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 defaultThemeVersion="124226"/>
  <bookViews>
    <workbookView xWindow="0" yWindow="0" windowWidth="11340" windowHeight="6552" tabRatio="922" firstSheet="1" activeTab="12"/>
  </bookViews>
  <sheets>
    <sheet name="1" sheetId="113" r:id="rId1"/>
    <sheet name="УЧАСТНИКИ" sheetId="1" r:id="rId2"/>
    <sheet name="10-М" sheetId="65" r:id="rId3"/>
    <sheet name="10Ф-М" sheetId="147" r:id="rId4"/>
    <sheet name="20-М" sheetId="117" r:id="rId5"/>
    <sheet name="20Ф-М" sheetId="118" r:id="rId6"/>
    <sheet name="40-М" sheetId="119" r:id="rId7"/>
    <sheet name="80-М" sheetId="121" r:id="rId8"/>
    <sheet name="150-М" sheetId="123" r:id="rId9"/>
    <sheet name="500-М" sheetId="124" r:id="rId10"/>
    <sheet name="4х10-М" sheetId="138" r:id="rId11"/>
    <sheet name="4х40-м" sheetId="268" r:id="rId12"/>
    <sheet name="110-М" sheetId="125" r:id="rId13"/>
    <sheet name="110Ф-М" sheetId="127" r:id="rId14"/>
    <sheet name="400СБ-М" sheetId="128" r:id="rId15"/>
    <sheet name="3000СБ-М" sheetId="130" r:id="rId16"/>
    <sheet name="В-М" sheetId="36" r:id="rId17"/>
    <sheet name="Ш-М" sheetId="103" r:id="rId18"/>
    <sheet name="Д-М" sheetId="24" r:id="rId19"/>
    <sheet name="Т-М" sheetId="26" r:id="rId20"/>
    <sheet name="ДИ-М" sheetId="267" r:id="rId21"/>
    <sheet name="М-М" sheetId="132" r:id="rId22"/>
    <sheet name="К-М" sheetId="133" r:id="rId23"/>
    <sheet name="Я-М" sheetId="134" r:id="rId24"/>
    <sheet name="И Т О Г И" sheetId="208" r:id="rId25"/>
    <sheet name="И10" sheetId="40" r:id="rId26"/>
    <sheet name="И20-М" sheetId="88" r:id="rId27"/>
    <sheet name="И40-М" sheetId="76" r:id="rId28"/>
    <sheet name="И80-М" sheetId="89" r:id="rId29"/>
    <sheet name="И150-М" sheetId="72" r:id="rId30"/>
    <sheet name="И500-М" sheetId="49" r:id="rId31"/>
    <sheet name="И4х10-М" sheetId="139" r:id="rId32"/>
    <sheet name="И4х40-М" sheetId="140" r:id="rId33"/>
    <sheet name="И11сб-М" sheetId="66" r:id="rId34"/>
    <sheet name="И40сб-М" sheetId="74" r:id="rId35"/>
    <sheet name="И30сп-М" sheetId="81" r:id="rId36"/>
    <sheet name="И В-М" sheetId="94" r:id="rId37"/>
    <sheet name="И Ш-М" sheetId="75" r:id="rId38"/>
    <sheet name="И Д-М" sheetId="87" r:id="rId39"/>
    <sheet name="И Т-М" sheetId="90" r:id="rId40"/>
    <sheet name="И ДИ-М" sheetId="92" r:id="rId41"/>
    <sheet name="И М-М" sheetId="78" r:id="rId42"/>
    <sheet name="И К-М" sheetId="110" r:id="rId43"/>
    <sheet name="И Я-М" sheetId="69" r:id="rId44"/>
  </sheets>
  <definedNames>
    <definedName name="_xlnm._FilterDatabase" localSheetId="1" hidden="1">УЧАСТНИКИ!$A$1:$N$387</definedName>
    <definedName name="CUMM" localSheetId="12">'110-М'!#REF!</definedName>
    <definedName name="CUMM" localSheetId="8">'150-М'!#REF!</definedName>
    <definedName name="CUMM" localSheetId="4">'20-М'!#REF!</definedName>
    <definedName name="CUMM" localSheetId="15">'3000СБ-М'!#REF!</definedName>
    <definedName name="CUMM" localSheetId="14">'400СБ-М'!#REF!</definedName>
    <definedName name="CUMM" localSheetId="6">'40-М'!#REF!</definedName>
    <definedName name="CUMM" localSheetId="10">'4х10-М'!#REF!</definedName>
    <definedName name="CUMM" localSheetId="9">'500-М'!#REF!</definedName>
    <definedName name="CUMM" localSheetId="7">'80-М'!#REF!</definedName>
    <definedName name="CUMM" localSheetId="31">'10-М'!#REF!</definedName>
    <definedName name="CUMM" localSheetId="32">'10-М'!#REF!</definedName>
    <definedName name="CUMM">'10-М'!#REF!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ate_1">'1'!$A$1</definedName>
    <definedName name="Name_1">'1'!$A$9</definedName>
    <definedName name="Name_2">'1'!$A$10</definedName>
    <definedName name="Name_3">'1'!$A$11</definedName>
    <definedName name="Name_4">'1'!$A$12</definedName>
    <definedName name="Name_5">'1'!$A$12</definedName>
    <definedName name="Name_6">'1'!$A$13</definedName>
    <definedName name="OLE_LINK1" localSheetId="1">УЧАСТНИКИ!$D$2</definedName>
    <definedName name="Tit_1">'1'!$A$9</definedName>
    <definedName name="Z_B28A55F2_F506_44F5_8B45_C06C81F4E83D_.wvu.Rows" localSheetId="36" hidden="1">'И В-М'!$55:$55</definedName>
    <definedName name="Z_B28A55F2_F506_44F5_8B45_C06C81F4E83D_.wvu.Rows" localSheetId="40" hidden="1">'И ДИ-М'!$25:$25</definedName>
    <definedName name="Z_B28A55F2_F506_44F5_8B45_C06C81F4E83D_.wvu.Rows" localSheetId="38" hidden="1">'И Д-М'!$38:$38</definedName>
    <definedName name="Z_B28A55F2_F506_44F5_8B45_C06C81F4E83D_.wvu.Rows" localSheetId="42" hidden="1">'И К-М'!#REF!</definedName>
    <definedName name="Z_B28A55F2_F506_44F5_8B45_C06C81F4E83D_.wvu.Rows" localSheetId="41" hidden="1">'И М-М'!#REF!</definedName>
    <definedName name="Z_B28A55F2_F506_44F5_8B45_C06C81F4E83D_.wvu.Rows" localSheetId="39" hidden="1">'И Т-М'!$32:$32</definedName>
    <definedName name="Z_B28A55F2_F506_44F5_8B45_C06C81F4E83D_.wvu.Rows" localSheetId="37" hidden="1">'И Ш-М'!$29:$29</definedName>
    <definedName name="Z_B28A55F2_F506_44F5_8B45_C06C81F4E83D_.wvu.Rows" localSheetId="43" hidden="1">'И Я-М'!$24:$24</definedName>
    <definedName name="Z_B28A55F2_F506_44F5_8B45_C06C81F4E83D_.wvu.Rows" localSheetId="25" hidden="1">И10!#REF!</definedName>
    <definedName name="Z_B28A55F2_F506_44F5_8B45_C06C81F4E83D_.wvu.Rows" localSheetId="33" hidden="1">'И11сб-М'!#REF!</definedName>
    <definedName name="Z_B28A55F2_F506_44F5_8B45_C06C81F4E83D_.wvu.Rows" localSheetId="29" hidden="1">'И150-М'!$34:$34</definedName>
    <definedName name="Z_B28A55F2_F506_44F5_8B45_C06C81F4E83D_.wvu.Rows" localSheetId="26" hidden="1">'И20-М'!#REF!</definedName>
    <definedName name="Z_B28A55F2_F506_44F5_8B45_C06C81F4E83D_.wvu.Rows" localSheetId="35" hidden="1">'И30сп-М'!#REF!</definedName>
    <definedName name="Z_B28A55F2_F506_44F5_8B45_C06C81F4E83D_.wvu.Rows" localSheetId="27" hidden="1">'И40-М'!$39:$39</definedName>
    <definedName name="Z_B28A55F2_F506_44F5_8B45_C06C81F4E83D_.wvu.Rows" localSheetId="34" hidden="1">'И40сб-М'!#REF!</definedName>
    <definedName name="Z_B28A55F2_F506_44F5_8B45_C06C81F4E83D_.wvu.Rows" localSheetId="28" hidden="1">'И80-М'!$34:$34</definedName>
    <definedName name="_xlnm.Print_Area" localSheetId="2">'10-М'!$A$1:$J$66</definedName>
    <definedName name="_xlnm.Print_Area" localSheetId="8">'150-М'!$A$1:$J$48</definedName>
    <definedName name="_xlnm.Print_Area" localSheetId="16">'В-М'!$A$1:$AO$33</definedName>
    <definedName name="_xlnm.Print_Area" localSheetId="20">'ДИ-М'!$A$1:$P$39</definedName>
    <definedName name="_xlnm.Print_Area" localSheetId="18">'Д-М'!$A$1:$P$52</definedName>
    <definedName name="_xlnm.Print_Area" localSheetId="36">'И В-М'!$A$1:$AM$73</definedName>
    <definedName name="_xlnm.Print_Area" localSheetId="40">'И ДИ-М'!$A$1:$W$53</definedName>
    <definedName name="_xlnm.Print_Area" localSheetId="38">'И Д-М'!$A$1:$W$77</definedName>
    <definedName name="_xlnm.Print_Area" localSheetId="42">'И К-М'!$A$1:$W$53</definedName>
    <definedName name="_xlnm.Print_Area" localSheetId="41">'И М-М'!$A$1:$W$53</definedName>
    <definedName name="_xlnm.Print_Area" localSheetId="39">'И Т-М'!$A$1:$W$76</definedName>
    <definedName name="_xlnm.Print_Area" localSheetId="43">'И Я-М'!$A$1:$W$53</definedName>
    <definedName name="_xlnm.Print_Area" localSheetId="25">И10!$A$1:$P$56</definedName>
    <definedName name="_xlnm.Print_Area" localSheetId="33">'И11сб-М'!$A$1:$P$56</definedName>
    <definedName name="_xlnm.Print_Area" localSheetId="29">'И150-М'!$A$1:$L$56</definedName>
    <definedName name="_xlnm.Print_Area" localSheetId="26">'И20-М'!$A$1:$P$57</definedName>
    <definedName name="_xlnm.Print_Area" localSheetId="35">'И30сп-М'!$A$1:$L$56</definedName>
    <definedName name="_xlnm.Print_Area" localSheetId="27">'И40-М'!$A$1:$M$56</definedName>
    <definedName name="_xlnm.Print_Area" localSheetId="34">'И40сб-М'!$A$1:$M$56</definedName>
    <definedName name="_xlnm.Print_Area" localSheetId="31">'И4х10-М'!$A$1:$L$82</definedName>
    <definedName name="_xlnm.Print_Area" localSheetId="32">'И4х40-М'!$A$1:$L$82</definedName>
    <definedName name="_xlnm.Print_Area" localSheetId="30">'И500-М'!$A$1:$L$56</definedName>
    <definedName name="_xlnm.Print_Area" localSheetId="28">'И80-М'!$A$1:$M$56</definedName>
    <definedName name="_xlnm.Print_Area" localSheetId="22">'К-М'!$A$1:$P$42</definedName>
    <definedName name="_xlnm.Print_Area" localSheetId="21">'М-М'!$A$1:$P$42</definedName>
    <definedName name="_xlnm.Print_Area" localSheetId="19">'Т-М'!$A$1:$P$56</definedName>
    <definedName name="_xlnm.Print_Area" localSheetId="17">'Ш-М'!$A$1:$AO$30</definedName>
    <definedName name="_xlnm.Print_Area" localSheetId="23">'Я-М'!$A$1:$P$42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</workbook>
</file>

<file path=xl/calcChain.xml><?xml version="1.0" encoding="utf-8"?>
<calcChain xmlns="http://schemas.openxmlformats.org/spreadsheetml/2006/main">
  <c r="B36" i="138" l="1"/>
  <c r="C36" i="138"/>
  <c r="D36" i="138"/>
  <c r="E36" i="138"/>
  <c r="J36" i="138"/>
  <c r="B28" i="138"/>
  <c r="C28" i="138"/>
  <c r="D28" i="138"/>
  <c r="E28" i="138"/>
  <c r="J28" i="138"/>
  <c r="J120" i="268"/>
  <c r="E120" i="268"/>
  <c r="D120" i="268"/>
  <c r="C120" i="268"/>
  <c r="B120" i="268"/>
  <c r="J119" i="268"/>
  <c r="E119" i="268"/>
  <c r="D119" i="268"/>
  <c r="C119" i="268"/>
  <c r="B119" i="268"/>
  <c r="J118" i="268"/>
  <c r="E118" i="268"/>
  <c r="D118" i="268"/>
  <c r="C118" i="268"/>
  <c r="B118" i="268"/>
  <c r="J117" i="268"/>
  <c r="E117" i="268"/>
  <c r="D117" i="268"/>
  <c r="C117" i="268"/>
  <c r="B117" i="268"/>
  <c r="J116" i="268"/>
  <c r="E116" i="268"/>
  <c r="D116" i="268"/>
  <c r="C116" i="268"/>
  <c r="B116" i="268"/>
  <c r="J115" i="268"/>
  <c r="E115" i="268"/>
  <c r="D115" i="268"/>
  <c r="C115" i="268"/>
  <c r="B115" i="268"/>
  <c r="J113" i="268"/>
  <c r="E113" i="268"/>
  <c r="D113" i="268"/>
  <c r="C113" i="268"/>
  <c r="B113" i="268"/>
  <c r="J112" i="268"/>
  <c r="E112" i="268"/>
  <c r="D112" i="268"/>
  <c r="C112" i="268"/>
  <c r="B112" i="268"/>
  <c r="J111" i="268"/>
  <c r="E111" i="268"/>
  <c r="D111" i="268"/>
  <c r="C111" i="268"/>
  <c r="B111" i="268"/>
  <c r="J110" i="268"/>
  <c r="E110" i="268"/>
  <c r="D110" i="268"/>
  <c r="C110" i="268"/>
  <c r="B110" i="268"/>
  <c r="J109" i="268"/>
  <c r="E109" i="268"/>
  <c r="D109" i="268"/>
  <c r="C109" i="268"/>
  <c r="B109" i="268"/>
  <c r="J108" i="268"/>
  <c r="E108" i="268"/>
  <c r="D108" i="268"/>
  <c r="C108" i="268"/>
  <c r="B108" i="268"/>
  <c r="J106" i="268"/>
  <c r="E106" i="268"/>
  <c r="D106" i="268"/>
  <c r="C106" i="268"/>
  <c r="B106" i="268"/>
  <c r="J105" i="268"/>
  <c r="E105" i="268"/>
  <c r="D105" i="268"/>
  <c r="C105" i="268"/>
  <c r="B105" i="268"/>
  <c r="J104" i="268"/>
  <c r="E104" i="268"/>
  <c r="D104" i="268"/>
  <c r="C104" i="268"/>
  <c r="B104" i="268"/>
  <c r="J103" i="268"/>
  <c r="E103" i="268"/>
  <c r="D103" i="268"/>
  <c r="C103" i="268"/>
  <c r="B103" i="268"/>
  <c r="J102" i="268"/>
  <c r="E102" i="268"/>
  <c r="D102" i="268"/>
  <c r="C102" i="268"/>
  <c r="B102" i="268"/>
  <c r="J101" i="268"/>
  <c r="E101" i="268"/>
  <c r="D101" i="268"/>
  <c r="C101" i="268"/>
  <c r="B101" i="268"/>
  <c r="J99" i="268"/>
  <c r="E99" i="268"/>
  <c r="D99" i="268"/>
  <c r="C99" i="268"/>
  <c r="B99" i="268"/>
  <c r="J98" i="268"/>
  <c r="E98" i="268"/>
  <c r="D98" i="268"/>
  <c r="C98" i="268"/>
  <c r="B98" i="268"/>
  <c r="J97" i="268"/>
  <c r="E97" i="268"/>
  <c r="D97" i="268"/>
  <c r="C97" i="268"/>
  <c r="B97" i="268"/>
  <c r="J96" i="268"/>
  <c r="E96" i="268"/>
  <c r="D96" i="268"/>
  <c r="C96" i="268"/>
  <c r="B96" i="268"/>
  <c r="J95" i="268"/>
  <c r="E95" i="268"/>
  <c r="D95" i="268"/>
  <c r="C95" i="268"/>
  <c r="B95" i="268"/>
  <c r="J94" i="268"/>
  <c r="E94" i="268"/>
  <c r="D94" i="268"/>
  <c r="C94" i="268"/>
  <c r="B94" i="268"/>
  <c r="J92" i="268"/>
  <c r="E92" i="268"/>
  <c r="D92" i="268"/>
  <c r="C92" i="268"/>
  <c r="B92" i="268"/>
  <c r="J91" i="268"/>
  <c r="E91" i="268"/>
  <c r="D91" i="268"/>
  <c r="C91" i="268"/>
  <c r="B91" i="268"/>
  <c r="J90" i="268"/>
  <c r="E90" i="268"/>
  <c r="D90" i="268"/>
  <c r="C90" i="268"/>
  <c r="B90" i="268"/>
  <c r="J89" i="268"/>
  <c r="E89" i="268"/>
  <c r="D89" i="268"/>
  <c r="C89" i="268"/>
  <c r="B89" i="268"/>
  <c r="J88" i="268"/>
  <c r="E88" i="268"/>
  <c r="D88" i="268"/>
  <c r="C88" i="268"/>
  <c r="B88" i="268"/>
  <c r="J87" i="268"/>
  <c r="E87" i="268"/>
  <c r="D87" i="268"/>
  <c r="C87" i="268"/>
  <c r="B87" i="268"/>
  <c r="J85" i="268"/>
  <c r="E85" i="268"/>
  <c r="D85" i="268"/>
  <c r="C85" i="268"/>
  <c r="B85" i="268"/>
  <c r="J84" i="268"/>
  <c r="E84" i="268"/>
  <c r="D84" i="268"/>
  <c r="C84" i="268"/>
  <c r="B84" i="268"/>
  <c r="J83" i="268"/>
  <c r="E83" i="268"/>
  <c r="D83" i="268"/>
  <c r="C83" i="268"/>
  <c r="B83" i="268"/>
  <c r="J82" i="268"/>
  <c r="E82" i="268"/>
  <c r="D82" i="268"/>
  <c r="C82" i="268"/>
  <c r="B82" i="268"/>
  <c r="J81" i="268"/>
  <c r="E81" i="268"/>
  <c r="D81" i="268"/>
  <c r="C81" i="268"/>
  <c r="B81" i="268"/>
  <c r="J80" i="268"/>
  <c r="E80" i="268"/>
  <c r="D80" i="268"/>
  <c r="C80" i="268"/>
  <c r="B80" i="268"/>
  <c r="J78" i="268"/>
  <c r="E78" i="268"/>
  <c r="D78" i="268"/>
  <c r="C78" i="268"/>
  <c r="B78" i="268"/>
  <c r="J77" i="268"/>
  <c r="E77" i="268"/>
  <c r="D77" i="268"/>
  <c r="C77" i="268"/>
  <c r="B77" i="268"/>
  <c r="J76" i="268"/>
  <c r="E76" i="268"/>
  <c r="D76" i="268"/>
  <c r="C76" i="268"/>
  <c r="B76" i="268"/>
  <c r="J75" i="268"/>
  <c r="E75" i="268"/>
  <c r="D75" i="268"/>
  <c r="C75" i="268"/>
  <c r="B75" i="268"/>
  <c r="J74" i="268"/>
  <c r="E74" i="268"/>
  <c r="D74" i="268"/>
  <c r="C74" i="268"/>
  <c r="B74" i="268"/>
  <c r="J73" i="268"/>
  <c r="E73" i="268"/>
  <c r="D73" i="268"/>
  <c r="C73" i="268"/>
  <c r="B73" i="268"/>
  <c r="J71" i="268"/>
  <c r="E71" i="268"/>
  <c r="D71" i="268"/>
  <c r="C71" i="268"/>
  <c r="B71" i="268"/>
  <c r="J70" i="268"/>
  <c r="E70" i="268"/>
  <c r="D70" i="268"/>
  <c r="C70" i="268"/>
  <c r="B70" i="268"/>
  <c r="J69" i="268"/>
  <c r="E69" i="268"/>
  <c r="D69" i="268"/>
  <c r="C69" i="268"/>
  <c r="B69" i="268"/>
  <c r="J68" i="268"/>
  <c r="E68" i="268"/>
  <c r="D68" i="268"/>
  <c r="C68" i="268"/>
  <c r="B68" i="268"/>
  <c r="J67" i="268"/>
  <c r="E67" i="268"/>
  <c r="D67" i="268"/>
  <c r="C67" i="268"/>
  <c r="B67" i="268"/>
  <c r="J66" i="268"/>
  <c r="E66" i="268"/>
  <c r="D66" i="268"/>
  <c r="C66" i="268"/>
  <c r="B66" i="268"/>
  <c r="J64" i="268"/>
  <c r="E64" i="268"/>
  <c r="D64" i="268"/>
  <c r="C64" i="268"/>
  <c r="B64" i="268"/>
  <c r="J63" i="268"/>
  <c r="E63" i="268"/>
  <c r="D63" i="268"/>
  <c r="C63" i="268"/>
  <c r="B63" i="268"/>
  <c r="J62" i="268"/>
  <c r="E62" i="268"/>
  <c r="D62" i="268"/>
  <c r="C62" i="268"/>
  <c r="B62" i="268"/>
  <c r="J61" i="268"/>
  <c r="E61" i="268"/>
  <c r="D61" i="268"/>
  <c r="C61" i="268"/>
  <c r="B61" i="268"/>
  <c r="J60" i="268"/>
  <c r="E60" i="268"/>
  <c r="D60" i="268"/>
  <c r="C60" i="268"/>
  <c r="B60" i="268"/>
  <c r="J59" i="268"/>
  <c r="E59" i="268"/>
  <c r="D59" i="268"/>
  <c r="C59" i="268"/>
  <c r="B59" i="268"/>
  <c r="J57" i="268"/>
  <c r="E57" i="268"/>
  <c r="D57" i="268"/>
  <c r="C57" i="268"/>
  <c r="B57" i="268"/>
  <c r="J56" i="268"/>
  <c r="E56" i="268"/>
  <c r="D56" i="268"/>
  <c r="C56" i="268"/>
  <c r="B56" i="268"/>
  <c r="J55" i="268"/>
  <c r="E55" i="268"/>
  <c r="D55" i="268"/>
  <c r="C55" i="268"/>
  <c r="B55" i="268"/>
  <c r="J54" i="268"/>
  <c r="E54" i="268"/>
  <c r="D54" i="268"/>
  <c r="C54" i="268"/>
  <c r="B54" i="268"/>
  <c r="J53" i="268"/>
  <c r="E53" i="268"/>
  <c r="D53" i="268"/>
  <c r="C53" i="268"/>
  <c r="B53" i="268"/>
  <c r="J52" i="268"/>
  <c r="E52" i="268"/>
  <c r="D52" i="268"/>
  <c r="C52" i="268"/>
  <c r="B52" i="268"/>
  <c r="J50" i="268"/>
  <c r="E50" i="268"/>
  <c r="D50" i="268"/>
  <c r="C50" i="268"/>
  <c r="B50" i="268"/>
  <c r="J49" i="268"/>
  <c r="E49" i="268"/>
  <c r="D49" i="268"/>
  <c r="C49" i="268"/>
  <c r="B49" i="268"/>
  <c r="J48" i="268"/>
  <c r="E48" i="268"/>
  <c r="D48" i="268"/>
  <c r="C48" i="268"/>
  <c r="B48" i="268"/>
  <c r="J47" i="268"/>
  <c r="E47" i="268"/>
  <c r="D47" i="268"/>
  <c r="C47" i="268"/>
  <c r="B47" i="268"/>
  <c r="J46" i="268"/>
  <c r="E46" i="268"/>
  <c r="D46" i="268"/>
  <c r="C46" i="268"/>
  <c r="B46" i="268"/>
  <c r="J45" i="268"/>
  <c r="E45" i="268"/>
  <c r="D45" i="268"/>
  <c r="C45" i="268"/>
  <c r="B45" i="268"/>
  <c r="J43" i="268"/>
  <c r="E43" i="268"/>
  <c r="D43" i="268"/>
  <c r="C43" i="268"/>
  <c r="B43" i="268"/>
  <c r="J42" i="268"/>
  <c r="E42" i="268"/>
  <c r="D42" i="268"/>
  <c r="C42" i="268"/>
  <c r="B42" i="268"/>
  <c r="J41" i="268"/>
  <c r="E41" i="268"/>
  <c r="D41" i="268"/>
  <c r="C41" i="268"/>
  <c r="B41" i="268"/>
  <c r="J40" i="268"/>
  <c r="E40" i="268"/>
  <c r="D40" i="268"/>
  <c r="C40" i="268"/>
  <c r="B40" i="268"/>
  <c r="J39" i="268"/>
  <c r="E39" i="268"/>
  <c r="D39" i="268"/>
  <c r="C39" i="268"/>
  <c r="B39" i="268"/>
  <c r="J38" i="268"/>
  <c r="E38" i="268"/>
  <c r="D38" i="268"/>
  <c r="C38" i="268"/>
  <c r="B38" i="268"/>
  <c r="J36" i="268"/>
  <c r="E36" i="268"/>
  <c r="D36" i="268"/>
  <c r="C36" i="268"/>
  <c r="B36" i="268"/>
  <c r="J35" i="268"/>
  <c r="E35" i="268"/>
  <c r="D35" i="268"/>
  <c r="C35" i="268"/>
  <c r="B35" i="268"/>
  <c r="J34" i="268"/>
  <c r="E34" i="268"/>
  <c r="D34" i="268"/>
  <c r="C34" i="268"/>
  <c r="B34" i="268"/>
  <c r="J33" i="268"/>
  <c r="E33" i="268"/>
  <c r="D33" i="268"/>
  <c r="C33" i="268"/>
  <c r="B33" i="268"/>
  <c r="J32" i="268"/>
  <c r="E32" i="268"/>
  <c r="D32" i="268"/>
  <c r="C32" i="268"/>
  <c r="B32" i="268"/>
  <c r="J31" i="268"/>
  <c r="E31" i="268"/>
  <c r="D31" i="268"/>
  <c r="C31" i="268"/>
  <c r="B31" i="268"/>
  <c r="J29" i="268"/>
  <c r="E29" i="268"/>
  <c r="D29" i="268"/>
  <c r="C29" i="268"/>
  <c r="B29" i="268"/>
  <c r="J28" i="268"/>
  <c r="E28" i="268"/>
  <c r="D28" i="268"/>
  <c r="C28" i="268"/>
  <c r="B28" i="268"/>
  <c r="J27" i="268"/>
  <c r="E27" i="268"/>
  <c r="D27" i="268"/>
  <c r="C27" i="268"/>
  <c r="B27" i="268"/>
  <c r="J26" i="268"/>
  <c r="E26" i="268"/>
  <c r="D26" i="268"/>
  <c r="C26" i="268"/>
  <c r="B26" i="268"/>
  <c r="J25" i="268"/>
  <c r="E25" i="268"/>
  <c r="D25" i="268"/>
  <c r="C25" i="268"/>
  <c r="B25" i="268"/>
  <c r="J24" i="268"/>
  <c r="E24" i="268"/>
  <c r="D24" i="268"/>
  <c r="C24" i="268"/>
  <c r="B24" i="268"/>
  <c r="J22" i="268"/>
  <c r="D22" i="268"/>
  <c r="C22" i="268"/>
  <c r="B22" i="268"/>
  <c r="J21" i="268"/>
  <c r="E21" i="268"/>
  <c r="D21" i="268"/>
  <c r="C21" i="268"/>
  <c r="B21" i="268"/>
  <c r="J20" i="268"/>
  <c r="E20" i="268"/>
  <c r="D20" i="268"/>
  <c r="C20" i="268"/>
  <c r="B20" i="268"/>
  <c r="J19" i="268"/>
  <c r="E19" i="268"/>
  <c r="D19" i="268"/>
  <c r="C19" i="268"/>
  <c r="B19" i="268"/>
  <c r="J18" i="268"/>
  <c r="E18" i="268"/>
  <c r="D18" i="268"/>
  <c r="C18" i="268"/>
  <c r="B18" i="268"/>
  <c r="J17" i="268"/>
  <c r="E17" i="268"/>
  <c r="D17" i="268"/>
  <c r="C17" i="268"/>
  <c r="B17" i="268"/>
  <c r="J15" i="268"/>
  <c r="E15" i="268"/>
  <c r="D15" i="268"/>
  <c r="C15" i="268"/>
  <c r="B15" i="268"/>
  <c r="J14" i="268"/>
  <c r="E14" i="268"/>
  <c r="D14" i="268"/>
  <c r="C14" i="268"/>
  <c r="B14" i="268"/>
  <c r="J13" i="268"/>
  <c r="E13" i="268"/>
  <c r="D13" i="268"/>
  <c r="C13" i="268"/>
  <c r="B13" i="268"/>
  <c r="J12" i="268"/>
  <c r="E12" i="268"/>
  <c r="D12" i="268"/>
  <c r="C12" i="268"/>
  <c r="B12" i="268"/>
  <c r="J11" i="268"/>
  <c r="E11" i="268"/>
  <c r="D11" i="268"/>
  <c r="C11" i="268"/>
  <c r="B11" i="268"/>
  <c r="J10" i="268"/>
  <c r="E10" i="268"/>
  <c r="D10" i="268"/>
  <c r="C10" i="268"/>
  <c r="B10" i="268"/>
  <c r="J7" i="268"/>
  <c r="D7" i="268"/>
  <c r="A1" i="268"/>
  <c r="D7" i="128"/>
  <c r="J38" i="121"/>
  <c r="B43" i="121"/>
  <c r="C43" i="121"/>
  <c r="D43" i="121"/>
  <c r="E43" i="121"/>
  <c r="J43" i="121"/>
  <c r="D7" i="121"/>
  <c r="D7" i="124"/>
  <c r="D7" i="134" l="1"/>
  <c r="D7" i="133"/>
  <c r="E14" i="267"/>
  <c r="A6" i="69"/>
  <c r="A6" i="110"/>
  <c r="A6" i="78"/>
  <c r="A6" i="92"/>
  <c r="A6" i="90"/>
  <c r="A6" i="87"/>
  <c r="A6" i="75"/>
  <c r="A6" i="94"/>
  <c r="A6" i="81"/>
  <c r="A6" i="74"/>
  <c r="A6" i="66"/>
  <c r="A6" i="140"/>
  <c r="A6" i="139"/>
  <c r="A6" i="49"/>
  <c r="A6" i="72" l="1"/>
  <c r="A6" i="89"/>
  <c r="A6" i="76"/>
  <c r="A6" i="88"/>
  <c r="A6" i="40"/>
  <c r="I16" i="76"/>
  <c r="I17" i="76"/>
  <c r="I18" i="76"/>
  <c r="I19" i="76"/>
  <c r="I20" i="76"/>
  <c r="I21" i="76"/>
  <c r="I22" i="76"/>
  <c r="I23" i="76"/>
  <c r="I15" i="76"/>
  <c r="I14" i="81"/>
  <c r="I15" i="81"/>
  <c r="I16" i="81"/>
  <c r="I17" i="81"/>
  <c r="I18" i="81"/>
  <c r="I19" i="81"/>
  <c r="I20" i="81"/>
  <c r="I21" i="81"/>
  <c r="I22" i="81"/>
  <c r="I23" i="81"/>
  <c r="I24" i="81"/>
  <c r="I25" i="81"/>
  <c r="I26" i="81"/>
  <c r="I27" i="81"/>
  <c r="I28" i="81"/>
  <c r="I29" i="81"/>
  <c r="I30" i="81"/>
  <c r="I31" i="81"/>
  <c r="I32" i="81"/>
  <c r="I33" i="81"/>
  <c r="I34" i="81"/>
  <c r="I35" i="81"/>
  <c r="I13" i="81"/>
  <c r="I14" i="140"/>
  <c r="I15" i="140"/>
  <c r="I16" i="140"/>
  <c r="I17" i="140"/>
  <c r="I18" i="140"/>
  <c r="I19" i="140"/>
  <c r="I20" i="140"/>
  <c r="I21" i="140"/>
  <c r="I22" i="140"/>
  <c r="I23" i="140"/>
  <c r="I24" i="140"/>
  <c r="I25" i="140"/>
  <c r="I26" i="140"/>
  <c r="I27" i="140"/>
  <c r="I28" i="140"/>
  <c r="I29" i="140"/>
  <c r="I30" i="140"/>
  <c r="I13" i="140"/>
  <c r="I15" i="139"/>
  <c r="I16" i="139"/>
  <c r="I17" i="139"/>
  <c r="I18" i="139"/>
  <c r="I19" i="139"/>
  <c r="I20" i="139"/>
  <c r="I21" i="139"/>
  <c r="I22" i="139"/>
  <c r="I23" i="139"/>
  <c r="I24" i="139"/>
  <c r="I25" i="139"/>
  <c r="I26" i="139"/>
  <c r="I27" i="139"/>
  <c r="I28" i="139"/>
  <c r="I14" i="139"/>
  <c r="I14" i="49"/>
  <c r="I15" i="49"/>
  <c r="I16" i="49"/>
  <c r="I17" i="49"/>
  <c r="I18" i="49"/>
  <c r="I19" i="49"/>
  <c r="I20" i="49"/>
  <c r="I21" i="49"/>
  <c r="I22" i="49"/>
  <c r="I23" i="49"/>
  <c r="I24" i="49"/>
  <c r="I25" i="49"/>
  <c r="I26" i="49"/>
  <c r="I27" i="49"/>
  <c r="I28" i="49"/>
  <c r="I29" i="49"/>
  <c r="I30" i="49"/>
  <c r="I31" i="49"/>
  <c r="I32" i="49"/>
  <c r="I33" i="49"/>
  <c r="I34" i="49"/>
  <c r="I35" i="49"/>
  <c r="I13" i="49"/>
  <c r="I14" i="72"/>
  <c r="I15" i="72"/>
  <c r="I16" i="72"/>
  <c r="I17" i="72"/>
  <c r="I18" i="72"/>
  <c r="I19" i="72"/>
  <c r="I20" i="72"/>
  <c r="I21" i="72"/>
  <c r="I22" i="72"/>
  <c r="I23" i="72"/>
  <c r="I24" i="72"/>
  <c r="I25" i="72"/>
  <c r="I26" i="72"/>
  <c r="I27" i="72"/>
  <c r="I28" i="72"/>
  <c r="I29" i="72"/>
  <c r="I30" i="72"/>
  <c r="I31" i="72"/>
  <c r="I13" i="72"/>
  <c r="I14" i="89"/>
  <c r="I15" i="89"/>
  <c r="I16" i="89"/>
  <c r="I17" i="89"/>
  <c r="I18" i="89"/>
  <c r="I19" i="89"/>
  <c r="I20" i="89"/>
  <c r="I21" i="89"/>
  <c r="I22" i="89"/>
  <c r="I23" i="89"/>
  <c r="I24" i="89"/>
  <c r="I25" i="89"/>
  <c r="I26" i="89"/>
  <c r="I27" i="89"/>
  <c r="I28" i="89"/>
  <c r="I29" i="89"/>
  <c r="I30" i="89"/>
  <c r="I31" i="89"/>
  <c r="I13" i="89"/>
  <c r="E42" i="130"/>
  <c r="E41" i="130"/>
  <c r="E40" i="130"/>
  <c r="E39" i="130"/>
  <c r="E38" i="130"/>
  <c r="E37" i="130"/>
  <c r="E36" i="130"/>
  <c r="E35" i="130"/>
  <c r="E34" i="130"/>
  <c r="E33" i="130"/>
  <c r="E32" i="130"/>
  <c r="E31" i="130"/>
  <c r="E30" i="130"/>
  <c r="E29" i="130"/>
  <c r="E28" i="130"/>
  <c r="E27" i="130"/>
  <c r="E25" i="130"/>
  <c r="E24" i="130"/>
  <c r="E23" i="130"/>
  <c r="E22" i="130"/>
  <c r="E21" i="130"/>
  <c r="E20" i="130"/>
  <c r="E19" i="130"/>
  <c r="E18" i="130"/>
  <c r="E17" i="130"/>
  <c r="E16" i="130"/>
  <c r="E15" i="130"/>
  <c r="E14" i="130"/>
  <c r="E13" i="130"/>
  <c r="E12" i="130"/>
  <c r="E11" i="130"/>
  <c r="E10" i="130"/>
  <c r="E71" i="128"/>
  <c r="E70" i="128"/>
  <c r="E69" i="128"/>
  <c r="E68" i="128"/>
  <c r="E67" i="128"/>
  <c r="E66" i="128"/>
  <c r="E65" i="128"/>
  <c r="E64" i="128"/>
  <c r="E62" i="128"/>
  <c r="E61" i="128"/>
  <c r="E60" i="128"/>
  <c r="E59" i="128"/>
  <c r="E58" i="128"/>
  <c r="E57" i="128"/>
  <c r="E56" i="128"/>
  <c r="E55" i="128"/>
  <c r="E53" i="128"/>
  <c r="E52" i="128"/>
  <c r="E51" i="128"/>
  <c r="E50" i="128"/>
  <c r="E49" i="128"/>
  <c r="E48" i="128"/>
  <c r="E47" i="128"/>
  <c r="E46" i="128"/>
  <c r="E44" i="128"/>
  <c r="E43" i="128"/>
  <c r="E42" i="128"/>
  <c r="E41" i="128"/>
  <c r="E40" i="128"/>
  <c r="E39" i="128"/>
  <c r="E38" i="128"/>
  <c r="E37" i="128"/>
  <c r="E35" i="128"/>
  <c r="E34" i="128"/>
  <c r="E33" i="128"/>
  <c r="E32" i="128"/>
  <c r="E31" i="128"/>
  <c r="E30" i="128"/>
  <c r="E29" i="128"/>
  <c r="E28" i="128"/>
  <c r="E26" i="128"/>
  <c r="E25" i="128"/>
  <c r="E24" i="128"/>
  <c r="E23" i="128"/>
  <c r="E22" i="128"/>
  <c r="E21" i="128"/>
  <c r="E20" i="128"/>
  <c r="E16" i="128"/>
  <c r="E15" i="128"/>
  <c r="E14" i="128"/>
  <c r="E13" i="128"/>
  <c r="E12" i="128"/>
  <c r="E11" i="128"/>
  <c r="E17" i="127"/>
  <c r="E16" i="127"/>
  <c r="E15" i="127"/>
  <c r="E14" i="127"/>
  <c r="E13" i="127"/>
  <c r="E12" i="127"/>
  <c r="E11" i="127"/>
  <c r="E10" i="127"/>
  <c r="E35" i="125"/>
  <c r="E34" i="125"/>
  <c r="E33" i="125"/>
  <c r="E32" i="125"/>
  <c r="E31" i="125"/>
  <c r="E30" i="125"/>
  <c r="E29" i="125"/>
  <c r="E26" i="125"/>
  <c r="E25" i="125"/>
  <c r="E24" i="125"/>
  <c r="E23" i="125"/>
  <c r="E22" i="125"/>
  <c r="E21" i="125"/>
  <c r="E20" i="125"/>
  <c r="E17" i="125"/>
  <c r="E16" i="125"/>
  <c r="E15" i="125"/>
  <c r="E14" i="125"/>
  <c r="E13" i="125"/>
  <c r="E12" i="125"/>
  <c r="E11" i="125"/>
  <c r="E49" i="138"/>
  <c r="E48" i="138"/>
  <c r="E47" i="138"/>
  <c r="E46" i="138"/>
  <c r="E45" i="138"/>
  <c r="E43" i="138"/>
  <c r="E42" i="138"/>
  <c r="E41" i="138"/>
  <c r="E40" i="138"/>
  <c r="E39" i="138"/>
  <c r="E38" i="138"/>
  <c r="E35" i="138"/>
  <c r="E34" i="138"/>
  <c r="E33" i="138"/>
  <c r="E32" i="138"/>
  <c r="E31" i="138"/>
  <c r="E30" i="138"/>
  <c r="E27" i="138"/>
  <c r="E26" i="138"/>
  <c r="E25" i="138"/>
  <c r="E24" i="138"/>
  <c r="E23" i="138"/>
  <c r="E21" i="138"/>
  <c r="E20" i="138"/>
  <c r="E19" i="138"/>
  <c r="E18" i="138"/>
  <c r="E17" i="138"/>
  <c r="E23" i="124"/>
  <c r="E22" i="124"/>
  <c r="E21" i="124"/>
  <c r="E20" i="124"/>
  <c r="E19" i="124"/>
  <c r="E18" i="124"/>
  <c r="E17" i="124"/>
  <c r="E16" i="124"/>
  <c r="E15" i="124"/>
  <c r="E14" i="124"/>
  <c r="E13" i="124"/>
  <c r="E12" i="124"/>
  <c r="E11" i="124"/>
  <c r="E10" i="124"/>
  <c r="E42" i="123"/>
  <c r="E41" i="123"/>
  <c r="E40" i="123"/>
  <c r="E39" i="123"/>
  <c r="E38" i="123"/>
  <c r="E37" i="123"/>
  <c r="E36" i="123"/>
  <c r="E35" i="123"/>
  <c r="E34" i="123"/>
  <c r="E33" i="123"/>
  <c r="E32" i="123"/>
  <c r="E31" i="123"/>
  <c r="E30" i="123"/>
  <c r="E29" i="123"/>
  <c r="E28" i="123"/>
  <c r="E27" i="123"/>
  <c r="E25" i="123"/>
  <c r="E24" i="123"/>
  <c r="E23" i="123"/>
  <c r="E22" i="123"/>
  <c r="E21" i="123"/>
  <c r="E20" i="123"/>
  <c r="E19" i="123"/>
  <c r="E18" i="123"/>
  <c r="E17" i="123"/>
  <c r="E16" i="123"/>
  <c r="E15" i="123"/>
  <c r="E14" i="123"/>
  <c r="E13" i="123"/>
  <c r="E12" i="123"/>
  <c r="E11" i="123"/>
  <c r="E10" i="123"/>
  <c r="E62" i="121"/>
  <c r="E61" i="121"/>
  <c r="E60" i="121"/>
  <c r="E59" i="121"/>
  <c r="E58" i="121"/>
  <c r="E57" i="121"/>
  <c r="E56" i="121"/>
  <c r="E55" i="121"/>
  <c r="E53" i="121"/>
  <c r="E52" i="121"/>
  <c r="E51" i="121"/>
  <c r="E50" i="121"/>
  <c r="E49" i="121"/>
  <c r="E48" i="121"/>
  <c r="E47" i="121"/>
  <c r="E46" i="121"/>
  <c r="E42" i="121"/>
  <c r="E41" i="121"/>
  <c r="E40" i="121"/>
  <c r="E39" i="121"/>
  <c r="E38" i="121"/>
  <c r="E37" i="121"/>
  <c r="E34" i="121"/>
  <c r="E33" i="121"/>
  <c r="E32" i="121"/>
  <c r="E31" i="121"/>
  <c r="E30" i="121"/>
  <c r="E29" i="121"/>
  <c r="E28" i="121"/>
  <c r="E26" i="121"/>
  <c r="E25" i="121"/>
  <c r="E24" i="121"/>
  <c r="E23" i="121"/>
  <c r="E22" i="121"/>
  <c r="E21" i="121"/>
  <c r="E20" i="121"/>
  <c r="E17" i="121"/>
  <c r="E16" i="121"/>
  <c r="E15" i="121"/>
  <c r="E14" i="121"/>
  <c r="E13" i="121"/>
  <c r="E12" i="121"/>
  <c r="E11" i="121"/>
  <c r="E71" i="119"/>
  <c r="E70" i="119"/>
  <c r="E69" i="119"/>
  <c r="E68" i="119"/>
  <c r="E67" i="119"/>
  <c r="E66" i="119"/>
  <c r="E65" i="119"/>
  <c r="E64" i="119"/>
  <c r="E62" i="119"/>
  <c r="E61" i="119"/>
  <c r="E60" i="119"/>
  <c r="E59" i="119"/>
  <c r="E58" i="119"/>
  <c r="E57" i="119"/>
  <c r="E56" i="119"/>
  <c r="E55" i="119"/>
  <c r="E53" i="119"/>
  <c r="E52" i="119"/>
  <c r="E51" i="119"/>
  <c r="E50" i="119"/>
  <c r="E49" i="119"/>
  <c r="E48" i="119"/>
  <c r="E47" i="119"/>
  <c r="E44" i="119"/>
  <c r="E43" i="119"/>
  <c r="E42" i="119"/>
  <c r="E41" i="119"/>
  <c r="E40" i="119"/>
  <c r="E39" i="119"/>
  <c r="E38" i="119"/>
  <c r="E34" i="119"/>
  <c r="E33" i="119"/>
  <c r="E32" i="119"/>
  <c r="E31" i="119"/>
  <c r="E30" i="119"/>
  <c r="E29" i="119"/>
  <c r="E25" i="119"/>
  <c r="E24" i="119"/>
  <c r="E23" i="119"/>
  <c r="E22" i="119"/>
  <c r="E21" i="119"/>
  <c r="E20" i="119"/>
  <c r="E17" i="119"/>
  <c r="E16" i="119"/>
  <c r="E15" i="119"/>
  <c r="E14" i="119"/>
  <c r="E13" i="119"/>
  <c r="E12" i="119"/>
  <c r="E11" i="119"/>
  <c r="E17" i="118"/>
  <c r="E16" i="118"/>
  <c r="E15" i="118"/>
  <c r="E14" i="118"/>
  <c r="E13" i="118"/>
  <c r="E12" i="118"/>
  <c r="E11" i="118"/>
  <c r="E10" i="118"/>
  <c r="E71" i="117"/>
  <c r="E70" i="117"/>
  <c r="E69" i="117"/>
  <c r="E68" i="117"/>
  <c r="E67" i="117"/>
  <c r="E66" i="117"/>
  <c r="E65" i="117"/>
  <c r="E64" i="117"/>
  <c r="E62" i="117"/>
  <c r="E61" i="117"/>
  <c r="E60" i="117"/>
  <c r="E59" i="117"/>
  <c r="E58" i="117"/>
  <c r="E57" i="117"/>
  <c r="E56" i="117"/>
  <c r="E55" i="117"/>
  <c r="E53" i="117"/>
  <c r="E52" i="117"/>
  <c r="E51" i="117"/>
  <c r="E50" i="117"/>
  <c r="E49" i="117"/>
  <c r="E48" i="117"/>
  <c r="E47" i="117"/>
  <c r="E46" i="117"/>
  <c r="E44" i="117"/>
  <c r="E43" i="117"/>
  <c r="E42" i="117"/>
  <c r="E41" i="117"/>
  <c r="E40" i="117"/>
  <c r="E39" i="117"/>
  <c r="E38" i="117"/>
  <c r="E37" i="117"/>
  <c r="E35" i="117"/>
  <c r="E34" i="117"/>
  <c r="E33" i="117"/>
  <c r="E32" i="117"/>
  <c r="E31" i="117"/>
  <c r="E30" i="117"/>
  <c r="E29" i="117"/>
  <c r="E28" i="117"/>
  <c r="E26" i="117"/>
  <c r="E25" i="117"/>
  <c r="E24" i="117"/>
  <c r="E23" i="117"/>
  <c r="E22" i="117"/>
  <c r="E21" i="117"/>
  <c r="E20" i="117"/>
  <c r="E19" i="117"/>
  <c r="E17" i="117"/>
  <c r="E16" i="117"/>
  <c r="E15" i="117"/>
  <c r="E14" i="117"/>
  <c r="E13" i="117"/>
  <c r="E12" i="117"/>
  <c r="E11" i="117"/>
  <c r="E10" i="117"/>
  <c r="E17" i="147"/>
  <c r="E16" i="147"/>
  <c r="E15" i="147"/>
  <c r="E14" i="147"/>
  <c r="E13" i="147"/>
  <c r="E12" i="147"/>
  <c r="E11" i="147"/>
  <c r="E10" i="147"/>
  <c r="E62" i="65"/>
  <c r="E61" i="65"/>
  <c r="E60" i="65"/>
  <c r="E59" i="65"/>
  <c r="E58" i="65"/>
  <c r="E57" i="65"/>
  <c r="E56" i="65"/>
  <c r="E55" i="65"/>
  <c r="E53" i="65"/>
  <c r="E52" i="65"/>
  <c r="E51" i="65"/>
  <c r="E50" i="65"/>
  <c r="E49" i="65"/>
  <c r="E48" i="65"/>
  <c r="E47" i="65"/>
  <c r="E46" i="65"/>
  <c r="E43" i="65"/>
  <c r="E42" i="65"/>
  <c r="E41" i="65"/>
  <c r="E40" i="65"/>
  <c r="E39" i="65"/>
  <c r="E34" i="65"/>
  <c r="E33" i="65"/>
  <c r="E32" i="65"/>
  <c r="E31" i="65"/>
  <c r="E30" i="65"/>
  <c r="E29" i="65"/>
  <c r="E25" i="65"/>
  <c r="E24" i="65"/>
  <c r="E23" i="65"/>
  <c r="E22" i="65"/>
  <c r="E21" i="65"/>
  <c r="E20" i="65"/>
  <c r="E16" i="65"/>
  <c r="E15" i="65"/>
  <c r="E14" i="65"/>
  <c r="E13" i="65"/>
  <c r="E12" i="65"/>
  <c r="E11" i="65"/>
  <c r="E27" i="134"/>
  <c r="E26" i="134"/>
  <c r="E25" i="134"/>
  <c r="E24" i="134"/>
  <c r="E23" i="134"/>
  <c r="E22" i="134"/>
  <c r="E21" i="134"/>
  <c r="E20" i="134"/>
  <c r="E19" i="134"/>
  <c r="E18" i="134"/>
  <c r="E17" i="134"/>
  <c r="E16" i="134"/>
  <c r="E15" i="134"/>
  <c r="E14" i="134"/>
  <c r="E13" i="134"/>
  <c r="E12" i="134"/>
  <c r="E11" i="134"/>
  <c r="E10" i="134"/>
  <c r="E27" i="133"/>
  <c r="E26" i="133"/>
  <c r="E25" i="133"/>
  <c r="E24" i="133"/>
  <c r="E23" i="133"/>
  <c r="E22" i="133"/>
  <c r="E21" i="133"/>
  <c r="E20" i="133"/>
  <c r="E18" i="133"/>
  <c r="E17" i="133"/>
  <c r="E16" i="133"/>
  <c r="E15" i="133"/>
  <c r="E14" i="133"/>
  <c r="E13" i="133"/>
  <c r="E12" i="133"/>
  <c r="E11" i="133"/>
  <c r="E10" i="133"/>
  <c r="E27" i="132"/>
  <c r="E26" i="132"/>
  <c r="E25" i="132"/>
  <c r="E24" i="132"/>
  <c r="E23" i="132"/>
  <c r="E22" i="132"/>
  <c r="E21" i="132"/>
  <c r="E20" i="132"/>
  <c r="E19" i="132"/>
  <c r="E18" i="132"/>
  <c r="E17" i="132"/>
  <c r="E16" i="132"/>
  <c r="E15" i="132"/>
  <c r="E14" i="132"/>
  <c r="E13" i="132"/>
  <c r="E12" i="132"/>
  <c r="E11" i="132"/>
  <c r="E10" i="132"/>
  <c r="E27" i="267"/>
  <c r="E26" i="267"/>
  <c r="E25" i="267"/>
  <c r="E24" i="267"/>
  <c r="E23" i="267"/>
  <c r="E22" i="267"/>
  <c r="E21" i="267"/>
  <c r="E20" i="267"/>
  <c r="E19" i="267"/>
  <c r="E18" i="267"/>
  <c r="E17" i="267"/>
  <c r="E16" i="267"/>
  <c r="E15" i="267"/>
  <c r="E13" i="267"/>
  <c r="E12" i="267"/>
  <c r="E11" i="267"/>
  <c r="E10" i="267"/>
  <c r="E52" i="26"/>
  <c r="E51" i="26"/>
  <c r="E50" i="26"/>
  <c r="E49" i="26"/>
  <c r="E48" i="26"/>
  <c r="E47" i="26"/>
  <c r="E46" i="26"/>
  <c r="E45" i="26"/>
  <c r="E44" i="26"/>
  <c r="E43" i="26"/>
  <c r="E42" i="26"/>
  <c r="E41" i="26"/>
  <c r="E40" i="26"/>
  <c r="E39" i="26"/>
  <c r="E38" i="26"/>
  <c r="E37" i="26"/>
  <c r="E36" i="26"/>
  <c r="E35" i="26"/>
  <c r="E34" i="26"/>
  <c r="E33" i="26"/>
  <c r="E32" i="26"/>
  <c r="E31" i="26"/>
  <c r="E30" i="26"/>
  <c r="E28" i="26"/>
  <c r="E27" i="26"/>
  <c r="E26" i="26"/>
  <c r="E25" i="26"/>
  <c r="E24" i="26"/>
  <c r="E23" i="26"/>
  <c r="E22" i="26"/>
  <c r="E21" i="26"/>
  <c r="E20" i="26"/>
  <c r="E19" i="26"/>
  <c r="E18" i="26"/>
  <c r="E17" i="26"/>
  <c r="E16" i="26"/>
  <c r="E15" i="26"/>
  <c r="E14" i="26"/>
  <c r="E13" i="26"/>
  <c r="E12" i="26"/>
  <c r="E11" i="26"/>
  <c r="E10" i="26"/>
  <c r="E48" i="24"/>
  <c r="E46" i="24"/>
  <c r="E44" i="24"/>
  <c r="E42" i="24"/>
  <c r="E40" i="24"/>
  <c r="E38" i="24"/>
  <c r="E36" i="24"/>
  <c r="E34" i="24"/>
  <c r="E32" i="24"/>
  <c r="E30" i="24"/>
  <c r="E28" i="24"/>
  <c r="E26" i="24"/>
  <c r="E24" i="24"/>
  <c r="E22" i="24"/>
  <c r="E20" i="24"/>
  <c r="E18" i="24"/>
  <c r="E16" i="24"/>
  <c r="E14" i="24"/>
  <c r="E12" i="24"/>
  <c r="E10" i="24"/>
  <c r="E26" i="103"/>
  <c r="E25" i="103"/>
  <c r="E24" i="103"/>
  <c r="E23" i="103"/>
  <c r="E22" i="103"/>
  <c r="E21" i="103"/>
  <c r="E20" i="103"/>
  <c r="E19" i="103"/>
  <c r="E18" i="103"/>
  <c r="E17" i="103"/>
  <c r="E16" i="103"/>
  <c r="E15" i="103"/>
  <c r="E14" i="103"/>
  <c r="E13" i="103"/>
  <c r="E12" i="103"/>
  <c r="E11" i="103"/>
  <c r="E10" i="103"/>
  <c r="E29" i="36"/>
  <c r="E28" i="36"/>
  <c r="E27" i="36"/>
  <c r="E26" i="36"/>
  <c r="E25" i="36"/>
  <c r="E24" i="36"/>
  <c r="E23" i="36"/>
  <c r="E22" i="36"/>
  <c r="E21" i="36"/>
  <c r="E20" i="36"/>
  <c r="E19" i="36"/>
  <c r="E18" i="36"/>
  <c r="E17" i="36"/>
  <c r="E16" i="36"/>
  <c r="E15" i="36"/>
  <c r="E14" i="36"/>
  <c r="E13" i="36"/>
  <c r="E12" i="36"/>
  <c r="E11" i="36"/>
  <c r="E10" i="36"/>
  <c r="D20" i="65"/>
  <c r="D21" i="65"/>
  <c r="D22" i="65"/>
  <c r="D23" i="65"/>
  <c r="P27" i="267" l="1"/>
  <c r="D27" i="267"/>
  <c r="C27" i="267"/>
  <c r="B27" i="267"/>
  <c r="P26" i="267"/>
  <c r="D26" i="267"/>
  <c r="C26" i="267"/>
  <c r="B26" i="267"/>
  <c r="P25" i="267"/>
  <c r="D25" i="267"/>
  <c r="C25" i="267"/>
  <c r="B25" i="267"/>
  <c r="P24" i="267"/>
  <c r="D24" i="267"/>
  <c r="C24" i="267"/>
  <c r="B24" i="267"/>
  <c r="P23" i="267"/>
  <c r="D23" i="267"/>
  <c r="C23" i="267"/>
  <c r="B23" i="267"/>
  <c r="P22" i="267"/>
  <c r="D22" i="267"/>
  <c r="C22" i="267"/>
  <c r="B22" i="267"/>
  <c r="P21" i="267"/>
  <c r="D21" i="267"/>
  <c r="C21" i="267"/>
  <c r="B21" i="267"/>
  <c r="P20" i="267"/>
  <c r="D20" i="267"/>
  <c r="C20" i="267"/>
  <c r="B20" i="267"/>
  <c r="P19" i="267"/>
  <c r="D19" i="267"/>
  <c r="C19" i="267"/>
  <c r="B19" i="267"/>
  <c r="P18" i="267"/>
  <c r="D18" i="267"/>
  <c r="C18" i="267"/>
  <c r="B18" i="267"/>
  <c r="P17" i="267"/>
  <c r="D17" i="267"/>
  <c r="C17" i="267"/>
  <c r="B17" i="267"/>
  <c r="P16" i="267"/>
  <c r="D16" i="267"/>
  <c r="C16" i="267"/>
  <c r="B16" i="267"/>
  <c r="P15" i="267"/>
  <c r="D15" i="267"/>
  <c r="C15" i="267"/>
  <c r="B15" i="267"/>
  <c r="P14" i="267"/>
  <c r="D14" i="267"/>
  <c r="C14" i="267"/>
  <c r="B14" i="267"/>
  <c r="P13" i="267"/>
  <c r="D13" i="267"/>
  <c r="C13" i="267"/>
  <c r="B13" i="267"/>
  <c r="P12" i="267"/>
  <c r="D12" i="267"/>
  <c r="C12" i="267"/>
  <c r="B12" i="267"/>
  <c r="P11" i="267"/>
  <c r="D11" i="267"/>
  <c r="C11" i="267"/>
  <c r="B11" i="267"/>
  <c r="P10" i="267"/>
  <c r="D10" i="267"/>
  <c r="C10" i="267"/>
  <c r="B10" i="267"/>
  <c r="D7" i="267"/>
  <c r="A1" i="267"/>
  <c r="K17" i="147"/>
  <c r="D17" i="147"/>
  <c r="C17" i="147"/>
  <c r="B17" i="147"/>
  <c r="K16" i="147"/>
  <c r="D16" i="147"/>
  <c r="C16" i="147"/>
  <c r="B16" i="147"/>
  <c r="K15" i="147"/>
  <c r="D15" i="147"/>
  <c r="C15" i="147"/>
  <c r="B15" i="147"/>
  <c r="K14" i="147"/>
  <c r="D14" i="147"/>
  <c r="C14" i="147"/>
  <c r="B14" i="147"/>
  <c r="K13" i="147"/>
  <c r="D13" i="147"/>
  <c r="C13" i="147"/>
  <c r="B13" i="147"/>
  <c r="K12" i="147"/>
  <c r="D12" i="147"/>
  <c r="C12" i="147"/>
  <c r="B12" i="147"/>
  <c r="K11" i="147"/>
  <c r="D11" i="147"/>
  <c r="C11" i="147"/>
  <c r="B11" i="147"/>
  <c r="K10" i="147"/>
  <c r="D10" i="147"/>
  <c r="C10" i="147"/>
  <c r="B10" i="147"/>
  <c r="K7" i="147"/>
  <c r="D7" i="147"/>
  <c r="A1" i="147"/>
  <c r="W11" i="87"/>
  <c r="W10" i="87"/>
  <c r="W10" i="90"/>
  <c r="W9" i="90"/>
  <c r="W11" i="92"/>
  <c r="W11" i="78"/>
  <c r="W11" i="110"/>
  <c r="W11" i="69"/>
  <c r="M11" i="89"/>
  <c r="M10" i="89"/>
  <c r="L11" i="72"/>
  <c r="L10" i="72"/>
  <c r="L11" i="49"/>
  <c r="L10" i="49"/>
  <c r="L11" i="139"/>
  <c r="L10" i="139"/>
  <c r="L10" i="140"/>
  <c r="L11" i="140"/>
  <c r="M10" i="74"/>
  <c r="M11" i="74"/>
  <c r="P11" i="66"/>
  <c r="P9" i="66"/>
  <c r="P7" i="26" l="1"/>
  <c r="P7" i="24"/>
  <c r="AO7" i="103"/>
  <c r="D7" i="24"/>
  <c r="D7" i="26"/>
  <c r="D7" i="132"/>
  <c r="D7" i="103"/>
  <c r="D7" i="36"/>
  <c r="AO7" i="36"/>
  <c r="J7" i="125"/>
  <c r="J7" i="128"/>
  <c r="J7" i="130"/>
  <c r="D7" i="130"/>
  <c r="K7" i="127"/>
  <c r="D7" i="125"/>
  <c r="J7" i="138"/>
  <c r="J7" i="124"/>
  <c r="J7" i="123"/>
  <c r="D7" i="123"/>
  <c r="J7" i="121"/>
  <c r="J7" i="119"/>
  <c r="D7" i="127"/>
  <c r="D7" i="138"/>
  <c r="D7" i="119"/>
  <c r="D7" i="118"/>
  <c r="K7" i="118"/>
  <c r="J7" i="117"/>
  <c r="D7" i="117"/>
  <c r="D7" i="65"/>
  <c r="J7" i="65"/>
  <c r="A4" i="40"/>
  <c r="J10" i="94"/>
  <c r="L10" i="94"/>
  <c r="J11" i="75"/>
  <c r="U11" i="87"/>
  <c r="U10" i="90"/>
  <c r="U11" i="92"/>
  <c r="U11" i="78"/>
  <c r="U11" i="110"/>
  <c r="U11" i="69"/>
  <c r="J11" i="81" l="1"/>
  <c r="M10" i="76"/>
  <c r="M11" i="76"/>
  <c r="P11" i="88"/>
  <c r="P9" i="88"/>
  <c r="P11" i="40"/>
  <c r="P9" i="40"/>
  <c r="K11" i="74" l="1"/>
  <c r="N11" i="66"/>
  <c r="N10" i="66"/>
  <c r="J11" i="140"/>
  <c r="J11" i="139"/>
  <c r="J11" i="49"/>
  <c r="J11" i="72"/>
  <c r="K11" i="89"/>
  <c r="K11" i="76"/>
  <c r="N11" i="88"/>
  <c r="N10" i="88"/>
  <c r="N11" i="40"/>
  <c r="N10" i="40"/>
  <c r="I18" i="40" l="1"/>
  <c r="AC52" i="75" l="1"/>
  <c r="N51" i="75"/>
  <c r="N50" i="94"/>
  <c r="L10" i="75"/>
  <c r="L11" i="75"/>
  <c r="AC51" i="94"/>
  <c r="L9" i="94"/>
  <c r="A1" i="134" l="1"/>
  <c r="A1" i="133"/>
  <c r="A1" i="132"/>
  <c r="A1" i="26"/>
  <c r="A1" i="24"/>
  <c r="A1" i="103"/>
  <c r="A1" i="36"/>
  <c r="A1" i="130"/>
  <c r="A1" i="128"/>
  <c r="A1" i="127"/>
  <c r="A1" i="125"/>
  <c r="A1" i="138"/>
  <c r="A1" i="124"/>
  <c r="A1" i="123"/>
  <c r="A1" i="121"/>
  <c r="A1" i="119"/>
  <c r="A1" i="118"/>
  <c r="A1" i="117"/>
  <c r="A1" i="65"/>
  <c r="A3" i="94" l="1"/>
  <c r="A4" i="94"/>
  <c r="N53" i="69"/>
  <c r="O53" i="69"/>
  <c r="P53" i="69"/>
  <c r="Q53" i="69"/>
  <c r="R53" i="69"/>
  <c r="S53" i="69"/>
  <c r="I31" i="140"/>
  <c r="I32" i="140"/>
  <c r="I33" i="140"/>
  <c r="I34" i="140"/>
  <c r="I35" i="140"/>
  <c r="I36" i="140"/>
  <c r="I37" i="140"/>
  <c r="I38" i="140"/>
  <c r="I39" i="140"/>
  <c r="I40" i="140"/>
  <c r="I41" i="140"/>
  <c r="I42" i="140"/>
  <c r="I43" i="140"/>
  <c r="I44" i="140"/>
  <c r="I45" i="140"/>
  <c r="I46" i="140"/>
  <c r="I47" i="140"/>
  <c r="I48" i="140"/>
  <c r="I49" i="140"/>
  <c r="I50" i="140"/>
  <c r="I51" i="140"/>
  <c r="I52" i="140"/>
  <c r="I53" i="140"/>
  <c r="I54" i="140"/>
  <c r="I55" i="140"/>
  <c r="I56" i="140"/>
  <c r="I57" i="140"/>
  <c r="I58" i="140"/>
  <c r="I59" i="140"/>
  <c r="I60" i="140"/>
  <c r="I61" i="140"/>
  <c r="I62" i="140"/>
  <c r="I63" i="140"/>
  <c r="I64" i="140"/>
  <c r="I65" i="140"/>
  <c r="I66" i="140"/>
  <c r="I67" i="140"/>
  <c r="I68" i="140"/>
  <c r="I69" i="140"/>
  <c r="I70" i="140"/>
  <c r="I71" i="140"/>
  <c r="I72" i="140"/>
  <c r="I73" i="140"/>
  <c r="I74" i="140"/>
  <c r="I75" i="140"/>
  <c r="I76" i="140"/>
  <c r="I77" i="140"/>
  <c r="I78" i="140"/>
  <c r="I79" i="140"/>
  <c r="I80" i="140"/>
  <c r="I81" i="140"/>
  <c r="I82" i="140"/>
  <c r="L82" i="140"/>
  <c r="K82" i="140"/>
  <c r="J82" i="140"/>
  <c r="G82" i="140"/>
  <c r="F82" i="140"/>
  <c r="E82" i="140"/>
  <c r="D82" i="140"/>
  <c r="C82" i="140"/>
  <c r="B82" i="140"/>
  <c r="L81" i="140"/>
  <c r="K81" i="140"/>
  <c r="J81" i="140"/>
  <c r="G81" i="140"/>
  <c r="F81" i="140"/>
  <c r="E81" i="140"/>
  <c r="D81" i="140"/>
  <c r="C81" i="140"/>
  <c r="B81" i="140"/>
  <c r="L80" i="140"/>
  <c r="K80" i="140"/>
  <c r="J80" i="140"/>
  <c r="G80" i="140"/>
  <c r="F80" i="140"/>
  <c r="E80" i="140"/>
  <c r="D80" i="140"/>
  <c r="C80" i="140"/>
  <c r="B80" i="140"/>
  <c r="L79" i="140"/>
  <c r="K79" i="140"/>
  <c r="J79" i="140"/>
  <c r="G79" i="140"/>
  <c r="F79" i="140"/>
  <c r="E79" i="140"/>
  <c r="D79" i="140"/>
  <c r="C79" i="140"/>
  <c r="B79" i="140"/>
  <c r="L78" i="140"/>
  <c r="K78" i="140"/>
  <c r="J78" i="140"/>
  <c r="G78" i="140"/>
  <c r="F78" i="140"/>
  <c r="E78" i="140"/>
  <c r="D78" i="140"/>
  <c r="C78" i="140"/>
  <c r="B78" i="140"/>
  <c r="L77" i="140"/>
  <c r="K77" i="140"/>
  <c r="J77" i="140"/>
  <c r="G77" i="140"/>
  <c r="F77" i="140"/>
  <c r="E77" i="140"/>
  <c r="D77" i="140"/>
  <c r="C77" i="140"/>
  <c r="B77" i="140"/>
  <c r="L76" i="140"/>
  <c r="K76" i="140"/>
  <c r="J76" i="140"/>
  <c r="G76" i="140"/>
  <c r="F76" i="140"/>
  <c r="E76" i="140"/>
  <c r="D76" i="140"/>
  <c r="C76" i="140"/>
  <c r="B76" i="140"/>
  <c r="L75" i="140"/>
  <c r="K75" i="140"/>
  <c r="J75" i="140"/>
  <c r="G75" i="140"/>
  <c r="F75" i="140"/>
  <c r="E75" i="140"/>
  <c r="D75" i="140"/>
  <c r="C75" i="140"/>
  <c r="B75" i="140"/>
  <c r="L74" i="140"/>
  <c r="K74" i="140"/>
  <c r="J74" i="140"/>
  <c r="G74" i="140"/>
  <c r="F74" i="140"/>
  <c r="E74" i="140"/>
  <c r="D74" i="140"/>
  <c r="C74" i="140"/>
  <c r="B74" i="140"/>
  <c r="L73" i="140"/>
  <c r="K73" i="140"/>
  <c r="J73" i="140"/>
  <c r="G73" i="140"/>
  <c r="F73" i="140"/>
  <c r="E73" i="140"/>
  <c r="D73" i="140"/>
  <c r="C73" i="140"/>
  <c r="B73" i="140"/>
  <c r="L72" i="140"/>
  <c r="K72" i="140"/>
  <c r="J72" i="140"/>
  <c r="G72" i="140"/>
  <c r="F72" i="140"/>
  <c r="E72" i="140"/>
  <c r="D72" i="140"/>
  <c r="C72" i="140"/>
  <c r="B72" i="140"/>
  <c r="L71" i="140"/>
  <c r="K71" i="140"/>
  <c r="J71" i="140"/>
  <c r="G71" i="140"/>
  <c r="F71" i="140"/>
  <c r="E71" i="140"/>
  <c r="D71" i="140"/>
  <c r="C71" i="140"/>
  <c r="B71" i="140"/>
  <c r="L70" i="140"/>
  <c r="K70" i="140"/>
  <c r="J70" i="140"/>
  <c r="G70" i="140"/>
  <c r="F70" i="140"/>
  <c r="E70" i="140"/>
  <c r="D70" i="140"/>
  <c r="C70" i="140"/>
  <c r="B70" i="140"/>
  <c r="L69" i="140"/>
  <c r="K69" i="140"/>
  <c r="J69" i="140"/>
  <c r="G69" i="140"/>
  <c r="F69" i="140"/>
  <c r="E69" i="140"/>
  <c r="D69" i="140"/>
  <c r="C69" i="140"/>
  <c r="B69" i="140"/>
  <c r="L68" i="140"/>
  <c r="K68" i="140"/>
  <c r="J68" i="140"/>
  <c r="G68" i="140"/>
  <c r="F68" i="140"/>
  <c r="E68" i="140"/>
  <c r="D68" i="140"/>
  <c r="C68" i="140"/>
  <c r="B68" i="140"/>
  <c r="L67" i="140"/>
  <c r="K67" i="140"/>
  <c r="J67" i="140"/>
  <c r="G67" i="140"/>
  <c r="F67" i="140"/>
  <c r="E67" i="140"/>
  <c r="D67" i="140"/>
  <c r="C67" i="140"/>
  <c r="B67" i="140"/>
  <c r="L66" i="140"/>
  <c r="K66" i="140"/>
  <c r="J66" i="140"/>
  <c r="G66" i="140"/>
  <c r="F66" i="140"/>
  <c r="E66" i="140"/>
  <c r="D66" i="140"/>
  <c r="C66" i="140"/>
  <c r="B66" i="140"/>
  <c r="L65" i="140"/>
  <c r="K65" i="140"/>
  <c r="J65" i="140"/>
  <c r="G65" i="140"/>
  <c r="F65" i="140"/>
  <c r="E65" i="140"/>
  <c r="D65" i="140"/>
  <c r="C65" i="140"/>
  <c r="B65" i="140"/>
  <c r="L64" i="140"/>
  <c r="K64" i="140"/>
  <c r="J64" i="140"/>
  <c r="G64" i="140"/>
  <c r="F64" i="140"/>
  <c r="E64" i="140"/>
  <c r="D64" i="140"/>
  <c r="C64" i="140"/>
  <c r="B64" i="140"/>
  <c r="L63" i="140"/>
  <c r="K63" i="140"/>
  <c r="J63" i="140"/>
  <c r="G63" i="140"/>
  <c r="F63" i="140"/>
  <c r="E63" i="140"/>
  <c r="D63" i="140"/>
  <c r="C63" i="140"/>
  <c r="B63" i="140"/>
  <c r="L62" i="140"/>
  <c r="K62" i="140"/>
  <c r="J62" i="140"/>
  <c r="G62" i="140"/>
  <c r="F62" i="140"/>
  <c r="E62" i="140"/>
  <c r="D62" i="140"/>
  <c r="C62" i="140"/>
  <c r="B62" i="140"/>
  <c r="L61" i="140"/>
  <c r="K61" i="140"/>
  <c r="J61" i="140"/>
  <c r="G61" i="140"/>
  <c r="F61" i="140"/>
  <c r="E61" i="140"/>
  <c r="D61" i="140"/>
  <c r="C61" i="140"/>
  <c r="B61" i="140"/>
  <c r="L60" i="140"/>
  <c r="K60" i="140"/>
  <c r="J60" i="140"/>
  <c r="G60" i="140"/>
  <c r="F60" i="140"/>
  <c r="E60" i="140"/>
  <c r="D60" i="140"/>
  <c r="C60" i="140"/>
  <c r="B60" i="140"/>
  <c r="L59" i="140"/>
  <c r="K59" i="140"/>
  <c r="J59" i="140"/>
  <c r="G59" i="140"/>
  <c r="F59" i="140"/>
  <c r="E59" i="140"/>
  <c r="D59" i="140"/>
  <c r="C59" i="140"/>
  <c r="B59" i="140"/>
  <c r="L58" i="140"/>
  <c r="K58" i="140"/>
  <c r="J58" i="140"/>
  <c r="G58" i="140"/>
  <c r="F58" i="140"/>
  <c r="E58" i="140"/>
  <c r="D58" i="140"/>
  <c r="C58" i="140"/>
  <c r="B58" i="140"/>
  <c r="L57" i="140"/>
  <c r="K57" i="140"/>
  <c r="J57" i="140"/>
  <c r="G57" i="140"/>
  <c r="F57" i="140"/>
  <c r="E57" i="140"/>
  <c r="D57" i="140"/>
  <c r="C57" i="140"/>
  <c r="B57" i="140"/>
  <c r="L56" i="140"/>
  <c r="K56" i="140"/>
  <c r="J56" i="140"/>
  <c r="G56" i="140"/>
  <c r="F56" i="140"/>
  <c r="E56" i="140"/>
  <c r="D56" i="140"/>
  <c r="C56" i="140"/>
  <c r="B56" i="140"/>
  <c r="L55" i="140"/>
  <c r="K55" i="140"/>
  <c r="J55" i="140"/>
  <c r="G55" i="140"/>
  <c r="F55" i="140"/>
  <c r="E55" i="140"/>
  <c r="D55" i="140"/>
  <c r="C55" i="140"/>
  <c r="B55" i="140"/>
  <c r="L54" i="140"/>
  <c r="K54" i="140"/>
  <c r="J54" i="140"/>
  <c r="G54" i="140"/>
  <c r="F54" i="140"/>
  <c r="E54" i="140"/>
  <c r="D54" i="140"/>
  <c r="C54" i="140"/>
  <c r="B54" i="140"/>
  <c r="L53" i="140"/>
  <c r="K53" i="140"/>
  <c r="J53" i="140"/>
  <c r="G53" i="140"/>
  <c r="F53" i="140"/>
  <c r="E53" i="140"/>
  <c r="D53" i="140"/>
  <c r="C53" i="140"/>
  <c r="B53" i="140"/>
  <c r="L52" i="140"/>
  <c r="K52" i="140"/>
  <c r="J52" i="140"/>
  <c r="G52" i="140"/>
  <c r="F52" i="140"/>
  <c r="E52" i="140"/>
  <c r="D52" i="140"/>
  <c r="C52" i="140"/>
  <c r="B52" i="140"/>
  <c r="L51" i="140"/>
  <c r="K51" i="140"/>
  <c r="J51" i="140"/>
  <c r="G51" i="140"/>
  <c r="F51" i="140"/>
  <c r="E51" i="140"/>
  <c r="D51" i="140"/>
  <c r="C51" i="140"/>
  <c r="B51" i="140"/>
  <c r="L50" i="140"/>
  <c r="K50" i="140"/>
  <c r="J50" i="140"/>
  <c r="G50" i="140"/>
  <c r="F50" i="140"/>
  <c r="E50" i="140"/>
  <c r="D50" i="140"/>
  <c r="C50" i="140"/>
  <c r="B50" i="140"/>
  <c r="L49" i="140"/>
  <c r="K49" i="140"/>
  <c r="J49" i="140"/>
  <c r="G49" i="140"/>
  <c r="F49" i="140"/>
  <c r="E49" i="140"/>
  <c r="D49" i="140"/>
  <c r="C49" i="140"/>
  <c r="B49" i="140"/>
  <c r="L48" i="140"/>
  <c r="K48" i="140"/>
  <c r="J48" i="140"/>
  <c r="G48" i="140"/>
  <c r="F48" i="140"/>
  <c r="E48" i="140"/>
  <c r="D48" i="140"/>
  <c r="C48" i="140"/>
  <c r="B48" i="140"/>
  <c r="L47" i="140"/>
  <c r="K47" i="140"/>
  <c r="J47" i="140"/>
  <c r="G47" i="140"/>
  <c r="F47" i="140"/>
  <c r="E47" i="140"/>
  <c r="D47" i="140"/>
  <c r="C47" i="140"/>
  <c r="B47" i="140"/>
  <c r="L46" i="140"/>
  <c r="K46" i="140"/>
  <c r="J46" i="140"/>
  <c r="G46" i="140"/>
  <c r="F46" i="140"/>
  <c r="E46" i="140"/>
  <c r="D46" i="140"/>
  <c r="C46" i="140"/>
  <c r="B46" i="140"/>
  <c r="L45" i="140"/>
  <c r="K45" i="140"/>
  <c r="J45" i="140"/>
  <c r="G45" i="140"/>
  <c r="F45" i="140"/>
  <c r="E45" i="140"/>
  <c r="D45" i="140"/>
  <c r="C45" i="140"/>
  <c r="B45" i="140"/>
  <c r="L44" i="140"/>
  <c r="K44" i="140"/>
  <c r="J44" i="140"/>
  <c r="G44" i="140"/>
  <c r="F44" i="140"/>
  <c r="E44" i="140"/>
  <c r="D44" i="140"/>
  <c r="C44" i="140"/>
  <c r="B44" i="140"/>
  <c r="L43" i="140"/>
  <c r="K43" i="140"/>
  <c r="J43" i="140"/>
  <c r="G43" i="140"/>
  <c r="F43" i="140"/>
  <c r="E43" i="140"/>
  <c r="D43" i="140"/>
  <c r="C43" i="140"/>
  <c r="B43" i="140"/>
  <c r="L42" i="140"/>
  <c r="K42" i="140"/>
  <c r="J42" i="140"/>
  <c r="G42" i="140"/>
  <c r="F42" i="140"/>
  <c r="E42" i="140"/>
  <c r="D42" i="140"/>
  <c r="C42" i="140"/>
  <c r="B42" i="140"/>
  <c r="L41" i="140"/>
  <c r="K41" i="140"/>
  <c r="J41" i="140"/>
  <c r="G41" i="140"/>
  <c r="F41" i="140"/>
  <c r="E41" i="140"/>
  <c r="D41" i="140"/>
  <c r="C41" i="140"/>
  <c r="B41" i="140"/>
  <c r="L40" i="140"/>
  <c r="K40" i="140"/>
  <c r="J40" i="140"/>
  <c r="G40" i="140"/>
  <c r="F40" i="140"/>
  <c r="E40" i="140"/>
  <c r="D40" i="140"/>
  <c r="C40" i="140"/>
  <c r="B40" i="140"/>
  <c r="L39" i="140"/>
  <c r="K39" i="140"/>
  <c r="J39" i="140"/>
  <c r="G39" i="140"/>
  <c r="F39" i="140"/>
  <c r="E39" i="140"/>
  <c r="D39" i="140"/>
  <c r="C39" i="140"/>
  <c r="B39" i="140"/>
  <c r="L38" i="140"/>
  <c r="K38" i="140"/>
  <c r="J38" i="140"/>
  <c r="G38" i="140"/>
  <c r="F38" i="140"/>
  <c r="E38" i="140"/>
  <c r="D38" i="140"/>
  <c r="C38" i="140"/>
  <c r="B38" i="140"/>
  <c r="L37" i="140"/>
  <c r="K37" i="140"/>
  <c r="J37" i="140"/>
  <c r="G37" i="140"/>
  <c r="F37" i="140"/>
  <c r="E37" i="140"/>
  <c r="D37" i="140"/>
  <c r="C37" i="140"/>
  <c r="B37" i="140"/>
  <c r="L36" i="140"/>
  <c r="K36" i="140"/>
  <c r="J36" i="140"/>
  <c r="G36" i="140"/>
  <c r="F36" i="140"/>
  <c r="E36" i="140"/>
  <c r="D36" i="140"/>
  <c r="C36" i="140"/>
  <c r="B36" i="140"/>
  <c r="L35" i="140"/>
  <c r="K35" i="140"/>
  <c r="J35" i="140"/>
  <c r="G35" i="140"/>
  <c r="F35" i="140"/>
  <c r="E35" i="140"/>
  <c r="D35" i="140"/>
  <c r="C35" i="140"/>
  <c r="B35" i="140"/>
  <c r="L34" i="140"/>
  <c r="K34" i="140"/>
  <c r="J34" i="140"/>
  <c r="G34" i="140"/>
  <c r="F34" i="140"/>
  <c r="E34" i="140"/>
  <c r="D34" i="140"/>
  <c r="C34" i="140"/>
  <c r="B34" i="140"/>
  <c r="L33" i="140"/>
  <c r="K33" i="140"/>
  <c r="J33" i="140"/>
  <c r="G33" i="140"/>
  <c r="F33" i="140"/>
  <c r="E33" i="140"/>
  <c r="D33" i="140"/>
  <c r="C33" i="140"/>
  <c r="B33" i="140"/>
  <c r="L32" i="140"/>
  <c r="K32" i="140"/>
  <c r="J32" i="140"/>
  <c r="G32" i="140"/>
  <c r="F32" i="140"/>
  <c r="E32" i="140"/>
  <c r="D32" i="140"/>
  <c r="C32" i="140"/>
  <c r="B32" i="140"/>
  <c r="L31" i="140"/>
  <c r="K31" i="140"/>
  <c r="J31" i="140"/>
  <c r="G31" i="140"/>
  <c r="F31" i="140"/>
  <c r="E31" i="140"/>
  <c r="D31" i="140"/>
  <c r="C31" i="140"/>
  <c r="B31" i="140"/>
  <c r="L30" i="140"/>
  <c r="K30" i="140"/>
  <c r="J30" i="140"/>
  <c r="G30" i="140"/>
  <c r="F30" i="140"/>
  <c r="E30" i="140"/>
  <c r="D30" i="140"/>
  <c r="C30" i="140"/>
  <c r="B30" i="140"/>
  <c r="L29" i="140"/>
  <c r="K29" i="140"/>
  <c r="J29" i="140"/>
  <c r="G29" i="140"/>
  <c r="F29" i="140"/>
  <c r="E29" i="140"/>
  <c r="D29" i="140"/>
  <c r="C29" i="140"/>
  <c r="B29" i="140"/>
  <c r="L28" i="140"/>
  <c r="K28" i="140"/>
  <c r="J28" i="140"/>
  <c r="G28" i="140"/>
  <c r="F28" i="140"/>
  <c r="E28" i="140"/>
  <c r="D28" i="140"/>
  <c r="C28" i="140"/>
  <c r="B28" i="140"/>
  <c r="L27" i="140"/>
  <c r="K27" i="140"/>
  <c r="J27" i="140"/>
  <c r="G27" i="140"/>
  <c r="F27" i="140"/>
  <c r="E27" i="140"/>
  <c r="D27" i="140"/>
  <c r="C27" i="140"/>
  <c r="B27" i="140"/>
  <c r="L26" i="140"/>
  <c r="K26" i="140"/>
  <c r="J26" i="140"/>
  <c r="G26" i="140"/>
  <c r="F26" i="140"/>
  <c r="E26" i="140"/>
  <c r="D26" i="140"/>
  <c r="C26" i="140"/>
  <c r="B26" i="140"/>
  <c r="L25" i="140"/>
  <c r="K25" i="140"/>
  <c r="J25" i="140"/>
  <c r="G25" i="140"/>
  <c r="F25" i="140"/>
  <c r="E25" i="140"/>
  <c r="D25" i="140"/>
  <c r="C25" i="140"/>
  <c r="B25" i="140"/>
  <c r="L24" i="140"/>
  <c r="K24" i="140"/>
  <c r="J24" i="140"/>
  <c r="G24" i="140"/>
  <c r="F24" i="140"/>
  <c r="E24" i="140"/>
  <c r="D24" i="140"/>
  <c r="C24" i="140"/>
  <c r="B24" i="140"/>
  <c r="L23" i="140"/>
  <c r="K23" i="140"/>
  <c r="J23" i="140"/>
  <c r="G23" i="140"/>
  <c r="F23" i="140"/>
  <c r="E23" i="140"/>
  <c r="D23" i="140"/>
  <c r="C23" i="140"/>
  <c r="B23" i="140"/>
  <c r="L22" i="140"/>
  <c r="K22" i="140"/>
  <c r="J22" i="140"/>
  <c r="G22" i="140"/>
  <c r="F22" i="140"/>
  <c r="E22" i="140"/>
  <c r="D22" i="140"/>
  <c r="C22" i="140"/>
  <c r="B22" i="140"/>
  <c r="L21" i="140"/>
  <c r="K21" i="140"/>
  <c r="J21" i="140"/>
  <c r="G21" i="140"/>
  <c r="F21" i="140"/>
  <c r="E21" i="140"/>
  <c r="D21" i="140"/>
  <c r="C21" i="140"/>
  <c r="B21" i="140"/>
  <c r="L20" i="140"/>
  <c r="K20" i="140"/>
  <c r="J20" i="140"/>
  <c r="G20" i="140"/>
  <c r="F20" i="140"/>
  <c r="E20" i="140"/>
  <c r="D20" i="140"/>
  <c r="C20" i="140"/>
  <c r="B20" i="140"/>
  <c r="L19" i="140"/>
  <c r="K19" i="140"/>
  <c r="J19" i="140"/>
  <c r="G19" i="140"/>
  <c r="F19" i="140"/>
  <c r="E19" i="140"/>
  <c r="D19" i="140"/>
  <c r="C19" i="140"/>
  <c r="B19" i="140"/>
  <c r="L18" i="140"/>
  <c r="K18" i="140"/>
  <c r="J18" i="140"/>
  <c r="G18" i="140"/>
  <c r="F18" i="140"/>
  <c r="E18" i="140"/>
  <c r="D18" i="140"/>
  <c r="C18" i="140"/>
  <c r="B18" i="140"/>
  <c r="L17" i="140"/>
  <c r="K17" i="140"/>
  <c r="J17" i="140"/>
  <c r="G17" i="140"/>
  <c r="F17" i="140"/>
  <c r="E17" i="140"/>
  <c r="D17" i="140"/>
  <c r="C17" i="140"/>
  <c r="B17" i="140"/>
  <c r="L16" i="140"/>
  <c r="K16" i="140"/>
  <c r="J16" i="140"/>
  <c r="G16" i="140"/>
  <c r="F16" i="140"/>
  <c r="E16" i="140"/>
  <c r="D16" i="140"/>
  <c r="C16" i="140"/>
  <c r="B16" i="140"/>
  <c r="L15" i="140"/>
  <c r="K15" i="140"/>
  <c r="J15" i="140"/>
  <c r="G15" i="140"/>
  <c r="F15" i="140"/>
  <c r="E15" i="140"/>
  <c r="D15" i="140"/>
  <c r="C15" i="140"/>
  <c r="B15" i="140"/>
  <c r="L14" i="140"/>
  <c r="K14" i="140"/>
  <c r="J14" i="140"/>
  <c r="G14" i="140"/>
  <c r="F14" i="140"/>
  <c r="E14" i="140"/>
  <c r="D14" i="140"/>
  <c r="C14" i="140"/>
  <c r="B14" i="140"/>
  <c r="L13" i="140"/>
  <c r="K13" i="140"/>
  <c r="J13" i="140"/>
  <c r="G13" i="140"/>
  <c r="F13" i="140"/>
  <c r="E13" i="140"/>
  <c r="D13" i="140"/>
  <c r="C13" i="140"/>
  <c r="B13" i="140"/>
  <c r="A4" i="140"/>
  <c r="A3" i="140"/>
  <c r="A2" i="140"/>
  <c r="A1" i="140"/>
  <c r="B57" i="139"/>
  <c r="C57" i="139"/>
  <c r="D57" i="139"/>
  <c r="E57" i="139"/>
  <c r="F57" i="139"/>
  <c r="G57" i="139"/>
  <c r="I57" i="139"/>
  <c r="J57" i="139"/>
  <c r="K57" i="139"/>
  <c r="L57" i="139"/>
  <c r="B58" i="139"/>
  <c r="C58" i="139"/>
  <c r="D58" i="139"/>
  <c r="E58" i="139"/>
  <c r="F58" i="139"/>
  <c r="G58" i="139"/>
  <c r="I58" i="139"/>
  <c r="J58" i="139"/>
  <c r="K58" i="139"/>
  <c r="L58" i="139"/>
  <c r="B59" i="139"/>
  <c r="C59" i="139"/>
  <c r="D59" i="139"/>
  <c r="E59" i="139"/>
  <c r="F59" i="139"/>
  <c r="G59" i="139"/>
  <c r="I59" i="139"/>
  <c r="J59" i="139"/>
  <c r="K59" i="139"/>
  <c r="L59" i="139"/>
  <c r="B60" i="139"/>
  <c r="C60" i="139"/>
  <c r="D60" i="139"/>
  <c r="E60" i="139"/>
  <c r="F60" i="139"/>
  <c r="G60" i="139"/>
  <c r="I60" i="139"/>
  <c r="J60" i="139"/>
  <c r="K60" i="139"/>
  <c r="L60" i="139"/>
  <c r="B61" i="139"/>
  <c r="C61" i="139"/>
  <c r="D61" i="139"/>
  <c r="E61" i="139"/>
  <c r="F61" i="139"/>
  <c r="G61" i="139"/>
  <c r="I61" i="139"/>
  <c r="J61" i="139"/>
  <c r="K61" i="139"/>
  <c r="L61" i="139"/>
  <c r="B62" i="139"/>
  <c r="C62" i="139"/>
  <c r="D62" i="139"/>
  <c r="E62" i="139"/>
  <c r="F62" i="139"/>
  <c r="G62" i="139"/>
  <c r="I62" i="139"/>
  <c r="J62" i="139"/>
  <c r="K62" i="139"/>
  <c r="L62" i="139"/>
  <c r="B63" i="139"/>
  <c r="C63" i="139"/>
  <c r="D63" i="139"/>
  <c r="E63" i="139"/>
  <c r="F63" i="139"/>
  <c r="G63" i="139"/>
  <c r="I63" i="139"/>
  <c r="J63" i="139"/>
  <c r="K63" i="139"/>
  <c r="L63" i="139"/>
  <c r="B64" i="139"/>
  <c r="C64" i="139"/>
  <c r="D64" i="139"/>
  <c r="E64" i="139"/>
  <c r="F64" i="139"/>
  <c r="G64" i="139"/>
  <c r="I64" i="139"/>
  <c r="J64" i="139"/>
  <c r="K64" i="139"/>
  <c r="L64" i="139"/>
  <c r="B65" i="139"/>
  <c r="C65" i="139"/>
  <c r="D65" i="139"/>
  <c r="E65" i="139"/>
  <c r="F65" i="139"/>
  <c r="G65" i="139"/>
  <c r="I65" i="139"/>
  <c r="J65" i="139"/>
  <c r="K65" i="139"/>
  <c r="L65" i="139"/>
  <c r="B66" i="139"/>
  <c r="C66" i="139"/>
  <c r="D66" i="139"/>
  <c r="E66" i="139"/>
  <c r="F66" i="139"/>
  <c r="G66" i="139"/>
  <c r="I66" i="139"/>
  <c r="J66" i="139"/>
  <c r="K66" i="139"/>
  <c r="L66" i="139"/>
  <c r="B67" i="139"/>
  <c r="C67" i="139"/>
  <c r="D67" i="139"/>
  <c r="E67" i="139"/>
  <c r="F67" i="139"/>
  <c r="G67" i="139"/>
  <c r="I67" i="139"/>
  <c r="J67" i="139"/>
  <c r="K67" i="139"/>
  <c r="L67" i="139"/>
  <c r="B68" i="139"/>
  <c r="C68" i="139"/>
  <c r="D68" i="139"/>
  <c r="E68" i="139"/>
  <c r="F68" i="139"/>
  <c r="G68" i="139"/>
  <c r="I68" i="139"/>
  <c r="J68" i="139"/>
  <c r="K68" i="139"/>
  <c r="L68" i="139"/>
  <c r="B69" i="139"/>
  <c r="C69" i="139"/>
  <c r="D69" i="139"/>
  <c r="E69" i="139"/>
  <c r="F69" i="139"/>
  <c r="G69" i="139"/>
  <c r="I69" i="139"/>
  <c r="J69" i="139"/>
  <c r="K69" i="139"/>
  <c r="L69" i="139"/>
  <c r="B70" i="139"/>
  <c r="C70" i="139"/>
  <c r="D70" i="139"/>
  <c r="E70" i="139"/>
  <c r="F70" i="139"/>
  <c r="G70" i="139"/>
  <c r="I70" i="139"/>
  <c r="J70" i="139"/>
  <c r="K70" i="139"/>
  <c r="L70" i="139"/>
  <c r="B71" i="139"/>
  <c r="C71" i="139"/>
  <c r="D71" i="139"/>
  <c r="E71" i="139"/>
  <c r="F71" i="139"/>
  <c r="G71" i="139"/>
  <c r="I71" i="139"/>
  <c r="J71" i="139"/>
  <c r="K71" i="139"/>
  <c r="L71" i="139"/>
  <c r="B72" i="139"/>
  <c r="C72" i="139"/>
  <c r="D72" i="139"/>
  <c r="E72" i="139"/>
  <c r="F72" i="139"/>
  <c r="G72" i="139"/>
  <c r="I72" i="139"/>
  <c r="J72" i="139"/>
  <c r="K72" i="139"/>
  <c r="L72" i="139"/>
  <c r="B73" i="139"/>
  <c r="C73" i="139"/>
  <c r="D73" i="139"/>
  <c r="E73" i="139"/>
  <c r="F73" i="139"/>
  <c r="G73" i="139"/>
  <c r="I73" i="139"/>
  <c r="J73" i="139"/>
  <c r="K73" i="139"/>
  <c r="L73" i="139"/>
  <c r="B74" i="139"/>
  <c r="C74" i="139"/>
  <c r="D74" i="139"/>
  <c r="E74" i="139"/>
  <c r="F74" i="139"/>
  <c r="G74" i="139"/>
  <c r="I74" i="139"/>
  <c r="J74" i="139"/>
  <c r="K74" i="139"/>
  <c r="L74" i="139"/>
  <c r="B75" i="139"/>
  <c r="C75" i="139"/>
  <c r="D75" i="139"/>
  <c r="E75" i="139"/>
  <c r="F75" i="139"/>
  <c r="G75" i="139"/>
  <c r="I75" i="139"/>
  <c r="J75" i="139"/>
  <c r="K75" i="139"/>
  <c r="L75" i="139"/>
  <c r="B76" i="139"/>
  <c r="C76" i="139"/>
  <c r="D76" i="139"/>
  <c r="E76" i="139"/>
  <c r="F76" i="139"/>
  <c r="G76" i="139"/>
  <c r="I76" i="139"/>
  <c r="J76" i="139"/>
  <c r="K76" i="139"/>
  <c r="L76" i="139"/>
  <c r="B77" i="139"/>
  <c r="C77" i="139"/>
  <c r="D77" i="139"/>
  <c r="E77" i="139"/>
  <c r="F77" i="139"/>
  <c r="G77" i="139"/>
  <c r="I77" i="139"/>
  <c r="J77" i="139"/>
  <c r="K77" i="139"/>
  <c r="L77" i="139"/>
  <c r="B78" i="139"/>
  <c r="C78" i="139"/>
  <c r="D78" i="139"/>
  <c r="E78" i="139"/>
  <c r="F78" i="139"/>
  <c r="G78" i="139"/>
  <c r="I78" i="139"/>
  <c r="J78" i="139"/>
  <c r="K78" i="139"/>
  <c r="L78" i="139"/>
  <c r="B79" i="139"/>
  <c r="C79" i="139"/>
  <c r="D79" i="139"/>
  <c r="E79" i="139"/>
  <c r="F79" i="139"/>
  <c r="G79" i="139"/>
  <c r="I79" i="139"/>
  <c r="J79" i="139"/>
  <c r="K79" i="139"/>
  <c r="L79" i="139"/>
  <c r="B80" i="139"/>
  <c r="C80" i="139"/>
  <c r="D80" i="139"/>
  <c r="E80" i="139"/>
  <c r="F80" i="139"/>
  <c r="G80" i="139"/>
  <c r="I80" i="139"/>
  <c r="J80" i="139"/>
  <c r="K80" i="139"/>
  <c r="L80" i="139"/>
  <c r="B81" i="139"/>
  <c r="C81" i="139"/>
  <c r="D81" i="139"/>
  <c r="E81" i="139"/>
  <c r="F81" i="139"/>
  <c r="G81" i="139"/>
  <c r="I81" i="139"/>
  <c r="J81" i="139"/>
  <c r="K81" i="139"/>
  <c r="L81" i="139"/>
  <c r="B82" i="139"/>
  <c r="C82" i="139"/>
  <c r="D82" i="139"/>
  <c r="E82" i="139"/>
  <c r="F82" i="139"/>
  <c r="G82" i="139"/>
  <c r="I82" i="139"/>
  <c r="J82" i="139"/>
  <c r="K82" i="139"/>
  <c r="L82" i="139"/>
  <c r="I13" i="139"/>
  <c r="L56" i="139"/>
  <c r="K56" i="139"/>
  <c r="J56" i="139"/>
  <c r="I56" i="139"/>
  <c r="G56" i="139"/>
  <c r="F56" i="139"/>
  <c r="E56" i="139"/>
  <c r="D56" i="139"/>
  <c r="C56" i="139"/>
  <c r="B56" i="139"/>
  <c r="L55" i="139"/>
  <c r="K55" i="139"/>
  <c r="J55" i="139"/>
  <c r="I55" i="139"/>
  <c r="G55" i="139"/>
  <c r="F55" i="139"/>
  <c r="E55" i="139"/>
  <c r="D55" i="139"/>
  <c r="C55" i="139"/>
  <c r="B55" i="139"/>
  <c r="L54" i="139"/>
  <c r="K54" i="139"/>
  <c r="J54" i="139"/>
  <c r="I54" i="139"/>
  <c r="G54" i="139"/>
  <c r="F54" i="139"/>
  <c r="E54" i="139"/>
  <c r="D54" i="139"/>
  <c r="C54" i="139"/>
  <c r="B54" i="139"/>
  <c r="L53" i="139"/>
  <c r="K53" i="139"/>
  <c r="J53" i="139"/>
  <c r="I53" i="139"/>
  <c r="G53" i="139"/>
  <c r="F53" i="139"/>
  <c r="E53" i="139"/>
  <c r="D53" i="139"/>
  <c r="C53" i="139"/>
  <c r="B53" i="139"/>
  <c r="L52" i="139"/>
  <c r="K52" i="139"/>
  <c r="J52" i="139"/>
  <c r="I52" i="139"/>
  <c r="G52" i="139"/>
  <c r="F52" i="139"/>
  <c r="E52" i="139"/>
  <c r="D52" i="139"/>
  <c r="C52" i="139"/>
  <c r="B52" i="139"/>
  <c r="L51" i="139"/>
  <c r="K51" i="139"/>
  <c r="J51" i="139"/>
  <c r="I51" i="139"/>
  <c r="G51" i="139"/>
  <c r="F51" i="139"/>
  <c r="E51" i="139"/>
  <c r="D51" i="139"/>
  <c r="C51" i="139"/>
  <c r="B51" i="139"/>
  <c r="L50" i="139"/>
  <c r="K50" i="139"/>
  <c r="J50" i="139"/>
  <c r="I50" i="139"/>
  <c r="G50" i="139"/>
  <c r="F50" i="139"/>
  <c r="E50" i="139"/>
  <c r="D50" i="139"/>
  <c r="C50" i="139"/>
  <c r="B50" i="139"/>
  <c r="L49" i="139"/>
  <c r="K49" i="139"/>
  <c r="J49" i="139"/>
  <c r="I49" i="139"/>
  <c r="G49" i="139"/>
  <c r="F49" i="139"/>
  <c r="E49" i="139"/>
  <c r="D49" i="139"/>
  <c r="C49" i="139"/>
  <c r="B49" i="139"/>
  <c r="L48" i="139"/>
  <c r="K48" i="139"/>
  <c r="J48" i="139"/>
  <c r="I48" i="139"/>
  <c r="G48" i="139"/>
  <c r="F48" i="139"/>
  <c r="E48" i="139"/>
  <c r="D48" i="139"/>
  <c r="C48" i="139"/>
  <c r="B48" i="139"/>
  <c r="L47" i="139"/>
  <c r="K47" i="139"/>
  <c r="J47" i="139"/>
  <c r="I47" i="139"/>
  <c r="G47" i="139"/>
  <c r="F47" i="139"/>
  <c r="E47" i="139"/>
  <c r="D47" i="139"/>
  <c r="C47" i="139"/>
  <c r="B47" i="139"/>
  <c r="L46" i="139"/>
  <c r="K46" i="139"/>
  <c r="J46" i="139"/>
  <c r="I46" i="139"/>
  <c r="G46" i="139"/>
  <c r="F46" i="139"/>
  <c r="E46" i="139"/>
  <c r="D46" i="139"/>
  <c r="C46" i="139"/>
  <c r="B46" i="139"/>
  <c r="L45" i="139"/>
  <c r="K45" i="139"/>
  <c r="J45" i="139"/>
  <c r="I45" i="139"/>
  <c r="G45" i="139"/>
  <c r="F45" i="139"/>
  <c r="E45" i="139"/>
  <c r="D45" i="139"/>
  <c r="C45" i="139"/>
  <c r="B45" i="139"/>
  <c r="L44" i="139"/>
  <c r="K44" i="139"/>
  <c r="J44" i="139"/>
  <c r="I44" i="139"/>
  <c r="G44" i="139"/>
  <c r="F44" i="139"/>
  <c r="E44" i="139"/>
  <c r="D44" i="139"/>
  <c r="C44" i="139"/>
  <c r="B44" i="139"/>
  <c r="L43" i="139"/>
  <c r="K43" i="139"/>
  <c r="J43" i="139"/>
  <c r="I43" i="139"/>
  <c r="G43" i="139"/>
  <c r="F43" i="139"/>
  <c r="E43" i="139"/>
  <c r="D43" i="139"/>
  <c r="C43" i="139"/>
  <c r="B43" i="139"/>
  <c r="L42" i="139"/>
  <c r="K42" i="139"/>
  <c r="J42" i="139"/>
  <c r="I42" i="139"/>
  <c r="G42" i="139"/>
  <c r="F42" i="139"/>
  <c r="E42" i="139"/>
  <c r="D42" i="139"/>
  <c r="C42" i="139"/>
  <c r="B42" i="139"/>
  <c r="L41" i="139"/>
  <c r="K41" i="139"/>
  <c r="J41" i="139"/>
  <c r="I41" i="139"/>
  <c r="G41" i="139"/>
  <c r="F41" i="139"/>
  <c r="E41" i="139"/>
  <c r="D41" i="139"/>
  <c r="C41" i="139"/>
  <c r="B41" i="139"/>
  <c r="L40" i="139"/>
  <c r="K40" i="139"/>
  <c r="J40" i="139"/>
  <c r="I40" i="139"/>
  <c r="G40" i="139"/>
  <c r="F40" i="139"/>
  <c r="E40" i="139"/>
  <c r="D40" i="139"/>
  <c r="C40" i="139"/>
  <c r="B40" i="139"/>
  <c r="L39" i="139"/>
  <c r="K39" i="139"/>
  <c r="J39" i="139"/>
  <c r="I39" i="139"/>
  <c r="G39" i="139"/>
  <c r="F39" i="139"/>
  <c r="E39" i="139"/>
  <c r="D39" i="139"/>
  <c r="C39" i="139"/>
  <c r="B39" i="139"/>
  <c r="L38" i="139"/>
  <c r="K38" i="139"/>
  <c r="J38" i="139"/>
  <c r="I38" i="139"/>
  <c r="G38" i="139"/>
  <c r="F38" i="139"/>
  <c r="E38" i="139"/>
  <c r="D38" i="139"/>
  <c r="C38" i="139"/>
  <c r="B38" i="139"/>
  <c r="L37" i="139"/>
  <c r="K37" i="139"/>
  <c r="J37" i="139"/>
  <c r="I37" i="139"/>
  <c r="G37" i="139"/>
  <c r="F37" i="139"/>
  <c r="E37" i="139"/>
  <c r="D37" i="139"/>
  <c r="C37" i="139"/>
  <c r="B37" i="139"/>
  <c r="L36" i="139"/>
  <c r="K36" i="139"/>
  <c r="J36" i="139"/>
  <c r="I36" i="139"/>
  <c r="G36" i="139"/>
  <c r="F36" i="139"/>
  <c r="E36" i="139"/>
  <c r="D36" i="139"/>
  <c r="C36" i="139"/>
  <c r="B36" i="139"/>
  <c r="L35" i="139"/>
  <c r="K35" i="139"/>
  <c r="J35" i="139"/>
  <c r="I35" i="139"/>
  <c r="G35" i="139"/>
  <c r="F35" i="139"/>
  <c r="E35" i="139"/>
  <c r="D35" i="139"/>
  <c r="C35" i="139"/>
  <c r="B35" i="139"/>
  <c r="L34" i="139"/>
  <c r="K34" i="139"/>
  <c r="J34" i="139"/>
  <c r="I34" i="139"/>
  <c r="G34" i="139"/>
  <c r="F34" i="139"/>
  <c r="E34" i="139"/>
  <c r="D34" i="139"/>
  <c r="C34" i="139"/>
  <c r="B34" i="139"/>
  <c r="L33" i="139"/>
  <c r="K33" i="139"/>
  <c r="J33" i="139"/>
  <c r="I33" i="139"/>
  <c r="G33" i="139"/>
  <c r="F33" i="139"/>
  <c r="E33" i="139"/>
  <c r="D33" i="139"/>
  <c r="C33" i="139"/>
  <c r="B33" i="139"/>
  <c r="L32" i="139"/>
  <c r="K32" i="139"/>
  <c r="J32" i="139"/>
  <c r="I32" i="139"/>
  <c r="G32" i="139"/>
  <c r="F32" i="139"/>
  <c r="E32" i="139"/>
  <c r="D32" i="139"/>
  <c r="C32" i="139"/>
  <c r="B32" i="139"/>
  <c r="L31" i="139"/>
  <c r="K31" i="139"/>
  <c r="J31" i="139"/>
  <c r="I31" i="139"/>
  <c r="G31" i="139"/>
  <c r="F31" i="139"/>
  <c r="E31" i="139"/>
  <c r="D31" i="139"/>
  <c r="C31" i="139"/>
  <c r="B31" i="139"/>
  <c r="L30" i="139"/>
  <c r="K30" i="139"/>
  <c r="J30" i="139"/>
  <c r="I30" i="139"/>
  <c r="G30" i="139"/>
  <c r="F30" i="139"/>
  <c r="E30" i="139"/>
  <c r="D30" i="139"/>
  <c r="C30" i="139"/>
  <c r="B30" i="139"/>
  <c r="L29" i="139"/>
  <c r="K29" i="139"/>
  <c r="J29" i="139"/>
  <c r="I29" i="139"/>
  <c r="G29" i="139"/>
  <c r="F29" i="139"/>
  <c r="E29" i="139"/>
  <c r="D29" i="139"/>
  <c r="C29" i="139"/>
  <c r="B29" i="139"/>
  <c r="L28" i="139"/>
  <c r="K28" i="139"/>
  <c r="J28" i="139"/>
  <c r="G28" i="139"/>
  <c r="F28" i="139"/>
  <c r="E28" i="139"/>
  <c r="D28" i="139"/>
  <c r="C28" i="139"/>
  <c r="B28" i="139"/>
  <c r="L27" i="139"/>
  <c r="K27" i="139"/>
  <c r="J27" i="139"/>
  <c r="G27" i="139"/>
  <c r="F27" i="139"/>
  <c r="E27" i="139"/>
  <c r="D27" i="139"/>
  <c r="C27" i="139"/>
  <c r="B27" i="139"/>
  <c r="L26" i="139"/>
  <c r="K26" i="139"/>
  <c r="J26" i="139"/>
  <c r="G26" i="139"/>
  <c r="F26" i="139"/>
  <c r="E26" i="139"/>
  <c r="D26" i="139"/>
  <c r="C26" i="139"/>
  <c r="B26" i="139"/>
  <c r="L25" i="139"/>
  <c r="K25" i="139"/>
  <c r="J25" i="139"/>
  <c r="G25" i="139"/>
  <c r="F25" i="139"/>
  <c r="E25" i="139"/>
  <c r="D25" i="139"/>
  <c r="C25" i="139"/>
  <c r="B25" i="139"/>
  <c r="L24" i="139"/>
  <c r="K24" i="139"/>
  <c r="J24" i="139"/>
  <c r="G24" i="139"/>
  <c r="F24" i="139"/>
  <c r="E24" i="139"/>
  <c r="D24" i="139"/>
  <c r="C24" i="139"/>
  <c r="B24" i="139"/>
  <c r="L23" i="139"/>
  <c r="K23" i="139"/>
  <c r="J23" i="139"/>
  <c r="G23" i="139"/>
  <c r="F23" i="139"/>
  <c r="E23" i="139"/>
  <c r="D23" i="139"/>
  <c r="C23" i="139"/>
  <c r="B23" i="139"/>
  <c r="L22" i="139"/>
  <c r="K22" i="139"/>
  <c r="J22" i="139"/>
  <c r="G22" i="139"/>
  <c r="F22" i="139"/>
  <c r="E22" i="139"/>
  <c r="D22" i="139"/>
  <c r="C22" i="139"/>
  <c r="B22" i="139"/>
  <c r="L21" i="139"/>
  <c r="K21" i="139"/>
  <c r="J21" i="139"/>
  <c r="G21" i="139"/>
  <c r="F21" i="139"/>
  <c r="E21" i="139"/>
  <c r="D21" i="139"/>
  <c r="C21" i="139"/>
  <c r="B21" i="139"/>
  <c r="L20" i="139"/>
  <c r="K20" i="139"/>
  <c r="J20" i="139"/>
  <c r="G20" i="139"/>
  <c r="F20" i="139"/>
  <c r="E20" i="139"/>
  <c r="D20" i="139"/>
  <c r="C20" i="139"/>
  <c r="B20" i="139"/>
  <c r="L19" i="139"/>
  <c r="K19" i="139"/>
  <c r="J19" i="139"/>
  <c r="G19" i="139"/>
  <c r="F19" i="139"/>
  <c r="E19" i="139"/>
  <c r="D19" i="139"/>
  <c r="C19" i="139"/>
  <c r="B19" i="139"/>
  <c r="L18" i="139"/>
  <c r="K18" i="139"/>
  <c r="J18" i="139"/>
  <c r="G18" i="139"/>
  <c r="F18" i="139"/>
  <c r="E18" i="139"/>
  <c r="D18" i="139"/>
  <c r="C18" i="139"/>
  <c r="B18" i="139"/>
  <c r="L17" i="139"/>
  <c r="K17" i="139"/>
  <c r="J17" i="139"/>
  <c r="G17" i="139"/>
  <c r="F17" i="139"/>
  <c r="E17" i="139"/>
  <c r="D17" i="139"/>
  <c r="C17" i="139"/>
  <c r="B17" i="139"/>
  <c r="L16" i="139"/>
  <c r="K16" i="139"/>
  <c r="J16" i="139"/>
  <c r="G16" i="139"/>
  <c r="F16" i="139"/>
  <c r="E16" i="139"/>
  <c r="D16" i="139"/>
  <c r="C16" i="139"/>
  <c r="B16" i="139"/>
  <c r="L15" i="139"/>
  <c r="K15" i="139"/>
  <c r="J15" i="139"/>
  <c r="G15" i="139"/>
  <c r="F15" i="139"/>
  <c r="E15" i="139"/>
  <c r="D15" i="139"/>
  <c r="C15" i="139"/>
  <c r="B15" i="139"/>
  <c r="L14" i="139"/>
  <c r="K14" i="139"/>
  <c r="J14" i="139"/>
  <c r="G14" i="139"/>
  <c r="F14" i="139"/>
  <c r="E14" i="139"/>
  <c r="D14" i="139"/>
  <c r="C14" i="139"/>
  <c r="B14" i="139"/>
  <c r="L13" i="139"/>
  <c r="K13" i="139"/>
  <c r="J13" i="139"/>
  <c r="G13" i="139"/>
  <c r="F13" i="139"/>
  <c r="E13" i="139"/>
  <c r="D13" i="139"/>
  <c r="C13" i="139"/>
  <c r="B13" i="139"/>
  <c r="A4" i="139"/>
  <c r="A3" i="139"/>
  <c r="A2" i="139"/>
  <c r="A1" i="139"/>
  <c r="J49" i="138"/>
  <c r="D49" i="138"/>
  <c r="C49" i="138"/>
  <c r="B49" i="138"/>
  <c r="J48" i="138"/>
  <c r="D48" i="138"/>
  <c r="C48" i="138"/>
  <c r="B48" i="138"/>
  <c r="J47" i="138"/>
  <c r="D47" i="138"/>
  <c r="C47" i="138"/>
  <c r="B47" i="138"/>
  <c r="J46" i="138"/>
  <c r="D46" i="138"/>
  <c r="C46" i="138"/>
  <c r="B46" i="138"/>
  <c r="J45" i="138"/>
  <c r="D45" i="138"/>
  <c r="C45" i="138"/>
  <c r="B45" i="138"/>
  <c r="J43" i="138"/>
  <c r="D43" i="138"/>
  <c r="C43" i="138"/>
  <c r="B43" i="138"/>
  <c r="J42" i="138"/>
  <c r="D42" i="138"/>
  <c r="C42" i="138"/>
  <c r="B42" i="138"/>
  <c r="J41" i="138"/>
  <c r="D41" i="138"/>
  <c r="C41" i="138"/>
  <c r="B41" i="138"/>
  <c r="J40" i="138"/>
  <c r="D40" i="138"/>
  <c r="C40" i="138"/>
  <c r="B40" i="138"/>
  <c r="J39" i="138"/>
  <c r="D39" i="138"/>
  <c r="C39" i="138"/>
  <c r="B39" i="138"/>
  <c r="J38" i="138"/>
  <c r="D38" i="138"/>
  <c r="C38" i="138"/>
  <c r="B38" i="138"/>
  <c r="J35" i="138"/>
  <c r="D35" i="138"/>
  <c r="C35" i="138"/>
  <c r="B35" i="138"/>
  <c r="J34" i="138"/>
  <c r="D34" i="138"/>
  <c r="C34" i="138"/>
  <c r="B34" i="138"/>
  <c r="J33" i="138"/>
  <c r="D33" i="138"/>
  <c r="C33" i="138"/>
  <c r="B33" i="138"/>
  <c r="J32" i="138"/>
  <c r="D32" i="138"/>
  <c r="C32" i="138"/>
  <c r="B32" i="138"/>
  <c r="J31" i="138"/>
  <c r="D31" i="138"/>
  <c r="C31" i="138"/>
  <c r="B31" i="138"/>
  <c r="J30" i="138"/>
  <c r="D30" i="138"/>
  <c r="C30" i="138"/>
  <c r="B30" i="138"/>
  <c r="J27" i="138"/>
  <c r="D27" i="138"/>
  <c r="C27" i="138"/>
  <c r="B27" i="138"/>
  <c r="J26" i="138"/>
  <c r="D26" i="138"/>
  <c r="C26" i="138"/>
  <c r="B26" i="138"/>
  <c r="J25" i="138"/>
  <c r="D25" i="138"/>
  <c r="C25" i="138"/>
  <c r="B25" i="138"/>
  <c r="J24" i="138"/>
  <c r="D24" i="138"/>
  <c r="C24" i="138"/>
  <c r="B24" i="138"/>
  <c r="J23" i="138"/>
  <c r="D23" i="138"/>
  <c r="C23" i="138"/>
  <c r="B23" i="138"/>
  <c r="J21" i="138"/>
  <c r="D21" i="138"/>
  <c r="C21" i="138"/>
  <c r="B21" i="138"/>
  <c r="J20" i="138"/>
  <c r="D20" i="138"/>
  <c r="C20" i="138"/>
  <c r="B20" i="138"/>
  <c r="J19" i="138"/>
  <c r="D19" i="138"/>
  <c r="C19" i="138"/>
  <c r="B19" i="138"/>
  <c r="J18" i="138"/>
  <c r="D18" i="138"/>
  <c r="C18" i="138"/>
  <c r="B18" i="138"/>
  <c r="J17" i="138"/>
  <c r="D17" i="138"/>
  <c r="C17" i="138"/>
  <c r="B17" i="138"/>
  <c r="J62" i="121"/>
  <c r="D62" i="121"/>
  <c r="C62" i="121"/>
  <c r="B62" i="121"/>
  <c r="J61" i="121"/>
  <c r="D61" i="121"/>
  <c r="C61" i="121"/>
  <c r="B61" i="121"/>
  <c r="J60" i="121"/>
  <c r="D60" i="121"/>
  <c r="C60" i="121"/>
  <c r="B60" i="121"/>
  <c r="J59" i="121"/>
  <c r="D59" i="121"/>
  <c r="C59" i="121"/>
  <c r="B59" i="121"/>
  <c r="J58" i="121"/>
  <c r="D58" i="121"/>
  <c r="C58" i="121"/>
  <c r="B58" i="121"/>
  <c r="J57" i="121"/>
  <c r="D57" i="121"/>
  <c r="C57" i="121"/>
  <c r="B57" i="121"/>
  <c r="J56" i="121"/>
  <c r="D56" i="121"/>
  <c r="C56" i="121"/>
  <c r="B56" i="121"/>
  <c r="J55" i="121"/>
  <c r="D55" i="121"/>
  <c r="C55" i="121"/>
  <c r="B55" i="121"/>
  <c r="J53" i="121"/>
  <c r="D53" i="121"/>
  <c r="C53" i="121"/>
  <c r="B53" i="121"/>
  <c r="J52" i="121"/>
  <c r="D52" i="121"/>
  <c r="C52" i="121"/>
  <c r="B52" i="121"/>
  <c r="J51" i="121"/>
  <c r="D51" i="121"/>
  <c r="C51" i="121"/>
  <c r="B51" i="121"/>
  <c r="J50" i="121"/>
  <c r="D50" i="121"/>
  <c r="C50" i="121"/>
  <c r="B50" i="121"/>
  <c r="J49" i="121"/>
  <c r="D49" i="121"/>
  <c r="C49" i="121"/>
  <c r="B49" i="121"/>
  <c r="J48" i="121"/>
  <c r="D48" i="121"/>
  <c r="C48" i="121"/>
  <c r="B48" i="121"/>
  <c r="J47" i="121"/>
  <c r="D47" i="121"/>
  <c r="C47" i="121"/>
  <c r="B47" i="121"/>
  <c r="J46" i="121"/>
  <c r="D46" i="121"/>
  <c r="C46" i="121"/>
  <c r="B46" i="121"/>
  <c r="J42" i="121"/>
  <c r="D42" i="121"/>
  <c r="C42" i="121"/>
  <c r="B42" i="121"/>
  <c r="J41" i="121"/>
  <c r="D41" i="121"/>
  <c r="C41" i="121"/>
  <c r="B41" i="121"/>
  <c r="J40" i="121"/>
  <c r="D40" i="121"/>
  <c r="C40" i="121"/>
  <c r="B40" i="121"/>
  <c r="J39" i="121"/>
  <c r="D39" i="121"/>
  <c r="C39" i="121"/>
  <c r="B39" i="121"/>
  <c r="D38" i="121"/>
  <c r="C38" i="121"/>
  <c r="B38" i="121"/>
  <c r="J37" i="121"/>
  <c r="D37" i="121"/>
  <c r="C37" i="121"/>
  <c r="B37" i="121"/>
  <c r="J34" i="121"/>
  <c r="D34" i="121"/>
  <c r="C34" i="121"/>
  <c r="B34" i="121"/>
  <c r="J33" i="121"/>
  <c r="D33" i="121"/>
  <c r="C33" i="121"/>
  <c r="B33" i="121"/>
  <c r="J32" i="121"/>
  <c r="D32" i="121"/>
  <c r="C32" i="121"/>
  <c r="B32" i="121"/>
  <c r="J31" i="121"/>
  <c r="D31" i="121"/>
  <c r="C31" i="121"/>
  <c r="B31" i="121"/>
  <c r="J30" i="121"/>
  <c r="D30" i="121"/>
  <c r="C30" i="121"/>
  <c r="B30" i="121"/>
  <c r="J29" i="121"/>
  <c r="D29" i="121"/>
  <c r="C29" i="121"/>
  <c r="B29" i="121"/>
  <c r="J28" i="121"/>
  <c r="D28" i="121"/>
  <c r="C28" i="121"/>
  <c r="B28" i="121"/>
  <c r="J26" i="121"/>
  <c r="D26" i="121"/>
  <c r="C26" i="121"/>
  <c r="B26" i="121"/>
  <c r="J25" i="121"/>
  <c r="D25" i="121"/>
  <c r="C25" i="121"/>
  <c r="B25" i="121"/>
  <c r="J24" i="121"/>
  <c r="D24" i="121"/>
  <c r="C24" i="121"/>
  <c r="B24" i="121"/>
  <c r="J23" i="121"/>
  <c r="D23" i="121"/>
  <c r="C23" i="121"/>
  <c r="B23" i="121"/>
  <c r="J22" i="121"/>
  <c r="D22" i="121"/>
  <c r="C22" i="121"/>
  <c r="B22" i="121"/>
  <c r="J21" i="121"/>
  <c r="D21" i="121"/>
  <c r="C21" i="121"/>
  <c r="B21" i="121"/>
  <c r="J20" i="121"/>
  <c r="D20" i="121"/>
  <c r="C20" i="121"/>
  <c r="B20" i="121"/>
  <c r="J17" i="121"/>
  <c r="D17" i="121"/>
  <c r="C17" i="121"/>
  <c r="B17" i="121"/>
  <c r="J16" i="121"/>
  <c r="D16" i="121"/>
  <c r="C16" i="121"/>
  <c r="B16" i="121"/>
  <c r="J15" i="121"/>
  <c r="D15" i="121"/>
  <c r="C15" i="121"/>
  <c r="B15" i="121"/>
  <c r="J14" i="121"/>
  <c r="D14" i="121"/>
  <c r="C14" i="121"/>
  <c r="B14" i="121"/>
  <c r="J13" i="121"/>
  <c r="D13" i="121"/>
  <c r="C13" i="121"/>
  <c r="B13" i="121"/>
  <c r="J12" i="121"/>
  <c r="D12" i="121"/>
  <c r="C12" i="121"/>
  <c r="B12" i="121"/>
  <c r="J11" i="121"/>
  <c r="D11" i="121"/>
  <c r="C11" i="121"/>
  <c r="B11" i="121"/>
  <c r="J71" i="119"/>
  <c r="D71" i="119"/>
  <c r="C71" i="119"/>
  <c r="B71" i="119"/>
  <c r="J70" i="119"/>
  <c r="D70" i="119"/>
  <c r="C70" i="119"/>
  <c r="B70" i="119"/>
  <c r="J69" i="119"/>
  <c r="D69" i="119"/>
  <c r="C69" i="119"/>
  <c r="B69" i="119"/>
  <c r="J68" i="119"/>
  <c r="D68" i="119"/>
  <c r="C68" i="119"/>
  <c r="B68" i="119"/>
  <c r="J67" i="119"/>
  <c r="D67" i="119"/>
  <c r="C67" i="119"/>
  <c r="B67" i="119"/>
  <c r="J66" i="119"/>
  <c r="D66" i="119"/>
  <c r="C66" i="119"/>
  <c r="B66" i="119"/>
  <c r="J65" i="119"/>
  <c r="D65" i="119"/>
  <c r="C65" i="119"/>
  <c r="B65" i="119"/>
  <c r="J64" i="119"/>
  <c r="D64" i="119"/>
  <c r="C64" i="119"/>
  <c r="B64" i="119"/>
  <c r="J62" i="119"/>
  <c r="D62" i="119"/>
  <c r="C62" i="119"/>
  <c r="B62" i="119"/>
  <c r="J61" i="119"/>
  <c r="D61" i="119"/>
  <c r="C61" i="119"/>
  <c r="B61" i="119"/>
  <c r="J60" i="119"/>
  <c r="D60" i="119"/>
  <c r="C60" i="119"/>
  <c r="B60" i="119"/>
  <c r="J59" i="119"/>
  <c r="D59" i="119"/>
  <c r="C59" i="119"/>
  <c r="B59" i="119"/>
  <c r="J58" i="119"/>
  <c r="D58" i="119"/>
  <c r="C58" i="119"/>
  <c r="B58" i="119"/>
  <c r="J57" i="119"/>
  <c r="D57" i="119"/>
  <c r="C57" i="119"/>
  <c r="B57" i="119"/>
  <c r="J56" i="119"/>
  <c r="D56" i="119"/>
  <c r="C56" i="119"/>
  <c r="B56" i="119"/>
  <c r="J55" i="119"/>
  <c r="D55" i="119"/>
  <c r="C55" i="119"/>
  <c r="B55" i="119"/>
  <c r="J53" i="119"/>
  <c r="D53" i="119"/>
  <c r="C53" i="119"/>
  <c r="B53" i="119"/>
  <c r="J52" i="119"/>
  <c r="D52" i="119"/>
  <c r="C52" i="119"/>
  <c r="B52" i="119"/>
  <c r="J51" i="119"/>
  <c r="D51" i="119"/>
  <c r="C51" i="119"/>
  <c r="B51" i="119"/>
  <c r="J50" i="119"/>
  <c r="D50" i="119"/>
  <c r="C50" i="119"/>
  <c r="B50" i="119"/>
  <c r="J49" i="119"/>
  <c r="D49" i="119"/>
  <c r="C49" i="119"/>
  <c r="B49" i="119"/>
  <c r="J48" i="119"/>
  <c r="D48" i="119"/>
  <c r="C48" i="119"/>
  <c r="B48" i="119"/>
  <c r="J47" i="119"/>
  <c r="D47" i="119"/>
  <c r="C47" i="119"/>
  <c r="B47" i="119"/>
  <c r="J44" i="119"/>
  <c r="D44" i="119"/>
  <c r="C44" i="119"/>
  <c r="B44" i="119"/>
  <c r="J43" i="119"/>
  <c r="D43" i="119"/>
  <c r="C43" i="119"/>
  <c r="B43" i="119"/>
  <c r="J42" i="119"/>
  <c r="D42" i="119"/>
  <c r="C42" i="119"/>
  <c r="B42" i="119"/>
  <c r="J41" i="119"/>
  <c r="D41" i="119"/>
  <c r="C41" i="119"/>
  <c r="B41" i="119"/>
  <c r="J40" i="119"/>
  <c r="D40" i="119"/>
  <c r="C40" i="119"/>
  <c r="B40" i="119"/>
  <c r="J39" i="119"/>
  <c r="D39" i="119"/>
  <c r="C39" i="119"/>
  <c r="B39" i="119"/>
  <c r="J38" i="119"/>
  <c r="D38" i="119"/>
  <c r="C38" i="119"/>
  <c r="B38" i="119"/>
  <c r="J34" i="119"/>
  <c r="D34" i="119"/>
  <c r="C34" i="119"/>
  <c r="B34" i="119"/>
  <c r="J33" i="119"/>
  <c r="D33" i="119"/>
  <c r="C33" i="119"/>
  <c r="B33" i="119"/>
  <c r="J32" i="119"/>
  <c r="D32" i="119"/>
  <c r="C32" i="119"/>
  <c r="B32" i="119"/>
  <c r="J31" i="119"/>
  <c r="D31" i="119"/>
  <c r="C31" i="119"/>
  <c r="B31" i="119"/>
  <c r="J30" i="119"/>
  <c r="D30" i="119"/>
  <c r="C30" i="119"/>
  <c r="B30" i="119"/>
  <c r="J29" i="119"/>
  <c r="D29" i="119"/>
  <c r="C29" i="119"/>
  <c r="B29" i="119"/>
  <c r="J25" i="119"/>
  <c r="D25" i="119"/>
  <c r="C25" i="119"/>
  <c r="B25" i="119"/>
  <c r="J24" i="119"/>
  <c r="D24" i="119"/>
  <c r="C24" i="119"/>
  <c r="B24" i="119"/>
  <c r="J23" i="119"/>
  <c r="D23" i="119"/>
  <c r="C23" i="119"/>
  <c r="B23" i="119"/>
  <c r="J22" i="119"/>
  <c r="D22" i="119"/>
  <c r="C22" i="119"/>
  <c r="B22" i="119"/>
  <c r="J21" i="119"/>
  <c r="D21" i="119"/>
  <c r="C21" i="119"/>
  <c r="B21" i="119"/>
  <c r="J20" i="119"/>
  <c r="D20" i="119"/>
  <c r="C20" i="119"/>
  <c r="B20" i="119"/>
  <c r="J17" i="119"/>
  <c r="D17" i="119"/>
  <c r="C17" i="119"/>
  <c r="B17" i="119"/>
  <c r="J16" i="119"/>
  <c r="D16" i="119"/>
  <c r="C16" i="119"/>
  <c r="B16" i="119"/>
  <c r="J15" i="119"/>
  <c r="D15" i="119"/>
  <c r="C15" i="119"/>
  <c r="B15" i="119"/>
  <c r="J14" i="119"/>
  <c r="D14" i="119"/>
  <c r="C14" i="119"/>
  <c r="B14" i="119"/>
  <c r="J13" i="119"/>
  <c r="D13" i="119"/>
  <c r="C13" i="119"/>
  <c r="B13" i="119"/>
  <c r="J12" i="119"/>
  <c r="D12" i="119"/>
  <c r="C12" i="119"/>
  <c r="B12" i="119"/>
  <c r="J11" i="119"/>
  <c r="D11" i="119"/>
  <c r="C11" i="119"/>
  <c r="B11" i="119"/>
  <c r="B39" i="65"/>
  <c r="C39" i="65"/>
  <c r="D39" i="65"/>
  <c r="J39" i="65"/>
  <c r="B40" i="65"/>
  <c r="C40" i="65"/>
  <c r="D40" i="65"/>
  <c r="J40" i="65"/>
  <c r="B41" i="65"/>
  <c r="C41" i="65"/>
  <c r="D41" i="65"/>
  <c r="J41" i="65"/>
  <c r="B42" i="65"/>
  <c r="C42" i="65"/>
  <c r="D42" i="65"/>
  <c r="J42" i="65"/>
  <c r="B43" i="65"/>
  <c r="C43" i="65"/>
  <c r="D43" i="65"/>
  <c r="J43" i="65"/>
  <c r="B46" i="65"/>
  <c r="C46" i="65"/>
  <c r="D46" i="65"/>
  <c r="J46" i="65"/>
  <c r="B47" i="65"/>
  <c r="C47" i="65"/>
  <c r="D47" i="65"/>
  <c r="J47" i="65"/>
  <c r="B48" i="65"/>
  <c r="C48" i="65"/>
  <c r="D48" i="65"/>
  <c r="J48" i="65"/>
  <c r="B49" i="65"/>
  <c r="C49" i="65"/>
  <c r="D49" i="65"/>
  <c r="J49" i="65"/>
  <c r="B50" i="65"/>
  <c r="C50" i="65"/>
  <c r="D50" i="65"/>
  <c r="J50" i="65"/>
  <c r="B51" i="65"/>
  <c r="C51" i="65"/>
  <c r="D51" i="65"/>
  <c r="J51" i="65"/>
  <c r="B52" i="65"/>
  <c r="C52" i="65"/>
  <c r="D52" i="65"/>
  <c r="J52" i="65"/>
  <c r="B53" i="65"/>
  <c r="C53" i="65"/>
  <c r="D53" i="65"/>
  <c r="J53" i="65"/>
  <c r="B55" i="65"/>
  <c r="C55" i="65"/>
  <c r="D55" i="65"/>
  <c r="J55" i="65"/>
  <c r="B56" i="65"/>
  <c r="C56" i="65"/>
  <c r="D56" i="65"/>
  <c r="J56" i="65"/>
  <c r="B57" i="65"/>
  <c r="C57" i="65"/>
  <c r="D57" i="65"/>
  <c r="J57" i="65"/>
  <c r="B58" i="65"/>
  <c r="C58" i="65"/>
  <c r="D58" i="65"/>
  <c r="J58" i="65"/>
  <c r="B59" i="65"/>
  <c r="C59" i="65"/>
  <c r="D59" i="65"/>
  <c r="J59" i="65"/>
  <c r="B60" i="65"/>
  <c r="C60" i="65"/>
  <c r="D60" i="65"/>
  <c r="J60" i="65"/>
  <c r="B61" i="65"/>
  <c r="C61" i="65"/>
  <c r="D61" i="65"/>
  <c r="J61" i="65"/>
  <c r="B62" i="65"/>
  <c r="C62" i="65"/>
  <c r="D62" i="65"/>
  <c r="J62" i="65"/>
  <c r="P27" i="134"/>
  <c r="P26" i="134"/>
  <c r="P25" i="134"/>
  <c r="P24" i="134"/>
  <c r="P23" i="134"/>
  <c r="P22" i="134"/>
  <c r="P21" i="134"/>
  <c r="P20" i="134"/>
  <c r="P19" i="134"/>
  <c r="P18" i="134"/>
  <c r="P17" i="134"/>
  <c r="P16" i="134"/>
  <c r="P15" i="134"/>
  <c r="P14" i="134"/>
  <c r="P13" i="134"/>
  <c r="P12" i="134"/>
  <c r="P11" i="134"/>
  <c r="P10" i="134"/>
  <c r="B11" i="134"/>
  <c r="C11" i="134"/>
  <c r="D11" i="134"/>
  <c r="B12" i="134"/>
  <c r="C12" i="134"/>
  <c r="D12" i="134"/>
  <c r="B13" i="134"/>
  <c r="C13" i="134"/>
  <c r="D13" i="134"/>
  <c r="B14" i="134"/>
  <c r="C14" i="134"/>
  <c r="D14" i="134"/>
  <c r="B15" i="134"/>
  <c r="C15" i="134"/>
  <c r="D15" i="134"/>
  <c r="B16" i="134"/>
  <c r="C16" i="134"/>
  <c r="D16" i="134"/>
  <c r="B17" i="134"/>
  <c r="C17" i="134"/>
  <c r="D17" i="134"/>
  <c r="B18" i="134"/>
  <c r="C18" i="134"/>
  <c r="D18" i="134"/>
  <c r="B19" i="134"/>
  <c r="C19" i="134"/>
  <c r="D19" i="134"/>
  <c r="B20" i="134"/>
  <c r="C20" i="134"/>
  <c r="D20" i="134"/>
  <c r="B21" i="134"/>
  <c r="C21" i="134"/>
  <c r="D21" i="134"/>
  <c r="B22" i="134"/>
  <c r="C22" i="134"/>
  <c r="D22" i="134"/>
  <c r="B23" i="134"/>
  <c r="C23" i="134"/>
  <c r="D23" i="134"/>
  <c r="B24" i="134"/>
  <c r="C24" i="134"/>
  <c r="D24" i="134"/>
  <c r="B25" i="134"/>
  <c r="C25" i="134"/>
  <c r="D25" i="134"/>
  <c r="B26" i="134"/>
  <c r="C26" i="134"/>
  <c r="D26" i="134"/>
  <c r="B27" i="134"/>
  <c r="C27" i="134"/>
  <c r="D27" i="134"/>
  <c r="B11" i="103"/>
  <c r="C11" i="103"/>
  <c r="D11" i="103"/>
  <c r="B12" i="103"/>
  <c r="C12" i="103"/>
  <c r="D12" i="103"/>
  <c r="B13" i="103"/>
  <c r="C13" i="103"/>
  <c r="D13" i="103"/>
  <c r="B14" i="103"/>
  <c r="C14" i="103"/>
  <c r="D14" i="103"/>
  <c r="B15" i="103"/>
  <c r="C15" i="103"/>
  <c r="D15" i="103"/>
  <c r="B16" i="103"/>
  <c r="C16" i="103"/>
  <c r="D16" i="103"/>
  <c r="B17" i="103"/>
  <c r="C17" i="103"/>
  <c r="D17" i="103"/>
  <c r="B18" i="103"/>
  <c r="C18" i="103"/>
  <c r="D18" i="103"/>
  <c r="B19" i="103"/>
  <c r="C19" i="103"/>
  <c r="D19" i="103"/>
  <c r="B20" i="103"/>
  <c r="C20" i="103"/>
  <c r="D20" i="103"/>
  <c r="B21" i="103"/>
  <c r="C21" i="103"/>
  <c r="D21" i="103"/>
  <c r="B22" i="103"/>
  <c r="C22" i="103"/>
  <c r="D22" i="103"/>
  <c r="B23" i="103"/>
  <c r="C23" i="103"/>
  <c r="D23" i="103"/>
  <c r="B24" i="103"/>
  <c r="C24" i="103"/>
  <c r="D24" i="103"/>
  <c r="B25" i="103"/>
  <c r="C25" i="103"/>
  <c r="D25" i="103"/>
  <c r="B26" i="103"/>
  <c r="C26" i="103"/>
  <c r="D26" i="103"/>
  <c r="AO13" i="103"/>
  <c r="AO14" i="103"/>
  <c r="AO15" i="103"/>
  <c r="AO16" i="103"/>
  <c r="AO17" i="103"/>
  <c r="AO18" i="103"/>
  <c r="AO19" i="103"/>
  <c r="AO20" i="103"/>
  <c r="AO21" i="103"/>
  <c r="AO22" i="103"/>
  <c r="AO23" i="103"/>
  <c r="AO24" i="103"/>
  <c r="AO25" i="103"/>
  <c r="AO26" i="103"/>
  <c r="AO10" i="103"/>
  <c r="AO11" i="103"/>
  <c r="J35" i="125"/>
  <c r="D35" i="125"/>
  <c r="C35" i="125"/>
  <c r="B35" i="125"/>
  <c r="J34" i="125"/>
  <c r="D34" i="125"/>
  <c r="C34" i="125"/>
  <c r="B34" i="125"/>
  <c r="J33" i="125"/>
  <c r="D33" i="125"/>
  <c r="C33" i="125"/>
  <c r="B33" i="125"/>
  <c r="J32" i="125"/>
  <c r="D32" i="125"/>
  <c r="C32" i="125"/>
  <c r="B32" i="125"/>
  <c r="J31" i="125"/>
  <c r="D31" i="125"/>
  <c r="C31" i="125"/>
  <c r="B31" i="125"/>
  <c r="J30" i="125"/>
  <c r="D30" i="125"/>
  <c r="C30" i="125"/>
  <c r="B30" i="125"/>
  <c r="J29" i="125"/>
  <c r="D29" i="125"/>
  <c r="C29" i="125"/>
  <c r="B29" i="125"/>
  <c r="J26" i="125"/>
  <c r="D26" i="125"/>
  <c r="C26" i="125"/>
  <c r="B26" i="125"/>
  <c r="J25" i="125"/>
  <c r="D25" i="125"/>
  <c r="C25" i="125"/>
  <c r="B25" i="125"/>
  <c r="J24" i="125"/>
  <c r="D24" i="125"/>
  <c r="C24" i="125"/>
  <c r="B24" i="125"/>
  <c r="J23" i="125"/>
  <c r="D23" i="125"/>
  <c r="C23" i="125"/>
  <c r="B23" i="125"/>
  <c r="J22" i="125"/>
  <c r="D22" i="125"/>
  <c r="C22" i="125"/>
  <c r="B22" i="125"/>
  <c r="J21" i="125"/>
  <c r="D21" i="125"/>
  <c r="C21" i="125"/>
  <c r="B21" i="125"/>
  <c r="J20" i="125"/>
  <c r="D20" i="125"/>
  <c r="C20" i="125"/>
  <c r="B20" i="125"/>
  <c r="J17" i="125"/>
  <c r="D17" i="125"/>
  <c r="C17" i="125"/>
  <c r="B17" i="125"/>
  <c r="J16" i="125"/>
  <c r="D16" i="125"/>
  <c r="C16" i="125"/>
  <c r="B16" i="125"/>
  <c r="J15" i="125"/>
  <c r="D15" i="125"/>
  <c r="C15" i="125"/>
  <c r="B15" i="125"/>
  <c r="J14" i="125"/>
  <c r="D14" i="125"/>
  <c r="C14" i="125"/>
  <c r="B14" i="125"/>
  <c r="J13" i="125"/>
  <c r="D13" i="125"/>
  <c r="C13" i="125"/>
  <c r="B13" i="125"/>
  <c r="J12" i="125"/>
  <c r="D12" i="125"/>
  <c r="C12" i="125"/>
  <c r="B12" i="125"/>
  <c r="J11" i="125"/>
  <c r="D11" i="125"/>
  <c r="C11" i="125"/>
  <c r="B11" i="125"/>
  <c r="B11" i="124"/>
  <c r="C11" i="124"/>
  <c r="D11" i="124"/>
  <c r="J11" i="124"/>
  <c r="B12" i="124"/>
  <c r="C12" i="124"/>
  <c r="D12" i="124"/>
  <c r="J12" i="124"/>
  <c r="B13" i="124"/>
  <c r="C13" i="124"/>
  <c r="D13" i="124"/>
  <c r="J13" i="124"/>
  <c r="B14" i="124"/>
  <c r="C14" i="124"/>
  <c r="D14" i="124"/>
  <c r="J14" i="124"/>
  <c r="B15" i="124"/>
  <c r="C15" i="124"/>
  <c r="D15" i="124"/>
  <c r="J15" i="124"/>
  <c r="B16" i="124"/>
  <c r="C16" i="124"/>
  <c r="D16" i="124"/>
  <c r="J16" i="124"/>
  <c r="B17" i="124"/>
  <c r="C17" i="124"/>
  <c r="D17" i="124"/>
  <c r="J17" i="124"/>
  <c r="B18" i="124"/>
  <c r="C18" i="124"/>
  <c r="D18" i="124"/>
  <c r="J18" i="124"/>
  <c r="B19" i="124"/>
  <c r="C19" i="124"/>
  <c r="D19" i="124"/>
  <c r="J19" i="124"/>
  <c r="B20" i="124"/>
  <c r="C20" i="124"/>
  <c r="D20" i="124"/>
  <c r="J20" i="124"/>
  <c r="B21" i="124"/>
  <c r="C21" i="124"/>
  <c r="D21" i="124"/>
  <c r="J21" i="124"/>
  <c r="B22" i="124"/>
  <c r="C22" i="124"/>
  <c r="D22" i="124"/>
  <c r="J22" i="124"/>
  <c r="B23" i="124"/>
  <c r="C23" i="124"/>
  <c r="D23" i="124"/>
  <c r="J23" i="124"/>
  <c r="B10" i="124"/>
  <c r="C10" i="124"/>
  <c r="D10" i="124"/>
  <c r="J10" i="124"/>
  <c r="L11" i="81"/>
  <c r="P10" i="66"/>
  <c r="P10" i="88"/>
  <c r="P10" i="40"/>
  <c r="B53" i="92"/>
  <c r="C53" i="92"/>
  <c r="D53" i="92"/>
  <c r="E53" i="92"/>
  <c r="G53" i="92"/>
  <c r="N53" i="92"/>
  <c r="O53" i="92"/>
  <c r="P53" i="92"/>
  <c r="Q53" i="92"/>
  <c r="R53" i="92"/>
  <c r="F53" i="92" s="1"/>
  <c r="S53" i="92"/>
  <c r="V53" i="92"/>
  <c r="W53" i="92"/>
  <c r="B53" i="78"/>
  <c r="C53" i="78"/>
  <c r="D53" i="78"/>
  <c r="E53" i="78"/>
  <c r="G53" i="78"/>
  <c r="N53" i="78"/>
  <c r="O53" i="78"/>
  <c r="P53" i="78"/>
  <c r="Q53" i="78"/>
  <c r="R53" i="78"/>
  <c r="F53" i="78" s="1"/>
  <c r="S53" i="78"/>
  <c r="V53" i="78"/>
  <c r="W53" i="78"/>
  <c r="M31" i="75"/>
  <c r="M30" i="75"/>
  <c r="M29" i="75"/>
  <c r="M28" i="75"/>
  <c r="M27" i="75"/>
  <c r="M26" i="75"/>
  <c r="M25" i="75"/>
  <c r="M24" i="75"/>
  <c r="M23" i="75"/>
  <c r="M22" i="75"/>
  <c r="M21" i="75"/>
  <c r="M20" i="75"/>
  <c r="M19" i="75"/>
  <c r="M18" i="75"/>
  <c r="M17" i="75"/>
  <c r="M16" i="75"/>
  <c r="M15" i="75"/>
  <c r="M14" i="75"/>
  <c r="M13" i="75"/>
  <c r="J31" i="75"/>
  <c r="J14" i="75"/>
  <c r="J15" i="75"/>
  <c r="J16" i="75"/>
  <c r="J17" i="75"/>
  <c r="J18" i="75"/>
  <c r="J19" i="75"/>
  <c r="J20" i="75"/>
  <c r="J21" i="75"/>
  <c r="J22" i="75"/>
  <c r="J23" i="75"/>
  <c r="J24" i="75"/>
  <c r="J25" i="75"/>
  <c r="J26" i="75"/>
  <c r="J27" i="75"/>
  <c r="J28" i="75"/>
  <c r="J29" i="75"/>
  <c r="J30" i="75"/>
  <c r="J13" i="75"/>
  <c r="J14" i="94"/>
  <c r="J15" i="94"/>
  <c r="J16" i="94"/>
  <c r="J17" i="94"/>
  <c r="J18" i="94"/>
  <c r="J19" i="94"/>
  <c r="J20" i="94"/>
  <c r="J21" i="94"/>
  <c r="J22" i="94"/>
  <c r="J23" i="94"/>
  <c r="J24" i="94"/>
  <c r="J25" i="94"/>
  <c r="J26" i="94"/>
  <c r="J27" i="94"/>
  <c r="J28" i="94"/>
  <c r="J29" i="94"/>
  <c r="J30" i="94"/>
  <c r="J13" i="94"/>
  <c r="J12" i="94"/>
  <c r="T53" i="69" l="1"/>
  <c r="T53" i="78"/>
  <c r="T53" i="92"/>
  <c r="M13" i="94"/>
  <c r="M14" i="94"/>
  <c r="M15" i="94"/>
  <c r="M16" i="94"/>
  <c r="M17" i="94"/>
  <c r="M18" i="94"/>
  <c r="M19" i="94"/>
  <c r="M20" i="94"/>
  <c r="M21" i="94"/>
  <c r="M22" i="94"/>
  <c r="M23" i="94"/>
  <c r="M24" i="94"/>
  <c r="M25" i="94"/>
  <c r="M26" i="94"/>
  <c r="M27" i="94"/>
  <c r="M28" i="94"/>
  <c r="M29" i="94"/>
  <c r="M30" i="94"/>
  <c r="M12" i="94"/>
  <c r="U53" i="92" l="1"/>
  <c r="U53" i="78"/>
  <c r="I14" i="75"/>
  <c r="I15" i="75"/>
  <c r="I16" i="75"/>
  <c r="I17" i="75"/>
  <c r="I18" i="75"/>
  <c r="I19" i="75"/>
  <c r="I20" i="75"/>
  <c r="I21" i="75"/>
  <c r="I22" i="75"/>
  <c r="I23" i="75"/>
  <c r="I24" i="75"/>
  <c r="I25" i="75"/>
  <c r="I26" i="75"/>
  <c r="I27" i="75"/>
  <c r="I28" i="75"/>
  <c r="I29" i="75"/>
  <c r="I30" i="75"/>
  <c r="I31" i="75"/>
  <c r="I13" i="75"/>
  <c r="I13" i="94"/>
  <c r="I14" i="94"/>
  <c r="I15" i="94"/>
  <c r="I16" i="94"/>
  <c r="I17" i="94"/>
  <c r="I18" i="94"/>
  <c r="I19" i="94"/>
  <c r="I20" i="94"/>
  <c r="I21" i="94"/>
  <c r="I22" i="94"/>
  <c r="I23" i="94"/>
  <c r="I24" i="94"/>
  <c r="I25" i="94"/>
  <c r="I26" i="94"/>
  <c r="I27" i="94"/>
  <c r="I28" i="94"/>
  <c r="I29" i="94"/>
  <c r="I30" i="94"/>
  <c r="I12" i="94"/>
  <c r="J56" i="81"/>
  <c r="J55" i="81"/>
  <c r="J54" i="81"/>
  <c r="J53" i="81"/>
  <c r="J52" i="81"/>
  <c r="J51" i="81"/>
  <c r="J50" i="81"/>
  <c r="J49" i="81"/>
  <c r="J48" i="81"/>
  <c r="J47" i="81"/>
  <c r="J46" i="81"/>
  <c r="J45" i="81"/>
  <c r="J44" i="81"/>
  <c r="J43" i="81"/>
  <c r="J42" i="81"/>
  <c r="J41" i="81"/>
  <c r="J40" i="81"/>
  <c r="J39" i="81"/>
  <c r="J38" i="81"/>
  <c r="J37" i="81"/>
  <c r="J36" i="81"/>
  <c r="J35" i="81"/>
  <c r="J34" i="81"/>
  <c r="J33" i="81"/>
  <c r="J32" i="81"/>
  <c r="J31" i="81"/>
  <c r="J30" i="81"/>
  <c r="J29" i="81"/>
  <c r="J28" i="81"/>
  <c r="J27" i="81"/>
  <c r="J26" i="81"/>
  <c r="J25" i="81"/>
  <c r="J24" i="81"/>
  <c r="J23" i="81"/>
  <c r="J22" i="81"/>
  <c r="J21" i="81"/>
  <c r="J20" i="81"/>
  <c r="J19" i="81"/>
  <c r="J18" i="81"/>
  <c r="J17" i="81"/>
  <c r="J16" i="81"/>
  <c r="J15" i="81"/>
  <c r="J14" i="81"/>
  <c r="J13" i="81"/>
  <c r="I16" i="74"/>
  <c r="I15" i="74"/>
  <c r="K13" i="74"/>
  <c r="K56" i="74"/>
  <c r="K55" i="74"/>
  <c r="K54" i="74"/>
  <c r="K53" i="74"/>
  <c r="K52" i="74"/>
  <c r="K51" i="74"/>
  <c r="K50" i="74"/>
  <c r="K49" i="74"/>
  <c r="K48" i="74"/>
  <c r="K47" i="74"/>
  <c r="K46" i="74"/>
  <c r="K45" i="74"/>
  <c r="K44" i="74"/>
  <c r="K43" i="74"/>
  <c r="K42" i="74"/>
  <c r="K41" i="74"/>
  <c r="K40" i="74"/>
  <c r="K39" i="74"/>
  <c r="K38" i="74"/>
  <c r="K37" i="74"/>
  <c r="K36" i="74"/>
  <c r="K35" i="74"/>
  <c r="K34" i="74"/>
  <c r="K33" i="74"/>
  <c r="K32" i="74"/>
  <c r="K31" i="74"/>
  <c r="K30" i="74"/>
  <c r="K29" i="74"/>
  <c r="K28" i="74"/>
  <c r="K27" i="74"/>
  <c r="K26" i="74"/>
  <c r="K25" i="74"/>
  <c r="K24" i="74"/>
  <c r="K23" i="74"/>
  <c r="K22" i="74"/>
  <c r="K21" i="74"/>
  <c r="K20" i="74"/>
  <c r="K19" i="74"/>
  <c r="K18" i="74"/>
  <c r="K17" i="74"/>
  <c r="K16" i="74"/>
  <c r="K15" i="74"/>
  <c r="K14" i="74"/>
  <c r="S56" i="66"/>
  <c r="S55" i="66"/>
  <c r="S54" i="66"/>
  <c r="S53" i="66"/>
  <c r="S52" i="66"/>
  <c r="S51" i="66"/>
  <c r="S50" i="66"/>
  <c r="S49" i="66"/>
  <c r="S48" i="66"/>
  <c r="S47" i="66"/>
  <c r="S46" i="66"/>
  <c r="S45" i="66"/>
  <c r="S44" i="66"/>
  <c r="S43" i="66"/>
  <c r="S42" i="66"/>
  <c r="S41" i="66"/>
  <c r="S40" i="66"/>
  <c r="S39" i="66"/>
  <c r="S38" i="66"/>
  <c r="S37" i="66"/>
  <c r="S36" i="66"/>
  <c r="S35" i="66"/>
  <c r="S34" i="66"/>
  <c r="S33" i="66"/>
  <c r="S32" i="66"/>
  <c r="S31" i="66"/>
  <c r="S30" i="66"/>
  <c r="S29" i="66"/>
  <c r="S28" i="66"/>
  <c r="S27" i="66"/>
  <c r="S26" i="66"/>
  <c r="S25" i="66"/>
  <c r="S24" i="66"/>
  <c r="S23" i="66"/>
  <c r="S22" i="66"/>
  <c r="S21" i="66"/>
  <c r="S20" i="66"/>
  <c r="S19" i="66"/>
  <c r="S18" i="66"/>
  <c r="S17" i="66"/>
  <c r="S16" i="66"/>
  <c r="S15" i="66"/>
  <c r="S14" i="66"/>
  <c r="S13" i="66"/>
  <c r="N56" i="66"/>
  <c r="N55" i="66"/>
  <c r="N54" i="66"/>
  <c r="N53" i="66"/>
  <c r="N52" i="66"/>
  <c r="N51" i="66"/>
  <c r="N50" i="66"/>
  <c r="N49" i="66"/>
  <c r="N48" i="66"/>
  <c r="N47" i="66"/>
  <c r="N46" i="66"/>
  <c r="N45" i="66"/>
  <c r="N44" i="66"/>
  <c r="N43" i="66"/>
  <c r="N42" i="66"/>
  <c r="N41" i="66"/>
  <c r="N40" i="66"/>
  <c r="N39" i="66"/>
  <c r="N38" i="66"/>
  <c r="N37" i="66"/>
  <c r="N36" i="66"/>
  <c r="N35" i="66"/>
  <c r="N34" i="66"/>
  <c r="N33" i="66"/>
  <c r="N32" i="66"/>
  <c r="N31" i="66"/>
  <c r="N30" i="66"/>
  <c r="N29" i="66"/>
  <c r="N28" i="66"/>
  <c r="N27" i="66"/>
  <c r="N26" i="66"/>
  <c r="N25" i="66"/>
  <c r="N24" i="66"/>
  <c r="N23" i="66"/>
  <c r="N22" i="66"/>
  <c r="N21" i="66"/>
  <c r="N20" i="66"/>
  <c r="N19" i="66"/>
  <c r="N18" i="66"/>
  <c r="N17" i="66"/>
  <c r="N16" i="66"/>
  <c r="N15" i="66"/>
  <c r="N14" i="66"/>
  <c r="N13" i="66"/>
  <c r="J13" i="49"/>
  <c r="J56" i="49"/>
  <c r="J55" i="49"/>
  <c r="J54" i="49"/>
  <c r="J53" i="49"/>
  <c r="J52" i="49"/>
  <c r="J51" i="49"/>
  <c r="J50" i="49"/>
  <c r="J49" i="49"/>
  <c r="J48" i="49"/>
  <c r="J47" i="49"/>
  <c r="J46" i="49"/>
  <c r="J45" i="49"/>
  <c r="J44" i="49"/>
  <c r="J43" i="49"/>
  <c r="J42" i="49"/>
  <c r="J41" i="49"/>
  <c r="J40" i="49"/>
  <c r="J39" i="49"/>
  <c r="J38" i="49"/>
  <c r="J37" i="49"/>
  <c r="J36" i="49"/>
  <c r="J35" i="49"/>
  <c r="J34" i="49"/>
  <c r="J33" i="49"/>
  <c r="J32" i="49"/>
  <c r="J31" i="49"/>
  <c r="J30" i="49"/>
  <c r="J29" i="49"/>
  <c r="J28" i="49"/>
  <c r="J27" i="49"/>
  <c r="J26" i="49"/>
  <c r="J25" i="49"/>
  <c r="J24" i="49"/>
  <c r="J23" i="49"/>
  <c r="J22" i="49"/>
  <c r="J21" i="49"/>
  <c r="J20" i="49"/>
  <c r="J19" i="49"/>
  <c r="J18" i="49"/>
  <c r="J17" i="49"/>
  <c r="J16" i="49"/>
  <c r="J15" i="49"/>
  <c r="J14" i="49"/>
  <c r="J14" i="72"/>
  <c r="J15" i="72"/>
  <c r="J16" i="72"/>
  <c r="J17" i="72"/>
  <c r="J18" i="72"/>
  <c r="J19" i="72"/>
  <c r="J20" i="72"/>
  <c r="J21" i="72"/>
  <c r="J22" i="72"/>
  <c r="J23" i="72"/>
  <c r="J24" i="72"/>
  <c r="J25" i="72"/>
  <c r="J26" i="72"/>
  <c r="J27" i="72"/>
  <c r="J28" i="72"/>
  <c r="J29" i="72"/>
  <c r="J30" i="72"/>
  <c r="J31" i="72"/>
  <c r="J32" i="72"/>
  <c r="J33" i="72"/>
  <c r="J34" i="72"/>
  <c r="J35" i="72"/>
  <c r="J36" i="72"/>
  <c r="J37" i="72"/>
  <c r="J38" i="72"/>
  <c r="J39" i="72"/>
  <c r="J40" i="72"/>
  <c r="J41" i="72"/>
  <c r="J42" i="72"/>
  <c r="J43" i="72"/>
  <c r="J44" i="72"/>
  <c r="J45" i="72"/>
  <c r="J46" i="72"/>
  <c r="J47" i="72"/>
  <c r="J48" i="72"/>
  <c r="J49" i="72"/>
  <c r="J50" i="72"/>
  <c r="J51" i="72"/>
  <c r="J52" i="72"/>
  <c r="J53" i="72"/>
  <c r="J54" i="72"/>
  <c r="J55" i="72"/>
  <c r="J56" i="72"/>
  <c r="J13" i="72"/>
  <c r="U53" i="69" l="1"/>
  <c r="K29" i="89" l="1"/>
  <c r="K30" i="89"/>
  <c r="K31" i="89"/>
  <c r="K32" i="89"/>
  <c r="K33" i="89"/>
  <c r="K34" i="89"/>
  <c r="K35" i="89"/>
  <c r="K36" i="89"/>
  <c r="K37" i="89"/>
  <c r="K38" i="89"/>
  <c r="K39" i="89"/>
  <c r="K40" i="89"/>
  <c r="K41" i="89"/>
  <c r="K42" i="89"/>
  <c r="K43" i="89"/>
  <c r="K44" i="89"/>
  <c r="K45" i="89"/>
  <c r="K46" i="89"/>
  <c r="K47" i="89"/>
  <c r="K48" i="89"/>
  <c r="K49" i="89"/>
  <c r="K50" i="89"/>
  <c r="K51" i="89"/>
  <c r="K52" i="89"/>
  <c r="K53" i="89"/>
  <c r="K54" i="89"/>
  <c r="K55" i="89"/>
  <c r="K56" i="89"/>
  <c r="K14" i="89"/>
  <c r="K15" i="89"/>
  <c r="K16" i="89"/>
  <c r="K17" i="89"/>
  <c r="K18" i="89"/>
  <c r="K19" i="89"/>
  <c r="K20" i="89"/>
  <c r="K21" i="89"/>
  <c r="K22" i="89"/>
  <c r="K23" i="89"/>
  <c r="K24" i="89"/>
  <c r="K25" i="89"/>
  <c r="K26" i="89"/>
  <c r="K27" i="89"/>
  <c r="K28" i="89"/>
  <c r="K13" i="89"/>
  <c r="K14" i="76"/>
  <c r="K15" i="76"/>
  <c r="K16" i="76"/>
  <c r="K17" i="76"/>
  <c r="K18" i="76"/>
  <c r="K19" i="76"/>
  <c r="K20" i="76"/>
  <c r="K21" i="76"/>
  <c r="K22" i="76"/>
  <c r="K23" i="76"/>
  <c r="K24" i="76"/>
  <c r="K25" i="76"/>
  <c r="K26" i="76"/>
  <c r="K27" i="76"/>
  <c r="K28" i="76"/>
  <c r="K29" i="76"/>
  <c r="K30" i="76"/>
  <c r="K31" i="76"/>
  <c r="K32" i="76"/>
  <c r="K33" i="76"/>
  <c r="K34" i="76"/>
  <c r="K35" i="76"/>
  <c r="K36" i="76"/>
  <c r="K37" i="76"/>
  <c r="K38" i="76"/>
  <c r="K39" i="76"/>
  <c r="K40" i="76"/>
  <c r="K41" i="76"/>
  <c r="K42" i="76"/>
  <c r="K43" i="76"/>
  <c r="K44" i="76"/>
  <c r="K45" i="76"/>
  <c r="K46" i="76"/>
  <c r="K47" i="76"/>
  <c r="K48" i="76"/>
  <c r="K49" i="76"/>
  <c r="K50" i="76"/>
  <c r="K51" i="76"/>
  <c r="K52" i="76"/>
  <c r="K53" i="76"/>
  <c r="K54" i="76"/>
  <c r="K55" i="76"/>
  <c r="K56" i="76"/>
  <c r="K13" i="76"/>
  <c r="I13" i="76" l="1"/>
  <c r="S56" i="88"/>
  <c r="S55" i="88"/>
  <c r="S54" i="88"/>
  <c r="S53" i="88"/>
  <c r="S52" i="88"/>
  <c r="S51" i="88"/>
  <c r="S50" i="88"/>
  <c r="S49" i="88"/>
  <c r="S48" i="88"/>
  <c r="S47" i="88"/>
  <c r="S46" i="88"/>
  <c r="S45" i="88"/>
  <c r="S44" i="88"/>
  <c r="S43" i="88"/>
  <c r="S42" i="88"/>
  <c r="S41" i="88"/>
  <c r="S40" i="88"/>
  <c r="S39" i="88"/>
  <c r="S38" i="88"/>
  <c r="S37" i="88"/>
  <c r="S36" i="88"/>
  <c r="S35" i="88"/>
  <c r="S34" i="88"/>
  <c r="S33" i="88"/>
  <c r="S32" i="88"/>
  <c r="S31" i="88"/>
  <c r="S30" i="88"/>
  <c r="S29" i="88"/>
  <c r="S28" i="88"/>
  <c r="S27" i="88"/>
  <c r="S26" i="88"/>
  <c r="S25" i="88"/>
  <c r="S24" i="88"/>
  <c r="S23" i="88"/>
  <c r="S22" i="88"/>
  <c r="S21" i="88"/>
  <c r="S20" i="88"/>
  <c r="S19" i="88"/>
  <c r="S18" i="88"/>
  <c r="S17" i="88"/>
  <c r="S16" i="88"/>
  <c r="S15" i="88"/>
  <c r="S14" i="88"/>
  <c r="S13" i="88"/>
  <c r="S14" i="40"/>
  <c r="S15" i="40"/>
  <c r="S16" i="40"/>
  <c r="S17" i="40"/>
  <c r="S18" i="40"/>
  <c r="S19" i="40"/>
  <c r="S20" i="40"/>
  <c r="S21" i="40"/>
  <c r="S22" i="40"/>
  <c r="S23" i="40"/>
  <c r="S24" i="40"/>
  <c r="S25" i="40"/>
  <c r="S26" i="40"/>
  <c r="S27" i="40"/>
  <c r="S28" i="40"/>
  <c r="S29" i="40"/>
  <c r="S30" i="40"/>
  <c r="S31" i="40"/>
  <c r="S32" i="40"/>
  <c r="S33" i="40"/>
  <c r="S34" i="40"/>
  <c r="S35" i="40"/>
  <c r="S36" i="40"/>
  <c r="S37" i="40"/>
  <c r="S38" i="40"/>
  <c r="S39" i="40"/>
  <c r="S40" i="40"/>
  <c r="S41" i="40"/>
  <c r="S42" i="40"/>
  <c r="S43" i="40"/>
  <c r="S44" i="40"/>
  <c r="S45" i="40"/>
  <c r="S46" i="40"/>
  <c r="S47" i="40"/>
  <c r="S48" i="40"/>
  <c r="S49" i="40"/>
  <c r="S50" i="40"/>
  <c r="S51" i="40"/>
  <c r="S52" i="40"/>
  <c r="S53" i="40"/>
  <c r="S54" i="40"/>
  <c r="S55" i="40"/>
  <c r="S56" i="40"/>
  <c r="S13" i="40"/>
  <c r="W75" i="90"/>
  <c r="V75" i="90"/>
  <c r="S75" i="90"/>
  <c r="R75" i="90"/>
  <c r="F75" i="90" s="1"/>
  <c r="Q75" i="90"/>
  <c r="P75" i="90"/>
  <c r="O75" i="90"/>
  <c r="N75" i="90"/>
  <c r="G75" i="90"/>
  <c r="E75" i="90"/>
  <c r="D75" i="90"/>
  <c r="C75" i="90"/>
  <c r="B75" i="90"/>
  <c r="S74" i="90"/>
  <c r="R74" i="90"/>
  <c r="Q74" i="90"/>
  <c r="P74" i="90"/>
  <c r="O74" i="90"/>
  <c r="N74" i="90"/>
  <c r="W73" i="90"/>
  <c r="V73" i="90"/>
  <c r="S73" i="90"/>
  <c r="R73" i="90"/>
  <c r="F73" i="90" s="1"/>
  <c r="Q73" i="90"/>
  <c r="P73" i="90"/>
  <c r="O73" i="90"/>
  <c r="N73" i="90"/>
  <c r="G73" i="90"/>
  <c r="E73" i="90"/>
  <c r="D73" i="90"/>
  <c r="C73" i="90"/>
  <c r="B73" i="90"/>
  <c r="S72" i="90"/>
  <c r="R72" i="90"/>
  <c r="Q72" i="90"/>
  <c r="P72" i="90"/>
  <c r="O72" i="90"/>
  <c r="N72" i="90"/>
  <c r="W71" i="90"/>
  <c r="V71" i="90"/>
  <c r="S71" i="90"/>
  <c r="R71" i="90"/>
  <c r="F71" i="90" s="1"/>
  <c r="Q71" i="90"/>
  <c r="P71" i="90"/>
  <c r="O71" i="90"/>
  <c r="N71" i="90"/>
  <c r="G71" i="90"/>
  <c r="E71" i="90"/>
  <c r="D71" i="90"/>
  <c r="C71" i="90"/>
  <c r="B71" i="90"/>
  <c r="S70" i="90"/>
  <c r="R70" i="90"/>
  <c r="Q70" i="90"/>
  <c r="P70" i="90"/>
  <c r="O70" i="90"/>
  <c r="N70" i="90"/>
  <c r="W69" i="90"/>
  <c r="V69" i="90"/>
  <c r="S69" i="90"/>
  <c r="R69" i="90"/>
  <c r="F69" i="90" s="1"/>
  <c r="Q69" i="90"/>
  <c r="P69" i="90"/>
  <c r="O69" i="90"/>
  <c r="N69" i="90"/>
  <c r="G69" i="90"/>
  <c r="E69" i="90"/>
  <c r="D69" i="90"/>
  <c r="C69" i="90"/>
  <c r="B69" i="90"/>
  <c r="S68" i="90"/>
  <c r="R68" i="90"/>
  <c r="Q68" i="90"/>
  <c r="P68" i="90"/>
  <c r="O68" i="90"/>
  <c r="N68" i="90"/>
  <c r="W67" i="90"/>
  <c r="V67" i="90"/>
  <c r="S67" i="90"/>
  <c r="R67" i="90"/>
  <c r="F67" i="90" s="1"/>
  <c r="Q67" i="90"/>
  <c r="P67" i="90"/>
  <c r="O67" i="90"/>
  <c r="N67" i="90"/>
  <c r="G67" i="90"/>
  <c r="E67" i="90"/>
  <c r="D67" i="90"/>
  <c r="C67" i="90"/>
  <c r="B67" i="90"/>
  <c r="S66" i="90"/>
  <c r="R66" i="90"/>
  <c r="Q66" i="90"/>
  <c r="P66" i="90"/>
  <c r="O66" i="90"/>
  <c r="N66" i="90"/>
  <c r="W65" i="90"/>
  <c r="V65" i="90"/>
  <c r="S65" i="90"/>
  <c r="R65" i="90"/>
  <c r="F65" i="90" s="1"/>
  <c r="Q65" i="90"/>
  <c r="P65" i="90"/>
  <c r="O65" i="90"/>
  <c r="N65" i="90"/>
  <c r="G65" i="90"/>
  <c r="E65" i="90"/>
  <c r="D65" i="90"/>
  <c r="C65" i="90"/>
  <c r="B65" i="90"/>
  <c r="S64" i="90"/>
  <c r="R64" i="90"/>
  <c r="Q64" i="90"/>
  <c r="P64" i="90"/>
  <c r="O64" i="90"/>
  <c r="N64" i="90"/>
  <c r="W63" i="90"/>
  <c r="V63" i="90"/>
  <c r="S63" i="90"/>
  <c r="R63" i="90"/>
  <c r="F63" i="90" s="1"/>
  <c r="Q63" i="90"/>
  <c r="P63" i="90"/>
  <c r="O63" i="90"/>
  <c r="N63" i="90"/>
  <c r="G63" i="90"/>
  <c r="E63" i="90"/>
  <c r="D63" i="90"/>
  <c r="C63" i="90"/>
  <c r="B63" i="90"/>
  <c r="S62" i="90"/>
  <c r="R62" i="90"/>
  <c r="Q62" i="90"/>
  <c r="P62" i="90"/>
  <c r="O62" i="90"/>
  <c r="N62" i="90"/>
  <c r="W61" i="90"/>
  <c r="V61" i="90"/>
  <c r="S61" i="90"/>
  <c r="R61" i="90"/>
  <c r="F61" i="90" s="1"/>
  <c r="Q61" i="90"/>
  <c r="P61" i="90"/>
  <c r="O61" i="90"/>
  <c r="N61" i="90"/>
  <c r="G61" i="90"/>
  <c r="E61" i="90"/>
  <c r="D61" i="90"/>
  <c r="C61" i="90"/>
  <c r="B61" i="90"/>
  <c r="S60" i="90"/>
  <c r="R60" i="90"/>
  <c r="Q60" i="90"/>
  <c r="P60" i="90"/>
  <c r="O60" i="90"/>
  <c r="N60" i="90"/>
  <c r="W59" i="90"/>
  <c r="V59" i="90"/>
  <c r="S59" i="90"/>
  <c r="R59" i="90"/>
  <c r="F59" i="90" s="1"/>
  <c r="Q59" i="90"/>
  <c r="P59" i="90"/>
  <c r="O59" i="90"/>
  <c r="N59" i="90"/>
  <c r="G59" i="90"/>
  <c r="E59" i="90"/>
  <c r="D59" i="90"/>
  <c r="C59" i="90"/>
  <c r="B59" i="90"/>
  <c r="S58" i="90"/>
  <c r="R58" i="90"/>
  <c r="Q58" i="90"/>
  <c r="P58" i="90"/>
  <c r="O58" i="90"/>
  <c r="N58" i="90"/>
  <c r="W57" i="90"/>
  <c r="V57" i="90"/>
  <c r="S57" i="90"/>
  <c r="R57" i="90"/>
  <c r="F57" i="90" s="1"/>
  <c r="Q57" i="90"/>
  <c r="P57" i="90"/>
  <c r="O57" i="90"/>
  <c r="N57" i="90"/>
  <c r="G57" i="90"/>
  <c r="E57" i="90"/>
  <c r="D57" i="90"/>
  <c r="C57" i="90"/>
  <c r="B57" i="90"/>
  <c r="S56" i="90"/>
  <c r="R56" i="90"/>
  <c r="Q56" i="90"/>
  <c r="P56" i="90"/>
  <c r="O56" i="90"/>
  <c r="N56" i="90"/>
  <c r="W55" i="90"/>
  <c r="V55" i="90"/>
  <c r="S55" i="90"/>
  <c r="R55" i="90"/>
  <c r="F55" i="90" s="1"/>
  <c r="Q55" i="90"/>
  <c r="P55" i="90"/>
  <c r="O55" i="90"/>
  <c r="N55" i="90"/>
  <c r="G55" i="90"/>
  <c r="E55" i="90"/>
  <c r="D55" i="90"/>
  <c r="C55" i="90"/>
  <c r="B55" i="90"/>
  <c r="S54" i="90"/>
  <c r="R54" i="90"/>
  <c r="Q54" i="90"/>
  <c r="P54" i="90"/>
  <c r="O54" i="90"/>
  <c r="N54" i="90"/>
  <c r="W53" i="90"/>
  <c r="V53" i="90"/>
  <c r="S53" i="90"/>
  <c r="R53" i="90"/>
  <c r="F53" i="90" s="1"/>
  <c r="Q53" i="90"/>
  <c r="P53" i="90"/>
  <c r="O53" i="90"/>
  <c r="N53" i="90"/>
  <c r="G53" i="90"/>
  <c r="E53" i="90"/>
  <c r="D53" i="90"/>
  <c r="C53" i="90"/>
  <c r="B53" i="90"/>
  <c r="S52" i="90"/>
  <c r="R52" i="90"/>
  <c r="Q52" i="90"/>
  <c r="P52" i="90"/>
  <c r="O52" i="90"/>
  <c r="N52" i="90"/>
  <c r="W51" i="90"/>
  <c r="V51" i="90"/>
  <c r="S51" i="90"/>
  <c r="R51" i="90"/>
  <c r="F51" i="90" s="1"/>
  <c r="Q51" i="90"/>
  <c r="P51" i="90"/>
  <c r="O51" i="90"/>
  <c r="N51" i="90"/>
  <c r="G51" i="90"/>
  <c r="E51" i="90"/>
  <c r="D51" i="90"/>
  <c r="C51" i="90"/>
  <c r="B51" i="90"/>
  <c r="S50" i="90"/>
  <c r="R50" i="90"/>
  <c r="Q50" i="90"/>
  <c r="P50" i="90"/>
  <c r="O50" i="90"/>
  <c r="N50" i="90"/>
  <c r="W49" i="90"/>
  <c r="V49" i="90"/>
  <c r="S49" i="90"/>
  <c r="R49" i="90"/>
  <c r="F49" i="90"/>
  <c r="Q49" i="90"/>
  <c r="P49" i="90"/>
  <c r="O49" i="90"/>
  <c r="N49" i="90"/>
  <c r="G49" i="90"/>
  <c r="E49" i="90"/>
  <c r="D49" i="90"/>
  <c r="C49" i="90"/>
  <c r="B49" i="90"/>
  <c r="S48" i="90"/>
  <c r="R48" i="90"/>
  <c r="Q48" i="90"/>
  <c r="P48" i="90"/>
  <c r="O48" i="90"/>
  <c r="N48" i="90"/>
  <c r="W47" i="90"/>
  <c r="V47" i="90"/>
  <c r="S47" i="90"/>
  <c r="R47" i="90"/>
  <c r="F47" i="90" s="1"/>
  <c r="Q47" i="90"/>
  <c r="P47" i="90"/>
  <c r="O47" i="90"/>
  <c r="N47" i="90"/>
  <c r="G47" i="90"/>
  <c r="E47" i="90"/>
  <c r="D47" i="90"/>
  <c r="C47" i="90"/>
  <c r="B47" i="90"/>
  <c r="S46" i="90"/>
  <c r="R46" i="90"/>
  <c r="Q46" i="90"/>
  <c r="P46" i="90"/>
  <c r="O46" i="90"/>
  <c r="N46" i="90"/>
  <c r="W45" i="90"/>
  <c r="V45" i="90"/>
  <c r="S45" i="90"/>
  <c r="R45" i="90"/>
  <c r="F45" i="90" s="1"/>
  <c r="Q45" i="90"/>
  <c r="P45" i="90"/>
  <c r="O45" i="90"/>
  <c r="N45" i="90"/>
  <c r="G45" i="90"/>
  <c r="E45" i="90"/>
  <c r="D45" i="90"/>
  <c r="C45" i="90"/>
  <c r="B45" i="90"/>
  <c r="S44" i="90"/>
  <c r="R44" i="90"/>
  <c r="Q44" i="90"/>
  <c r="P44" i="90"/>
  <c r="O44" i="90"/>
  <c r="N44" i="90"/>
  <c r="W43" i="90"/>
  <c r="V43" i="90"/>
  <c r="S43" i="90"/>
  <c r="R43" i="90"/>
  <c r="F43" i="90" s="1"/>
  <c r="Q43" i="90"/>
  <c r="P43" i="90"/>
  <c r="O43" i="90"/>
  <c r="N43" i="90"/>
  <c r="G43" i="90"/>
  <c r="E43" i="90"/>
  <c r="D43" i="90"/>
  <c r="C43" i="90"/>
  <c r="B43" i="90"/>
  <c r="S42" i="90"/>
  <c r="R42" i="90"/>
  <c r="Q42" i="90"/>
  <c r="P42" i="90"/>
  <c r="O42" i="90"/>
  <c r="N42" i="90"/>
  <c r="W41" i="90"/>
  <c r="V41" i="90"/>
  <c r="S41" i="90"/>
  <c r="R41" i="90"/>
  <c r="F41" i="90" s="1"/>
  <c r="Q41" i="90"/>
  <c r="P41" i="90"/>
  <c r="O41" i="90"/>
  <c r="N41" i="90"/>
  <c r="G41" i="90"/>
  <c r="E41" i="90"/>
  <c r="D41" i="90"/>
  <c r="C41" i="90"/>
  <c r="B41" i="90"/>
  <c r="S40" i="90"/>
  <c r="R40" i="90"/>
  <c r="Q40" i="90"/>
  <c r="P40" i="90"/>
  <c r="O40" i="90"/>
  <c r="N40" i="90"/>
  <c r="W39" i="90"/>
  <c r="V39" i="90"/>
  <c r="S39" i="90"/>
  <c r="R39" i="90"/>
  <c r="F39" i="90" s="1"/>
  <c r="Q39" i="90"/>
  <c r="P39" i="90"/>
  <c r="O39" i="90"/>
  <c r="N39" i="90"/>
  <c r="G39" i="90"/>
  <c r="E39" i="90"/>
  <c r="D39" i="90"/>
  <c r="C39" i="90"/>
  <c r="B39" i="90"/>
  <c r="S38" i="90"/>
  <c r="R38" i="90"/>
  <c r="Q38" i="90"/>
  <c r="P38" i="90"/>
  <c r="O38" i="90"/>
  <c r="N38" i="90"/>
  <c r="W37" i="90"/>
  <c r="V37" i="90"/>
  <c r="S37" i="90"/>
  <c r="R37" i="90"/>
  <c r="F37" i="90"/>
  <c r="Q37" i="90"/>
  <c r="P37" i="90"/>
  <c r="O37" i="90"/>
  <c r="N37" i="90"/>
  <c r="G37" i="90"/>
  <c r="E37" i="90"/>
  <c r="D37" i="90"/>
  <c r="C37" i="90"/>
  <c r="B37" i="90"/>
  <c r="S36" i="90"/>
  <c r="R36" i="90"/>
  <c r="Q36" i="90"/>
  <c r="P36" i="90"/>
  <c r="O36" i="90"/>
  <c r="N36" i="90"/>
  <c r="W35" i="90"/>
  <c r="V35" i="90"/>
  <c r="S35" i="90"/>
  <c r="R35" i="90"/>
  <c r="F35" i="90" s="1"/>
  <c r="Q35" i="90"/>
  <c r="P35" i="90"/>
  <c r="O35" i="90"/>
  <c r="N35" i="90"/>
  <c r="G35" i="90"/>
  <c r="E35" i="90"/>
  <c r="D35" i="90"/>
  <c r="C35" i="90"/>
  <c r="B35" i="90"/>
  <c r="S34" i="90"/>
  <c r="R34" i="90"/>
  <c r="Q34" i="90"/>
  <c r="P34" i="90"/>
  <c r="O34" i="90"/>
  <c r="N34" i="90"/>
  <c r="W33" i="90"/>
  <c r="V33" i="90"/>
  <c r="S33" i="90"/>
  <c r="R33" i="90"/>
  <c r="F33" i="90" s="1"/>
  <c r="Q33" i="90"/>
  <c r="P33" i="90"/>
  <c r="O33" i="90"/>
  <c r="N33" i="90"/>
  <c r="G33" i="90"/>
  <c r="E33" i="90"/>
  <c r="D33" i="90"/>
  <c r="C33" i="90"/>
  <c r="B33" i="90"/>
  <c r="S32" i="90"/>
  <c r="R32" i="90"/>
  <c r="Q32" i="90"/>
  <c r="P32" i="90"/>
  <c r="O32" i="90"/>
  <c r="N32" i="90"/>
  <c r="W31" i="90"/>
  <c r="V31" i="90"/>
  <c r="S31" i="90"/>
  <c r="R31" i="90"/>
  <c r="F31" i="90" s="1"/>
  <c r="Q31" i="90"/>
  <c r="P31" i="90"/>
  <c r="O31" i="90"/>
  <c r="N31" i="90"/>
  <c r="G31" i="90"/>
  <c r="E31" i="90"/>
  <c r="D31" i="90"/>
  <c r="C31" i="90"/>
  <c r="B31" i="90"/>
  <c r="S30" i="90"/>
  <c r="R30" i="90"/>
  <c r="Q30" i="90"/>
  <c r="P30" i="90"/>
  <c r="O30" i="90"/>
  <c r="N30" i="90"/>
  <c r="W29" i="90"/>
  <c r="V29" i="90"/>
  <c r="S29" i="90"/>
  <c r="R29" i="90"/>
  <c r="F29" i="90"/>
  <c r="Q29" i="90"/>
  <c r="P29" i="90"/>
  <c r="O29" i="90"/>
  <c r="N29" i="90"/>
  <c r="G29" i="90"/>
  <c r="E29" i="90"/>
  <c r="D29" i="90"/>
  <c r="C29" i="90"/>
  <c r="B29" i="90"/>
  <c r="S28" i="90"/>
  <c r="R28" i="90"/>
  <c r="Q28" i="90"/>
  <c r="P28" i="90"/>
  <c r="O28" i="90"/>
  <c r="N28" i="90"/>
  <c r="W27" i="90"/>
  <c r="V27" i="90"/>
  <c r="S27" i="90"/>
  <c r="R27" i="90"/>
  <c r="F27" i="90" s="1"/>
  <c r="Q27" i="90"/>
  <c r="P27" i="90"/>
  <c r="O27" i="90"/>
  <c r="N27" i="90"/>
  <c r="G27" i="90"/>
  <c r="E27" i="90"/>
  <c r="D27" i="90"/>
  <c r="C27" i="90"/>
  <c r="B27" i="90"/>
  <c r="S26" i="90"/>
  <c r="R26" i="90"/>
  <c r="Q26" i="90"/>
  <c r="P26" i="90"/>
  <c r="O26" i="90"/>
  <c r="N26" i="90"/>
  <c r="W25" i="90"/>
  <c r="V25" i="90"/>
  <c r="S25" i="90"/>
  <c r="R25" i="90"/>
  <c r="F25" i="90" s="1"/>
  <c r="Q25" i="90"/>
  <c r="P25" i="90"/>
  <c r="O25" i="90"/>
  <c r="N25" i="90"/>
  <c r="G25" i="90"/>
  <c r="E25" i="90"/>
  <c r="D25" i="90"/>
  <c r="C25" i="90"/>
  <c r="B25" i="90"/>
  <c r="S24" i="90"/>
  <c r="R24" i="90"/>
  <c r="Q24" i="90"/>
  <c r="P24" i="90"/>
  <c r="O24" i="90"/>
  <c r="N24" i="90"/>
  <c r="W23" i="90"/>
  <c r="V23" i="90"/>
  <c r="S23" i="90"/>
  <c r="R23" i="90"/>
  <c r="F23" i="90" s="1"/>
  <c r="Q23" i="90"/>
  <c r="P23" i="90"/>
  <c r="O23" i="90"/>
  <c r="N23" i="90"/>
  <c r="G23" i="90"/>
  <c r="E23" i="90"/>
  <c r="D23" i="90"/>
  <c r="C23" i="90"/>
  <c r="B23" i="90"/>
  <c r="S22" i="90"/>
  <c r="R22" i="90"/>
  <c r="Q22" i="90"/>
  <c r="P22" i="90"/>
  <c r="O22" i="90"/>
  <c r="N22" i="90"/>
  <c r="W21" i="90"/>
  <c r="V21" i="90"/>
  <c r="S21" i="90"/>
  <c r="R21" i="90"/>
  <c r="F21" i="90" s="1"/>
  <c r="Q21" i="90"/>
  <c r="P21" i="90"/>
  <c r="O21" i="90"/>
  <c r="N21" i="90"/>
  <c r="G21" i="90"/>
  <c r="E21" i="90"/>
  <c r="D21" i="90"/>
  <c r="C21" i="90"/>
  <c r="B21" i="90"/>
  <c r="S20" i="90"/>
  <c r="R20" i="90"/>
  <c r="Q20" i="90"/>
  <c r="P20" i="90"/>
  <c r="O20" i="90"/>
  <c r="N20" i="90"/>
  <c r="W19" i="90"/>
  <c r="V19" i="90"/>
  <c r="S19" i="90"/>
  <c r="R19" i="90"/>
  <c r="F19" i="90" s="1"/>
  <c r="Q19" i="90"/>
  <c r="P19" i="90"/>
  <c r="O19" i="90"/>
  <c r="N19" i="90"/>
  <c r="G19" i="90"/>
  <c r="E19" i="90"/>
  <c r="D19" i="90"/>
  <c r="C19" i="90"/>
  <c r="B19" i="90"/>
  <c r="S18" i="90"/>
  <c r="R18" i="90"/>
  <c r="Q18" i="90"/>
  <c r="P18" i="90"/>
  <c r="O18" i="90"/>
  <c r="N18" i="90"/>
  <c r="W17" i="90"/>
  <c r="V17" i="90"/>
  <c r="S17" i="90"/>
  <c r="R17" i="90"/>
  <c r="F17" i="90" s="1"/>
  <c r="Q17" i="90"/>
  <c r="P17" i="90"/>
  <c r="O17" i="90"/>
  <c r="N17" i="90"/>
  <c r="G17" i="90"/>
  <c r="E17" i="90"/>
  <c r="D17" i="90"/>
  <c r="C17" i="90"/>
  <c r="B17" i="90"/>
  <c r="S16" i="90"/>
  <c r="R16" i="90"/>
  <c r="Q16" i="90"/>
  <c r="P16" i="90"/>
  <c r="O16" i="90"/>
  <c r="N16" i="90"/>
  <c r="W15" i="90"/>
  <c r="V15" i="90"/>
  <c r="S15" i="90"/>
  <c r="R15" i="90"/>
  <c r="F15" i="90" s="1"/>
  <c r="Q15" i="90"/>
  <c r="P15" i="90"/>
  <c r="O15" i="90"/>
  <c r="N15" i="90"/>
  <c r="G15" i="90"/>
  <c r="E15" i="90"/>
  <c r="D15" i="90"/>
  <c r="C15" i="90"/>
  <c r="B15" i="90"/>
  <c r="S14" i="90"/>
  <c r="R14" i="90"/>
  <c r="Q14" i="90"/>
  <c r="P14" i="90"/>
  <c r="O14" i="90"/>
  <c r="N14" i="90"/>
  <c r="W13" i="90"/>
  <c r="V13" i="90"/>
  <c r="S13" i="90"/>
  <c r="R13" i="90"/>
  <c r="F13" i="90" s="1"/>
  <c r="Q13" i="90"/>
  <c r="P13" i="90"/>
  <c r="O13" i="90"/>
  <c r="N13" i="90"/>
  <c r="G13" i="90"/>
  <c r="E13" i="90"/>
  <c r="D13" i="90"/>
  <c r="C13" i="90"/>
  <c r="B13" i="90"/>
  <c r="W54" i="87"/>
  <c r="W56" i="87"/>
  <c r="W58" i="87"/>
  <c r="W60" i="87"/>
  <c r="W62" i="87"/>
  <c r="W64" i="87"/>
  <c r="W66" i="87"/>
  <c r="W68" i="87"/>
  <c r="W70" i="87"/>
  <c r="W72" i="87"/>
  <c r="W74" i="87"/>
  <c r="W76" i="87"/>
  <c r="V76" i="87"/>
  <c r="S76" i="87"/>
  <c r="R76" i="87"/>
  <c r="F76" i="87" s="1"/>
  <c r="Q76" i="87"/>
  <c r="P76" i="87"/>
  <c r="O76" i="87"/>
  <c r="N76" i="87"/>
  <c r="G76" i="87"/>
  <c r="E76" i="87"/>
  <c r="D76" i="87"/>
  <c r="C76" i="87"/>
  <c r="B76" i="87"/>
  <c r="S75" i="87"/>
  <c r="R75" i="87"/>
  <c r="Q75" i="87"/>
  <c r="P75" i="87"/>
  <c r="O75" i="87"/>
  <c r="N75" i="87"/>
  <c r="V74" i="87"/>
  <c r="S74" i="87"/>
  <c r="R74" i="87"/>
  <c r="F74" i="87" s="1"/>
  <c r="Q74" i="87"/>
  <c r="P74" i="87"/>
  <c r="O74" i="87"/>
  <c r="N74" i="87"/>
  <c r="G74" i="87"/>
  <c r="E74" i="87"/>
  <c r="D74" i="87"/>
  <c r="C74" i="87"/>
  <c r="B74" i="87"/>
  <c r="S73" i="87"/>
  <c r="R73" i="87"/>
  <c r="Q73" i="87"/>
  <c r="P73" i="87"/>
  <c r="O73" i="87"/>
  <c r="N73" i="87"/>
  <c r="V72" i="87"/>
  <c r="S72" i="87"/>
  <c r="R72" i="87"/>
  <c r="F72" i="87" s="1"/>
  <c r="Q72" i="87"/>
  <c r="P72" i="87"/>
  <c r="O72" i="87"/>
  <c r="N72" i="87"/>
  <c r="G72" i="87"/>
  <c r="E72" i="87"/>
  <c r="D72" i="87"/>
  <c r="C72" i="87"/>
  <c r="B72" i="87"/>
  <c r="S71" i="87"/>
  <c r="R71" i="87"/>
  <c r="Q71" i="87"/>
  <c r="P71" i="87"/>
  <c r="O71" i="87"/>
  <c r="N71" i="87"/>
  <c r="V70" i="87"/>
  <c r="S70" i="87"/>
  <c r="R70" i="87"/>
  <c r="F70" i="87" s="1"/>
  <c r="Q70" i="87"/>
  <c r="P70" i="87"/>
  <c r="O70" i="87"/>
  <c r="N70" i="87"/>
  <c r="G70" i="87"/>
  <c r="E70" i="87"/>
  <c r="D70" i="87"/>
  <c r="C70" i="87"/>
  <c r="B70" i="87"/>
  <c r="S69" i="87"/>
  <c r="R69" i="87"/>
  <c r="Q69" i="87"/>
  <c r="P69" i="87"/>
  <c r="O69" i="87"/>
  <c r="N69" i="87"/>
  <c r="V68" i="87"/>
  <c r="S68" i="87"/>
  <c r="R68" i="87"/>
  <c r="F68" i="87" s="1"/>
  <c r="Q68" i="87"/>
  <c r="P68" i="87"/>
  <c r="O68" i="87"/>
  <c r="N68" i="87"/>
  <c r="G68" i="87"/>
  <c r="E68" i="87"/>
  <c r="D68" i="87"/>
  <c r="C68" i="87"/>
  <c r="B68" i="87"/>
  <c r="S67" i="87"/>
  <c r="R67" i="87"/>
  <c r="Q67" i="87"/>
  <c r="P67" i="87"/>
  <c r="O67" i="87"/>
  <c r="N67" i="87"/>
  <c r="V66" i="87"/>
  <c r="S66" i="87"/>
  <c r="R66" i="87"/>
  <c r="F66" i="87" s="1"/>
  <c r="Q66" i="87"/>
  <c r="P66" i="87"/>
  <c r="O66" i="87"/>
  <c r="N66" i="87"/>
  <c r="G66" i="87"/>
  <c r="E66" i="87"/>
  <c r="D66" i="87"/>
  <c r="C66" i="87"/>
  <c r="B66" i="87"/>
  <c r="S65" i="87"/>
  <c r="R65" i="87"/>
  <c r="Q65" i="87"/>
  <c r="P65" i="87"/>
  <c r="O65" i="87"/>
  <c r="N65" i="87"/>
  <c r="V64" i="87"/>
  <c r="S64" i="87"/>
  <c r="R64" i="87"/>
  <c r="F64" i="87" s="1"/>
  <c r="Q64" i="87"/>
  <c r="P64" i="87"/>
  <c r="O64" i="87"/>
  <c r="N64" i="87"/>
  <c r="G64" i="87"/>
  <c r="E64" i="87"/>
  <c r="D64" i="87"/>
  <c r="C64" i="87"/>
  <c r="B64" i="87"/>
  <c r="S63" i="87"/>
  <c r="R63" i="87"/>
  <c r="Q63" i="87"/>
  <c r="P63" i="87"/>
  <c r="O63" i="87"/>
  <c r="N63" i="87"/>
  <c r="V62" i="87"/>
  <c r="S62" i="87"/>
  <c r="R62" i="87"/>
  <c r="F62" i="87" s="1"/>
  <c r="Q62" i="87"/>
  <c r="P62" i="87"/>
  <c r="O62" i="87"/>
  <c r="N62" i="87"/>
  <c r="G62" i="87"/>
  <c r="E62" i="87"/>
  <c r="D62" i="87"/>
  <c r="C62" i="87"/>
  <c r="B62" i="87"/>
  <c r="S61" i="87"/>
  <c r="R61" i="87"/>
  <c r="Q61" i="87"/>
  <c r="P61" i="87"/>
  <c r="O61" i="87"/>
  <c r="N61" i="87"/>
  <c r="V60" i="87"/>
  <c r="S60" i="87"/>
  <c r="R60" i="87"/>
  <c r="F60" i="87" s="1"/>
  <c r="Q60" i="87"/>
  <c r="P60" i="87"/>
  <c r="O60" i="87"/>
  <c r="N60" i="87"/>
  <c r="G60" i="87"/>
  <c r="E60" i="87"/>
  <c r="D60" i="87"/>
  <c r="C60" i="87"/>
  <c r="B60" i="87"/>
  <c r="S59" i="87"/>
  <c r="R59" i="87"/>
  <c r="Q59" i="87"/>
  <c r="P59" i="87"/>
  <c r="O59" i="87"/>
  <c r="N59" i="87"/>
  <c r="V58" i="87"/>
  <c r="S58" i="87"/>
  <c r="R58" i="87"/>
  <c r="F58" i="87" s="1"/>
  <c r="Q58" i="87"/>
  <c r="P58" i="87"/>
  <c r="O58" i="87"/>
  <c r="N58" i="87"/>
  <c r="G58" i="87"/>
  <c r="E58" i="87"/>
  <c r="D58" i="87"/>
  <c r="C58" i="87"/>
  <c r="B58" i="87"/>
  <c r="S57" i="87"/>
  <c r="R57" i="87"/>
  <c r="Q57" i="87"/>
  <c r="P57" i="87"/>
  <c r="O57" i="87"/>
  <c r="N57" i="87"/>
  <c r="V56" i="87"/>
  <c r="S56" i="87"/>
  <c r="R56" i="87"/>
  <c r="F56" i="87" s="1"/>
  <c r="Q56" i="87"/>
  <c r="P56" i="87"/>
  <c r="O56" i="87"/>
  <c r="N56" i="87"/>
  <c r="G56" i="87"/>
  <c r="E56" i="87"/>
  <c r="D56" i="87"/>
  <c r="C56" i="87"/>
  <c r="B56" i="87"/>
  <c r="S55" i="87"/>
  <c r="R55" i="87"/>
  <c r="Q55" i="87"/>
  <c r="P55" i="87"/>
  <c r="O55" i="87"/>
  <c r="N55" i="87"/>
  <c r="V54" i="87"/>
  <c r="S54" i="87"/>
  <c r="R54" i="87"/>
  <c r="F54" i="87" s="1"/>
  <c r="Q54" i="87"/>
  <c r="P54" i="87"/>
  <c r="O54" i="87"/>
  <c r="N54" i="87"/>
  <c r="G54" i="87"/>
  <c r="E54" i="87"/>
  <c r="D54" i="87"/>
  <c r="C54" i="87"/>
  <c r="B54" i="87"/>
  <c r="S53" i="87"/>
  <c r="R53" i="87"/>
  <c r="Q53" i="87"/>
  <c r="P53" i="87"/>
  <c r="O53" i="87"/>
  <c r="N53" i="87"/>
  <c r="V52" i="87"/>
  <c r="S52" i="87"/>
  <c r="R52" i="87"/>
  <c r="F52" i="87" s="1"/>
  <c r="Q52" i="87"/>
  <c r="P52" i="87"/>
  <c r="O52" i="87"/>
  <c r="N52" i="87"/>
  <c r="G52" i="87"/>
  <c r="E52" i="87"/>
  <c r="D52" i="87"/>
  <c r="C52" i="87"/>
  <c r="B52" i="87"/>
  <c r="S51" i="87"/>
  <c r="R51" i="87"/>
  <c r="Q51" i="87"/>
  <c r="P51" i="87"/>
  <c r="O51" i="87"/>
  <c r="N51" i="87"/>
  <c r="V50" i="87"/>
  <c r="S50" i="87"/>
  <c r="R50" i="87"/>
  <c r="F50" i="87" s="1"/>
  <c r="Q50" i="87"/>
  <c r="P50" i="87"/>
  <c r="O50" i="87"/>
  <c r="N50" i="87"/>
  <c r="G50" i="87"/>
  <c r="E50" i="87"/>
  <c r="D50" i="87"/>
  <c r="C50" i="87"/>
  <c r="B50" i="87"/>
  <c r="P52" i="26"/>
  <c r="D52" i="26"/>
  <c r="C52" i="26"/>
  <c r="B52" i="26"/>
  <c r="P51" i="26"/>
  <c r="P50" i="26"/>
  <c r="D50" i="26"/>
  <c r="C50" i="26"/>
  <c r="B50" i="26"/>
  <c r="P49" i="26"/>
  <c r="P48" i="26"/>
  <c r="D48" i="26"/>
  <c r="C48" i="26"/>
  <c r="B48" i="26"/>
  <c r="P47" i="26"/>
  <c r="P46" i="26"/>
  <c r="D46" i="26"/>
  <c r="C46" i="26"/>
  <c r="B46" i="26"/>
  <c r="P45" i="26"/>
  <c r="P44" i="26"/>
  <c r="D44" i="26"/>
  <c r="C44" i="26"/>
  <c r="B44" i="26"/>
  <c r="P43" i="26"/>
  <c r="P42" i="26"/>
  <c r="D42" i="26"/>
  <c r="C42" i="26"/>
  <c r="B42" i="26"/>
  <c r="P41" i="26"/>
  <c r="P40" i="26"/>
  <c r="D40" i="26"/>
  <c r="C40" i="26"/>
  <c r="B40" i="26"/>
  <c r="P39" i="26"/>
  <c r="P38" i="26"/>
  <c r="D38" i="26"/>
  <c r="C38" i="26"/>
  <c r="B38" i="26"/>
  <c r="P37" i="26"/>
  <c r="P36" i="26"/>
  <c r="D36" i="26"/>
  <c r="C36" i="26"/>
  <c r="B36" i="26"/>
  <c r="P35" i="26"/>
  <c r="P34" i="26"/>
  <c r="D34" i="26"/>
  <c r="C34" i="26"/>
  <c r="B34" i="26"/>
  <c r="P33" i="26"/>
  <c r="P32" i="26"/>
  <c r="D32" i="26"/>
  <c r="C32" i="26"/>
  <c r="B32" i="26"/>
  <c r="P31" i="26"/>
  <c r="P30" i="26"/>
  <c r="D30" i="26"/>
  <c r="C30" i="26"/>
  <c r="B30" i="26"/>
  <c r="P29" i="26"/>
  <c r="P28" i="26"/>
  <c r="D28" i="26"/>
  <c r="C28" i="26"/>
  <c r="B28" i="26"/>
  <c r="P26" i="26"/>
  <c r="D26" i="26"/>
  <c r="C26" i="26"/>
  <c r="B26" i="26"/>
  <c r="P24" i="26"/>
  <c r="D24" i="26"/>
  <c r="C24" i="26"/>
  <c r="B24" i="26"/>
  <c r="P22" i="26"/>
  <c r="D22" i="26"/>
  <c r="C22" i="26"/>
  <c r="B22" i="26"/>
  <c r="P20" i="26"/>
  <c r="D20" i="26"/>
  <c r="C20" i="26"/>
  <c r="B20" i="26"/>
  <c r="P18" i="26"/>
  <c r="D18" i="26"/>
  <c r="C18" i="26"/>
  <c r="B18" i="26"/>
  <c r="P16" i="26"/>
  <c r="D16" i="26"/>
  <c r="C16" i="26"/>
  <c r="B16" i="26"/>
  <c r="P14" i="26"/>
  <c r="D14" i="26"/>
  <c r="C14" i="26"/>
  <c r="B14" i="26"/>
  <c r="P12" i="26"/>
  <c r="D12" i="26"/>
  <c r="C12" i="26"/>
  <c r="B12" i="26"/>
  <c r="P10" i="26"/>
  <c r="D10" i="26"/>
  <c r="C10" i="26"/>
  <c r="B10" i="26"/>
  <c r="P48" i="24"/>
  <c r="D48" i="24"/>
  <c r="C48" i="24"/>
  <c r="B48" i="24"/>
  <c r="P46" i="24"/>
  <c r="D46" i="24"/>
  <c r="C46" i="24"/>
  <c r="B46" i="24"/>
  <c r="P44" i="24"/>
  <c r="D44" i="24"/>
  <c r="C44" i="24"/>
  <c r="B44" i="24"/>
  <c r="P42" i="24"/>
  <c r="D42" i="24"/>
  <c r="C42" i="24"/>
  <c r="B42" i="24"/>
  <c r="P40" i="24"/>
  <c r="D40" i="24"/>
  <c r="C40" i="24"/>
  <c r="B40" i="24"/>
  <c r="P38" i="24"/>
  <c r="D38" i="24"/>
  <c r="C38" i="24"/>
  <c r="B38" i="24"/>
  <c r="P36" i="24"/>
  <c r="D36" i="24"/>
  <c r="C36" i="24"/>
  <c r="B36" i="24"/>
  <c r="S49" i="87"/>
  <c r="R49" i="87"/>
  <c r="Q49" i="87"/>
  <c r="P49" i="87"/>
  <c r="O49" i="87"/>
  <c r="N49" i="87"/>
  <c r="W48" i="87"/>
  <c r="V48" i="87"/>
  <c r="S48" i="87"/>
  <c r="R48" i="87"/>
  <c r="F48" i="87" s="1"/>
  <c r="Q48" i="87"/>
  <c r="P48" i="87"/>
  <c r="O48" i="87"/>
  <c r="N48" i="87"/>
  <c r="G48" i="87"/>
  <c r="E48" i="87"/>
  <c r="D48" i="87"/>
  <c r="C48" i="87"/>
  <c r="B48" i="87"/>
  <c r="S47" i="87"/>
  <c r="R47" i="87"/>
  <c r="Q47" i="87"/>
  <c r="P47" i="87"/>
  <c r="O47" i="87"/>
  <c r="N47" i="87"/>
  <c r="W46" i="87"/>
  <c r="V46" i="87"/>
  <c r="S46" i="87"/>
  <c r="R46" i="87"/>
  <c r="F46" i="87" s="1"/>
  <c r="Q46" i="87"/>
  <c r="P46" i="87"/>
  <c r="O46" i="87"/>
  <c r="N46" i="87"/>
  <c r="G46" i="87"/>
  <c r="E46" i="87"/>
  <c r="D46" i="87"/>
  <c r="C46" i="87"/>
  <c r="B46" i="87"/>
  <c r="S45" i="87"/>
  <c r="R45" i="87"/>
  <c r="Q45" i="87"/>
  <c r="P45" i="87"/>
  <c r="O45" i="87"/>
  <c r="N45" i="87"/>
  <c r="W44" i="87"/>
  <c r="V44" i="87"/>
  <c r="S44" i="87"/>
  <c r="R44" i="87"/>
  <c r="F44" i="87" s="1"/>
  <c r="Q44" i="87"/>
  <c r="P44" i="87"/>
  <c r="O44" i="87"/>
  <c r="N44" i="87"/>
  <c r="G44" i="87"/>
  <c r="E44" i="87"/>
  <c r="D44" i="87"/>
  <c r="C44" i="87"/>
  <c r="B44" i="87"/>
  <c r="S43" i="87"/>
  <c r="R43" i="87"/>
  <c r="Q43" i="87"/>
  <c r="P43" i="87"/>
  <c r="O43" i="87"/>
  <c r="N43" i="87"/>
  <c r="W42" i="87"/>
  <c r="V42" i="87"/>
  <c r="S42" i="87"/>
  <c r="R42" i="87"/>
  <c r="F42" i="87" s="1"/>
  <c r="Q42" i="87"/>
  <c r="P42" i="87"/>
  <c r="O42" i="87"/>
  <c r="N42" i="87"/>
  <c r="G42" i="87"/>
  <c r="E42" i="87"/>
  <c r="D42" i="87"/>
  <c r="C42" i="87"/>
  <c r="B42" i="87"/>
  <c r="S41" i="87"/>
  <c r="R41" i="87"/>
  <c r="Q41" i="87"/>
  <c r="P41" i="87"/>
  <c r="O41" i="87"/>
  <c r="N41" i="87"/>
  <c r="W40" i="87"/>
  <c r="V40" i="87"/>
  <c r="S40" i="87"/>
  <c r="R40" i="87"/>
  <c r="F40" i="87" s="1"/>
  <c r="Q40" i="87"/>
  <c r="P40" i="87"/>
  <c r="O40" i="87"/>
  <c r="N40" i="87"/>
  <c r="G40" i="87"/>
  <c r="E40" i="87"/>
  <c r="D40" i="87"/>
  <c r="C40" i="87"/>
  <c r="B40" i="87"/>
  <c r="S39" i="87"/>
  <c r="R39" i="87"/>
  <c r="Q39" i="87"/>
  <c r="P39" i="87"/>
  <c r="O39" i="87"/>
  <c r="N39" i="87"/>
  <c r="W38" i="87"/>
  <c r="V38" i="87"/>
  <c r="S38" i="87"/>
  <c r="R38" i="87"/>
  <c r="F38" i="87" s="1"/>
  <c r="Q38" i="87"/>
  <c r="P38" i="87"/>
  <c r="O38" i="87"/>
  <c r="N38" i="87"/>
  <c r="G38" i="87"/>
  <c r="E38" i="87"/>
  <c r="D38" i="87"/>
  <c r="C38" i="87"/>
  <c r="B38" i="87"/>
  <c r="S37" i="87"/>
  <c r="R37" i="87"/>
  <c r="Q37" i="87"/>
  <c r="P37" i="87"/>
  <c r="O37" i="87"/>
  <c r="N37" i="87"/>
  <c r="W36" i="87"/>
  <c r="V36" i="87"/>
  <c r="S36" i="87"/>
  <c r="R36" i="87"/>
  <c r="F36" i="87" s="1"/>
  <c r="Q36" i="87"/>
  <c r="P36" i="87"/>
  <c r="O36" i="87"/>
  <c r="N36" i="87"/>
  <c r="G36" i="87"/>
  <c r="E36" i="87"/>
  <c r="D36" i="87"/>
  <c r="C36" i="87"/>
  <c r="B36" i="87"/>
  <c r="S35" i="87"/>
  <c r="R35" i="87"/>
  <c r="Q35" i="87"/>
  <c r="P35" i="87"/>
  <c r="O35" i="87"/>
  <c r="N35" i="87"/>
  <c r="W34" i="87"/>
  <c r="V34" i="87"/>
  <c r="S34" i="87"/>
  <c r="R34" i="87"/>
  <c r="F34" i="87" s="1"/>
  <c r="Q34" i="87"/>
  <c r="P34" i="87"/>
  <c r="O34" i="87"/>
  <c r="N34" i="87"/>
  <c r="G34" i="87"/>
  <c r="E34" i="87"/>
  <c r="D34" i="87"/>
  <c r="C34" i="87"/>
  <c r="B34" i="87"/>
  <c r="S33" i="87"/>
  <c r="R33" i="87"/>
  <c r="Q33" i="87"/>
  <c r="P33" i="87"/>
  <c r="O33" i="87"/>
  <c r="N33" i="87"/>
  <c r="W32" i="87"/>
  <c r="V32" i="87"/>
  <c r="S32" i="87"/>
  <c r="R32" i="87"/>
  <c r="F32" i="87" s="1"/>
  <c r="Q32" i="87"/>
  <c r="P32" i="87"/>
  <c r="O32" i="87"/>
  <c r="N32" i="87"/>
  <c r="G32" i="87"/>
  <c r="E32" i="87"/>
  <c r="D32" i="87"/>
  <c r="C32" i="87"/>
  <c r="B32" i="87"/>
  <c r="S31" i="87"/>
  <c r="R31" i="87"/>
  <c r="Q31" i="87"/>
  <c r="P31" i="87"/>
  <c r="O31" i="87"/>
  <c r="N31" i="87"/>
  <c r="S29" i="87"/>
  <c r="R29" i="87"/>
  <c r="Q29" i="87"/>
  <c r="P29" i="87"/>
  <c r="O29" i="87"/>
  <c r="N29" i="87"/>
  <c r="S27" i="87"/>
  <c r="R27" i="87"/>
  <c r="Q27" i="87"/>
  <c r="P27" i="87"/>
  <c r="O27" i="87"/>
  <c r="N27" i="87"/>
  <c r="S25" i="87"/>
  <c r="R25" i="87"/>
  <c r="Q25" i="87"/>
  <c r="P25" i="87"/>
  <c r="O25" i="87"/>
  <c r="N25" i="87"/>
  <c r="S23" i="87"/>
  <c r="R23" i="87"/>
  <c r="Q23" i="87"/>
  <c r="P23" i="87"/>
  <c r="O23" i="87"/>
  <c r="N23" i="87"/>
  <c r="S21" i="87"/>
  <c r="R21" i="87"/>
  <c r="Q21" i="87"/>
  <c r="P21" i="87"/>
  <c r="O21" i="87"/>
  <c r="N21" i="87"/>
  <c r="S19" i="87"/>
  <c r="R19" i="87"/>
  <c r="Q19" i="87"/>
  <c r="P19" i="87"/>
  <c r="O19" i="87"/>
  <c r="N19" i="87"/>
  <c r="S17" i="87"/>
  <c r="R17" i="87"/>
  <c r="Q17" i="87"/>
  <c r="P17" i="87"/>
  <c r="O17" i="87"/>
  <c r="N17" i="87"/>
  <c r="O15" i="87"/>
  <c r="P15" i="87"/>
  <c r="Q15" i="87"/>
  <c r="R15" i="87"/>
  <c r="S15" i="87"/>
  <c r="N15" i="87"/>
  <c r="A4" i="89"/>
  <c r="A4" i="72"/>
  <c r="A4" i="49"/>
  <c r="A4" i="66"/>
  <c r="A4" i="74"/>
  <c r="A3" i="74"/>
  <c r="A4" i="81"/>
  <c r="A4" i="75"/>
  <c r="A4" i="87"/>
  <c r="A4" i="90"/>
  <c r="A3" i="90"/>
  <c r="A4" i="92"/>
  <c r="A4" i="78"/>
  <c r="A4" i="110"/>
  <c r="A4" i="69"/>
  <c r="A3" i="69"/>
  <c r="A4" i="76"/>
  <c r="A4" i="88"/>
  <c r="L47" i="88"/>
  <c r="L48" i="88"/>
  <c r="L49" i="88"/>
  <c r="L50" i="88"/>
  <c r="L51" i="88"/>
  <c r="L52" i="88"/>
  <c r="L53" i="88"/>
  <c r="L54" i="88"/>
  <c r="L55" i="88"/>
  <c r="L56" i="88"/>
  <c r="L57" i="88"/>
  <c r="L14" i="88"/>
  <c r="L15" i="88"/>
  <c r="L16" i="88"/>
  <c r="L17" i="88"/>
  <c r="L18" i="88"/>
  <c r="L19" i="88"/>
  <c r="L20" i="88"/>
  <c r="L21" i="88"/>
  <c r="L22" i="88"/>
  <c r="L23" i="88"/>
  <c r="L24" i="88"/>
  <c r="L25" i="88"/>
  <c r="L26" i="88"/>
  <c r="L27" i="88"/>
  <c r="L28" i="88"/>
  <c r="L29" i="88"/>
  <c r="L30" i="88"/>
  <c r="L31" i="88"/>
  <c r="L32" i="88"/>
  <c r="L33" i="88"/>
  <c r="L34" i="88"/>
  <c r="L35" i="88"/>
  <c r="L36" i="88"/>
  <c r="L37" i="88"/>
  <c r="L38" i="88"/>
  <c r="L39" i="88"/>
  <c r="L40" i="88"/>
  <c r="L41" i="88"/>
  <c r="L42" i="88"/>
  <c r="L43" i="88"/>
  <c r="L44" i="88"/>
  <c r="L45" i="88"/>
  <c r="L46" i="88"/>
  <c r="L13" i="88"/>
  <c r="I13" i="88"/>
  <c r="N14" i="78"/>
  <c r="S52" i="69"/>
  <c r="R52" i="69"/>
  <c r="F52" i="69" s="1"/>
  <c r="Q52" i="69"/>
  <c r="P52" i="69"/>
  <c r="O52" i="69"/>
  <c r="N52" i="69"/>
  <c r="S51" i="69"/>
  <c r="R51" i="69"/>
  <c r="F51" i="69" s="1"/>
  <c r="Q51" i="69"/>
  <c r="P51" i="69"/>
  <c r="O51" i="69"/>
  <c r="N51" i="69"/>
  <c r="S50" i="69"/>
  <c r="R50" i="69"/>
  <c r="F50" i="69" s="1"/>
  <c r="Q50" i="69"/>
  <c r="P50" i="69"/>
  <c r="O50" i="69"/>
  <c r="N50" i="69"/>
  <c r="S49" i="69"/>
  <c r="R49" i="69"/>
  <c r="F49" i="69" s="1"/>
  <c r="Q49" i="69"/>
  <c r="P49" i="69"/>
  <c r="O49" i="69"/>
  <c r="N49" i="69"/>
  <c r="S48" i="69"/>
  <c r="R48" i="69"/>
  <c r="F48" i="69" s="1"/>
  <c r="Q48" i="69"/>
  <c r="P48" i="69"/>
  <c r="O48" i="69"/>
  <c r="N48" i="69"/>
  <c r="S47" i="69"/>
  <c r="R47" i="69"/>
  <c r="Q47" i="69"/>
  <c r="P47" i="69"/>
  <c r="O47" i="69"/>
  <c r="N47" i="69"/>
  <c r="S46" i="69"/>
  <c r="R46" i="69"/>
  <c r="F46" i="69" s="1"/>
  <c r="Q46" i="69"/>
  <c r="P46" i="69"/>
  <c r="O46" i="69"/>
  <c r="N46" i="69"/>
  <c r="S45" i="69"/>
  <c r="R45" i="69"/>
  <c r="F45" i="69" s="1"/>
  <c r="Q45" i="69"/>
  <c r="P45" i="69"/>
  <c r="O45" i="69"/>
  <c r="N45" i="69"/>
  <c r="S44" i="69"/>
  <c r="R44" i="69"/>
  <c r="F44" i="69" s="1"/>
  <c r="Q44" i="69"/>
  <c r="P44" i="69"/>
  <c r="O44" i="69"/>
  <c r="N44" i="69"/>
  <c r="S43" i="69"/>
  <c r="R43" i="69"/>
  <c r="F43" i="69" s="1"/>
  <c r="Q43" i="69"/>
  <c r="P43" i="69"/>
  <c r="O43" i="69"/>
  <c r="N43" i="69"/>
  <c r="S42" i="69"/>
  <c r="R42" i="69"/>
  <c r="F42" i="69" s="1"/>
  <c r="Q42" i="69"/>
  <c r="P42" i="69"/>
  <c r="O42" i="69"/>
  <c r="N42" i="69"/>
  <c r="S41" i="69"/>
  <c r="R41" i="69"/>
  <c r="F41" i="69" s="1"/>
  <c r="Q41" i="69"/>
  <c r="P41" i="69"/>
  <c r="O41" i="69"/>
  <c r="N41" i="69"/>
  <c r="S40" i="69"/>
  <c r="R40" i="69"/>
  <c r="F40" i="69" s="1"/>
  <c r="Q40" i="69"/>
  <c r="P40" i="69"/>
  <c r="O40" i="69"/>
  <c r="N40" i="69"/>
  <c r="S39" i="69"/>
  <c r="R39" i="69"/>
  <c r="Q39" i="69"/>
  <c r="P39" i="69"/>
  <c r="O39" i="69"/>
  <c r="N39" i="69"/>
  <c r="S38" i="69"/>
  <c r="R38" i="69"/>
  <c r="F38" i="69" s="1"/>
  <c r="Q38" i="69"/>
  <c r="P38" i="69"/>
  <c r="O38" i="69"/>
  <c r="N38" i="69"/>
  <c r="S37" i="69"/>
  <c r="R37" i="69"/>
  <c r="F37" i="69" s="1"/>
  <c r="Q37" i="69"/>
  <c r="P37" i="69"/>
  <c r="O37" i="69"/>
  <c r="N37" i="69"/>
  <c r="S36" i="69"/>
  <c r="R36" i="69"/>
  <c r="F36" i="69" s="1"/>
  <c r="Q36" i="69"/>
  <c r="P36" i="69"/>
  <c r="O36" i="69"/>
  <c r="N36" i="69"/>
  <c r="S35" i="69"/>
  <c r="R35" i="69"/>
  <c r="F35" i="69" s="1"/>
  <c r="Q35" i="69"/>
  <c r="P35" i="69"/>
  <c r="O35" i="69"/>
  <c r="N35" i="69"/>
  <c r="S34" i="69"/>
  <c r="R34" i="69"/>
  <c r="F34" i="69" s="1"/>
  <c r="Q34" i="69"/>
  <c r="P34" i="69"/>
  <c r="O34" i="69"/>
  <c r="N34" i="69"/>
  <c r="S33" i="69"/>
  <c r="R33" i="69"/>
  <c r="F33" i="69" s="1"/>
  <c r="Q33" i="69"/>
  <c r="P33" i="69"/>
  <c r="O33" i="69"/>
  <c r="N33" i="69"/>
  <c r="S32" i="69"/>
  <c r="R32" i="69"/>
  <c r="Q32" i="69"/>
  <c r="P32" i="69"/>
  <c r="O32" i="69"/>
  <c r="N32" i="69"/>
  <c r="S31" i="69"/>
  <c r="R31" i="69"/>
  <c r="Q31" i="69"/>
  <c r="P31" i="69"/>
  <c r="O31" i="69"/>
  <c r="N31" i="69"/>
  <c r="S30" i="69"/>
  <c r="R30" i="69"/>
  <c r="F30" i="69" s="1"/>
  <c r="Q30" i="69"/>
  <c r="P30" i="69"/>
  <c r="O30" i="69"/>
  <c r="N30" i="69"/>
  <c r="S29" i="69"/>
  <c r="R29" i="69"/>
  <c r="F29" i="69" s="1"/>
  <c r="Q29" i="69"/>
  <c r="P29" i="69"/>
  <c r="O29" i="69"/>
  <c r="N29" i="69"/>
  <c r="S28" i="69"/>
  <c r="R28" i="69"/>
  <c r="Q28" i="69"/>
  <c r="P28" i="69"/>
  <c r="O28" i="69"/>
  <c r="N28" i="69"/>
  <c r="S27" i="69"/>
  <c r="R27" i="69"/>
  <c r="Q27" i="69"/>
  <c r="P27" i="69"/>
  <c r="O27" i="69"/>
  <c r="N27" i="69"/>
  <c r="S26" i="69"/>
  <c r="R26" i="69"/>
  <c r="F26" i="69" s="1"/>
  <c r="Q26" i="69"/>
  <c r="P26" i="69"/>
  <c r="O26" i="69"/>
  <c r="N26" i="69"/>
  <c r="S25" i="69"/>
  <c r="R25" i="69"/>
  <c r="Q25" i="69"/>
  <c r="P25" i="69"/>
  <c r="O25" i="69"/>
  <c r="N25" i="69"/>
  <c r="S24" i="69"/>
  <c r="R24" i="69"/>
  <c r="F24" i="69" s="1"/>
  <c r="Q24" i="69"/>
  <c r="P24" i="69"/>
  <c r="O24" i="69"/>
  <c r="N24" i="69"/>
  <c r="S23" i="69"/>
  <c r="R23" i="69"/>
  <c r="Q23" i="69"/>
  <c r="P23" i="69"/>
  <c r="O23" i="69"/>
  <c r="N23" i="69"/>
  <c r="S22" i="69"/>
  <c r="R22" i="69"/>
  <c r="Q22" i="69"/>
  <c r="P22" i="69"/>
  <c r="O22" i="69"/>
  <c r="N22" i="69"/>
  <c r="S21" i="69"/>
  <c r="R21" i="69"/>
  <c r="F21" i="69" s="1"/>
  <c r="Q21" i="69"/>
  <c r="P21" i="69"/>
  <c r="O21" i="69"/>
  <c r="N21" i="69"/>
  <c r="S20" i="69"/>
  <c r="R20" i="69"/>
  <c r="Q20" i="69"/>
  <c r="P20" i="69"/>
  <c r="O20" i="69"/>
  <c r="N20" i="69"/>
  <c r="S19" i="69"/>
  <c r="R19" i="69"/>
  <c r="Q19" i="69"/>
  <c r="P19" i="69"/>
  <c r="O19" i="69"/>
  <c r="N19" i="69"/>
  <c r="S18" i="69"/>
  <c r="R18" i="69"/>
  <c r="F18" i="69" s="1"/>
  <c r="Q18" i="69"/>
  <c r="P18" i="69"/>
  <c r="O18" i="69"/>
  <c r="N18" i="69"/>
  <c r="S17" i="69"/>
  <c r="R17" i="69"/>
  <c r="F17" i="69" s="1"/>
  <c r="Q17" i="69"/>
  <c r="P17" i="69"/>
  <c r="O17" i="69"/>
  <c r="N17" i="69"/>
  <c r="S16" i="69"/>
  <c r="R16" i="69"/>
  <c r="Q16" i="69"/>
  <c r="P16" i="69"/>
  <c r="O16" i="69"/>
  <c r="N16" i="69"/>
  <c r="S15" i="69"/>
  <c r="R15" i="69"/>
  <c r="Q15" i="69"/>
  <c r="P15" i="69"/>
  <c r="O15" i="69"/>
  <c r="N15" i="69"/>
  <c r="S14" i="69"/>
  <c r="R14" i="69"/>
  <c r="Q14" i="69"/>
  <c r="P14" i="69"/>
  <c r="O14" i="69"/>
  <c r="N14" i="69"/>
  <c r="S52" i="110"/>
  <c r="R52" i="110"/>
  <c r="F52" i="110" s="1"/>
  <c r="Q52" i="110"/>
  <c r="P52" i="110"/>
  <c r="O52" i="110"/>
  <c r="N52" i="110"/>
  <c r="S51" i="110"/>
  <c r="R51" i="110"/>
  <c r="Q51" i="110"/>
  <c r="P51" i="110"/>
  <c r="O51" i="110"/>
  <c r="N51" i="110"/>
  <c r="S50" i="110"/>
  <c r="R50" i="110"/>
  <c r="Q50" i="110"/>
  <c r="P50" i="110"/>
  <c r="O50" i="110"/>
  <c r="N50" i="110"/>
  <c r="S49" i="110"/>
  <c r="R49" i="110"/>
  <c r="Q49" i="110"/>
  <c r="P49" i="110"/>
  <c r="O49" i="110"/>
  <c r="N49" i="110"/>
  <c r="S48" i="110"/>
  <c r="R48" i="110"/>
  <c r="Q48" i="110"/>
  <c r="P48" i="110"/>
  <c r="O48" i="110"/>
  <c r="N48" i="110"/>
  <c r="S47" i="110"/>
  <c r="R47" i="110"/>
  <c r="Q47" i="110"/>
  <c r="P47" i="110"/>
  <c r="O47" i="110"/>
  <c r="N47" i="110"/>
  <c r="S46" i="110"/>
  <c r="R46" i="110"/>
  <c r="Q46" i="110"/>
  <c r="P46" i="110"/>
  <c r="O46" i="110"/>
  <c r="N46" i="110"/>
  <c r="S45" i="110"/>
  <c r="R45" i="110"/>
  <c r="Q45" i="110"/>
  <c r="P45" i="110"/>
  <c r="O45" i="110"/>
  <c r="N45" i="110"/>
  <c r="S44" i="110"/>
  <c r="R44" i="110"/>
  <c r="Q44" i="110"/>
  <c r="P44" i="110"/>
  <c r="O44" i="110"/>
  <c r="N44" i="110"/>
  <c r="S43" i="110"/>
  <c r="R43" i="110"/>
  <c r="Q43" i="110"/>
  <c r="P43" i="110"/>
  <c r="O43" i="110"/>
  <c r="N43" i="110"/>
  <c r="S42" i="110"/>
  <c r="R42" i="110"/>
  <c r="Q42" i="110"/>
  <c r="P42" i="110"/>
  <c r="O42" i="110"/>
  <c r="N42" i="110"/>
  <c r="S41" i="110"/>
  <c r="R41" i="110"/>
  <c r="Q41" i="110"/>
  <c r="P41" i="110"/>
  <c r="O41" i="110"/>
  <c r="N41" i="110"/>
  <c r="S40" i="110"/>
  <c r="R40" i="110"/>
  <c r="Q40" i="110"/>
  <c r="P40" i="110"/>
  <c r="O40" i="110"/>
  <c r="N40" i="110"/>
  <c r="S39" i="110"/>
  <c r="R39" i="110"/>
  <c r="Q39" i="110"/>
  <c r="P39" i="110"/>
  <c r="O39" i="110"/>
  <c r="N39" i="110"/>
  <c r="S38" i="110"/>
  <c r="R38" i="110"/>
  <c r="Q38" i="110"/>
  <c r="P38" i="110"/>
  <c r="O38" i="110"/>
  <c r="N38" i="110"/>
  <c r="S37" i="110"/>
  <c r="R37" i="110"/>
  <c r="Q37" i="110"/>
  <c r="P37" i="110"/>
  <c r="O37" i="110"/>
  <c r="N37" i="110"/>
  <c r="S36" i="110"/>
  <c r="R36" i="110"/>
  <c r="Q36" i="110"/>
  <c r="P36" i="110"/>
  <c r="O36" i="110"/>
  <c r="N36" i="110"/>
  <c r="S35" i="110"/>
  <c r="R35" i="110"/>
  <c r="Q35" i="110"/>
  <c r="P35" i="110"/>
  <c r="O35" i="110"/>
  <c r="N35" i="110"/>
  <c r="S34" i="110"/>
  <c r="R34" i="110"/>
  <c r="Q34" i="110"/>
  <c r="P34" i="110"/>
  <c r="O34" i="110"/>
  <c r="N34" i="110"/>
  <c r="S33" i="110"/>
  <c r="R33" i="110"/>
  <c r="Q33" i="110"/>
  <c r="P33" i="110"/>
  <c r="O33" i="110"/>
  <c r="N33" i="110"/>
  <c r="S32" i="110"/>
  <c r="R32" i="110"/>
  <c r="Q32" i="110"/>
  <c r="P32" i="110"/>
  <c r="O32" i="110"/>
  <c r="N32" i="110"/>
  <c r="S31" i="110"/>
  <c r="R31" i="110"/>
  <c r="Q31" i="110"/>
  <c r="P31" i="110"/>
  <c r="O31" i="110"/>
  <c r="N31" i="110"/>
  <c r="S30" i="110"/>
  <c r="R30" i="110"/>
  <c r="Q30" i="110"/>
  <c r="P30" i="110"/>
  <c r="O30" i="110"/>
  <c r="N30" i="110"/>
  <c r="S29" i="110"/>
  <c r="R29" i="110"/>
  <c r="Q29" i="110"/>
  <c r="P29" i="110"/>
  <c r="O29" i="110"/>
  <c r="N29" i="110"/>
  <c r="S28" i="110"/>
  <c r="R28" i="110"/>
  <c r="Q28" i="110"/>
  <c r="P28" i="110"/>
  <c r="O28" i="110"/>
  <c r="N28" i="110"/>
  <c r="S27" i="110"/>
  <c r="R27" i="110"/>
  <c r="Q27" i="110"/>
  <c r="P27" i="110"/>
  <c r="O27" i="110"/>
  <c r="N27" i="110"/>
  <c r="S26" i="110"/>
  <c r="R26" i="110"/>
  <c r="Q26" i="110"/>
  <c r="P26" i="110"/>
  <c r="O26" i="110"/>
  <c r="N26" i="110"/>
  <c r="S25" i="110"/>
  <c r="R25" i="110"/>
  <c r="Q25" i="110"/>
  <c r="P25" i="110"/>
  <c r="O25" i="110"/>
  <c r="N25" i="110"/>
  <c r="S24" i="110"/>
  <c r="R24" i="110"/>
  <c r="Q24" i="110"/>
  <c r="P24" i="110"/>
  <c r="O24" i="110"/>
  <c r="N24" i="110"/>
  <c r="S23" i="110"/>
  <c r="R23" i="110"/>
  <c r="Q23" i="110"/>
  <c r="P23" i="110"/>
  <c r="O23" i="110"/>
  <c r="N23" i="110"/>
  <c r="S22" i="110"/>
  <c r="R22" i="110"/>
  <c r="Q22" i="110"/>
  <c r="P22" i="110"/>
  <c r="O22" i="110"/>
  <c r="N22" i="110"/>
  <c r="S21" i="110"/>
  <c r="R21" i="110"/>
  <c r="F21" i="110" s="1"/>
  <c r="Q21" i="110"/>
  <c r="P21" i="110"/>
  <c r="O21" i="110"/>
  <c r="N21" i="110"/>
  <c r="S20" i="110"/>
  <c r="R20" i="110"/>
  <c r="F20" i="110" s="1"/>
  <c r="Q20" i="110"/>
  <c r="P20" i="110"/>
  <c r="O20" i="110"/>
  <c r="N20" i="110"/>
  <c r="S19" i="110"/>
  <c r="R19" i="110"/>
  <c r="F19" i="110" s="1"/>
  <c r="Q19" i="110"/>
  <c r="P19" i="110"/>
  <c r="O19" i="110"/>
  <c r="N19" i="110"/>
  <c r="S18" i="110"/>
  <c r="R18" i="110"/>
  <c r="Q18" i="110"/>
  <c r="P18" i="110"/>
  <c r="O18" i="110"/>
  <c r="N18" i="110"/>
  <c r="S17" i="110"/>
  <c r="R17" i="110"/>
  <c r="Q17" i="110"/>
  <c r="P17" i="110"/>
  <c r="O17" i="110"/>
  <c r="N17" i="110"/>
  <c r="S16" i="110"/>
  <c r="R16" i="110"/>
  <c r="F16" i="110" s="1"/>
  <c r="Q16" i="110"/>
  <c r="P16" i="110"/>
  <c r="O16" i="110"/>
  <c r="N16" i="110"/>
  <c r="S15" i="110"/>
  <c r="R15" i="110"/>
  <c r="F15" i="110" s="1"/>
  <c r="Q15" i="110"/>
  <c r="P15" i="110"/>
  <c r="O15" i="110"/>
  <c r="N15" i="110"/>
  <c r="S14" i="110"/>
  <c r="R14" i="110"/>
  <c r="Q14" i="110"/>
  <c r="P14" i="110"/>
  <c r="O14" i="110"/>
  <c r="N14" i="110"/>
  <c r="S52" i="78"/>
  <c r="R52" i="78"/>
  <c r="Q52" i="78"/>
  <c r="P52" i="78"/>
  <c r="O52" i="78"/>
  <c r="N52" i="78"/>
  <c r="S51" i="78"/>
  <c r="R51" i="78"/>
  <c r="F51" i="78" s="1"/>
  <c r="Q51" i="78"/>
  <c r="P51" i="78"/>
  <c r="O51" i="78"/>
  <c r="N51" i="78"/>
  <c r="S50" i="78"/>
  <c r="R50" i="78"/>
  <c r="Q50" i="78"/>
  <c r="P50" i="78"/>
  <c r="O50" i="78"/>
  <c r="N50" i="78"/>
  <c r="S49" i="78"/>
  <c r="R49" i="78"/>
  <c r="Q49" i="78"/>
  <c r="P49" i="78"/>
  <c r="O49" i="78"/>
  <c r="N49" i="78"/>
  <c r="S48" i="78"/>
  <c r="R48" i="78"/>
  <c r="Q48" i="78"/>
  <c r="P48" i="78"/>
  <c r="O48" i="78"/>
  <c r="N48" i="78"/>
  <c r="S47" i="78"/>
  <c r="R47" i="78"/>
  <c r="Q47" i="78"/>
  <c r="P47" i="78"/>
  <c r="O47" i="78"/>
  <c r="N47" i="78"/>
  <c r="S46" i="78"/>
  <c r="R46" i="78"/>
  <c r="Q46" i="78"/>
  <c r="P46" i="78"/>
  <c r="O46" i="78"/>
  <c r="N46" i="78"/>
  <c r="S45" i="78"/>
  <c r="R45" i="78"/>
  <c r="Q45" i="78"/>
  <c r="P45" i="78"/>
  <c r="O45" i="78"/>
  <c r="N45" i="78"/>
  <c r="S44" i="78"/>
  <c r="R44" i="78"/>
  <c r="Q44" i="78"/>
  <c r="P44" i="78"/>
  <c r="O44" i="78"/>
  <c r="N44" i="78"/>
  <c r="S43" i="78"/>
  <c r="R43" i="78"/>
  <c r="F43" i="78" s="1"/>
  <c r="Q43" i="78"/>
  <c r="P43" i="78"/>
  <c r="O43" i="78"/>
  <c r="N43" i="78"/>
  <c r="S42" i="78"/>
  <c r="R42" i="78"/>
  <c r="Q42" i="78"/>
  <c r="P42" i="78"/>
  <c r="O42" i="78"/>
  <c r="N42" i="78"/>
  <c r="S41" i="78"/>
  <c r="R41" i="78"/>
  <c r="F41" i="78" s="1"/>
  <c r="Q41" i="78"/>
  <c r="P41" i="78"/>
  <c r="O41" i="78"/>
  <c r="N41" i="78"/>
  <c r="S40" i="78"/>
  <c r="R40" i="78"/>
  <c r="Q40" i="78"/>
  <c r="P40" i="78"/>
  <c r="O40" i="78"/>
  <c r="N40" i="78"/>
  <c r="S39" i="78"/>
  <c r="R39" i="78"/>
  <c r="F39" i="78" s="1"/>
  <c r="Q39" i="78"/>
  <c r="P39" i="78"/>
  <c r="O39" i="78"/>
  <c r="N39" i="78"/>
  <c r="S38" i="78"/>
  <c r="R38" i="78"/>
  <c r="Q38" i="78"/>
  <c r="P38" i="78"/>
  <c r="O38" i="78"/>
  <c r="N38" i="78"/>
  <c r="S37" i="78"/>
  <c r="R37" i="78"/>
  <c r="F37" i="78" s="1"/>
  <c r="Q37" i="78"/>
  <c r="P37" i="78"/>
  <c r="O37" i="78"/>
  <c r="N37" i="78"/>
  <c r="S36" i="78"/>
  <c r="R36" i="78"/>
  <c r="Q36" i="78"/>
  <c r="P36" i="78"/>
  <c r="O36" i="78"/>
  <c r="N36" i="78"/>
  <c r="S35" i="78"/>
  <c r="R35" i="78"/>
  <c r="F35" i="78" s="1"/>
  <c r="Q35" i="78"/>
  <c r="P35" i="78"/>
  <c r="O35" i="78"/>
  <c r="N35" i="78"/>
  <c r="S34" i="78"/>
  <c r="R34" i="78"/>
  <c r="Q34" i="78"/>
  <c r="P34" i="78"/>
  <c r="O34" i="78"/>
  <c r="N34" i="78"/>
  <c r="S33" i="78"/>
  <c r="R33" i="78"/>
  <c r="F33" i="78" s="1"/>
  <c r="Q33" i="78"/>
  <c r="P33" i="78"/>
  <c r="O33" i="78"/>
  <c r="N33" i="78"/>
  <c r="S32" i="78"/>
  <c r="R32" i="78"/>
  <c r="Q32" i="78"/>
  <c r="P32" i="78"/>
  <c r="O32" i="78"/>
  <c r="N32" i="78"/>
  <c r="S31" i="78"/>
  <c r="R31" i="78"/>
  <c r="F31" i="78" s="1"/>
  <c r="Q31" i="78"/>
  <c r="P31" i="78"/>
  <c r="O31" i="78"/>
  <c r="N31" i="78"/>
  <c r="S30" i="78"/>
  <c r="R30" i="78"/>
  <c r="Q30" i="78"/>
  <c r="P30" i="78"/>
  <c r="O30" i="78"/>
  <c r="N30" i="78"/>
  <c r="S29" i="78"/>
  <c r="R29" i="78"/>
  <c r="F29" i="78" s="1"/>
  <c r="Q29" i="78"/>
  <c r="P29" i="78"/>
  <c r="O29" i="78"/>
  <c r="N29" i="78"/>
  <c r="S28" i="78"/>
  <c r="R28" i="78"/>
  <c r="Q28" i="78"/>
  <c r="P28" i="78"/>
  <c r="O28" i="78"/>
  <c r="N28" i="78"/>
  <c r="S27" i="78"/>
  <c r="R27" i="78"/>
  <c r="Q27" i="78"/>
  <c r="P27" i="78"/>
  <c r="O27" i="78"/>
  <c r="N27" i="78"/>
  <c r="S26" i="78"/>
  <c r="R26" i="78"/>
  <c r="Q26" i="78"/>
  <c r="P26" i="78"/>
  <c r="O26" i="78"/>
  <c r="N26" i="78"/>
  <c r="S25" i="78"/>
  <c r="R25" i="78"/>
  <c r="Q25" i="78"/>
  <c r="P25" i="78"/>
  <c r="O25" i="78"/>
  <c r="N25" i="78"/>
  <c r="S24" i="78"/>
  <c r="R24" i="78"/>
  <c r="Q24" i="78"/>
  <c r="P24" i="78"/>
  <c r="O24" i="78"/>
  <c r="N24" i="78"/>
  <c r="S23" i="78"/>
  <c r="R23" i="78"/>
  <c r="Q23" i="78"/>
  <c r="P23" i="78"/>
  <c r="O23" i="78"/>
  <c r="N23" i="78"/>
  <c r="S22" i="78"/>
  <c r="R22" i="78"/>
  <c r="Q22" i="78"/>
  <c r="P22" i="78"/>
  <c r="O22" i="78"/>
  <c r="N22" i="78"/>
  <c r="S21" i="78"/>
  <c r="R21" i="78"/>
  <c r="Q21" i="78"/>
  <c r="P21" i="78"/>
  <c r="O21" i="78"/>
  <c r="N21" i="78"/>
  <c r="S20" i="78"/>
  <c r="R20" i="78"/>
  <c r="Q20" i="78"/>
  <c r="P20" i="78"/>
  <c r="O20" i="78"/>
  <c r="N20" i="78"/>
  <c r="S19" i="78"/>
  <c r="R19" i="78"/>
  <c r="Q19" i="78"/>
  <c r="P19" i="78"/>
  <c r="O19" i="78"/>
  <c r="N19" i="78"/>
  <c r="S18" i="78"/>
  <c r="R18" i="78"/>
  <c r="Q18" i="78"/>
  <c r="P18" i="78"/>
  <c r="O18" i="78"/>
  <c r="N18" i="78"/>
  <c r="S17" i="78"/>
  <c r="R17" i="78"/>
  <c r="Q17" i="78"/>
  <c r="P17" i="78"/>
  <c r="O17" i="78"/>
  <c r="N17" i="78"/>
  <c r="S16" i="78"/>
  <c r="R16" i="78"/>
  <c r="Q16" i="78"/>
  <c r="P16" i="78"/>
  <c r="O16" i="78"/>
  <c r="N16" i="78"/>
  <c r="S15" i="78"/>
  <c r="R15" i="78"/>
  <c r="Q15" i="78"/>
  <c r="P15" i="78"/>
  <c r="O15" i="78"/>
  <c r="N15" i="78"/>
  <c r="S14" i="78"/>
  <c r="R14" i="78"/>
  <c r="Q14" i="78"/>
  <c r="P14" i="78"/>
  <c r="O14" i="78"/>
  <c r="S52" i="92"/>
  <c r="R52" i="92"/>
  <c r="Q52" i="92"/>
  <c r="P52" i="92"/>
  <c r="O52" i="92"/>
  <c r="N52" i="92"/>
  <c r="S51" i="92"/>
  <c r="R51" i="92"/>
  <c r="F51" i="92" s="1"/>
  <c r="Q51" i="92"/>
  <c r="P51" i="92"/>
  <c r="O51" i="92"/>
  <c r="N51" i="92"/>
  <c r="S50" i="92"/>
  <c r="R50" i="92"/>
  <c r="F50" i="92" s="1"/>
  <c r="Q50" i="92"/>
  <c r="P50" i="92"/>
  <c r="O50" i="92"/>
  <c r="N50" i="92"/>
  <c r="T50" i="92" s="1"/>
  <c r="S49" i="92"/>
  <c r="R49" i="92"/>
  <c r="Q49" i="92"/>
  <c r="P49" i="92"/>
  <c r="O49" i="92"/>
  <c r="N49" i="92"/>
  <c r="S48" i="92"/>
  <c r="R48" i="92"/>
  <c r="F48" i="92" s="1"/>
  <c r="Q48" i="92"/>
  <c r="P48" i="92"/>
  <c r="O48" i="92"/>
  <c r="N48" i="92"/>
  <c r="T48" i="92" s="1"/>
  <c r="S47" i="92"/>
  <c r="R47" i="92"/>
  <c r="Q47" i="92"/>
  <c r="P47" i="92"/>
  <c r="O47" i="92"/>
  <c r="N47" i="92"/>
  <c r="S46" i="92"/>
  <c r="R46" i="92"/>
  <c r="F46" i="92" s="1"/>
  <c r="Q46" i="92"/>
  <c r="P46" i="92"/>
  <c r="O46" i="92"/>
  <c r="N46" i="92"/>
  <c r="T46" i="92" s="1"/>
  <c r="S45" i="92"/>
  <c r="R45" i="92"/>
  <c r="Q45" i="92"/>
  <c r="P45" i="92"/>
  <c r="O45" i="92"/>
  <c r="N45" i="92"/>
  <c r="S44" i="92"/>
  <c r="R44" i="92"/>
  <c r="F44" i="92" s="1"/>
  <c r="Q44" i="92"/>
  <c r="P44" i="92"/>
  <c r="O44" i="92"/>
  <c r="N44" i="92"/>
  <c r="T44" i="92" s="1"/>
  <c r="S43" i="92"/>
  <c r="R43" i="92"/>
  <c r="Q43" i="92"/>
  <c r="P43" i="92"/>
  <c r="O43" i="92"/>
  <c r="N43" i="92"/>
  <c r="S42" i="92"/>
  <c r="R42" i="92"/>
  <c r="F42" i="92" s="1"/>
  <c r="Q42" i="92"/>
  <c r="P42" i="92"/>
  <c r="O42" i="92"/>
  <c r="N42" i="92"/>
  <c r="T42" i="92" s="1"/>
  <c r="S41" i="92"/>
  <c r="R41" i="92"/>
  <c r="Q41" i="92"/>
  <c r="P41" i="92"/>
  <c r="O41" i="92"/>
  <c r="N41" i="92"/>
  <c r="S40" i="92"/>
  <c r="R40" i="92"/>
  <c r="F40" i="92" s="1"/>
  <c r="Q40" i="92"/>
  <c r="P40" i="92"/>
  <c r="O40" i="92"/>
  <c r="N40" i="92"/>
  <c r="T40" i="92" s="1"/>
  <c r="S39" i="92"/>
  <c r="R39" i="92"/>
  <c r="Q39" i="92"/>
  <c r="P39" i="92"/>
  <c r="O39" i="92"/>
  <c r="N39" i="92"/>
  <c r="S38" i="92"/>
  <c r="R38" i="92"/>
  <c r="F38" i="92" s="1"/>
  <c r="Q38" i="92"/>
  <c r="P38" i="92"/>
  <c r="O38" i="92"/>
  <c r="N38" i="92"/>
  <c r="T38" i="92" s="1"/>
  <c r="S37" i="92"/>
  <c r="R37" i="92"/>
  <c r="Q37" i="92"/>
  <c r="P37" i="92"/>
  <c r="O37" i="92"/>
  <c r="N37" i="92"/>
  <c r="S36" i="92"/>
  <c r="R36" i="92"/>
  <c r="F36" i="92" s="1"/>
  <c r="Q36" i="92"/>
  <c r="P36" i="92"/>
  <c r="O36" i="92"/>
  <c r="N36" i="92"/>
  <c r="T36" i="92" s="1"/>
  <c r="S35" i="92"/>
  <c r="R35" i="92"/>
  <c r="Q35" i="92"/>
  <c r="P35" i="92"/>
  <c r="O35" i="92"/>
  <c r="N35" i="92"/>
  <c r="S34" i="92"/>
  <c r="R34" i="92"/>
  <c r="F34" i="92" s="1"/>
  <c r="Q34" i="92"/>
  <c r="P34" i="92"/>
  <c r="O34" i="92"/>
  <c r="N34" i="92"/>
  <c r="T34" i="92" s="1"/>
  <c r="S33" i="92"/>
  <c r="R33" i="92"/>
  <c r="Q33" i="92"/>
  <c r="P33" i="92"/>
  <c r="O33" i="92"/>
  <c r="N33" i="92"/>
  <c r="S32" i="92"/>
  <c r="R32" i="92"/>
  <c r="F32" i="92" s="1"/>
  <c r="Q32" i="92"/>
  <c r="P32" i="92"/>
  <c r="O32" i="92"/>
  <c r="N32" i="92"/>
  <c r="T32" i="92" s="1"/>
  <c r="S31" i="92"/>
  <c r="R31" i="92"/>
  <c r="Q31" i="92"/>
  <c r="P31" i="92"/>
  <c r="O31" i="92"/>
  <c r="N31" i="92"/>
  <c r="S30" i="92"/>
  <c r="R30" i="92"/>
  <c r="F30" i="92" s="1"/>
  <c r="Q30" i="92"/>
  <c r="P30" i="92"/>
  <c r="O30" i="92"/>
  <c r="N30" i="92"/>
  <c r="T30" i="92" s="1"/>
  <c r="S29" i="92"/>
  <c r="R29" i="92"/>
  <c r="Q29" i="92"/>
  <c r="P29" i="92"/>
  <c r="O29" i="92"/>
  <c r="N29" i="92"/>
  <c r="S28" i="92"/>
  <c r="R28" i="92"/>
  <c r="F28" i="92" s="1"/>
  <c r="Q28" i="92"/>
  <c r="P28" i="92"/>
  <c r="O28" i="92"/>
  <c r="N28" i="92"/>
  <c r="T28" i="92" s="1"/>
  <c r="S27" i="92"/>
  <c r="R27" i="92"/>
  <c r="Q27" i="92"/>
  <c r="P27" i="92"/>
  <c r="O27" i="92"/>
  <c r="N27" i="92"/>
  <c r="S26" i="92"/>
  <c r="R26" i="92"/>
  <c r="F26" i="92" s="1"/>
  <c r="Q26" i="92"/>
  <c r="P26" i="92"/>
  <c r="O26" i="92"/>
  <c r="N26" i="92"/>
  <c r="T26" i="92" s="1"/>
  <c r="S25" i="92"/>
  <c r="R25" i="92"/>
  <c r="Q25" i="92"/>
  <c r="P25" i="92"/>
  <c r="O25" i="92"/>
  <c r="N25" i="92"/>
  <c r="S24" i="92"/>
  <c r="R24" i="92"/>
  <c r="F24" i="92" s="1"/>
  <c r="Q24" i="92"/>
  <c r="P24" i="92"/>
  <c r="O24" i="92"/>
  <c r="N24" i="92"/>
  <c r="T24" i="92" s="1"/>
  <c r="S23" i="92"/>
  <c r="R23" i="92"/>
  <c r="Q23" i="92"/>
  <c r="P23" i="92"/>
  <c r="O23" i="92"/>
  <c r="N23" i="92"/>
  <c r="S22" i="92"/>
  <c r="R22" i="92"/>
  <c r="F22" i="92" s="1"/>
  <c r="Q22" i="92"/>
  <c r="P22" i="92"/>
  <c r="O22" i="92"/>
  <c r="N22" i="92"/>
  <c r="T22" i="92" s="1"/>
  <c r="S21" i="92"/>
  <c r="R21" i="92"/>
  <c r="Q21" i="92"/>
  <c r="P21" i="92"/>
  <c r="O21" i="92"/>
  <c r="N21" i="92"/>
  <c r="S20" i="92"/>
  <c r="R20" i="92"/>
  <c r="F20" i="92" s="1"/>
  <c r="Q20" i="92"/>
  <c r="P20" i="92"/>
  <c r="O20" i="92"/>
  <c r="N20" i="92"/>
  <c r="T20" i="92" s="1"/>
  <c r="S19" i="92"/>
  <c r="R19" i="92"/>
  <c r="Q19" i="92"/>
  <c r="P19" i="92"/>
  <c r="O19" i="92"/>
  <c r="N19" i="92"/>
  <c r="S18" i="92"/>
  <c r="R18" i="92"/>
  <c r="F18" i="92" s="1"/>
  <c r="Q18" i="92"/>
  <c r="P18" i="92"/>
  <c r="O18" i="92"/>
  <c r="N18" i="92"/>
  <c r="T18" i="92" s="1"/>
  <c r="S17" i="92"/>
  <c r="R17" i="92"/>
  <c r="Q17" i="92"/>
  <c r="P17" i="92"/>
  <c r="O17" i="92"/>
  <c r="N17" i="92"/>
  <c r="S16" i="92"/>
  <c r="R16" i="92"/>
  <c r="F16" i="92" s="1"/>
  <c r="Q16" i="92"/>
  <c r="P16" i="92"/>
  <c r="O16" i="92"/>
  <c r="N16" i="92"/>
  <c r="T16" i="92" s="1"/>
  <c r="S15" i="92"/>
  <c r="R15" i="92"/>
  <c r="Q15" i="92"/>
  <c r="P15" i="92"/>
  <c r="O15" i="92"/>
  <c r="N15" i="92"/>
  <c r="S14" i="92"/>
  <c r="R14" i="92"/>
  <c r="F14" i="92" s="1"/>
  <c r="Q14" i="92"/>
  <c r="P14" i="92"/>
  <c r="O14" i="92"/>
  <c r="N14" i="92"/>
  <c r="T14" i="92" s="1"/>
  <c r="N16" i="87"/>
  <c r="O16" i="87"/>
  <c r="P16" i="87"/>
  <c r="Q16" i="87"/>
  <c r="R16" i="87"/>
  <c r="S16" i="87"/>
  <c r="N18" i="87"/>
  <c r="O18" i="87"/>
  <c r="P18" i="87"/>
  <c r="Q18" i="87"/>
  <c r="R18" i="87"/>
  <c r="S18" i="87"/>
  <c r="N20" i="87"/>
  <c r="O20" i="87"/>
  <c r="P20" i="87"/>
  <c r="Q20" i="87"/>
  <c r="R20" i="87"/>
  <c r="S20" i="87"/>
  <c r="N22" i="87"/>
  <c r="O22" i="87"/>
  <c r="P22" i="87"/>
  <c r="Q22" i="87"/>
  <c r="R22" i="87"/>
  <c r="S22" i="87"/>
  <c r="N24" i="87"/>
  <c r="O24" i="87"/>
  <c r="P24" i="87"/>
  <c r="Q24" i="87"/>
  <c r="R24" i="87"/>
  <c r="S24" i="87"/>
  <c r="N26" i="87"/>
  <c r="O26" i="87"/>
  <c r="P26" i="87"/>
  <c r="Q26" i="87"/>
  <c r="R26" i="87"/>
  <c r="S26" i="87"/>
  <c r="N28" i="87"/>
  <c r="O28" i="87"/>
  <c r="P28" i="87"/>
  <c r="Q28" i="87"/>
  <c r="R28" i="87"/>
  <c r="S28" i="87"/>
  <c r="N30" i="87"/>
  <c r="O30" i="87"/>
  <c r="P30" i="87"/>
  <c r="Q30" i="87"/>
  <c r="R30" i="87"/>
  <c r="S30" i="87"/>
  <c r="I36" i="81"/>
  <c r="I37" i="81"/>
  <c r="I38" i="81"/>
  <c r="I39" i="81"/>
  <c r="I40" i="81"/>
  <c r="I41" i="81"/>
  <c r="I42" i="81"/>
  <c r="I43" i="81"/>
  <c r="I44" i="81"/>
  <c r="I45" i="81"/>
  <c r="I46" i="81"/>
  <c r="I47" i="81"/>
  <c r="I48" i="81"/>
  <c r="I49" i="81"/>
  <c r="I50" i="81"/>
  <c r="I51" i="81"/>
  <c r="I52" i="81"/>
  <c r="I53" i="81"/>
  <c r="I54" i="81"/>
  <c r="I55" i="81"/>
  <c r="I56" i="81"/>
  <c r="I14" i="74"/>
  <c r="I17" i="74"/>
  <c r="I18" i="74"/>
  <c r="I19" i="74"/>
  <c r="I20" i="74"/>
  <c r="I21" i="74"/>
  <c r="I22" i="74"/>
  <c r="I23" i="74"/>
  <c r="I24" i="74"/>
  <c r="I25" i="74"/>
  <c r="I26" i="74"/>
  <c r="I27" i="74"/>
  <c r="I28" i="74"/>
  <c r="I29" i="74"/>
  <c r="I30" i="74"/>
  <c r="I31" i="74"/>
  <c r="I32" i="74"/>
  <c r="I33" i="74"/>
  <c r="I34" i="74"/>
  <c r="I35" i="74"/>
  <c r="I36" i="74"/>
  <c r="I37" i="74"/>
  <c r="I38" i="74"/>
  <c r="I39" i="74"/>
  <c r="I40" i="74"/>
  <c r="I41" i="74"/>
  <c r="I42" i="74"/>
  <c r="I43" i="74"/>
  <c r="I44" i="74"/>
  <c r="I45" i="74"/>
  <c r="I46" i="74"/>
  <c r="I47" i="74"/>
  <c r="I48" i="74"/>
  <c r="I49" i="74"/>
  <c r="I50" i="74"/>
  <c r="I51" i="74"/>
  <c r="I52" i="74"/>
  <c r="I53" i="74"/>
  <c r="I54" i="74"/>
  <c r="I55" i="74"/>
  <c r="I56" i="74"/>
  <c r="I13" i="74"/>
  <c r="I14" i="66"/>
  <c r="L14" i="66"/>
  <c r="I15" i="66"/>
  <c r="L15" i="66"/>
  <c r="I16" i="66"/>
  <c r="L16" i="66"/>
  <c r="I17" i="66"/>
  <c r="L17" i="66"/>
  <c r="I18" i="66"/>
  <c r="L18" i="66"/>
  <c r="I19" i="66"/>
  <c r="L19" i="66"/>
  <c r="I20" i="66"/>
  <c r="L20" i="66"/>
  <c r="I21" i="66"/>
  <c r="L21" i="66"/>
  <c r="I22" i="66"/>
  <c r="L22" i="66"/>
  <c r="I23" i="66"/>
  <c r="L23" i="66"/>
  <c r="I24" i="66"/>
  <c r="L24" i="66"/>
  <c r="I25" i="66"/>
  <c r="L25" i="66"/>
  <c r="I26" i="66"/>
  <c r="L26" i="66"/>
  <c r="I27" i="66"/>
  <c r="L27" i="66"/>
  <c r="I28" i="66"/>
  <c r="L28" i="66"/>
  <c r="I29" i="66"/>
  <c r="L29" i="66"/>
  <c r="I30" i="66"/>
  <c r="L30" i="66"/>
  <c r="I31" i="66"/>
  <c r="L31" i="66"/>
  <c r="I32" i="66"/>
  <c r="L32" i="66"/>
  <c r="I33" i="66"/>
  <c r="L33" i="66"/>
  <c r="I34" i="66"/>
  <c r="L34" i="66"/>
  <c r="I35" i="66"/>
  <c r="L35" i="66"/>
  <c r="I36" i="66"/>
  <c r="L36" i="66"/>
  <c r="I37" i="66"/>
  <c r="L37" i="66"/>
  <c r="I38" i="66"/>
  <c r="L38" i="66"/>
  <c r="I39" i="66"/>
  <c r="L39" i="66"/>
  <c r="I40" i="66"/>
  <c r="L40" i="66"/>
  <c r="I41" i="66"/>
  <c r="L41" i="66"/>
  <c r="I42" i="66"/>
  <c r="L42" i="66"/>
  <c r="I43" i="66"/>
  <c r="L43" i="66"/>
  <c r="I44" i="66"/>
  <c r="L44" i="66"/>
  <c r="I45" i="66"/>
  <c r="L45" i="66"/>
  <c r="I46" i="66"/>
  <c r="L46" i="66"/>
  <c r="I47" i="66"/>
  <c r="L47" i="66"/>
  <c r="I48" i="66"/>
  <c r="L48" i="66"/>
  <c r="I49" i="66"/>
  <c r="L49" i="66"/>
  <c r="I50" i="66"/>
  <c r="L50" i="66"/>
  <c r="I51" i="66"/>
  <c r="L51" i="66"/>
  <c r="I52" i="66"/>
  <c r="L52" i="66"/>
  <c r="I53" i="66"/>
  <c r="L53" i="66"/>
  <c r="I54" i="66"/>
  <c r="L54" i="66"/>
  <c r="I55" i="66"/>
  <c r="L55" i="66"/>
  <c r="I56" i="66"/>
  <c r="L56" i="66"/>
  <c r="L13" i="66"/>
  <c r="I13" i="66"/>
  <c r="I14" i="76"/>
  <c r="I24" i="76"/>
  <c r="I25" i="76"/>
  <c r="I26" i="76"/>
  <c r="I27" i="76"/>
  <c r="I28" i="76"/>
  <c r="I29" i="76"/>
  <c r="I30" i="76"/>
  <c r="I31" i="76"/>
  <c r="I32" i="76"/>
  <c r="I33" i="76"/>
  <c r="I34" i="76"/>
  <c r="I35" i="76"/>
  <c r="I36" i="76"/>
  <c r="I37" i="76"/>
  <c r="I38" i="76"/>
  <c r="I39" i="76"/>
  <c r="I40" i="76"/>
  <c r="I41" i="76"/>
  <c r="I42" i="76"/>
  <c r="I43" i="76"/>
  <c r="I44" i="76"/>
  <c r="I45" i="76"/>
  <c r="I46" i="76"/>
  <c r="I47" i="76"/>
  <c r="I48" i="76"/>
  <c r="I49" i="76"/>
  <c r="I50" i="76"/>
  <c r="I51" i="76"/>
  <c r="I52" i="76"/>
  <c r="I53" i="76"/>
  <c r="I54" i="76"/>
  <c r="I55" i="76"/>
  <c r="I56" i="76"/>
  <c r="I15" i="88"/>
  <c r="I17" i="88"/>
  <c r="I16" i="88"/>
  <c r="I18" i="88"/>
  <c r="I19" i="88"/>
  <c r="I20" i="88"/>
  <c r="I21" i="88"/>
  <c r="I22" i="88"/>
  <c r="I23" i="88"/>
  <c r="I24" i="88"/>
  <c r="I25" i="88"/>
  <c r="I26" i="88"/>
  <c r="I27" i="88"/>
  <c r="I28" i="88"/>
  <c r="I29" i="88"/>
  <c r="I30" i="88"/>
  <c r="I31" i="88"/>
  <c r="I32" i="88"/>
  <c r="I33" i="88"/>
  <c r="I34" i="88"/>
  <c r="I35" i="88"/>
  <c r="I36" i="88"/>
  <c r="I37" i="88"/>
  <c r="I38" i="88"/>
  <c r="I39" i="88"/>
  <c r="I40" i="88"/>
  <c r="I41" i="88"/>
  <c r="I42" i="88"/>
  <c r="I43" i="88"/>
  <c r="I44" i="88"/>
  <c r="I45" i="88"/>
  <c r="I46" i="88"/>
  <c r="I47" i="88"/>
  <c r="I48" i="88"/>
  <c r="I49" i="88"/>
  <c r="I50" i="88"/>
  <c r="I51" i="88"/>
  <c r="I52" i="88"/>
  <c r="I53" i="88"/>
  <c r="I54" i="88"/>
  <c r="I55" i="88"/>
  <c r="I56" i="88"/>
  <c r="I57" i="88"/>
  <c r="I14" i="88"/>
  <c r="J34" i="65"/>
  <c r="J33" i="65"/>
  <c r="J32" i="65"/>
  <c r="J31" i="65"/>
  <c r="J30" i="65"/>
  <c r="J29" i="65"/>
  <c r="J25" i="65"/>
  <c r="J24" i="65"/>
  <c r="J23" i="65"/>
  <c r="J22" i="65"/>
  <c r="J21" i="65"/>
  <c r="J20" i="65"/>
  <c r="B15" i="65"/>
  <c r="C15" i="65"/>
  <c r="D15" i="65"/>
  <c r="J15" i="65"/>
  <c r="B16" i="65"/>
  <c r="C16" i="65"/>
  <c r="D16" i="65"/>
  <c r="J16" i="65"/>
  <c r="I36" i="49"/>
  <c r="I37" i="49"/>
  <c r="I38" i="49"/>
  <c r="I39" i="49"/>
  <c r="I40" i="49"/>
  <c r="I41" i="49"/>
  <c r="I42" i="49"/>
  <c r="I43" i="49"/>
  <c r="I44" i="49"/>
  <c r="I45" i="49"/>
  <c r="I46" i="49"/>
  <c r="I47" i="49"/>
  <c r="I48" i="49"/>
  <c r="I49" i="49"/>
  <c r="I50" i="49"/>
  <c r="I51" i="49"/>
  <c r="I52" i="49"/>
  <c r="I53" i="49"/>
  <c r="I54" i="49"/>
  <c r="I55" i="49"/>
  <c r="I56" i="49"/>
  <c r="I14" i="40"/>
  <c r="I15" i="40"/>
  <c r="I16" i="40"/>
  <c r="I17" i="40"/>
  <c r="I19" i="40"/>
  <c r="I20" i="40"/>
  <c r="I21" i="40"/>
  <c r="I22" i="40"/>
  <c r="I23" i="40"/>
  <c r="I24" i="40"/>
  <c r="I25" i="40"/>
  <c r="I26" i="40"/>
  <c r="I27" i="40"/>
  <c r="I28" i="40"/>
  <c r="I29" i="40"/>
  <c r="I30" i="40"/>
  <c r="I31" i="40"/>
  <c r="I32" i="40"/>
  <c r="I33" i="40"/>
  <c r="I34" i="40"/>
  <c r="I35" i="40"/>
  <c r="I36" i="40"/>
  <c r="I37" i="40"/>
  <c r="I38" i="40"/>
  <c r="I39" i="40"/>
  <c r="I40" i="40"/>
  <c r="I41" i="40"/>
  <c r="I42" i="40"/>
  <c r="I43" i="40"/>
  <c r="I44" i="40"/>
  <c r="I45" i="40"/>
  <c r="I46" i="40"/>
  <c r="I47" i="40"/>
  <c r="I48" i="40"/>
  <c r="I49" i="40"/>
  <c r="I50" i="40"/>
  <c r="I51" i="40"/>
  <c r="I52" i="40"/>
  <c r="I53" i="40"/>
  <c r="I54" i="40"/>
  <c r="I55" i="40"/>
  <c r="I56" i="40"/>
  <c r="I13" i="40"/>
  <c r="L15" i="40"/>
  <c r="L16" i="40"/>
  <c r="L17" i="40"/>
  <c r="L18" i="40"/>
  <c r="L19" i="40"/>
  <c r="L20" i="40"/>
  <c r="L21" i="40"/>
  <c r="L22" i="40"/>
  <c r="L23" i="40"/>
  <c r="L24" i="40"/>
  <c r="L25" i="40"/>
  <c r="L26" i="40"/>
  <c r="L27" i="40"/>
  <c r="L28" i="40"/>
  <c r="L29" i="40"/>
  <c r="L30" i="40"/>
  <c r="L31" i="40"/>
  <c r="L32" i="40"/>
  <c r="L33" i="40"/>
  <c r="L34" i="40"/>
  <c r="L35" i="40"/>
  <c r="L36" i="40"/>
  <c r="L37" i="40"/>
  <c r="L38" i="40"/>
  <c r="L39" i="40"/>
  <c r="L40" i="40"/>
  <c r="L41" i="40"/>
  <c r="L42" i="40"/>
  <c r="L43" i="40"/>
  <c r="L44" i="40"/>
  <c r="L45" i="40"/>
  <c r="L46" i="40"/>
  <c r="L47" i="40"/>
  <c r="L48" i="40"/>
  <c r="L49" i="40"/>
  <c r="L50" i="40"/>
  <c r="L51" i="40"/>
  <c r="L52" i="40"/>
  <c r="L53" i="40"/>
  <c r="L54" i="40"/>
  <c r="L55" i="40"/>
  <c r="L56" i="40"/>
  <c r="L13" i="40"/>
  <c r="L14" i="40"/>
  <c r="I32" i="89"/>
  <c r="I33" i="89"/>
  <c r="I34" i="89"/>
  <c r="I35" i="89"/>
  <c r="I36" i="89"/>
  <c r="I37" i="89"/>
  <c r="I38" i="89"/>
  <c r="I39" i="89"/>
  <c r="I40" i="89"/>
  <c r="I41" i="89"/>
  <c r="I42" i="89"/>
  <c r="I43" i="89"/>
  <c r="I44" i="89"/>
  <c r="I45" i="89"/>
  <c r="I46" i="89"/>
  <c r="I47" i="89"/>
  <c r="I48" i="89"/>
  <c r="I49" i="89"/>
  <c r="I50" i="89"/>
  <c r="I51" i="89"/>
  <c r="I52" i="89"/>
  <c r="I53" i="89"/>
  <c r="I54" i="89"/>
  <c r="I55" i="89"/>
  <c r="I56" i="89"/>
  <c r="O14" i="87"/>
  <c r="P14" i="87"/>
  <c r="Q14" i="87"/>
  <c r="R14" i="87"/>
  <c r="S14" i="87"/>
  <c r="N14" i="87"/>
  <c r="I32" i="72"/>
  <c r="I33" i="72"/>
  <c r="I34" i="72"/>
  <c r="I35" i="72"/>
  <c r="I36" i="72"/>
  <c r="I37" i="72"/>
  <c r="I38" i="72"/>
  <c r="I39" i="72"/>
  <c r="I40" i="72"/>
  <c r="I41" i="72"/>
  <c r="I42" i="72"/>
  <c r="I43" i="72"/>
  <c r="I44" i="72"/>
  <c r="I45" i="72"/>
  <c r="I46" i="72"/>
  <c r="I47" i="72"/>
  <c r="I48" i="72"/>
  <c r="I49" i="72"/>
  <c r="I50" i="72"/>
  <c r="I51" i="72"/>
  <c r="I52" i="72"/>
  <c r="I53" i="72"/>
  <c r="I54" i="72"/>
  <c r="I55" i="72"/>
  <c r="I56" i="72"/>
  <c r="G13" i="40"/>
  <c r="L7" i="26"/>
  <c r="L10" i="81"/>
  <c r="J42" i="130"/>
  <c r="D42" i="130"/>
  <c r="C42" i="130"/>
  <c r="B42" i="130"/>
  <c r="J41" i="130"/>
  <c r="D41" i="130"/>
  <c r="C41" i="130"/>
  <c r="B41" i="130"/>
  <c r="J40" i="130"/>
  <c r="D40" i="130"/>
  <c r="C40" i="130"/>
  <c r="B40" i="130"/>
  <c r="J39" i="130"/>
  <c r="D39" i="130"/>
  <c r="C39" i="130"/>
  <c r="B39" i="130"/>
  <c r="J38" i="130"/>
  <c r="D38" i="130"/>
  <c r="C38" i="130"/>
  <c r="B38" i="130"/>
  <c r="J37" i="130"/>
  <c r="D37" i="130"/>
  <c r="C37" i="130"/>
  <c r="B37" i="130"/>
  <c r="J36" i="130"/>
  <c r="D36" i="130"/>
  <c r="C36" i="130"/>
  <c r="B36" i="130"/>
  <c r="J35" i="130"/>
  <c r="D35" i="130"/>
  <c r="C35" i="130"/>
  <c r="B35" i="130"/>
  <c r="J34" i="130"/>
  <c r="D34" i="130"/>
  <c r="C34" i="130"/>
  <c r="B34" i="130"/>
  <c r="J33" i="130"/>
  <c r="D33" i="130"/>
  <c r="C33" i="130"/>
  <c r="B33" i="130"/>
  <c r="J32" i="130"/>
  <c r="D32" i="130"/>
  <c r="C32" i="130"/>
  <c r="B32" i="130"/>
  <c r="J31" i="130"/>
  <c r="D31" i="130"/>
  <c r="C31" i="130"/>
  <c r="B31" i="130"/>
  <c r="J30" i="130"/>
  <c r="D30" i="130"/>
  <c r="C30" i="130"/>
  <c r="B30" i="130"/>
  <c r="J29" i="130"/>
  <c r="D29" i="130"/>
  <c r="C29" i="130"/>
  <c r="B29" i="130"/>
  <c r="J28" i="130"/>
  <c r="D28" i="130"/>
  <c r="C28" i="130"/>
  <c r="B28" i="130"/>
  <c r="J27" i="130"/>
  <c r="D27" i="130"/>
  <c r="C27" i="130"/>
  <c r="B27" i="130"/>
  <c r="J25" i="130"/>
  <c r="D25" i="130"/>
  <c r="C25" i="130"/>
  <c r="B25" i="130"/>
  <c r="J24" i="130"/>
  <c r="D24" i="130"/>
  <c r="C24" i="130"/>
  <c r="B24" i="130"/>
  <c r="J23" i="130"/>
  <c r="D23" i="130"/>
  <c r="C23" i="130"/>
  <c r="B23" i="130"/>
  <c r="J22" i="130"/>
  <c r="D22" i="130"/>
  <c r="C22" i="130"/>
  <c r="B22" i="130"/>
  <c r="J21" i="130"/>
  <c r="D21" i="130"/>
  <c r="C21" i="130"/>
  <c r="B21" i="130"/>
  <c r="J20" i="130"/>
  <c r="D20" i="130"/>
  <c r="C20" i="130"/>
  <c r="B20" i="130"/>
  <c r="J19" i="130"/>
  <c r="D19" i="130"/>
  <c r="C19" i="130"/>
  <c r="B19" i="130"/>
  <c r="J18" i="130"/>
  <c r="D18" i="130"/>
  <c r="C18" i="130"/>
  <c r="B18" i="130"/>
  <c r="J17" i="130"/>
  <c r="D17" i="130"/>
  <c r="C17" i="130"/>
  <c r="B17" i="130"/>
  <c r="J16" i="130"/>
  <c r="D16" i="130"/>
  <c r="C16" i="130"/>
  <c r="B16" i="130"/>
  <c r="J15" i="130"/>
  <c r="D15" i="130"/>
  <c r="C15" i="130"/>
  <c r="B15" i="130"/>
  <c r="J14" i="130"/>
  <c r="D14" i="130"/>
  <c r="C14" i="130"/>
  <c r="B14" i="130"/>
  <c r="J13" i="130"/>
  <c r="D13" i="130"/>
  <c r="C13" i="130"/>
  <c r="B13" i="130"/>
  <c r="J12" i="130"/>
  <c r="D12" i="130"/>
  <c r="C12" i="130"/>
  <c r="B12" i="130"/>
  <c r="J11" i="130"/>
  <c r="D11" i="130"/>
  <c r="C11" i="130"/>
  <c r="B11" i="130"/>
  <c r="J10" i="130"/>
  <c r="D10" i="130"/>
  <c r="C10" i="130"/>
  <c r="B10" i="130"/>
  <c r="J71" i="128"/>
  <c r="D71" i="128"/>
  <c r="C71" i="128"/>
  <c r="B71" i="128"/>
  <c r="J70" i="128"/>
  <c r="D70" i="128"/>
  <c r="C70" i="128"/>
  <c r="B70" i="128"/>
  <c r="J69" i="128"/>
  <c r="D69" i="128"/>
  <c r="C69" i="128"/>
  <c r="B69" i="128"/>
  <c r="J68" i="128"/>
  <c r="D68" i="128"/>
  <c r="C68" i="128"/>
  <c r="B68" i="128"/>
  <c r="J67" i="128"/>
  <c r="D67" i="128"/>
  <c r="C67" i="128"/>
  <c r="B67" i="128"/>
  <c r="J66" i="128"/>
  <c r="D66" i="128"/>
  <c r="C66" i="128"/>
  <c r="B66" i="128"/>
  <c r="J65" i="128"/>
  <c r="D65" i="128"/>
  <c r="C65" i="128"/>
  <c r="B65" i="128"/>
  <c r="J64" i="128"/>
  <c r="D64" i="128"/>
  <c r="C64" i="128"/>
  <c r="B64" i="128"/>
  <c r="J62" i="128"/>
  <c r="D62" i="128"/>
  <c r="C62" i="128"/>
  <c r="B62" i="128"/>
  <c r="J61" i="128"/>
  <c r="D61" i="128"/>
  <c r="C61" i="128"/>
  <c r="B61" i="128"/>
  <c r="J60" i="128"/>
  <c r="D60" i="128"/>
  <c r="C60" i="128"/>
  <c r="B60" i="128"/>
  <c r="J59" i="128"/>
  <c r="D59" i="128"/>
  <c r="C59" i="128"/>
  <c r="B59" i="128"/>
  <c r="J58" i="128"/>
  <c r="D58" i="128"/>
  <c r="C58" i="128"/>
  <c r="B58" i="128"/>
  <c r="J57" i="128"/>
  <c r="D57" i="128"/>
  <c r="C57" i="128"/>
  <c r="B57" i="128"/>
  <c r="J56" i="128"/>
  <c r="D56" i="128"/>
  <c r="C56" i="128"/>
  <c r="B56" i="128"/>
  <c r="J55" i="128"/>
  <c r="D55" i="128"/>
  <c r="C55" i="128"/>
  <c r="B55" i="128"/>
  <c r="J53" i="128"/>
  <c r="D53" i="128"/>
  <c r="C53" i="128"/>
  <c r="B53" i="128"/>
  <c r="J52" i="128"/>
  <c r="D52" i="128"/>
  <c r="C52" i="128"/>
  <c r="B52" i="128"/>
  <c r="J51" i="128"/>
  <c r="D51" i="128"/>
  <c r="C51" i="128"/>
  <c r="B51" i="128"/>
  <c r="J50" i="128"/>
  <c r="D50" i="128"/>
  <c r="C50" i="128"/>
  <c r="B50" i="128"/>
  <c r="J49" i="128"/>
  <c r="D49" i="128"/>
  <c r="C49" i="128"/>
  <c r="B49" i="128"/>
  <c r="J48" i="128"/>
  <c r="D48" i="128"/>
  <c r="C48" i="128"/>
  <c r="B48" i="128"/>
  <c r="J47" i="128"/>
  <c r="D47" i="128"/>
  <c r="C47" i="128"/>
  <c r="B47" i="128"/>
  <c r="J46" i="128"/>
  <c r="D46" i="128"/>
  <c r="C46" i="128"/>
  <c r="B46" i="128"/>
  <c r="J44" i="128"/>
  <c r="D44" i="128"/>
  <c r="C44" i="128"/>
  <c r="B44" i="128"/>
  <c r="J43" i="128"/>
  <c r="D43" i="128"/>
  <c r="C43" i="128"/>
  <c r="B43" i="128"/>
  <c r="J42" i="128"/>
  <c r="D42" i="128"/>
  <c r="C42" i="128"/>
  <c r="B42" i="128"/>
  <c r="J41" i="128"/>
  <c r="D41" i="128"/>
  <c r="C41" i="128"/>
  <c r="B41" i="128"/>
  <c r="J40" i="128"/>
  <c r="D40" i="128"/>
  <c r="C40" i="128"/>
  <c r="B40" i="128"/>
  <c r="J39" i="128"/>
  <c r="D39" i="128"/>
  <c r="C39" i="128"/>
  <c r="B39" i="128"/>
  <c r="J38" i="128"/>
  <c r="D38" i="128"/>
  <c r="C38" i="128"/>
  <c r="B38" i="128"/>
  <c r="J37" i="128"/>
  <c r="D37" i="128"/>
  <c r="C37" i="128"/>
  <c r="B37" i="128"/>
  <c r="J35" i="128"/>
  <c r="D35" i="128"/>
  <c r="C35" i="128"/>
  <c r="B35" i="128"/>
  <c r="J34" i="128"/>
  <c r="D34" i="128"/>
  <c r="C34" i="128"/>
  <c r="B34" i="128"/>
  <c r="J33" i="128"/>
  <c r="D33" i="128"/>
  <c r="C33" i="128"/>
  <c r="B33" i="128"/>
  <c r="J32" i="128"/>
  <c r="D32" i="128"/>
  <c r="C32" i="128"/>
  <c r="B32" i="128"/>
  <c r="J31" i="128"/>
  <c r="D31" i="128"/>
  <c r="C31" i="128"/>
  <c r="B31" i="128"/>
  <c r="J30" i="128"/>
  <c r="D30" i="128"/>
  <c r="C30" i="128"/>
  <c r="B30" i="128"/>
  <c r="J29" i="128"/>
  <c r="D29" i="128"/>
  <c r="C29" i="128"/>
  <c r="B29" i="128"/>
  <c r="J28" i="128"/>
  <c r="D28" i="128"/>
  <c r="C28" i="128"/>
  <c r="B28" i="128"/>
  <c r="J26" i="128"/>
  <c r="D26" i="128"/>
  <c r="C26" i="128"/>
  <c r="B26" i="128"/>
  <c r="J25" i="128"/>
  <c r="D25" i="128"/>
  <c r="C25" i="128"/>
  <c r="B25" i="128"/>
  <c r="J24" i="128"/>
  <c r="D24" i="128"/>
  <c r="C24" i="128"/>
  <c r="B24" i="128"/>
  <c r="J23" i="128"/>
  <c r="D23" i="128"/>
  <c r="C23" i="128"/>
  <c r="B23" i="128"/>
  <c r="J22" i="128"/>
  <c r="D22" i="128"/>
  <c r="C22" i="128"/>
  <c r="B22" i="128"/>
  <c r="J21" i="128"/>
  <c r="D21" i="128"/>
  <c r="C21" i="128"/>
  <c r="B21" i="128"/>
  <c r="J20" i="128"/>
  <c r="D20" i="128"/>
  <c r="C20" i="128"/>
  <c r="B20" i="128"/>
  <c r="J16" i="128"/>
  <c r="D16" i="128"/>
  <c r="C16" i="128"/>
  <c r="B16" i="128"/>
  <c r="J15" i="128"/>
  <c r="D15" i="128"/>
  <c r="C15" i="128"/>
  <c r="B15" i="128"/>
  <c r="J14" i="128"/>
  <c r="D14" i="128"/>
  <c r="C14" i="128"/>
  <c r="B14" i="128"/>
  <c r="J13" i="128"/>
  <c r="D13" i="128"/>
  <c r="C13" i="128"/>
  <c r="B13" i="128"/>
  <c r="J12" i="128"/>
  <c r="D12" i="128"/>
  <c r="C12" i="128"/>
  <c r="B12" i="128"/>
  <c r="J11" i="128"/>
  <c r="D11" i="128"/>
  <c r="C11" i="128"/>
  <c r="B11" i="128"/>
  <c r="K17" i="127"/>
  <c r="D17" i="127"/>
  <c r="C17" i="127"/>
  <c r="B17" i="127"/>
  <c r="K16" i="127"/>
  <c r="D16" i="127"/>
  <c r="C16" i="127"/>
  <c r="B16" i="127"/>
  <c r="K15" i="127"/>
  <c r="D15" i="127"/>
  <c r="C15" i="127"/>
  <c r="B15" i="127"/>
  <c r="K14" i="127"/>
  <c r="D14" i="127"/>
  <c r="C14" i="127"/>
  <c r="B14" i="127"/>
  <c r="K13" i="127"/>
  <c r="D13" i="127"/>
  <c r="C13" i="127"/>
  <c r="B13" i="127"/>
  <c r="K12" i="127"/>
  <c r="D12" i="127"/>
  <c r="C12" i="127"/>
  <c r="B12" i="127"/>
  <c r="K11" i="127"/>
  <c r="D11" i="127"/>
  <c r="C11" i="127"/>
  <c r="B11" i="127"/>
  <c r="K10" i="127"/>
  <c r="D10" i="127"/>
  <c r="C10" i="127"/>
  <c r="B10" i="127"/>
  <c r="J42" i="123"/>
  <c r="D42" i="123"/>
  <c r="C42" i="123"/>
  <c r="B42" i="123"/>
  <c r="J41" i="123"/>
  <c r="D41" i="123"/>
  <c r="C41" i="123"/>
  <c r="B41" i="123"/>
  <c r="J40" i="123"/>
  <c r="D40" i="123"/>
  <c r="C40" i="123"/>
  <c r="B40" i="123"/>
  <c r="J39" i="123"/>
  <c r="D39" i="123"/>
  <c r="C39" i="123"/>
  <c r="B39" i="123"/>
  <c r="J38" i="123"/>
  <c r="D38" i="123"/>
  <c r="C38" i="123"/>
  <c r="B38" i="123"/>
  <c r="J37" i="123"/>
  <c r="D37" i="123"/>
  <c r="C37" i="123"/>
  <c r="B37" i="123"/>
  <c r="J36" i="123"/>
  <c r="D36" i="123"/>
  <c r="C36" i="123"/>
  <c r="B36" i="123"/>
  <c r="J35" i="123"/>
  <c r="D35" i="123"/>
  <c r="C35" i="123"/>
  <c r="B35" i="123"/>
  <c r="J34" i="123"/>
  <c r="D34" i="123"/>
  <c r="C34" i="123"/>
  <c r="B34" i="123"/>
  <c r="J33" i="123"/>
  <c r="D33" i="123"/>
  <c r="C33" i="123"/>
  <c r="B33" i="123"/>
  <c r="J32" i="123"/>
  <c r="D32" i="123"/>
  <c r="C32" i="123"/>
  <c r="B32" i="123"/>
  <c r="J31" i="123"/>
  <c r="D31" i="123"/>
  <c r="C31" i="123"/>
  <c r="B31" i="123"/>
  <c r="J30" i="123"/>
  <c r="D30" i="123"/>
  <c r="C30" i="123"/>
  <c r="B30" i="123"/>
  <c r="J29" i="123"/>
  <c r="D29" i="123"/>
  <c r="C29" i="123"/>
  <c r="B29" i="123"/>
  <c r="J28" i="123"/>
  <c r="D28" i="123"/>
  <c r="C28" i="123"/>
  <c r="B28" i="123"/>
  <c r="J27" i="123"/>
  <c r="D27" i="123"/>
  <c r="C27" i="123"/>
  <c r="B27" i="123"/>
  <c r="J25" i="123"/>
  <c r="D25" i="123"/>
  <c r="C25" i="123"/>
  <c r="B25" i="123"/>
  <c r="J24" i="123"/>
  <c r="D24" i="123"/>
  <c r="C24" i="123"/>
  <c r="B24" i="123"/>
  <c r="J23" i="123"/>
  <c r="D23" i="123"/>
  <c r="C23" i="123"/>
  <c r="B23" i="123"/>
  <c r="J22" i="123"/>
  <c r="D22" i="123"/>
  <c r="C22" i="123"/>
  <c r="B22" i="123"/>
  <c r="J21" i="123"/>
  <c r="D21" i="123"/>
  <c r="C21" i="123"/>
  <c r="B21" i="123"/>
  <c r="J20" i="123"/>
  <c r="D20" i="123"/>
  <c r="C20" i="123"/>
  <c r="B20" i="123"/>
  <c r="J19" i="123"/>
  <c r="D19" i="123"/>
  <c r="C19" i="123"/>
  <c r="B19" i="123"/>
  <c r="J18" i="123"/>
  <c r="D18" i="123"/>
  <c r="C18" i="123"/>
  <c r="B18" i="123"/>
  <c r="J17" i="123"/>
  <c r="D17" i="123"/>
  <c r="C17" i="123"/>
  <c r="B17" i="123"/>
  <c r="J16" i="123"/>
  <c r="D16" i="123"/>
  <c r="C16" i="123"/>
  <c r="B16" i="123"/>
  <c r="J15" i="123"/>
  <c r="D15" i="123"/>
  <c r="C15" i="123"/>
  <c r="B15" i="123"/>
  <c r="J14" i="123"/>
  <c r="D14" i="123"/>
  <c r="C14" i="123"/>
  <c r="B14" i="123"/>
  <c r="J13" i="123"/>
  <c r="D13" i="123"/>
  <c r="C13" i="123"/>
  <c r="B13" i="123"/>
  <c r="J12" i="123"/>
  <c r="D12" i="123"/>
  <c r="C12" i="123"/>
  <c r="B12" i="123"/>
  <c r="J11" i="123"/>
  <c r="D11" i="123"/>
  <c r="C11" i="123"/>
  <c r="B11" i="123"/>
  <c r="J10" i="123"/>
  <c r="D10" i="123"/>
  <c r="C10" i="123"/>
  <c r="B10" i="123"/>
  <c r="J71" i="117"/>
  <c r="D71" i="117"/>
  <c r="C71" i="117"/>
  <c r="B71" i="117"/>
  <c r="J70" i="117"/>
  <c r="D70" i="117"/>
  <c r="C70" i="117"/>
  <c r="B70" i="117"/>
  <c r="J69" i="117"/>
  <c r="D69" i="117"/>
  <c r="C69" i="117"/>
  <c r="B69" i="117"/>
  <c r="J68" i="117"/>
  <c r="D68" i="117"/>
  <c r="C68" i="117"/>
  <c r="B68" i="117"/>
  <c r="J67" i="117"/>
  <c r="D67" i="117"/>
  <c r="C67" i="117"/>
  <c r="B67" i="117"/>
  <c r="J66" i="117"/>
  <c r="D66" i="117"/>
  <c r="C66" i="117"/>
  <c r="B66" i="117"/>
  <c r="J65" i="117"/>
  <c r="D65" i="117"/>
  <c r="C65" i="117"/>
  <c r="B65" i="117"/>
  <c r="J64" i="117"/>
  <c r="D64" i="117"/>
  <c r="C64" i="117"/>
  <c r="B64" i="117"/>
  <c r="J62" i="117"/>
  <c r="D62" i="117"/>
  <c r="C62" i="117"/>
  <c r="B62" i="117"/>
  <c r="J61" i="117"/>
  <c r="D61" i="117"/>
  <c r="C61" i="117"/>
  <c r="B61" i="117"/>
  <c r="J60" i="117"/>
  <c r="D60" i="117"/>
  <c r="C60" i="117"/>
  <c r="B60" i="117"/>
  <c r="J59" i="117"/>
  <c r="D59" i="117"/>
  <c r="C59" i="117"/>
  <c r="B59" i="117"/>
  <c r="J58" i="117"/>
  <c r="D58" i="117"/>
  <c r="C58" i="117"/>
  <c r="B58" i="117"/>
  <c r="J57" i="117"/>
  <c r="D57" i="117"/>
  <c r="C57" i="117"/>
  <c r="B57" i="117"/>
  <c r="J56" i="117"/>
  <c r="D56" i="117"/>
  <c r="C56" i="117"/>
  <c r="B56" i="117"/>
  <c r="J55" i="117"/>
  <c r="D55" i="117"/>
  <c r="C55" i="117"/>
  <c r="B55" i="117"/>
  <c r="J53" i="117"/>
  <c r="D53" i="117"/>
  <c r="C53" i="117"/>
  <c r="B53" i="117"/>
  <c r="J52" i="117"/>
  <c r="D52" i="117"/>
  <c r="C52" i="117"/>
  <c r="B52" i="117"/>
  <c r="J51" i="117"/>
  <c r="D51" i="117"/>
  <c r="C51" i="117"/>
  <c r="B51" i="117"/>
  <c r="J50" i="117"/>
  <c r="D50" i="117"/>
  <c r="C50" i="117"/>
  <c r="B50" i="117"/>
  <c r="J49" i="117"/>
  <c r="D49" i="117"/>
  <c r="C49" i="117"/>
  <c r="B49" i="117"/>
  <c r="J48" i="117"/>
  <c r="D48" i="117"/>
  <c r="C48" i="117"/>
  <c r="B48" i="117"/>
  <c r="J47" i="117"/>
  <c r="D47" i="117"/>
  <c r="C47" i="117"/>
  <c r="B47" i="117"/>
  <c r="J46" i="117"/>
  <c r="D46" i="117"/>
  <c r="C46" i="117"/>
  <c r="B46" i="117"/>
  <c r="J44" i="117"/>
  <c r="D44" i="117"/>
  <c r="C44" i="117"/>
  <c r="B44" i="117"/>
  <c r="J43" i="117"/>
  <c r="D43" i="117"/>
  <c r="C43" i="117"/>
  <c r="B43" i="117"/>
  <c r="J42" i="117"/>
  <c r="D42" i="117"/>
  <c r="C42" i="117"/>
  <c r="B42" i="117"/>
  <c r="J41" i="117"/>
  <c r="D41" i="117"/>
  <c r="C41" i="117"/>
  <c r="B41" i="117"/>
  <c r="J40" i="117"/>
  <c r="D40" i="117"/>
  <c r="C40" i="117"/>
  <c r="B40" i="117"/>
  <c r="J39" i="117"/>
  <c r="D39" i="117"/>
  <c r="C39" i="117"/>
  <c r="B39" i="117"/>
  <c r="J38" i="117"/>
  <c r="D38" i="117"/>
  <c r="C38" i="117"/>
  <c r="B38" i="117"/>
  <c r="J37" i="117"/>
  <c r="D37" i="117"/>
  <c r="C37" i="117"/>
  <c r="B37" i="117"/>
  <c r="J35" i="117"/>
  <c r="D35" i="117"/>
  <c r="C35" i="117"/>
  <c r="B35" i="117"/>
  <c r="J34" i="117"/>
  <c r="D34" i="117"/>
  <c r="C34" i="117"/>
  <c r="B34" i="117"/>
  <c r="J33" i="117"/>
  <c r="D33" i="117"/>
  <c r="C33" i="117"/>
  <c r="B33" i="117"/>
  <c r="J32" i="117"/>
  <c r="D32" i="117"/>
  <c r="C32" i="117"/>
  <c r="B32" i="117"/>
  <c r="J31" i="117"/>
  <c r="D31" i="117"/>
  <c r="C31" i="117"/>
  <c r="B31" i="117"/>
  <c r="J30" i="117"/>
  <c r="D30" i="117"/>
  <c r="C30" i="117"/>
  <c r="B30" i="117"/>
  <c r="J29" i="117"/>
  <c r="D29" i="117"/>
  <c r="C29" i="117"/>
  <c r="B29" i="117"/>
  <c r="J28" i="117"/>
  <c r="D28" i="117"/>
  <c r="C28" i="117"/>
  <c r="B28" i="117"/>
  <c r="J26" i="117"/>
  <c r="D26" i="117"/>
  <c r="C26" i="117"/>
  <c r="B26" i="117"/>
  <c r="J25" i="117"/>
  <c r="D25" i="117"/>
  <c r="C25" i="117"/>
  <c r="B25" i="117"/>
  <c r="J24" i="117"/>
  <c r="D24" i="117"/>
  <c r="C24" i="117"/>
  <c r="B24" i="117"/>
  <c r="J23" i="117"/>
  <c r="D23" i="117"/>
  <c r="C23" i="117"/>
  <c r="B23" i="117"/>
  <c r="J22" i="117"/>
  <c r="D22" i="117"/>
  <c r="C22" i="117"/>
  <c r="B22" i="117"/>
  <c r="J21" i="117"/>
  <c r="D21" i="117"/>
  <c r="C21" i="117"/>
  <c r="B21" i="117"/>
  <c r="J20" i="117"/>
  <c r="D20" i="117"/>
  <c r="C20" i="117"/>
  <c r="B20" i="117"/>
  <c r="J19" i="117"/>
  <c r="D19" i="117"/>
  <c r="C19" i="117"/>
  <c r="B19" i="117"/>
  <c r="J17" i="117"/>
  <c r="D17" i="117"/>
  <c r="C17" i="117"/>
  <c r="B17" i="117"/>
  <c r="J16" i="117"/>
  <c r="D16" i="117"/>
  <c r="C16" i="117"/>
  <c r="B16" i="117"/>
  <c r="J15" i="117"/>
  <c r="D15" i="117"/>
  <c r="C15" i="117"/>
  <c r="B15" i="117"/>
  <c r="J14" i="117"/>
  <c r="D14" i="117"/>
  <c r="C14" i="117"/>
  <c r="B14" i="117"/>
  <c r="J13" i="117"/>
  <c r="D13" i="117"/>
  <c r="C13" i="117"/>
  <c r="B13" i="117"/>
  <c r="J12" i="117"/>
  <c r="D12" i="117"/>
  <c r="C12" i="117"/>
  <c r="B12" i="117"/>
  <c r="J11" i="117"/>
  <c r="D11" i="117"/>
  <c r="C11" i="117"/>
  <c r="B11" i="117"/>
  <c r="J10" i="117"/>
  <c r="D10" i="117"/>
  <c r="C10" i="117"/>
  <c r="B10" i="117"/>
  <c r="K17" i="118"/>
  <c r="D17" i="118"/>
  <c r="C17" i="118"/>
  <c r="B17" i="118"/>
  <c r="K16" i="118"/>
  <c r="D16" i="118"/>
  <c r="C16" i="118"/>
  <c r="B16" i="118"/>
  <c r="K15" i="118"/>
  <c r="D15" i="118"/>
  <c r="C15" i="118"/>
  <c r="B15" i="118"/>
  <c r="K14" i="118"/>
  <c r="D14" i="118"/>
  <c r="C14" i="118"/>
  <c r="B14" i="118"/>
  <c r="K13" i="118"/>
  <c r="D13" i="118"/>
  <c r="C13" i="118"/>
  <c r="B13" i="118"/>
  <c r="K12" i="118"/>
  <c r="D12" i="118"/>
  <c r="C12" i="118"/>
  <c r="B12" i="118"/>
  <c r="K11" i="118"/>
  <c r="D11" i="118"/>
  <c r="C11" i="118"/>
  <c r="B11" i="118"/>
  <c r="K10" i="118"/>
  <c r="D10" i="118"/>
  <c r="C10" i="118"/>
  <c r="B10" i="118"/>
  <c r="W53" i="69"/>
  <c r="V53" i="69"/>
  <c r="G53" i="69"/>
  <c r="F53" i="69"/>
  <c r="E53" i="69"/>
  <c r="D53" i="69"/>
  <c r="C53" i="69"/>
  <c r="B53" i="69"/>
  <c r="W52" i="69"/>
  <c r="V52" i="69"/>
  <c r="G52" i="69"/>
  <c r="E52" i="69"/>
  <c r="D52" i="69"/>
  <c r="C52" i="69"/>
  <c r="B52" i="69"/>
  <c r="W51" i="69"/>
  <c r="V51" i="69"/>
  <c r="G51" i="69"/>
  <c r="E51" i="69"/>
  <c r="D51" i="69"/>
  <c r="C51" i="69"/>
  <c r="B51" i="69"/>
  <c r="W50" i="69"/>
  <c r="V50" i="69"/>
  <c r="G50" i="69"/>
  <c r="E50" i="69"/>
  <c r="D50" i="69"/>
  <c r="C50" i="69"/>
  <c r="B50" i="69"/>
  <c r="W49" i="69"/>
  <c r="V49" i="69"/>
  <c r="G49" i="69"/>
  <c r="E49" i="69"/>
  <c r="D49" i="69"/>
  <c r="C49" i="69"/>
  <c r="B49" i="69"/>
  <c r="W48" i="69"/>
  <c r="V48" i="69"/>
  <c r="G48" i="69"/>
  <c r="E48" i="69"/>
  <c r="D48" i="69"/>
  <c r="C48" i="69"/>
  <c r="B48" i="69"/>
  <c r="W47" i="69"/>
  <c r="V47" i="69"/>
  <c r="G47" i="69"/>
  <c r="F47" i="69"/>
  <c r="E47" i="69"/>
  <c r="D47" i="69"/>
  <c r="C47" i="69"/>
  <c r="B47" i="69"/>
  <c r="W46" i="69"/>
  <c r="V46" i="69"/>
  <c r="G46" i="69"/>
  <c r="E46" i="69"/>
  <c r="D46" i="69"/>
  <c r="C46" i="69"/>
  <c r="B46" i="69"/>
  <c r="W45" i="69"/>
  <c r="V45" i="69"/>
  <c r="G45" i="69"/>
  <c r="E45" i="69"/>
  <c r="D45" i="69"/>
  <c r="C45" i="69"/>
  <c r="B45" i="69"/>
  <c r="W44" i="69"/>
  <c r="V44" i="69"/>
  <c r="G44" i="69"/>
  <c r="E44" i="69"/>
  <c r="D44" i="69"/>
  <c r="C44" i="69"/>
  <c r="B44" i="69"/>
  <c r="W43" i="69"/>
  <c r="V43" i="69"/>
  <c r="G43" i="69"/>
  <c r="E43" i="69"/>
  <c r="D43" i="69"/>
  <c r="C43" i="69"/>
  <c r="B43" i="69"/>
  <c r="W42" i="69"/>
  <c r="V42" i="69"/>
  <c r="G42" i="69"/>
  <c r="E42" i="69"/>
  <c r="D42" i="69"/>
  <c r="C42" i="69"/>
  <c r="B42" i="69"/>
  <c r="W41" i="69"/>
  <c r="V41" i="69"/>
  <c r="G41" i="69"/>
  <c r="E41" i="69"/>
  <c r="D41" i="69"/>
  <c r="C41" i="69"/>
  <c r="B41" i="69"/>
  <c r="W40" i="69"/>
  <c r="V40" i="69"/>
  <c r="G40" i="69"/>
  <c r="E40" i="69"/>
  <c r="D40" i="69"/>
  <c r="C40" i="69"/>
  <c r="B40" i="69"/>
  <c r="W39" i="69"/>
  <c r="V39" i="69"/>
  <c r="G39" i="69"/>
  <c r="F39" i="69"/>
  <c r="E39" i="69"/>
  <c r="D39" i="69"/>
  <c r="C39" i="69"/>
  <c r="B39" i="69"/>
  <c r="W38" i="69"/>
  <c r="V38" i="69"/>
  <c r="G38" i="69"/>
  <c r="E38" i="69"/>
  <c r="D38" i="69"/>
  <c r="C38" i="69"/>
  <c r="B38" i="69"/>
  <c r="W37" i="69"/>
  <c r="V37" i="69"/>
  <c r="G37" i="69"/>
  <c r="E37" i="69"/>
  <c r="D37" i="69"/>
  <c r="C37" i="69"/>
  <c r="B37" i="69"/>
  <c r="W36" i="69"/>
  <c r="V36" i="69"/>
  <c r="G36" i="69"/>
  <c r="E36" i="69"/>
  <c r="D36" i="69"/>
  <c r="C36" i="69"/>
  <c r="B36" i="69"/>
  <c r="W35" i="69"/>
  <c r="V35" i="69"/>
  <c r="G35" i="69"/>
  <c r="E35" i="69"/>
  <c r="D35" i="69"/>
  <c r="C35" i="69"/>
  <c r="B35" i="69"/>
  <c r="W34" i="69"/>
  <c r="V34" i="69"/>
  <c r="G34" i="69"/>
  <c r="E34" i="69"/>
  <c r="D34" i="69"/>
  <c r="C34" i="69"/>
  <c r="B34" i="69"/>
  <c r="W33" i="69"/>
  <c r="V33" i="69"/>
  <c r="G33" i="69"/>
  <c r="E33" i="69"/>
  <c r="D33" i="69"/>
  <c r="C33" i="69"/>
  <c r="B33" i="69"/>
  <c r="W32" i="69"/>
  <c r="V32" i="69"/>
  <c r="G32" i="69"/>
  <c r="F32" i="69"/>
  <c r="E32" i="69"/>
  <c r="D32" i="69"/>
  <c r="C32" i="69"/>
  <c r="B32" i="69"/>
  <c r="W31" i="69"/>
  <c r="V31" i="69"/>
  <c r="G31" i="69"/>
  <c r="F31" i="69"/>
  <c r="E31" i="69"/>
  <c r="D31" i="69"/>
  <c r="C31" i="69"/>
  <c r="B31" i="69"/>
  <c r="W30" i="69"/>
  <c r="V30" i="69"/>
  <c r="G30" i="69"/>
  <c r="E30" i="69"/>
  <c r="D30" i="69"/>
  <c r="C30" i="69"/>
  <c r="B30" i="69"/>
  <c r="W29" i="69"/>
  <c r="V29" i="69"/>
  <c r="G29" i="69"/>
  <c r="E29" i="69"/>
  <c r="D29" i="69"/>
  <c r="C29" i="69"/>
  <c r="B29" i="69"/>
  <c r="W28" i="69"/>
  <c r="V28" i="69"/>
  <c r="G28" i="69"/>
  <c r="F28" i="69"/>
  <c r="E28" i="69"/>
  <c r="D28" i="69"/>
  <c r="C28" i="69"/>
  <c r="B28" i="69"/>
  <c r="W27" i="69"/>
  <c r="V27" i="69"/>
  <c r="G27" i="69"/>
  <c r="F27" i="69"/>
  <c r="E27" i="69"/>
  <c r="D27" i="69"/>
  <c r="C27" i="69"/>
  <c r="B27" i="69"/>
  <c r="W26" i="69"/>
  <c r="V26" i="69"/>
  <c r="G26" i="69"/>
  <c r="E26" i="69"/>
  <c r="D26" i="69"/>
  <c r="C26" i="69"/>
  <c r="B26" i="69"/>
  <c r="W25" i="69"/>
  <c r="V25" i="69"/>
  <c r="G25" i="69"/>
  <c r="F25" i="69"/>
  <c r="E25" i="69"/>
  <c r="D25" i="69"/>
  <c r="C25" i="69"/>
  <c r="B25" i="69"/>
  <c r="W24" i="69"/>
  <c r="V24" i="69"/>
  <c r="G24" i="69"/>
  <c r="E24" i="69"/>
  <c r="D24" i="69"/>
  <c r="C24" i="69"/>
  <c r="B24" i="69"/>
  <c r="W23" i="69"/>
  <c r="V23" i="69"/>
  <c r="G23" i="69"/>
  <c r="F23" i="69"/>
  <c r="E23" i="69"/>
  <c r="D23" i="69"/>
  <c r="C23" i="69"/>
  <c r="B23" i="69"/>
  <c r="W22" i="69"/>
  <c r="V22" i="69"/>
  <c r="G22" i="69"/>
  <c r="F22" i="69"/>
  <c r="E22" i="69"/>
  <c r="D22" i="69"/>
  <c r="C22" i="69"/>
  <c r="B22" i="69"/>
  <c r="W21" i="69"/>
  <c r="V21" i="69"/>
  <c r="G21" i="69"/>
  <c r="E21" i="69"/>
  <c r="D21" i="69"/>
  <c r="C21" i="69"/>
  <c r="B21" i="69"/>
  <c r="W20" i="69"/>
  <c r="V20" i="69"/>
  <c r="G20" i="69"/>
  <c r="F20" i="69"/>
  <c r="E20" i="69"/>
  <c r="D20" i="69"/>
  <c r="C20" i="69"/>
  <c r="B20" i="69"/>
  <c r="W19" i="69"/>
  <c r="V19" i="69"/>
  <c r="G19" i="69"/>
  <c r="F19" i="69"/>
  <c r="E19" i="69"/>
  <c r="D19" i="69"/>
  <c r="C19" i="69"/>
  <c r="B19" i="69"/>
  <c r="W18" i="69"/>
  <c r="V18" i="69"/>
  <c r="G18" i="69"/>
  <c r="E18" i="69"/>
  <c r="D18" i="69"/>
  <c r="C18" i="69"/>
  <c r="B18" i="69"/>
  <c r="W17" i="69"/>
  <c r="V17" i="69"/>
  <c r="G17" i="69"/>
  <c r="E17" i="69"/>
  <c r="D17" i="69"/>
  <c r="C17" i="69"/>
  <c r="B17" i="69"/>
  <c r="W16" i="69"/>
  <c r="V16" i="69"/>
  <c r="G16" i="69"/>
  <c r="F16" i="69"/>
  <c r="E16" i="69"/>
  <c r="D16" i="69"/>
  <c r="C16" i="69"/>
  <c r="B16" i="69"/>
  <c r="W15" i="69"/>
  <c r="V15" i="69"/>
  <c r="G15" i="69"/>
  <c r="F15" i="69"/>
  <c r="E15" i="69"/>
  <c r="D15" i="69"/>
  <c r="C15" i="69"/>
  <c r="B15" i="69"/>
  <c r="W14" i="69"/>
  <c r="V14" i="69"/>
  <c r="G14" i="69"/>
  <c r="F14" i="69"/>
  <c r="E14" i="69"/>
  <c r="D14" i="69"/>
  <c r="C14" i="69"/>
  <c r="B14" i="69"/>
  <c r="A2" i="69"/>
  <c r="A1" i="69"/>
  <c r="W53" i="110"/>
  <c r="V53" i="110"/>
  <c r="G53" i="110"/>
  <c r="F53" i="110"/>
  <c r="E53" i="110"/>
  <c r="D53" i="110"/>
  <c r="C53" i="110"/>
  <c r="B53" i="110"/>
  <c r="W52" i="110"/>
  <c r="V52" i="110"/>
  <c r="G52" i="110"/>
  <c r="E52" i="110"/>
  <c r="D52" i="110"/>
  <c r="C52" i="110"/>
  <c r="B52" i="110"/>
  <c r="W51" i="110"/>
  <c r="V51" i="110"/>
  <c r="G51" i="110"/>
  <c r="F51" i="110"/>
  <c r="E51" i="110"/>
  <c r="D51" i="110"/>
  <c r="C51" i="110"/>
  <c r="B51" i="110"/>
  <c r="W50" i="110"/>
  <c r="V50" i="110"/>
  <c r="G50" i="110"/>
  <c r="F50" i="110"/>
  <c r="E50" i="110"/>
  <c r="D50" i="110"/>
  <c r="C50" i="110"/>
  <c r="B50" i="110"/>
  <c r="W49" i="110"/>
  <c r="V49" i="110"/>
  <c r="G49" i="110"/>
  <c r="F49" i="110"/>
  <c r="E49" i="110"/>
  <c r="D49" i="110"/>
  <c r="C49" i="110"/>
  <c r="B49" i="110"/>
  <c r="W48" i="110"/>
  <c r="V48" i="110"/>
  <c r="G48" i="110"/>
  <c r="F48" i="110"/>
  <c r="E48" i="110"/>
  <c r="D48" i="110"/>
  <c r="C48" i="110"/>
  <c r="B48" i="110"/>
  <c r="W47" i="110"/>
  <c r="V47" i="110"/>
  <c r="G47" i="110"/>
  <c r="F47" i="110"/>
  <c r="E47" i="110"/>
  <c r="D47" i="110"/>
  <c r="C47" i="110"/>
  <c r="B47" i="110"/>
  <c r="W46" i="110"/>
  <c r="V46" i="110"/>
  <c r="G46" i="110"/>
  <c r="F46" i="110"/>
  <c r="E46" i="110"/>
  <c r="D46" i="110"/>
  <c r="C46" i="110"/>
  <c r="B46" i="110"/>
  <c r="W45" i="110"/>
  <c r="V45" i="110"/>
  <c r="G45" i="110"/>
  <c r="F45" i="110"/>
  <c r="E45" i="110"/>
  <c r="D45" i="110"/>
  <c r="C45" i="110"/>
  <c r="B45" i="110"/>
  <c r="W44" i="110"/>
  <c r="V44" i="110"/>
  <c r="G44" i="110"/>
  <c r="F44" i="110"/>
  <c r="E44" i="110"/>
  <c r="D44" i="110"/>
  <c r="C44" i="110"/>
  <c r="B44" i="110"/>
  <c r="W43" i="110"/>
  <c r="V43" i="110"/>
  <c r="G43" i="110"/>
  <c r="F43" i="110"/>
  <c r="E43" i="110"/>
  <c r="D43" i="110"/>
  <c r="C43" i="110"/>
  <c r="B43" i="110"/>
  <c r="W42" i="110"/>
  <c r="V42" i="110"/>
  <c r="G42" i="110"/>
  <c r="F42" i="110"/>
  <c r="E42" i="110"/>
  <c r="D42" i="110"/>
  <c r="C42" i="110"/>
  <c r="B42" i="110"/>
  <c r="W41" i="110"/>
  <c r="V41" i="110"/>
  <c r="G41" i="110"/>
  <c r="F41" i="110"/>
  <c r="E41" i="110"/>
  <c r="D41" i="110"/>
  <c r="C41" i="110"/>
  <c r="B41" i="110"/>
  <c r="W40" i="110"/>
  <c r="V40" i="110"/>
  <c r="G40" i="110"/>
  <c r="F40" i="110"/>
  <c r="E40" i="110"/>
  <c r="D40" i="110"/>
  <c r="C40" i="110"/>
  <c r="B40" i="110"/>
  <c r="W39" i="110"/>
  <c r="V39" i="110"/>
  <c r="G39" i="110"/>
  <c r="F39" i="110"/>
  <c r="E39" i="110"/>
  <c r="D39" i="110"/>
  <c r="C39" i="110"/>
  <c r="B39" i="110"/>
  <c r="W38" i="110"/>
  <c r="V38" i="110"/>
  <c r="G38" i="110"/>
  <c r="F38" i="110"/>
  <c r="E38" i="110"/>
  <c r="D38" i="110"/>
  <c r="C38" i="110"/>
  <c r="B38" i="110"/>
  <c r="W37" i="110"/>
  <c r="V37" i="110"/>
  <c r="G37" i="110"/>
  <c r="F37" i="110"/>
  <c r="E37" i="110"/>
  <c r="D37" i="110"/>
  <c r="C37" i="110"/>
  <c r="B37" i="110"/>
  <c r="W36" i="110"/>
  <c r="V36" i="110"/>
  <c r="G36" i="110"/>
  <c r="F36" i="110"/>
  <c r="E36" i="110"/>
  <c r="D36" i="110"/>
  <c r="C36" i="110"/>
  <c r="B36" i="110"/>
  <c r="W35" i="110"/>
  <c r="V35" i="110"/>
  <c r="G35" i="110"/>
  <c r="F35" i="110"/>
  <c r="E35" i="110"/>
  <c r="D35" i="110"/>
  <c r="C35" i="110"/>
  <c r="B35" i="110"/>
  <c r="W34" i="110"/>
  <c r="V34" i="110"/>
  <c r="G34" i="110"/>
  <c r="F34" i="110"/>
  <c r="E34" i="110"/>
  <c r="D34" i="110"/>
  <c r="C34" i="110"/>
  <c r="B34" i="110"/>
  <c r="W33" i="110"/>
  <c r="V33" i="110"/>
  <c r="G33" i="110"/>
  <c r="F33" i="110"/>
  <c r="E33" i="110"/>
  <c r="D33" i="110"/>
  <c r="C33" i="110"/>
  <c r="B33" i="110"/>
  <c r="W32" i="110"/>
  <c r="V32" i="110"/>
  <c r="G32" i="110"/>
  <c r="F32" i="110"/>
  <c r="E32" i="110"/>
  <c r="D32" i="110"/>
  <c r="C32" i="110"/>
  <c r="B32" i="110"/>
  <c r="W31" i="110"/>
  <c r="V31" i="110"/>
  <c r="G31" i="110"/>
  <c r="F31" i="110"/>
  <c r="E31" i="110"/>
  <c r="D31" i="110"/>
  <c r="C31" i="110"/>
  <c r="B31" i="110"/>
  <c r="W30" i="110"/>
  <c r="V30" i="110"/>
  <c r="G30" i="110"/>
  <c r="F30" i="110"/>
  <c r="E30" i="110"/>
  <c r="D30" i="110"/>
  <c r="C30" i="110"/>
  <c r="B30" i="110"/>
  <c r="W29" i="110"/>
  <c r="V29" i="110"/>
  <c r="G29" i="110"/>
  <c r="F29" i="110"/>
  <c r="E29" i="110"/>
  <c r="D29" i="110"/>
  <c r="C29" i="110"/>
  <c r="B29" i="110"/>
  <c r="W28" i="110"/>
  <c r="V28" i="110"/>
  <c r="G28" i="110"/>
  <c r="F28" i="110"/>
  <c r="E28" i="110"/>
  <c r="D28" i="110"/>
  <c r="C28" i="110"/>
  <c r="B28" i="110"/>
  <c r="W27" i="110"/>
  <c r="V27" i="110"/>
  <c r="G27" i="110"/>
  <c r="F27" i="110"/>
  <c r="E27" i="110"/>
  <c r="D27" i="110"/>
  <c r="C27" i="110"/>
  <c r="B27" i="110"/>
  <c r="W26" i="110"/>
  <c r="V26" i="110"/>
  <c r="G26" i="110"/>
  <c r="F26" i="110"/>
  <c r="E26" i="110"/>
  <c r="D26" i="110"/>
  <c r="C26" i="110"/>
  <c r="B26" i="110"/>
  <c r="W25" i="110"/>
  <c r="V25" i="110"/>
  <c r="G25" i="110"/>
  <c r="F25" i="110"/>
  <c r="E25" i="110"/>
  <c r="D25" i="110"/>
  <c r="C25" i="110"/>
  <c r="B25" i="110"/>
  <c r="W24" i="110"/>
  <c r="V24" i="110"/>
  <c r="G24" i="110"/>
  <c r="F24" i="110"/>
  <c r="E24" i="110"/>
  <c r="D24" i="110"/>
  <c r="C24" i="110"/>
  <c r="B24" i="110"/>
  <c r="W23" i="110"/>
  <c r="V23" i="110"/>
  <c r="G23" i="110"/>
  <c r="F23" i="110"/>
  <c r="E23" i="110"/>
  <c r="D23" i="110"/>
  <c r="C23" i="110"/>
  <c r="B23" i="110"/>
  <c r="W22" i="110"/>
  <c r="V22" i="110"/>
  <c r="G22" i="110"/>
  <c r="F22" i="110"/>
  <c r="E22" i="110"/>
  <c r="D22" i="110"/>
  <c r="C22" i="110"/>
  <c r="B22" i="110"/>
  <c r="W21" i="110"/>
  <c r="V21" i="110"/>
  <c r="G21" i="110"/>
  <c r="E21" i="110"/>
  <c r="D21" i="110"/>
  <c r="C21" i="110"/>
  <c r="B21" i="110"/>
  <c r="W20" i="110"/>
  <c r="V20" i="110"/>
  <c r="G20" i="110"/>
  <c r="E20" i="110"/>
  <c r="D20" i="110"/>
  <c r="C20" i="110"/>
  <c r="B20" i="110"/>
  <c r="W19" i="110"/>
  <c r="V19" i="110"/>
  <c r="G19" i="110"/>
  <c r="E19" i="110"/>
  <c r="D19" i="110"/>
  <c r="C19" i="110"/>
  <c r="B19" i="110"/>
  <c r="W18" i="110"/>
  <c r="V18" i="110"/>
  <c r="G18" i="110"/>
  <c r="F18" i="110"/>
  <c r="E18" i="110"/>
  <c r="D18" i="110"/>
  <c r="C18" i="110"/>
  <c r="B18" i="110"/>
  <c r="W17" i="110"/>
  <c r="V17" i="110"/>
  <c r="G17" i="110"/>
  <c r="F17" i="110"/>
  <c r="E17" i="110"/>
  <c r="D17" i="110"/>
  <c r="C17" i="110"/>
  <c r="B17" i="110"/>
  <c r="W16" i="110"/>
  <c r="V16" i="110"/>
  <c r="G16" i="110"/>
  <c r="E16" i="110"/>
  <c r="D16" i="110"/>
  <c r="C16" i="110"/>
  <c r="B16" i="110"/>
  <c r="W15" i="110"/>
  <c r="V15" i="110"/>
  <c r="G15" i="110"/>
  <c r="E15" i="110"/>
  <c r="D15" i="110"/>
  <c r="C15" i="110"/>
  <c r="B15" i="110"/>
  <c r="W14" i="110"/>
  <c r="V14" i="110"/>
  <c r="G14" i="110"/>
  <c r="F14" i="110"/>
  <c r="E14" i="110"/>
  <c r="D14" i="110"/>
  <c r="C14" i="110"/>
  <c r="B14" i="110"/>
  <c r="A3" i="110"/>
  <c r="A2" i="110"/>
  <c r="A1" i="110"/>
  <c r="W52" i="78"/>
  <c r="V52" i="78"/>
  <c r="G52" i="78"/>
  <c r="F52" i="78"/>
  <c r="E52" i="78"/>
  <c r="D52" i="78"/>
  <c r="C52" i="78"/>
  <c r="B52" i="78"/>
  <c r="W51" i="78"/>
  <c r="V51" i="78"/>
  <c r="G51" i="78"/>
  <c r="E51" i="78"/>
  <c r="D51" i="78"/>
  <c r="C51" i="78"/>
  <c r="B51" i="78"/>
  <c r="W50" i="78"/>
  <c r="V50" i="78"/>
  <c r="G50" i="78"/>
  <c r="F50" i="78"/>
  <c r="E50" i="78"/>
  <c r="D50" i="78"/>
  <c r="C50" i="78"/>
  <c r="B50" i="78"/>
  <c r="W49" i="78"/>
  <c r="V49" i="78"/>
  <c r="G49" i="78"/>
  <c r="F49" i="78"/>
  <c r="E49" i="78"/>
  <c r="D49" i="78"/>
  <c r="C49" i="78"/>
  <c r="B49" i="78"/>
  <c r="W48" i="78"/>
  <c r="V48" i="78"/>
  <c r="G48" i="78"/>
  <c r="F48" i="78"/>
  <c r="E48" i="78"/>
  <c r="D48" i="78"/>
  <c r="C48" i="78"/>
  <c r="B48" i="78"/>
  <c r="W47" i="78"/>
  <c r="V47" i="78"/>
  <c r="G47" i="78"/>
  <c r="F47" i="78"/>
  <c r="E47" i="78"/>
  <c r="D47" i="78"/>
  <c r="C47" i="78"/>
  <c r="B47" i="78"/>
  <c r="W46" i="78"/>
  <c r="V46" i="78"/>
  <c r="G46" i="78"/>
  <c r="F46" i="78"/>
  <c r="E46" i="78"/>
  <c r="D46" i="78"/>
  <c r="C46" i="78"/>
  <c r="B46" i="78"/>
  <c r="W45" i="78"/>
  <c r="V45" i="78"/>
  <c r="G45" i="78"/>
  <c r="F45" i="78"/>
  <c r="E45" i="78"/>
  <c r="D45" i="78"/>
  <c r="C45" i="78"/>
  <c r="B45" i="78"/>
  <c r="W44" i="78"/>
  <c r="V44" i="78"/>
  <c r="G44" i="78"/>
  <c r="F44" i="78"/>
  <c r="E44" i="78"/>
  <c r="D44" i="78"/>
  <c r="C44" i="78"/>
  <c r="B44" i="78"/>
  <c r="W43" i="78"/>
  <c r="V43" i="78"/>
  <c r="G43" i="78"/>
  <c r="E43" i="78"/>
  <c r="D43" i="78"/>
  <c r="C43" i="78"/>
  <c r="B43" i="78"/>
  <c r="W42" i="78"/>
  <c r="V42" i="78"/>
  <c r="G42" i="78"/>
  <c r="F42" i="78"/>
  <c r="E42" i="78"/>
  <c r="D42" i="78"/>
  <c r="C42" i="78"/>
  <c r="B42" i="78"/>
  <c r="W41" i="78"/>
  <c r="V41" i="78"/>
  <c r="G41" i="78"/>
  <c r="E41" i="78"/>
  <c r="D41" i="78"/>
  <c r="C41" i="78"/>
  <c r="B41" i="78"/>
  <c r="W40" i="78"/>
  <c r="V40" i="78"/>
  <c r="G40" i="78"/>
  <c r="F40" i="78"/>
  <c r="E40" i="78"/>
  <c r="D40" i="78"/>
  <c r="C40" i="78"/>
  <c r="B40" i="78"/>
  <c r="W39" i="78"/>
  <c r="V39" i="78"/>
  <c r="G39" i="78"/>
  <c r="E39" i="78"/>
  <c r="D39" i="78"/>
  <c r="C39" i="78"/>
  <c r="B39" i="78"/>
  <c r="W38" i="78"/>
  <c r="V38" i="78"/>
  <c r="G38" i="78"/>
  <c r="F38" i="78"/>
  <c r="E38" i="78"/>
  <c r="D38" i="78"/>
  <c r="C38" i="78"/>
  <c r="B38" i="78"/>
  <c r="W37" i="78"/>
  <c r="V37" i="78"/>
  <c r="G37" i="78"/>
  <c r="E37" i="78"/>
  <c r="D37" i="78"/>
  <c r="C37" i="78"/>
  <c r="B37" i="78"/>
  <c r="W36" i="78"/>
  <c r="V36" i="78"/>
  <c r="G36" i="78"/>
  <c r="F36" i="78"/>
  <c r="E36" i="78"/>
  <c r="D36" i="78"/>
  <c r="C36" i="78"/>
  <c r="B36" i="78"/>
  <c r="W35" i="78"/>
  <c r="V35" i="78"/>
  <c r="G35" i="78"/>
  <c r="E35" i="78"/>
  <c r="D35" i="78"/>
  <c r="C35" i="78"/>
  <c r="B35" i="78"/>
  <c r="W34" i="78"/>
  <c r="V34" i="78"/>
  <c r="G34" i="78"/>
  <c r="F34" i="78"/>
  <c r="E34" i="78"/>
  <c r="D34" i="78"/>
  <c r="C34" i="78"/>
  <c r="B34" i="78"/>
  <c r="W33" i="78"/>
  <c r="V33" i="78"/>
  <c r="G33" i="78"/>
  <c r="E33" i="78"/>
  <c r="D33" i="78"/>
  <c r="C33" i="78"/>
  <c r="B33" i="78"/>
  <c r="W32" i="78"/>
  <c r="V32" i="78"/>
  <c r="G32" i="78"/>
  <c r="F32" i="78"/>
  <c r="E32" i="78"/>
  <c r="D32" i="78"/>
  <c r="C32" i="78"/>
  <c r="B32" i="78"/>
  <c r="W31" i="78"/>
  <c r="V31" i="78"/>
  <c r="G31" i="78"/>
  <c r="E31" i="78"/>
  <c r="D31" i="78"/>
  <c r="C31" i="78"/>
  <c r="B31" i="78"/>
  <c r="W30" i="78"/>
  <c r="V30" i="78"/>
  <c r="G30" i="78"/>
  <c r="F30" i="78"/>
  <c r="E30" i="78"/>
  <c r="D30" i="78"/>
  <c r="C30" i="78"/>
  <c r="B30" i="78"/>
  <c r="W29" i="78"/>
  <c r="V29" i="78"/>
  <c r="G29" i="78"/>
  <c r="E29" i="78"/>
  <c r="D29" i="78"/>
  <c r="C29" i="78"/>
  <c r="B29" i="78"/>
  <c r="W28" i="78"/>
  <c r="V28" i="78"/>
  <c r="G28" i="78"/>
  <c r="F28" i="78"/>
  <c r="E28" i="78"/>
  <c r="D28" i="78"/>
  <c r="C28" i="78"/>
  <c r="B28" i="78"/>
  <c r="W27" i="78"/>
  <c r="V27" i="78"/>
  <c r="G27" i="78"/>
  <c r="F27" i="78"/>
  <c r="E27" i="78"/>
  <c r="D27" i="78"/>
  <c r="C27" i="78"/>
  <c r="B27" i="78"/>
  <c r="W26" i="78"/>
  <c r="V26" i="78"/>
  <c r="G26" i="78"/>
  <c r="F26" i="78"/>
  <c r="E26" i="78"/>
  <c r="D26" i="78"/>
  <c r="C26" i="78"/>
  <c r="B26" i="78"/>
  <c r="W25" i="78"/>
  <c r="V25" i="78"/>
  <c r="G25" i="78"/>
  <c r="F25" i="78"/>
  <c r="E25" i="78"/>
  <c r="D25" i="78"/>
  <c r="C25" i="78"/>
  <c r="B25" i="78"/>
  <c r="W24" i="78"/>
  <c r="V24" i="78"/>
  <c r="G24" i="78"/>
  <c r="F24" i="78"/>
  <c r="E24" i="78"/>
  <c r="D24" i="78"/>
  <c r="C24" i="78"/>
  <c r="B24" i="78"/>
  <c r="W23" i="78"/>
  <c r="V23" i="78"/>
  <c r="G23" i="78"/>
  <c r="F23" i="78"/>
  <c r="E23" i="78"/>
  <c r="D23" i="78"/>
  <c r="C23" i="78"/>
  <c r="B23" i="78"/>
  <c r="W22" i="78"/>
  <c r="V22" i="78"/>
  <c r="G22" i="78"/>
  <c r="F22" i="78"/>
  <c r="E22" i="78"/>
  <c r="D22" i="78"/>
  <c r="C22" i="78"/>
  <c r="B22" i="78"/>
  <c r="W21" i="78"/>
  <c r="V21" i="78"/>
  <c r="G21" i="78"/>
  <c r="F21" i="78"/>
  <c r="E21" i="78"/>
  <c r="D21" i="78"/>
  <c r="C21" i="78"/>
  <c r="B21" i="78"/>
  <c r="W20" i="78"/>
  <c r="V20" i="78"/>
  <c r="G20" i="78"/>
  <c r="F20" i="78"/>
  <c r="E20" i="78"/>
  <c r="D20" i="78"/>
  <c r="C20" i="78"/>
  <c r="B20" i="78"/>
  <c r="W19" i="78"/>
  <c r="V19" i="78"/>
  <c r="G19" i="78"/>
  <c r="F19" i="78"/>
  <c r="E19" i="78"/>
  <c r="D19" i="78"/>
  <c r="C19" i="78"/>
  <c r="B19" i="78"/>
  <c r="W18" i="78"/>
  <c r="V18" i="78"/>
  <c r="G18" i="78"/>
  <c r="F18" i="78"/>
  <c r="E18" i="78"/>
  <c r="D18" i="78"/>
  <c r="C18" i="78"/>
  <c r="B18" i="78"/>
  <c r="W17" i="78"/>
  <c r="V17" i="78"/>
  <c r="G17" i="78"/>
  <c r="F17" i="78"/>
  <c r="E17" i="78"/>
  <c r="D17" i="78"/>
  <c r="C17" i="78"/>
  <c r="B17" i="78"/>
  <c r="W16" i="78"/>
  <c r="V16" i="78"/>
  <c r="G16" i="78"/>
  <c r="F16" i="78"/>
  <c r="E16" i="78"/>
  <c r="D16" i="78"/>
  <c r="C16" i="78"/>
  <c r="B16" i="78"/>
  <c r="W15" i="78"/>
  <c r="V15" i="78"/>
  <c r="G15" i="78"/>
  <c r="F15" i="78"/>
  <c r="E15" i="78"/>
  <c r="D15" i="78"/>
  <c r="C15" i="78"/>
  <c r="B15" i="78"/>
  <c r="W14" i="78"/>
  <c r="V14" i="78"/>
  <c r="G14" i="78"/>
  <c r="F14" i="78"/>
  <c r="E14" i="78"/>
  <c r="D14" i="78"/>
  <c r="C14" i="78"/>
  <c r="B14" i="78"/>
  <c r="A3" i="78"/>
  <c r="A2" i="78"/>
  <c r="A1" i="78"/>
  <c r="W52" i="92"/>
  <c r="V52" i="92"/>
  <c r="G52" i="92"/>
  <c r="F52" i="92"/>
  <c r="E52" i="92"/>
  <c r="D52" i="92"/>
  <c r="C52" i="92"/>
  <c r="B52" i="92"/>
  <c r="W51" i="92"/>
  <c r="V51" i="92"/>
  <c r="G51" i="92"/>
  <c r="E51" i="92"/>
  <c r="D51" i="92"/>
  <c r="C51" i="92"/>
  <c r="B51" i="92"/>
  <c r="W50" i="92"/>
  <c r="V50" i="92"/>
  <c r="G50" i="92"/>
  <c r="E50" i="92"/>
  <c r="D50" i="92"/>
  <c r="C50" i="92"/>
  <c r="B50" i="92"/>
  <c r="W49" i="92"/>
  <c r="V49" i="92"/>
  <c r="G49" i="92"/>
  <c r="F49" i="92"/>
  <c r="E49" i="92"/>
  <c r="D49" i="92"/>
  <c r="C49" i="92"/>
  <c r="B49" i="92"/>
  <c r="W48" i="92"/>
  <c r="V48" i="92"/>
  <c r="G48" i="92"/>
  <c r="E48" i="92"/>
  <c r="D48" i="92"/>
  <c r="C48" i="92"/>
  <c r="B48" i="92"/>
  <c r="W47" i="92"/>
  <c r="V47" i="92"/>
  <c r="G47" i="92"/>
  <c r="F47" i="92"/>
  <c r="E47" i="92"/>
  <c r="D47" i="92"/>
  <c r="C47" i="92"/>
  <c r="B47" i="92"/>
  <c r="W46" i="92"/>
  <c r="V46" i="92"/>
  <c r="G46" i="92"/>
  <c r="E46" i="92"/>
  <c r="D46" i="92"/>
  <c r="C46" i="92"/>
  <c r="B46" i="92"/>
  <c r="W45" i="92"/>
  <c r="V45" i="92"/>
  <c r="G45" i="92"/>
  <c r="F45" i="92"/>
  <c r="E45" i="92"/>
  <c r="D45" i="92"/>
  <c r="C45" i="92"/>
  <c r="B45" i="92"/>
  <c r="W44" i="92"/>
  <c r="V44" i="92"/>
  <c r="G44" i="92"/>
  <c r="E44" i="92"/>
  <c r="D44" i="92"/>
  <c r="C44" i="92"/>
  <c r="B44" i="92"/>
  <c r="W43" i="92"/>
  <c r="V43" i="92"/>
  <c r="G43" i="92"/>
  <c r="F43" i="92"/>
  <c r="E43" i="92"/>
  <c r="D43" i="92"/>
  <c r="C43" i="92"/>
  <c r="B43" i="92"/>
  <c r="W42" i="92"/>
  <c r="V42" i="92"/>
  <c r="G42" i="92"/>
  <c r="E42" i="92"/>
  <c r="D42" i="92"/>
  <c r="C42" i="92"/>
  <c r="B42" i="92"/>
  <c r="W41" i="92"/>
  <c r="V41" i="92"/>
  <c r="G41" i="92"/>
  <c r="F41" i="92"/>
  <c r="E41" i="92"/>
  <c r="D41" i="92"/>
  <c r="C41" i="92"/>
  <c r="B41" i="92"/>
  <c r="W40" i="92"/>
  <c r="V40" i="92"/>
  <c r="G40" i="92"/>
  <c r="E40" i="92"/>
  <c r="D40" i="92"/>
  <c r="C40" i="92"/>
  <c r="B40" i="92"/>
  <c r="W39" i="92"/>
  <c r="V39" i="92"/>
  <c r="G39" i="92"/>
  <c r="F39" i="92"/>
  <c r="E39" i="92"/>
  <c r="D39" i="92"/>
  <c r="C39" i="92"/>
  <c r="B39" i="92"/>
  <c r="W38" i="92"/>
  <c r="V38" i="92"/>
  <c r="G38" i="92"/>
  <c r="E38" i="92"/>
  <c r="D38" i="92"/>
  <c r="C38" i="92"/>
  <c r="B38" i="92"/>
  <c r="W37" i="92"/>
  <c r="V37" i="92"/>
  <c r="G37" i="92"/>
  <c r="F37" i="92"/>
  <c r="E37" i="92"/>
  <c r="D37" i="92"/>
  <c r="C37" i="92"/>
  <c r="B37" i="92"/>
  <c r="W36" i="92"/>
  <c r="V36" i="92"/>
  <c r="G36" i="92"/>
  <c r="E36" i="92"/>
  <c r="D36" i="92"/>
  <c r="C36" i="92"/>
  <c r="B36" i="92"/>
  <c r="W35" i="92"/>
  <c r="V35" i="92"/>
  <c r="G35" i="92"/>
  <c r="F35" i="92"/>
  <c r="E35" i="92"/>
  <c r="D35" i="92"/>
  <c r="C35" i="92"/>
  <c r="B35" i="92"/>
  <c r="W34" i="92"/>
  <c r="V34" i="92"/>
  <c r="G34" i="92"/>
  <c r="E34" i="92"/>
  <c r="D34" i="92"/>
  <c r="C34" i="92"/>
  <c r="B34" i="92"/>
  <c r="W33" i="92"/>
  <c r="V33" i="92"/>
  <c r="G33" i="92"/>
  <c r="F33" i="92"/>
  <c r="E33" i="92"/>
  <c r="D33" i="92"/>
  <c r="C33" i="92"/>
  <c r="B33" i="92"/>
  <c r="W32" i="92"/>
  <c r="V32" i="92"/>
  <c r="G32" i="92"/>
  <c r="E32" i="92"/>
  <c r="D32" i="92"/>
  <c r="C32" i="92"/>
  <c r="B32" i="92"/>
  <c r="W31" i="92"/>
  <c r="V31" i="92"/>
  <c r="G31" i="92"/>
  <c r="F31" i="92"/>
  <c r="E31" i="92"/>
  <c r="D31" i="92"/>
  <c r="C31" i="92"/>
  <c r="B31" i="92"/>
  <c r="W30" i="92"/>
  <c r="V30" i="92"/>
  <c r="G30" i="92"/>
  <c r="E30" i="92"/>
  <c r="D30" i="92"/>
  <c r="C30" i="92"/>
  <c r="B30" i="92"/>
  <c r="W29" i="92"/>
  <c r="V29" i="92"/>
  <c r="G29" i="92"/>
  <c r="F29" i="92"/>
  <c r="E29" i="92"/>
  <c r="D29" i="92"/>
  <c r="C29" i="92"/>
  <c r="B29" i="92"/>
  <c r="W28" i="92"/>
  <c r="V28" i="92"/>
  <c r="G28" i="92"/>
  <c r="E28" i="92"/>
  <c r="D28" i="92"/>
  <c r="C28" i="92"/>
  <c r="B28" i="92"/>
  <c r="W27" i="92"/>
  <c r="V27" i="92"/>
  <c r="G27" i="92"/>
  <c r="F27" i="92"/>
  <c r="E27" i="92"/>
  <c r="D27" i="92"/>
  <c r="C27" i="92"/>
  <c r="B27" i="92"/>
  <c r="W26" i="92"/>
  <c r="V26" i="92"/>
  <c r="G26" i="92"/>
  <c r="E26" i="92"/>
  <c r="D26" i="92"/>
  <c r="C26" i="92"/>
  <c r="B26" i="92"/>
  <c r="W25" i="92"/>
  <c r="V25" i="92"/>
  <c r="G25" i="92"/>
  <c r="F25" i="92"/>
  <c r="E25" i="92"/>
  <c r="D25" i="92"/>
  <c r="C25" i="92"/>
  <c r="B25" i="92"/>
  <c r="W24" i="92"/>
  <c r="V24" i="92"/>
  <c r="G24" i="92"/>
  <c r="E24" i="92"/>
  <c r="D24" i="92"/>
  <c r="C24" i="92"/>
  <c r="B24" i="92"/>
  <c r="W23" i="92"/>
  <c r="V23" i="92"/>
  <c r="G23" i="92"/>
  <c r="F23" i="92"/>
  <c r="E23" i="92"/>
  <c r="D23" i="92"/>
  <c r="C23" i="92"/>
  <c r="B23" i="92"/>
  <c r="W22" i="92"/>
  <c r="V22" i="92"/>
  <c r="G22" i="92"/>
  <c r="E22" i="92"/>
  <c r="D22" i="92"/>
  <c r="C22" i="92"/>
  <c r="B22" i="92"/>
  <c r="W21" i="92"/>
  <c r="V21" i="92"/>
  <c r="G21" i="92"/>
  <c r="F21" i="92"/>
  <c r="E21" i="92"/>
  <c r="D21" i="92"/>
  <c r="C21" i="92"/>
  <c r="B21" i="92"/>
  <c r="W20" i="92"/>
  <c r="V20" i="92"/>
  <c r="G20" i="92"/>
  <c r="E20" i="92"/>
  <c r="D20" i="92"/>
  <c r="C20" i="92"/>
  <c r="B20" i="92"/>
  <c r="W19" i="92"/>
  <c r="V19" i="92"/>
  <c r="G19" i="92"/>
  <c r="F19" i="92"/>
  <c r="E19" i="92"/>
  <c r="D19" i="92"/>
  <c r="C19" i="92"/>
  <c r="B19" i="92"/>
  <c r="W18" i="92"/>
  <c r="V18" i="92"/>
  <c r="G18" i="92"/>
  <c r="E18" i="92"/>
  <c r="D18" i="92"/>
  <c r="C18" i="92"/>
  <c r="B18" i="92"/>
  <c r="W17" i="92"/>
  <c r="V17" i="92"/>
  <c r="G17" i="92"/>
  <c r="F17" i="92"/>
  <c r="E17" i="92"/>
  <c r="D17" i="92"/>
  <c r="C17" i="92"/>
  <c r="B17" i="92"/>
  <c r="W16" i="92"/>
  <c r="V16" i="92"/>
  <c r="G16" i="92"/>
  <c r="E16" i="92"/>
  <c r="D16" i="92"/>
  <c r="C16" i="92"/>
  <c r="B16" i="92"/>
  <c r="W15" i="92"/>
  <c r="V15" i="92"/>
  <c r="G15" i="92"/>
  <c r="F15" i="92"/>
  <c r="E15" i="92"/>
  <c r="D15" i="92"/>
  <c r="C15" i="92"/>
  <c r="B15" i="92"/>
  <c r="W14" i="92"/>
  <c r="V14" i="92"/>
  <c r="G14" i="92"/>
  <c r="E14" i="92"/>
  <c r="D14" i="92"/>
  <c r="C14" i="92"/>
  <c r="B14" i="92"/>
  <c r="A3" i="92"/>
  <c r="A2" i="92"/>
  <c r="A1" i="92"/>
  <c r="A2" i="90"/>
  <c r="A1" i="90"/>
  <c r="F16" i="87"/>
  <c r="F18" i="87"/>
  <c r="F20" i="87"/>
  <c r="F22" i="87"/>
  <c r="F24" i="87"/>
  <c r="F26" i="87"/>
  <c r="F28" i="87"/>
  <c r="F30" i="87"/>
  <c r="F14" i="87"/>
  <c r="B16" i="87"/>
  <c r="C16" i="87"/>
  <c r="D16" i="87"/>
  <c r="E16" i="87"/>
  <c r="G16" i="87"/>
  <c r="V16" i="87"/>
  <c r="W16" i="87"/>
  <c r="B18" i="87"/>
  <c r="C18" i="87"/>
  <c r="D18" i="87"/>
  <c r="E18" i="87"/>
  <c r="G18" i="87"/>
  <c r="V18" i="87"/>
  <c r="W18" i="87"/>
  <c r="B20" i="87"/>
  <c r="C20" i="87"/>
  <c r="D20" i="87"/>
  <c r="E20" i="87"/>
  <c r="G20" i="87"/>
  <c r="V20" i="87"/>
  <c r="W20" i="87"/>
  <c r="B22" i="87"/>
  <c r="C22" i="87"/>
  <c r="D22" i="87"/>
  <c r="E22" i="87"/>
  <c r="G22" i="87"/>
  <c r="V22" i="87"/>
  <c r="W22" i="87"/>
  <c r="B24" i="87"/>
  <c r="C24" i="87"/>
  <c r="D24" i="87"/>
  <c r="E24" i="87"/>
  <c r="G24" i="87"/>
  <c r="V24" i="87"/>
  <c r="W24" i="87"/>
  <c r="B26" i="87"/>
  <c r="C26" i="87"/>
  <c r="D26" i="87"/>
  <c r="E26" i="87"/>
  <c r="G26" i="87"/>
  <c r="V26" i="87"/>
  <c r="W26" i="87"/>
  <c r="B28" i="87"/>
  <c r="C28" i="87"/>
  <c r="D28" i="87"/>
  <c r="E28" i="87"/>
  <c r="G28" i="87"/>
  <c r="V28" i="87"/>
  <c r="W28" i="87"/>
  <c r="B30" i="87"/>
  <c r="C30" i="87"/>
  <c r="D30" i="87"/>
  <c r="E30" i="87"/>
  <c r="G30" i="87"/>
  <c r="V30" i="87"/>
  <c r="W30" i="87"/>
  <c r="W50" i="87"/>
  <c r="W52" i="87"/>
  <c r="B14" i="87"/>
  <c r="C14" i="87"/>
  <c r="D14" i="87"/>
  <c r="E14" i="87"/>
  <c r="G14" i="87"/>
  <c r="V14" i="87"/>
  <c r="W14" i="87"/>
  <c r="O74" i="75"/>
  <c r="O73" i="75"/>
  <c r="O72" i="75"/>
  <c r="O71" i="75"/>
  <c r="O70" i="75"/>
  <c r="O69" i="75"/>
  <c r="O68" i="75"/>
  <c r="O67" i="75"/>
  <c r="O66" i="75"/>
  <c r="O65" i="75"/>
  <c r="O64" i="75"/>
  <c r="O63" i="75"/>
  <c r="O62" i="75"/>
  <c r="O61" i="75"/>
  <c r="O60" i="75"/>
  <c r="O59" i="75"/>
  <c r="O58" i="75"/>
  <c r="O57" i="75"/>
  <c r="O56" i="75"/>
  <c r="O55" i="75"/>
  <c r="L31" i="75"/>
  <c r="K31" i="75"/>
  <c r="G31" i="75"/>
  <c r="F31" i="75"/>
  <c r="E31" i="75"/>
  <c r="D31" i="75"/>
  <c r="C31" i="75"/>
  <c r="B31" i="75"/>
  <c r="L30" i="75"/>
  <c r="K30" i="75"/>
  <c r="G30" i="75"/>
  <c r="F30" i="75"/>
  <c r="E30" i="75"/>
  <c r="D30" i="75"/>
  <c r="C30" i="75"/>
  <c r="B30" i="75"/>
  <c r="L29" i="75"/>
  <c r="K29" i="75"/>
  <c r="G29" i="75"/>
  <c r="F29" i="75"/>
  <c r="E29" i="75"/>
  <c r="D29" i="75"/>
  <c r="C29" i="75"/>
  <c r="B29" i="75"/>
  <c r="L28" i="75"/>
  <c r="K28" i="75"/>
  <c r="G28" i="75"/>
  <c r="F28" i="75"/>
  <c r="E28" i="75"/>
  <c r="D28" i="75"/>
  <c r="C28" i="75"/>
  <c r="B28" i="75"/>
  <c r="L27" i="75"/>
  <c r="K27" i="75"/>
  <c r="G27" i="75"/>
  <c r="F27" i="75"/>
  <c r="E27" i="75"/>
  <c r="D27" i="75"/>
  <c r="C27" i="75"/>
  <c r="B27" i="75"/>
  <c r="L26" i="75"/>
  <c r="K26" i="75"/>
  <c r="G26" i="75"/>
  <c r="F26" i="75"/>
  <c r="E26" i="75"/>
  <c r="D26" i="75"/>
  <c r="C26" i="75"/>
  <c r="B26" i="75"/>
  <c r="L25" i="75"/>
  <c r="K25" i="75"/>
  <c r="G25" i="75"/>
  <c r="F25" i="75"/>
  <c r="E25" i="75"/>
  <c r="D25" i="75"/>
  <c r="C25" i="75"/>
  <c r="B25" i="75"/>
  <c r="L24" i="75"/>
  <c r="K24" i="75"/>
  <c r="G24" i="75"/>
  <c r="F24" i="75"/>
  <c r="E24" i="75"/>
  <c r="D24" i="75"/>
  <c r="C24" i="75"/>
  <c r="B24" i="75"/>
  <c r="L23" i="75"/>
  <c r="K23" i="75"/>
  <c r="G23" i="75"/>
  <c r="F23" i="75"/>
  <c r="E23" i="75"/>
  <c r="D23" i="75"/>
  <c r="C23" i="75"/>
  <c r="B23" i="75"/>
  <c r="L22" i="75"/>
  <c r="K22" i="75"/>
  <c r="G22" i="75"/>
  <c r="F22" i="75"/>
  <c r="E22" i="75"/>
  <c r="D22" i="75"/>
  <c r="C22" i="75"/>
  <c r="B22" i="75"/>
  <c r="L21" i="75"/>
  <c r="K21" i="75"/>
  <c r="G21" i="75"/>
  <c r="F21" i="75"/>
  <c r="E21" i="75"/>
  <c r="D21" i="75"/>
  <c r="C21" i="75"/>
  <c r="B21" i="75"/>
  <c r="L20" i="75"/>
  <c r="K20" i="75"/>
  <c r="G20" i="75"/>
  <c r="F20" i="75"/>
  <c r="E20" i="75"/>
  <c r="D20" i="75"/>
  <c r="C20" i="75"/>
  <c r="B20" i="75"/>
  <c r="L19" i="75"/>
  <c r="K19" i="75"/>
  <c r="G19" i="75"/>
  <c r="F19" i="75"/>
  <c r="E19" i="75"/>
  <c r="D19" i="75"/>
  <c r="C19" i="75"/>
  <c r="B19" i="75"/>
  <c r="L18" i="75"/>
  <c r="K18" i="75"/>
  <c r="G18" i="75"/>
  <c r="F18" i="75"/>
  <c r="E18" i="75"/>
  <c r="D18" i="75"/>
  <c r="C18" i="75"/>
  <c r="B18" i="75"/>
  <c r="L17" i="75"/>
  <c r="K17" i="75"/>
  <c r="G17" i="75"/>
  <c r="F17" i="75"/>
  <c r="E17" i="75"/>
  <c r="D17" i="75"/>
  <c r="C17" i="75"/>
  <c r="B17" i="75"/>
  <c r="L16" i="75"/>
  <c r="K16" i="75"/>
  <c r="G16" i="75"/>
  <c r="F16" i="75"/>
  <c r="E16" i="75"/>
  <c r="D16" i="75"/>
  <c r="C16" i="75"/>
  <c r="B16" i="75"/>
  <c r="L15" i="75"/>
  <c r="K15" i="75"/>
  <c r="G15" i="75"/>
  <c r="F15" i="75"/>
  <c r="E15" i="75"/>
  <c r="D15" i="75"/>
  <c r="C15" i="75"/>
  <c r="B15" i="75"/>
  <c r="L14" i="75"/>
  <c r="K14" i="75"/>
  <c r="G14" i="75"/>
  <c r="F14" i="75"/>
  <c r="E14" i="75"/>
  <c r="D14" i="75"/>
  <c r="C14" i="75"/>
  <c r="B14" i="75"/>
  <c r="L13" i="75"/>
  <c r="K13" i="75"/>
  <c r="G13" i="75"/>
  <c r="F13" i="75"/>
  <c r="E13" i="75"/>
  <c r="D13" i="75"/>
  <c r="C13" i="75"/>
  <c r="B13" i="75"/>
  <c r="A3" i="75"/>
  <c r="A2" i="75"/>
  <c r="A1" i="75"/>
  <c r="O73" i="94"/>
  <c r="O62" i="94"/>
  <c r="O63" i="94"/>
  <c r="O64" i="94"/>
  <c r="O65" i="94"/>
  <c r="O66" i="94"/>
  <c r="O67" i="94"/>
  <c r="O68" i="94"/>
  <c r="O69" i="94"/>
  <c r="O70" i="94"/>
  <c r="O71" i="94"/>
  <c r="O72" i="94"/>
  <c r="B22" i="94"/>
  <c r="C22" i="94"/>
  <c r="D22" i="94"/>
  <c r="E22" i="94"/>
  <c r="F22" i="94"/>
  <c r="G22" i="94"/>
  <c r="K22" i="94"/>
  <c r="L22" i="94"/>
  <c r="B23" i="94"/>
  <c r="C23" i="94"/>
  <c r="D23" i="94"/>
  <c r="E23" i="94"/>
  <c r="F23" i="94"/>
  <c r="G23" i="94"/>
  <c r="K23" i="94"/>
  <c r="L23" i="94"/>
  <c r="B24" i="94"/>
  <c r="C24" i="94"/>
  <c r="D24" i="94"/>
  <c r="E24" i="94"/>
  <c r="F24" i="94"/>
  <c r="G24" i="94"/>
  <c r="K24" i="94"/>
  <c r="L24" i="94"/>
  <c r="B25" i="94"/>
  <c r="C25" i="94"/>
  <c r="D25" i="94"/>
  <c r="E25" i="94"/>
  <c r="F25" i="94"/>
  <c r="G25" i="94"/>
  <c r="K25" i="94"/>
  <c r="L25" i="94"/>
  <c r="B26" i="94"/>
  <c r="C26" i="94"/>
  <c r="D26" i="94"/>
  <c r="E26" i="94"/>
  <c r="F26" i="94"/>
  <c r="G26" i="94"/>
  <c r="K26" i="94"/>
  <c r="L26" i="94"/>
  <c r="B27" i="94"/>
  <c r="C27" i="94"/>
  <c r="D27" i="94"/>
  <c r="E27" i="94"/>
  <c r="F27" i="94"/>
  <c r="G27" i="94"/>
  <c r="K27" i="94"/>
  <c r="L27" i="94"/>
  <c r="B28" i="94"/>
  <c r="C28" i="94"/>
  <c r="D28" i="94"/>
  <c r="E28" i="94"/>
  <c r="F28" i="94"/>
  <c r="G28" i="94"/>
  <c r="K28" i="94"/>
  <c r="L28" i="94"/>
  <c r="B29" i="94"/>
  <c r="C29" i="94"/>
  <c r="D29" i="94"/>
  <c r="E29" i="94"/>
  <c r="F29" i="94"/>
  <c r="G29" i="94"/>
  <c r="K29" i="94"/>
  <c r="L29" i="94"/>
  <c r="B30" i="94"/>
  <c r="C30" i="94"/>
  <c r="D30" i="94"/>
  <c r="E30" i="94"/>
  <c r="F30" i="94"/>
  <c r="G30" i="94"/>
  <c r="K30" i="94"/>
  <c r="L30" i="94"/>
  <c r="O54" i="94"/>
  <c r="B13" i="94"/>
  <c r="C13" i="94"/>
  <c r="D13" i="94"/>
  <c r="E13" i="94"/>
  <c r="F13" i="94"/>
  <c r="G13" i="94"/>
  <c r="K13" i="94"/>
  <c r="L13" i="94"/>
  <c r="B14" i="94"/>
  <c r="C14" i="94"/>
  <c r="D14" i="94"/>
  <c r="E14" i="94"/>
  <c r="F14" i="94"/>
  <c r="G14" i="94"/>
  <c r="K14" i="94"/>
  <c r="L14" i="94"/>
  <c r="B15" i="94"/>
  <c r="C15" i="94"/>
  <c r="D15" i="94"/>
  <c r="E15" i="94"/>
  <c r="F15" i="94"/>
  <c r="G15" i="94"/>
  <c r="K15" i="94"/>
  <c r="L15" i="94"/>
  <c r="B16" i="94"/>
  <c r="C16" i="94"/>
  <c r="D16" i="94"/>
  <c r="E16" i="94"/>
  <c r="F16" i="94"/>
  <c r="G16" i="94"/>
  <c r="K16" i="94"/>
  <c r="L16" i="94"/>
  <c r="B17" i="94"/>
  <c r="C17" i="94"/>
  <c r="D17" i="94"/>
  <c r="E17" i="94"/>
  <c r="F17" i="94"/>
  <c r="G17" i="94"/>
  <c r="K17" i="94"/>
  <c r="L17" i="94"/>
  <c r="B18" i="94"/>
  <c r="C18" i="94"/>
  <c r="D18" i="94"/>
  <c r="E18" i="94"/>
  <c r="F18" i="94"/>
  <c r="G18" i="94"/>
  <c r="K18" i="94"/>
  <c r="L18" i="94"/>
  <c r="B19" i="94"/>
  <c r="C19" i="94"/>
  <c r="D19" i="94"/>
  <c r="E19" i="94"/>
  <c r="F19" i="94"/>
  <c r="G19" i="94"/>
  <c r="K19" i="94"/>
  <c r="L19" i="94"/>
  <c r="B20" i="94"/>
  <c r="C20" i="94"/>
  <c r="D20" i="94"/>
  <c r="E20" i="94"/>
  <c r="F20" i="94"/>
  <c r="G20" i="94"/>
  <c r="K20" i="94"/>
  <c r="L20" i="94"/>
  <c r="B21" i="94"/>
  <c r="C21" i="94"/>
  <c r="D21" i="94"/>
  <c r="E21" i="94"/>
  <c r="F21" i="94"/>
  <c r="G21" i="94"/>
  <c r="K21" i="94"/>
  <c r="L21" i="94"/>
  <c r="K12" i="94"/>
  <c r="L56" i="81"/>
  <c r="K56" i="81"/>
  <c r="G56" i="81"/>
  <c r="F56" i="81"/>
  <c r="E56" i="81"/>
  <c r="D56" i="81"/>
  <c r="C56" i="81"/>
  <c r="B56" i="81"/>
  <c r="L55" i="81"/>
  <c r="K55" i="81"/>
  <c r="G55" i="81"/>
  <c r="F55" i="81"/>
  <c r="E55" i="81"/>
  <c r="D55" i="81"/>
  <c r="C55" i="81"/>
  <c r="B55" i="81"/>
  <c r="L54" i="81"/>
  <c r="K54" i="81"/>
  <c r="G54" i="81"/>
  <c r="F54" i="81"/>
  <c r="E54" i="81"/>
  <c r="D54" i="81"/>
  <c r="C54" i="81"/>
  <c r="B54" i="81"/>
  <c r="L53" i="81"/>
  <c r="K53" i="81"/>
  <c r="G53" i="81"/>
  <c r="F53" i="81"/>
  <c r="E53" i="81"/>
  <c r="D53" i="81"/>
  <c r="C53" i="81"/>
  <c r="B53" i="81"/>
  <c r="L52" i="81"/>
  <c r="K52" i="81"/>
  <c r="G52" i="81"/>
  <c r="F52" i="81"/>
  <c r="E52" i="81"/>
  <c r="D52" i="81"/>
  <c r="C52" i="81"/>
  <c r="B52" i="81"/>
  <c r="L51" i="81"/>
  <c r="K51" i="81"/>
  <c r="G51" i="81"/>
  <c r="F51" i="81"/>
  <c r="E51" i="81"/>
  <c r="D51" i="81"/>
  <c r="C51" i="81"/>
  <c r="B51" i="81"/>
  <c r="L50" i="81"/>
  <c r="K50" i="81"/>
  <c r="G50" i="81"/>
  <c r="F50" i="81"/>
  <c r="E50" i="81"/>
  <c r="D50" i="81"/>
  <c r="C50" i="81"/>
  <c r="B50" i="81"/>
  <c r="L49" i="81"/>
  <c r="K49" i="81"/>
  <c r="G49" i="81"/>
  <c r="F49" i="81"/>
  <c r="E49" i="81"/>
  <c r="D49" i="81"/>
  <c r="C49" i="81"/>
  <c r="B49" i="81"/>
  <c r="L48" i="81"/>
  <c r="K48" i="81"/>
  <c r="G48" i="81"/>
  <c r="F48" i="81"/>
  <c r="E48" i="81"/>
  <c r="D48" i="81"/>
  <c r="C48" i="81"/>
  <c r="B48" i="81"/>
  <c r="L47" i="81"/>
  <c r="K47" i="81"/>
  <c r="G47" i="81"/>
  <c r="F47" i="81"/>
  <c r="E47" i="81"/>
  <c r="D47" i="81"/>
  <c r="C47" i="81"/>
  <c r="B47" i="81"/>
  <c r="L46" i="81"/>
  <c r="K46" i="81"/>
  <c r="G46" i="81"/>
  <c r="F46" i="81"/>
  <c r="E46" i="81"/>
  <c r="D46" i="81"/>
  <c r="C46" i="81"/>
  <c r="B46" i="81"/>
  <c r="L45" i="81"/>
  <c r="K45" i="81"/>
  <c r="G45" i="81"/>
  <c r="F45" i="81"/>
  <c r="E45" i="81"/>
  <c r="D45" i="81"/>
  <c r="C45" i="81"/>
  <c r="B45" i="81"/>
  <c r="L44" i="81"/>
  <c r="K44" i="81"/>
  <c r="G44" i="81"/>
  <c r="F44" i="81"/>
  <c r="E44" i="81"/>
  <c r="D44" i="81"/>
  <c r="C44" i="81"/>
  <c r="B44" i="81"/>
  <c r="L43" i="81"/>
  <c r="K43" i="81"/>
  <c r="G43" i="81"/>
  <c r="F43" i="81"/>
  <c r="E43" i="81"/>
  <c r="D43" i="81"/>
  <c r="C43" i="81"/>
  <c r="B43" i="81"/>
  <c r="L42" i="81"/>
  <c r="K42" i="81"/>
  <c r="G42" i="81"/>
  <c r="F42" i="81"/>
  <c r="E42" i="81"/>
  <c r="D42" i="81"/>
  <c r="C42" i="81"/>
  <c r="B42" i="81"/>
  <c r="L41" i="81"/>
  <c r="K41" i="81"/>
  <c r="G41" i="81"/>
  <c r="F41" i="81"/>
  <c r="E41" i="81"/>
  <c r="D41" i="81"/>
  <c r="C41" i="81"/>
  <c r="B41" i="81"/>
  <c r="L40" i="81"/>
  <c r="K40" i="81"/>
  <c r="G40" i="81"/>
  <c r="F40" i="81"/>
  <c r="E40" i="81"/>
  <c r="D40" i="81"/>
  <c r="C40" i="81"/>
  <c r="B40" i="81"/>
  <c r="L39" i="81"/>
  <c r="K39" i="81"/>
  <c r="G39" i="81"/>
  <c r="F39" i="81"/>
  <c r="E39" i="81"/>
  <c r="D39" i="81"/>
  <c r="C39" i="81"/>
  <c r="B39" i="81"/>
  <c r="L38" i="81"/>
  <c r="K38" i="81"/>
  <c r="G38" i="81"/>
  <c r="F38" i="81"/>
  <c r="E38" i="81"/>
  <c r="D38" i="81"/>
  <c r="C38" i="81"/>
  <c r="B38" i="81"/>
  <c r="L37" i="81"/>
  <c r="K37" i="81"/>
  <c r="G37" i="81"/>
  <c r="F37" i="81"/>
  <c r="E37" i="81"/>
  <c r="D37" i="81"/>
  <c r="C37" i="81"/>
  <c r="B37" i="81"/>
  <c r="L36" i="81"/>
  <c r="K36" i="81"/>
  <c r="G36" i="81"/>
  <c r="F36" i="81"/>
  <c r="E36" i="81"/>
  <c r="D36" i="81"/>
  <c r="C36" i="81"/>
  <c r="B36" i="81"/>
  <c r="L35" i="81"/>
  <c r="K35" i="81"/>
  <c r="G35" i="81"/>
  <c r="F35" i="81"/>
  <c r="E35" i="81"/>
  <c r="D35" i="81"/>
  <c r="C35" i="81"/>
  <c r="B35" i="81"/>
  <c r="L34" i="81"/>
  <c r="K34" i="81"/>
  <c r="G34" i="81"/>
  <c r="F34" i="81"/>
  <c r="E34" i="81"/>
  <c r="D34" i="81"/>
  <c r="C34" i="81"/>
  <c r="B34" i="81"/>
  <c r="L33" i="81"/>
  <c r="K33" i="81"/>
  <c r="G33" i="81"/>
  <c r="F33" i="81"/>
  <c r="E33" i="81"/>
  <c r="D33" i="81"/>
  <c r="C33" i="81"/>
  <c r="B33" i="81"/>
  <c r="L32" i="81"/>
  <c r="K32" i="81"/>
  <c r="G32" i="81"/>
  <c r="F32" i="81"/>
  <c r="E32" i="81"/>
  <c r="D32" i="81"/>
  <c r="C32" i="81"/>
  <c r="B32" i="81"/>
  <c r="L31" i="81"/>
  <c r="K31" i="81"/>
  <c r="G31" i="81"/>
  <c r="F31" i="81"/>
  <c r="E31" i="81"/>
  <c r="D31" i="81"/>
  <c r="C31" i="81"/>
  <c r="B31" i="81"/>
  <c r="L30" i="81"/>
  <c r="K30" i="81"/>
  <c r="G30" i="81"/>
  <c r="F30" i="81"/>
  <c r="E30" i="81"/>
  <c r="D30" i="81"/>
  <c r="C30" i="81"/>
  <c r="B30" i="81"/>
  <c r="L29" i="81"/>
  <c r="K29" i="81"/>
  <c r="G29" i="81"/>
  <c r="F29" i="81"/>
  <c r="E29" i="81"/>
  <c r="D29" i="81"/>
  <c r="C29" i="81"/>
  <c r="B29" i="81"/>
  <c r="L28" i="81"/>
  <c r="K28" i="81"/>
  <c r="G28" i="81"/>
  <c r="F28" i="81"/>
  <c r="E28" i="81"/>
  <c r="D28" i="81"/>
  <c r="C28" i="81"/>
  <c r="B28" i="81"/>
  <c r="L27" i="81"/>
  <c r="K27" i="81"/>
  <c r="G27" i="81"/>
  <c r="F27" i="81"/>
  <c r="E27" i="81"/>
  <c r="D27" i="81"/>
  <c r="C27" i="81"/>
  <c r="B27" i="81"/>
  <c r="L26" i="81"/>
  <c r="K26" i="81"/>
  <c r="G26" i="81"/>
  <c r="F26" i="81"/>
  <c r="E26" i="81"/>
  <c r="D26" i="81"/>
  <c r="C26" i="81"/>
  <c r="B26" i="81"/>
  <c r="L25" i="81"/>
  <c r="K25" i="81"/>
  <c r="G25" i="81"/>
  <c r="F25" i="81"/>
  <c r="E25" i="81"/>
  <c r="D25" i="81"/>
  <c r="C25" i="81"/>
  <c r="B25" i="81"/>
  <c r="L24" i="81"/>
  <c r="K24" i="81"/>
  <c r="G24" i="81"/>
  <c r="F24" i="81"/>
  <c r="E24" i="81"/>
  <c r="D24" i="81"/>
  <c r="C24" i="81"/>
  <c r="B24" i="81"/>
  <c r="L23" i="81"/>
  <c r="K23" i="81"/>
  <c r="G23" i="81"/>
  <c r="F23" i="81"/>
  <c r="E23" i="81"/>
  <c r="D23" i="81"/>
  <c r="C23" i="81"/>
  <c r="B23" i="81"/>
  <c r="L22" i="81"/>
  <c r="K22" i="81"/>
  <c r="G22" i="81"/>
  <c r="F22" i="81"/>
  <c r="E22" i="81"/>
  <c r="D22" i="81"/>
  <c r="C22" i="81"/>
  <c r="B22" i="81"/>
  <c r="L21" i="81"/>
  <c r="K21" i="81"/>
  <c r="G21" i="81"/>
  <c r="F21" i="81"/>
  <c r="E21" i="81"/>
  <c r="D21" i="81"/>
  <c r="C21" i="81"/>
  <c r="B21" i="81"/>
  <c r="L20" i="81"/>
  <c r="K20" i="81"/>
  <c r="G20" i="81"/>
  <c r="F20" i="81"/>
  <c r="E20" i="81"/>
  <c r="D20" i="81"/>
  <c r="C20" i="81"/>
  <c r="B20" i="81"/>
  <c r="L19" i="81"/>
  <c r="K19" i="81"/>
  <c r="G19" i="81"/>
  <c r="F19" i="81"/>
  <c r="E19" i="81"/>
  <c r="D19" i="81"/>
  <c r="C19" i="81"/>
  <c r="B19" i="81"/>
  <c r="L18" i="81"/>
  <c r="K18" i="81"/>
  <c r="G18" i="81"/>
  <c r="F18" i="81"/>
  <c r="E18" i="81"/>
  <c r="D18" i="81"/>
  <c r="C18" i="81"/>
  <c r="B18" i="81"/>
  <c r="L17" i="81"/>
  <c r="K17" i="81"/>
  <c r="G17" i="81"/>
  <c r="F17" i="81"/>
  <c r="E17" i="81"/>
  <c r="D17" i="81"/>
  <c r="C17" i="81"/>
  <c r="B17" i="81"/>
  <c r="L16" i="81"/>
  <c r="K16" i="81"/>
  <c r="G16" i="81"/>
  <c r="F16" i="81"/>
  <c r="E16" i="81"/>
  <c r="D16" i="81"/>
  <c r="C16" i="81"/>
  <c r="B16" i="81"/>
  <c r="L15" i="81"/>
  <c r="K15" i="81"/>
  <c r="G15" i="81"/>
  <c r="F15" i="81"/>
  <c r="E15" i="81"/>
  <c r="D15" i="81"/>
  <c r="C15" i="81"/>
  <c r="B15" i="81"/>
  <c r="L14" i="81"/>
  <c r="K14" i="81"/>
  <c r="G14" i="81"/>
  <c r="F14" i="81"/>
  <c r="E14" i="81"/>
  <c r="D14" i="81"/>
  <c r="C14" i="81"/>
  <c r="B14" i="81"/>
  <c r="L13" i="81"/>
  <c r="K13" i="81"/>
  <c r="G13" i="81"/>
  <c r="F13" i="81"/>
  <c r="E13" i="81"/>
  <c r="D13" i="81"/>
  <c r="C13" i="81"/>
  <c r="B13" i="81"/>
  <c r="A3" i="81"/>
  <c r="A2" i="81"/>
  <c r="A1" i="81"/>
  <c r="M56" i="74"/>
  <c r="L56" i="74"/>
  <c r="G56" i="74"/>
  <c r="F56" i="74"/>
  <c r="E56" i="74"/>
  <c r="D56" i="74"/>
  <c r="C56" i="74"/>
  <c r="B56" i="74"/>
  <c r="M55" i="74"/>
  <c r="L55" i="74"/>
  <c r="G55" i="74"/>
  <c r="F55" i="74"/>
  <c r="E55" i="74"/>
  <c r="D55" i="74"/>
  <c r="C55" i="74"/>
  <c r="B55" i="74"/>
  <c r="M54" i="74"/>
  <c r="L54" i="74"/>
  <c r="G54" i="74"/>
  <c r="F54" i="74"/>
  <c r="E54" i="74"/>
  <c r="D54" i="74"/>
  <c r="C54" i="74"/>
  <c r="B54" i="74"/>
  <c r="M53" i="74"/>
  <c r="L53" i="74"/>
  <c r="G53" i="74"/>
  <c r="F53" i="74"/>
  <c r="E53" i="74"/>
  <c r="D53" i="74"/>
  <c r="C53" i="74"/>
  <c r="B53" i="74"/>
  <c r="M52" i="74"/>
  <c r="L52" i="74"/>
  <c r="G52" i="74"/>
  <c r="F52" i="74"/>
  <c r="E52" i="74"/>
  <c r="D52" i="74"/>
  <c r="C52" i="74"/>
  <c r="B52" i="74"/>
  <c r="M51" i="74"/>
  <c r="L51" i="74"/>
  <c r="G51" i="74"/>
  <c r="F51" i="74"/>
  <c r="E51" i="74"/>
  <c r="D51" i="74"/>
  <c r="C51" i="74"/>
  <c r="B51" i="74"/>
  <c r="M50" i="74"/>
  <c r="L50" i="74"/>
  <c r="G50" i="74"/>
  <c r="F50" i="74"/>
  <c r="E50" i="74"/>
  <c r="D50" i="74"/>
  <c r="C50" i="74"/>
  <c r="B50" i="74"/>
  <c r="M49" i="74"/>
  <c r="L49" i="74"/>
  <c r="G49" i="74"/>
  <c r="F49" i="74"/>
  <c r="E49" i="74"/>
  <c r="D49" i="74"/>
  <c r="C49" i="74"/>
  <c r="B49" i="74"/>
  <c r="M48" i="74"/>
  <c r="L48" i="74"/>
  <c r="G48" i="74"/>
  <c r="F48" i="74"/>
  <c r="E48" i="74"/>
  <c r="D48" i="74"/>
  <c r="C48" i="74"/>
  <c r="B48" i="74"/>
  <c r="M47" i="74"/>
  <c r="L47" i="74"/>
  <c r="G47" i="74"/>
  <c r="F47" i="74"/>
  <c r="E47" i="74"/>
  <c r="D47" i="74"/>
  <c r="C47" i="74"/>
  <c r="B47" i="74"/>
  <c r="M46" i="74"/>
  <c r="L46" i="74"/>
  <c r="G46" i="74"/>
  <c r="F46" i="74"/>
  <c r="E46" i="74"/>
  <c r="D46" i="74"/>
  <c r="C46" i="74"/>
  <c r="B46" i="74"/>
  <c r="M45" i="74"/>
  <c r="L45" i="74"/>
  <c r="G45" i="74"/>
  <c r="F45" i="74"/>
  <c r="E45" i="74"/>
  <c r="D45" i="74"/>
  <c r="C45" i="74"/>
  <c r="B45" i="74"/>
  <c r="M44" i="74"/>
  <c r="L44" i="74"/>
  <c r="G44" i="74"/>
  <c r="F44" i="74"/>
  <c r="E44" i="74"/>
  <c r="D44" i="74"/>
  <c r="C44" i="74"/>
  <c r="B44" i="74"/>
  <c r="M43" i="74"/>
  <c r="L43" i="74"/>
  <c r="G43" i="74"/>
  <c r="F43" i="74"/>
  <c r="E43" i="74"/>
  <c r="D43" i="74"/>
  <c r="C43" i="74"/>
  <c r="B43" i="74"/>
  <c r="M42" i="74"/>
  <c r="L42" i="74"/>
  <c r="G42" i="74"/>
  <c r="F42" i="74"/>
  <c r="E42" i="74"/>
  <c r="D42" i="74"/>
  <c r="C42" i="74"/>
  <c r="B42" i="74"/>
  <c r="M41" i="74"/>
  <c r="L41" i="74"/>
  <c r="G41" i="74"/>
  <c r="F41" i="74"/>
  <c r="E41" i="74"/>
  <c r="D41" i="74"/>
  <c r="C41" i="74"/>
  <c r="B41" i="74"/>
  <c r="M40" i="74"/>
  <c r="L40" i="74"/>
  <c r="G40" i="74"/>
  <c r="F40" i="74"/>
  <c r="E40" i="74"/>
  <c r="D40" i="74"/>
  <c r="C40" i="74"/>
  <c r="B40" i="74"/>
  <c r="M39" i="74"/>
  <c r="L39" i="74"/>
  <c r="G39" i="74"/>
  <c r="F39" i="74"/>
  <c r="E39" i="74"/>
  <c r="D39" i="74"/>
  <c r="C39" i="74"/>
  <c r="B39" i="74"/>
  <c r="M38" i="74"/>
  <c r="L38" i="74"/>
  <c r="G38" i="74"/>
  <c r="F38" i="74"/>
  <c r="E38" i="74"/>
  <c r="D38" i="74"/>
  <c r="C38" i="74"/>
  <c r="B38" i="74"/>
  <c r="M37" i="74"/>
  <c r="L37" i="74"/>
  <c r="G37" i="74"/>
  <c r="F37" i="74"/>
  <c r="E37" i="74"/>
  <c r="D37" i="74"/>
  <c r="C37" i="74"/>
  <c r="B37" i="74"/>
  <c r="M36" i="74"/>
  <c r="L36" i="74"/>
  <c r="G36" i="74"/>
  <c r="F36" i="74"/>
  <c r="E36" i="74"/>
  <c r="D36" i="74"/>
  <c r="C36" i="74"/>
  <c r="B36" i="74"/>
  <c r="M35" i="74"/>
  <c r="L35" i="74"/>
  <c r="G35" i="74"/>
  <c r="F35" i="74"/>
  <c r="E35" i="74"/>
  <c r="D35" i="74"/>
  <c r="C35" i="74"/>
  <c r="B35" i="74"/>
  <c r="M34" i="74"/>
  <c r="L34" i="74"/>
  <c r="G34" i="74"/>
  <c r="F34" i="74"/>
  <c r="E34" i="74"/>
  <c r="D34" i="74"/>
  <c r="C34" i="74"/>
  <c r="B34" i="74"/>
  <c r="M33" i="74"/>
  <c r="L33" i="74"/>
  <c r="G33" i="74"/>
  <c r="F33" i="74"/>
  <c r="E33" i="74"/>
  <c r="D33" i="74"/>
  <c r="C33" i="74"/>
  <c r="B33" i="74"/>
  <c r="M32" i="74"/>
  <c r="L32" i="74"/>
  <c r="G32" i="74"/>
  <c r="F32" i="74"/>
  <c r="E32" i="74"/>
  <c r="D32" i="74"/>
  <c r="C32" i="74"/>
  <c r="B32" i="74"/>
  <c r="M31" i="74"/>
  <c r="L31" i="74"/>
  <c r="G31" i="74"/>
  <c r="F31" i="74"/>
  <c r="E31" i="74"/>
  <c r="D31" i="74"/>
  <c r="C31" i="74"/>
  <c r="B31" i="74"/>
  <c r="M30" i="74"/>
  <c r="L30" i="74"/>
  <c r="G30" i="74"/>
  <c r="F30" i="74"/>
  <c r="E30" i="74"/>
  <c r="D30" i="74"/>
  <c r="C30" i="74"/>
  <c r="B30" i="74"/>
  <c r="M29" i="74"/>
  <c r="L29" i="74"/>
  <c r="G29" i="74"/>
  <c r="F29" i="74"/>
  <c r="E29" i="74"/>
  <c r="D29" i="74"/>
  <c r="C29" i="74"/>
  <c r="B29" i="74"/>
  <c r="M28" i="74"/>
  <c r="L28" i="74"/>
  <c r="G28" i="74"/>
  <c r="F28" i="74"/>
  <c r="E28" i="74"/>
  <c r="D28" i="74"/>
  <c r="C28" i="74"/>
  <c r="B28" i="74"/>
  <c r="M27" i="74"/>
  <c r="L27" i="74"/>
  <c r="G27" i="74"/>
  <c r="F27" i="74"/>
  <c r="E27" i="74"/>
  <c r="D27" i="74"/>
  <c r="C27" i="74"/>
  <c r="B27" i="74"/>
  <c r="M26" i="74"/>
  <c r="L26" i="74"/>
  <c r="G26" i="74"/>
  <c r="F26" i="74"/>
  <c r="E26" i="74"/>
  <c r="D26" i="74"/>
  <c r="C26" i="74"/>
  <c r="B26" i="74"/>
  <c r="M25" i="74"/>
  <c r="L25" i="74"/>
  <c r="G25" i="74"/>
  <c r="F25" i="74"/>
  <c r="E25" i="74"/>
  <c r="D25" i="74"/>
  <c r="C25" i="74"/>
  <c r="B25" i="74"/>
  <c r="M24" i="74"/>
  <c r="L24" i="74"/>
  <c r="G24" i="74"/>
  <c r="F24" i="74"/>
  <c r="E24" i="74"/>
  <c r="D24" i="74"/>
  <c r="C24" i="74"/>
  <c r="B24" i="74"/>
  <c r="M23" i="74"/>
  <c r="L23" i="74"/>
  <c r="G23" i="74"/>
  <c r="F23" i="74"/>
  <c r="E23" i="74"/>
  <c r="D23" i="74"/>
  <c r="C23" i="74"/>
  <c r="B23" i="74"/>
  <c r="M22" i="74"/>
  <c r="L22" i="74"/>
  <c r="G22" i="74"/>
  <c r="F22" i="74"/>
  <c r="E22" i="74"/>
  <c r="D22" i="74"/>
  <c r="C22" i="74"/>
  <c r="B22" i="74"/>
  <c r="M21" i="74"/>
  <c r="L21" i="74"/>
  <c r="G21" i="74"/>
  <c r="F21" i="74"/>
  <c r="E21" i="74"/>
  <c r="D21" i="74"/>
  <c r="C21" i="74"/>
  <c r="B21" i="74"/>
  <c r="M20" i="74"/>
  <c r="L20" i="74"/>
  <c r="G20" i="74"/>
  <c r="F20" i="74"/>
  <c r="E20" i="74"/>
  <c r="D20" i="74"/>
  <c r="C20" i="74"/>
  <c r="B20" i="74"/>
  <c r="M19" i="74"/>
  <c r="L19" i="74"/>
  <c r="G19" i="74"/>
  <c r="F19" i="74"/>
  <c r="E19" i="74"/>
  <c r="D19" i="74"/>
  <c r="C19" i="74"/>
  <c r="B19" i="74"/>
  <c r="M18" i="74"/>
  <c r="L18" i="74"/>
  <c r="G18" i="74"/>
  <c r="F18" i="74"/>
  <c r="E18" i="74"/>
  <c r="D18" i="74"/>
  <c r="C18" i="74"/>
  <c r="B18" i="74"/>
  <c r="M17" i="74"/>
  <c r="L17" i="74"/>
  <c r="G17" i="74"/>
  <c r="F17" i="74"/>
  <c r="E17" i="74"/>
  <c r="D17" i="74"/>
  <c r="C17" i="74"/>
  <c r="B17" i="74"/>
  <c r="M16" i="74"/>
  <c r="L16" i="74"/>
  <c r="G16" i="74"/>
  <c r="F16" i="74"/>
  <c r="E16" i="74"/>
  <c r="D16" i="74"/>
  <c r="C16" i="74"/>
  <c r="B16" i="74"/>
  <c r="M15" i="74"/>
  <c r="L15" i="74"/>
  <c r="G15" i="74"/>
  <c r="F15" i="74"/>
  <c r="E15" i="74"/>
  <c r="D15" i="74"/>
  <c r="C15" i="74"/>
  <c r="B15" i="74"/>
  <c r="M14" i="74"/>
  <c r="L14" i="74"/>
  <c r="G14" i="74"/>
  <c r="F14" i="74"/>
  <c r="E14" i="74"/>
  <c r="D14" i="74"/>
  <c r="C14" i="74"/>
  <c r="B14" i="74"/>
  <c r="M13" i="74"/>
  <c r="L13" i="74"/>
  <c r="G13" i="74"/>
  <c r="F13" i="74"/>
  <c r="E13" i="74"/>
  <c r="D13" i="74"/>
  <c r="C13" i="74"/>
  <c r="B13" i="74"/>
  <c r="A2" i="74"/>
  <c r="A1" i="74"/>
  <c r="P56" i="66"/>
  <c r="O56" i="66"/>
  <c r="G56" i="66"/>
  <c r="F56" i="66"/>
  <c r="E56" i="66"/>
  <c r="D56" i="66"/>
  <c r="C56" i="66"/>
  <c r="B56" i="66"/>
  <c r="P55" i="66"/>
  <c r="O55" i="66"/>
  <c r="G55" i="66"/>
  <c r="F55" i="66"/>
  <c r="E55" i="66"/>
  <c r="D55" i="66"/>
  <c r="C55" i="66"/>
  <c r="B55" i="66"/>
  <c r="P54" i="66"/>
  <c r="O54" i="66"/>
  <c r="G54" i="66"/>
  <c r="F54" i="66"/>
  <c r="E54" i="66"/>
  <c r="D54" i="66"/>
  <c r="C54" i="66"/>
  <c r="B54" i="66"/>
  <c r="P53" i="66"/>
  <c r="O53" i="66"/>
  <c r="G53" i="66"/>
  <c r="F53" i="66"/>
  <c r="E53" i="66"/>
  <c r="D53" i="66"/>
  <c r="C53" i="66"/>
  <c r="B53" i="66"/>
  <c r="P52" i="66"/>
  <c r="O52" i="66"/>
  <c r="G52" i="66"/>
  <c r="F52" i="66"/>
  <c r="E52" i="66"/>
  <c r="D52" i="66"/>
  <c r="C52" i="66"/>
  <c r="B52" i="66"/>
  <c r="P51" i="66"/>
  <c r="O51" i="66"/>
  <c r="G51" i="66"/>
  <c r="F51" i="66"/>
  <c r="E51" i="66"/>
  <c r="D51" i="66"/>
  <c r="C51" i="66"/>
  <c r="B51" i="66"/>
  <c r="P50" i="66"/>
  <c r="O50" i="66"/>
  <c r="G50" i="66"/>
  <c r="F50" i="66"/>
  <c r="E50" i="66"/>
  <c r="D50" i="66"/>
  <c r="C50" i="66"/>
  <c r="B50" i="66"/>
  <c r="P49" i="66"/>
  <c r="O49" i="66"/>
  <c r="G49" i="66"/>
  <c r="F49" i="66"/>
  <c r="E49" i="66"/>
  <c r="D49" i="66"/>
  <c r="C49" i="66"/>
  <c r="B49" i="66"/>
  <c r="P48" i="66"/>
  <c r="O48" i="66"/>
  <c r="G48" i="66"/>
  <c r="F48" i="66"/>
  <c r="E48" i="66"/>
  <c r="D48" i="66"/>
  <c r="C48" i="66"/>
  <c r="B48" i="66"/>
  <c r="P47" i="66"/>
  <c r="O47" i="66"/>
  <c r="G47" i="66"/>
  <c r="F47" i="66"/>
  <c r="E47" i="66"/>
  <c r="D47" i="66"/>
  <c r="C47" i="66"/>
  <c r="B47" i="66"/>
  <c r="P46" i="66"/>
  <c r="O46" i="66"/>
  <c r="G46" i="66"/>
  <c r="F46" i="66"/>
  <c r="E46" i="66"/>
  <c r="D46" i="66"/>
  <c r="C46" i="66"/>
  <c r="B46" i="66"/>
  <c r="P45" i="66"/>
  <c r="O45" i="66"/>
  <c r="G45" i="66"/>
  <c r="F45" i="66"/>
  <c r="E45" i="66"/>
  <c r="D45" i="66"/>
  <c r="C45" i="66"/>
  <c r="B45" i="66"/>
  <c r="P44" i="66"/>
  <c r="O44" i="66"/>
  <c r="G44" i="66"/>
  <c r="F44" i="66"/>
  <c r="E44" i="66"/>
  <c r="D44" i="66"/>
  <c r="C44" i="66"/>
  <c r="B44" i="66"/>
  <c r="P43" i="66"/>
  <c r="O43" i="66"/>
  <c r="G43" i="66"/>
  <c r="F43" i="66"/>
  <c r="E43" i="66"/>
  <c r="D43" i="66"/>
  <c r="C43" i="66"/>
  <c r="B43" i="66"/>
  <c r="P42" i="66"/>
  <c r="O42" i="66"/>
  <c r="G42" i="66"/>
  <c r="F42" i="66"/>
  <c r="E42" i="66"/>
  <c r="D42" i="66"/>
  <c r="C42" i="66"/>
  <c r="B42" i="66"/>
  <c r="P41" i="66"/>
  <c r="O41" i="66"/>
  <c r="G41" i="66"/>
  <c r="F41" i="66"/>
  <c r="E41" i="66"/>
  <c r="D41" i="66"/>
  <c r="C41" i="66"/>
  <c r="B41" i="66"/>
  <c r="P40" i="66"/>
  <c r="O40" i="66"/>
  <c r="G40" i="66"/>
  <c r="F40" i="66"/>
  <c r="E40" i="66"/>
  <c r="D40" i="66"/>
  <c r="C40" i="66"/>
  <c r="B40" i="66"/>
  <c r="P39" i="66"/>
  <c r="O39" i="66"/>
  <c r="G39" i="66"/>
  <c r="F39" i="66"/>
  <c r="E39" i="66"/>
  <c r="D39" i="66"/>
  <c r="C39" i="66"/>
  <c r="B39" i="66"/>
  <c r="P38" i="66"/>
  <c r="O38" i="66"/>
  <c r="G38" i="66"/>
  <c r="F38" i="66"/>
  <c r="E38" i="66"/>
  <c r="D38" i="66"/>
  <c r="C38" i="66"/>
  <c r="B38" i="66"/>
  <c r="P37" i="66"/>
  <c r="O37" i="66"/>
  <c r="G37" i="66"/>
  <c r="F37" i="66"/>
  <c r="E37" i="66"/>
  <c r="D37" i="66"/>
  <c r="C37" i="66"/>
  <c r="B37" i="66"/>
  <c r="P36" i="66"/>
  <c r="O36" i="66"/>
  <c r="G36" i="66"/>
  <c r="F36" i="66"/>
  <c r="E36" i="66"/>
  <c r="D36" i="66"/>
  <c r="C36" i="66"/>
  <c r="B36" i="66"/>
  <c r="P35" i="66"/>
  <c r="O35" i="66"/>
  <c r="G35" i="66"/>
  <c r="F35" i="66"/>
  <c r="E35" i="66"/>
  <c r="D35" i="66"/>
  <c r="C35" i="66"/>
  <c r="B35" i="66"/>
  <c r="P34" i="66"/>
  <c r="O34" i="66"/>
  <c r="G34" i="66"/>
  <c r="F34" i="66"/>
  <c r="E34" i="66"/>
  <c r="D34" i="66"/>
  <c r="C34" i="66"/>
  <c r="B34" i="66"/>
  <c r="P33" i="66"/>
  <c r="O33" i="66"/>
  <c r="G33" i="66"/>
  <c r="F33" i="66"/>
  <c r="E33" i="66"/>
  <c r="D33" i="66"/>
  <c r="C33" i="66"/>
  <c r="B33" i="66"/>
  <c r="P32" i="66"/>
  <c r="O32" i="66"/>
  <c r="G32" i="66"/>
  <c r="F32" i="66"/>
  <c r="E32" i="66"/>
  <c r="D32" i="66"/>
  <c r="C32" i="66"/>
  <c r="B32" i="66"/>
  <c r="P31" i="66"/>
  <c r="O31" i="66"/>
  <c r="G31" i="66"/>
  <c r="F31" i="66"/>
  <c r="E31" i="66"/>
  <c r="D31" i="66"/>
  <c r="C31" i="66"/>
  <c r="B31" i="66"/>
  <c r="P30" i="66"/>
  <c r="O30" i="66"/>
  <c r="G30" i="66"/>
  <c r="F30" i="66"/>
  <c r="E30" i="66"/>
  <c r="D30" i="66"/>
  <c r="C30" i="66"/>
  <c r="B30" i="66"/>
  <c r="P29" i="66"/>
  <c r="O29" i="66"/>
  <c r="G29" i="66"/>
  <c r="F29" i="66"/>
  <c r="E29" i="66"/>
  <c r="D29" i="66"/>
  <c r="C29" i="66"/>
  <c r="B29" i="66"/>
  <c r="P28" i="66"/>
  <c r="O28" i="66"/>
  <c r="G28" i="66"/>
  <c r="F28" i="66"/>
  <c r="E28" i="66"/>
  <c r="D28" i="66"/>
  <c r="C28" i="66"/>
  <c r="B28" i="66"/>
  <c r="P27" i="66"/>
  <c r="O27" i="66"/>
  <c r="G27" i="66"/>
  <c r="F27" i="66"/>
  <c r="E27" i="66"/>
  <c r="D27" i="66"/>
  <c r="C27" i="66"/>
  <c r="B27" i="66"/>
  <c r="P26" i="66"/>
  <c r="O26" i="66"/>
  <c r="G26" i="66"/>
  <c r="F26" i="66"/>
  <c r="E26" i="66"/>
  <c r="D26" i="66"/>
  <c r="C26" i="66"/>
  <c r="B26" i="66"/>
  <c r="P25" i="66"/>
  <c r="O25" i="66"/>
  <c r="G25" i="66"/>
  <c r="F25" i="66"/>
  <c r="E25" i="66"/>
  <c r="D25" i="66"/>
  <c r="C25" i="66"/>
  <c r="B25" i="66"/>
  <c r="P24" i="66"/>
  <c r="O24" i="66"/>
  <c r="G24" i="66"/>
  <c r="F24" i="66"/>
  <c r="E24" i="66"/>
  <c r="D24" i="66"/>
  <c r="C24" i="66"/>
  <c r="B24" i="66"/>
  <c r="P23" i="66"/>
  <c r="O23" i="66"/>
  <c r="G23" i="66"/>
  <c r="F23" i="66"/>
  <c r="E23" i="66"/>
  <c r="D23" i="66"/>
  <c r="C23" i="66"/>
  <c r="B23" i="66"/>
  <c r="P22" i="66"/>
  <c r="O22" i="66"/>
  <c r="G22" i="66"/>
  <c r="F22" i="66"/>
  <c r="E22" i="66"/>
  <c r="D22" i="66"/>
  <c r="C22" i="66"/>
  <c r="B22" i="66"/>
  <c r="P21" i="66"/>
  <c r="O21" i="66"/>
  <c r="G21" i="66"/>
  <c r="F21" i="66"/>
  <c r="E21" i="66"/>
  <c r="D21" i="66"/>
  <c r="C21" i="66"/>
  <c r="B21" i="66"/>
  <c r="P20" i="66"/>
  <c r="O20" i="66"/>
  <c r="G20" i="66"/>
  <c r="F20" i="66"/>
  <c r="E20" i="66"/>
  <c r="D20" i="66"/>
  <c r="C20" i="66"/>
  <c r="B20" i="66"/>
  <c r="P19" i="66"/>
  <c r="O19" i="66"/>
  <c r="G19" i="66"/>
  <c r="F19" i="66"/>
  <c r="E19" i="66"/>
  <c r="D19" i="66"/>
  <c r="C19" i="66"/>
  <c r="B19" i="66"/>
  <c r="P18" i="66"/>
  <c r="O18" i="66"/>
  <c r="G18" i="66"/>
  <c r="F18" i="66"/>
  <c r="E18" i="66"/>
  <c r="D18" i="66"/>
  <c r="C18" i="66"/>
  <c r="B18" i="66"/>
  <c r="P17" i="66"/>
  <c r="O17" i="66"/>
  <c r="G17" i="66"/>
  <c r="F17" i="66"/>
  <c r="E17" i="66"/>
  <c r="D17" i="66"/>
  <c r="C17" i="66"/>
  <c r="B17" i="66"/>
  <c r="P16" i="66"/>
  <c r="O16" i="66"/>
  <c r="G16" i="66"/>
  <c r="F16" i="66"/>
  <c r="E16" i="66"/>
  <c r="D16" i="66"/>
  <c r="C16" i="66"/>
  <c r="B16" i="66"/>
  <c r="P15" i="66"/>
  <c r="O15" i="66"/>
  <c r="G15" i="66"/>
  <c r="F15" i="66"/>
  <c r="E15" i="66"/>
  <c r="D15" i="66"/>
  <c r="C15" i="66"/>
  <c r="B15" i="66"/>
  <c r="P14" i="66"/>
  <c r="O14" i="66"/>
  <c r="G14" i="66"/>
  <c r="F14" i="66"/>
  <c r="E14" i="66"/>
  <c r="D14" i="66"/>
  <c r="C14" i="66"/>
  <c r="B14" i="66"/>
  <c r="P13" i="66"/>
  <c r="O13" i="66"/>
  <c r="G13" i="66"/>
  <c r="F13" i="66"/>
  <c r="E13" i="66"/>
  <c r="D13" i="66"/>
  <c r="C13" i="66"/>
  <c r="B13" i="66"/>
  <c r="A3" i="66"/>
  <c r="A2" i="66"/>
  <c r="A1" i="66"/>
  <c r="L56" i="49"/>
  <c r="K56" i="49"/>
  <c r="G56" i="49"/>
  <c r="F56" i="49"/>
  <c r="E56" i="49"/>
  <c r="D56" i="49"/>
  <c r="C56" i="49"/>
  <c r="B56" i="49"/>
  <c r="L55" i="49"/>
  <c r="K55" i="49"/>
  <c r="G55" i="49"/>
  <c r="F55" i="49"/>
  <c r="E55" i="49"/>
  <c r="D55" i="49"/>
  <c r="C55" i="49"/>
  <c r="B55" i="49"/>
  <c r="L54" i="49"/>
  <c r="K54" i="49"/>
  <c r="G54" i="49"/>
  <c r="F54" i="49"/>
  <c r="E54" i="49"/>
  <c r="D54" i="49"/>
  <c r="C54" i="49"/>
  <c r="B54" i="49"/>
  <c r="L53" i="49"/>
  <c r="K53" i="49"/>
  <c r="G53" i="49"/>
  <c r="F53" i="49"/>
  <c r="E53" i="49"/>
  <c r="D53" i="49"/>
  <c r="C53" i="49"/>
  <c r="B53" i="49"/>
  <c r="L52" i="49"/>
  <c r="K52" i="49"/>
  <c r="G52" i="49"/>
  <c r="F52" i="49"/>
  <c r="E52" i="49"/>
  <c r="D52" i="49"/>
  <c r="C52" i="49"/>
  <c r="B52" i="49"/>
  <c r="L51" i="49"/>
  <c r="K51" i="49"/>
  <c r="G51" i="49"/>
  <c r="F51" i="49"/>
  <c r="E51" i="49"/>
  <c r="D51" i="49"/>
  <c r="C51" i="49"/>
  <c r="B51" i="49"/>
  <c r="L50" i="49"/>
  <c r="K50" i="49"/>
  <c r="G50" i="49"/>
  <c r="F50" i="49"/>
  <c r="E50" i="49"/>
  <c r="D50" i="49"/>
  <c r="C50" i="49"/>
  <c r="B50" i="49"/>
  <c r="L49" i="49"/>
  <c r="K49" i="49"/>
  <c r="G49" i="49"/>
  <c r="F49" i="49"/>
  <c r="E49" i="49"/>
  <c r="D49" i="49"/>
  <c r="C49" i="49"/>
  <c r="B49" i="49"/>
  <c r="L48" i="49"/>
  <c r="K48" i="49"/>
  <c r="G48" i="49"/>
  <c r="F48" i="49"/>
  <c r="E48" i="49"/>
  <c r="D48" i="49"/>
  <c r="C48" i="49"/>
  <c r="B48" i="49"/>
  <c r="L47" i="49"/>
  <c r="K47" i="49"/>
  <c r="G47" i="49"/>
  <c r="F47" i="49"/>
  <c r="E47" i="49"/>
  <c r="D47" i="49"/>
  <c r="C47" i="49"/>
  <c r="B47" i="49"/>
  <c r="L46" i="49"/>
  <c r="K46" i="49"/>
  <c r="G46" i="49"/>
  <c r="F46" i="49"/>
  <c r="E46" i="49"/>
  <c r="D46" i="49"/>
  <c r="C46" i="49"/>
  <c r="B46" i="49"/>
  <c r="L45" i="49"/>
  <c r="K45" i="49"/>
  <c r="G45" i="49"/>
  <c r="F45" i="49"/>
  <c r="E45" i="49"/>
  <c r="D45" i="49"/>
  <c r="C45" i="49"/>
  <c r="B45" i="49"/>
  <c r="L44" i="49"/>
  <c r="K44" i="49"/>
  <c r="G44" i="49"/>
  <c r="F44" i="49"/>
  <c r="E44" i="49"/>
  <c r="D44" i="49"/>
  <c r="C44" i="49"/>
  <c r="B44" i="49"/>
  <c r="L43" i="49"/>
  <c r="K43" i="49"/>
  <c r="G43" i="49"/>
  <c r="F43" i="49"/>
  <c r="E43" i="49"/>
  <c r="D43" i="49"/>
  <c r="C43" i="49"/>
  <c r="B43" i="49"/>
  <c r="L42" i="49"/>
  <c r="K42" i="49"/>
  <c r="G42" i="49"/>
  <c r="F42" i="49"/>
  <c r="E42" i="49"/>
  <c r="D42" i="49"/>
  <c r="C42" i="49"/>
  <c r="B42" i="49"/>
  <c r="L41" i="49"/>
  <c r="K41" i="49"/>
  <c r="G41" i="49"/>
  <c r="F41" i="49"/>
  <c r="E41" i="49"/>
  <c r="D41" i="49"/>
  <c r="C41" i="49"/>
  <c r="B41" i="49"/>
  <c r="L40" i="49"/>
  <c r="K40" i="49"/>
  <c r="G40" i="49"/>
  <c r="F40" i="49"/>
  <c r="E40" i="49"/>
  <c r="D40" i="49"/>
  <c r="C40" i="49"/>
  <c r="B40" i="49"/>
  <c r="L39" i="49"/>
  <c r="K39" i="49"/>
  <c r="G39" i="49"/>
  <c r="F39" i="49"/>
  <c r="E39" i="49"/>
  <c r="D39" i="49"/>
  <c r="C39" i="49"/>
  <c r="B39" i="49"/>
  <c r="L38" i="49"/>
  <c r="K38" i="49"/>
  <c r="G38" i="49"/>
  <c r="F38" i="49"/>
  <c r="E38" i="49"/>
  <c r="D38" i="49"/>
  <c r="C38" i="49"/>
  <c r="B38" i="49"/>
  <c r="L37" i="49"/>
  <c r="K37" i="49"/>
  <c r="G37" i="49"/>
  <c r="F37" i="49"/>
  <c r="E37" i="49"/>
  <c r="D37" i="49"/>
  <c r="C37" i="49"/>
  <c r="B37" i="49"/>
  <c r="L36" i="49"/>
  <c r="K36" i="49"/>
  <c r="G36" i="49"/>
  <c r="F36" i="49"/>
  <c r="E36" i="49"/>
  <c r="D36" i="49"/>
  <c r="C36" i="49"/>
  <c r="B36" i="49"/>
  <c r="L35" i="49"/>
  <c r="K35" i="49"/>
  <c r="G35" i="49"/>
  <c r="F35" i="49"/>
  <c r="E35" i="49"/>
  <c r="D35" i="49"/>
  <c r="C35" i="49"/>
  <c r="B35" i="49"/>
  <c r="L34" i="49"/>
  <c r="K34" i="49"/>
  <c r="G34" i="49"/>
  <c r="F34" i="49"/>
  <c r="E34" i="49"/>
  <c r="D34" i="49"/>
  <c r="C34" i="49"/>
  <c r="B34" i="49"/>
  <c r="L33" i="49"/>
  <c r="K33" i="49"/>
  <c r="G33" i="49"/>
  <c r="F33" i="49"/>
  <c r="E33" i="49"/>
  <c r="D33" i="49"/>
  <c r="C33" i="49"/>
  <c r="B33" i="49"/>
  <c r="L32" i="49"/>
  <c r="K32" i="49"/>
  <c r="G32" i="49"/>
  <c r="F32" i="49"/>
  <c r="E32" i="49"/>
  <c r="D32" i="49"/>
  <c r="C32" i="49"/>
  <c r="B32" i="49"/>
  <c r="L31" i="49"/>
  <c r="K31" i="49"/>
  <c r="G31" i="49"/>
  <c r="F31" i="49"/>
  <c r="E31" i="49"/>
  <c r="D31" i="49"/>
  <c r="C31" i="49"/>
  <c r="B31" i="49"/>
  <c r="L30" i="49"/>
  <c r="K30" i="49"/>
  <c r="G30" i="49"/>
  <c r="F30" i="49"/>
  <c r="E30" i="49"/>
  <c r="D30" i="49"/>
  <c r="C30" i="49"/>
  <c r="B30" i="49"/>
  <c r="L29" i="49"/>
  <c r="K29" i="49"/>
  <c r="G29" i="49"/>
  <c r="F29" i="49"/>
  <c r="E29" i="49"/>
  <c r="D29" i="49"/>
  <c r="C29" i="49"/>
  <c r="B29" i="49"/>
  <c r="L28" i="49"/>
  <c r="K28" i="49"/>
  <c r="G28" i="49"/>
  <c r="F28" i="49"/>
  <c r="E28" i="49"/>
  <c r="D28" i="49"/>
  <c r="C28" i="49"/>
  <c r="B28" i="49"/>
  <c r="L27" i="49"/>
  <c r="K27" i="49"/>
  <c r="G27" i="49"/>
  <c r="F27" i="49"/>
  <c r="E27" i="49"/>
  <c r="D27" i="49"/>
  <c r="C27" i="49"/>
  <c r="B27" i="49"/>
  <c r="L26" i="49"/>
  <c r="K26" i="49"/>
  <c r="G26" i="49"/>
  <c r="F26" i="49"/>
  <c r="E26" i="49"/>
  <c r="D26" i="49"/>
  <c r="C26" i="49"/>
  <c r="B26" i="49"/>
  <c r="L25" i="49"/>
  <c r="K25" i="49"/>
  <c r="G25" i="49"/>
  <c r="F25" i="49"/>
  <c r="E25" i="49"/>
  <c r="D25" i="49"/>
  <c r="C25" i="49"/>
  <c r="B25" i="49"/>
  <c r="L24" i="49"/>
  <c r="K24" i="49"/>
  <c r="G24" i="49"/>
  <c r="F24" i="49"/>
  <c r="E24" i="49"/>
  <c r="D24" i="49"/>
  <c r="C24" i="49"/>
  <c r="B24" i="49"/>
  <c r="L23" i="49"/>
  <c r="K23" i="49"/>
  <c r="G23" i="49"/>
  <c r="F23" i="49"/>
  <c r="E23" i="49"/>
  <c r="D23" i="49"/>
  <c r="C23" i="49"/>
  <c r="B23" i="49"/>
  <c r="L22" i="49"/>
  <c r="K22" i="49"/>
  <c r="G22" i="49"/>
  <c r="F22" i="49"/>
  <c r="E22" i="49"/>
  <c r="D22" i="49"/>
  <c r="C22" i="49"/>
  <c r="B22" i="49"/>
  <c r="L21" i="49"/>
  <c r="K21" i="49"/>
  <c r="G21" i="49"/>
  <c r="F21" i="49"/>
  <c r="E21" i="49"/>
  <c r="D21" i="49"/>
  <c r="C21" i="49"/>
  <c r="B21" i="49"/>
  <c r="L20" i="49"/>
  <c r="K20" i="49"/>
  <c r="G20" i="49"/>
  <c r="F20" i="49"/>
  <c r="E20" i="49"/>
  <c r="D20" i="49"/>
  <c r="C20" i="49"/>
  <c r="B20" i="49"/>
  <c r="L19" i="49"/>
  <c r="K19" i="49"/>
  <c r="G19" i="49"/>
  <c r="F19" i="49"/>
  <c r="E19" i="49"/>
  <c r="D19" i="49"/>
  <c r="C19" i="49"/>
  <c r="B19" i="49"/>
  <c r="L18" i="49"/>
  <c r="K18" i="49"/>
  <c r="G18" i="49"/>
  <c r="F18" i="49"/>
  <c r="E18" i="49"/>
  <c r="D18" i="49"/>
  <c r="C18" i="49"/>
  <c r="B18" i="49"/>
  <c r="L17" i="49"/>
  <c r="K17" i="49"/>
  <c r="G17" i="49"/>
  <c r="F17" i="49"/>
  <c r="E17" i="49"/>
  <c r="D17" i="49"/>
  <c r="C17" i="49"/>
  <c r="B17" i="49"/>
  <c r="L16" i="49"/>
  <c r="K16" i="49"/>
  <c r="G16" i="49"/>
  <c r="F16" i="49"/>
  <c r="E16" i="49"/>
  <c r="D16" i="49"/>
  <c r="C16" i="49"/>
  <c r="B16" i="49"/>
  <c r="L15" i="49"/>
  <c r="K15" i="49"/>
  <c r="G15" i="49"/>
  <c r="F15" i="49"/>
  <c r="E15" i="49"/>
  <c r="D15" i="49"/>
  <c r="C15" i="49"/>
  <c r="B15" i="49"/>
  <c r="L14" i="49"/>
  <c r="K14" i="49"/>
  <c r="G14" i="49"/>
  <c r="F14" i="49"/>
  <c r="E14" i="49"/>
  <c r="D14" i="49"/>
  <c r="C14" i="49"/>
  <c r="B14" i="49"/>
  <c r="L13" i="49"/>
  <c r="K13" i="49"/>
  <c r="G13" i="49"/>
  <c r="F13" i="49"/>
  <c r="E13" i="49"/>
  <c r="D13" i="49"/>
  <c r="C13" i="49"/>
  <c r="B13" i="49"/>
  <c r="A3" i="49"/>
  <c r="A2" i="49"/>
  <c r="A1" i="49"/>
  <c r="L56" i="72"/>
  <c r="K56" i="72"/>
  <c r="G56" i="72"/>
  <c r="F56" i="72"/>
  <c r="E56" i="72"/>
  <c r="D56" i="72"/>
  <c r="C56" i="72"/>
  <c r="B56" i="72"/>
  <c r="L55" i="72"/>
  <c r="K55" i="72"/>
  <c r="G55" i="72"/>
  <c r="F55" i="72"/>
  <c r="E55" i="72"/>
  <c r="D55" i="72"/>
  <c r="C55" i="72"/>
  <c r="B55" i="72"/>
  <c r="L54" i="72"/>
  <c r="K54" i="72"/>
  <c r="G54" i="72"/>
  <c r="F54" i="72"/>
  <c r="E54" i="72"/>
  <c r="D54" i="72"/>
  <c r="C54" i="72"/>
  <c r="B54" i="72"/>
  <c r="L53" i="72"/>
  <c r="K53" i="72"/>
  <c r="G53" i="72"/>
  <c r="F53" i="72"/>
  <c r="E53" i="72"/>
  <c r="D53" i="72"/>
  <c r="C53" i="72"/>
  <c r="B53" i="72"/>
  <c r="L52" i="72"/>
  <c r="K52" i="72"/>
  <c r="G52" i="72"/>
  <c r="F52" i="72"/>
  <c r="E52" i="72"/>
  <c r="D52" i="72"/>
  <c r="C52" i="72"/>
  <c r="B52" i="72"/>
  <c r="L51" i="72"/>
  <c r="K51" i="72"/>
  <c r="G51" i="72"/>
  <c r="F51" i="72"/>
  <c r="E51" i="72"/>
  <c r="D51" i="72"/>
  <c r="C51" i="72"/>
  <c r="B51" i="72"/>
  <c r="L50" i="72"/>
  <c r="K50" i="72"/>
  <c r="G50" i="72"/>
  <c r="F50" i="72"/>
  <c r="E50" i="72"/>
  <c r="D50" i="72"/>
  <c r="C50" i="72"/>
  <c r="B50" i="72"/>
  <c r="L49" i="72"/>
  <c r="K49" i="72"/>
  <c r="G49" i="72"/>
  <c r="F49" i="72"/>
  <c r="E49" i="72"/>
  <c r="D49" i="72"/>
  <c r="C49" i="72"/>
  <c r="B49" i="72"/>
  <c r="L48" i="72"/>
  <c r="K48" i="72"/>
  <c r="G48" i="72"/>
  <c r="F48" i="72"/>
  <c r="E48" i="72"/>
  <c r="D48" i="72"/>
  <c r="C48" i="72"/>
  <c r="B48" i="72"/>
  <c r="L47" i="72"/>
  <c r="K47" i="72"/>
  <c r="G47" i="72"/>
  <c r="F47" i="72"/>
  <c r="E47" i="72"/>
  <c r="D47" i="72"/>
  <c r="C47" i="72"/>
  <c r="B47" i="72"/>
  <c r="L46" i="72"/>
  <c r="K46" i="72"/>
  <c r="G46" i="72"/>
  <c r="F46" i="72"/>
  <c r="E46" i="72"/>
  <c r="D46" i="72"/>
  <c r="C46" i="72"/>
  <c r="B46" i="72"/>
  <c r="L45" i="72"/>
  <c r="K45" i="72"/>
  <c r="G45" i="72"/>
  <c r="F45" i="72"/>
  <c r="E45" i="72"/>
  <c r="D45" i="72"/>
  <c r="C45" i="72"/>
  <c r="B45" i="72"/>
  <c r="L44" i="72"/>
  <c r="K44" i="72"/>
  <c r="G44" i="72"/>
  <c r="F44" i="72"/>
  <c r="E44" i="72"/>
  <c r="D44" i="72"/>
  <c r="C44" i="72"/>
  <c r="B44" i="72"/>
  <c r="L43" i="72"/>
  <c r="K43" i="72"/>
  <c r="G43" i="72"/>
  <c r="F43" i="72"/>
  <c r="E43" i="72"/>
  <c r="D43" i="72"/>
  <c r="C43" i="72"/>
  <c r="B43" i="72"/>
  <c r="L42" i="72"/>
  <c r="K42" i="72"/>
  <c r="G42" i="72"/>
  <c r="F42" i="72"/>
  <c r="E42" i="72"/>
  <c r="D42" i="72"/>
  <c r="C42" i="72"/>
  <c r="B42" i="72"/>
  <c r="L41" i="72"/>
  <c r="K41" i="72"/>
  <c r="G41" i="72"/>
  <c r="F41" i="72"/>
  <c r="E41" i="72"/>
  <c r="D41" i="72"/>
  <c r="C41" i="72"/>
  <c r="B41" i="72"/>
  <c r="L40" i="72"/>
  <c r="K40" i="72"/>
  <c r="G40" i="72"/>
  <c r="F40" i="72"/>
  <c r="E40" i="72"/>
  <c r="D40" i="72"/>
  <c r="C40" i="72"/>
  <c r="B40" i="72"/>
  <c r="L39" i="72"/>
  <c r="K39" i="72"/>
  <c r="G39" i="72"/>
  <c r="F39" i="72"/>
  <c r="E39" i="72"/>
  <c r="D39" i="72"/>
  <c r="C39" i="72"/>
  <c r="B39" i="72"/>
  <c r="L38" i="72"/>
  <c r="K38" i="72"/>
  <c r="G38" i="72"/>
  <c r="F38" i="72"/>
  <c r="E38" i="72"/>
  <c r="D38" i="72"/>
  <c r="C38" i="72"/>
  <c r="B38" i="72"/>
  <c r="L37" i="72"/>
  <c r="K37" i="72"/>
  <c r="G37" i="72"/>
  <c r="F37" i="72"/>
  <c r="E37" i="72"/>
  <c r="D37" i="72"/>
  <c r="C37" i="72"/>
  <c r="B37" i="72"/>
  <c r="L36" i="72"/>
  <c r="K36" i="72"/>
  <c r="G36" i="72"/>
  <c r="F36" i="72"/>
  <c r="E36" i="72"/>
  <c r="D36" i="72"/>
  <c r="C36" i="72"/>
  <c r="B36" i="72"/>
  <c r="L35" i="72"/>
  <c r="K35" i="72"/>
  <c r="G35" i="72"/>
  <c r="F35" i="72"/>
  <c r="E35" i="72"/>
  <c r="D35" i="72"/>
  <c r="C35" i="72"/>
  <c r="B35" i="72"/>
  <c r="L34" i="72"/>
  <c r="K34" i="72"/>
  <c r="G34" i="72"/>
  <c r="F34" i="72"/>
  <c r="E34" i="72"/>
  <c r="D34" i="72"/>
  <c r="C34" i="72"/>
  <c r="B34" i="72"/>
  <c r="L33" i="72"/>
  <c r="K33" i="72"/>
  <c r="G33" i="72"/>
  <c r="F33" i="72"/>
  <c r="E33" i="72"/>
  <c r="D33" i="72"/>
  <c r="C33" i="72"/>
  <c r="B33" i="72"/>
  <c r="L32" i="72"/>
  <c r="K32" i="72"/>
  <c r="G32" i="72"/>
  <c r="F32" i="72"/>
  <c r="E32" i="72"/>
  <c r="D32" i="72"/>
  <c r="C32" i="72"/>
  <c r="B32" i="72"/>
  <c r="L31" i="72"/>
  <c r="K31" i="72"/>
  <c r="G31" i="72"/>
  <c r="F31" i="72"/>
  <c r="E31" i="72"/>
  <c r="D31" i="72"/>
  <c r="C31" i="72"/>
  <c r="B31" i="72"/>
  <c r="L30" i="72"/>
  <c r="K30" i="72"/>
  <c r="G30" i="72"/>
  <c r="F30" i="72"/>
  <c r="E30" i="72"/>
  <c r="D30" i="72"/>
  <c r="C30" i="72"/>
  <c r="B30" i="72"/>
  <c r="L29" i="72"/>
  <c r="K29" i="72"/>
  <c r="G29" i="72"/>
  <c r="F29" i="72"/>
  <c r="E29" i="72"/>
  <c r="D29" i="72"/>
  <c r="C29" i="72"/>
  <c r="B29" i="72"/>
  <c r="L28" i="72"/>
  <c r="K28" i="72"/>
  <c r="G28" i="72"/>
  <c r="F28" i="72"/>
  <c r="E28" i="72"/>
  <c r="D28" i="72"/>
  <c r="C28" i="72"/>
  <c r="B28" i="72"/>
  <c r="L27" i="72"/>
  <c r="K27" i="72"/>
  <c r="G27" i="72"/>
  <c r="F27" i="72"/>
  <c r="E27" i="72"/>
  <c r="D27" i="72"/>
  <c r="C27" i="72"/>
  <c r="B27" i="72"/>
  <c r="L26" i="72"/>
  <c r="K26" i="72"/>
  <c r="G26" i="72"/>
  <c r="F26" i="72"/>
  <c r="E26" i="72"/>
  <c r="D26" i="72"/>
  <c r="C26" i="72"/>
  <c r="B26" i="72"/>
  <c r="L25" i="72"/>
  <c r="K25" i="72"/>
  <c r="G25" i="72"/>
  <c r="F25" i="72"/>
  <c r="E25" i="72"/>
  <c r="D25" i="72"/>
  <c r="C25" i="72"/>
  <c r="B25" i="72"/>
  <c r="L24" i="72"/>
  <c r="K24" i="72"/>
  <c r="G24" i="72"/>
  <c r="F24" i="72"/>
  <c r="E24" i="72"/>
  <c r="D24" i="72"/>
  <c r="C24" i="72"/>
  <c r="B24" i="72"/>
  <c r="L23" i="72"/>
  <c r="K23" i="72"/>
  <c r="G23" i="72"/>
  <c r="F23" i="72"/>
  <c r="E23" i="72"/>
  <c r="D23" i="72"/>
  <c r="C23" i="72"/>
  <c r="B23" i="72"/>
  <c r="L22" i="72"/>
  <c r="K22" i="72"/>
  <c r="G22" i="72"/>
  <c r="F22" i="72"/>
  <c r="E22" i="72"/>
  <c r="D22" i="72"/>
  <c r="C22" i="72"/>
  <c r="B22" i="72"/>
  <c r="L21" i="72"/>
  <c r="K21" i="72"/>
  <c r="G21" i="72"/>
  <c r="F21" i="72"/>
  <c r="E21" i="72"/>
  <c r="D21" i="72"/>
  <c r="C21" i="72"/>
  <c r="B21" i="72"/>
  <c r="L20" i="72"/>
  <c r="K20" i="72"/>
  <c r="G20" i="72"/>
  <c r="F20" i="72"/>
  <c r="E20" i="72"/>
  <c r="D20" i="72"/>
  <c r="C20" i="72"/>
  <c r="B20" i="72"/>
  <c r="L19" i="72"/>
  <c r="K19" i="72"/>
  <c r="G19" i="72"/>
  <c r="F19" i="72"/>
  <c r="E19" i="72"/>
  <c r="D19" i="72"/>
  <c r="C19" i="72"/>
  <c r="B19" i="72"/>
  <c r="L18" i="72"/>
  <c r="K18" i="72"/>
  <c r="G18" i="72"/>
  <c r="F18" i="72"/>
  <c r="E18" i="72"/>
  <c r="D18" i="72"/>
  <c r="C18" i="72"/>
  <c r="B18" i="72"/>
  <c r="L17" i="72"/>
  <c r="K17" i="72"/>
  <c r="G17" i="72"/>
  <c r="F17" i="72"/>
  <c r="E17" i="72"/>
  <c r="D17" i="72"/>
  <c r="C17" i="72"/>
  <c r="B17" i="72"/>
  <c r="L16" i="72"/>
  <c r="K16" i="72"/>
  <c r="G16" i="72"/>
  <c r="F16" i="72"/>
  <c r="E16" i="72"/>
  <c r="D16" i="72"/>
  <c r="C16" i="72"/>
  <c r="B16" i="72"/>
  <c r="L15" i="72"/>
  <c r="K15" i="72"/>
  <c r="G15" i="72"/>
  <c r="F15" i="72"/>
  <c r="E15" i="72"/>
  <c r="D15" i="72"/>
  <c r="C15" i="72"/>
  <c r="B15" i="72"/>
  <c r="L14" i="72"/>
  <c r="K14" i="72"/>
  <c r="G14" i="72"/>
  <c r="F14" i="72"/>
  <c r="E14" i="72"/>
  <c r="D14" i="72"/>
  <c r="C14" i="72"/>
  <c r="B14" i="72"/>
  <c r="L13" i="72"/>
  <c r="K13" i="72"/>
  <c r="G13" i="72"/>
  <c r="F13" i="72"/>
  <c r="E13" i="72"/>
  <c r="D13" i="72"/>
  <c r="C13" i="72"/>
  <c r="B13" i="72"/>
  <c r="A3" i="72"/>
  <c r="A2" i="72"/>
  <c r="A1" i="72"/>
  <c r="M56" i="89"/>
  <c r="L56" i="89"/>
  <c r="G56" i="89"/>
  <c r="F56" i="89"/>
  <c r="E56" i="89"/>
  <c r="D56" i="89"/>
  <c r="C56" i="89"/>
  <c r="B56" i="89"/>
  <c r="M55" i="89"/>
  <c r="L55" i="89"/>
  <c r="G55" i="89"/>
  <c r="F55" i="89"/>
  <c r="E55" i="89"/>
  <c r="D55" i="89"/>
  <c r="C55" i="89"/>
  <c r="B55" i="89"/>
  <c r="M54" i="89"/>
  <c r="L54" i="89"/>
  <c r="G54" i="89"/>
  <c r="F54" i="89"/>
  <c r="E54" i="89"/>
  <c r="D54" i="89"/>
  <c r="C54" i="89"/>
  <c r="B54" i="89"/>
  <c r="M53" i="89"/>
  <c r="L53" i="89"/>
  <c r="G53" i="89"/>
  <c r="F53" i="89"/>
  <c r="E53" i="89"/>
  <c r="D53" i="89"/>
  <c r="C53" i="89"/>
  <c r="B53" i="89"/>
  <c r="M52" i="89"/>
  <c r="L52" i="89"/>
  <c r="G52" i="89"/>
  <c r="F52" i="89"/>
  <c r="E52" i="89"/>
  <c r="D52" i="89"/>
  <c r="C52" i="89"/>
  <c r="B52" i="89"/>
  <c r="M51" i="89"/>
  <c r="L51" i="89"/>
  <c r="G51" i="89"/>
  <c r="F51" i="89"/>
  <c r="E51" i="89"/>
  <c r="D51" i="89"/>
  <c r="C51" i="89"/>
  <c r="B51" i="89"/>
  <c r="M50" i="89"/>
  <c r="L50" i="89"/>
  <c r="G50" i="89"/>
  <c r="F50" i="89"/>
  <c r="E50" i="89"/>
  <c r="D50" i="89"/>
  <c r="C50" i="89"/>
  <c r="B50" i="89"/>
  <c r="M49" i="89"/>
  <c r="L49" i="89"/>
  <c r="G49" i="89"/>
  <c r="F49" i="89"/>
  <c r="E49" i="89"/>
  <c r="D49" i="89"/>
  <c r="C49" i="89"/>
  <c r="B49" i="89"/>
  <c r="M48" i="89"/>
  <c r="L48" i="89"/>
  <c r="G48" i="89"/>
  <c r="F48" i="89"/>
  <c r="E48" i="89"/>
  <c r="D48" i="89"/>
  <c r="C48" i="89"/>
  <c r="B48" i="89"/>
  <c r="M47" i="89"/>
  <c r="L47" i="89"/>
  <c r="G47" i="89"/>
  <c r="F47" i="89"/>
  <c r="E47" i="89"/>
  <c r="D47" i="89"/>
  <c r="C47" i="89"/>
  <c r="B47" i="89"/>
  <c r="M46" i="89"/>
  <c r="L46" i="89"/>
  <c r="G46" i="89"/>
  <c r="F46" i="89"/>
  <c r="E46" i="89"/>
  <c r="D46" i="89"/>
  <c r="C46" i="89"/>
  <c r="B46" i="89"/>
  <c r="M45" i="89"/>
  <c r="L45" i="89"/>
  <c r="G45" i="89"/>
  <c r="F45" i="89"/>
  <c r="E45" i="89"/>
  <c r="D45" i="89"/>
  <c r="C45" i="89"/>
  <c r="B45" i="89"/>
  <c r="M44" i="89"/>
  <c r="L44" i="89"/>
  <c r="G44" i="89"/>
  <c r="F44" i="89"/>
  <c r="E44" i="89"/>
  <c r="D44" i="89"/>
  <c r="C44" i="89"/>
  <c r="B44" i="89"/>
  <c r="M43" i="89"/>
  <c r="L43" i="89"/>
  <c r="G43" i="89"/>
  <c r="F43" i="89"/>
  <c r="E43" i="89"/>
  <c r="D43" i="89"/>
  <c r="C43" i="89"/>
  <c r="B43" i="89"/>
  <c r="M42" i="89"/>
  <c r="L42" i="89"/>
  <c r="G42" i="89"/>
  <c r="F42" i="89"/>
  <c r="E42" i="89"/>
  <c r="D42" i="89"/>
  <c r="C42" i="89"/>
  <c r="B42" i="89"/>
  <c r="M41" i="89"/>
  <c r="L41" i="89"/>
  <c r="G41" i="89"/>
  <c r="F41" i="89"/>
  <c r="E41" i="89"/>
  <c r="D41" i="89"/>
  <c r="C41" i="89"/>
  <c r="B41" i="89"/>
  <c r="M40" i="89"/>
  <c r="L40" i="89"/>
  <c r="G40" i="89"/>
  <c r="F40" i="89"/>
  <c r="E40" i="89"/>
  <c r="D40" i="89"/>
  <c r="C40" i="89"/>
  <c r="B40" i="89"/>
  <c r="M39" i="89"/>
  <c r="L39" i="89"/>
  <c r="G39" i="89"/>
  <c r="F39" i="89"/>
  <c r="E39" i="89"/>
  <c r="D39" i="89"/>
  <c r="C39" i="89"/>
  <c r="B39" i="89"/>
  <c r="M38" i="89"/>
  <c r="L38" i="89"/>
  <c r="G38" i="89"/>
  <c r="F38" i="89"/>
  <c r="E38" i="89"/>
  <c r="D38" i="89"/>
  <c r="C38" i="89"/>
  <c r="B38" i="89"/>
  <c r="M37" i="89"/>
  <c r="L37" i="89"/>
  <c r="G37" i="89"/>
  <c r="F37" i="89"/>
  <c r="E37" i="89"/>
  <c r="D37" i="89"/>
  <c r="C37" i="89"/>
  <c r="B37" i="89"/>
  <c r="M36" i="89"/>
  <c r="L36" i="89"/>
  <c r="G36" i="89"/>
  <c r="F36" i="89"/>
  <c r="E36" i="89"/>
  <c r="D36" i="89"/>
  <c r="C36" i="89"/>
  <c r="B36" i="89"/>
  <c r="M35" i="89"/>
  <c r="L35" i="89"/>
  <c r="G35" i="89"/>
  <c r="F35" i="89"/>
  <c r="E35" i="89"/>
  <c r="D35" i="89"/>
  <c r="C35" i="89"/>
  <c r="B35" i="89"/>
  <c r="M34" i="89"/>
  <c r="L34" i="89"/>
  <c r="G34" i="89"/>
  <c r="F34" i="89"/>
  <c r="E34" i="89"/>
  <c r="D34" i="89"/>
  <c r="C34" i="89"/>
  <c r="B34" i="89"/>
  <c r="M33" i="89"/>
  <c r="L33" i="89"/>
  <c r="G33" i="89"/>
  <c r="F33" i="89"/>
  <c r="E33" i="89"/>
  <c r="D33" i="89"/>
  <c r="C33" i="89"/>
  <c r="B33" i="89"/>
  <c r="M32" i="89"/>
  <c r="L32" i="89"/>
  <c r="G32" i="89"/>
  <c r="F32" i="89"/>
  <c r="E32" i="89"/>
  <c r="D32" i="89"/>
  <c r="C32" i="89"/>
  <c r="B32" i="89"/>
  <c r="M31" i="89"/>
  <c r="L31" i="89"/>
  <c r="G31" i="89"/>
  <c r="F31" i="89"/>
  <c r="E31" i="89"/>
  <c r="D31" i="89"/>
  <c r="C31" i="89"/>
  <c r="B31" i="89"/>
  <c r="M30" i="89"/>
  <c r="L30" i="89"/>
  <c r="G30" i="89"/>
  <c r="F30" i="89"/>
  <c r="E30" i="89"/>
  <c r="D30" i="89"/>
  <c r="C30" i="89"/>
  <c r="B30" i="89"/>
  <c r="M29" i="89"/>
  <c r="L29" i="89"/>
  <c r="G29" i="89"/>
  <c r="F29" i="89"/>
  <c r="E29" i="89"/>
  <c r="D29" i="89"/>
  <c r="C29" i="89"/>
  <c r="B29" i="89"/>
  <c r="M28" i="89"/>
  <c r="L28" i="89"/>
  <c r="G28" i="89"/>
  <c r="F28" i="89"/>
  <c r="E28" i="89"/>
  <c r="D28" i="89"/>
  <c r="C28" i="89"/>
  <c r="B28" i="89"/>
  <c r="M27" i="89"/>
  <c r="L27" i="89"/>
  <c r="G27" i="89"/>
  <c r="F27" i="89"/>
  <c r="E27" i="89"/>
  <c r="D27" i="89"/>
  <c r="C27" i="89"/>
  <c r="B27" i="89"/>
  <c r="M26" i="89"/>
  <c r="L26" i="89"/>
  <c r="G26" i="89"/>
  <c r="F26" i="89"/>
  <c r="E26" i="89"/>
  <c r="D26" i="89"/>
  <c r="C26" i="89"/>
  <c r="B26" i="89"/>
  <c r="M25" i="89"/>
  <c r="L25" i="89"/>
  <c r="G25" i="89"/>
  <c r="F25" i="89"/>
  <c r="E25" i="89"/>
  <c r="D25" i="89"/>
  <c r="C25" i="89"/>
  <c r="B25" i="89"/>
  <c r="M24" i="89"/>
  <c r="L24" i="89"/>
  <c r="G24" i="89"/>
  <c r="F24" i="89"/>
  <c r="E24" i="89"/>
  <c r="D24" i="89"/>
  <c r="C24" i="89"/>
  <c r="B24" i="89"/>
  <c r="M23" i="89"/>
  <c r="L23" i="89"/>
  <c r="G23" i="89"/>
  <c r="F23" i="89"/>
  <c r="E23" i="89"/>
  <c r="D23" i="89"/>
  <c r="C23" i="89"/>
  <c r="B23" i="89"/>
  <c r="M22" i="89"/>
  <c r="L22" i="89"/>
  <c r="G22" i="89"/>
  <c r="F22" i="89"/>
  <c r="E22" i="89"/>
  <c r="D22" i="89"/>
  <c r="C22" i="89"/>
  <c r="B22" i="89"/>
  <c r="M21" i="89"/>
  <c r="L21" i="89"/>
  <c r="G21" i="89"/>
  <c r="F21" i="89"/>
  <c r="E21" i="89"/>
  <c r="D21" i="89"/>
  <c r="C21" i="89"/>
  <c r="B21" i="89"/>
  <c r="M20" i="89"/>
  <c r="L20" i="89"/>
  <c r="G20" i="89"/>
  <c r="F20" i="89"/>
  <c r="E20" i="89"/>
  <c r="D20" i="89"/>
  <c r="C20" i="89"/>
  <c r="B20" i="89"/>
  <c r="M19" i="89"/>
  <c r="L19" i="89"/>
  <c r="G19" i="89"/>
  <c r="F19" i="89"/>
  <c r="E19" i="89"/>
  <c r="D19" i="89"/>
  <c r="C19" i="89"/>
  <c r="B19" i="89"/>
  <c r="M18" i="89"/>
  <c r="L18" i="89"/>
  <c r="G18" i="89"/>
  <c r="F18" i="89"/>
  <c r="E18" i="89"/>
  <c r="D18" i="89"/>
  <c r="C18" i="89"/>
  <c r="B18" i="89"/>
  <c r="M17" i="89"/>
  <c r="L17" i="89"/>
  <c r="G17" i="89"/>
  <c r="F17" i="89"/>
  <c r="E17" i="89"/>
  <c r="D17" i="89"/>
  <c r="C17" i="89"/>
  <c r="B17" i="89"/>
  <c r="M16" i="89"/>
  <c r="L16" i="89"/>
  <c r="G16" i="89"/>
  <c r="F16" i="89"/>
  <c r="E16" i="89"/>
  <c r="D16" i="89"/>
  <c r="C16" i="89"/>
  <c r="B16" i="89"/>
  <c r="M15" i="89"/>
  <c r="L15" i="89"/>
  <c r="G15" i="89"/>
  <c r="F15" i="89"/>
  <c r="E15" i="89"/>
  <c r="D15" i="89"/>
  <c r="C15" i="89"/>
  <c r="B15" i="89"/>
  <c r="M14" i="89"/>
  <c r="L14" i="89"/>
  <c r="G14" i="89"/>
  <c r="F14" i="89"/>
  <c r="E14" i="89"/>
  <c r="D14" i="89"/>
  <c r="C14" i="89"/>
  <c r="B14" i="89"/>
  <c r="M13" i="89"/>
  <c r="L13" i="89"/>
  <c r="G13" i="89"/>
  <c r="F13" i="89"/>
  <c r="E13" i="89"/>
  <c r="D13" i="89"/>
  <c r="C13" i="89"/>
  <c r="B13" i="89"/>
  <c r="A3" i="89"/>
  <c r="A2" i="89"/>
  <c r="A1" i="89"/>
  <c r="M56" i="76"/>
  <c r="L56" i="76"/>
  <c r="G56" i="76"/>
  <c r="F56" i="76"/>
  <c r="E56" i="76"/>
  <c r="D56" i="76"/>
  <c r="C56" i="76"/>
  <c r="B56" i="76"/>
  <c r="M55" i="76"/>
  <c r="L55" i="76"/>
  <c r="G55" i="76"/>
  <c r="F55" i="76"/>
  <c r="E55" i="76"/>
  <c r="D55" i="76"/>
  <c r="C55" i="76"/>
  <c r="B55" i="76"/>
  <c r="M54" i="76"/>
  <c r="L54" i="76"/>
  <c r="G54" i="76"/>
  <c r="F54" i="76"/>
  <c r="E54" i="76"/>
  <c r="D54" i="76"/>
  <c r="C54" i="76"/>
  <c r="B54" i="76"/>
  <c r="M53" i="76"/>
  <c r="L53" i="76"/>
  <c r="G53" i="76"/>
  <c r="F53" i="76"/>
  <c r="E53" i="76"/>
  <c r="D53" i="76"/>
  <c r="C53" i="76"/>
  <c r="B53" i="76"/>
  <c r="M52" i="76"/>
  <c r="L52" i="76"/>
  <c r="G52" i="76"/>
  <c r="F52" i="76"/>
  <c r="E52" i="76"/>
  <c r="D52" i="76"/>
  <c r="C52" i="76"/>
  <c r="B52" i="76"/>
  <c r="M51" i="76"/>
  <c r="L51" i="76"/>
  <c r="G51" i="76"/>
  <c r="F51" i="76"/>
  <c r="E51" i="76"/>
  <c r="D51" i="76"/>
  <c r="C51" i="76"/>
  <c r="B51" i="76"/>
  <c r="M50" i="76"/>
  <c r="L50" i="76"/>
  <c r="G50" i="76"/>
  <c r="F50" i="76"/>
  <c r="E50" i="76"/>
  <c r="D50" i="76"/>
  <c r="C50" i="76"/>
  <c r="B50" i="76"/>
  <c r="M49" i="76"/>
  <c r="L49" i="76"/>
  <c r="G49" i="76"/>
  <c r="F49" i="76"/>
  <c r="E49" i="76"/>
  <c r="D49" i="76"/>
  <c r="C49" i="76"/>
  <c r="B49" i="76"/>
  <c r="M48" i="76"/>
  <c r="L48" i="76"/>
  <c r="G48" i="76"/>
  <c r="F48" i="76"/>
  <c r="E48" i="76"/>
  <c r="D48" i="76"/>
  <c r="C48" i="76"/>
  <c r="B48" i="76"/>
  <c r="M47" i="76"/>
  <c r="L47" i="76"/>
  <c r="G47" i="76"/>
  <c r="F47" i="76"/>
  <c r="E47" i="76"/>
  <c r="D47" i="76"/>
  <c r="C47" i="76"/>
  <c r="B47" i="76"/>
  <c r="M46" i="76"/>
  <c r="L46" i="76"/>
  <c r="G46" i="76"/>
  <c r="F46" i="76"/>
  <c r="E46" i="76"/>
  <c r="D46" i="76"/>
  <c r="C46" i="76"/>
  <c r="B46" i="76"/>
  <c r="M45" i="76"/>
  <c r="L45" i="76"/>
  <c r="G45" i="76"/>
  <c r="F45" i="76"/>
  <c r="E45" i="76"/>
  <c r="D45" i="76"/>
  <c r="C45" i="76"/>
  <c r="B45" i="76"/>
  <c r="M44" i="76"/>
  <c r="L44" i="76"/>
  <c r="G44" i="76"/>
  <c r="F44" i="76"/>
  <c r="E44" i="76"/>
  <c r="D44" i="76"/>
  <c r="C44" i="76"/>
  <c r="B44" i="76"/>
  <c r="M43" i="76"/>
  <c r="L43" i="76"/>
  <c r="G43" i="76"/>
  <c r="F43" i="76"/>
  <c r="E43" i="76"/>
  <c r="D43" i="76"/>
  <c r="C43" i="76"/>
  <c r="B43" i="76"/>
  <c r="M42" i="76"/>
  <c r="L42" i="76"/>
  <c r="G42" i="76"/>
  <c r="F42" i="76"/>
  <c r="E42" i="76"/>
  <c r="D42" i="76"/>
  <c r="C42" i="76"/>
  <c r="B42" i="76"/>
  <c r="M41" i="76"/>
  <c r="L41" i="76"/>
  <c r="G41" i="76"/>
  <c r="F41" i="76"/>
  <c r="E41" i="76"/>
  <c r="D41" i="76"/>
  <c r="C41" i="76"/>
  <c r="B41" i="76"/>
  <c r="M40" i="76"/>
  <c r="L40" i="76"/>
  <c r="G40" i="76"/>
  <c r="F40" i="76"/>
  <c r="E40" i="76"/>
  <c r="D40" i="76"/>
  <c r="C40" i="76"/>
  <c r="B40" i="76"/>
  <c r="M39" i="76"/>
  <c r="L39" i="76"/>
  <c r="G39" i="76"/>
  <c r="F39" i="76"/>
  <c r="E39" i="76"/>
  <c r="D39" i="76"/>
  <c r="C39" i="76"/>
  <c r="B39" i="76"/>
  <c r="M38" i="76"/>
  <c r="L38" i="76"/>
  <c r="G38" i="76"/>
  <c r="F38" i="76"/>
  <c r="E38" i="76"/>
  <c r="D38" i="76"/>
  <c r="C38" i="76"/>
  <c r="B38" i="76"/>
  <c r="M37" i="76"/>
  <c r="L37" i="76"/>
  <c r="G37" i="76"/>
  <c r="F37" i="76"/>
  <c r="E37" i="76"/>
  <c r="D37" i="76"/>
  <c r="C37" i="76"/>
  <c r="B37" i="76"/>
  <c r="M36" i="76"/>
  <c r="L36" i="76"/>
  <c r="G36" i="76"/>
  <c r="F36" i="76"/>
  <c r="E36" i="76"/>
  <c r="D36" i="76"/>
  <c r="C36" i="76"/>
  <c r="B36" i="76"/>
  <c r="M35" i="76"/>
  <c r="L35" i="76"/>
  <c r="G35" i="76"/>
  <c r="F35" i="76"/>
  <c r="E35" i="76"/>
  <c r="D35" i="76"/>
  <c r="C35" i="76"/>
  <c r="B35" i="76"/>
  <c r="M34" i="76"/>
  <c r="L34" i="76"/>
  <c r="G34" i="76"/>
  <c r="F34" i="76"/>
  <c r="E34" i="76"/>
  <c r="D34" i="76"/>
  <c r="C34" i="76"/>
  <c r="B34" i="76"/>
  <c r="M33" i="76"/>
  <c r="L33" i="76"/>
  <c r="G33" i="76"/>
  <c r="F33" i="76"/>
  <c r="E33" i="76"/>
  <c r="D33" i="76"/>
  <c r="C33" i="76"/>
  <c r="B33" i="76"/>
  <c r="M32" i="76"/>
  <c r="L32" i="76"/>
  <c r="G32" i="76"/>
  <c r="F32" i="76"/>
  <c r="E32" i="76"/>
  <c r="D32" i="76"/>
  <c r="C32" i="76"/>
  <c r="B32" i="76"/>
  <c r="M31" i="76"/>
  <c r="L31" i="76"/>
  <c r="G31" i="76"/>
  <c r="F31" i="76"/>
  <c r="E31" i="76"/>
  <c r="D31" i="76"/>
  <c r="C31" i="76"/>
  <c r="B31" i="76"/>
  <c r="M30" i="76"/>
  <c r="L30" i="76"/>
  <c r="G30" i="76"/>
  <c r="F30" i="76"/>
  <c r="E30" i="76"/>
  <c r="D30" i="76"/>
  <c r="C30" i="76"/>
  <c r="B30" i="76"/>
  <c r="M29" i="76"/>
  <c r="L29" i="76"/>
  <c r="G29" i="76"/>
  <c r="F29" i="76"/>
  <c r="E29" i="76"/>
  <c r="D29" i="76"/>
  <c r="C29" i="76"/>
  <c r="B29" i="76"/>
  <c r="M28" i="76"/>
  <c r="L28" i="76"/>
  <c r="G28" i="76"/>
  <c r="F28" i="76"/>
  <c r="E28" i="76"/>
  <c r="D28" i="76"/>
  <c r="C28" i="76"/>
  <c r="B28" i="76"/>
  <c r="M27" i="76"/>
  <c r="L27" i="76"/>
  <c r="G27" i="76"/>
  <c r="F27" i="76"/>
  <c r="E27" i="76"/>
  <c r="D27" i="76"/>
  <c r="C27" i="76"/>
  <c r="B27" i="76"/>
  <c r="M26" i="76"/>
  <c r="L26" i="76"/>
  <c r="G26" i="76"/>
  <c r="F26" i="76"/>
  <c r="E26" i="76"/>
  <c r="D26" i="76"/>
  <c r="C26" i="76"/>
  <c r="B26" i="76"/>
  <c r="M25" i="76"/>
  <c r="L25" i="76"/>
  <c r="G25" i="76"/>
  <c r="F25" i="76"/>
  <c r="E25" i="76"/>
  <c r="D25" i="76"/>
  <c r="C25" i="76"/>
  <c r="B25" i="76"/>
  <c r="M24" i="76"/>
  <c r="L24" i="76"/>
  <c r="G24" i="76"/>
  <c r="F24" i="76"/>
  <c r="E24" i="76"/>
  <c r="D24" i="76"/>
  <c r="C24" i="76"/>
  <c r="B24" i="76"/>
  <c r="M23" i="76"/>
  <c r="L23" i="76"/>
  <c r="G23" i="76"/>
  <c r="F23" i="76"/>
  <c r="E23" i="76"/>
  <c r="D23" i="76"/>
  <c r="C23" i="76"/>
  <c r="B23" i="76"/>
  <c r="M22" i="76"/>
  <c r="L22" i="76"/>
  <c r="G22" i="76"/>
  <c r="F22" i="76"/>
  <c r="E22" i="76"/>
  <c r="D22" i="76"/>
  <c r="C22" i="76"/>
  <c r="B22" i="76"/>
  <c r="M21" i="76"/>
  <c r="L21" i="76"/>
  <c r="G21" i="76"/>
  <c r="F21" i="76"/>
  <c r="E21" i="76"/>
  <c r="D21" i="76"/>
  <c r="C21" i="76"/>
  <c r="B21" i="76"/>
  <c r="M20" i="76"/>
  <c r="L20" i="76"/>
  <c r="G20" i="76"/>
  <c r="F20" i="76"/>
  <c r="E20" i="76"/>
  <c r="D20" i="76"/>
  <c r="C20" i="76"/>
  <c r="B20" i="76"/>
  <c r="M19" i="76"/>
  <c r="L19" i="76"/>
  <c r="G19" i="76"/>
  <c r="F19" i="76"/>
  <c r="E19" i="76"/>
  <c r="D19" i="76"/>
  <c r="C19" i="76"/>
  <c r="B19" i="76"/>
  <c r="M18" i="76"/>
  <c r="L18" i="76"/>
  <c r="G18" i="76"/>
  <c r="F18" i="76"/>
  <c r="E18" i="76"/>
  <c r="D18" i="76"/>
  <c r="C18" i="76"/>
  <c r="B18" i="76"/>
  <c r="M17" i="76"/>
  <c r="L17" i="76"/>
  <c r="G17" i="76"/>
  <c r="F17" i="76"/>
  <c r="E17" i="76"/>
  <c r="D17" i="76"/>
  <c r="C17" i="76"/>
  <c r="B17" i="76"/>
  <c r="M16" i="76"/>
  <c r="L16" i="76"/>
  <c r="G16" i="76"/>
  <c r="F16" i="76"/>
  <c r="E16" i="76"/>
  <c r="D16" i="76"/>
  <c r="C16" i="76"/>
  <c r="B16" i="76"/>
  <c r="M15" i="76"/>
  <c r="L15" i="76"/>
  <c r="G15" i="76"/>
  <c r="F15" i="76"/>
  <c r="E15" i="76"/>
  <c r="D15" i="76"/>
  <c r="C15" i="76"/>
  <c r="B15" i="76"/>
  <c r="M14" i="76"/>
  <c r="L14" i="76"/>
  <c r="G14" i="76"/>
  <c r="F14" i="76"/>
  <c r="E14" i="76"/>
  <c r="D14" i="76"/>
  <c r="C14" i="76"/>
  <c r="B14" i="76"/>
  <c r="M13" i="76"/>
  <c r="L13" i="76"/>
  <c r="G13" i="76"/>
  <c r="F13" i="76"/>
  <c r="E13" i="76"/>
  <c r="D13" i="76"/>
  <c r="C13" i="76"/>
  <c r="B13" i="76"/>
  <c r="A3" i="76"/>
  <c r="A2" i="76"/>
  <c r="A1" i="76"/>
  <c r="P56" i="88"/>
  <c r="O56" i="88"/>
  <c r="G56" i="88"/>
  <c r="F56" i="88"/>
  <c r="E56" i="88"/>
  <c r="D56" i="88"/>
  <c r="C56" i="88"/>
  <c r="B56" i="88"/>
  <c r="P55" i="88"/>
  <c r="O55" i="88"/>
  <c r="G55" i="88"/>
  <c r="F55" i="88"/>
  <c r="E55" i="88"/>
  <c r="D55" i="88"/>
  <c r="C55" i="88"/>
  <c r="B55" i="88"/>
  <c r="P54" i="88"/>
  <c r="O54" i="88"/>
  <c r="G54" i="88"/>
  <c r="F54" i="88"/>
  <c r="E54" i="88"/>
  <c r="D54" i="88"/>
  <c r="C54" i="88"/>
  <c r="B54" i="88"/>
  <c r="P53" i="88"/>
  <c r="O53" i="88"/>
  <c r="G53" i="88"/>
  <c r="F53" i="88"/>
  <c r="E53" i="88"/>
  <c r="D53" i="88"/>
  <c r="C53" i="88"/>
  <c r="B53" i="88"/>
  <c r="P52" i="88"/>
  <c r="O52" i="88"/>
  <c r="G52" i="88"/>
  <c r="F52" i="88"/>
  <c r="E52" i="88"/>
  <c r="D52" i="88"/>
  <c r="C52" i="88"/>
  <c r="B52" i="88"/>
  <c r="P51" i="88"/>
  <c r="O51" i="88"/>
  <c r="G51" i="88"/>
  <c r="F51" i="88"/>
  <c r="E51" i="88"/>
  <c r="D51" i="88"/>
  <c r="C51" i="88"/>
  <c r="B51" i="88"/>
  <c r="P50" i="88"/>
  <c r="O50" i="88"/>
  <c r="G50" i="88"/>
  <c r="F50" i="88"/>
  <c r="E50" i="88"/>
  <c r="D50" i="88"/>
  <c r="C50" i="88"/>
  <c r="B50" i="88"/>
  <c r="P49" i="88"/>
  <c r="O49" i="88"/>
  <c r="G49" i="88"/>
  <c r="F49" i="88"/>
  <c r="E49" i="88"/>
  <c r="D49" i="88"/>
  <c r="C49" i="88"/>
  <c r="B49" i="88"/>
  <c r="P48" i="88"/>
  <c r="O48" i="88"/>
  <c r="G48" i="88"/>
  <c r="F48" i="88"/>
  <c r="E48" i="88"/>
  <c r="D48" i="88"/>
  <c r="C48" i="88"/>
  <c r="B48" i="88"/>
  <c r="P47" i="88"/>
  <c r="O47" i="88"/>
  <c r="G47" i="88"/>
  <c r="F47" i="88"/>
  <c r="E47" i="88"/>
  <c r="D47" i="88"/>
  <c r="C47" i="88"/>
  <c r="B47" i="88"/>
  <c r="P46" i="88"/>
  <c r="O46" i="88"/>
  <c r="G46" i="88"/>
  <c r="F46" i="88"/>
  <c r="E46" i="88"/>
  <c r="D46" i="88"/>
  <c r="C46" i="88"/>
  <c r="B46" i="88"/>
  <c r="P45" i="88"/>
  <c r="O45" i="88"/>
  <c r="G45" i="88"/>
  <c r="F45" i="88"/>
  <c r="E45" i="88"/>
  <c r="D45" i="88"/>
  <c r="C45" i="88"/>
  <c r="B45" i="88"/>
  <c r="P44" i="88"/>
  <c r="O44" i="88"/>
  <c r="G44" i="88"/>
  <c r="F44" i="88"/>
  <c r="E44" i="88"/>
  <c r="D44" i="88"/>
  <c r="C44" i="88"/>
  <c r="B44" i="88"/>
  <c r="P43" i="88"/>
  <c r="O43" i="88"/>
  <c r="G43" i="88"/>
  <c r="F43" i="88"/>
  <c r="E43" i="88"/>
  <c r="D43" i="88"/>
  <c r="C43" i="88"/>
  <c r="B43" i="88"/>
  <c r="P42" i="88"/>
  <c r="O42" i="88"/>
  <c r="G42" i="88"/>
  <c r="F42" i="88"/>
  <c r="E42" i="88"/>
  <c r="D42" i="88"/>
  <c r="C42" i="88"/>
  <c r="B42" i="88"/>
  <c r="P41" i="88"/>
  <c r="O41" i="88"/>
  <c r="G41" i="88"/>
  <c r="F41" i="88"/>
  <c r="E41" i="88"/>
  <c r="D41" i="88"/>
  <c r="C41" i="88"/>
  <c r="B41" i="88"/>
  <c r="P40" i="88"/>
  <c r="O40" i="88"/>
  <c r="G40" i="88"/>
  <c r="F40" i="88"/>
  <c r="E40" i="88"/>
  <c r="D40" i="88"/>
  <c r="C40" i="88"/>
  <c r="B40" i="88"/>
  <c r="P39" i="88"/>
  <c r="O39" i="88"/>
  <c r="G39" i="88"/>
  <c r="F39" i="88"/>
  <c r="E39" i="88"/>
  <c r="D39" i="88"/>
  <c r="C39" i="88"/>
  <c r="B39" i="88"/>
  <c r="P38" i="88"/>
  <c r="O38" i="88"/>
  <c r="G38" i="88"/>
  <c r="F38" i="88"/>
  <c r="E38" i="88"/>
  <c r="D38" i="88"/>
  <c r="C38" i="88"/>
  <c r="B38" i="88"/>
  <c r="P37" i="88"/>
  <c r="O37" i="88"/>
  <c r="G37" i="88"/>
  <c r="F37" i="88"/>
  <c r="E37" i="88"/>
  <c r="D37" i="88"/>
  <c r="C37" i="88"/>
  <c r="B37" i="88"/>
  <c r="P36" i="88"/>
  <c r="O36" i="88"/>
  <c r="G36" i="88"/>
  <c r="F36" i="88"/>
  <c r="E36" i="88"/>
  <c r="D36" i="88"/>
  <c r="C36" i="88"/>
  <c r="B36" i="88"/>
  <c r="P35" i="88"/>
  <c r="O35" i="88"/>
  <c r="G35" i="88"/>
  <c r="F35" i="88"/>
  <c r="E35" i="88"/>
  <c r="D35" i="88"/>
  <c r="C35" i="88"/>
  <c r="B35" i="88"/>
  <c r="P34" i="88"/>
  <c r="O34" i="88"/>
  <c r="G34" i="88"/>
  <c r="F34" i="88"/>
  <c r="E34" i="88"/>
  <c r="D34" i="88"/>
  <c r="C34" i="88"/>
  <c r="B34" i="88"/>
  <c r="P33" i="88"/>
  <c r="O33" i="88"/>
  <c r="G33" i="88"/>
  <c r="F33" i="88"/>
  <c r="E33" i="88"/>
  <c r="D33" i="88"/>
  <c r="C33" i="88"/>
  <c r="B33" i="88"/>
  <c r="P32" i="88"/>
  <c r="O32" i="88"/>
  <c r="G32" i="88"/>
  <c r="F32" i="88"/>
  <c r="E32" i="88"/>
  <c r="D32" i="88"/>
  <c r="C32" i="88"/>
  <c r="B32" i="88"/>
  <c r="P31" i="88"/>
  <c r="O31" i="88"/>
  <c r="G31" i="88"/>
  <c r="F31" i="88"/>
  <c r="E31" i="88"/>
  <c r="D31" i="88"/>
  <c r="C31" i="88"/>
  <c r="B31" i="88"/>
  <c r="P30" i="88"/>
  <c r="O30" i="88"/>
  <c r="G30" i="88"/>
  <c r="F30" i="88"/>
  <c r="E30" i="88"/>
  <c r="D30" i="88"/>
  <c r="C30" i="88"/>
  <c r="B30" i="88"/>
  <c r="P29" i="88"/>
  <c r="O29" i="88"/>
  <c r="G29" i="88"/>
  <c r="F29" i="88"/>
  <c r="E29" i="88"/>
  <c r="D29" i="88"/>
  <c r="C29" i="88"/>
  <c r="B29" i="88"/>
  <c r="P28" i="88"/>
  <c r="O28" i="88"/>
  <c r="G28" i="88"/>
  <c r="F28" i="88"/>
  <c r="E28" i="88"/>
  <c r="D28" i="88"/>
  <c r="C28" i="88"/>
  <c r="B28" i="88"/>
  <c r="P27" i="88"/>
  <c r="O27" i="88"/>
  <c r="G27" i="88"/>
  <c r="F27" i="88"/>
  <c r="E27" i="88"/>
  <c r="D27" i="88"/>
  <c r="C27" i="88"/>
  <c r="B27" i="88"/>
  <c r="P26" i="88"/>
  <c r="O26" i="88"/>
  <c r="G26" i="88"/>
  <c r="F26" i="88"/>
  <c r="E26" i="88"/>
  <c r="D26" i="88"/>
  <c r="C26" i="88"/>
  <c r="B26" i="88"/>
  <c r="P25" i="88"/>
  <c r="O25" i="88"/>
  <c r="G25" i="88"/>
  <c r="F25" i="88"/>
  <c r="E25" i="88"/>
  <c r="D25" i="88"/>
  <c r="C25" i="88"/>
  <c r="B25" i="88"/>
  <c r="P24" i="88"/>
  <c r="O24" i="88"/>
  <c r="G24" i="88"/>
  <c r="F24" i="88"/>
  <c r="E24" i="88"/>
  <c r="D24" i="88"/>
  <c r="C24" i="88"/>
  <c r="B24" i="88"/>
  <c r="P23" i="88"/>
  <c r="O23" i="88"/>
  <c r="G23" i="88"/>
  <c r="F23" i="88"/>
  <c r="E23" i="88"/>
  <c r="D23" i="88"/>
  <c r="C23" i="88"/>
  <c r="B23" i="88"/>
  <c r="P22" i="88"/>
  <c r="O22" i="88"/>
  <c r="G22" i="88"/>
  <c r="F22" i="88"/>
  <c r="E22" i="88"/>
  <c r="D22" i="88"/>
  <c r="C22" i="88"/>
  <c r="B22" i="88"/>
  <c r="P21" i="88"/>
  <c r="O21" i="88"/>
  <c r="G21" i="88"/>
  <c r="F21" i="88"/>
  <c r="E21" i="88"/>
  <c r="D21" i="88"/>
  <c r="C21" i="88"/>
  <c r="B21" i="88"/>
  <c r="P20" i="88"/>
  <c r="O20" i="88"/>
  <c r="G20" i="88"/>
  <c r="F20" i="88"/>
  <c r="E20" i="88"/>
  <c r="D20" i="88"/>
  <c r="C20" i="88"/>
  <c r="B20" i="88"/>
  <c r="P19" i="88"/>
  <c r="O19" i="88"/>
  <c r="G19" i="88"/>
  <c r="F19" i="88"/>
  <c r="E19" i="88"/>
  <c r="D19" i="88"/>
  <c r="C19" i="88"/>
  <c r="B19" i="88"/>
  <c r="P18" i="88"/>
  <c r="O18" i="88"/>
  <c r="G18" i="88"/>
  <c r="F18" i="88"/>
  <c r="E18" i="88"/>
  <c r="D18" i="88"/>
  <c r="C18" i="88"/>
  <c r="B18" i="88"/>
  <c r="P16" i="88"/>
  <c r="O16" i="88"/>
  <c r="G16" i="88"/>
  <c r="F16" i="88"/>
  <c r="E16" i="88"/>
  <c r="D16" i="88"/>
  <c r="C16" i="88"/>
  <c r="B16" i="88"/>
  <c r="P17" i="88"/>
  <c r="O17" i="88"/>
  <c r="G17" i="88"/>
  <c r="F17" i="88"/>
  <c r="E17" i="88"/>
  <c r="D17" i="88"/>
  <c r="C17" i="88"/>
  <c r="B17" i="88"/>
  <c r="P15" i="88"/>
  <c r="O15" i="88"/>
  <c r="G15" i="88"/>
  <c r="F15" i="88"/>
  <c r="E15" i="88"/>
  <c r="D15" i="88"/>
  <c r="C15" i="88"/>
  <c r="B15" i="88"/>
  <c r="P13" i="88"/>
  <c r="O13" i="88"/>
  <c r="G13" i="88"/>
  <c r="F13" i="88"/>
  <c r="E13" i="88"/>
  <c r="D13" i="88"/>
  <c r="C13" i="88"/>
  <c r="B13" i="88"/>
  <c r="P14" i="88"/>
  <c r="O14" i="88"/>
  <c r="G14" i="88"/>
  <c r="F14" i="88"/>
  <c r="E14" i="88"/>
  <c r="D14" i="88"/>
  <c r="C14" i="88"/>
  <c r="B14" i="88"/>
  <c r="A3" i="88"/>
  <c r="A2" i="88"/>
  <c r="A1" i="88"/>
  <c r="F14" i="40"/>
  <c r="F15" i="40"/>
  <c r="F16" i="40"/>
  <c r="F17" i="40"/>
  <c r="F18" i="40"/>
  <c r="F19" i="40"/>
  <c r="F20" i="40"/>
  <c r="F21" i="40"/>
  <c r="F22" i="40"/>
  <c r="F23" i="40"/>
  <c r="F24" i="40"/>
  <c r="F25" i="40"/>
  <c r="F26" i="40"/>
  <c r="F27" i="40"/>
  <c r="F28" i="40"/>
  <c r="F29" i="40"/>
  <c r="F30" i="40"/>
  <c r="F31" i="40"/>
  <c r="F32" i="40"/>
  <c r="F33" i="40"/>
  <c r="F34" i="40"/>
  <c r="F35" i="40"/>
  <c r="F36" i="40"/>
  <c r="F37" i="40"/>
  <c r="F38" i="40"/>
  <c r="F39" i="40"/>
  <c r="F40" i="40"/>
  <c r="F41" i="40"/>
  <c r="F42" i="40"/>
  <c r="F43" i="40"/>
  <c r="F44" i="40"/>
  <c r="F45" i="40"/>
  <c r="F46" i="40"/>
  <c r="F47" i="40"/>
  <c r="F48" i="40"/>
  <c r="F49" i="40"/>
  <c r="F50" i="40"/>
  <c r="F51" i="40"/>
  <c r="F52" i="40"/>
  <c r="F53" i="40"/>
  <c r="F54" i="40"/>
  <c r="F55" i="40"/>
  <c r="F56" i="40"/>
  <c r="F13" i="40"/>
  <c r="B14" i="40"/>
  <c r="C14" i="40"/>
  <c r="D14" i="40"/>
  <c r="E14" i="40"/>
  <c r="G14" i="40"/>
  <c r="O14" i="40"/>
  <c r="P14" i="40"/>
  <c r="B15" i="40"/>
  <c r="C15" i="40"/>
  <c r="D15" i="40"/>
  <c r="E15" i="40"/>
  <c r="G15" i="40"/>
  <c r="O15" i="40"/>
  <c r="P15" i="40"/>
  <c r="B16" i="40"/>
  <c r="C16" i="40"/>
  <c r="D16" i="40"/>
  <c r="E16" i="40"/>
  <c r="G16" i="40"/>
  <c r="O16" i="40"/>
  <c r="P16" i="40"/>
  <c r="B17" i="40"/>
  <c r="C17" i="40"/>
  <c r="D17" i="40"/>
  <c r="E17" i="40"/>
  <c r="G17" i="40"/>
  <c r="O17" i="40"/>
  <c r="P17" i="40"/>
  <c r="B18" i="40"/>
  <c r="C18" i="40"/>
  <c r="D18" i="40"/>
  <c r="E18" i="40"/>
  <c r="G18" i="40"/>
  <c r="O18" i="40"/>
  <c r="P18" i="40"/>
  <c r="B19" i="40"/>
  <c r="C19" i="40"/>
  <c r="D19" i="40"/>
  <c r="E19" i="40"/>
  <c r="G19" i="40"/>
  <c r="O19" i="40"/>
  <c r="P19" i="40"/>
  <c r="B20" i="40"/>
  <c r="C20" i="40"/>
  <c r="D20" i="40"/>
  <c r="E20" i="40"/>
  <c r="G20" i="40"/>
  <c r="O20" i="40"/>
  <c r="P20" i="40"/>
  <c r="B21" i="40"/>
  <c r="C21" i="40"/>
  <c r="D21" i="40"/>
  <c r="E21" i="40"/>
  <c r="G21" i="40"/>
  <c r="O21" i="40"/>
  <c r="P21" i="40"/>
  <c r="B22" i="40"/>
  <c r="C22" i="40"/>
  <c r="D22" i="40"/>
  <c r="E22" i="40"/>
  <c r="G22" i="40"/>
  <c r="O22" i="40"/>
  <c r="P22" i="40"/>
  <c r="B23" i="40"/>
  <c r="C23" i="40"/>
  <c r="D23" i="40"/>
  <c r="E23" i="40"/>
  <c r="G23" i="40"/>
  <c r="O23" i="40"/>
  <c r="P23" i="40"/>
  <c r="B24" i="40"/>
  <c r="C24" i="40"/>
  <c r="D24" i="40"/>
  <c r="E24" i="40"/>
  <c r="G24" i="40"/>
  <c r="O24" i="40"/>
  <c r="P24" i="40"/>
  <c r="B25" i="40"/>
  <c r="C25" i="40"/>
  <c r="D25" i="40"/>
  <c r="E25" i="40"/>
  <c r="G25" i="40"/>
  <c r="O25" i="40"/>
  <c r="P25" i="40"/>
  <c r="B26" i="40"/>
  <c r="C26" i="40"/>
  <c r="D26" i="40"/>
  <c r="E26" i="40"/>
  <c r="G26" i="40"/>
  <c r="O26" i="40"/>
  <c r="P26" i="40"/>
  <c r="B27" i="40"/>
  <c r="C27" i="40"/>
  <c r="D27" i="40"/>
  <c r="E27" i="40"/>
  <c r="G27" i="40"/>
  <c r="O27" i="40"/>
  <c r="P27" i="40"/>
  <c r="B28" i="40"/>
  <c r="C28" i="40"/>
  <c r="D28" i="40"/>
  <c r="E28" i="40"/>
  <c r="G28" i="40"/>
  <c r="O28" i="40"/>
  <c r="P28" i="40"/>
  <c r="B29" i="40"/>
  <c r="C29" i="40"/>
  <c r="D29" i="40"/>
  <c r="E29" i="40"/>
  <c r="G29" i="40"/>
  <c r="O29" i="40"/>
  <c r="P29" i="40"/>
  <c r="B30" i="40"/>
  <c r="C30" i="40"/>
  <c r="D30" i="40"/>
  <c r="E30" i="40"/>
  <c r="G30" i="40"/>
  <c r="O30" i="40"/>
  <c r="P30" i="40"/>
  <c r="B31" i="40"/>
  <c r="C31" i="40"/>
  <c r="D31" i="40"/>
  <c r="E31" i="40"/>
  <c r="G31" i="40"/>
  <c r="O31" i="40"/>
  <c r="P31" i="40"/>
  <c r="B32" i="40"/>
  <c r="C32" i="40"/>
  <c r="D32" i="40"/>
  <c r="E32" i="40"/>
  <c r="G32" i="40"/>
  <c r="O32" i="40"/>
  <c r="P32" i="40"/>
  <c r="B33" i="40"/>
  <c r="C33" i="40"/>
  <c r="D33" i="40"/>
  <c r="E33" i="40"/>
  <c r="G33" i="40"/>
  <c r="O33" i="40"/>
  <c r="P33" i="40"/>
  <c r="B34" i="40"/>
  <c r="C34" i="40"/>
  <c r="D34" i="40"/>
  <c r="E34" i="40"/>
  <c r="G34" i="40"/>
  <c r="O34" i="40"/>
  <c r="P34" i="40"/>
  <c r="B35" i="40"/>
  <c r="C35" i="40"/>
  <c r="D35" i="40"/>
  <c r="E35" i="40"/>
  <c r="G35" i="40"/>
  <c r="O35" i="40"/>
  <c r="P35" i="40"/>
  <c r="B36" i="40"/>
  <c r="C36" i="40"/>
  <c r="D36" i="40"/>
  <c r="E36" i="40"/>
  <c r="G36" i="40"/>
  <c r="O36" i="40"/>
  <c r="P36" i="40"/>
  <c r="B37" i="40"/>
  <c r="C37" i="40"/>
  <c r="D37" i="40"/>
  <c r="E37" i="40"/>
  <c r="G37" i="40"/>
  <c r="O37" i="40"/>
  <c r="P37" i="40"/>
  <c r="B38" i="40"/>
  <c r="C38" i="40"/>
  <c r="D38" i="40"/>
  <c r="E38" i="40"/>
  <c r="G38" i="40"/>
  <c r="O38" i="40"/>
  <c r="P38" i="40"/>
  <c r="B39" i="40"/>
  <c r="C39" i="40"/>
  <c r="D39" i="40"/>
  <c r="E39" i="40"/>
  <c r="G39" i="40"/>
  <c r="O39" i="40"/>
  <c r="P39" i="40"/>
  <c r="B40" i="40"/>
  <c r="C40" i="40"/>
  <c r="D40" i="40"/>
  <c r="E40" i="40"/>
  <c r="G40" i="40"/>
  <c r="O40" i="40"/>
  <c r="P40" i="40"/>
  <c r="B41" i="40"/>
  <c r="C41" i="40"/>
  <c r="D41" i="40"/>
  <c r="E41" i="40"/>
  <c r="G41" i="40"/>
  <c r="O41" i="40"/>
  <c r="P41" i="40"/>
  <c r="B42" i="40"/>
  <c r="C42" i="40"/>
  <c r="D42" i="40"/>
  <c r="E42" i="40"/>
  <c r="G42" i="40"/>
  <c r="O42" i="40"/>
  <c r="P42" i="40"/>
  <c r="B43" i="40"/>
  <c r="C43" i="40"/>
  <c r="D43" i="40"/>
  <c r="E43" i="40"/>
  <c r="G43" i="40"/>
  <c r="O43" i="40"/>
  <c r="P43" i="40"/>
  <c r="B44" i="40"/>
  <c r="C44" i="40"/>
  <c r="D44" i="40"/>
  <c r="E44" i="40"/>
  <c r="G44" i="40"/>
  <c r="O44" i="40"/>
  <c r="P44" i="40"/>
  <c r="B45" i="40"/>
  <c r="C45" i="40"/>
  <c r="D45" i="40"/>
  <c r="E45" i="40"/>
  <c r="G45" i="40"/>
  <c r="O45" i="40"/>
  <c r="P45" i="40"/>
  <c r="B46" i="40"/>
  <c r="C46" i="40"/>
  <c r="D46" i="40"/>
  <c r="E46" i="40"/>
  <c r="G46" i="40"/>
  <c r="O46" i="40"/>
  <c r="P46" i="40"/>
  <c r="B47" i="40"/>
  <c r="C47" i="40"/>
  <c r="D47" i="40"/>
  <c r="E47" i="40"/>
  <c r="G47" i="40"/>
  <c r="O47" i="40"/>
  <c r="P47" i="40"/>
  <c r="B48" i="40"/>
  <c r="C48" i="40"/>
  <c r="D48" i="40"/>
  <c r="E48" i="40"/>
  <c r="G48" i="40"/>
  <c r="O48" i="40"/>
  <c r="P48" i="40"/>
  <c r="B49" i="40"/>
  <c r="C49" i="40"/>
  <c r="D49" i="40"/>
  <c r="E49" i="40"/>
  <c r="G49" i="40"/>
  <c r="O49" i="40"/>
  <c r="P49" i="40"/>
  <c r="B50" i="40"/>
  <c r="C50" i="40"/>
  <c r="D50" i="40"/>
  <c r="E50" i="40"/>
  <c r="G50" i="40"/>
  <c r="O50" i="40"/>
  <c r="P50" i="40"/>
  <c r="B51" i="40"/>
  <c r="C51" i="40"/>
  <c r="D51" i="40"/>
  <c r="E51" i="40"/>
  <c r="G51" i="40"/>
  <c r="O51" i="40"/>
  <c r="P51" i="40"/>
  <c r="B52" i="40"/>
  <c r="C52" i="40"/>
  <c r="D52" i="40"/>
  <c r="E52" i="40"/>
  <c r="G52" i="40"/>
  <c r="O52" i="40"/>
  <c r="P52" i="40"/>
  <c r="B53" i="40"/>
  <c r="C53" i="40"/>
  <c r="D53" i="40"/>
  <c r="E53" i="40"/>
  <c r="G53" i="40"/>
  <c r="O53" i="40"/>
  <c r="P53" i="40"/>
  <c r="B54" i="40"/>
  <c r="C54" i="40"/>
  <c r="D54" i="40"/>
  <c r="E54" i="40"/>
  <c r="G54" i="40"/>
  <c r="O54" i="40"/>
  <c r="P54" i="40"/>
  <c r="B55" i="40"/>
  <c r="C55" i="40"/>
  <c r="D55" i="40"/>
  <c r="E55" i="40"/>
  <c r="G55" i="40"/>
  <c r="O55" i="40"/>
  <c r="P55" i="40"/>
  <c r="B56" i="40"/>
  <c r="C56" i="40"/>
  <c r="D56" i="40"/>
  <c r="E56" i="40"/>
  <c r="G56" i="40"/>
  <c r="O56" i="40"/>
  <c r="P56" i="40"/>
  <c r="B13" i="40"/>
  <c r="C13" i="40"/>
  <c r="D13" i="40"/>
  <c r="E13" i="40"/>
  <c r="O13" i="40"/>
  <c r="P13" i="40"/>
  <c r="B10" i="134"/>
  <c r="C10" i="134"/>
  <c r="D10" i="134"/>
  <c r="B10" i="133"/>
  <c r="C10" i="133"/>
  <c r="D10" i="133"/>
  <c r="P10" i="133"/>
  <c r="B11" i="133"/>
  <c r="C11" i="133"/>
  <c r="D11" i="133"/>
  <c r="P11" i="133"/>
  <c r="B12" i="133"/>
  <c r="C12" i="133"/>
  <c r="D12" i="133"/>
  <c r="P12" i="133"/>
  <c r="B13" i="133"/>
  <c r="C13" i="133"/>
  <c r="D13" i="133"/>
  <c r="P13" i="133"/>
  <c r="B14" i="133"/>
  <c r="C14" i="133"/>
  <c r="D14" i="133"/>
  <c r="P14" i="133"/>
  <c r="B15" i="133"/>
  <c r="C15" i="133"/>
  <c r="D15" i="133"/>
  <c r="P15" i="133"/>
  <c r="B16" i="133"/>
  <c r="C16" i="133"/>
  <c r="D16" i="133"/>
  <c r="P16" i="133"/>
  <c r="B17" i="133"/>
  <c r="C17" i="133"/>
  <c r="D17" i="133"/>
  <c r="P17" i="133"/>
  <c r="B18" i="133"/>
  <c r="C18" i="133"/>
  <c r="D18" i="133"/>
  <c r="P18" i="133"/>
  <c r="B20" i="133"/>
  <c r="C20" i="133"/>
  <c r="D20" i="133"/>
  <c r="P20" i="133"/>
  <c r="B21" i="133"/>
  <c r="C21" i="133"/>
  <c r="D21" i="133"/>
  <c r="P21" i="133"/>
  <c r="B22" i="133"/>
  <c r="C22" i="133"/>
  <c r="D22" i="133"/>
  <c r="P22" i="133"/>
  <c r="B23" i="133"/>
  <c r="C23" i="133"/>
  <c r="D23" i="133"/>
  <c r="P23" i="133"/>
  <c r="B24" i="133"/>
  <c r="C24" i="133"/>
  <c r="D24" i="133"/>
  <c r="P24" i="133"/>
  <c r="B25" i="133"/>
  <c r="C25" i="133"/>
  <c r="D25" i="133"/>
  <c r="P25" i="133"/>
  <c r="B26" i="133"/>
  <c r="C26" i="133"/>
  <c r="D26" i="133"/>
  <c r="P26" i="133"/>
  <c r="B27" i="133"/>
  <c r="C27" i="133"/>
  <c r="D27" i="133"/>
  <c r="P27" i="133"/>
  <c r="B10" i="132"/>
  <c r="C10" i="132"/>
  <c r="D10" i="132"/>
  <c r="P10" i="132"/>
  <c r="B11" i="132"/>
  <c r="C11" i="132"/>
  <c r="D11" i="132"/>
  <c r="P11" i="132"/>
  <c r="B12" i="132"/>
  <c r="C12" i="132"/>
  <c r="D12" i="132"/>
  <c r="P12" i="132"/>
  <c r="B13" i="132"/>
  <c r="C13" i="132"/>
  <c r="D13" i="132"/>
  <c r="P13" i="132"/>
  <c r="B14" i="132"/>
  <c r="C14" i="132"/>
  <c r="D14" i="132"/>
  <c r="P14" i="132"/>
  <c r="B15" i="132"/>
  <c r="C15" i="132"/>
  <c r="D15" i="132"/>
  <c r="P15" i="132"/>
  <c r="B16" i="132"/>
  <c r="C16" i="132"/>
  <c r="D16" i="132"/>
  <c r="P16" i="132"/>
  <c r="B17" i="132"/>
  <c r="C17" i="132"/>
  <c r="D17" i="132"/>
  <c r="P17" i="132"/>
  <c r="B18" i="132"/>
  <c r="C18" i="132"/>
  <c r="D18" i="132"/>
  <c r="P18" i="132"/>
  <c r="B19" i="132"/>
  <c r="C19" i="132"/>
  <c r="D19" i="132"/>
  <c r="P19" i="132"/>
  <c r="B20" i="132"/>
  <c r="C20" i="132"/>
  <c r="D20" i="132"/>
  <c r="P20" i="132"/>
  <c r="B21" i="132"/>
  <c r="C21" i="132"/>
  <c r="D21" i="132"/>
  <c r="P21" i="132"/>
  <c r="B22" i="132"/>
  <c r="C22" i="132"/>
  <c r="D22" i="132"/>
  <c r="P22" i="132"/>
  <c r="B23" i="132"/>
  <c r="C23" i="132"/>
  <c r="D23" i="132"/>
  <c r="P23" i="132"/>
  <c r="B24" i="132"/>
  <c r="C24" i="132"/>
  <c r="D24" i="132"/>
  <c r="P24" i="132"/>
  <c r="B25" i="132"/>
  <c r="C25" i="132"/>
  <c r="D25" i="132"/>
  <c r="P25" i="132"/>
  <c r="B26" i="132"/>
  <c r="C26" i="132"/>
  <c r="D26" i="132"/>
  <c r="P26" i="132"/>
  <c r="B27" i="132"/>
  <c r="C27" i="132"/>
  <c r="D27" i="132"/>
  <c r="P27" i="132"/>
  <c r="B30" i="24"/>
  <c r="C30" i="24"/>
  <c r="D30" i="24"/>
  <c r="P30" i="24"/>
  <c r="B32" i="24"/>
  <c r="C32" i="24"/>
  <c r="D32" i="24"/>
  <c r="P32" i="24"/>
  <c r="B34" i="24"/>
  <c r="C34" i="24"/>
  <c r="D34" i="24"/>
  <c r="P34" i="24"/>
  <c r="P18" i="24"/>
  <c r="P20" i="24"/>
  <c r="P22" i="24"/>
  <c r="P24" i="24"/>
  <c r="P26" i="24"/>
  <c r="P28" i="24"/>
  <c r="P10" i="24"/>
  <c r="P12" i="24"/>
  <c r="P14" i="24"/>
  <c r="AO29" i="36"/>
  <c r="D29" i="36"/>
  <c r="C29" i="36"/>
  <c r="B29" i="36"/>
  <c r="AO28" i="36"/>
  <c r="D28" i="36"/>
  <c r="C28" i="36"/>
  <c r="B28" i="36"/>
  <c r="AO27" i="36"/>
  <c r="D27" i="36"/>
  <c r="C27" i="36"/>
  <c r="B27" i="36"/>
  <c r="AO26" i="36"/>
  <c r="D26" i="36"/>
  <c r="C26" i="36"/>
  <c r="B26" i="36"/>
  <c r="AO25" i="36"/>
  <c r="D25" i="36"/>
  <c r="C25" i="36"/>
  <c r="B25" i="36"/>
  <c r="AO24" i="36"/>
  <c r="D24" i="36"/>
  <c r="C24" i="36"/>
  <c r="B24" i="36"/>
  <c r="AO23" i="36"/>
  <c r="D23" i="36"/>
  <c r="C23" i="36"/>
  <c r="B23" i="36"/>
  <c r="AO22" i="36"/>
  <c r="D22" i="36"/>
  <c r="C22" i="36"/>
  <c r="B22" i="36"/>
  <c r="AO21" i="36"/>
  <c r="D21" i="36"/>
  <c r="C21" i="36"/>
  <c r="B21" i="36"/>
  <c r="AO20" i="36"/>
  <c r="D20" i="36"/>
  <c r="C20" i="36"/>
  <c r="B20" i="36"/>
  <c r="AO19" i="36"/>
  <c r="D19" i="36"/>
  <c r="C19" i="36"/>
  <c r="B19" i="36"/>
  <c r="AO18" i="36"/>
  <c r="D18" i="36"/>
  <c r="C18" i="36"/>
  <c r="B18" i="36"/>
  <c r="AO17" i="36"/>
  <c r="D17" i="36"/>
  <c r="C17" i="36"/>
  <c r="B17" i="36"/>
  <c r="AO16" i="36"/>
  <c r="D16" i="36"/>
  <c r="C16" i="36"/>
  <c r="B16" i="36"/>
  <c r="AO15" i="36"/>
  <c r="D15" i="36"/>
  <c r="C15" i="36"/>
  <c r="B15" i="36"/>
  <c r="AO14" i="36"/>
  <c r="D14" i="36"/>
  <c r="C14" i="36"/>
  <c r="B14" i="36"/>
  <c r="AO13" i="36"/>
  <c r="D13" i="36"/>
  <c r="C13" i="36"/>
  <c r="B13" i="36"/>
  <c r="AO12" i="36"/>
  <c r="D12" i="36"/>
  <c r="C12" i="36"/>
  <c r="B12" i="36"/>
  <c r="AO11" i="36"/>
  <c r="D11" i="36"/>
  <c r="C11" i="36"/>
  <c r="B11" i="36"/>
  <c r="AO10" i="36"/>
  <c r="D10" i="36"/>
  <c r="C10" i="36"/>
  <c r="B10" i="36"/>
  <c r="AO12" i="103"/>
  <c r="D34" i="65"/>
  <c r="C34" i="65"/>
  <c r="B34" i="65"/>
  <c r="D33" i="65"/>
  <c r="C33" i="65"/>
  <c r="B33" i="65"/>
  <c r="D32" i="65"/>
  <c r="C32" i="65"/>
  <c r="B32" i="65"/>
  <c r="D31" i="65"/>
  <c r="C31" i="65"/>
  <c r="B31" i="65"/>
  <c r="D30" i="65"/>
  <c r="C30" i="65"/>
  <c r="B30" i="65"/>
  <c r="D29" i="65"/>
  <c r="C29" i="65"/>
  <c r="B29" i="65"/>
  <c r="D25" i="65"/>
  <c r="C25" i="65"/>
  <c r="B25" i="65"/>
  <c r="D24" i="65"/>
  <c r="C24" i="65"/>
  <c r="B24" i="65"/>
  <c r="C23" i="65"/>
  <c r="B23" i="65"/>
  <c r="C22" i="65"/>
  <c r="B22" i="65"/>
  <c r="C21" i="65"/>
  <c r="B21" i="65"/>
  <c r="C20" i="65"/>
  <c r="B20" i="65"/>
  <c r="B11" i="65"/>
  <c r="C11" i="65"/>
  <c r="D11" i="65"/>
  <c r="J11" i="65"/>
  <c r="B12" i="65"/>
  <c r="C12" i="65"/>
  <c r="D12" i="65"/>
  <c r="J12" i="65"/>
  <c r="B13" i="65"/>
  <c r="C13" i="65"/>
  <c r="D13" i="65"/>
  <c r="J13" i="65"/>
  <c r="B14" i="65"/>
  <c r="C14" i="65"/>
  <c r="D14" i="65"/>
  <c r="J14" i="65"/>
  <c r="L12" i="94"/>
  <c r="G12" i="94"/>
  <c r="F12" i="94"/>
  <c r="E12" i="94"/>
  <c r="D12" i="94"/>
  <c r="C12" i="94"/>
  <c r="B12" i="94"/>
  <c r="A3" i="87"/>
  <c r="A2" i="87"/>
  <c r="A1" i="87"/>
  <c r="A2" i="94"/>
  <c r="A1" i="94"/>
  <c r="A3" i="40"/>
  <c r="A2" i="40"/>
  <c r="A1" i="40"/>
  <c r="D28" i="24"/>
  <c r="C28" i="24"/>
  <c r="B28" i="24"/>
  <c r="D26" i="24"/>
  <c r="C26" i="24"/>
  <c r="B26" i="24"/>
  <c r="D24" i="24"/>
  <c r="C24" i="24"/>
  <c r="B24" i="24"/>
  <c r="D22" i="24"/>
  <c r="C22" i="24"/>
  <c r="B22" i="24"/>
  <c r="D20" i="24"/>
  <c r="C20" i="24"/>
  <c r="B20" i="24"/>
  <c r="D18" i="24"/>
  <c r="C18" i="24"/>
  <c r="B18" i="24"/>
  <c r="P16" i="24"/>
  <c r="D16" i="24"/>
  <c r="C16" i="24"/>
  <c r="B16" i="24"/>
  <c r="D12" i="24"/>
  <c r="C12" i="24"/>
  <c r="B12" i="24"/>
  <c r="D10" i="24"/>
  <c r="C10" i="24"/>
  <c r="B10" i="24"/>
  <c r="O60" i="94"/>
  <c r="O58" i="94"/>
  <c r="O56" i="94"/>
  <c r="O61" i="94"/>
  <c r="O59" i="94"/>
  <c r="O57" i="94"/>
  <c r="O55" i="94"/>
  <c r="B10" i="103"/>
  <c r="C10" i="103"/>
  <c r="D10" i="103"/>
  <c r="D14" i="24"/>
  <c r="C14" i="24"/>
  <c r="B14" i="24"/>
  <c r="T28" i="69" l="1"/>
  <c r="U28" i="69" s="1"/>
  <c r="T32" i="69"/>
  <c r="U32" i="69" s="1"/>
  <c r="T20" i="69"/>
  <c r="T62" i="87"/>
  <c r="U62" i="87" s="1"/>
  <c r="T70" i="87"/>
  <c r="T28" i="78"/>
  <c r="T14" i="110"/>
  <c r="T32" i="87"/>
  <c r="U32" i="87" s="1"/>
  <c r="T16" i="69"/>
  <c r="U16" i="69" s="1"/>
  <c r="T24" i="69"/>
  <c r="U24" i="69" s="1"/>
  <c r="T26" i="69"/>
  <c r="U26" i="69" s="1"/>
  <c r="T33" i="69"/>
  <c r="U33" i="69" s="1"/>
  <c r="T48" i="69"/>
  <c r="U48" i="69" s="1"/>
  <c r="T50" i="69"/>
  <c r="U50" i="69" s="1"/>
  <c r="T22" i="110"/>
  <c r="U22" i="110" s="1"/>
  <c r="T48" i="110"/>
  <c r="U48" i="110" s="1"/>
  <c r="T44" i="78"/>
  <c r="T36" i="78"/>
  <c r="T38" i="78"/>
  <c r="T48" i="78"/>
  <c r="U48" i="78" s="1"/>
  <c r="T20" i="78"/>
  <c r="T22" i="78"/>
  <c r="T32" i="78"/>
  <c r="T40" i="78"/>
  <c r="U40" i="78" s="1"/>
  <c r="T43" i="78"/>
  <c r="T16" i="78"/>
  <c r="U16" i="78" s="1"/>
  <c r="T24" i="78"/>
  <c r="T27" i="78"/>
  <c r="U27" i="78" s="1"/>
  <c r="T50" i="78"/>
  <c r="T51" i="78"/>
  <c r="U51" i="78" s="1"/>
  <c r="T24" i="87"/>
  <c r="U24" i="87" s="1"/>
  <c r="T38" i="87"/>
  <c r="U38" i="87" s="1"/>
  <c r="T48" i="87"/>
  <c r="T50" i="87"/>
  <c r="T42" i="87"/>
  <c r="T54" i="87"/>
  <c r="U54" i="87" s="1"/>
  <c r="T60" i="87"/>
  <c r="T20" i="87"/>
  <c r="U20" i="87" s="1"/>
  <c r="T44" i="87"/>
  <c r="T46" i="87"/>
  <c r="T19" i="110"/>
  <c r="T18" i="110"/>
  <c r="T17" i="69"/>
  <c r="U17" i="69" s="1"/>
  <c r="T22" i="87"/>
  <c r="U22" i="87" s="1"/>
  <c r="T18" i="87"/>
  <c r="U18" i="87" s="1"/>
  <c r="T15" i="78"/>
  <c r="T26" i="78"/>
  <c r="T31" i="78"/>
  <c r="U31" i="78" s="1"/>
  <c r="T42" i="78"/>
  <c r="T47" i="78"/>
  <c r="U47" i="78" s="1"/>
  <c r="T16" i="110"/>
  <c r="U16" i="110" s="1"/>
  <c r="T14" i="69"/>
  <c r="U14" i="69" s="1"/>
  <c r="T21" i="69"/>
  <c r="U21" i="69" s="1"/>
  <c r="T23" i="69"/>
  <c r="U23" i="69" s="1"/>
  <c r="T30" i="69"/>
  <c r="U30" i="69" s="1"/>
  <c r="T58" i="87"/>
  <c r="U58" i="87" s="1"/>
  <c r="T68" i="87"/>
  <c r="T76" i="87"/>
  <c r="T17" i="90"/>
  <c r="U17" i="90" s="1"/>
  <c r="T19" i="90"/>
  <c r="U19" i="90" s="1"/>
  <c r="T14" i="87"/>
  <c r="U14" i="87" s="1"/>
  <c r="T30" i="87"/>
  <c r="U30" i="87" s="1"/>
  <c r="T51" i="92"/>
  <c r="T14" i="78"/>
  <c r="U14" i="78" s="1"/>
  <c r="T19" i="78"/>
  <c r="T30" i="78"/>
  <c r="U30" i="78" s="1"/>
  <c r="T35" i="78"/>
  <c r="T46" i="78"/>
  <c r="U46" i="78" s="1"/>
  <c r="T20" i="110"/>
  <c r="T18" i="69"/>
  <c r="U18" i="69" s="1"/>
  <c r="T25" i="69"/>
  <c r="U25" i="69" s="1"/>
  <c r="T34" i="69"/>
  <c r="U34" i="69" s="1"/>
  <c r="T36" i="69"/>
  <c r="U36" i="69" s="1"/>
  <c r="T38" i="69"/>
  <c r="U38" i="69" s="1"/>
  <c r="T40" i="69"/>
  <c r="U40" i="69" s="1"/>
  <c r="T42" i="69"/>
  <c r="U42" i="69" s="1"/>
  <c r="T44" i="69"/>
  <c r="U44" i="69" s="1"/>
  <c r="T46" i="69"/>
  <c r="U46" i="69" s="1"/>
  <c r="T34" i="87"/>
  <c r="U34" i="87" s="1"/>
  <c r="T66" i="87"/>
  <c r="T37" i="90"/>
  <c r="U37" i="90" s="1"/>
  <c r="T39" i="90"/>
  <c r="U39" i="90" s="1"/>
  <c r="T49" i="90"/>
  <c r="U49" i="90" s="1"/>
  <c r="T51" i="90"/>
  <c r="U51" i="90" s="1"/>
  <c r="T18" i="78"/>
  <c r="U18" i="78" s="1"/>
  <c r="T23" i="78"/>
  <c r="U23" i="78" s="1"/>
  <c r="T34" i="78"/>
  <c r="T39" i="78"/>
  <c r="U39" i="78" s="1"/>
  <c r="T15" i="110"/>
  <c r="T52" i="110"/>
  <c r="U52" i="110" s="1"/>
  <c r="T22" i="69"/>
  <c r="U22" i="69" s="1"/>
  <c r="T29" i="69"/>
  <c r="U29" i="69" s="1"/>
  <c r="T31" i="69"/>
  <c r="U31" i="69" s="1"/>
  <c r="T52" i="87"/>
  <c r="U52" i="87" s="1"/>
  <c r="T65" i="90"/>
  <c r="U65" i="90" s="1"/>
  <c r="T67" i="90"/>
  <c r="U67" i="90" s="1"/>
  <c r="U43" i="78"/>
  <c r="U50" i="78"/>
  <c r="U19" i="110"/>
  <c r="U60" i="87"/>
  <c r="U15" i="78"/>
  <c r="U68" i="87"/>
  <c r="U19" i="78"/>
  <c r="U35" i="78"/>
  <c r="U15" i="110"/>
  <c r="U14" i="92"/>
  <c r="U16" i="92"/>
  <c r="U18" i="92"/>
  <c r="U20" i="92"/>
  <c r="U22" i="92"/>
  <c r="U24" i="92"/>
  <c r="U26" i="92"/>
  <c r="U28" i="92"/>
  <c r="U30" i="92"/>
  <c r="U32" i="92"/>
  <c r="U34" i="92"/>
  <c r="U36" i="92"/>
  <c r="U38" i="92"/>
  <c r="U40" i="92"/>
  <c r="U42" i="92"/>
  <c r="U44" i="92"/>
  <c r="U46" i="92"/>
  <c r="U48" i="92"/>
  <c r="U50" i="92"/>
  <c r="U20" i="78"/>
  <c r="U26" i="78"/>
  <c r="U28" i="78"/>
  <c r="U34" i="78"/>
  <c r="U36" i="78"/>
  <c r="U42" i="78"/>
  <c r="U44" i="78"/>
  <c r="U18" i="110"/>
  <c r="U42" i="87"/>
  <c r="U44" i="87"/>
  <c r="U46" i="87"/>
  <c r="U48" i="87"/>
  <c r="N14" i="88"/>
  <c r="N18" i="88"/>
  <c r="N22" i="88"/>
  <c r="N26" i="88"/>
  <c r="N30" i="88"/>
  <c r="N34" i="88"/>
  <c r="N38" i="88"/>
  <c r="N42" i="88"/>
  <c r="N46" i="88"/>
  <c r="N50" i="88"/>
  <c r="N54" i="88"/>
  <c r="T26" i="87"/>
  <c r="U26" i="87" s="1"/>
  <c r="T17" i="78"/>
  <c r="T25" i="78"/>
  <c r="T33" i="78"/>
  <c r="T41" i="78"/>
  <c r="T52" i="78"/>
  <c r="T21" i="110"/>
  <c r="T23" i="110"/>
  <c r="T25" i="110"/>
  <c r="T27" i="110"/>
  <c r="T29" i="110"/>
  <c r="T31" i="110"/>
  <c r="T33" i="110"/>
  <c r="T35" i="110"/>
  <c r="T37" i="110"/>
  <c r="T39" i="110"/>
  <c r="T41" i="110"/>
  <c r="T43" i="110"/>
  <c r="T45" i="110"/>
  <c r="T47" i="110"/>
  <c r="T49" i="110"/>
  <c r="T15" i="69"/>
  <c r="U15" i="69" s="1"/>
  <c r="T52" i="69"/>
  <c r="U52" i="69" s="1"/>
  <c r="T40" i="87"/>
  <c r="T56" i="87"/>
  <c r="T72" i="87"/>
  <c r="T21" i="90"/>
  <c r="U21" i="90" s="1"/>
  <c r="T23" i="90"/>
  <c r="U23" i="90" s="1"/>
  <c r="T33" i="90"/>
  <c r="U33" i="90" s="1"/>
  <c r="T35" i="90"/>
  <c r="U35" i="90" s="1"/>
  <c r="T69" i="90"/>
  <c r="U69" i="90" s="1"/>
  <c r="T71" i="90"/>
  <c r="U71" i="90" s="1"/>
  <c r="N15" i="88"/>
  <c r="N19" i="88"/>
  <c r="N23" i="88"/>
  <c r="N27" i="88"/>
  <c r="N31" i="88"/>
  <c r="N35" i="88"/>
  <c r="N39" i="88"/>
  <c r="N43" i="88"/>
  <c r="N47" i="88"/>
  <c r="N51" i="88"/>
  <c r="N55" i="88"/>
  <c r="T28" i="87"/>
  <c r="U28" i="87" s="1"/>
  <c r="T16" i="87"/>
  <c r="U16" i="87" s="1"/>
  <c r="U51" i="92"/>
  <c r="U22" i="78"/>
  <c r="U24" i="78"/>
  <c r="U32" i="78"/>
  <c r="U38" i="78"/>
  <c r="U14" i="110"/>
  <c r="U20" i="110"/>
  <c r="T27" i="69"/>
  <c r="U27" i="69" s="1"/>
  <c r="T35" i="69"/>
  <c r="U35" i="69" s="1"/>
  <c r="T36" i="87"/>
  <c r="U50" i="87"/>
  <c r="U66" i="87"/>
  <c r="U70" i="87"/>
  <c r="U76" i="87"/>
  <c r="T49" i="92"/>
  <c r="T21" i="78"/>
  <c r="T29" i="78"/>
  <c r="T37" i="78"/>
  <c r="T45" i="78"/>
  <c r="T17" i="110"/>
  <c r="T50" i="110"/>
  <c r="T19" i="69"/>
  <c r="U19" i="69" s="1"/>
  <c r="T49" i="69"/>
  <c r="U49" i="69" s="1"/>
  <c r="T51" i="69"/>
  <c r="U51" i="69" s="1"/>
  <c r="T64" i="87"/>
  <c r="T53" i="90"/>
  <c r="U53" i="90" s="1"/>
  <c r="T55" i="90"/>
  <c r="U55" i="90" s="1"/>
  <c r="T15" i="92"/>
  <c r="T17" i="92"/>
  <c r="T19" i="92"/>
  <c r="T21" i="92"/>
  <c r="T23" i="92"/>
  <c r="T25" i="92"/>
  <c r="T27" i="92"/>
  <c r="T29" i="92"/>
  <c r="T31" i="92"/>
  <c r="T33" i="92"/>
  <c r="T35" i="92"/>
  <c r="T37" i="92"/>
  <c r="T39" i="92"/>
  <c r="T41" i="92"/>
  <c r="T43" i="92"/>
  <c r="T45" i="92"/>
  <c r="T47" i="92"/>
  <c r="T52" i="92"/>
  <c r="T24" i="110"/>
  <c r="T26" i="110"/>
  <c r="T28" i="110"/>
  <c r="T30" i="110"/>
  <c r="T32" i="110"/>
  <c r="T34" i="110"/>
  <c r="T36" i="110"/>
  <c r="T38" i="110"/>
  <c r="T40" i="110"/>
  <c r="T42" i="110"/>
  <c r="T44" i="110"/>
  <c r="T46" i="110"/>
  <c r="T51" i="110"/>
  <c r="T74" i="87"/>
  <c r="T13" i="90"/>
  <c r="U13" i="90" s="1"/>
  <c r="T15" i="90"/>
  <c r="U15" i="90" s="1"/>
  <c r="T29" i="90"/>
  <c r="U29" i="90" s="1"/>
  <c r="T31" i="90"/>
  <c r="U31" i="90" s="1"/>
  <c r="T45" i="90"/>
  <c r="U45" i="90" s="1"/>
  <c r="T47" i="90"/>
  <c r="U47" i="90" s="1"/>
  <c r="T61" i="90"/>
  <c r="U61" i="90" s="1"/>
  <c r="T63" i="90"/>
  <c r="U63" i="90" s="1"/>
  <c r="N16" i="88"/>
  <c r="N20" i="88"/>
  <c r="N24" i="88"/>
  <c r="N28" i="88"/>
  <c r="N32" i="88"/>
  <c r="N36" i="88"/>
  <c r="N40" i="88"/>
  <c r="N44" i="88"/>
  <c r="N48" i="88"/>
  <c r="N52" i="88"/>
  <c r="N56" i="88"/>
  <c r="T49" i="78"/>
  <c r="T37" i="69"/>
  <c r="U37" i="69" s="1"/>
  <c r="T39" i="69"/>
  <c r="U39" i="69" s="1"/>
  <c r="T41" i="69"/>
  <c r="U41" i="69" s="1"/>
  <c r="T43" i="69"/>
  <c r="U43" i="69" s="1"/>
  <c r="T45" i="69"/>
  <c r="U45" i="69" s="1"/>
  <c r="T47" i="69"/>
  <c r="U47" i="69" s="1"/>
  <c r="T25" i="90"/>
  <c r="U25" i="90" s="1"/>
  <c r="T27" i="90"/>
  <c r="U27" i="90" s="1"/>
  <c r="T41" i="90"/>
  <c r="U41" i="90" s="1"/>
  <c r="T43" i="90"/>
  <c r="U43" i="90" s="1"/>
  <c r="T57" i="90"/>
  <c r="U57" i="90" s="1"/>
  <c r="T59" i="90"/>
  <c r="U59" i="90" s="1"/>
  <c r="T73" i="90"/>
  <c r="U73" i="90" s="1"/>
  <c r="T75" i="90"/>
  <c r="U75" i="90" s="1"/>
  <c r="N13" i="88"/>
  <c r="N17" i="88"/>
  <c r="N21" i="88"/>
  <c r="N25" i="88"/>
  <c r="N29" i="88"/>
  <c r="N33" i="88"/>
  <c r="N37" i="88"/>
  <c r="N41" i="88"/>
  <c r="N45" i="88"/>
  <c r="N49" i="88"/>
  <c r="N53" i="88"/>
  <c r="U20" i="69"/>
  <c r="N13" i="40"/>
  <c r="N56" i="40"/>
  <c r="N55" i="40"/>
  <c r="N54" i="40"/>
  <c r="N53" i="40"/>
  <c r="N52" i="40"/>
  <c r="N51" i="40"/>
  <c r="N50" i="40"/>
  <c r="N49" i="40"/>
  <c r="N48" i="40"/>
  <c r="N47" i="40"/>
  <c r="N46" i="40"/>
  <c r="N45" i="40"/>
  <c r="N44" i="40"/>
  <c r="N43" i="40"/>
  <c r="N42" i="40"/>
  <c r="N41" i="40"/>
  <c r="N40" i="40"/>
  <c r="N39" i="40"/>
  <c r="N38" i="40"/>
  <c r="N37" i="40"/>
  <c r="N36" i="40"/>
  <c r="N35" i="40"/>
  <c r="N34" i="40"/>
  <c r="N33" i="40"/>
  <c r="N32" i="40"/>
  <c r="N31" i="40"/>
  <c r="N30" i="40"/>
  <c r="N29" i="40"/>
  <c r="N28" i="40"/>
  <c r="N27" i="40"/>
  <c r="N26" i="40"/>
  <c r="N25" i="40"/>
  <c r="N24" i="40"/>
  <c r="N23" i="40"/>
  <c r="N22" i="40"/>
  <c r="N21" i="40"/>
  <c r="N20" i="40"/>
  <c r="N19" i="40"/>
  <c r="N18" i="40"/>
  <c r="N17" i="40"/>
  <c r="N16" i="40"/>
  <c r="N15" i="40"/>
  <c r="N14" i="40"/>
  <c r="A27" i="90" l="1"/>
  <c r="A59" i="90"/>
  <c r="Y59" i="90" s="1"/>
  <c r="A75" i="90"/>
  <c r="Y75" i="90" s="1"/>
  <c r="A43" i="90"/>
  <c r="A54" i="87"/>
  <c r="A32" i="87"/>
  <c r="Y32" i="87" s="1"/>
  <c r="A16" i="87"/>
  <c r="Y16" i="87" s="1"/>
  <c r="A28" i="87"/>
  <c r="Y29" i="87" s="1"/>
  <c r="A31" i="90"/>
  <c r="A63" i="90"/>
  <c r="Y63" i="90" s="1"/>
  <c r="A70" i="87"/>
  <c r="Y70" i="87" s="1"/>
  <c r="A24" i="87"/>
  <c r="Y25" i="87" s="1"/>
  <c r="A15" i="90"/>
  <c r="A47" i="90"/>
  <c r="Y47" i="90" s="1"/>
  <c r="A19" i="90"/>
  <c r="Y20" i="90" s="1"/>
  <c r="A35" i="90"/>
  <c r="A51" i="90"/>
  <c r="A67" i="90"/>
  <c r="Y67" i="90" s="1"/>
  <c r="A20" i="87"/>
  <c r="Y20" i="87" s="1"/>
  <c r="A23" i="90"/>
  <c r="A39" i="90"/>
  <c r="A55" i="90"/>
  <c r="Y55" i="90" s="1"/>
  <c r="A71" i="90"/>
  <c r="Y72" i="90" s="1"/>
  <c r="A38" i="87"/>
  <c r="Y38" i="87" s="1"/>
  <c r="U49" i="78"/>
  <c r="U51" i="110"/>
  <c r="U40" i="110"/>
  <c r="U32" i="110"/>
  <c r="U24" i="110"/>
  <c r="U43" i="92"/>
  <c r="U35" i="92"/>
  <c r="U27" i="92"/>
  <c r="U19" i="92"/>
  <c r="U37" i="78"/>
  <c r="A76" i="87"/>
  <c r="A66" i="87"/>
  <c r="A50" i="87"/>
  <c r="U36" i="87"/>
  <c r="A36" i="87"/>
  <c r="U45" i="110"/>
  <c r="U37" i="110"/>
  <c r="U29" i="110"/>
  <c r="U21" i="110"/>
  <c r="U25" i="78"/>
  <c r="A52" i="87"/>
  <c r="A14" i="87"/>
  <c r="Y15" i="87" s="1"/>
  <c r="A26" i="87"/>
  <c r="A18" i="87"/>
  <c r="Y18" i="87" s="1"/>
  <c r="A17" i="90"/>
  <c r="Y18" i="90" s="1"/>
  <c r="A25" i="90"/>
  <c r="Y25" i="90" s="1"/>
  <c r="A33" i="90"/>
  <c r="Y34" i="90" s="1"/>
  <c r="A41" i="90"/>
  <c r="A49" i="90"/>
  <c r="Y50" i="90" s="1"/>
  <c r="A57" i="90"/>
  <c r="Y57" i="90" s="1"/>
  <c r="A65" i="90"/>
  <c r="Y66" i="90" s="1"/>
  <c r="A73" i="90"/>
  <c r="U46" i="110"/>
  <c r="U38" i="110"/>
  <c r="U30" i="110"/>
  <c r="U52" i="92"/>
  <c r="U41" i="92"/>
  <c r="U33" i="92"/>
  <c r="U25" i="92"/>
  <c r="U17" i="92"/>
  <c r="U64" i="87"/>
  <c r="A64" i="87"/>
  <c r="U50" i="110"/>
  <c r="U29" i="78"/>
  <c r="U72" i="87"/>
  <c r="A72" i="87"/>
  <c r="U43" i="110"/>
  <c r="U35" i="110"/>
  <c r="U27" i="110"/>
  <c r="U52" i="78"/>
  <c r="U17" i="78"/>
  <c r="A62" i="87"/>
  <c r="A48" i="87"/>
  <c r="A44" i="87"/>
  <c r="A34" i="87"/>
  <c r="U44" i="110"/>
  <c r="U36" i="110"/>
  <c r="U28" i="110"/>
  <c r="U47" i="92"/>
  <c r="U39" i="92"/>
  <c r="U31" i="92"/>
  <c r="U23" i="92"/>
  <c r="U15" i="92"/>
  <c r="U17" i="110"/>
  <c r="U21" i="78"/>
  <c r="Y55" i="87"/>
  <c r="Y54" i="87"/>
  <c r="U56" i="87"/>
  <c r="A56" i="87"/>
  <c r="U49" i="110"/>
  <c r="U41" i="110"/>
  <c r="U33" i="110"/>
  <c r="U25" i="110"/>
  <c r="U41" i="78"/>
  <c r="A68" i="87"/>
  <c r="A60" i="87"/>
  <c r="A30" i="87"/>
  <c r="A22" i="87"/>
  <c r="Y23" i="87" s="1"/>
  <c r="A13" i="90"/>
  <c r="Y14" i="90" s="1"/>
  <c r="A21" i="90"/>
  <c r="Y22" i="90" s="1"/>
  <c r="A29" i="90"/>
  <c r="Y29" i="90" s="1"/>
  <c r="A37" i="90"/>
  <c r="Y38" i="90" s="1"/>
  <c r="A45" i="90"/>
  <c r="Y46" i="90" s="1"/>
  <c r="A53" i="90"/>
  <c r="Y54" i="90" s="1"/>
  <c r="A61" i="90"/>
  <c r="Y61" i="90" s="1"/>
  <c r="A69" i="90"/>
  <c r="Y70" i="90" s="1"/>
  <c r="U74" i="87"/>
  <c r="A74" i="87"/>
  <c r="U42" i="110"/>
  <c r="U34" i="110"/>
  <c r="U26" i="110"/>
  <c r="U45" i="92"/>
  <c r="U37" i="92"/>
  <c r="U29" i="92"/>
  <c r="U21" i="92"/>
  <c r="U45" i="78"/>
  <c r="U49" i="92"/>
  <c r="U40" i="87"/>
  <c r="A40" i="87"/>
  <c r="U47" i="110"/>
  <c r="U39" i="110"/>
  <c r="U31" i="110"/>
  <c r="U23" i="110"/>
  <c r="U33" i="78"/>
  <c r="A58" i="87"/>
  <c r="A46" i="87"/>
  <c r="A42" i="87"/>
  <c r="Y16" i="90"/>
  <c r="Y15" i="90"/>
  <c r="Y24" i="90"/>
  <c r="Y23" i="90"/>
  <c r="Y28" i="90"/>
  <c r="Y27" i="90"/>
  <c r="Y30" i="90"/>
  <c r="Y32" i="90"/>
  <c r="Y31" i="90"/>
  <c r="Y36" i="90"/>
  <c r="Y35" i="90"/>
  <c r="Y40" i="90"/>
  <c r="Y39" i="90"/>
  <c r="Y42" i="90"/>
  <c r="Y41" i="90"/>
  <c r="Y44" i="90"/>
  <c r="Y43" i="90"/>
  <c r="Y52" i="90"/>
  <c r="Y51" i="90"/>
  <c r="Y58" i="90"/>
  <c r="Y62" i="90"/>
  <c r="Y68" i="90"/>
  <c r="Y74" i="90"/>
  <c r="Y73" i="90"/>
  <c r="Y76" i="90" l="1"/>
  <c r="Y33" i="90"/>
  <c r="Y64" i="90"/>
  <c r="Y56" i="90"/>
  <c r="Y26" i="90"/>
  <c r="Y71" i="90"/>
  <c r="Y60" i="90"/>
  <c r="Y48" i="90"/>
  <c r="Y65" i="90"/>
  <c r="Y45" i="90"/>
  <c r="Y13" i="90"/>
  <c r="Y69" i="90"/>
  <c r="Y21" i="90"/>
  <c r="Y53" i="90"/>
  <c r="Y37" i="90"/>
  <c r="Y14" i="87"/>
  <c r="Y33" i="87"/>
  <c r="Y21" i="87"/>
  <c r="Y71" i="87"/>
  <c r="Y28" i="87"/>
  <c r="Y17" i="87"/>
  <c r="Y19" i="87"/>
  <c r="Y24" i="87"/>
  <c r="Y22" i="87"/>
  <c r="Y19" i="90"/>
  <c r="Y39" i="87"/>
  <c r="Y49" i="90"/>
  <c r="Y17" i="90"/>
  <c r="Y46" i="87"/>
  <c r="Y47" i="87"/>
  <c r="Y41" i="87"/>
  <c r="Y40" i="87"/>
  <c r="Y35" i="87"/>
  <c r="Y34" i="87"/>
  <c r="Y67" i="87"/>
  <c r="Y66" i="87"/>
  <c r="Y58" i="87"/>
  <c r="Y59" i="87"/>
  <c r="Y61" i="87"/>
  <c r="Y60" i="87"/>
  <c r="Y45" i="87"/>
  <c r="Y44" i="87"/>
  <c r="Y65" i="87"/>
  <c r="Y64" i="87"/>
  <c r="Y37" i="87"/>
  <c r="Y36" i="87"/>
  <c r="Y77" i="87"/>
  <c r="Y76" i="87"/>
  <c r="Y74" i="87"/>
  <c r="Y75" i="87"/>
  <c r="Y69" i="87"/>
  <c r="Y68" i="87"/>
  <c r="Y57" i="87"/>
  <c r="Y56" i="87"/>
  <c r="Y49" i="87"/>
  <c r="Y48" i="87"/>
  <c r="Y73" i="87"/>
  <c r="Y72" i="87"/>
  <c r="Y27" i="87"/>
  <c r="Y26" i="87"/>
  <c r="Y53" i="87"/>
  <c r="Y52" i="87"/>
  <c r="Y43" i="87"/>
  <c r="Y42" i="87"/>
  <c r="Y30" i="87"/>
  <c r="Y31" i="87"/>
  <c r="Y63" i="87"/>
  <c r="Y62" i="87"/>
  <c r="Y51" i="87"/>
  <c r="Y50" i="87"/>
</calcChain>
</file>

<file path=xl/sharedStrings.xml><?xml version="1.0" encoding="utf-8"?>
<sst xmlns="http://schemas.openxmlformats.org/spreadsheetml/2006/main" count="6288" uniqueCount="1565">
  <si>
    <t>7 ЗАБЕГ</t>
  </si>
  <si>
    <t>165</t>
  </si>
  <si>
    <t>Лучший 
результ.</t>
  </si>
  <si>
    <t xml:space="preserve">Рефери _________________ ( __________________________________________________________ ) </t>
  </si>
  <si>
    <t>Ст. судья _________________ ( __________________________________________________________ )</t>
  </si>
  <si>
    <t>Секретарь ________________ ( __________________________________________________________ )</t>
  </si>
  <si>
    <t>Порядок подьема высот:</t>
  </si>
  <si>
    <t>Попытки</t>
  </si>
  <si>
    <t>Жеребьевка</t>
  </si>
  <si>
    <t>Занятое место</t>
  </si>
  <si>
    <t>Заявл. разряд</t>
  </si>
  <si>
    <t>Забеги</t>
  </si>
  <si>
    <t>Финал</t>
  </si>
  <si>
    <t>Очки</t>
  </si>
  <si>
    <t>номер</t>
  </si>
  <si>
    <t>Полуфинал</t>
  </si>
  <si>
    <t>ИТОГОВЫЙ ПРОТОКОЛ</t>
  </si>
  <si>
    <t>Дата 
рождения</t>
  </si>
  <si>
    <t>Результат</t>
  </si>
  <si>
    <t>Лучший 
результат</t>
  </si>
  <si>
    <t xml:space="preserve">Приложение - технический протокол </t>
  </si>
  <si>
    <t>Высоты</t>
  </si>
  <si>
    <t>Лучший       рез-тат</t>
  </si>
  <si>
    <t>145</t>
  </si>
  <si>
    <t>155</t>
  </si>
  <si>
    <t>Занятое 
место</t>
  </si>
  <si>
    <t>Результаты</t>
  </si>
  <si>
    <t>Лучший
результат</t>
  </si>
  <si>
    <t>22</t>
  </si>
  <si>
    <t>6 ЗАБЕГ</t>
  </si>
  <si>
    <t>ФИНАЛЬНЫЕ СОРЕВНОВАНИЯ</t>
  </si>
  <si>
    <t>ВИД</t>
  </si>
  <si>
    <t>№№</t>
  </si>
  <si>
    <t>ФАМИЛИЯ ИМЯ УЧАСТНИКА</t>
  </si>
  <si>
    <t>Год.рожд</t>
  </si>
  <si>
    <t>НАЗВАНИЕ КОМАНДЫ</t>
  </si>
  <si>
    <t>лично</t>
  </si>
  <si>
    <t>ТРЕНЕР(ы)</t>
  </si>
  <si>
    <t>№ уч-ка</t>
  </si>
  <si>
    <t>Номер участника</t>
  </si>
  <si>
    <t>Лучший результат</t>
  </si>
  <si>
    <t>Примечание</t>
  </si>
  <si>
    <t>1</t>
  </si>
  <si>
    <t>2</t>
  </si>
  <si>
    <t>3</t>
  </si>
  <si>
    <t>4</t>
  </si>
  <si>
    <t>5</t>
  </si>
  <si>
    <t>6</t>
  </si>
  <si>
    <t>7</t>
  </si>
  <si>
    <t>1 ЗАБЕГ</t>
  </si>
  <si>
    <t>2 ЗАБЕГ</t>
  </si>
  <si>
    <t>3 ЗАБЕГ</t>
  </si>
  <si>
    <t>4 ЗАБЕГ</t>
  </si>
  <si>
    <t>Место</t>
  </si>
  <si>
    <t>Разряд</t>
  </si>
  <si>
    <t>забеги</t>
  </si>
  <si>
    <t>финал</t>
  </si>
  <si>
    <t>НОМЕР</t>
  </si>
  <si>
    <t>Фамилия, имя</t>
  </si>
  <si>
    <t>Дата рождения</t>
  </si>
  <si>
    <t>Ст.судья:</t>
  </si>
  <si>
    <t>Секретарь:</t>
  </si>
  <si>
    <t>Ст.хронометрист:</t>
  </si>
  <si>
    <t>5 ЗАБЕГ</t>
  </si>
  <si>
    <t>№ п/п</t>
  </si>
  <si>
    <t>Рефери по бегу:</t>
  </si>
  <si>
    <t>Примеч.</t>
  </si>
  <si>
    <t>В   Ы   С   О   Т   Ы</t>
  </si>
  <si>
    <t>Б</t>
  </si>
  <si>
    <t>А</t>
  </si>
  <si>
    <t>финальные забеги</t>
  </si>
  <si>
    <t>8</t>
  </si>
  <si>
    <t>15</t>
  </si>
  <si>
    <t>14</t>
  </si>
  <si>
    <t>13</t>
  </si>
  <si>
    <t>12</t>
  </si>
  <si>
    <t>11</t>
  </si>
  <si>
    <t>10</t>
  </si>
  <si>
    <t>9</t>
  </si>
  <si>
    <t>16</t>
  </si>
  <si>
    <t>17</t>
  </si>
  <si>
    <t>18</t>
  </si>
  <si>
    <t>19</t>
  </si>
  <si>
    <t>20</t>
  </si>
  <si>
    <t>21</t>
  </si>
  <si>
    <t>160</t>
  </si>
  <si>
    <t>150</t>
  </si>
  <si>
    <t>финальные соревнования</t>
  </si>
  <si>
    <t>130</t>
  </si>
  <si>
    <t>СТАРТОВЫЙ ПРОТОКОЛ</t>
  </si>
  <si>
    <t>Территория</t>
  </si>
  <si>
    <t>135</t>
  </si>
  <si>
    <t>140</t>
  </si>
  <si>
    <t>t° +17 вл. 91%</t>
  </si>
  <si>
    <t>Округ</t>
  </si>
  <si>
    <t>рез-тат забега</t>
  </si>
  <si>
    <t>приход</t>
  </si>
  <si>
    <t xml:space="preserve">Результат </t>
  </si>
  <si>
    <t>Приход</t>
  </si>
  <si>
    <t>ДСО Ведомство</t>
  </si>
  <si>
    <t>Фамилия, имя участника</t>
  </si>
  <si>
    <t>72</t>
  </si>
  <si>
    <t>1001</t>
  </si>
  <si>
    <t>12:55</t>
  </si>
  <si>
    <t xml:space="preserve">Прыжок в высоту </t>
  </si>
  <si>
    <t>мсмк</t>
  </si>
  <si>
    <t>мс</t>
  </si>
  <si>
    <t>кмс</t>
  </si>
  <si>
    <t>1ю</t>
  </si>
  <si>
    <t>2ю</t>
  </si>
  <si>
    <t>3ю</t>
  </si>
  <si>
    <t>х0</t>
  </si>
  <si>
    <t>хх0</t>
  </si>
  <si>
    <t>258</t>
  </si>
  <si>
    <t>0</t>
  </si>
  <si>
    <t>358</t>
  </si>
  <si>
    <t xml:space="preserve">Прыжок с шестом   </t>
  </si>
  <si>
    <t>Адлер с/к "Юность"</t>
  </si>
  <si>
    <t xml:space="preserve">дисквал п.п. 162.7 </t>
  </si>
  <si>
    <t>фальстарт</t>
  </si>
  <si>
    <t>Фамилия, имя 
 участника</t>
  </si>
  <si>
    <t>ФЕДЕРАЦИЯ ЛЕГКОЙ АТЛЕТИКИ КРАСНОДАРСКОГО КРАЯ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</si>
  <si>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</si>
  <si>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</si>
  <si>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</si>
  <si>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</si>
  <si>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</si>
  <si>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</si>
  <si>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</si>
  <si>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</si>
  <si>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</si>
  <si>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</si>
  <si>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</si>
  <si>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</si>
  <si>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</si>
  <si>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</si>
  <si>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</si>
  <si>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</si>
  <si>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</si>
  <si>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</si>
  <si>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</si>
  <si>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</si>
  <si>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</si>
  <si>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</si>
  <si>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V    m/s</t>
  </si>
  <si>
    <t xml:space="preserve">Выполненный разряд </t>
  </si>
  <si>
    <t>Ф.И.О. тренера</t>
  </si>
  <si>
    <t>заеги</t>
  </si>
  <si>
    <t>Оргнизация                                                                                                         Ведомство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</si>
  <si>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</si>
  <si>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</si>
  <si>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</si>
  <si>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</si>
  <si>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</si>
  <si>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</si>
  <si>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</si>
  <si>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</si>
  <si>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</si>
  <si>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</si>
  <si>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</si>
  <si>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</si>
  <si>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</si>
  <si>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</si>
  <si>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</si>
  <si>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</si>
  <si>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</si>
  <si>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</si>
  <si>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</si>
  <si>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</si>
  <si>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</si>
  <si>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</si>
  <si>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</si>
  <si>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</si>
  <si>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</si>
  <si>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</si>
  <si>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КМС</t>
  </si>
  <si>
    <t>105</t>
  </si>
  <si>
    <t>107</t>
  </si>
  <si>
    <t>109</t>
  </si>
  <si>
    <t>113</t>
  </si>
  <si>
    <t>114</t>
  </si>
  <si>
    <t>119</t>
  </si>
  <si>
    <t>Водолага И.Г., Айдамиров Е.Д., Белобородов Н.Н.</t>
  </si>
  <si>
    <t>128</t>
  </si>
  <si>
    <t>131</t>
  </si>
  <si>
    <t>132</t>
  </si>
  <si>
    <t>133</t>
  </si>
  <si>
    <t>134</t>
  </si>
  <si>
    <t>141</t>
  </si>
  <si>
    <t>142</t>
  </si>
  <si>
    <t>143</t>
  </si>
  <si>
    <t>144</t>
  </si>
  <si>
    <t>09.06.2019г.</t>
  </si>
  <si>
    <t>МИНИСТЕРСТВО ФИЗИЧЕСКОЙ КУЛЬТУРЫ И СПОРТА КРАСНОДАРСКОГО КРАЯ</t>
  </si>
  <si>
    <t>ВСЕРОССИЙСКАЯ ФЕДЕРАЦИЯ ЛЕГКОЙ АТЛЕТИКИ</t>
  </si>
  <si>
    <t>МИНИСТЕРСТВО ФИЗИЧЕСКОЙ КУЛЬТУРЫ И СПОРТА РОССИЙСКОЙ ФЕДЕРАЦИИ</t>
  </si>
  <si>
    <t>МУЖЧИНЫ</t>
  </si>
  <si>
    <t>Бег 100 м</t>
  </si>
  <si>
    <t>ЗАБЕГИ</t>
  </si>
  <si>
    <t>ФИНАЛЬНЫЙ ЗАБЕГ</t>
  </si>
  <si>
    <t>/ Вяльцева.В.Г.</t>
  </si>
  <si>
    <t>Ст. судья на фотофинише:</t>
  </si>
  <si>
    <t>Бег 200 м</t>
  </si>
  <si>
    <t>Бег 400 м</t>
  </si>
  <si>
    <t>ФИНАЛЬНЫЕ ЗАБЕГИ</t>
  </si>
  <si>
    <t>Бег 800 м</t>
  </si>
  <si>
    <t>Фамилия, имя                                  участника</t>
  </si>
  <si>
    <t>Фамилия, имя                                        участника</t>
  </si>
  <si>
    <t>Фамилия, имя                                      участника</t>
  </si>
  <si>
    <t>Фамилия, имя                                     участника</t>
  </si>
  <si>
    <t>Бег 1500 м</t>
  </si>
  <si>
    <t>Эстафета 4 х 100 м</t>
  </si>
  <si>
    <t>Бег с барьерами 110 м</t>
  </si>
  <si>
    <t>Прыжок в высоту</t>
  </si>
  <si>
    <t>Прыжок с шестом</t>
  </si>
  <si>
    <t>Прыжок в длину</t>
  </si>
  <si>
    <t>Толкание ядра</t>
  </si>
  <si>
    <t>Метание диска</t>
  </si>
  <si>
    <t>Метание копья</t>
  </si>
  <si>
    <t>№  п/п</t>
  </si>
  <si>
    <t>Прыжок тройной</t>
  </si>
  <si>
    <t>h-0,914 м</t>
  </si>
  <si>
    <t>h-1,067 м</t>
  </si>
  <si>
    <t>Вес снаряда - 2,0 кг</t>
  </si>
  <si>
    <t>Вес снаряда - 7,26 кг</t>
  </si>
  <si>
    <t>Вес снаряда - 800 г</t>
  </si>
  <si>
    <t>Бег с барьерами 400 м</t>
  </si>
  <si>
    <t>Бег 5000 м</t>
  </si>
  <si>
    <t>Бег с припятствиями 3000 м</t>
  </si>
  <si>
    <t>ЕКП- 32128</t>
  </si>
  <si>
    <t>автохронометраж</t>
  </si>
  <si>
    <t>РР-10.10</t>
  </si>
  <si>
    <t>РР- 20.23</t>
  </si>
  <si>
    <t>РР- 44.60</t>
  </si>
  <si>
    <t>РР- 1:42.47</t>
  </si>
  <si>
    <t>РР- 3:32.28</t>
  </si>
  <si>
    <t>РР- 13:11.99</t>
  </si>
  <si>
    <t>РР- 38.46</t>
  </si>
  <si>
    <t>РР- 12.92</t>
  </si>
  <si>
    <t>РР- 48.05</t>
  </si>
  <si>
    <t>РР- 8:15.54</t>
  </si>
  <si>
    <t>РР- 2.42</t>
  </si>
  <si>
    <t>РР- 6.05</t>
  </si>
  <si>
    <t>РР- 8.56</t>
  </si>
  <si>
    <t>РР- 17.77</t>
  </si>
  <si>
    <t>РР- 71.86</t>
  </si>
  <si>
    <t>РР- 86.74</t>
  </si>
  <si>
    <t>РР- 92.61</t>
  </si>
  <si>
    <t>РР- 22.24</t>
  </si>
  <si>
    <t>Москва Нижегородская область</t>
  </si>
  <si>
    <t xml:space="preserve"> ГБУ "СШОР "Луч" Москомспорта, МБУ "КСШОР № 1"</t>
  </si>
  <si>
    <t>Заявленный          разряд</t>
  </si>
  <si>
    <t>КУБОК РОССИИ</t>
  </si>
  <si>
    <t>Эстафета 4 х 400 м</t>
  </si>
  <si>
    <t>Бег с препятствиями 3 000 м
Бег с препятствиями 3000 м</t>
  </si>
  <si>
    <t>вес снаряда- 2,0 кг</t>
  </si>
  <si>
    <t>вес снаряда- 7,26 кг</t>
  </si>
  <si>
    <t>Метание молота</t>
  </si>
  <si>
    <t>вес снаряда- 800 г</t>
  </si>
  <si>
    <t>г. Сочи, Адлерский район,  ул. Ленина, СК «Юность»</t>
  </si>
  <si>
    <t>г. Сочи, ул. Бзугу 2, ст. им. Славы Метревели</t>
  </si>
  <si>
    <t>Асеев Илья</t>
  </si>
  <si>
    <t>Ветлугин Сергей</t>
  </si>
  <si>
    <t>Дремин Алексей</t>
  </si>
  <si>
    <t>Егоров Глеб</t>
  </si>
  <si>
    <t>Ежов Денис</t>
  </si>
  <si>
    <t>Зюков Владислав</t>
  </si>
  <si>
    <t>Киреев Кирилл</t>
  </si>
  <si>
    <t>Кравцов Святoслав</t>
  </si>
  <si>
    <t>Кузнецов Артем</t>
  </si>
  <si>
    <t>Ламков  Арсен</t>
  </si>
  <si>
    <t>Лобков Максим</t>
  </si>
  <si>
    <t>Маляренко Григорий</t>
  </si>
  <si>
    <t>Нечаев Александр</t>
  </si>
  <si>
    <t>Пронских Евгений</t>
  </si>
  <si>
    <t>Рудченко Александр</t>
  </si>
  <si>
    <t>Рыльщиков Денис</t>
  </si>
  <si>
    <t>Солодов Сергей</t>
  </si>
  <si>
    <t>Спиридонов Олег</t>
  </si>
  <si>
    <t>Челноков Константин</t>
  </si>
  <si>
    <t>Шабанов Константин</t>
  </si>
  <si>
    <t>Шабанов Филипп</t>
  </si>
  <si>
    <t>Бакай Алексей</t>
  </si>
  <si>
    <t>Гапонов Дмитрий</t>
  </si>
  <si>
    <t>Гребеньщиков Константин</t>
  </si>
  <si>
    <t>Ивашко Павел</t>
  </si>
  <si>
    <t>Кудрявцев Денис</t>
  </si>
  <si>
    <t>Кукалев Вадим</t>
  </si>
  <si>
    <t>Логинов Иван</t>
  </si>
  <si>
    <t>Лысенко Владимир</t>
  </si>
  <si>
    <t>Роженко Виктор</t>
  </si>
  <si>
    <t>Рубцов Артем</t>
  </si>
  <si>
    <t>Таратынов Марк</t>
  </si>
  <si>
    <t>Тыщенко Алан</t>
  </si>
  <si>
    <t>Федотов Артём</t>
  </si>
  <si>
    <t>Чалый Тимофей</t>
  </si>
  <si>
    <t>Чубровский Роман</t>
  </si>
  <si>
    <t>Водичев Александр</t>
  </si>
  <si>
    <t>Галочкин Никита</t>
  </si>
  <si>
    <t>Гуров Андрей</t>
  </si>
  <si>
    <t>Доронин Владислав</t>
  </si>
  <si>
    <t>Ефимов Александр</t>
  </si>
  <si>
    <t>Жарин Михаил</t>
  </si>
  <si>
    <t>Захарченко Никита</t>
  </si>
  <si>
    <t>Кислых Руслан</t>
  </si>
  <si>
    <t>Кононенко Павел</t>
  </si>
  <si>
    <t>Лаптев Алексей</t>
  </si>
  <si>
    <t>Лопин Дмитрий</t>
  </si>
  <si>
    <t>Лукин Андрей</t>
  </si>
  <si>
    <t>Огарков Денис</t>
  </si>
  <si>
    <t>Паршенков Артем</t>
  </si>
  <si>
    <t>Перестюк Руслан</t>
  </si>
  <si>
    <t>Петряшов Константин</t>
  </si>
  <si>
    <t>Протасов Александр</t>
  </si>
  <si>
    <t>Созонов Роман</t>
  </si>
  <si>
    <t>Хомутов Дмитрий</t>
  </si>
  <si>
    <t>Чабан  Никита</t>
  </si>
  <si>
    <t>Чернухин Кирилл</t>
  </si>
  <si>
    <t>Шаров Иван</t>
  </si>
  <si>
    <t>Шкуропатов Дмитрий</t>
  </si>
  <si>
    <t>Юфимов Алексей</t>
  </si>
  <si>
    <t>Александров Максим</t>
  </si>
  <si>
    <t>Анисимов Алексей</t>
  </si>
  <si>
    <t>Баганов Данил</t>
  </si>
  <si>
    <t>Гадельшин Вильдан</t>
  </si>
  <si>
    <t>Горин Николай</t>
  </si>
  <si>
    <t>Дубровский Сергей</t>
  </si>
  <si>
    <t>Ефремов Данила</t>
  </si>
  <si>
    <t>Калганов Никита</t>
  </si>
  <si>
    <t>Козлов Антон</t>
  </si>
  <si>
    <t>Корепин Григорий</t>
  </si>
  <si>
    <t>Кунц Евгений</t>
  </si>
  <si>
    <t>Назаренко Михаил</t>
  </si>
  <si>
    <t>Никитин Владимир</t>
  </si>
  <si>
    <t>Овчинников Вaдим</t>
  </si>
  <si>
    <t>Петров Тимофей</t>
  </si>
  <si>
    <t>Попов Алексей</t>
  </si>
  <si>
    <t>Попов Артем</t>
  </si>
  <si>
    <t>Попов Владимир</t>
  </si>
  <si>
    <t>Рахманов Руслан</t>
  </si>
  <si>
    <t>Рязанцев Александр</t>
  </si>
  <si>
    <t>Семёнов Владислав</t>
  </si>
  <si>
    <t>Сидоров Олег</t>
  </si>
  <si>
    <t>Хворостухин Павел</t>
  </si>
  <si>
    <t>Абдулин Ильяс</t>
  </si>
  <si>
    <t>Афанасьев Артем</t>
  </si>
  <si>
    <t>Балуев Глеб</t>
  </si>
  <si>
    <t>Галацков Андрей</t>
  </si>
  <si>
    <t>Гончаров Артём</t>
  </si>
  <si>
    <t>Климов Иван</t>
  </si>
  <si>
    <t>Колесниченко Вячеслав</t>
  </si>
  <si>
    <t>Колесов Кирилл</t>
  </si>
  <si>
    <t>Колос Виктор</t>
  </si>
  <si>
    <t>Кухаренко Андрей</t>
  </si>
  <si>
    <t>Маркелов Михаил</t>
  </si>
  <si>
    <t>Масютенко Александр</t>
  </si>
  <si>
    <t>Матвеев Никита</t>
  </si>
  <si>
    <t>Никитин Олег</t>
  </si>
  <si>
    <t>Рафилович Максим</t>
  </si>
  <si>
    <t>Рожнов Артём</t>
  </si>
  <si>
    <t>Росляков Данил</t>
  </si>
  <si>
    <t>Садеев Ильфат</t>
  </si>
  <si>
    <t>Тиммиев Василий</t>
  </si>
  <si>
    <t>Филатов Михаил</t>
  </si>
  <si>
    <t>Шпанка Руслан</t>
  </si>
  <si>
    <t>Антипов Георгий</t>
  </si>
  <si>
    <t>Балыкин Антон</t>
  </si>
  <si>
    <t>Буяновский Александр</t>
  </si>
  <si>
    <t>Верховых Рудольф</t>
  </si>
  <si>
    <t>Денмухаметов Артём</t>
  </si>
  <si>
    <t>Ефимов Дмитрий</t>
  </si>
  <si>
    <t>Ефремов Андрей</t>
  </si>
  <si>
    <t>Карасёв Леонид</t>
  </si>
  <si>
    <t>Мазный  Богдан</t>
  </si>
  <si>
    <t>Маркунасов Антон</t>
  </si>
  <si>
    <t>Оленковичус Илья</t>
  </si>
  <si>
    <t>Переметов Данил</t>
  </si>
  <si>
    <t>Прокофьев Константин</t>
  </si>
  <si>
    <t>Разумов Дмитрий</t>
  </si>
  <si>
    <t>Романов Егор</t>
  </si>
  <si>
    <t>Сидоров Андрей</t>
  </si>
  <si>
    <t>Ткалич Ярослав</t>
  </si>
  <si>
    <t>Федяев Максим</t>
  </si>
  <si>
    <t>Филиппов Егор</t>
  </si>
  <si>
    <t>Чернов Никита</t>
  </si>
  <si>
    <t>Чурилов Антон</t>
  </si>
  <si>
    <t>Дорофеев Алексей</t>
  </si>
  <si>
    <t>Николаев Егор</t>
  </si>
  <si>
    <t>Рыбаков Анатолий</t>
  </si>
  <si>
    <t>Рыбаков Евгений</t>
  </si>
  <si>
    <t>Садиков Нияз</t>
  </si>
  <si>
    <t>Смирнов Валентин</t>
  </si>
  <si>
    <t>Соловьев Сергей</t>
  </si>
  <si>
    <t>Стрелков Михаил</t>
  </si>
  <si>
    <t>Харитонов Алексей</t>
  </si>
  <si>
    <t>Чертыков Денис</t>
  </si>
  <si>
    <t>Алабужев Сергей</t>
  </si>
  <si>
    <t>Вербицкий Николай</t>
  </si>
  <si>
    <t>Зуев Константин</t>
  </si>
  <si>
    <t>Имангулов Руслан</t>
  </si>
  <si>
    <t>Кривчиков Егор</t>
  </si>
  <si>
    <t>Миронов Евгений</t>
  </si>
  <si>
    <t>Надыров Ильдар</t>
  </si>
  <si>
    <t>Пономарев Дмитрий</t>
  </si>
  <si>
    <t>Савлуков Савелий</t>
  </si>
  <si>
    <t>Селиванов Олег</t>
  </si>
  <si>
    <t>Смольняковский Даниил</t>
  </si>
  <si>
    <t>Стрельников Данил</t>
  </si>
  <si>
    <t>Тимко Вадим</t>
  </si>
  <si>
    <t>Троценко Роман</t>
  </si>
  <si>
    <t>Холмогоров Константин</t>
  </si>
  <si>
    <t>Шаров Егор</t>
  </si>
  <si>
    <t>Александров Никита</t>
  </si>
  <si>
    <t>Батыршин Эдуард</t>
  </si>
  <si>
    <t>Бахарев Виктор</t>
  </si>
  <si>
    <t>Дятлов Кирилл</t>
  </si>
  <si>
    <t>Егоров Геннадий</t>
  </si>
  <si>
    <t>Забралов Виталий</t>
  </si>
  <si>
    <t>Захаров Дмитрий</t>
  </si>
  <si>
    <t>Калашников Юрий</t>
  </si>
  <si>
    <t>Клопцов Юрий</t>
  </si>
  <si>
    <t>Плохотников Константин</t>
  </si>
  <si>
    <t>Рыбаков Михаил</t>
  </si>
  <si>
    <t>Якушев Максим</t>
  </si>
  <si>
    <t>Бабанин Павел</t>
  </si>
  <si>
    <t>Бутенко Виктор</t>
  </si>
  <si>
    <t>Горбачев Александр</t>
  </si>
  <si>
    <t>Добренький Александр</t>
  </si>
  <si>
    <t>Качанов Максим</t>
  </si>
  <si>
    <t>Кириа Александр</t>
  </si>
  <si>
    <t>Кислица Алексей</t>
  </si>
  <si>
    <t>Козырев Евгений</t>
  </si>
  <si>
    <t>Королёв Максим</t>
  </si>
  <si>
    <t>Седюк Николай</t>
  </si>
  <si>
    <t>Семенов Геннадий</t>
  </si>
  <si>
    <t>Сеськин Демьян</t>
  </si>
  <si>
    <t>Сидорченко Глеб</t>
  </si>
  <si>
    <t>Сысоев Алексей</t>
  </si>
  <si>
    <t>Тихомиров Антон</t>
  </si>
  <si>
    <t>Худяков Алексей</t>
  </si>
  <si>
    <t>Бездольный Борис</t>
  </si>
  <si>
    <t>Зотеев Евгений</t>
  </si>
  <si>
    <t>Костин Дмитрий</t>
  </si>
  <si>
    <t>Орлов Николай</t>
  </si>
  <si>
    <t>Панасенков Владислав</t>
  </si>
  <si>
    <t>Полянчиков Виталий</t>
  </si>
  <si>
    <t>Табала Андрей</t>
  </si>
  <si>
    <t>Тарабин Дмитрий</t>
  </si>
  <si>
    <t>Тузов Илья</t>
  </si>
  <si>
    <t>Филиппов Иван</t>
  </si>
  <si>
    <t>Эмурлаев Руслан</t>
  </si>
  <si>
    <t>Башан Николай</t>
  </si>
  <si>
    <t>Бурый Игорь</t>
  </si>
  <si>
    <t>Волик Глеб</t>
  </si>
  <si>
    <t>Данилов Данила</t>
  </si>
  <si>
    <t>Евсеев Игорь</t>
  </si>
  <si>
    <t>Коротовский Евгений</t>
  </si>
  <si>
    <t>Литвинов Сергей</t>
  </si>
  <si>
    <t>Лукьянов Денис</t>
  </si>
  <si>
    <t>Поздняков Анатолий</t>
  </si>
  <si>
    <t>Полешко Артем</t>
  </si>
  <si>
    <t>Пронкин Валерий</t>
  </si>
  <si>
    <t>Романов Андрей</t>
  </si>
  <si>
    <t>Сокирский Алексей</t>
  </si>
  <si>
    <t>Терентьев Илья</t>
  </si>
  <si>
    <t>Акименко Михаил</t>
  </si>
  <si>
    <t>Анищенков Никита</t>
  </si>
  <si>
    <t>Асанов Александр</t>
  </si>
  <si>
    <t>Бережной Максим</t>
  </si>
  <si>
    <t>Вархутдинов Роман</t>
  </si>
  <si>
    <t>Врублевский Вадим</t>
  </si>
  <si>
    <t>Гатицкий Александр</t>
  </si>
  <si>
    <t>Ефанов Алексей</t>
  </si>
  <si>
    <t>Курбанов Никита</t>
  </si>
  <si>
    <t>Курбатов Сергей</t>
  </si>
  <si>
    <t>Поздняков Семен</t>
  </si>
  <si>
    <t>Рудник Матвей</t>
  </si>
  <si>
    <t>Сидоров Денис</t>
  </si>
  <si>
    <t>Фатьянов Александр</t>
  </si>
  <si>
    <t>Цыплаков Даниил</t>
  </si>
  <si>
    <t>Абольский Алексей</t>
  </si>
  <si>
    <t>Бобков Дмитрий</t>
  </si>
  <si>
    <t>Богданов Денис</t>
  </si>
  <si>
    <t>Головачев Никита</t>
  </si>
  <si>
    <t>Губин Евгений</t>
  </si>
  <si>
    <t>Кутуев Раиль</t>
  </si>
  <si>
    <t>Меньков Александр</t>
  </si>
  <si>
    <t>Муравьев Виталий</t>
  </si>
  <si>
    <t>Ндимбе Роман</t>
  </si>
  <si>
    <t>Новиков Илья</t>
  </si>
  <si>
    <t>Петров Александр</t>
  </si>
  <si>
    <t>Полянский Сергей</t>
  </si>
  <si>
    <t>Примак Артём</t>
  </si>
  <si>
    <t>Ряполов Анатолий</t>
  </si>
  <si>
    <t>Сардарян Эдуард</t>
  </si>
  <si>
    <t>Сехин Александр</t>
  </si>
  <si>
    <t>Тимофеев Евгений</t>
  </si>
  <si>
    <t>Харитонов Кирилл</t>
  </si>
  <si>
    <t>Шалин Павел</t>
  </si>
  <si>
    <t>Юнякин Максим</t>
  </si>
  <si>
    <t>Гавриленко Максим</t>
  </si>
  <si>
    <t>Горохов Георгий</t>
  </si>
  <si>
    <t>Грипич Александр</t>
  </si>
  <si>
    <t>Желябин Дмитрий</t>
  </si>
  <si>
    <t>Калмыков Владимир</t>
  </si>
  <si>
    <t>Лукьяненко Евгений</t>
  </si>
  <si>
    <t>Мудров Илья</t>
  </si>
  <si>
    <t>Просвирин Илья</t>
  </si>
  <si>
    <t>Смирнов Михаил</t>
  </si>
  <si>
    <t>Глазунов Илья</t>
  </si>
  <si>
    <t>Зотов Виктор</t>
  </si>
  <si>
    <t>Коваленко Кирилл</t>
  </si>
  <si>
    <t>Лагутин Денис</t>
  </si>
  <si>
    <t>Обертышев Денис</t>
  </si>
  <si>
    <t>Павлов Виталий</t>
  </si>
  <si>
    <t>Сорокин Дмитрий</t>
  </si>
  <si>
    <t>Целоусов Дмитрий</t>
  </si>
  <si>
    <t>Афонин Максим</t>
  </si>
  <si>
    <t>Деркач Павел</t>
  </si>
  <si>
    <t>Крутиков Александр</t>
  </si>
  <si>
    <t>Лесной Александр</t>
  </si>
  <si>
    <t>Лядусов Константин</t>
  </si>
  <si>
    <t>Панчехин Сергей</t>
  </si>
  <si>
    <t>Селиверстов Илья</t>
  </si>
  <si>
    <t>Сидоров Максим</t>
  </si>
  <si>
    <t>Филюшкин Михаил</t>
  </si>
  <si>
    <t>Новослугин Максим</t>
  </si>
  <si>
    <t>Цыпкус Марк</t>
  </si>
  <si>
    <t>23.03.1994</t>
  </si>
  <si>
    <t>17.11.1995</t>
  </si>
  <si>
    <t>10.05.1989</t>
  </si>
  <si>
    <t>27.06.1997</t>
  </si>
  <si>
    <t>18.03.1994</t>
  </si>
  <si>
    <t>23.07.1993</t>
  </si>
  <si>
    <t>28.08.1997</t>
  </si>
  <si>
    <t>13.07.1998</t>
  </si>
  <si>
    <t>29.07.1999</t>
  </si>
  <si>
    <t>05.05.1999</t>
  </si>
  <si>
    <t>20.05.1997</t>
  </si>
  <si>
    <t>28.12.1998</t>
  </si>
  <si>
    <t>09.02.1999</t>
  </si>
  <si>
    <t>30.01.1995</t>
  </si>
  <si>
    <t>08.03.1999</t>
  </si>
  <si>
    <t>30.07.1998</t>
  </si>
  <si>
    <t>03.01.1996</t>
  </si>
  <si>
    <t>16.08.1999</t>
  </si>
  <si>
    <t>01.11.1986</t>
  </si>
  <si>
    <t>17.11.1989</t>
  </si>
  <si>
    <t>29.01.1991</t>
  </si>
  <si>
    <t>21.01.1999</t>
  </si>
  <si>
    <t>26.05.1997</t>
  </si>
  <si>
    <t>02.01.1990</t>
  </si>
  <si>
    <t>01.06.1994</t>
  </si>
  <si>
    <t>13.04.1992</t>
  </si>
  <si>
    <t>22.08.1998</t>
  </si>
  <si>
    <t>19.06.1997</t>
  </si>
  <si>
    <t>10.06.1998</t>
  </si>
  <si>
    <t>01.08.1993</t>
  </si>
  <si>
    <t>30.05.1998</t>
  </si>
  <si>
    <t>31.05.1994</t>
  </si>
  <si>
    <t>16.03.1989</t>
  </si>
  <si>
    <t>12.11.1991</t>
  </si>
  <si>
    <t>07.04.1994</t>
  </si>
  <si>
    <t>21.12.1994</t>
  </si>
  <si>
    <t>14.11.1999</t>
  </si>
  <si>
    <t>28.04.1998</t>
  </si>
  <si>
    <t>20.09.1998</t>
  </si>
  <si>
    <t>26.06.2000</t>
  </si>
  <si>
    <t>28.02.1999</t>
  </si>
  <si>
    <t>30.07.1994</t>
  </si>
  <si>
    <t>25.10.1986</t>
  </si>
  <si>
    <t>19.08.1994</t>
  </si>
  <si>
    <t>11.07.2000</t>
  </si>
  <si>
    <t>02.02.1997</t>
  </si>
  <si>
    <t>13.05.1998</t>
  </si>
  <si>
    <t>29.07.1991</t>
  </si>
  <si>
    <t>28.02.1998</t>
  </si>
  <si>
    <t>03.12.1993</t>
  </si>
  <si>
    <t>01.08.2000</t>
  </si>
  <si>
    <t>22.04.1991</t>
  </si>
  <si>
    <t>16.12.1983</t>
  </si>
  <si>
    <t>30.08.1997</t>
  </si>
  <si>
    <t>02.11.1994</t>
  </si>
  <si>
    <t>04.01.1992</t>
  </si>
  <si>
    <t>30.04.1997</t>
  </si>
  <si>
    <t>15.08.1994</t>
  </si>
  <si>
    <t>17.05.1993</t>
  </si>
  <si>
    <t>30.03.1993</t>
  </si>
  <si>
    <t>05.06.1998</t>
  </si>
  <si>
    <t>27.03.1994</t>
  </si>
  <si>
    <t>05.06.1994</t>
  </si>
  <si>
    <t>10.05.1992</t>
  </si>
  <si>
    <t>12.04.1995</t>
  </si>
  <si>
    <t>03.01.1995</t>
  </si>
  <si>
    <t>20.01.1995</t>
  </si>
  <si>
    <t>19.06.1990</t>
  </si>
  <si>
    <t>07.06.1999</t>
  </si>
  <si>
    <t>09.03.1994</t>
  </si>
  <si>
    <t>27.01.2000</t>
  </si>
  <si>
    <t>21.04.1993</t>
  </si>
  <si>
    <t>23.11.1995</t>
  </si>
  <si>
    <t>05.08.1992</t>
  </si>
  <si>
    <t>04.01.1996</t>
  </si>
  <si>
    <t>25.08.1988</t>
  </si>
  <si>
    <t>17.06.1987</t>
  </si>
  <si>
    <t>05.07.2001</t>
  </si>
  <si>
    <t>19.03.1992</t>
  </si>
  <si>
    <t>24.04.1997</t>
  </si>
  <si>
    <t>01.12.1993</t>
  </si>
  <si>
    <t>07.06.1990</t>
  </si>
  <si>
    <t>18.06.1986</t>
  </si>
  <si>
    <t>23.07.1996</t>
  </si>
  <si>
    <t>29.01.1998</t>
  </si>
  <si>
    <t>19.05.1991</t>
  </si>
  <si>
    <t>13.02.1992</t>
  </si>
  <si>
    <t>01.08.1999</t>
  </si>
  <si>
    <t>07.07.1997</t>
  </si>
  <si>
    <t>01.02.1990</t>
  </si>
  <si>
    <t>26.04.1998</t>
  </si>
  <si>
    <t>11.05.1996</t>
  </si>
  <si>
    <t>24.02.1997</t>
  </si>
  <si>
    <t>01.09.1997</t>
  </si>
  <si>
    <t>27.04.1998</t>
  </si>
  <si>
    <t>28.03.2000</t>
  </si>
  <si>
    <t>06.06.1997</t>
  </si>
  <si>
    <t>07.12.1986</t>
  </si>
  <si>
    <t>03.03.1998</t>
  </si>
  <si>
    <t>04.11.1997</t>
  </si>
  <si>
    <t>17.12.1988</t>
  </si>
  <si>
    <t>11.03.1999</t>
  </si>
  <si>
    <t>01.07.1994</t>
  </si>
  <si>
    <t>13.08.1988</t>
  </si>
  <si>
    <t>05.04.1999</t>
  </si>
  <si>
    <t>20.02.1996</t>
  </si>
  <si>
    <t>23.04.1994</t>
  </si>
  <si>
    <t>03.09.1998</t>
  </si>
  <si>
    <t>15.05.1993</t>
  </si>
  <si>
    <t>04.08.1993</t>
  </si>
  <si>
    <t>15.08.1996</t>
  </si>
  <si>
    <t>26.10.1999</t>
  </si>
  <si>
    <t>07.11.1998</t>
  </si>
  <si>
    <t>18.03.1995</t>
  </si>
  <si>
    <t>03.11.1997</t>
  </si>
  <si>
    <t>19.08.1999</t>
  </si>
  <si>
    <t>18.11.1996</t>
  </si>
  <si>
    <t>05.06.1996</t>
  </si>
  <si>
    <t>01.12.1997</t>
  </si>
  <si>
    <t>04.07.1999</t>
  </si>
  <si>
    <t>27.04.2002</t>
  </si>
  <si>
    <t>08.04.1994</t>
  </si>
  <si>
    <t>28.04.1988</t>
  </si>
  <si>
    <t>27.02.1985</t>
  </si>
  <si>
    <t>31.01.1997</t>
  </si>
  <si>
    <t>13.02.1986</t>
  </si>
  <si>
    <t>05.10.1997</t>
  </si>
  <si>
    <t>25.07.1994</t>
  </si>
  <si>
    <t>04.07.1991</t>
  </si>
  <si>
    <t>07.05.1994</t>
  </si>
  <si>
    <t>21.02.1992</t>
  </si>
  <si>
    <t>16.12.1995</t>
  </si>
  <si>
    <t>23.12.1998</t>
  </si>
  <si>
    <t>06.01.1989</t>
  </si>
  <si>
    <t>07.05.1998</t>
  </si>
  <si>
    <t>22.04.1994</t>
  </si>
  <si>
    <t>05.02.1999</t>
  </si>
  <si>
    <t>06.01.2000</t>
  </si>
  <si>
    <t>06.04.1998</t>
  </si>
  <si>
    <t>03.05.1992</t>
  </si>
  <si>
    <t>09.05.1992</t>
  </si>
  <si>
    <t>07.02.1996</t>
  </si>
  <si>
    <t>16.12.1988</t>
  </si>
  <si>
    <t>22.10.1983</t>
  </si>
  <si>
    <t>04.12.1998</t>
  </si>
  <si>
    <t>05.05.1994</t>
  </si>
  <si>
    <t>25.07.1997</t>
  </si>
  <si>
    <t>16.04.1997</t>
  </si>
  <si>
    <t>28.11.1996</t>
  </si>
  <si>
    <t>20.06.1998</t>
  </si>
  <si>
    <t>06.01.1999</t>
  </si>
  <si>
    <t>22.12.1989</t>
  </si>
  <si>
    <t>24.03.1997</t>
  </si>
  <si>
    <t>28.10.1993</t>
  </si>
  <si>
    <t>15.03.1992</t>
  </si>
  <si>
    <t>24.06.1997</t>
  </si>
  <si>
    <t>10.03.1993</t>
  </si>
  <si>
    <t>12.05.1993</t>
  </si>
  <si>
    <t>11.03.1994</t>
  </si>
  <si>
    <t>18.06.1997</t>
  </si>
  <si>
    <t>23.03.1992</t>
  </si>
  <si>
    <t>06.07.1999</t>
  </si>
  <si>
    <t>10.01.1996</t>
  </si>
  <si>
    <t>06.01.1988</t>
  </si>
  <si>
    <t>29.04.1988</t>
  </si>
  <si>
    <t>05.08.1997</t>
  </si>
  <si>
    <t>04.08.1997</t>
  </si>
  <si>
    <t>15.06.1986</t>
  </si>
  <si>
    <t>08.03.1985</t>
  </si>
  <si>
    <t>31.03.1995</t>
  </si>
  <si>
    <t>01.04.1997</t>
  </si>
  <si>
    <t>24.08.1991</t>
  </si>
  <si>
    <t>03.12.1999</t>
  </si>
  <si>
    <t>07.01.1999</t>
  </si>
  <si>
    <t>23.05.1996</t>
  </si>
  <si>
    <t>04.11.1991</t>
  </si>
  <si>
    <t>29.10.1991</t>
  </si>
  <si>
    <t>12.06.1999</t>
  </si>
  <si>
    <t>26.08.1996</t>
  </si>
  <si>
    <t>27.02.1997</t>
  </si>
  <si>
    <t>18.11.1992</t>
  </si>
  <si>
    <t>08.04.1993</t>
  </si>
  <si>
    <t>17.12.1996</t>
  </si>
  <si>
    <t>05.01.1998</t>
  </si>
  <si>
    <t>27.03.1996</t>
  </si>
  <si>
    <t>01.06.1992</t>
  </si>
  <si>
    <t>27.01.1986</t>
  </si>
  <si>
    <t>14.07.1989</t>
  </si>
  <si>
    <t>01.02.1987</t>
  </si>
  <si>
    <t>13.02.1995</t>
  </si>
  <si>
    <t>15.06.1994</t>
  </si>
  <si>
    <t>19.09.1994</t>
  </si>
  <si>
    <t>16.03.1985</t>
  </si>
  <si>
    <t>25.01.1995</t>
  </si>
  <si>
    <t>06.12.1995</t>
  </si>
  <si>
    <t>25.07.1992</t>
  </si>
  <si>
    <t>30.03.1995</t>
  </si>
  <si>
    <t>20.01.2001</t>
  </si>
  <si>
    <t>27.11.1998</t>
  </si>
  <si>
    <t>18.07.1993</t>
  </si>
  <si>
    <t>09.02.1998</t>
  </si>
  <si>
    <t>06.10.1997</t>
  </si>
  <si>
    <t>13.04.1999</t>
  </si>
  <si>
    <t>13.04.1994</t>
  </si>
  <si>
    <t>28.11.1992</t>
  </si>
  <si>
    <t>08.06.1999</t>
  </si>
  <si>
    <t>15.10.1996</t>
  </si>
  <si>
    <t>18.04.1998</t>
  </si>
  <si>
    <t>29.07.1992</t>
  </si>
  <si>
    <t>03.05.1998</t>
  </si>
  <si>
    <t>20.03.1988</t>
  </si>
  <si>
    <t>02.04.1991</t>
  </si>
  <si>
    <t>24.12.1992</t>
  </si>
  <si>
    <t>02.07.1997</t>
  </si>
  <si>
    <t>06.08.1996</t>
  </si>
  <si>
    <t>07.12.1990</t>
  </si>
  <si>
    <t>01.10.1993</t>
  </si>
  <si>
    <t>06.07.1996</t>
  </si>
  <si>
    <t>08.09.1996</t>
  </si>
  <si>
    <t>09.08.1986</t>
  </si>
  <si>
    <t>29.10.1989</t>
  </si>
  <si>
    <t>14.01.1993</t>
  </si>
  <si>
    <t>23.03.1999</t>
  </si>
  <si>
    <t>05.06.1992</t>
  </si>
  <si>
    <t>06.03.1987</t>
  </si>
  <si>
    <t>13.02.1996</t>
  </si>
  <si>
    <t>20.04.1993</t>
  </si>
  <si>
    <t>21.09.1986</t>
  </si>
  <si>
    <t>20.05.1990</t>
  </si>
  <si>
    <t>18.05.1992</t>
  </si>
  <si>
    <t>23.01.1985</t>
  </si>
  <si>
    <t>17.11.1991</t>
  </si>
  <si>
    <t>28.02.1995</t>
  </si>
  <si>
    <t>13.11.1993</t>
  </si>
  <si>
    <t>20.04.1994</t>
  </si>
  <si>
    <t>02.12.1997</t>
  </si>
  <si>
    <t>20.01.1994</t>
  </si>
  <si>
    <t>02.04.1998</t>
  </si>
  <si>
    <t>16.02.1997</t>
  </si>
  <si>
    <t>12.01.1997</t>
  </si>
  <si>
    <t>27.09.1992</t>
  </si>
  <si>
    <t>19.02.1995</t>
  </si>
  <si>
    <t>06.01.1992</t>
  </si>
  <si>
    <t>02.11.1993</t>
  </si>
  <si>
    <t>12.12.1993</t>
  </si>
  <si>
    <t>28.07.1988</t>
  </si>
  <si>
    <t>02.03.1988</t>
  </si>
  <si>
    <t>11.05.1997</t>
  </si>
  <si>
    <t>13.05.1986</t>
  </si>
  <si>
    <t>28.03.1995</t>
  </si>
  <si>
    <t>21.08.1995</t>
  </si>
  <si>
    <t xml:space="preserve">Республика Татарстан </t>
  </si>
  <si>
    <t xml:space="preserve">Воронежская область </t>
  </si>
  <si>
    <t xml:space="preserve">Москва </t>
  </si>
  <si>
    <t xml:space="preserve">Санкт-Петербург </t>
  </si>
  <si>
    <t xml:space="preserve">Новосибирская область </t>
  </si>
  <si>
    <t>Краснодарский край Карачаево-Черкесская республика</t>
  </si>
  <si>
    <t xml:space="preserve">Челябинская область </t>
  </si>
  <si>
    <t>Московская область Ярославская область</t>
  </si>
  <si>
    <t>Москва Санкт-Петербург</t>
  </si>
  <si>
    <t xml:space="preserve">Краснодарский край </t>
  </si>
  <si>
    <t>Москва Московская область</t>
  </si>
  <si>
    <t>Краснодарский край ЮФО (К)</t>
  </si>
  <si>
    <t xml:space="preserve">Московская область </t>
  </si>
  <si>
    <t xml:space="preserve">Ульяновская область </t>
  </si>
  <si>
    <t xml:space="preserve">Красноярский край </t>
  </si>
  <si>
    <t xml:space="preserve">Волгоградская область </t>
  </si>
  <si>
    <t>Москва Пермский край</t>
  </si>
  <si>
    <t>Москва Владимирская область</t>
  </si>
  <si>
    <t xml:space="preserve">Республика Мордовия </t>
  </si>
  <si>
    <t xml:space="preserve">Тюменская область </t>
  </si>
  <si>
    <t xml:space="preserve">Ставропольский край </t>
  </si>
  <si>
    <t xml:space="preserve">Омская область </t>
  </si>
  <si>
    <t>Нижегородская область Чувашская республика</t>
  </si>
  <si>
    <t xml:space="preserve">Вологодская область </t>
  </si>
  <si>
    <t>Свердловская область Челябинская область</t>
  </si>
  <si>
    <t>Санкт-Петербург Вологодская область</t>
  </si>
  <si>
    <t>Москва Смоленская область</t>
  </si>
  <si>
    <t xml:space="preserve">Свердловская область </t>
  </si>
  <si>
    <t xml:space="preserve">Мурманская область </t>
  </si>
  <si>
    <t xml:space="preserve">ЮФО (К) </t>
  </si>
  <si>
    <t>Московская область Брянская область</t>
  </si>
  <si>
    <t>Ямало-Ненецкий автономный округ Чувашская республика</t>
  </si>
  <si>
    <t xml:space="preserve">Республика Башкортостан </t>
  </si>
  <si>
    <t xml:space="preserve">Тульская область </t>
  </si>
  <si>
    <t>Краснодарский край Хабаровский край</t>
  </si>
  <si>
    <t xml:space="preserve">Ямало-Ненецкий автономный округ </t>
  </si>
  <si>
    <t xml:space="preserve">Алтайский край </t>
  </si>
  <si>
    <t xml:space="preserve">Смоленская область </t>
  </si>
  <si>
    <t xml:space="preserve">Ростовская область </t>
  </si>
  <si>
    <t>Москва Ставропольский край</t>
  </si>
  <si>
    <t>Московская область Ростовская область</t>
  </si>
  <si>
    <t>Москва Ростовская область</t>
  </si>
  <si>
    <t xml:space="preserve">Республика Саха (Якутия) </t>
  </si>
  <si>
    <t>Москва Брянская область</t>
  </si>
  <si>
    <t>Москва Саратовская область</t>
  </si>
  <si>
    <t xml:space="preserve">Самарская область </t>
  </si>
  <si>
    <t xml:space="preserve">Ярославская область </t>
  </si>
  <si>
    <t>Кировская область Челябинская область</t>
  </si>
  <si>
    <t>Московская область Смоленская область</t>
  </si>
  <si>
    <t>Краснодарский край Кабардино-Балкарская республика</t>
  </si>
  <si>
    <t>Ставропольский край Карачаево-Черкесская республика</t>
  </si>
  <si>
    <t>Калининградская область Санкт-Петербург</t>
  </si>
  <si>
    <t>Москва Псковская область</t>
  </si>
  <si>
    <t>Санкт-Петербург Калужская область</t>
  </si>
  <si>
    <t>Ханты-Мансийский автономный округ - Югра Пермский край</t>
  </si>
  <si>
    <t>Москва Оренбургская область</t>
  </si>
  <si>
    <t>Красноярский край Московская область</t>
  </si>
  <si>
    <t xml:space="preserve">Брянская область </t>
  </si>
  <si>
    <t>Краснодарский край Белгородская область</t>
  </si>
  <si>
    <t>Краснодарский край Самарская область</t>
  </si>
  <si>
    <t xml:space="preserve">Республика Карелия </t>
  </si>
  <si>
    <t>Липецкая область Брянская область</t>
  </si>
  <si>
    <t>Вологодская область Санкт-Петербург</t>
  </si>
  <si>
    <t>Санкт-Петербург Новосибирская область</t>
  </si>
  <si>
    <t>Москва Республика Мордовия</t>
  </si>
  <si>
    <t>Московская область Белгородская область</t>
  </si>
  <si>
    <t>Москва Орловская область</t>
  </si>
  <si>
    <t>Ямало-Ненецкий автономный округ Владимирская область</t>
  </si>
  <si>
    <t>Москва Алтайский край</t>
  </si>
  <si>
    <t xml:space="preserve">Республика Хакасия </t>
  </si>
  <si>
    <t>Чувашская республика Оренбургская область</t>
  </si>
  <si>
    <t>Санкт-Петербург Архангельская область</t>
  </si>
  <si>
    <t xml:space="preserve">Кировская область </t>
  </si>
  <si>
    <t>Москва Липецкая область</t>
  </si>
  <si>
    <t xml:space="preserve">Томская область </t>
  </si>
  <si>
    <t>Московская область Курская область</t>
  </si>
  <si>
    <t xml:space="preserve">Липецкая область </t>
  </si>
  <si>
    <t>Московская область Республика Башкортостан</t>
  </si>
  <si>
    <t xml:space="preserve">Кемеровская область </t>
  </si>
  <si>
    <t>Санкт-Петербург Челябинская область</t>
  </si>
  <si>
    <t xml:space="preserve">Республика Бурятия </t>
  </si>
  <si>
    <t xml:space="preserve">Удмуртская республика </t>
  </si>
  <si>
    <t>Московская область Республика Бурятия</t>
  </si>
  <si>
    <t>Краснодарский край Республика Адыгея</t>
  </si>
  <si>
    <t>Краснодарский край Ставропольский край</t>
  </si>
  <si>
    <t>Свердловская область Алтайский край</t>
  </si>
  <si>
    <t>Московская область Кабардино-Балкарская республика</t>
  </si>
  <si>
    <t xml:space="preserve">Владимирская область </t>
  </si>
  <si>
    <t>Кабардино-Балкарская республика Краснодарский край</t>
  </si>
  <si>
    <t>Краснодарский край Московская область</t>
  </si>
  <si>
    <t>Краснодарский край Москва</t>
  </si>
  <si>
    <t>Москва Кабардино-Балкарская республика</t>
  </si>
  <si>
    <t>Москва Челябинская область</t>
  </si>
  <si>
    <t xml:space="preserve">Оренбургская область </t>
  </si>
  <si>
    <t>Омская область Кемеровская область</t>
  </si>
  <si>
    <t>Волгоградская область Москва</t>
  </si>
  <si>
    <t>Красноярский край Республика Мордовия</t>
  </si>
  <si>
    <t>Москва Волгоградская область</t>
  </si>
  <si>
    <t>Краснодарский край Нижегородская область</t>
  </si>
  <si>
    <t xml:space="preserve">Тверская область </t>
  </si>
  <si>
    <t>МС</t>
  </si>
  <si>
    <t>МСМК</t>
  </si>
  <si>
    <t>ЗМС</t>
  </si>
  <si>
    <t>Барьерный бег 110 м</t>
  </si>
  <si>
    <t>Барьерный бег 400 м</t>
  </si>
  <si>
    <t>Бег 5 000 м</t>
  </si>
  <si>
    <t>Бег с препятствиями 3 000 м</t>
  </si>
  <si>
    <t>Эстафетный бег 4 х 100 м</t>
  </si>
  <si>
    <t>Эстафетный бег 4 х 400 м</t>
  </si>
  <si>
    <t xml:space="preserve"> ГБУ СШОР "Академия легкой атлетики Санкт-Петербурга"</t>
  </si>
  <si>
    <t xml:space="preserve"> КГАУ "РЦСП "Академия летних видов спорта", МАУ "СШОР "Спутник"</t>
  </si>
  <si>
    <t xml:space="preserve">  МБУ СШОР №1 по л/а г.Челябинска</t>
  </si>
  <si>
    <t xml:space="preserve"> ЧУ СК "Луч", ГАУ СО "ЦСП"</t>
  </si>
  <si>
    <t xml:space="preserve"> ГБУ КК "ЦОП по легкой атлетике", ГКУ КБР "СШОР № 1"</t>
  </si>
  <si>
    <t xml:space="preserve"> ГБУ "СШОР "Луч" Москомспорта, ГБУ БО СШОР "Русь"</t>
  </si>
  <si>
    <t xml:space="preserve"> МБУ ДО «ДЮСШ № 1» ( г. Ростов-на-Дону), ГБПОУ РО "РОУОР"</t>
  </si>
  <si>
    <t xml:space="preserve"> ГАУ СО "ЦСП", МАУ ДО ДЮСШ "Росток", ЧУ СК"Луч"</t>
  </si>
  <si>
    <t xml:space="preserve"> ГБУ "ЦОП по легкой атлетике" Москомспорта</t>
  </si>
  <si>
    <t xml:space="preserve">         ГБУ СК "СШОР по легкой атлетике"</t>
  </si>
  <si>
    <t>ВС МБУ СШОР № 5 (г. Волгоград), Филиал ФАУ МО РФ "ЦСКА" (СКА г. Волгоград)</t>
  </si>
  <si>
    <t xml:space="preserve"> ФГБУ ПОО "Сибирское ГУОР",БУ ОО "ООЦСП", БУ ОО "СШОР"</t>
  </si>
  <si>
    <t>Минспорт ГБУ РС (Я) РЦСП</t>
  </si>
  <si>
    <t xml:space="preserve"> КГБ ПОУ "Алтайское училище олимпийского резерва"</t>
  </si>
  <si>
    <t xml:space="preserve"> ГБПОУ МО "УОР № 1", ГБУ МО "СШОР по легкой атлетике"</t>
  </si>
  <si>
    <t xml:space="preserve"> ГБУ КК "ЦОП по легкой атлетике"</t>
  </si>
  <si>
    <t xml:space="preserve"> ГБУ "СШОР" Академия легкой атлетики Санкт-Петербурга", СПб ГБПОУ "УОР №1" </t>
  </si>
  <si>
    <t xml:space="preserve"> МБУ "СШОР № 4 по легкой атлетике", ГБПОУ КО УОР, ГБУ "СШОР" "Академия легкой атлетики Санкт-Петербурга"</t>
  </si>
  <si>
    <t xml:space="preserve"> ГБУ КК  "РЦСП по легкой атлетике", ГБУ КК "ЦОП по легкой атлетике"</t>
  </si>
  <si>
    <t xml:space="preserve"> ГБУ "СШОР "Луч" Москомспорта, ГБУ ДО ПО "ЦСП"</t>
  </si>
  <si>
    <t xml:space="preserve"> ГБУ КК "РЦСП по легкой атлетике"</t>
  </si>
  <si>
    <t xml:space="preserve"> СПб ЦОП "ШВСМ по легкой атлетике"</t>
  </si>
  <si>
    <t xml:space="preserve"> ГАУ ТО "ЦСП" </t>
  </si>
  <si>
    <t>ВС БУ "ЦСПСКЮ", КГАУ "СШОР по базовым и олимпийским вида спорта"</t>
  </si>
  <si>
    <t xml:space="preserve"> ГАУ ТО "ЦСП" </t>
  </si>
  <si>
    <t>ЦСКА ГБУ МО "ЦСП ОВС", ГБПОУ МО "УОР № 2"</t>
  </si>
  <si>
    <t xml:space="preserve"> ГБУ ВО "СШОР № 21"</t>
  </si>
  <si>
    <t>РА ГБУ "МГФСО" Москомспорта,   ГАУ "ЦСП ОО"</t>
  </si>
  <si>
    <t xml:space="preserve"> СПб ГБУ ЦОП "ШВСМ по легкой атлетике"</t>
  </si>
  <si>
    <t xml:space="preserve"> КФСКИ</t>
  </si>
  <si>
    <t xml:space="preserve"> ОГБУ  "ССШОР по легкой атлетике"</t>
  </si>
  <si>
    <t>ВС, ВС КГАУ "РЦСП "Академия летних видов спорта", МАУ "СШОР "Спутник", ГБУ МО "ЦСП ОВС"</t>
  </si>
  <si>
    <t xml:space="preserve"> МАУ "НЦВСМ" , ГАПОУ НСО НУ(К)ОР</t>
  </si>
  <si>
    <t xml:space="preserve"> МАУ ДО "Гусевская ДЮСШ", ГБУ "СШОР" Академия легкой атлетики Санкт-Петербурга"</t>
  </si>
  <si>
    <t xml:space="preserve">  ГАПОУ ВО "УОР имени дважды Героя Советского Союза А.И.Родимцева",  МБУ СШОР № 5 (г. Волгоград)</t>
  </si>
  <si>
    <t>ВС ГБУ БО СШОР по легкой атлетике им. В.Д. Самотесова.</t>
  </si>
  <si>
    <t xml:space="preserve"> ГБУ БО СШОР по легкой атлетике им. В.Д. Самотесова.</t>
  </si>
  <si>
    <t>ВС ГУ ТО ЦСП, МБУ СШОР "Легкая атлетика" г. Тула</t>
  </si>
  <si>
    <t xml:space="preserve"> ГБУ  РС (Я) РЦСП</t>
  </si>
  <si>
    <t xml:space="preserve"> ГБУ РК "СШОР по легкой атлетике № 1"</t>
  </si>
  <si>
    <t xml:space="preserve"> ГБУ КК "РЦСП", МБУ СШ №1 г. Шебекино, ОГБУ "ЦСП" Белгородской области </t>
  </si>
  <si>
    <t>Профсоюзы АУ ФКиС ВО "ЦСП"</t>
  </si>
  <si>
    <t xml:space="preserve"> ГАУ СО "ЦСП", ЧУ СК"Луч"</t>
  </si>
  <si>
    <t xml:space="preserve"> МУ "СШОР№3"</t>
  </si>
  <si>
    <t>Динамо ГБУ ЛО ЦСП, ГБУ БО СШОР по легкой атлетике им. В.Д. Самотесова.</t>
  </si>
  <si>
    <t xml:space="preserve"> ГБУ КК "РЦСП по легкой атлетике", ГБУ КК "ЦОП по легкой атлетике", МБУ "СШОР по легкой атлетике № 2 г. Симферополь"</t>
  </si>
  <si>
    <t>Динамо СПб ГБУ ЦОП "ШВСМ по легкой атлетике", АУ ФКиС ВО "ЦСП"</t>
  </si>
  <si>
    <t xml:space="preserve"> ГАУ ТО "ОСШОР", СК ТюмГУ</t>
  </si>
  <si>
    <t xml:space="preserve"> ГБУ КК "ЦОП по легкой атлетике", ГБУ КК"РЦСП по легкой атлетике"</t>
  </si>
  <si>
    <t xml:space="preserve"> Филиал ФАУ МО РФ ЦСКА (СКА в СПб) ГБУ "ЦСП по легкой атлетике", ШВСМ, ГБУ "ЦОП по легкой атлетике" Москомспорта, ЦОП "ШВСМ л/атл." (СПб), СПб ГБУ ЦОП "ШВСМ по легкой атлетике"</t>
  </si>
  <si>
    <t xml:space="preserve"> СПб ГБУ СШОР "Академия легкой атлетики Санкт-Петербурга"</t>
  </si>
  <si>
    <t xml:space="preserve">РА СПб ГБУ ЦОП "ШВСМ по легкой атлетике" , АУ ФКиС ВО "ЦСП" </t>
  </si>
  <si>
    <t xml:space="preserve"> ОГБУ "ССШОР по легкой атлетике"</t>
  </si>
  <si>
    <t>Динамо ГБУ СШОР "Академия легкой атлетики Санкт-Петербурга", ГАУ НСО "РЦСП СК и СР"</t>
  </si>
  <si>
    <t xml:space="preserve"> МБУ "СШОР № 5"</t>
  </si>
  <si>
    <t xml:space="preserve"> МБУ СШОР № 21 </t>
  </si>
  <si>
    <t xml:space="preserve"> ГБУ "ЦОП по легкой атлетике" Москомспорта, ГБУ РМ "СШОР им.П.Г.Болотникова"</t>
  </si>
  <si>
    <t xml:space="preserve"> ГБУ МО "ЦСП ОВС", ОГБУ "ЦСП" Белгородской области , МБУ СШОР № 3 г. Белгорода</t>
  </si>
  <si>
    <t xml:space="preserve"> МАУ ДО Пуровская районная СДЮСШОР "АВАНГАРД"</t>
  </si>
  <si>
    <t xml:space="preserve"> ГБПОУ "МССУОР № 3" Москомспорта, МБУ ДО "ДЮСШ № 4 города Орла"</t>
  </si>
  <si>
    <t xml:space="preserve"> МАУ ДО Пуровская районная СДЮСШОР "АВАНГАРД",  МБУ  "СШОР № 4"</t>
  </si>
  <si>
    <t xml:space="preserve"> СПб ГБУ ЦОП "ШВСМ по легкой атлетике" </t>
  </si>
  <si>
    <t>Д ГБУ "СШОР "Луч" Москомспорта, КГАУ "СШОР "Старт"</t>
  </si>
  <si>
    <t xml:space="preserve"> ГАУ СО "ЦСП", СК "Спутник", УГЛТУ</t>
  </si>
  <si>
    <t>Динамо СПб ГБУ ЦОП "ШВСМ по легкой атлетике"</t>
  </si>
  <si>
    <t xml:space="preserve"> ГБУ ВО "СШОР № 21", АУ ВО "ЦСПСК"</t>
  </si>
  <si>
    <t xml:space="preserve"> МБУ "СШОР по легкой атлетике" (г. Абакан), ГБПОУ РХ "У(т)ОР"</t>
  </si>
  <si>
    <t xml:space="preserve"> АУ "СШОР №3" Минспорта Чувшии, АУ "ЦСП имени А. Игнатьева" МИинспорта Чувашии</t>
  </si>
  <si>
    <t xml:space="preserve"> ГБУ "СШОР" "Академия легкой атлетики Санкт-Петербурга"</t>
  </si>
  <si>
    <t>МС РТ МБУ "СШОР "Атлетика"" г. Казани</t>
  </si>
  <si>
    <t>Динамо ГБУ "ЦСП по легкой атлетике" Москомспорта, ГБУ СШОР "Академия легкой атлетики Санкт-Петербурга"</t>
  </si>
  <si>
    <t xml:space="preserve"> МБУ КСШОР №1 , ГАУ НО "ЦСП", БУ "СШОР № 1 им. В.Егоровой" Минспорта Чувашии, БПОУ "Чебоксарское УОР имени В.М. Краснова" Минспорта Чувашии</t>
  </si>
  <si>
    <t>РА СПб ГБУ ЦОП "ШВСМ по легкой атлетике"</t>
  </si>
  <si>
    <t xml:space="preserve"> ГУ ТО ЦСП, МБУ СШОР "Легкая атлетика" г. Тула</t>
  </si>
  <si>
    <t xml:space="preserve"> ГБУ "МГФСО" Москомспорта, МБУ "КСШОР № 1"</t>
  </si>
  <si>
    <t>ВС СПб ГБУ ЦОП "ШВСМ по легкой атлетике" (СПб),Филиал ФАУ МО РФ "ЦСКА" (СКА г. Санкт-Петербург) СПб ГБПОУ "УОР № 1</t>
  </si>
  <si>
    <t xml:space="preserve"> ОСШОР, МАУ ДО "ДЮСШ" Тобольского района</t>
  </si>
  <si>
    <t xml:space="preserve">  МБУ СШОР № 5 (г. Волгоград)</t>
  </si>
  <si>
    <t xml:space="preserve"> ГБУ КК "ЦОП по легкой атлетике", ГБУ КК  "РЦСП по легкой атлетике"</t>
  </si>
  <si>
    <t xml:space="preserve">  АУ ВО "СШ Витязь"</t>
  </si>
  <si>
    <t>Динамо СПб ГБУ СШОР "Академия легкой атлетики Санкт-Петербурга"</t>
  </si>
  <si>
    <t xml:space="preserve"> КОГАУ «ВятСШОР»</t>
  </si>
  <si>
    <t xml:space="preserve"> ЧУ СК "Луч", ГАУ СО "ЦСП", РГППУ</t>
  </si>
  <si>
    <t xml:space="preserve"> ГАУ "СШОР № 6"</t>
  </si>
  <si>
    <t xml:space="preserve"> ГАУ СО "ЦСП", ОКУ "РУЦОПЛА Челябинской области", МБУ СШОР № 2 по легкой атлетике имени Л.Н.Мосеева г.Челябинск</t>
  </si>
  <si>
    <t xml:space="preserve"> ГАУ СО "ЦСП", МБУ СШОР № 2 по легкой атлетике имени Л.Н.Мосеева г.Челябинск</t>
  </si>
  <si>
    <t xml:space="preserve"> ГБУ "МГФСО" Москомспорта, МБУ ДО "ДIОСШ "Нижегородец"</t>
  </si>
  <si>
    <t>Динамо ГБУ "СШОР "Юность Москвы" Москомспорта, МБУ "СШОР № 5"</t>
  </si>
  <si>
    <t>ЦСКА ГБУ МО "ЦСП ОВС", ГБУ БО СШОР по легкой атлетике им. В.Д. Самотесова.</t>
  </si>
  <si>
    <t xml:space="preserve"> ГБУ КК  "РЦСП по легкой атлетике", МБУ СШОР  "Венец"</t>
  </si>
  <si>
    <t xml:space="preserve">  МБУ ДО ДЮСШ № 1 (г. Томск), ОГАУ ТО СШОР</t>
  </si>
  <si>
    <t xml:space="preserve"> ГБУ СШ "Лидер" Фрунзенского района </t>
  </si>
  <si>
    <t xml:space="preserve">  ГБУ РМ "СШОР им.П.Г.Болотникова"</t>
  </si>
  <si>
    <t>ВС, Центральный спортивный клуб армии СШОР им. Ф.Т.Михеенко</t>
  </si>
  <si>
    <t xml:space="preserve"> ГБУ МО "ЦСП ОВС", ГБПОУ МО "УОР № 1",  СШОР Железногорск</t>
  </si>
  <si>
    <t>ВС СКА ГБУ МО "ЦСП ОВС"</t>
  </si>
  <si>
    <t xml:space="preserve"> МБУ "СШОР № 5" </t>
  </si>
  <si>
    <t>Динамо ГУ ТО ЦСП, МБУ СШОР "Легкая атлетика" г. Тула</t>
  </si>
  <si>
    <t xml:space="preserve">Динамо ГБУ МО "ЦСП ОВС", МАУ СШ Белорецкого района </t>
  </si>
  <si>
    <t>Динамо ГБФСУ КО "СШОР по легкой атлетике им. В.А. Савенкова"</t>
  </si>
  <si>
    <t>МС РТ  МБУ "СШ №1" БМР РТ ,ФГБОУ ВО "Пополжская ГАФКСиТ"</t>
  </si>
  <si>
    <t>Динамо СПб ГБУ СШОР "Академия легкой атлетики Санкт-Петербурга", ОКУ "ЦСПЛА Челябинской области", МБУ СШОР №1 по л/а г.Челябинска</t>
  </si>
  <si>
    <t xml:space="preserve"> МАУ "СШОР №1" г. Улан-Удэ, АУ РБ "ЦСП", БГУ</t>
  </si>
  <si>
    <t xml:space="preserve"> ГБУ "СШОР "Луч" Москомспорта, БПОУ "СШОР "Олимп"</t>
  </si>
  <si>
    <t>Динамо ГБУ СШОР "Академия легкой атлетики Санк-Петербурга"</t>
  </si>
  <si>
    <t xml:space="preserve"> МБУ "СШОР по легкой атлетике" (г. Абакан)</t>
  </si>
  <si>
    <t xml:space="preserve"> УДГУ, МБУ СШОР 5</t>
  </si>
  <si>
    <t>РА МАУ "КСШОР", АУ РБ "ЦСП"</t>
  </si>
  <si>
    <t xml:space="preserve"> МБУС СШ "Сатурн"</t>
  </si>
  <si>
    <t>МС РТ МБУ "СШ "Стрела""</t>
  </si>
  <si>
    <t xml:space="preserve"> ГБПОУ РО "РОУОР"</t>
  </si>
  <si>
    <t xml:space="preserve"> МАУ СШОР № 4</t>
  </si>
  <si>
    <t xml:space="preserve"> ГБУ КК"РЦСП по легкой атлетике", ГБУ РА "СШОР № 1"</t>
  </si>
  <si>
    <t xml:space="preserve"> МБУ СП СШОР № 2</t>
  </si>
  <si>
    <t xml:space="preserve"> ЦСКА, ГБУ СК РЦСП, ГБУ КК  "РЦСП по легкой атлетике"</t>
  </si>
  <si>
    <t xml:space="preserve"> СК им. Н. Гастелло</t>
  </si>
  <si>
    <t xml:space="preserve"> МАУ "СШОР №1" г. Улан-Удэ, СК БГУ</t>
  </si>
  <si>
    <t>Российская армия МАУ "СШОР №1" г. Улан-Удэ</t>
  </si>
  <si>
    <t>Д ГБУ "СШОР "Луч" Москомспорта, КГАОУ ДО "СДЮСШОР "Старт"</t>
  </si>
  <si>
    <t xml:space="preserve"> КГБ ПОУ "Алтайское училище олимпийского резерва", ЦП СПСО ,,Родник"(г. Екатеринбург)</t>
  </si>
  <si>
    <t>Динамо МУ СШОР № 2, МУ СШОР № 19</t>
  </si>
  <si>
    <t>Динамо ГАУ НСО "РЦСП СК и СР"</t>
  </si>
  <si>
    <t>МС РТ МБУ "СШ "Стрела"", ФГБОУ ВО "Пополжская ГАФКСиТ"</t>
  </si>
  <si>
    <t xml:space="preserve"> МБОУ ДО СДЮСШ № 1, ГБУ КК  "РЦСП по легкой атлетике"</t>
  </si>
  <si>
    <t xml:space="preserve"> ГБУ "СШОР "Луч" Москомспорта, КАУ "ЦСП"</t>
  </si>
  <si>
    <t>Динамо ГБУ КК  "РЦСП по легкой атлетике", ГБУ КК "ЦОП по легкой атлетике"</t>
  </si>
  <si>
    <t xml:space="preserve"> МАУ ДО Пуровская районная СДЮСШОР "АВАНГАРД", АУ "СШОР № 3" Минспорта Чувашии </t>
  </si>
  <si>
    <t xml:space="preserve"> ГАУ СО "ЦСП", МБОУ ДО ДЮСШ "Виктория", УРФУ</t>
  </si>
  <si>
    <t xml:space="preserve"> ФГБУ ПОО "Сибирское ГУОР",БУ ОО "ООЦСП"</t>
  </si>
  <si>
    <t>ВС ГБУ "ЦОП по легкой атлетике" Москомспорта</t>
  </si>
  <si>
    <t xml:space="preserve"> МКОУ ДО Павловская ДЮСШ</t>
  </si>
  <si>
    <t xml:space="preserve"> ГБУ МО "ЦСП ОВС", МБУ ФСО "СШОР "Авангард", ГКУ "ЦСП СК КБР"</t>
  </si>
  <si>
    <t xml:space="preserve"> ГБУ ЛО ОК СШОР</t>
  </si>
  <si>
    <t>Динамо ГБУ "СШОР "Луч" Москомспорта, МБУ "КСШОР № 1"</t>
  </si>
  <si>
    <t xml:space="preserve"> МБУ "СШОР № 4"</t>
  </si>
  <si>
    <t xml:space="preserve"> ГБУ "СШОР "Луч" Москомспорта, СПб ГБУ ЦОП "ШВСМ по легкой атлетике"</t>
  </si>
  <si>
    <t xml:space="preserve"> ГБУ "СШОР "Луч" Москомспорта, ГБУ СК "РЦСП"</t>
  </si>
  <si>
    <t xml:space="preserve"> ГБУ "ЦСП по легкой атлетике", МБУ "КСШОР № 1"</t>
  </si>
  <si>
    <t xml:space="preserve"> ГКУ КБР "СШОР № 1"</t>
  </si>
  <si>
    <t xml:space="preserve">  МБУ СШОР № 10 (г. Волгоград), ГАПОУ ВО "УОР имени дважды Героя Советского Союза А.И.Родимцева" </t>
  </si>
  <si>
    <t xml:space="preserve"> ГБУ МО "ЦСП ОВС", ГБПОУ МО "УОР № 2"</t>
  </si>
  <si>
    <t xml:space="preserve"> ГБУ МО "ЦСП ОВС", СОГБУ "СШОР им Ф.Т. Михеенко"</t>
  </si>
  <si>
    <t>Д         ГБУ СК "СШОР по легкой атлетике"</t>
  </si>
  <si>
    <t>ВС ГБУ КК  "РЦСП по легкой атлетике", Мау "КСШОР"</t>
  </si>
  <si>
    <t xml:space="preserve"> ГБУ СШОР "Академия легкой атлетики Санк-Петербурга"</t>
  </si>
  <si>
    <t>ЦСКА ГБУ МО "ЦСП ОВС", СОГБУ "СШОР им Ф.Т. Михеенко"</t>
  </si>
  <si>
    <t xml:space="preserve"> ГБУ СК "СШОР по легкой атлетике", ГБУ КК "РЦСП по легкой атлетике"</t>
  </si>
  <si>
    <t xml:space="preserve"> ГБУ РМ "КСШОР"</t>
  </si>
  <si>
    <t>Динамо ГБУ КК "ЦОП по легкой атлетике", ГБУ КК  "РЦСП по легкой атлетике"</t>
  </si>
  <si>
    <t xml:space="preserve"> ГБУ КК "ЦОП по легкой атлетике", ГБУ КК "РЦСП по легкой атлетике"</t>
  </si>
  <si>
    <t xml:space="preserve"> ГБУ "МГФСО" Москомспорта, ГБУ СК "РЦСП"</t>
  </si>
  <si>
    <t xml:space="preserve"> ГБУ "СШОР "Юность Москвы" Москомспорта, СОГБУ «СШОР «Юность России» </t>
  </si>
  <si>
    <t>ВС ГБУ РМ "КСШОР"</t>
  </si>
  <si>
    <t xml:space="preserve"> ГБУ МО "ЦСП ОВС", ГБУ РО "ЦОП № 1" (г.Ростов-на-Дону)</t>
  </si>
  <si>
    <t>ВС СПб ГБУ ЦОП "ШВСМ по легкой атлетике"</t>
  </si>
  <si>
    <t xml:space="preserve"> ГБУ МО "ЦСП ОВС"</t>
  </si>
  <si>
    <t>Динамо ГБУ КК  "РЦСП по легкой атлетике", ГБУ РК "Спортивная школа №1"</t>
  </si>
  <si>
    <t xml:space="preserve"> ГБУ "СШОР "Юность Москвы" Москомспорта, ГБУ КБР "СШОР № 1"</t>
  </si>
  <si>
    <t>ВС ГБУ "ФСО "Юность Москвы" Москомспорта,  МБУ СШОР №1 по л/а г.Челябинска</t>
  </si>
  <si>
    <t xml:space="preserve"> ГБУ "СШОР 24" Москомспорта</t>
  </si>
  <si>
    <t xml:space="preserve"> МБУ СШОР № 10 (г. Волгоград)</t>
  </si>
  <si>
    <t xml:space="preserve"> ГБПОУ УОР</t>
  </si>
  <si>
    <t>Динамо ГАУ "СШОР № 1"</t>
  </si>
  <si>
    <t xml:space="preserve">  МБУ СШОР № 10 (г. Волгоград)</t>
  </si>
  <si>
    <t xml:space="preserve"> ГБУ "ЦОП по легкой атлетике" Москомспорта, МБУ "СШОР № 5"</t>
  </si>
  <si>
    <t>РА МБУ СШОР № 10 (г. Волгоград), Филиал ФАУ МО РФ "ЦСКА" (СКА г. Волгоград)</t>
  </si>
  <si>
    <t xml:space="preserve"> ФГБУ ПОО "Сибирское ГУОР",БУ ОО "ООЦСП", БУ ОО "СШОР", ГБФСУ КО "СШОР по легкой атлетике им. В.А. Савенкова"</t>
  </si>
  <si>
    <t xml:space="preserve"> ГБУ "ФСО "Юность Москвы" Москомспорта</t>
  </si>
  <si>
    <t>ВС ГБУ КК "РЦСП по легкой атлетике", ГБУ КК "ЦОП по легкой атлетике", МБОУ ДО ДЮСШ "Максимум"</t>
  </si>
  <si>
    <t xml:space="preserve"> ГАУ ВО ЦСП "Олимп"</t>
  </si>
  <si>
    <t xml:space="preserve"> МБОУ ДОД ДЮСШ "Юность"</t>
  </si>
  <si>
    <t xml:space="preserve"> ГБУ "ЦОП по легкой атлетике" Москомспорта, ГАУ "ЦСП ОО"</t>
  </si>
  <si>
    <t>ВС КГАУ "РЦСП "Академия летних видов спорта", МАУ "СШОР "Спутник", ГБУ РМ "КСШОР"</t>
  </si>
  <si>
    <t xml:space="preserve"> ГБУ СШОР № 2 Московского района </t>
  </si>
  <si>
    <t xml:space="preserve"> ГБУ КК  "РЦСП по легкой атлетике"</t>
  </si>
  <si>
    <t xml:space="preserve"> ГБУ КК  "РЦСП по легкой атлетике", ГБУ КК "ЦОП по легкой атлетике", МБОУ ДО ДЮСШ "Максимум"</t>
  </si>
  <si>
    <t>ЦСП ГБУ "ЦОП по легкой атлетике" Москомспорта, ГБУ БО СШОР по легкой атлетике им. В.Д. Самотесова.</t>
  </si>
  <si>
    <t>ВС МБУ г.о. Самара "СШОР № 6"</t>
  </si>
  <si>
    <t>ВС ГБУ "ЦОП по легкой атлетике" Москомспорта, ГБУ ЛО ОК "СШОР"</t>
  </si>
  <si>
    <t>ВС ГБУ "ЦОП по легкой атлетике" Москомспорта, МКУ "СШОР № 6"</t>
  </si>
  <si>
    <t>ВС ГБУ "СШОР "Луч" Москомспорта, ГБУ БО СШОР "Русь"</t>
  </si>
  <si>
    <t>МГФСО ГБУ "МГФСО" Москомспорта, ГБУ СК "СШОР по легкой атлетике"</t>
  </si>
  <si>
    <t xml:space="preserve"> КОГАУ "ВятСШОР"</t>
  </si>
  <si>
    <t>Д ГБУ КК "РЦСП", ГБУ "ЦОП по легкой атлетике" Москомспорта</t>
  </si>
  <si>
    <t>ВС ГБУ МО "ЦСП ОВС", ГУ ЯО "СШОР по легкой атлетике и адаптивному спорту", ГУ ЯО "СШОР по лёгкой атлетике и адаптивному спорту", ГУ ЯО РЦСП, ЦСКА</t>
  </si>
  <si>
    <t xml:space="preserve"> ГУ ЯО "СШОР по лёгкой атлетике и адаптивному спорту", ГУ ЯО РЦСП</t>
  </si>
  <si>
    <t xml:space="preserve">  НОУ СДЮШОР "Каустик"</t>
  </si>
  <si>
    <t>ЦСКА ГБУ КК "ЦОП по легкой атлетике", ГАУ "СШОР № 6"</t>
  </si>
  <si>
    <t>ВС ГБУ "СШОР "Юность Москвы" Москомспорта,  МБУ СШОР № 5 (г. Волгоград)</t>
  </si>
  <si>
    <t xml:space="preserve"> ГБУ КК  "РЦСП по легкой атлетике", ЦСКА, ГБУ КК "ЦОП по легкой атлетике"</t>
  </si>
  <si>
    <t>ВС ГБУ "СШОР "Луч" Москомспорта, ГБУ МО "ЦСП ОВС"</t>
  </si>
  <si>
    <t xml:space="preserve"> ВятГУ, КФК Реакция</t>
  </si>
  <si>
    <t xml:space="preserve"> ГБУ "СШОР "Луч" Москомспорта, ГБУ РО "ЦОП № 1" (г. Ростов-на-Дону)</t>
  </si>
  <si>
    <t>ЦСКА ГБУ КК "ЦОП по легкой атлетике", ГБУ КК  "РЦСП по легкой атлетике"</t>
  </si>
  <si>
    <t xml:space="preserve"> ГБУ "САШ", ГБУ Тверской области ЦСП "ШВСМ"</t>
  </si>
  <si>
    <t xml:space="preserve"> ФГБУ ПОО "Сибирское ГУОР"</t>
  </si>
  <si>
    <t>Профсоюзы  АУ ВО "СШ Витязь"</t>
  </si>
  <si>
    <t xml:space="preserve"> Главное Управление МЧС России по Вологодской области</t>
  </si>
  <si>
    <t>Белова И.Н., Иванова И.М., Ананьев С.Ю., Михайлов А.А., Иванов Д.А.</t>
  </si>
  <si>
    <t>Артемьев П.П., Мажуга Т.Ю.</t>
  </si>
  <si>
    <t>Ермолаев С.В., Гангало Н.Н.</t>
  </si>
  <si>
    <t>Павлов В.Л.</t>
  </si>
  <si>
    <t>Вяльцева В.Г., Артамонов А.О.</t>
  </si>
  <si>
    <t>Мишкин В.С., Письменный А.В.</t>
  </si>
  <si>
    <t>Солянкин И.П., Давиденко А.П., Коваленко А.В.</t>
  </si>
  <si>
    <t>Жуков А.В., Масаев Е.Р.</t>
  </si>
  <si>
    <t>Кравцова К.О., Бурлаков О.П., Коробова П.А.</t>
  </si>
  <si>
    <t>Титаренко И.Г., Кувалдина Т.В.</t>
  </si>
  <si>
    <t>Кайдалин В.С.</t>
  </si>
  <si>
    <t>Линкевич Н.С.</t>
  </si>
  <si>
    <t>Нечаев П.А.</t>
  </si>
  <si>
    <t>Клевцов С.А., Панов В.С.</t>
  </si>
  <si>
    <t>Арабаджев С.И., Арабаджева С.Б., Ефремов Ю.Н.</t>
  </si>
  <si>
    <t>Чернов С.А., Горбунова Т.А., Чернова Т.С.</t>
  </si>
  <si>
    <t>Еременко А.В.</t>
  </si>
  <si>
    <t>Антунович Г.П., Шабанов Г.К., Смирягин Е.В.</t>
  </si>
  <si>
    <t>Азизян А.А., Вяльцева В.Г.</t>
  </si>
  <si>
    <t>Шабанов Г.К., Шабанов К.С.</t>
  </si>
  <si>
    <t>Гладкова О.С.</t>
  </si>
  <si>
    <t>Назаров В.И., Петров С.Г., Алиев Г.Г.</t>
  </si>
  <si>
    <t>Сивченко А.В., Скаморовский О.А., Краус А.А.</t>
  </si>
  <si>
    <t>Власов В.В., Верещагина З.Г.</t>
  </si>
  <si>
    <t>Сивченко А.В., Краус А.А., Ширяев В.А.</t>
  </si>
  <si>
    <t>Сивченко А.В., Краус А.А., Ледовская О.А.</t>
  </si>
  <si>
    <t>Бурлаков О.П.</t>
  </si>
  <si>
    <t>Мащенко Р.М.</t>
  </si>
  <si>
    <t>Омельченко Д.А.</t>
  </si>
  <si>
    <t>Голубенко Ю.И., Томилов И.Н.</t>
  </si>
  <si>
    <t>Назаров В.И., Петров С.Г.</t>
  </si>
  <si>
    <t>Краснобаев А.А., Мартьянов В.И.</t>
  </si>
  <si>
    <t>Котовский В.Ю.</t>
  </si>
  <si>
    <t>Догонкин В.А., Солоушкина Н.И., Догонкин В.В.</t>
  </si>
  <si>
    <t>Гуров В.В.</t>
  </si>
  <si>
    <t>Козловцев Г.С.</t>
  </si>
  <si>
    <t>Дмитриев В.М., Маринов В.Н.</t>
  </si>
  <si>
    <t>Трубин Ю.Н., Карташов В.А.</t>
  </si>
  <si>
    <t>Колесов Д.В.</t>
  </si>
  <si>
    <t>Дубовик А.И.</t>
  </si>
  <si>
    <t>Шульга М.В.</t>
  </si>
  <si>
    <t>Ясников В.И.</t>
  </si>
  <si>
    <t>Пасечный И.К., Дмитриев В.М., Дмитриева Т.П.</t>
  </si>
  <si>
    <t>Сигарева А.Ю., Смирнов А.Б.</t>
  </si>
  <si>
    <t>Филатова Л.А., Рощупкина Н.В., Трубин Ю.Н.</t>
  </si>
  <si>
    <t>Петров С.Г., Назаров В.И.</t>
  </si>
  <si>
    <t>Жубряков Г.Н., Синицкий А.Д.</t>
  </si>
  <si>
    <t>Аксенов Е.Н.</t>
  </si>
  <si>
    <t>Чернов С.А., Чернова Т.С.</t>
  </si>
  <si>
    <t>Артемьев П.П.</t>
  </si>
  <si>
    <t>Линдер В.И.</t>
  </si>
  <si>
    <t>Фомин А.С., Фомина А.В.</t>
  </si>
  <si>
    <t>Глушак П.Б., Седов С.В.</t>
  </si>
  <si>
    <t>Телятников М.М., Арапов С.М.</t>
  </si>
  <si>
    <t>Бычков В.А., Бычкова О.И., Рогов В.В.</t>
  </si>
  <si>
    <t>Хангельдиев Г.А., Блажко Д.П., Колпаков В.Л.</t>
  </si>
  <si>
    <t>Плотников П.Н., Хангельдиев Г.А., Плотников А.Н.</t>
  </si>
  <si>
    <t>Пономарев В.В.</t>
  </si>
  <si>
    <t>Осипов С.А., Мануйлов С.И.</t>
  </si>
  <si>
    <t>Дубовик А.И., Селицкая С.С.</t>
  </si>
  <si>
    <t>Маркин М.О.</t>
  </si>
  <si>
    <t>Семкин А.В., Хрущелева Н.П.</t>
  </si>
  <si>
    <t>Тантлевский Е.В.</t>
  </si>
  <si>
    <t>Владимиров И.А., Устяхин Ф.Б.</t>
  </si>
  <si>
    <t>Давалов В.Н., Кирамов С.Х.</t>
  </si>
  <si>
    <t>Манойлин В.И.</t>
  </si>
  <si>
    <t>Аплачкин А.И., Осипов С.А.</t>
  </si>
  <si>
    <t>Телятников М.М., Глушак П.Б.</t>
  </si>
  <si>
    <t>Сивашов Н.Н.</t>
  </si>
  <si>
    <t>Смирнов С.В., Телегин М.З.</t>
  </si>
  <si>
    <t>Краснобаев А.А., Антонова С.Н.</t>
  </si>
  <si>
    <t>Ковтун Н.Н., Нестерова Е.Ю.</t>
  </si>
  <si>
    <t>Седых Л.А., Жубряков Г.Н.</t>
  </si>
  <si>
    <t>Чемерисов Н.Ф.</t>
  </si>
  <si>
    <t>Сергеев О.В., Симонова Е.А., Зикеев Д.С.</t>
  </si>
  <si>
    <t>Назаров В.И., Яновская Т.В., Петров С.Г.</t>
  </si>
  <si>
    <t>Догонкин В.А., Мартьянов В.И., Догонкин В.В.</t>
  </si>
  <si>
    <t>Романов А.В.</t>
  </si>
  <si>
    <t>Жубряков Г.Н., Селюцкий С.А.</t>
  </si>
  <si>
    <t>Веселова С.Ю., Ковтун Н.Н.</t>
  </si>
  <si>
    <t>Синицкий А.Д.</t>
  </si>
  <si>
    <t>Краснобаев А.А.</t>
  </si>
  <si>
    <t>Жубряков Г.Н., Литвиненко А.И.</t>
  </si>
  <si>
    <t>Егоров А.А.</t>
  </si>
  <si>
    <t>Бежан Н.Ф., Алексеев В.Г.</t>
  </si>
  <si>
    <t>Полубояров О.Ю., Полубояров Ю.П., Дмитриев В.М.</t>
  </si>
  <si>
    <t>Трегубова В.В., Хрущелева Н.П.</t>
  </si>
  <si>
    <t>Субеева Г.Н., Ширяев В.А., Хрущелева Н.П.</t>
  </si>
  <si>
    <t>Чемерисов Н.Ф., Борисенко Е.М.</t>
  </si>
  <si>
    <t>Филатова Л.А., Литовченко И.Е., Рощупкина Н.В.</t>
  </si>
  <si>
    <t>Белова С.И., Белова Е.А., Шармин Е.А.</t>
  </si>
  <si>
    <t>Жубряков Г.Н., Никитина Н.Н.</t>
  </si>
  <si>
    <t>Курина Н.М.</t>
  </si>
  <si>
    <t>Андреев А.А., Сергеева Е.А., Геворкян Р.О.</t>
  </si>
  <si>
    <t>Симагин Г.К.</t>
  </si>
  <si>
    <t>Тихонов А.В., Тихонова М.С., Сударева Н.И.</t>
  </si>
  <si>
    <t>Копылов Ю.В.</t>
  </si>
  <si>
    <t>Дерюгин Е.Д.</t>
  </si>
  <si>
    <t>Шевякин Ф.А.</t>
  </si>
  <si>
    <t>Анисмов В.Н.</t>
  </si>
  <si>
    <t>Сенченко Т.В., Сенченко Е.Г.</t>
  </si>
  <si>
    <t>Давалов В.Н., Хангельдиев Г.А.</t>
  </si>
  <si>
    <t>Фригин А.Б.</t>
  </si>
  <si>
    <t>Темников Г.И.</t>
  </si>
  <si>
    <t>Пудов Е.Н., Петров Н.Д.</t>
  </si>
  <si>
    <t>Жолнерович В.И., Климов А.Г.</t>
  </si>
  <si>
    <t>Владимиров И.А.</t>
  </si>
  <si>
    <t>Алабужев А.Е.</t>
  </si>
  <si>
    <t>Домнин В.Д., Яковлев П.К.</t>
  </si>
  <si>
    <t>Павлов И.Л., Ильин В.Г.</t>
  </si>
  <si>
    <t>Чижов В.Е., Вовк Т.И.</t>
  </si>
  <si>
    <t>Кацан Т.Н.</t>
  </si>
  <si>
    <t>Клевцова Н.В., Буцык Ю.Г., Пудов Е.Н.</t>
  </si>
  <si>
    <t>Клевцова Н.В., Панина Е.А.</t>
  </si>
  <si>
    <t>Глушак П.Б., Глушак Н.М.</t>
  </si>
  <si>
    <t>Иванова В.С.</t>
  </si>
  <si>
    <t>Домнин В.Д., Темников Г.И.</t>
  </si>
  <si>
    <t>Суворова Н.Н., Суворов Н.Н.</t>
  </si>
  <si>
    <t>Чебыкина Т.Г., Матюхин Н.И., Ларюкова Е.М.</t>
  </si>
  <si>
    <t>Пудов Е.Н., Суворова Т.Н., Суворов Н.В.</t>
  </si>
  <si>
    <t>Зюзин В.Н.</t>
  </si>
  <si>
    <t>Габдуллина Л.К., Иванов А.В.</t>
  </si>
  <si>
    <t>Трубников В.П., Кишеева Е.А.</t>
  </si>
  <si>
    <t>Павлов И.Л., Миннеханова Р.Р.</t>
  </si>
  <si>
    <t>Жуков А.В., Жукова Н.В.</t>
  </si>
  <si>
    <t>Злобин В.П.</t>
  </si>
  <si>
    <t>Телятников М.М., Мануйлов С.И.</t>
  </si>
  <si>
    <t>Гуков А.О., Синюк А.В., Фарносов В.А.</t>
  </si>
  <si>
    <t>Вырышев В.М., Попов В.Ю.</t>
  </si>
  <si>
    <t>Бабанин С.Н., Белов М.К.</t>
  </si>
  <si>
    <t>Костин М.А., Харечкина В.В.</t>
  </si>
  <si>
    <t>Жуков А.А., Артамонов А.О.</t>
  </si>
  <si>
    <t>Васильев С.В., Костин М.А.</t>
  </si>
  <si>
    <t>Синицын А.В., Левин М.А.</t>
  </si>
  <si>
    <t>Маренков И.В., Исаев А.Н.</t>
  </si>
  <si>
    <t>Садов М.В., Коптюх И.Н.</t>
  </si>
  <si>
    <t>Харченко А.Б., Котов С.В.</t>
  </si>
  <si>
    <t>Андреев А.В., Миллер В.И.</t>
  </si>
  <si>
    <t>Васильев С.В.</t>
  </si>
  <si>
    <t>Андреев А.В.</t>
  </si>
  <si>
    <t>Запольский Д.В., Пестрецова С.Н., Садов М.В.</t>
  </si>
  <si>
    <t>Овчинников В.О., Кухарчук О.В.</t>
  </si>
  <si>
    <t>Тимошенко Н.П.</t>
  </si>
  <si>
    <t>Табала А.И.</t>
  </si>
  <si>
    <t>Горбачёва Е.С.</t>
  </si>
  <si>
    <t>Мирошниченко В.И., Журавлева Т.В., Катенев В.А.</t>
  </si>
  <si>
    <t>Шерина С.Э.</t>
  </si>
  <si>
    <t>Синицын А.В.</t>
  </si>
  <si>
    <t>Игнатьев О.В.</t>
  </si>
  <si>
    <t>Козлов В.О., Левин С.И.</t>
  </si>
  <si>
    <t>Пучков А.А.</t>
  </si>
  <si>
    <t>Баландин Ю.Я., Херсонцев В.С.</t>
  </si>
  <si>
    <t>Полешко В.В.</t>
  </si>
  <si>
    <t>Коптюх И.Н., Садов М.В., Херсонцев В.С.</t>
  </si>
  <si>
    <t>Филатова Г.Н., Артамонов А.О.</t>
  </si>
  <si>
    <t>Клюгин С.П., Клюгина В.Ю., Терехова Н.В.</t>
  </si>
  <si>
    <t>Мартюшев А.С., Барахтенко Л.М.</t>
  </si>
  <si>
    <t>Валуев Г.Н.</t>
  </si>
  <si>
    <t>Андреева О.П., Андреев В.М.</t>
  </si>
  <si>
    <t>Мартюшев А.С., Батырев В.Г.</t>
  </si>
  <si>
    <t>Трухина И.М., Друзь В.С., Загорулько Е.П.</t>
  </si>
  <si>
    <t>Клюгин С.П., Клюгина В.Ю., Милокумов С.В.</t>
  </si>
  <si>
    <t>Мартюшев А.С.</t>
  </si>
  <si>
    <t>Серегина В.В., Шемигон О.С.</t>
  </si>
  <si>
    <t>Геворкян Р.О., Зиновьева Е.Н.</t>
  </si>
  <si>
    <t>Ильин В.Г.</t>
  </si>
  <si>
    <t>Черепанова И.Н., Черепанов А.Н.</t>
  </si>
  <si>
    <t>Геворкян Р.О.</t>
  </si>
  <si>
    <t>Поддубнова М.П., Горбунова Т.А.</t>
  </si>
  <si>
    <t>Кузин В.В., Кобышева Е.Л., Кудряшов Ю.А.</t>
  </si>
  <si>
    <t>Вакарина М.Т.</t>
  </si>
  <si>
    <t>Шемигон О.С., Пугач С.В., Орешин А.И.</t>
  </si>
  <si>
    <t>Шемигон О.С., Бакиров Д.Р.</t>
  </si>
  <si>
    <t>Мочалов С.С., Мочалова Е.С.</t>
  </si>
  <si>
    <t>Фролова О.А.</t>
  </si>
  <si>
    <t>Савинов Е.В.</t>
  </si>
  <si>
    <t>Иванов Е.В., Цыплаков А.В.</t>
  </si>
  <si>
    <t>Лупатов Р.М., Цыплаков А.В., Волошин Л.А.</t>
  </si>
  <si>
    <t>Наймит И.В.</t>
  </si>
  <si>
    <t>Тантлевский Е.В., Шемигон С.С., Шемигон О.С.</t>
  </si>
  <si>
    <t>Белкова О.Н., Белков Г.А., Каргин С.К.</t>
  </si>
  <si>
    <t>Плутахин В.В., Еличев С.В., Гаврилина И.А.</t>
  </si>
  <si>
    <t>Шемигон О.С., Шемигон С.С., Сергеев А.П.</t>
  </si>
  <si>
    <t>Шемигон О.С., Ионова Н.Е., Шемигон С.С.</t>
  </si>
  <si>
    <t>Шемякина Г.В., Обушный Д.А.</t>
  </si>
  <si>
    <t>Хайкин В.Е., Кивимяги М.В.</t>
  </si>
  <si>
    <t>Грипич С.В.</t>
  </si>
  <si>
    <t>Кучеряну М.И., Кучеряну С.М., Мирошниченко В.И.</t>
  </si>
  <si>
    <t>Трушков А.Н.</t>
  </si>
  <si>
    <t>Грипич С.В., Рябухина А.В.</t>
  </si>
  <si>
    <t>Руденко В.Г., Огвоздина Т.В.</t>
  </si>
  <si>
    <t>Орлов А.В., Шведова А.В.</t>
  </si>
  <si>
    <t>Цыплаков А.В., Лупатов Р.М., Волошин Л.А.</t>
  </si>
  <si>
    <t>Кондратьева Т.Г.</t>
  </si>
  <si>
    <t>Котова Т.В.</t>
  </si>
  <si>
    <t>Фёдоров Л.Л., Федорова Т.С.</t>
  </si>
  <si>
    <t>Кузин В.В., Белкова О.Н., Белков Г.А., Каргин С.К.</t>
  </si>
  <si>
    <t>Кузин В.В., Кудряшов Ю.А., Малышева М.Г.</t>
  </si>
  <si>
    <t>Колодко Н.А.</t>
  </si>
  <si>
    <t>Подковырин В.Д.</t>
  </si>
  <si>
    <t>Синицын А.В., Садов М.В.</t>
  </si>
  <si>
    <t>Власенко Е.М.</t>
  </si>
  <si>
    <t>Суворов Н.В., Пудов Е.Н., Суворова Т.Н.</t>
  </si>
  <si>
    <t>Франков А.А., Воробьева Н.Н., Синицкий А.Д.</t>
  </si>
  <si>
    <t>Синицкий А.</t>
  </si>
  <si>
    <t>Л</t>
  </si>
  <si>
    <t>К</t>
  </si>
  <si>
    <t/>
  </si>
  <si>
    <r>
      <t>Азизьян А.А.,</t>
    </r>
    <r>
      <rPr>
        <sz val="11"/>
        <color indexed="10"/>
        <rFont val="Times New Roman"/>
        <family val="1"/>
        <charset val="204"/>
      </rPr>
      <t xml:space="preserve"> Седов С.П.</t>
    </r>
  </si>
  <si>
    <r>
      <t xml:space="preserve">Носов С.В., Вашкевич И.Е., </t>
    </r>
    <r>
      <rPr>
        <sz val="11"/>
        <color indexed="10"/>
        <rFont val="Times New Roman"/>
        <family val="1"/>
        <charset val="204"/>
      </rPr>
      <t>Чалая Е.М.</t>
    </r>
  </si>
  <si>
    <r>
      <rPr>
        <sz val="11"/>
        <color indexed="10"/>
        <rFont val="Times New Roman"/>
        <family val="1"/>
        <charset val="204"/>
      </rPr>
      <t>Лукьянов А.А.</t>
    </r>
    <r>
      <rPr>
        <sz val="11"/>
        <rFont val="Times New Roman"/>
        <family val="1"/>
        <charset val="204"/>
      </rPr>
      <t>, Глушак П.Б., Глушак Н.М.</t>
    </r>
  </si>
  <si>
    <r>
      <t xml:space="preserve">Столбова О.В., </t>
    </r>
    <r>
      <rPr>
        <sz val="11"/>
        <color indexed="10"/>
        <rFont val="Times New Roman"/>
        <family val="1"/>
        <charset val="204"/>
      </rPr>
      <t>Смелов Н.А.</t>
    </r>
  </si>
  <si>
    <r>
      <rPr>
        <sz val="11"/>
        <color indexed="10"/>
        <rFont val="Times New Roman"/>
        <family val="1"/>
        <charset val="204"/>
      </rPr>
      <t>Мухин О.А., Турский А.А., Мирзоев О.М.</t>
    </r>
    <r>
      <rPr>
        <sz val="11"/>
        <rFont val="Times New Roman"/>
        <family val="1"/>
        <charset val="204"/>
      </rPr>
      <t>, Смирнов В.Ф.</t>
    </r>
  </si>
  <si>
    <r>
      <t xml:space="preserve">Краус А.А., Сивченко А.В., Сергеев О.В., </t>
    </r>
    <r>
      <rPr>
        <sz val="11"/>
        <color indexed="10"/>
        <rFont val="Times New Roman"/>
        <family val="1"/>
        <charset val="204"/>
      </rPr>
      <t>Остяков В.Ю.</t>
    </r>
  </si>
  <si>
    <r>
      <t xml:space="preserve">Климов А.Г., </t>
    </r>
    <r>
      <rPr>
        <sz val="11"/>
        <color indexed="10"/>
        <rFont val="Times New Roman"/>
        <family val="1"/>
        <charset val="204"/>
      </rPr>
      <t>Степанов А.Н.</t>
    </r>
  </si>
  <si>
    <r>
      <t xml:space="preserve">Климов А.Г., </t>
    </r>
    <r>
      <rPr>
        <sz val="11"/>
        <color indexed="10"/>
        <rFont val="Times New Roman"/>
        <family val="1"/>
        <charset val="204"/>
      </rPr>
      <t>Смелов Н.А.,</t>
    </r>
    <r>
      <rPr>
        <sz val="11"/>
        <rFont val="Times New Roman"/>
        <family val="1"/>
        <charset val="204"/>
      </rPr>
      <t xml:space="preserve"> </t>
    </r>
    <r>
      <rPr>
        <sz val="11"/>
        <color indexed="10"/>
        <rFont val="Times New Roman"/>
        <family val="1"/>
        <charset val="204"/>
      </rPr>
      <t>Степанов А.Н.</t>
    </r>
  </si>
  <si>
    <r>
      <rPr>
        <sz val="11"/>
        <color indexed="10"/>
        <rFont val="Times New Roman"/>
        <family val="1"/>
        <charset val="204"/>
      </rPr>
      <t>Провоторов И.В.,</t>
    </r>
    <r>
      <rPr>
        <sz val="11"/>
        <rFont val="Times New Roman"/>
        <family val="1"/>
        <charset val="204"/>
      </rPr>
      <t xml:space="preserve"> Мащенко Р.М.</t>
    </r>
  </si>
  <si>
    <r>
      <t xml:space="preserve">Скаморовский О.А., </t>
    </r>
    <r>
      <rPr>
        <sz val="11"/>
        <color indexed="10"/>
        <rFont val="Times New Roman"/>
        <family val="1"/>
        <charset val="204"/>
      </rPr>
      <t>Скурихин И.В.</t>
    </r>
  </si>
  <si>
    <r>
      <t xml:space="preserve">Арефьев В.С., </t>
    </r>
    <r>
      <rPr>
        <sz val="11"/>
        <color indexed="10"/>
        <rFont val="Times New Roman"/>
        <family val="1"/>
        <charset val="204"/>
      </rPr>
      <t>Ахтямов И.Б., Сенченко Т.В.</t>
    </r>
  </si>
  <si>
    <r>
      <t xml:space="preserve">Куканов Ю.С., </t>
    </r>
    <r>
      <rPr>
        <sz val="11"/>
        <color indexed="10"/>
        <rFont val="Times New Roman"/>
        <family val="1"/>
        <charset val="204"/>
      </rPr>
      <t>Букаев А.В.</t>
    </r>
  </si>
  <si>
    <r>
      <t>Гуков А.О.,</t>
    </r>
    <r>
      <rPr>
        <sz val="11"/>
        <color indexed="10"/>
        <rFont val="Times New Roman"/>
        <family val="1"/>
        <charset val="204"/>
      </rPr>
      <t xml:space="preserve"> Милащенко А.В.</t>
    </r>
  </si>
  <si>
    <r>
      <t xml:space="preserve">Жолнерович В.И., </t>
    </r>
    <r>
      <rPr>
        <sz val="11"/>
        <color indexed="10"/>
        <rFont val="Times New Roman"/>
        <family val="1"/>
        <charset val="204"/>
      </rPr>
      <t>Семёнов В.Н.</t>
    </r>
  </si>
  <si>
    <r>
      <t xml:space="preserve">Сафонов В.Г., </t>
    </r>
    <r>
      <rPr>
        <sz val="11"/>
        <color indexed="10"/>
        <rFont val="Times New Roman"/>
        <family val="1"/>
        <charset val="204"/>
      </rPr>
      <t>Мирошин Г.М.</t>
    </r>
  </si>
  <si>
    <r>
      <t xml:space="preserve">Черепанов А.Н., </t>
    </r>
    <r>
      <rPr>
        <sz val="11"/>
        <color indexed="10"/>
        <rFont val="Times New Roman"/>
        <family val="1"/>
        <charset val="204"/>
      </rPr>
      <t>Степанов А.Н.</t>
    </r>
  </si>
  <si>
    <r>
      <t xml:space="preserve">Климов А.Г., </t>
    </r>
    <r>
      <rPr>
        <sz val="11"/>
        <color indexed="10"/>
        <rFont val="Times New Roman"/>
        <family val="1"/>
        <charset val="204"/>
      </rPr>
      <t>Пуць Н.А.</t>
    </r>
  </si>
  <si>
    <r>
      <t xml:space="preserve">Жубряков Г.Н., </t>
    </r>
    <r>
      <rPr>
        <sz val="11"/>
        <color indexed="10"/>
        <rFont val="Times New Roman"/>
        <family val="1"/>
        <charset val="204"/>
      </rPr>
      <t>Яковлев В.А.</t>
    </r>
  </si>
  <si>
    <r>
      <t xml:space="preserve">Гусаренко В.С., </t>
    </r>
    <r>
      <rPr>
        <sz val="11"/>
        <color indexed="10"/>
        <rFont val="Times New Roman"/>
        <family val="1"/>
        <charset val="204"/>
      </rPr>
      <t>Сураев А.П</t>
    </r>
    <r>
      <rPr>
        <sz val="11"/>
        <rFont val="Times New Roman"/>
        <family val="1"/>
        <charset val="204"/>
      </rPr>
      <t xml:space="preserve">., Табабилов Р.Б., </t>
    </r>
    <r>
      <rPr>
        <sz val="11"/>
        <color indexed="10"/>
        <rFont val="Times New Roman"/>
        <family val="1"/>
        <charset val="204"/>
      </rPr>
      <t>Хабарова И.С.</t>
    </r>
  </si>
  <si>
    <r>
      <t xml:space="preserve">Аллеборн Е.В., Хрущелева Н.П., </t>
    </r>
    <r>
      <rPr>
        <sz val="11"/>
        <color indexed="10"/>
        <rFont val="Times New Roman"/>
        <family val="1"/>
        <charset val="204"/>
      </rPr>
      <t>Шарков С.В</t>
    </r>
    <r>
      <rPr>
        <sz val="11"/>
        <rFont val="Times New Roman"/>
        <family val="1"/>
        <charset val="204"/>
      </rPr>
      <t>.</t>
    </r>
  </si>
  <si>
    <r>
      <rPr>
        <sz val="11"/>
        <color indexed="10"/>
        <rFont val="Times New Roman"/>
        <family val="1"/>
        <charset val="204"/>
      </rPr>
      <t>Запрялов В.А.</t>
    </r>
    <r>
      <rPr>
        <sz val="11"/>
        <rFont val="Times New Roman"/>
        <family val="1"/>
        <charset val="204"/>
      </rPr>
      <t>, Забродин Р.А.</t>
    </r>
  </si>
  <si>
    <r>
      <t xml:space="preserve">Арсенов В.Д., Арсенова А.Е., </t>
    </r>
    <r>
      <rPr>
        <sz val="11"/>
        <color indexed="10"/>
        <rFont val="Times New Roman"/>
        <family val="1"/>
        <charset val="204"/>
      </rPr>
      <t>Шевеленков М.В.</t>
    </r>
  </si>
  <si>
    <r>
      <rPr>
        <sz val="11"/>
        <color indexed="10"/>
        <rFont val="Times New Roman"/>
        <family val="1"/>
        <charset val="204"/>
      </rPr>
      <t>Фахриев М.М.,</t>
    </r>
    <r>
      <rPr>
        <sz val="11"/>
        <rFont val="Times New Roman"/>
        <family val="1"/>
        <charset val="204"/>
      </rPr>
      <t xml:space="preserve"> Павлов И.Л.</t>
    </r>
  </si>
  <si>
    <r>
      <t xml:space="preserve">Григорьев С.П., </t>
    </r>
    <r>
      <rPr>
        <sz val="11"/>
        <color indexed="10"/>
        <rFont val="Times New Roman"/>
        <family val="1"/>
        <charset val="204"/>
      </rPr>
      <t>Зорин Д.А.</t>
    </r>
  </si>
  <si>
    <r>
      <t xml:space="preserve">Никифоров А.М., </t>
    </r>
    <r>
      <rPr>
        <sz val="11"/>
        <color indexed="10"/>
        <rFont val="Times New Roman"/>
        <family val="1"/>
        <charset val="204"/>
      </rPr>
      <t>Горохов В.К.</t>
    </r>
    <r>
      <rPr>
        <sz val="11"/>
        <rFont val="Times New Roman"/>
        <family val="1"/>
        <charset val="204"/>
      </rPr>
      <t>, Сударева Н.И.</t>
    </r>
  </si>
  <si>
    <r>
      <t xml:space="preserve">Чадин К.А., Багдасарян К.Е., </t>
    </r>
    <r>
      <rPr>
        <sz val="11"/>
        <color indexed="10"/>
        <rFont val="Times New Roman"/>
        <family val="1"/>
        <charset val="204"/>
      </rPr>
      <t>Чернов А.И.</t>
    </r>
  </si>
  <si>
    <r>
      <t>Филатова Г.Н., Клюгин С.П.,</t>
    </r>
    <r>
      <rPr>
        <sz val="11"/>
        <color indexed="10"/>
        <rFont val="Times New Roman"/>
        <family val="1"/>
        <charset val="204"/>
      </rPr>
      <t xml:space="preserve"> Курелюк А.С.</t>
    </r>
  </si>
  <si>
    <r>
      <t xml:space="preserve">Иванов Н.А., Татаринцев А.Г., </t>
    </r>
    <r>
      <rPr>
        <sz val="11"/>
        <color indexed="10"/>
        <rFont val="Times New Roman"/>
        <family val="1"/>
        <charset val="204"/>
      </rPr>
      <t>Хачетурова В.В.</t>
    </r>
    <r>
      <rPr>
        <sz val="11"/>
        <rFont val="Times New Roman"/>
        <family val="1"/>
        <charset val="204"/>
      </rPr>
      <t>, Татаринцев С.А.</t>
    </r>
  </si>
  <si>
    <r>
      <t xml:space="preserve">Жолнерович В.И., </t>
    </r>
    <r>
      <rPr>
        <sz val="11"/>
        <color indexed="10"/>
        <rFont val="Times New Roman"/>
        <family val="1"/>
        <charset val="204"/>
      </rPr>
      <t>Гадасин В.Б.</t>
    </r>
  </si>
  <si>
    <r>
      <t xml:space="preserve">Моргачев В.Н., </t>
    </r>
    <r>
      <rPr>
        <sz val="11"/>
        <color indexed="10"/>
        <rFont val="Times New Roman"/>
        <family val="1"/>
        <charset val="204"/>
      </rPr>
      <t>Гармашов А.А.</t>
    </r>
  </si>
  <si>
    <r>
      <t xml:space="preserve">Стегачёв И.Н., </t>
    </r>
    <r>
      <rPr>
        <sz val="11"/>
        <color indexed="10"/>
        <rFont val="Times New Roman"/>
        <family val="1"/>
        <charset val="204"/>
      </rPr>
      <t>Королева К.В.,</t>
    </r>
    <r>
      <rPr>
        <sz val="11"/>
        <rFont val="Times New Roman"/>
        <family val="1"/>
        <charset val="204"/>
      </rPr>
      <t xml:space="preserve"> Фролов С.В.</t>
    </r>
  </si>
  <si>
    <r>
      <t xml:space="preserve">Ганеев Л.Р., Крохмалёв А.В., </t>
    </r>
    <r>
      <rPr>
        <sz val="11"/>
        <color indexed="10"/>
        <rFont val="Times New Roman"/>
        <family val="1"/>
        <charset val="204"/>
      </rPr>
      <t>Мишустин Б.Б.</t>
    </r>
  </si>
  <si>
    <r>
      <t xml:space="preserve">Синицын А.В., </t>
    </r>
    <r>
      <rPr>
        <sz val="11"/>
        <color indexed="10"/>
        <rFont val="Times New Roman"/>
        <family val="1"/>
        <charset val="204"/>
      </rPr>
      <t>Горяинов В.И.</t>
    </r>
    <r>
      <rPr>
        <sz val="11"/>
        <rFont val="Times New Roman"/>
        <family val="1"/>
        <charset val="204"/>
      </rPr>
      <t xml:space="preserve">, </t>
    </r>
    <r>
      <rPr>
        <sz val="11"/>
        <color indexed="10"/>
        <rFont val="Times New Roman"/>
        <family val="1"/>
        <charset val="204"/>
      </rPr>
      <t>Горяинова Е.В.</t>
    </r>
  </si>
  <si>
    <r>
      <t xml:space="preserve">Артамонов А.О., </t>
    </r>
    <r>
      <rPr>
        <sz val="11"/>
        <color indexed="10"/>
        <rFont val="Times New Roman"/>
        <family val="1"/>
        <charset val="204"/>
      </rPr>
      <t>Синицин А.В.</t>
    </r>
  </si>
  <si>
    <r>
      <rPr>
        <sz val="11"/>
        <color indexed="10"/>
        <rFont val="Times New Roman"/>
        <family val="1"/>
        <charset val="204"/>
      </rPr>
      <t>Орлов Р.Н.</t>
    </r>
    <r>
      <rPr>
        <sz val="11"/>
        <rFont val="Times New Roman"/>
        <family val="1"/>
        <charset val="204"/>
      </rPr>
      <t xml:space="preserve">, Рабочев В.Н., </t>
    </r>
    <r>
      <rPr>
        <sz val="11"/>
        <color indexed="10"/>
        <rFont val="Times New Roman"/>
        <family val="1"/>
        <charset val="204"/>
      </rPr>
      <t>Моисеенко А.И.</t>
    </r>
  </si>
  <si>
    <r>
      <t xml:space="preserve">Михеев М.Г., </t>
    </r>
    <r>
      <rPr>
        <sz val="11"/>
        <color indexed="10"/>
        <rFont val="Times New Roman"/>
        <family val="1"/>
        <charset val="204"/>
      </rPr>
      <t>Моисеенко А.И.</t>
    </r>
  </si>
  <si>
    <r>
      <t xml:space="preserve">Водолага И.Г., Айдамиров Е.Д., Белобородов Н.Н., </t>
    </r>
    <r>
      <rPr>
        <sz val="11"/>
        <color indexed="10"/>
        <rFont val="Times New Roman"/>
        <family val="1"/>
        <charset val="204"/>
      </rPr>
      <t>Водолага М.Д.</t>
    </r>
  </si>
  <si>
    <r>
      <rPr>
        <sz val="11"/>
        <color indexed="10"/>
        <rFont val="Times New Roman"/>
        <family val="1"/>
        <charset val="204"/>
      </rPr>
      <t>Анищенков Ю.В.,</t>
    </r>
    <r>
      <rPr>
        <sz val="11"/>
        <rFont val="Times New Roman"/>
        <family val="1"/>
        <charset val="204"/>
      </rPr>
      <t xml:space="preserve"> Иванов В.М.</t>
    </r>
  </si>
  <si>
    <r>
      <t xml:space="preserve">Цыплаков А.В., Лупатов Р.М., </t>
    </r>
    <r>
      <rPr>
        <sz val="11"/>
        <color indexed="10"/>
        <rFont val="Times New Roman"/>
        <family val="1"/>
        <charset val="204"/>
      </rPr>
      <t>Харин П.Н.</t>
    </r>
  </si>
  <si>
    <r>
      <t xml:space="preserve">Морозов В.И., </t>
    </r>
    <r>
      <rPr>
        <sz val="11"/>
        <color indexed="10"/>
        <rFont val="Times New Roman"/>
        <family val="1"/>
        <charset val="204"/>
      </rPr>
      <t>Титова О.В.</t>
    </r>
  </si>
  <si>
    <r>
      <t xml:space="preserve">Котова Т.В., Горбунова Т.А., </t>
    </r>
    <r>
      <rPr>
        <sz val="11"/>
        <color indexed="10"/>
        <rFont val="Times New Roman"/>
        <family val="1"/>
        <charset val="204"/>
      </rPr>
      <t xml:space="preserve">Чирва С.И., </t>
    </r>
    <r>
      <rPr>
        <sz val="11"/>
        <rFont val="Times New Roman"/>
        <family val="1"/>
        <charset val="204"/>
      </rPr>
      <t>Смирнов В.Ф.</t>
    </r>
  </si>
  <si>
    <r>
      <t xml:space="preserve">Садов М.В., Коптюх И.Н., </t>
    </r>
    <r>
      <rPr>
        <sz val="11"/>
        <color indexed="10"/>
        <rFont val="Times New Roman"/>
        <family val="1"/>
        <charset val="204"/>
      </rPr>
      <t>Бабыкин А.А.</t>
    </r>
  </si>
  <si>
    <r>
      <t xml:space="preserve">Миллер В.И., </t>
    </r>
    <r>
      <rPr>
        <sz val="11"/>
        <color indexed="10"/>
        <rFont val="Times New Roman"/>
        <family val="1"/>
        <charset val="204"/>
      </rPr>
      <t>Зламалюк В.П.</t>
    </r>
    <r>
      <rPr>
        <sz val="11"/>
        <rFont val="Times New Roman"/>
        <family val="1"/>
        <charset val="204"/>
      </rPr>
      <t>, Пшеничнов В.Н.</t>
    </r>
  </si>
  <si>
    <r>
      <t xml:space="preserve">Мануйлов С.И., </t>
    </r>
    <r>
      <rPr>
        <sz val="11"/>
        <color indexed="10"/>
        <rFont val="Times New Roman"/>
        <family val="1"/>
        <charset val="204"/>
      </rPr>
      <t>Гайдук Д.В.,</t>
    </r>
    <r>
      <rPr>
        <sz val="11"/>
        <rFont val="Times New Roman"/>
        <family val="1"/>
        <charset val="204"/>
      </rPr>
      <t xml:space="preserve"> Кавешников Б.В.</t>
    </r>
  </si>
  <si>
    <t>28.05.2019г.</t>
  </si>
  <si>
    <t>29.05.2019г.</t>
  </si>
  <si>
    <t>75</t>
  </si>
  <si>
    <t>100</t>
  </si>
  <si>
    <t>101</t>
  </si>
  <si>
    <t>102</t>
  </si>
  <si>
    <t>106</t>
  </si>
  <si>
    <t>111</t>
  </si>
  <si>
    <t>85</t>
  </si>
  <si>
    <t>86</t>
  </si>
  <si>
    <t>89</t>
  </si>
  <si>
    <t>90</t>
  </si>
  <si>
    <t>91</t>
  </si>
  <si>
    <t>95</t>
  </si>
  <si>
    <t>94</t>
  </si>
  <si>
    <t>108</t>
  </si>
  <si>
    <t>116</t>
  </si>
  <si>
    <t>122</t>
  </si>
  <si>
    <t>123</t>
  </si>
  <si>
    <t>124</t>
  </si>
  <si>
    <t>125</t>
  </si>
  <si>
    <t>126</t>
  </si>
  <si>
    <t>185</t>
  </si>
  <si>
    <t>182</t>
  </si>
  <si>
    <t xml:space="preserve"> МБУ "СШОР по легкой атлетики № 2"</t>
  </si>
  <si>
    <t>193</t>
  </si>
  <si>
    <t>196</t>
  </si>
  <si>
    <t>197</t>
  </si>
  <si>
    <t>198</t>
  </si>
  <si>
    <t>199</t>
  </si>
  <si>
    <t>214</t>
  </si>
  <si>
    <t>216</t>
  </si>
  <si>
    <t>217</t>
  </si>
  <si>
    <t>219</t>
  </si>
  <si>
    <t>220</t>
  </si>
  <si>
    <t>221</t>
  </si>
  <si>
    <t>191</t>
  </si>
  <si>
    <t>129</t>
  </si>
  <si>
    <t>136</t>
  </si>
  <si>
    <t>137</t>
  </si>
  <si>
    <t>138</t>
  </si>
  <si>
    <t>146</t>
  </si>
  <si>
    <t>147</t>
  </si>
  <si>
    <t>148</t>
  </si>
  <si>
    <t>152</t>
  </si>
  <si>
    <t>153</t>
  </si>
  <si>
    <t>154</t>
  </si>
  <si>
    <t>157</t>
  </si>
  <si>
    <t>158</t>
  </si>
  <si>
    <t>159</t>
  </si>
  <si>
    <t>161</t>
  </si>
  <si>
    <t>162</t>
  </si>
  <si>
    <t>166</t>
  </si>
  <si>
    <t>167</t>
  </si>
  <si>
    <t>168</t>
  </si>
  <si>
    <t>169</t>
  </si>
  <si>
    <t>170</t>
  </si>
  <si>
    <t>171</t>
  </si>
  <si>
    <t>172</t>
  </si>
  <si>
    <t>173</t>
  </si>
  <si>
    <t>175</t>
  </si>
  <si>
    <t>177</t>
  </si>
  <si>
    <t>179</t>
  </si>
  <si>
    <t>180</t>
  </si>
  <si>
    <t>181</t>
  </si>
  <si>
    <t>209</t>
  </si>
  <si>
    <t>210</t>
  </si>
  <si>
    <t>212</t>
  </si>
  <si>
    <t>213</t>
  </si>
  <si>
    <t>211</t>
  </si>
  <si>
    <t>237</t>
  </si>
  <si>
    <t>240</t>
  </si>
  <si>
    <t>239</t>
  </si>
  <si>
    <t>242</t>
  </si>
  <si>
    <t>243</t>
  </si>
  <si>
    <t>244</t>
  </si>
  <si>
    <t>245</t>
  </si>
  <si>
    <t>247</t>
  </si>
  <si>
    <t>222</t>
  </si>
  <si>
    <t>224</t>
  </si>
  <si>
    <t>228</t>
  </si>
  <si>
    <t>231</t>
  </si>
  <si>
    <t>233</t>
  </si>
  <si>
    <t>250</t>
  </si>
  <si>
    <t>252</t>
  </si>
  <si>
    <t>200</t>
  </si>
  <si>
    <t>201</t>
  </si>
  <si>
    <t>202</t>
  </si>
  <si>
    <t>203</t>
  </si>
  <si>
    <t>255</t>
  </si>
  <si>
    <t>256</t>
  </si>
  <si>
    <t>235</t>
  </si>
  <si>
    <t>.Васильев Сослан</t>
  </si>
  <si>
    <t>12.09.1996</t>
  </si>
  <si>
    <t>Россия</t>
  </si>
  <si>
    <t>Цахилов И.Л.</t>
  </si>
  <si>
    <t xml:space="preserve"> </t>
  </si>
  <si>
    <t>260</t>
  </si>
  <si>
    <t>261</t>
  </si>
  <si>
    <t>163</t>
  </si>
  <si>
    <t>270</t>
  </si>
  <si>
    <t>271</t>
  </si>
  <si>
    <t>284</t>
  </si>
  <si>
    <t>290</t>
  </si>
  <si>
    <t>291</t>
  </si>
  <si>
    <t>293</t>
  </si>
  <si>
    <t>276</t>
  </si>
  <si>
    <t>280</t>
  </si>
  <si>
    <t>294</t>
  </si>
  <si>
    <t>295</t>
  </si>
  <si>
    <t>298</t>
  </si>
  <si>
    <t>300</t>
  </si>
  <si>
    <t>301</t>
  </si>
  <si>
    <t>302</t>
  </si>
  <si>
    <t>304</t>
  </si>
  <si>
    <t>306</t>
  </si>
  <si>
    <t>308</t>
  </si>
  <si>
    <t>309</t>
  </si>
  <si>
    <t>310</t>
  </si>
  <si>
    <t>312</t>
  </si>
  <si>
    <t>313</t>
  </si>
  <si>
    <t>314</t>
  </si>
  <si>
    <t>315</t>
  </si>
  <si>
    <t>316</t>
  </si>
  <si>
    <t>317</t>
  </si>
  <si>
    <t>318</t>
  </si>
  <si>
    <t>319</t>
  </si>
  <si>
    <t>321</t>
  </si>
  <si>
    <t>323</t>
  </si>
  <si>
    <t>325</t>
  </si>
  <si>
    <t>351</t>
  </si>
  <si>
    <t>96</t>
  </si>
  <si>
    <t>384</t>
  </si>
  <si>
    <t>388</t>
  </si>
  <si>
    <t>402</t>
  </si>
  <si>
    <t>403</t>
  </si>
  <si>
    <t>404</t>
  </si>
  <si>
    <t>405</t>
  </si>
  <si>
    <t>409</t>
  </si>
  <si>
    <t>430</t>
  </si>
  <si>
    <t>412</t>
  </si>
  <si>
    <t>414</t>
  </si>
  <si>
    <t>418</t>
  </si>
  <si>
    <t>338</t>
  </si>
  <si>
    <t>78</t>
  </si>
  <si>
    <t>342</t>
  </si>
  <si>
    <t>84</t>
  </si>
  <si>
    <t>83</t>
  </si>
  <si>
    <t>379</t>
  </si>
  <si>
    <t>380</t>
  </si>
  <si>
    <t>381</t>
  </si>
  <si>
    <t>382</t>
  </si>
  <si>
    <t>383</t>
  </si>
  <si>
    <t>389</t>
  </si>
  <si>
    <t>394</t>
  </si>
  <si>
    <t>395</t>
  </si>
  <si>
    <t>396</t>
  </si>
  <si>
    <t>397</t>
  </si>
  <si>
    <t>478</t>
  </si>
  <si>
    <t>479</t>
  </si>
  <si>
    <t>460</t>
  </si>
  <si>
    <t>481</t>
  </si>
  <si>
    <t>483</t>
  </si>
  <si>
    <t>484</t>
  </si>
  <si>
    <t>485</t>
  </si>
  <si>
    <t>486</t>
  </si>
  <si>
    <t>356</t>
  </si>
  <si>
    <t>431</t>
  </si>
  <si>
    <t>432</t>
  </si>
  <si>
    <t>433</t>
  </si>
  <si>
    <t>435</t>
  </si>
  <si>
    <t>437</t>
  </si>
  <si>
    <t>438</t>
  </si>
  <si>
    <t>440</t>
  </si>
  <si>
    <t>331</t>
  </si>
  <si>
    <t>451</t>
  </si>
  <si>
    <t>446</t>
  </si>
  <si>
    <t>453</t>
  </si>
  <si>
    <t>461</t>
  </si>
  <si>
    <t>462</t>
  </si>
  <si>
    <t>465</t>
  </si>
  <si>
    <t>466</t>
  </si>
  <si>
    <t>467</t>
  </si>
  <si>
    <t>471</t>
  </si>
  <si>
    <t>327</t>
  </si>
  <si>
    <t>329</t>
  </si>
  <si>
    <t>330</t>
  </si>
  <si>
    <t>335</t>
  </si>
  <si>
    <t>345</t>
  </si>
  <si>
    <t>346</t>
  </si>
  <si>
    <t>347</t>
  </si>
  <si>
    <t>348</t>
  </si>
  <si>
    <t>354</t>
  </si>
  <si>
    <t>355</t>
  </si>
  <si>
    <t>363</t>
  </si>
  <si>
    <t>366</t>
  </si>
  <si>
    <t>369</t>
  </si>
  <si>
    <t>372</t>
  </si>
  <si>
    <t>373</t>
  </si>
  <si>
    <t>374</t>
  </si>
  <si>
    <t>12:00</t>
  </si>
  <si>
    <t>13:30</t>
  </si>
  <si>
    <t>489</t>
  </si>
  <si>
    <t>окончание соревнований:</t>
  </si>
  <si>
    <t>18:55</t>
  </si>
  <si>
    <t>Москва</t>
  </si>
  <si>
    <t>17:45</t>
  </si>
  <si>
    <t>19:10</t>
  </si>
  <si>
    <t>368</t>
  </si>
  <si>
    <t>17:05</t>
  </si>
  <si>
    <t>15:35</t>
  </si>
  <si>
    <t>441</t>
  </si>
  <si>
    <t>17:20</t>
  </si>
  <si>
    <t>16:10</t>
  </si>
  <si>
    <t>16:45</t>
  </si>
  <si>
    <t>263</t>
  </si>
  <si>
    <t>490</t>
  </si>
  <si>
    <t>Акиньшин Денис</t>
  </si>
  <si>
    <t>ГБПОУ "МССУОР № 1" Москомспорта</t>
  </si>
  <si>
    <t xml:space="preserve">
Овчинник И.В.</t>
  </si>
  <si>
    <t>1998</t>
  </si>
  <si>
    <t>281</t>
  </si>
  <si>
    <t>15:55</t>
  </si>
  <si>
    <t>444</t>
  </si>
  <si>
    <t>443</t>
  </si>
  <si>
    <t>445</t>
  </si>
  <si>
    <t>19:30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</si>
</sst>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00000"/>
    <numFmt numFmtId="165" formatCode="yy/mm/dd;@"/>
    <numFmt numFmtId="166" formatCode="0.0"/>
  </numFmts>
  <fonts count="29" x14ac:knownFonts="1">
    <font>
      <sz val="10"/>
      <name val="Arial Cyr"/>
      <charset val="204"/>
    </font>
    <font>
      <sz val="8"/>
      <name val="Arial Cyr"/>
      <charset val="204"/>
    </font>
    <font>
      <sz val="12"/>
      <name val="Times New Roman"/>
      <family val="1"/>
    </font>
    <font>
      <sz val="10"/>
      <name val="Tahoma"/>
      <family val="2"/>
    </font>
    <font>
      <b/>
      <i/>
      <sz val="10"/>
      <name val="Arial Cyr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9"/>
      <color indexed="63"/>
      <name val="Times New Roman"/>
      <family val="1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8"/>
      <color indexed="63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7"/>
      <name val="Times New Roman"/>
      <family val="1"/>
      <charset val="204"/>
    </font>
    <font>
      <sz val="6"/>
      <color indexed="63"/>
      <name val="Times New Roman"/>
      <family val="1"/>
      <charset val="204"/>
    </font>
    <font>
      <b/>
      <sz val="7"/>
      <name val="Times New Roman"/>
      <family val="1"/>
      <charset val="204"/>
    </font>
    <font>
      <b/>
      <i/>
      <sz val="11"/>
      <name val="Times New Roman"/>
      <family val="1"/>
      <charset val="204"/>
    </font>
    <font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41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3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9">
    <xf numFmtId="0" fontId="0" fillId="0" borderId="0" xfId="0"/>
    <xf numFmtId="49" fontId="0" fillId="0" borderId="3" xfId="0" applyNumberFormat="1" applyBorder="1" applyAlignment="1">
      <alignment horizontal="center"/>
    </xf>
    <xf numFmtId="49" fontId="0" fillId="0" borderId="0" xfId="0" applyNumberFormat="1"/>
    <xf numFmtId="49" fontId="0" fillId="0" borderId="3" xfId="0" applyNumberForma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49" fontId="3" fillId="0" borderId="0" xfId="0" applyNumberFormat="1" applyFont="1" applyBorder="1" applyAlignment="1">
      <alignment horizontal="center" wrapText="1"/>
    </xf>
    <xf numFmtId="0" fontId="0" fillId="0" borderId="0" xfId="0" applyAlignment="1">
      <alignment wrapText="1"/>
    </xf>
    <xf numFmtId="49" fontId="5" fillId="0" borderId="0" xfId="0" applyNumberFormat="1" applyFont="1" applyBorder="1" applyAlignment="1">
      <alignment wrapText="1"/>
    </xf>
    <xf numFmtId="0" fontId="5" fillId="0" borderId="0" xfId="0" applyFont="1" applyFill="1"/>
    <xf numFmtId="0" fontId="6" fillId="0" borderId="0" xfId="0" applyFont="1" applyFill="1" applyAlignment="1">
      <alignment horizontal="left"/>
    </xf>
    <xf numFmtId="0" fontId="7" fillId="0" borderId="0" xfId="0" applyFont="1" applyBorder="1" applyAlignment="1">
      <alignment horizontal="center" vertical="top"/>
    </xf>
    <xf numFmtId="49" fontId="5" fillId="0" borderId="0" xfId="0" applyNumberFormat="1" applyFont="1" applyBorder="1" applyAlignment="1">
      <alignment horizontal="center" wrapText="1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Alignment="1">
      <alignment horizontal="left" vertical="center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Border="1" applyAlignment="1">
      <alignment horizontal="center" vertical="top" wrapText="1"/>
    </xf>
    <xf numFmtId="49" fontId="7" fillId="0" borderId="0" xfId="0" applyNumberFormat="1" applyFont="1" applyBorder="1" applyAlignment="1">
      <alignment horizontal="right" wrapText="1"/>
    </xf>
    <xf numFmtId="0" fontId="9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left" vertical="center"/>
    </xf>
    <xf numFmtId="0" fontId="7" fillId="0" borderId="0" xfId="0" applyNumberFormat="1" applyFont="1" applyAlignment="1">
      <alignment horizontal="right" vertical="center"/>
    </xf>
    <xf numFmtId="0" fontId="7" fillId="0" borderId="0" xfId="0" applyNumberFormat="1" applyFont="1" applyAlignment="1">
      <alignment horizontal="center" vertical="center"/>
    </xf>
    <xf numFmtId="0" fontId="5" fillId="0" borderId="0" xfId="0" applyFont="1" applyBorder="1" applyAlignment="1">
      <alignment horizontal="center" vertical="top"/>
    </xf>
    <xf numFmtId="49" fontId="13" fillId="0" borderId="0" xfId="0" applyNumberFormat="1" applyFont="1" applyBorder="1" applyAlignment="1">
      <alignment horizontal="left" vertical="top" wrapText="1"/>
    </xf>
    <xf numFmtId="49" fontId="13" fillId="0" borderId="0" xfId="0" applyNumberFormat="1" applyFont="1" applyBorder="1" applyAlignment="1">
      <alignment horizontal="center" vertical="top" wrapText="1"/>
    </xf>
    <xf numFmtId="0" fontId="13" fillId="0" borderId="0" xfId="0" applyNumberFormat="1" applyFont="1" applyBorder="1" applyAlignment="1">
      <alignment horizontal="center" vertical="top" wrapText="1"/>
    </xf>
    <xf numFmtId="0" fontId="13" fillId="5" borderId="4" xfId="0" applyNumberFormat="1" applyFont="1" applyFill="1" applyBorder="1" applyAlignment="1">
      <alignment horizontal="center" vertical="top" wrapText="1"/>
    </xf>
    <xf numFmtId="0" fontId="5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right" wrapText="1"/>
    </xf>
    <xf numFmtId="0" fontId="7" fillId="0" borderId="0" xfId="0" applyNumberFormat="1" applyFont="1" applyAlignment="1">
      <alignment vertical="center"/>
    </xf>
    <xf numFmtId="49" fontId="14" fillId="0" borderId="0" xfId="0" applyNumberFormat="1" applyFont="1" applyBorder="1" applyAlignment="1">
      <alignment horizontal="center" vertical="top" wrapText="1"/>
    </xf>
    <xf numFmtId="0" fontId="5" fillId="0" borderId="0" xfId="0" applyNumberFormat="1" applyFont="1" applyBorder="1" applyAlignment="1">
      <alignment wrapText="1"/>
    </xf>
    <xf numFmtId="0" fontId="5" fillId="6" borderId="0" xfId="0" applyNumberFormat="1" applyFont="1" applyFill="1" applyBorder="1" applyAlignment="1">
      <alignment wrapText="1"/>
    </xf>
    <xf numFmtId="0" fontId="5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 wrapText="1" shrinkToFit="1"/>
    </xf>
    <xf numFmtId="0" fontId="7" fillId="0" borderId="0" xfId="0" applyNumberFormat="1" applyFont="1" applyBorder="1" applyAlignment="1">
      <alignment vertical="center"/>
    </xf>
    <xf numFmtId="0" fontId="13" fillId="5" borderId="5" xfId="0" applyNumberFormat="1" applyFont="1" applyFill="1" applyBorder="1" applyAlignment="1">
      <alignment horizontal="center" vertical="top" wrapText="1"/>
    </xf>
    <xf numFmtId="0" fontId="11" fillId="0" borderId="23" xfId="0" applyFont="1" applyBorder="1" applyAlignment="1">
      <alignment horizontal="center" vertical="center" shrinkToFit="1"/>
    </xf>
    <xf numFmtId="0" fontId="11" fillId="6" borderId="25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shrinkToFit="1"/>
    </xf>
    <xf numFmtId="0" fontId="15" fillId="6" borderId="26" xfId="0" applyFont="1" applyFill="1" applyBorder="1" applyAlignment="1">
      <alignment horizontal="center" vertical="center" wrapText="1"/>
    </xf>
    <xf numFmtId="0" fontId="15" fillId="6" borderId="25" xfId="0" applyFont="1" applyFill="1" applyBorder="1" applyAlignment="1">
      <alignment horizontal="center" vertical="center" wrapText="1"/>
    </xf>
    <xf numFmtId="0" fontId="15" fillId="6" borderId="23" xfId="0" applyFont="1" applyFill="1" applyBorder="1" applyAlignment="1">
      <alignment horizontal="center" vertical="center" wrapText="1"/>
    </xf>
    <xf numFmtId="0" fontId="15" fillId="6" borderId="23" xfId="0" applyFont="1" applyFill="1" applyBorder="1" applyAlignment="1">
      <alignment horizontal="center" vertical="center" shrinkToFit="1"/>
    </xf>
    <xf numFmtId="0" fontId="15" fillId="6" borderId="24" xfId="0" applyFont="1" applyFill="1" applyBorder="1" applyAlignment="1">
      <alignment horizontal="center" vertical="center"/>
    </xf>
    <xf numFmtId="49" fontId="7" fillId="0" borderId="0" xfId="0" applyNumberFormat="1" applyFont="1" applyBorder="1" applyAlignment="1"/>
    <xf numFmtId="49" fontId="7" fillId="0" borderId="0" xfId="0" applyNumberFormat="1" applyFont="1" applyBorder="1" applyAlignment="1">
      <alignment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20" fontId="7" fillId="0" borderId="0" xfId="0" applyNumberFormat="1" applyFont="1" applyAlignment="1">
      <alignment horizontal="center"/>
    </xf>
    <xf numFmtId="0" fontId="5" fillId="0" borderId="0" xfId="0" applyNumberFormat="1" applyFont="1" applyBorder="1" applyAlignment="1">
      <alignment horizontal="center" vertical="top" wrapText="1"/>
    </xf>
    <xf numFmtId="0" fontId="15" fillId="6" borderId="7" xfId="0" applyFont="1" applyFill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left" wrapText="1"/>
    </xf>
    <xf numFmtId="49" fontId="16" fillId="0" borderId="0" xfId="0" applyNumberFormat="1" applyFont="1" applyFill="1" applyBorder="1" applyAlignment="1">
      <alignment horizontal="center" vertical="top" wrapText="1"/>
    </xf>
    <xf numFmtId="0" fontId="7" fillId="0" borderId="0" xfId="0" applyFont="1" applyBorder="1" applyAlignment="1">
      <alignment horizontal="center"/>
    </xf>
    <xf numFmtId="0" fontId="13" fillId="0" borderId="0" xfId="0" applyNumberFormat="1" applyFont="1" applyBorder="1" applyAlignment="1">
      <alignment horizontal="left" vertical="top" wrapText="1"/>
    </xf>
    <xf numFmtId="49" fontId="10" fillId="0" borderId="0" xfId="0" applyNumberFormat="1" applyFont="1" applyBorder="1" applyAlignment="1">
      <alignment vertical="center"/>
    </xf>
    <xf numFmtId="0" fontId="11" fillId="6" borderId="7" xfId="0" applyFont="1" applyFill="1" applyBorder="1" applyAlignment="1">
      <alignment horizontal="center" vertical="center" wrapText="1"/>
    </xf>
    <xf numFmtId="49" fontId="5" fillId="5" borderId="4" xfId="0" applyNumberFormat="1" applyFont="1" applyFill="1" applyBorder="1" applyAlignment="1">
      <alignment wrapText="1"/>
    </xf>
    <xf numFmtId="0" fontId="15" fillId="0" borderId="23" xfId="0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right" vertical="center"/>
    </xf>
    <xf numFmtId="0" fontId="5" fillId="8" borderId="24" xfId="0" applyNumberFormat="1" applyFont="1" applyFill="1" applyBorder="1" applyAlignment="1">
      <alignment horizontal="center" vertical="center" wrapText="1"/>
    </xf>
    <xf numFmtId="0" fontId="12" fillId="8" borderId="4" xfId="0" applyNumberFormat="1" applyFont="1" applyFill="1" applyBorder="1" applyAlignment="1">
      <alignment horizontal="center" vertical="center" wrapText="1"/>
    </xf>
    <xf numFmtId="0" fontId="12" fillId="8" borderId="19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right" vertical="center"/>
    </xf>
    <xf numFmtId="0" fontId="7" fillId="0" borderId="0" xfId="0" applyNumberFormat="1" applyFont="1" applyFill="1" applyAlignment="1">
      <alignment horizontal="center" vertical="center"/>
    </xf>
    <xf numFmtId="0" fontId="12" fillId="8" borderId="21" xfId="0" applyNumberFormat="1" applyFont="1" applyFill="1" applyBorder="1" applyAlignment="1">
      <alignment horizontal="center" vertical="center" wrapText="1"/>
    </xf>
    <xf numFmtId="0" fontId="12" fillId="8" borderId="2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/>
    <xf numFmtId="49" fontId="17" fillId="0" borderId="0" xfId="0" applyNumberFormat="1" applyFont="1" applyBorder="1" applyAlignment="1">
      <alignment horizontal="left" wrapText="1"/>
    </xf>
    <xf numFmtId="0" fontId="13" fillId="6" borderId="0" xfId="0" applyNumberFormat="1" applyFont="1" applyFill="1" applyBorder="1" applyAlignment="1">
      <alignment horizontal="center" wrapText="1"/>
    </xf>
    <xf numFmtId="49" fontId="13" fillId="0" borderId="0" xfId="0" applyNumberFormat="1" applyFont="1" applyBorder="1" applyAlignment="1">
      <alignment horizontal="right" vertical="top" wrapText="1"/>
    </xf>
    <xf numFmtId="0" fontId="5" fillId="0" borderId="0" xfId="0" applyFont="1"/>
    <xf numFmtId="0" fontId="16" fillId="0" borderId="0" xfId="0" applyFont="1" applyBorder="1" applyAlignment="1">
      <alignment horizontal="left" vertical="center"/>
    </xf>
    <xf numFmtId="0" fontId="13" fillId="0" borderId="0" xfId="0" applyFont="1" applyAlignment="1"/>
    <xf numFmtId="0" fontId="16" fillId="0" borderId="0" xfId="0" applyFont="1" applyAlignment="1">
      <alignment horizontal="center"/>
    </xf>
    <xf numFmtId="0" fontId="16" fillId="0" borderId="0" xfId="0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right" vertical="top" wrapText="1"/>
    </xf>
    <xf numFmtId="49" fontId="5" fillId="0" borderId="0" xfId="0" applyNumberFormat="1" applyFont="1" applyBorder="1" applyAlignment="1">
      <alignment horizontal="left" vertical="top" wrapText="1"/>
    </xf>
    <xf numFmtId="49" fontId="7" fillId="0" borderId="0" xfId="0" applyNumberFormat="1" applyFont="1" applyFill="1" applyBorder="1" applyAlignment="1">
      <alignment horizontal="center" vertical="top" wrapText="1"/>
    </xf>
    <xf numFmtId="49" fontId="13" fillId="0" borderId="0" xfId="0" applyNumberFormat="1" applyFont="1" applyBorder="1" applyAlignment="1">
      <alignment wrapText="1"/>
    </xf>
    <xf numFmtId="49" fontId="6" fillId="0" borderId="9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16" fillId="0" borderId="0" xfId="0" applyNumberFormat="1" applyFont="1" applyFill="1" applyBorder="1" applyAlignment="1">
      <alignment vertical="top" wrapText="1"/>
    </xf>
    <xf numFmtId="49" fontId="13" fillId="0" borderId="0" xfId="0" applyNumberFormat="1" applyFont="1" applyBorder="1" applyAlignment="1">
      <alignment vertical="top" wrapText="1"/>
    </xf>
    <xf numFmtId="49" fontId="13" fillId="0" borderId="0" xfId="0" applyNumberFormat="1" applyFont="1" applyBorder="1" applyAlignment="1">
      <alignment horizontal="left" vertical="top"/>
    </xf>
    <xf numFmtId="49" fontId="13" fillId="0" borderId="0" xfId="0" applyNumberFormat="1" applyFont="1" applyBorder="1" applyAlignment="1">
      <alignment horizontal="center" vertical="top"/>
    </xf>
    <xf numFmtId="49" fontId="16" fillId="0" borderId="0" xfId="0" applyNumberFormat="1" applyFont="1" applyBorder="1" applyAlignment="1">
      <alignment horizontal="center" vertical="top" wrapText="1"/>
    </xf>
    <xf numFmtId="49" fontId="13" fillId="0" borderId="0" xfId="0" applyNumberFormat="1" applyFont="1" applyFill="1" applyBorder="1" applyAlignment="1">
      <alignment horizontal="right" vertical="top" wrapText="1"/>
    </xf>
    <xf numFmtId="49" fontId="18" fillId="0" borderId="0" xfId="0" applyNumberFormat="1" applyFont="1" applyFill="1" applyBorder="1" applyAlignment="1">
      <alignment horizontal="left" vertical="top" wrapText="1"/>
    </xf>
    <xf numFmtId="49" fontId="13" fillId="0" borderId="0" xfId="0" applyNumberFormat="1" applyFont="1" applyFill="1" applyBorder="1" applyAlignment="1">
      <alignment horizontal="center" vertical="top" wrapText="1"/>
    </xf>
    <xf numFmtId="49" fontId="16" fillId="0" borderId="0" xfId="0" applyNumberFormat="1" applyFont="1" applyFill="1" applyBorder="1" applyAlignment="1">
      <alignment horizontal="center" vertical="top" wrapText="1"/>
    </xf>
    <xf numFmtId="0" fontId="16" fillId="0" borderId="0" xfId="0" applyNumberFormat="1" applyFont="1" applyFill="1" applyBorder="1" applyAlignment="1">
      <alignment horizontal="center" vertical="top" wrapText="1"/>
    </xf>
    <xf numFmtId="49" fontId="13" fillId="0" borderId="0" xfId="0" applyNumberFormat="1" applyFont="1" applyFill="1" applyBorder="1" applyAlignment="1">
      <alignment horizontal="left" vertical="top" wrapText="1"/>
    </xf>
    <xf numFmtId="0" fontId="13" fillId="0" borderId="0" xfId="0" applyNumberFormat="1" applyFont="1" applyFill="1" applyBorder="1" applyAlignment="1">
      <alignment horizontal="center" vertical="top" wrapText="1"/>
    </xf>
    <xf numFmtId="49" fontId="5" fillId="0" borderId="0" xfId="0" applyNumberFormat="1" applyFont="1" applyBorder="1" applyAlignment="1">
      <alignment vertical="top" wrapText="1"/>
    </xf>
    <xf numFmtId="0" fontId="16" fillId="0" borderId="0" xfId="0" applyFont="1" applyBorder="1" applyAlignment="1">
      <alignment vertical="center"/>
    </xf>
    <xf numFmtId="0" fontId="7" fillId="9" borderId="0" xfId="0" applyNumberFormat="1" applyFont="1" applyFill="1" applyBorder="1" applyAlignment="1">
      <alignment horizontal="center" vertical="center"/>
    </xf>
    <xf numFmtId="0" fontId="7" fillId="9" borderId="0" xfId="0" applyNumberFormat="1" applyFont="1" applyFill="1" applyBorder="1" applyAlignment="1">
      <alignment vertical="center"/>
    </xf>
    <xf numFmtId="0" fontId="7" fillId="0" borderId="14" xfId="0" applyNumberFormat="1" applyFont="1" applyBorder="1" applyAlignment="1">
      <alignment vertical="center"/>
    </xf>
    <xf numFmtId="0" fontId="7" fillId="0" borderId="14" xfId="0" applyNumberFormat="1" applyFont="1" applyBorder="1" applyAlignment="1">
      <alignment horizontal="center" vertical="center"/>
    </xf>
    <xf numFmtId="0" fontId="7" fillId="0" borderId="0" xfId="0" applyNumberFormat="1" applyFont="1" applyBorder="1" applyAlignment="1">
      <alignment horizontal="center" vertical="center"/>
    </xf>
    <xf numFmtId="0" fontId="8" fillId="9" borderId="0" xfId="0" applyFont="1" applyFill="1" applyAlignment="1"/>
    <xf numFmtId="49" fontId="16" fillId="0" borderId="0" xfId="0" applyNumberFormat="1" applyFont="1" applyBorder="1" applyAlignment="1">
      <alignment horizontal="right"/>
    </xf>
    <xf numFmtId="0" fontId="13" fillId="5" borderId="16" xfId="0" applyNumberFormat="1" applyFont="1" applyFill="1" applyBorder="1" applyAlignment="1">
      <alignment horizontal="center" vertical="top" wrapText="1"/>
    </xf>
    <xf numFmtId="2" fontId="5" fillId="0" borderId="0" xfId="0" applyNumberFormat="1" applyFont="1" applyBorder="1" applyAlignment="1">
      <alignment horizontal="center" vertical="top"/>
    </xf>
    <xf numFmtId="2" fontId="7" fillId="0" borderId="0" xfId="0" applyNumberFormat="1" applyFont="1" applyFill="1" applyBorder="1" applyAlignment="1">
      <alignment horizontal="center" vertical="top"/>
    </xf>
    <xf numFmtId="166" fontId="5" fillId="0" borderId="0" xfId="0" applyNumberFormat="1" applyFont="1" applyBorder="1" applyAlignment="1">
      <alignment horizontal="center" vertical="top"/>
    </xf>
    <xf numFmtId="49" fontId="5" fillId="0" borderId="0" xfId="0" applyNumberFormat="1" applyFont="1" applyBorder="1" applyAlignment="1">
      <alignment vertical="center" wrapText="1"/>
    </xf>
    <xf numFmtId="49" fontId="13" fillId="0" borderId="0" xfId="0" applyNumberFormat="1" applyFont="1" applyBorder="1" applyAlignment="1">
      <alignment horizontal="left" vertical="center" wrapText="1"/>
    </xf>
    <xf numFmtId="49" fontId="13" fillId="0" borderId="0" xfId="0" applyNumberFormat="1" applyFont="1" applyBorder="1" applyAlignment="1">
      <alignment horizontal="center" vertical="center" wrapText="1"/>
    </xf>
    <xf numFmtId="49" fontId="16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vertical="center" wrapText="1"/>
    </xf>
    <xf numFmtId="49" fontId="13" fillId="0" borderId="0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vertical="center" wrapText="1"/>
    </xf>
    <xf numFmtId="49" fontId="13" fillId="0" borderId="0" xfId="0" applyNumberFormat="1" applyFont="1" applyBorder="1" applyAlignment="1">
      <alignment horizontal="center" wrapText="1"/>
    </xf>
    <xf numFmtId="49" fontId="16" fillId="0" borderId="0" xfId="0" applyNumberFormat="1" applyFont="1" applyBorder="1" applyAlignment="1"/>
    <xf numFmtId="0" fontId="13" fillId="5" borderId="31" xfId="0" applyNumberFormat="1" applyFont="1" applyFill="1" applyBorder="1" applyAlignment="1">
      <alignment horizontal="center" vertical="top" wrapText="1"/>
    </xf>
    <xf numFmtId="0" fontId="15" fillId="6" borderId="33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textRotation="255"/>
    </xf>
    <xf numFmtId="0" fontId="15" fillId="6" borderId="17" xfId="0" applyFont="1" applyFill="1" applyBorder="1" applyAlignment="1">
      <alignment horizontal="center" vertical="center" textRotation="255" wrapText="1"/>
    </xf>
    <xf numFmtId="49" fontId="5" fillId="0" borderId="0" xfId="0" applyNumberFormat="1" applyFont="1" applyFill="1" applyBorder="1" applyAlignment="1">
      <alignment horizontal="center" wrapText="1"/>
    </xf>
    <xf numFmtId="2" fontId="12" fillId="8" borderId="21" xfId="0" applyNumberFormat="1" applyFont="1" applyFill="1" applyBorder="1" applyAlignment="1">
      <alignment horizontal="center" vertical="center" wrapText="1"/>
    </xf>
    <xf numFmtId="2" fontId="12" fillId="8" borderId="22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5" fillId="3" borderId="0" xfId="0" applyFont="1" applyFill="1"/>
    <xf numFmtId="0" fontId="6" fillId="3" borderId="0" xfId="0" applyFont="1" applyFill="1" applyAlignment="1">
      <alignment horizontal="left"/>
    </xf>
    <xf numFmtId="0" fontId="5" fillId="0" borderId="0" xfId="0" applyFont="1" applyAlignment="1">
      <alignment horizont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49" fontId="7" fillId="0" borderId="0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 wrapText="1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Border="1" applyAlignment="1">
      <alignment horizontal="center" vertical="center" wrapText="1"/>
    </xf>
    <xf numFmtId="0" fontId="2" fillId="0" borderId="22" xfId="0" applyNumberFormat="1" applyFont="1" applyBorder="1" applyAlignment="1">
      <alignment horizontal="center" vertical="center" wrapText="1"/>
    </xf>
    <xf numFmtId="0" fontId="2" fillId="0" borderId="23" xfId="0" applyNumberFormat="1" applyFont="1" applyFill="1" applyBorder="1" applyAlignment="1">
      <alignment horizontal="center" vertical="center" wrapText="1"/>
    </xf>
    <xf numFmtId="0" fontId="2" fillId="0" borderId="23" xfId="0" applyNumberFormat="1" applyFont="1" applyBorder="1" applyAlignment="1">
      <alignment horizontal="center" vertical="center" wrapText="1"/>
    </xf>
    <xf numFmtId="0" fontId="2" fillId="0" borderId="17" xfId="0" applyNumberFormat="1" applyFont="1" applyFill="1" applyBorder="1" applyAlignment="1">
      <alignment horizontal="center" vertical="center" wrapText="1"/>
    </xf>
    <xf numFmtId="0" fontId="2" fillId="7" borderId="4" xfId="0" applyNumberFormat="1" applyFont="1" applyFill="1" applyBorder="1" applyAlignment="1">
      <alignment horizontal="center" vertical="center" wrapText="1"/>
    </xf>
    <xf numFmtId="0" fontId="2" fillId="7" borderId="23" xfId="0" applyNumberFormat="1" applyFont="1" applyFill="1" applyBorder="1" applyAlignment="1">
      <alignment horizontal="center" vertical="center" wrapText="1"/>
    </xf>
    <xf numFmtId="0" fontId="2" fillId="0" borderId="24" xfId="0" applyNumberFormat="1" applyFont="1" applyBorder="1" applyAlignment="1">
      <alignment horizontal="center" vertical="center" wrapText="1"/>
    </xf>
    <xf numFmtId="2" fontId="2" fillId="7" borderId="23" xfId="0" applyNumberFormat="1" applyFont="1" applyFill="1" applyBorder="1" applyAlignment="1">
      <alignment horizontal="center" vertical="center" wrapText="1"/>
    </xf>
    <xf numFmtId="2" fontId="2" fillId="0" borderId="23" xfId="0" applyNumberFormat="1" applyFont="1" applyBorder="1" applyAlignment="1">
      <alignment horizontal="center" vertical="center" wrapText="1"/>
    </xf>
    <xf numFmtId="2" fontId="2" fillId="0" borderId="24" xfId="0" applyNumberFormat="1" applyFont="1" applyBorder="1" applyAlignment="1">
      <alignment horizontal="center" vertical="center" wrapText="1"/>
    </xf>
    <xf numFmtId="2" fontId="2" fillId="7" borderId="21" xfId="0" applyNumberFormat="1" applyFont="1" applyFill="1" applyBorder="1" applyAlignment="1">
      <alignment horizontal="center" vertical="center" wrapText="1"/>
    </xf>
    <xf numFmtId="2" fontId="2" fillId="0" borderId="2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49" fontId="0" fillId="6" borderId="3" xfId="0" applyNumberFormat="1" applyFill="1" applyBorder="1" applyAlignment="1">
      <alignment horizontal="center"/>
    </xf>
    <xf numFmtId="0" fontId="8" fillId="0" borderId="0" xfId="0" applyFont="1" applyAlignment="1"/>
    <xf numFmtId="49" fontId="7" fillId="0" borderId="12" xfId="0" applyNumberFormat="1" applyFont="1" applyBorder="1" applyAlignment="1">
      <alignment horizontal="right"/>
    </xf>
    <xf numFmtId="49" fontId="5" fillId="0" borderId="0" xfId="0" applyNumberFormat="1" applyFont="1" applyAlignment="1">
      <alignment wrapText="1"/>
    </xf>
    <xf numFmtId="49" fontId="19" fillId="0" borderId="0" xfId="0" applyNumberFormat="1" applyFont="1" applyAlignment="1">
      <alignment horizontal="center" vertical="center"/>
    </xf>
    <xf numFmtId="49" fontId="19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49" fontId="16" fillId="0" borderId="0" xfId="0" applyNumberFormat="1" applyFont="1" applyBorder="1" applyAlignment="1">
      <alignment horizontal="center" vertical="center"/>
    </xf>
    <xf numFmtId="49" fontId="5" fillId="0" borderId="0" xfId="0" applyNumberFormat="1" applyFont="1" applyAlignment="1"/>
    <xf numFmtId="49" fontId="9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wrapText="1"/>
    </xf>
    <xf numFmtId="49" fontId="7" fillId="0" borderId="0" xfId="0" applyNumberFormat="1" applyFont="1" applyAlignment="1"/>
    <xf numFmtId="0" fontId="11" fillId="0" borderId="4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/>
    </xf>
    <xf numFmtId="14" fontId="5" fillId="0" borderId="4" xfId="0" applyNumberFormat="1" applyFont="1" applyBorder="1" applyAlignment="1">
      <alignment horizontal="center"/>
    </xf>
    <xf numFmtId="49" fontId="5" fillId="0" borderId="4" xfId="0" applyNumberFormat="1" applyFont="1" applyFill="1" applyBorder="1" applyAlignment="1">
      <alignment horizontal="left"/>
    </xf>
    <xf numFmtId="49" fontId="5" fillId="0" borderId="4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horizontal="center"/>
    </xf>
    <xf numFmtId="49" fontId="13" fillId="0" borderId="0" xfId="0" applyNumberFormat="1" applyFont="1" applyAlignment="1">
      <alignment wrapText="1"/>
    </xf>
    <xf numFmtId="49" fontId="13" fillId="0" borderId="0" xfId="0" applyNumberFormat="1" applyFont="1" applyFill="1" applyBorder="1" applyAlignment="1">
      <alignment horizontal="center" vertical="center"/>
    </xf>
    <xf numFmtId="49" fontId="13" fillId="0" borderId="0" xfId="0" applyNumberFormat="1" applyFont="1" applyBorder="1" applyAlignment="1">
      <alignment horizontal="left"/>
    </xf>
    <xf numFmtId="49" fontId="13" fillId="0" borderId="0" xfId="0" applyNumberFormat="1" applyFont="1" applyBorder="1" applyAlignment="1">
      <alignment horizontal="center"/>
    </xf>
    <xf numFmtId="49" fontId="20" fillId="0" borderId="0" xfId="0" applyNumberFormat="1" applyFont="1" applyBorder="1" applyAlignment="1">
      <alignment horizontal="left"/>
    </xf>
    <xf numFmtId="49" fontId="13" fillId="0" borderId="0" xfId="0" applyNumberFormat="1" applyFont="1" applyFill="1" applyBorder="1" applyAlignment="1">
      <alignment horizontal="left"/>
    </xf>
    <xf numFmtId="49" fontId="5" fillId="0" borderId="0" xfId="0" applyNumberFormat="1" applyFont="1" applyBorder="1" applyAlignment="1">
      <alignment horizontal="left"/>
    </xf>
    <xf numFmtId="49" fontId="5" fillId="0" borderId="0" xfId="0" applyNumberFormat="1" applyFont="1" applyBorder="1" applyAlignment="1">
      <alignment horizontal="center"/>
    </xf>
    <xf numFmtId="49" fontId="12" fillId="0" borderId="0" xfId="0" applyNumberFormat="1" applyFont="1" applyFill="1" applyBorder="1" applyAlignment="1">
      <alignment horizontal="left"/>
    </xf>
    <xf numFmtId="49" fontId="7" fillId="0" borderId="0" xfId="0" applyNumberFormat="1" applyFont="1" applyFill="1" applyBorder="1" applyAlignment="1">
      <alignment horizontal="center" wrapText="1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49" fontId="19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20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left" vertical="top"/>
    </xf>
    <xf numFmtId="14" fontId="5" fillId="0" borderId="4" xfId="0" applyNumberFormat="1" applyFont="1" applyBorder="1" applyAlignment="1">
      <alignment horizontal="center" vertical="top"/>
    </xf>
    <xf numFmtId="49" fontId="5" fillId="0" borderId="4" xfId="0" applyNumberFormat="1" applyFont="1" applyBorder="1" applyAlignment="1">
      <alignment horizontal="left" vertical="top" wrapText="1"/>
    </xf>
    <xf numFmtId="49" fontId="5" fillId="0" borderId="4" xfId="0" applyNumberFormat="1" applyFont="1" applyFill="1" applyBorder="1" applyAlignment="1">
      <alignment horizontal="center" vertical="top" wrapText="1"/>
    </xf>
    <xf numFmtId="49" fontId="5" fillId="0" borderId="4" xfId="0" applyNumberFormat="1" applyFont="1" applyFill="1" applyBorder="1" applyAlignment="1">
      <alignment wrapText="1"/>
    </xf>
    <xf numFmtId="49" fontId="5" fillId="0" borderId="0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wrapText="1"/>
    </xf>
    <xf numFmtId="49" fontId="7" fillId="0" borderId="0" xfId="0" applyNumberFormat="1" applyFont="1" applyFill="1" applyBorder="1" applyAlignment="1">
      <alignment horizontal="left" vertical="center"/>
    </xf>
    <xf numFmtId="49" fontId="17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right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left" vertical="center" wrapText="1"/>
    </xf>
    <xf numFmtId="49" fontId="12" fillId="0" borderId="0" xfId="0" applyNumberFormat="1" applyFont="1" applyBorder="1" applyAlignment="1">
      <alignment horizontal="left"/>
    </xf>
    <xf numFmtId="49" fontId="6" fillId="0" borderId="0" xfId="0" applyNumberFormat="1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17" fillId="0" borderId="0" xfId="0" applyNumberFormat="1" applyFont="1" applyAlignment="1">
      <alignment horizontal="left" vertical="center"/>
    </xf>
    <xf numFmtId="0" fontId="9" fillId="0" borderId="0" xfId="0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wrapText="1"/>
    </xf>
    <xf numFmtId="49" fontId="5" fillId="0" borderId="0" xfId="0" applyNumberFormat="1" applyFont="1" applyAlignment="1">
      <alignment horizontal="center" vertical="center"/>
    </xf>
    <xf numFmtId="49" fontId="22" fillId="0" borderId="4" xfId="0" applyNumberFormat="1" applyFont="1" applyBorder="1" applyAlignment="1">
      <alignment horizontal="center" vertical="center" wrapText="1"/>
    </xf>
    <xf numFmtId="49" fontId="22" fillId="0" borderId="5" xfId="0" applyNumberFormat="1" applyFont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wrapText="1"/>
    </xf>
    <xf numFmtId="49" fontId="9" fillId="2" borderId="0" xfId="0" applyNumberFormat="1" applyFont="1" applyFill="1" applyBorder="1" applyAlignment="1">
      <alignment horizontal="center" wrapText="1"/>
    </xf>
    <xf numFmtId="49" fontId="5" fillId="2" borderId="0" xfId="0" applyNumberFormat="1" applyFont="1" applyFill="1" applyBorder="1" applyAlignment="1">
      <alignment wrapText="1"/>
    </xf>
    <xf numFmtId="49" fontId="5" fillId="2" borderId="11" xfId="0" applyNumberFormat="1" applyFont="1" applyFill="1" applyBorder="1" applyAlignment="1">
      <alignment wrapText="1"/>
    </xf>
    <xf numFmtId="49" fontId="5" fillId="0" borderId="4" xfId="0" applyNumberFormat="1" applyFont="1" applyBorder="1" applyAlignment="1">
      <alignment horizontal="left" wrapText="1"/>
    </xf>
    <xf numFmtId="49" fontId="5" fillId="0" borderId="4" xfId="0" applyNumberFormat="1" applyFont="1" applyBorder="1" applyAlignment="1">
      <alignment horizontal="center" wrapText="1"/>
    </xf>
    <xf numFmtId="49" fontId="5" fillId="0" borderId="0" xfId="0" applyNumberFormat="1" applyFont="1" applyBorder="1" applyAlignment="1">
      <alignment horizontal="left" wrapText="1"/>
    </xf>
    <xf numFmtId="0" fontId="12" fillId="0" borderId="0" xfId="0" applyNumberFormat="1" applyFont="1" applyBorder="1" applyAlignment="1">
      <alignment horizontal="left"/>
    </xf>
    <xf numFmtId="49" fontId="5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left" wrapText="1"/>
    </xf>
    <xf numFmtId="0" fontId="5" fillId="0" borderId="0" xfId="0" applyNumberFormat="1" applyFont="1" applyBorder="1" applyAlignment="1">
      <alignment horizontal="left"/>
    </xf>
    <xf numFmtId="49" fontId="5" fillId="0" borderId="13" xfId="0" applyNumberFormat="1" applyFont="1" applyBorder="1" applyAlignment="1">
      <alignment wrapText="1"/>
    </xf>
    <xf numFmtId="0" fontId="9" fillId="0" borderId="13" xfId="0" applyNumberFormat="1" applyFont="1" applyBorder="1" applyAlignment="1">
      <alignment horizontal="center" vertical="center"/>
    </xf>
    <xf numFmtId="49" fontId="5" fillId="2" borderId="6" xfId="0" applyNumberFormat="1" applyFont="1" applyFill="1" applyBorder="1" applyAlignment="1">
      <alignment wrapText="1"/>
    </xf>
    <xf numFmtId="49" fontId="7" fillId="2" borderId="7" xfId="0" applyNumberFormat="1" applyFont="1" applyFill="1" applyBorder="1" applyAlignment="1">
      <alignment horizontal="center" wrapText="1"/>
    </xf>
    <xf numFmtId="49" fontId="5" fillId="2" borderId="7" xfId="0" applyNumberFormat="1" applyFont="1" applyFill="1" applyBorder="1" applyAlignment="1">
      <alignment wrapText="1"/>
    </xf>
    <xf numFmtId="49" fontId="5" fillId="2" borderId="8" xfId="0" applyNumberFormat="1" applyFont="1" applyFill="1" applyBorder="1" applyAlignment="1">
      <alignment wrapText="1"/>
    </xf>
    <xf numFmtId="49" fontId="5" fillId="0" borderId="5" xfId="0" applyNumberFormat="1" applyFont="1" applyFill="1" applyBorder="1" applyAlignment="1">
      <alignment horizontal="center" vertical="center"/>
    </xf>
    <xf numFmtId="0" fontId="12" fillId="0" borderId="0" xfId="0" applyNumberFormat="1" applyFont="1" applyBorder="1" applyAlignment="1">
      <alignment horizontal="right"/>
    </xf>
    <xf numFmtId="0" fontId="9" fillId="0" borderId="13" xfId="0" applyNumberFormat="1" applyFont="1" applyBorder="1" applyAlignment="1">
      <alignment horizontal="left" vertical="center"/>
    </xf>
    <xf numFmtId="49" fontId="5" fillId="2" borderId="12" xfId="0" applyNumberFormat="1" applyFont="1" applyFill="1" applyBorder="1" applyAlignment="1">
      <alignment wrapText="1"/>
    </xf>
    <xf numFmtId="0" fontId="5" fillId="0" borderId="0" xfId="0" applyFont="1" applyAlignment="1"/>
    <xf numFmtId="14" fontId="5" fillId="2" borderId="0" xfId="0" applyNumberFormat="1" applyFont="1" applyFill="1" applyBorder="1" applyAlignment="1">
      <alignment wrapText="1"/>
    </xf>
    <xf numFmtId="49" fontId="5" fillId="0" borderId="13" xfId="0" applyNumberFormat="1" applyFont="1" applyBorder="1" applyAlignment="1">
      <alignment horizontal="left" wrapText="1"/>
    </xf>
    <xf numFmtId="49" fontId="7" fillId="0" borderId="0" xfId="0" applyNumberFormat="1" applyFont="1" applyAlignment="1">
      <alignment horizontal="center" vertical="center"/>
    </xf>
    <xf numFmtId="0" fontId="9" fillId="0" borderId="13" xfId="0" applyNumberFormat="1" applyFont="1" applyBorder="1" applyAlignment="1">
      <alignment horizontal="right" vertical="center"/>
    </xf>
    <xf numFmtId="49" fontId="23" fillId="0" borderId="0" xfId="0" applyNumberFormat="1" applyFont="1" applyAlignment="1">
      <alignment vertical="center"/>
    </xf>
    <xf numFmtId="0" fontId="24" fillId="0" borderId="0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 vertical="center"/>
    </xf>
    <xf numFmtId="14" fontId="5" fillId="0" borderId="4" xfId="0" applyNumberFormat="1" applyFont="1" applyBorder="1" applyAlignment="1">
      <alignment horizontal="center" vertical="center"/>
    </xf>
    <xf numFmtId="0" fontId="7" fillId="0" borderId="13" xfId="0" applyNumberFormat="1" applyFont="1" applyBorder="1" applyAlignment="1">
      <alignment horizontal="right" vertical="center"/>
    </xf>
    <xf numFmtId="49" fontId="22" fillId="0" borderId="17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right" vertical="center"/>
    </xf>
    <xf numFmtId="49" fontId="16" fillId="0" borderId="0" xfId="0" applyNumberFormat="1" applyFont="1" applyBorder="1" applyAlignment="1">
      <alignment vertical="center"/>
    </xf>
    <xf numFmtId="49" fontId="1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/>
    </xf>
    <xf numFmtId="49" fontId="7" fillId="0" borderId="0" xfId="0" applyNumberFormat="1" applyFont="1" applyBorder="1" applyAlignment="1">
      <alignment horizontal="right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left" wrapText="1"/>
    </xf>
    <xf numFmtId="0" fontId="5" fillId="0" borderId="38" xfId="0" applyNumberFormat="1" applyFont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/>
    </xf>
    <xf numFmtId="0" fontId="12" fillId="0" borderId="0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49" fontId="0" fillId="9" borderId="0" xfId="0" applyNumberFormat="1" applyFill="1"/>
    <xf numFmtId="165" fontId="0" fillId="9" borderId="0" xfId="0" applyNumberFormat="1" applyFill="1"/>
    <xf numFmtId="49" fontId="7" fillId="0" borderId="0" xfId="0" applyNumberFormat="1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5" fillId="0" borderId="4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49" fontId="5" fillId="0" borderId="2" xfId="0" applyNumberFormat="1" applyFont="1" applyBorder="1" applyAlignment="1">
      <alignment horizontal="left"/>
    </xf>
    <xf numFmtId="49" fontId="5" fillId="0" borderId="2" xfId="0" applyNumberFormat="1" applyFont="1" applyBorder="1" applyAlignment="1">
      <alignment horizontal="center"/>
    </xf>
    <xf numFmtId="49" fontId="5" fillId="0" borderId="3" xfId="0" applyNumberFormat="1" applyFont="1" applyBorder="1" applyAlignment="1">
      <alignment horizontal="center"/>
    </xf>
    <xf numFmtId="0" fontId="12" fillId="0" borderId="39" xfId="0" applyFont="1" applyBorder="1" applyAlignment="1">
      <alignment horizontal="left" vertical="top"/>
    </xf>
    <xf numFmtId="0" fontId="26" fillId="0" borderId="39" xfId="0" applyFont="1" applyBorder="1" applyAlignment="1">
      <alignment horizontal="left" vertical="top"/>
    </xf>
    <xf numFmtId="0" fontId="26" fillId="0" borderId="4" xfId="0" applyFont="1" applyBorder="1" applyAlignment="1">
      <alignment horizontal="left" vertical="top"/>
    </xf>
    <xf numFmtId="49" fontId="5" fillId="9" borderId="3" xfId="0" applyNumberFormat="1" applyFont="1" applyFill="1" applyBorder="1" applyAlignment="1">
      <alignment horizontal="center"/>
    </xf>
    <xf numFmtId="0" fontId="28" fillId="0" borderId="39" xfId="0" applyFont="1" applyBorder="1" applyAlignment="1">
      <alignment horizontal="left" vertical="top"/>
    </xf>
    <xf numFmtId="0" fontId="26" fillId="0" borderId="39" xfId="0" applyFont="1" applyBorder="1" applyAlignment="1">
      <alignment horizontal="center" vertical="top"/>
    </xf>
    <xf numFmtId="0" fontId="26" fillId="10" borderId="39" xfId="0" applyFont="1" applyFill="1" applyBorder="1" applyAlignment="1">
      <alignment horizontal="center" vertical="top"/>
    </xf>
    <xf numFmtId="0" fontId="12" fillId="0" borderId="3" xfId="0" applyFont="1" applyBorder="1" applyAlignment="1">
      <alignment horizontal="left" vertical="top"/>
    </xf>
    <xf numFmtId="49" fontId="0" fillId="0" borderId="39" xfId="0" applyNumberFormat="1" applyBorder="1" applyAlignment="1">
      <alignment horizontal="left"/>
    </xf>
    <xf numFmtId="0" fontId="26" fillId="0" borderId="3" xfId="0" applyFont="1" applyBorder="1" applyAlignment="1">
      <alignment horizontal="left" vertical="top"/>
    </xf>
    <xf numFmtId="49" fontId="0" fillId="0" borderId="39" xfId="0" applyNumberFormat="1" applyBorder="1" applyAlignment="1">
      <alignment horizontal="center"/>
    </xf>
    <xf numFmtId="0" fontId="26" fillId="0" borderId="3" xfId="0" applyFont="1" applyBorder="1" applyAlignment="1">
      <alignment horizontal="center" vertical="top"/>
    </xf>
    <xf numFmtId="0" fontId="26" fillId="10" borderId="3" xfId="0" applyFont="1" applyFill="1" applyBorder="1" applyAlignment="1">
      <alignment horizontal="center" vertical="top"/>
    </xf>
    <xf numFmtId="49" fontId="0" fillId="10" borderId="39" xfId="0" applyNumberFormat="1" applyFill="1" applyBorder="1" applyAlignment="1">
      <alignment horizontal="center"/>
    </xf>
    <xf numFmtId="49" fontId="0" fillId="0" borderId="4" xfId="0" applyNumberFormat="1" applyBorder="1" applyAlignment="1">
      <alignment horizontal="left"/>
    </xf>
    <xf numFmtId="49" fontId="0" fillId="0" borderId="3" xfId="0" applyNumberFormat="1" applyBorder="1" applyAlignment="1">
      <alignment horizontal="left" wrapText="1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ont="1" applyAlignment="1">
      <alignment horizontal="center" wrapText="1"/>
    </xf>
    <xf numFmtId="49" fontId="7" fillId="0" borderId="0" xfId="0" applyNumberFormat="1" applyFont="1" applyBorder="1" applyAlignment="1">
      <alignment horizontal="left" vertical="center"/>
    </xf>
    <xf numFmtId="49" fontId="7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NumberFormat="1" applyFont="1" applyBorder="1" applyAlignment="1">
      <alignment horizontal="left"/>
    </xf>
    <xf numFmtId="49" fontId="7" fillId="0" borderId="0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left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20" fillId="0" borderId="20" xfId="0" applyNumberFormat="1" applyFont="1" applyFill="1" applyBorder="1" applyAlignment="1">
      <alignment horizontal="center" vertical="center" wrapText="1"/>
    </xf>
    <xf numFmtId="49" fontId="20" fillId="0" borderId="5" xfId="0" applyNumberFormat="1" applyFont="1" applyFill="1" applyBorder="1" applyAlignment="1">
      <alignment horizontal="center" vertical="center" wrapText="1"/>
    </xf>
    <xf numFmtId="49" fontId="20" fillId="0" borderId="20" xfId="0" applyNumberFormat="1" applyFont="1" applyFill="1" applyBorder="1" applyAlignment="1">
      <alignment horizontal="center" vertical="center"/>
    </xf>
    <xf numFmtId="49" fontId="20" fillId="0" borderId="5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49" fontId="19" fillId="0" borderId="0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16" xfId="0" applyFont="1" applyFill="1" applyBorder="1" applyAlignment="1">
      <alignment horizontal="center" vertical="center" wrapText="1"/>
    </xf>
    <xf numFmtId="0" fontId="11" fillId="0" borderId="40" xfId="0" applyFont="1" applyFill="1" applyBorder="1" applyAlignment="1">
      <alignment horizontal="center" vertical="center" wrapText="1"/>
    </xf>
    <xf numFmtId="0" fontId="11" fillId="0" borderId="38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textRotation="90" wrapText="1"/>
    </xf>
    <xf numFmtId="49" fontId="7" fillId="0" borderId="0" xfId="0" applyNumberFormat="1" applyFont="1" applyBorder="1" applyAlignment="1">
      <alignment horizontal="left" wrapText="1"/>
    </xf>
    <xf numFmtId="0" fontId="5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8" fillId="0" borderId="0" xfId="0" applyFont="1" applyFill="1" applyAlignment="1">
      <alignment horizontal="center" vertical="center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>
      <alignment horizontal="right"/>
    </xf>
    <xf numFmtId="0" fontId="7" fillId="0" borderId="0" xfId="0" applyNumberFormat="1" applyFont="1" applyAlignment="1">
      <alignment horizontal="center" vertical="center"/>
    </xf>
    <xf numFmtId="0" fontId="8" fillId="9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textRotation="90" wrapText="1"/>
    </xf>
    <xf numFmtId="164" fontId="6" fillId="0" borderId="1" xfId="0" applyNumberFormat="1" applyFont="1" applyBorder="1" applyAlignment="1">
      <alignment horizontal="center" vertical="center" wrapText="1"/>
    </xf>
    <xf numFmtId="49" fontId="16" fillId="0" borderId="0" xfId="0" applyNumberFormat="1" applyFont="1" applyFill="1" applyBorder="1" applyAlignment="1">
      <alignment horizontal="center" vertical="top" wrapText="1"/>
    </xf>
    <xf numFmtId="0" fontId="7" fillId="4" borderId="0" xfId="0" applyFont="1" applyFill="1" applyAlignment="1">
      <alignment horizontal="center"/>
    </xf>
    <xf numFmtId="0" fontId="6" fillId="0" borderId="15" xfId="0" applyFont="1" applyBorder="1" applyAlignment="1">
      <alignment horizontal="center" vertical="center" textRotation="90" wrapText="1"/>
    </xf>
    <xf numFmtId="0" fontId="6" fillId="0" borderId="4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9" borderId="0" xfId="0" applyFont="1" applyFill="1" applyAlignment="1">
      <alignment horizontal="center"/>
    </xf>
    <xf numFmtId="0" fontId="15" fillId="6" borderId="21" xfId="0" applyFont="1" applyFill="1" applyBorder="1" applyAlignment="1">
      <alignment horizontal="center" vertical="center" wrapText="1"/>
    </xf>
    <xf numFmtId="0" fontId="15" fillId="6" borderId="17" xfId="0" applyFont="1" applyFill="1" applyBorder="1" applyAlignment="1">
      <alignment horizontal="center" vertical="center" wrapText="1"/>
    </xf>
    <xf numFmtId="0" fontId="15" fillId="6" borderId="27" xfId="0" applyFont="1" applyFill="1" applyBorder="1" applyAlignment="1">
      <alignment horizontal="center" vertical="center"/>
    </xf>
    <xf numFmtId="0" fontId="15" fillId="6" borderId="28" xfId="0" applyFont="1" applyFill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 shrinkToFit="1"/>
    </xf>
    <xf numFmtId="0" fontId="15" fillId="6" borderId="30" xfId="0" applyFont="1" applyFill="1" applyBorder="1" applyAlignment="1">
      <alignment horizontal="center" vertical="center" shrinkToFit="1"/>
    </xf>
    <xf numFmtId="0" fontId="15" fillId="6" borderId="21" xfId="0" applyFont="1" applyFill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21" xfId="0" applyFont="1" applyFill="1" applyBorder="1" applyAlignment="1">
      <alignment horizontal="center" vertical="center" wrapText="1" shrinkToFit="1"/>
    </xf>
    <xf numFmtId="0" fontId="15" fillId="6" borderId="17" xfId="0" applyFont="1" applyFill="1" applyBorder="1" applyAlignment="1">
      <alignment horizontal="center" vertical="center" wrapText="1" shrinkToFit="1"/>
    </xf>
    <xf numFmtId="0" fontId="15" fillId="6" borderId="32" xfId="0" applyFont="1" applyFill="1" applyBorder="1" applyAlignment="1">
      <alignment horizontal="center" vertical="center" wrapText="1"/>
    </xf>
    <xf numFmtId="0" fontId="15" fillId="6" borderId="34" xfId="0" applyFont="1" applyFill="1" applyBorder="1" applyAlignment="1">
      <alignment horizontal="center" vertical="center" wrapText="1"/>
    </xf>
    <xf numFmtId="0" fontId="15" fillId="6" borderId="35" xfId="0" applyFont="1" applyFill="1" applyBorder="1" applyAlignment="1">
      <alignment horizontal="center" vertical="center"/>
    </xf>
    <xf numFmtId="0" fontId="15" fillId="6" borderId="36" xfId="0" applyFont="1" applyFill="1" applyBorder="1" applyAlignment="1">
      <alignment horizontal="center" vertical="center"/>
    </xf>
    <xf numFmtId="0" fontId="15" fillId="6" borderId="37" xfId="0" applyFont="1" applyFill="1" applyBorder="1" applyAlignment="1">
      <alignment horizontal="center" vertical="center"/>
    </xf>
    <xf numFmtId="0" fontId="15" fillId="6" borderId="29" xfId="0" applyFont="1" applyFill="1" applyBorder="1" applyAlignment="1">
      <alignment horizontal="center" vertical="center" wrapText="1" shrinkToFit="1"/>
    </xf>
    <xf numFmtId="0" fontId="15" fillId="6" borderId="30" xfId="0" applyFont="1" applyFill="1" applyBorder="1" applyAlignment="1">
      <alignment horizontal="center" vertical="center" wrapText="1" shrinkToFit="1"/>
    </xf>
    <xf numFmtId="49" fontId="7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00CC"/>
      <color rgb="FF00CC00"/>
      <color rgb="FFCC0099"/>
      <color rgb="FFFFFF00"/>
      <color rgb="FF44804D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23</xdr:row>
      <xdr:rowOff>161924</xdr:rowOff>
    </xdr:from>
    <xdr:to>
      <xdr:col>9</xdr:col>
      <xdr:colOff>0</xdr:colOff>
      <xdr:row>28</xdr:row>
      <xdr:rowOff>9524</xdr:rowOff>
    </xdr:to>
    <xdr:pic>
      <xdr:nvPicPr>
        <xdr:cNvPr id="2" name="Рисунок 1" descr="Логотип V летняя"/>
        <xdr:cNvPicPr/>
      </xdr:nvPicPr>
      <xdr:blipFill>
        <a:blip xmlns:r="http://schemas.openxmlformats.org/officeDocument/2006/relationships" r:embed="rId1" cstate="print">
          <a:biLevel thresh="50000"/>
        </a:blip>
        <a:srcRect/>
        <a:stretch>
          <a:fillRect/>
        </a:stretch>
      </xdr:blipFill>
      <xdr:spPr bwMode="auto">
        <a:xfrm>
          <a:off x="4638675" y="3886199"/>
          <a:ext cx="1219200" cy="6572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1.bin"/><Relationship Id="rId1" Type="http://schemas.openxmlformats.org/officeDocument/2006/relationships/printerSettings" Target="../printerSettings/printerSettings20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5.bin"/><Relationship Id="rId1" Type="http://schemas.openxmlformats.org/officeDocument/2006/relationships/printerSettings" Target="../printerSettings/printerSettings34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2"/>
  <sheetViews>
    <sheetView workbookViewId="0">
      <selection activeCell="A10" sqref="A10:M10"/>
    </sheetView>
  </sheetViews>
  <sheetFormatPr defaultRowHeight="13.2" x14ac:dyDescent="0.25"/>
  <cols>
    <col min="1" max="1" width="14.6640625" customWidth="1"/>
  </cols>
  <sheetData>
    <row r="1" spans="1:13" x14ac:dyDescent="0.25">
      <c r="A1" t="s">
        <v>1338</v>
      </c>
    </row>
    <row r="2" spans="1:13" x14ac:dyDescent="0.25">
      <c r="A2" t="s">
        <v>1339</v>
      </c>
    </row>
    <row r="3" spans="1:13" x14ac:dyDescent="0.25">
      <c r="A3" t="s">
        <v>192</v>
      </c>
    </row>
    <row r="4" spans="1:13" x14ac:dyDescent="0.25">
      <c r="A4" t="s">
        <v>196</v>
      </c>
    </row>
    <row r="5" spans="1:13" x14ac:dyDescent="0.25">
      <c r="A5" t="s">
        <v>260</v>
      </c>
    </row>
    <row r="6" spans="1:13" x14ac:dyDescent="0.25">
      <c r="A6" s="5" t="s">
        <v>93</v>
      </c>
    </row>
    <row r="7" spans="1:13" x14ac:dyDescent="0.25">
      <c r="A7" t="s">
        <v>117</v>
      </c>
    </row>
    <row r="9" spans="1:13" x14ac:dyDescent="0.25">
      <c r="A9" s="299" t="s">
        <v>195</v>
      </c>
      <c r="B9" s="299"/>
      <c r="C9" s="299"/>
      <c r="D9" s="299"/>
      <c r="E9" s="299"/>
      <c r="F9" s="299"/>
      <c r="G9" s="299"/>
      <c r="H9" s="299"/>
      <c r="I9" s="299"/>
      <c r="J9" s="299"/>
      <c r="K9" s="299"/>
      <c r="L9" s="299"/>
      <c r="M9" s="299"/>
    </row>
    <row r="10" spans="1:13" s="4" customFormat="1" x14ac:dyDescent="0.25">
      <c r="A10" s="299" t="s">
        <v>194</v>
      </c>
      <c r="B10" s="299"/>
      <c r="C10" s="299"/>
      <c r="D10" s="299"/>
      <c r="E10" s="299"/>
      <c r="F10" s="299"/>
      <c r="G10" s="299"/>
      <c r="H10" s="299"/>
      <c r="I10" s="299"/>
      <c r="J10" s="299"/>
      <c r="K10" s="299"/>
      <c r="L10" s="299"/>
      <c r="M10" s="299"/>
    </row>
    <row r="11" spans="1:13" s="4" customFormat="1" x14ac:dyDescent="0.25">
      <c r="A11" s="299" t="s">
        <v>193</v>
      </c>
      <c r="B11" s="299"/>
      <c r="C11" s="299"/>
      <c r="D11" s="299"/>
      <c r="E11" s="299"/>
      <c r="F11" s="299"/>
      <c r="G11" s="299"/>
      <c r="H11" s="299"/>
      <c r="I11" s="299"/>
      <c r="J11" s="299"/>
      <c r="K11" s="299"/>
      <c r="L11" s="299"/>
      <c r="M11" s="299"/>
    </row>
    <row r="12" spans="1:13" x14ac:dyDescent="0.25">
      <c r="A12" s="300" t="s">
        <v>121</v>
      </c>
      <c r="B12" s="301"/>
      <c r="C12" s="301"/>
      <c r="D12" s="301"/>
      <c r="E12" s="301"/>
      <c r="F12" s="301"/>
      <c r="G12" s="301"/>
      <c r="H12" s="301"/>
      <c r="I12" s="301"/>
      <c r="J12" s="301"/>
      <c r="K12" s="301"/>
      <c r="L12" s="301"/>
      <c r="M12" s="301"/>
    </row>
    <row r="13" spans="1:13" ht="12.75" customHeight="1" x14ac:dyDescent="0.25">
      <c r="A13" s="298" t="s">
        <v>121</v>
      </c>
      <c r="B13" s="298"/>
      <c r="C13" s="298"/>
      <c r="D13" s="298"/>
      <c r="E13" s="298"/>
      <c r="F13" s="298"/>
      <c r="G13" s="298"/>
      <c r="H13" s="298"/>
      <c r="I13" s="298"/>
      <c r="J13" s="298"/>
      <c r="K13" s="298"/>
      <c r="L13" s="298"/>
      <c r="M13" s="298"/>
    </row>
    <row r="21" spans="1:3" x14ac:dyDescent="0.25">
      <c r="A21" t="s">
        <v>118</v>
      </c>
      <c r="C21" t="s">
        <v>119</v>
      </c>
    </row>
    <row r="22" spans="1:3" x14ac:dyDescent="0.25">
      <c r="A22" s="6"/>
    </row>
  </sheetData>
  <mergeCells count="5">
    <mergeCell ref="A13:M13"/>
    <mergeCell ref="A9:M9"/>
    <mergeCell ref="A10:M10"/>
    <mergeCell ref="A11:M11"/>
    <mergeCell ref="A12:M12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N388"/>
  <sheetViews>
    <sheetView topLeftCell="A341" zoomScale="85" workbookViewId="0">
      <selection activeCell="F357" sqref="F357"/>
    </sheetView>
  </sheetViews>
  <sheetFormatPr defaultColWidth="9.109375" defaultRowHeight="13.2" x14ac:dyDescent="0.25"/>
  <cols>
    <col min="1" max="1" width="7.5546875" style="1" customWidth="1"/>
    <col min="2" max="2" width="6.44140625" style="1" customWidth="1"/>
    <col min="3" max="3" width="27.6640625" style="3" customWidth="1"/>
    <col min="4" max="4" width="11.44140625" style="1" customWidth="1"/>
    <col min="5" max="5" width="29" style="3" customWidth="1"/>
    <col min="6" max="6" width="26.44140625" style="1" customWidth="1"/>
    <col min="7" max="7" width="10.5546875" style="1" hidden="1" customWidth="1"/>
    <col min="8" max="8" width="7.33203125" style="1" customWidth="1"/>
    <col min="9" max="9" width="9.109375" style="1"/>
    <col min="10" max="10" width="30" style="3" customWidth="1"/>
    <col min="11" max="11" width="20.88671875" style="3" customWidth="1"/>
    <col min="12" max="16384" width="9.109375" style="2"/>
  </cols>
  <sheetData>
    <row r="1" spans="1:14" ht="13.8" thickBot="1" x14ac:dyDescent="0.3">
      <c r="A1" s="279" t="s">
        <v>38</v>
      </c>
      <c r="B1" s="280" t="s">
        <v>32</v>
      </c>
      <c r="C1" s="279" t="s">
        <v>33</v>
      </c>
      <c r="D1" s="280" t="s">
        <v>34</v>
      </c>
      <c r="E1" s="279" t="s">
        <v>35</v>
      </c>
      <c r="F1" s="280" t="s">
        <v>31</v>
      </c>
      <c r="G1" s="280" t="s">
        <v>94</v>
      </c>
      <c r="H1" s="280" t="s">
        <v>54</v>
      </c>
      <c r="I1" s="280" t="s">
        <v>36</v>
      </c>
      <c r="J1" s="280" t="s">
        <v>37</v>
      </c>
      <c r="K1" s="280" t="s">
        <v>99</v>
      </c>
    </row>
    <row r="2" spans="1:14" ht="15.6" x14ac:dyDescent="0.25">
      <c r="A2" s="281" t="s">
        <v>1436</v>
      </c>
      <c r="B2" s="281"/>
      <c r="C2" s="282" t="s">
        <v>261</v>
      </c>
      <c r="D2" s="283" t="s">
        <v>528</v>
      </c>
      <c r="E2" s="283" t="s">
        <v>782</v>
      </c>
      <c r="F2" s="283" t="s">
        <v>882</v>
      </c>
      <c r="G2" s="281"/>
      <c r="H2" s="287" t="s">
        <v>175</v>
      </c>
      <c r="I2" s="288" t="s">
        <v>1291</v>
      </c>
      <c r="J2" s="283" t="s">
        <v>1086</v>
      </c>
      <c r="K2" s="284" t="s">
        <v>888</v>
      </c>
    </row>
    <row r="3" spans="1:14" ht="15.6" x14ac:dyDescent="0.25">
      <c r="A3" s="285" t="s">
        <v>1341</v>
      </c>
      <c r="B3" s="285"/>
      <c r="C3" s="282" t="s">
        <v>262</v>
      </c>
      <c r="D3" s="283" t="s">
        <v>529</v>
      </c>
      <c r="E3" s="283" t="s">
        <v>793</v>
      </c>
      <c r="F3" s="283" t="s">
        <v>882</v>
      </c>
      <c r="G3" s="285"/>
      <c r="H3" s="287" t="s">
        <v>175</v>
      </c>
      <c r="I3" s="288" t="s">
        <v>1292</v>
      </c>
      <c r="J3" s="283" t="s">
        <v>1087</v>
      </c>
      <c r="K3" s="284" t="s">
        <v>889</v>
      </c>
      <c r="L3" s="271"/>
      <c r="M3" s="271"/>
      <c r="N3" s="271"/>
    </row>
    <row r="4" spans="1:14" ht="15.6" x14ac:dyDescent="0.25">
      <c r="A4" s="285" t="s">
        <v>157</v>
      </c>
      <c r="B4" s="285"/>
      <c r="C4" s="282" t="s">
        <v>263</v>
      </c>
      <c r="D4" s="283" t="s">
        <v>530</v>
      </c>
      <c r="E4" s="283" t="s">
        <v>785</v>
      </c>
      <c r="F4" s="283" t="s">
        <v>882</v>
      </c>
      <c r="G4" s="285"/>
      <c r="H4" s="287" t="s">
        <v>880</v>
      </c>
      <c r="I4" s="288" t="s">
        <v>1292</v>
      </c>
      <c r="J4" s="283" t="s">
        <v>1088</v>
      </c>
      <c r="K4" s="284" t="s">
        <v>890</v>
      </c>
      <c r="L4" s="272"/>
      <c r="M4" s="271"/>
      <c r="N4" s="271"/>
    </row>
    <row r="5" spans="1:14" ht="15.6" x14ac:dyDescent="0.25">
      <c r="A5" s="285" t="s">
        <v>170</v>
      </c>
      <c r="B5" s="285"/>
      <c r="C5" s="282" t="s">
        <v>264</v>
      </c>
      <c r="D5" s="283" t="s">
        <v>531</v>
      </c>
      <c r="E5" s="283" t="s">
        <v>806</v>
      </c>
      <c r="F5" s="283" t="s">
        <v>882</v>
      </c>
      <c r="G5" s="285"/>
      <c r="H5" s="287" t="s">
        <v>879</v>
      </c>
      <c r="I5" s="288" t="s">
        <v>1292</v>
      </c>
      <c r="J5" s="283" t="s">
        <v>1089</v>
      </c>
      <c r="K5" s="284" t="s">
        <v>891</v>
      </c>
      <c r="L5" s="271"/>
      <c r="M5" s="271"/>
      <c r="N5" s="271"/>
    </row>
    <row r="6" spans="1:14" ht="15.6" x14ac:dyDescent="0.25">
      <c r="A6" s="285" t="s">
        <v>188</v>
      </c>
      <c r="B6" s="285"/>
      <c r="C6" s="282" t="s">
        <v>265</v>
      </c>
      <c r="D6" s="283" t="s">
        <v>532</v>
      </c>
      <c r="E6" s="283" t="s">
        <v>828</v>
      </c>
      <c r="F6" s="283" t="s">
        <v>882</v>
      </c>
      <c r="G6" s="285"/>
      <c r="H6" s="287" t="s">
        <v>879</v>
      </c>
      <c r="I6" s="288" t="s">
        <v>1292</v>
      </c>
      <c r="J6" s="283" t="s">
        <v>1090</v>
      </c>
      <c r="K6" s="284" t="s">
        <v>892</v>
      </c>
      <c r="L6" s="271"/>
      <c r="M6" s="271"/>
      <c r="N6" s="271"/>
    </row>
    <row r="7" spans="1:14" ht="15.6" x14ac:dyDescent="0.25">
      <c r="A7" s="285" t="s">
        <v>132</v>
      </c>
      <c r="B7" s="285"/>
      <c r="C7" s="282" t="s">
        <v>266</v>
      </c>
      <c r="D7" s="283" t="s">
        <v>533</v>
      </c>
      <c r="E7" s="283" t="s">
        <v>822</v>
      </c>
      <c r="F7" s="283" t="s">
        <v>882</v>
      </c>
      <c r="G7" s="285"/>
      <c r="H7" s="287" t="s">
        <v>879</v>
      </c>
      <c r="I7" s="288" t="s">
        <v>1292</v>
      </c>
      <c r="J7" s="283" t="s">
        <v>1091</v>
      </c>
      <c r="K7" s="284" t="s">
        <v>893</v>
      </c>
      <c r="L7" s="271"/>
      <c r="M7" s="271"/>
      <c r="N7" s="271"/>
    </row>
    <row r="8" spans="1:14" ht="15.6" x14ac:dyDescent="0.25">
      <c r="A8" s="285" t="s">
        <v>1496</v>
      </c>
      <c r="B8" s="285"/>
      <c r="C8" s="282" t="s">
        <v>267</v>
      </c>
      <c r="D8" s="283" t="s">
        <v>534</v>
      </c>
      <c r="E8" s="283" t="s">
        <v>817</v>
      </c>
      <c r="F8" s="283" t="s">
        <v>882</v>
      </c>
      <c r="G8" s="285"/>
      <c r="H8" s="287" t="s">
        <v>175</v>
      </c>
      <c r="I8" s="288" t="s">
        <v>1292</v>
      </c>
      <c r="J8" s="283" t="s">
        <v>1092</v>
      </c>
      <c r="K8" s="284" t="s">
        <v>894</v>
      </c>
      <c r="L8" s="271"/>
      <c r="M8" s="271"/>
      <c r="N8" s="271"/>
    </row>
    <row r="9" spans="1:14" ht="15.6" x14ac:dyDescent="0.25">
      <c r="A9" s="285"/>
      <c r="B9" s="285"/>
      <c r="C9" s="282" t="s">
        <v>268</v>
      </c>
      <c r="D9" s="283" t="s">
        <v>535</v>
      </c>
      <c r="E9" s="283" t="s">
        <v>806</v>
      </c>
      <c r="F9" s="283" t="s">
        <v>882</v>
      </c>
      <c r="G9" s="285"/>
      <c r="H9" s="287" t="s">
        <v>175</v>
      </c>
      <c r="I9" s="287" t="s">
        <v>1292</v>
      </c>
      <c r="J9" s="283" t="s">
        <v>1093</v>
      </c>
      <c r="K9" s="284" t="s">
        <v>895</v>
      </c>
      <c r="L9" s="271"/>
      <c r="M9" s="271"/>
      <c r="N9" s="271"/>
    </row>
    <row r="10" spans="1:14" ht="15.6" x14ac:dyDescent="0.25">
      <c r="A10" s="285" t="s">
        <v>1404</v>
      </c>
      <c r="B10" s="285"/>
      <c r="C10" s="282" t="s">
        <v>269</v>
      </c>
      <c r="D10" s="283" t="s">
        <v>536</v>
      </c>
      <c r="E10" s="283" t="s">
        <v>796</v>
      </c>
      <c r="F10" s="283" t="s">
        <v>882</v>
      </c>
      <c r="G10" s="285"/>
      <c r="H10" s="287" t="s">
        <v>175</v>
      </c>
      <c r="I10" s="288" t="s">
        <v>1292</v>
      </c>
      <c r="J10" s="283" t="s">
        <v>1094</v>
      </c>
      <c r="K10" s="284" t="s">
        <v>896</v>
      </c>
      <c r="L10" s="271"/>
      <c r="M10" s="271"/>
      <c r="N10" s="271"/>
    </row>
    <row r="11" spans="1:14" ht="16.2" customHeight="1" x14ac:dyDescent="0.25">
      <c r="A11" s="285" t="s">
        <v>1360</v>
      </c>
      <c r="B11" s="285"/>
      <c r="C11" s="282" t="s">
        <v>270</v>
      </c>
      <c r="D11" s="283" t="s">
        <v>537</v>
      </c>
      <c r="E11" s="283" t="s">
        <v>829</v>
      </c>
      <c r="F11" s="283" t="s">
        <v>882</v>
      </c>
      <c r="G11" s="285"/>
      <c r="H11" s="287" t="s">
        <v>175</v>
      </c>
      <c r="I11" s="288" t="s">
        <v>1292</v>
      </c>
      <c r="J11" s="283" t="s">
        <v>1095</v>
      </c>
      <c r="K11" s="284" t="s">
        <v>897</v>
      </c>
      <c r="L11" s="271"/>
      <c r="M11" s="271"/>
      <c r="N11" s="271"/>
    </row>
    <row r="12" spans="1:14" ht="15.6" x14ac:dyDescent="0.25">
      <c r="A12" s="285" t="s">
        <v>72</v>
      </c>
      <c r="B12" s="285"/>
      <c r="C12" s="282" t="s">
        <v>271</v>
      </c>
      <c r="D12" s="283" t="s">
        <v>538</v>
      </c>
      <c r="E12" s="283" t="s">
        <v>794</v>
      </c>
      <c r="F12" s="283" t="s">
        <v>882</v>
      </c>
      <c r="G12" s="285"/>
      <c r="H12" s="287" t="s">
        <v>879</v>
      </c>
      <c r="I12" s="288" t="s">
        <v>1292</v>
      </c>
      <c r="J12" s="283" t="s">
        <v>1096</v>
      </c>
      <c r="K12" s="284" t="s">
        <v>898</v>
      </c>
      <c r="L12" s="271"/>
      <c r="M12" s="271"/>
      <c r="N12" s="271"/>
    </row>
    <row r="13" spans="1:14" ht="15.6" x14ac:dyDescent="0.25">
      <c r="A13" s="285" t="s">
        <v>180</v>
      </c>
      <c r="B13" s="285"/>
      <c r="C13" s="282" t="s">
        <v>272</v>
      </c>
      <c r="D13" s="283" t="s">
        <v>539</v>
      </c>
      <c r="E13" s="283" t="s">
        <v>800</v>
      </c>
      <c r="F13" s="283" t="s">
        <v>882</v>
      </c>
      <c r="G13" s="285"/>
      <c r="H13" s="287" t="s">
        <v>175</v>
      </c>
      <c r="I13" s="288" t="s">
        <v>1292</v>
      </c>
      <c r="J13" s="283" t="s">
        <v>1097</v>
      </c>
      <c r="K13" s="284" t="s">
        <v>899</v>
      </c>
      <c r="L13" s="271"/>
      <c r="M13" s="271"/>
      <c r="N13" s="271"/>
    </row>
    <row r="14" spans="1:14" ht="15.6" x14ac:dyDescent="0.25">
      <c r="A14" s="285" t="s">
        <v>165</v>
      </c>
      <c r="B14" s="285"/>
      <c r="C14" s="282" t="s">
        <v>273</v>
      </c>
      <c r="D14" s="283" t="s">
        <v>540</v>
      </c>
      <c r="E14" s="283" t="s">
        <v>821</v>
      </c>
      <c r="F14" s="283" t="s">
        <v>882</v>
      </c>
      <c r="G14" s="285"/>
      <c r="H14" s="287" t="s">
        <v>175</v>
      </c>
      <c r="I14" s="288" t="s">
        <v>1292</v>
      </c>
      <c r="J14" s="283" t="s">
        <v>1098</v>
      </c>
      <c r="K14" s="284" t="s">
        <v>900</v>
      </c>
      <c r="L14" s="271"/>
      <c r="M14" s="271"/>
      <c r="N14" s="271"/>
    </row>
    <row r="15" spans="1:14" ht="15.6" x14ac:dyDescent="0.25">
      <c r="A15" s="285" t="s">
        <v>84</v>
      </c>
      <c r="B15" s="285"/>
      <c r="C15" s="282" t="s">
        <v>274</v>
      </c>
      <c r="D15" s="283" t="s">
        <v>541</v>
      </c>
      <c r="E15" s="283" t="s">
        <v>815</v>
      </c>
      <c r="F15" s="283" t="s">
        <v>882</v>
      </c>
      <c r="G15" s="285"/>
      <c r="H15" s="287" t="s">
        <v>175</v>
      </c>
      <c r="I15" s="287" t="s">
        <v>1292</v>
      </c>
      <c r="J15" s="283" t="s">
        <v>1099</v>
      </c>
      <c r="K15" s="284" t="s">
        <v>901</v>
      </c>
      <c r="L15" s="271"/>
      <c r="M15" s="271"/>
      <c r="N15" s="271"/>
    </row>
    <row r="16" spans="1:14" ht="15.6" x14ac:dyDescent="0.25">
      <c r="A16" s="285" t="s">
        <v>1519</v>
      </c>
      <c r="B16" s="285"/>
      <c r="C16" s="282" t="s">
        <v>275</v>
      </c>
      <c r="D16" s="283" t="s">
        <v>542</v>
      </c>
      <c r="E16" s="283" t="s">
        <v>791</v>
      </c>
      <c r="F16" s="283" t="s">
        <v>882</v>
      </c>
      <c r="G16" s="285"/>
      <c r="H16" s="287" t="s">
        <v>175</v>
      </c>
      <c r="I16" s="288" t="s">
        <v>1291</v>
      </c>
      <c r="J16" s="283" t="s">
        <v>1100</v>
      </c>
      <c r="K16" s="284" t="s">
        <v>902</v>
      </c>
      <c r="L16" s="271"/>
      <c r="M16" s="271"/>
      <c r="N16" s="271"/>
    </row>
    <row r="17" spans="1:14" ht="15.6" x14ac:dyDescent="0.25">
      <c r="A17" s="285" t="s">
        <v>1393</v>
      </c>
      <c r="B17" s="285"/>
      <c r="C17" s="282" t="s">
        <v>276</v>
      </c>
      <c r="D17" s="283" t="s">
        <v>543</v>
      </c>
      <c r="E17" s="283" t="s">
        <v>788</v>
      </c>
      <c r="F17" s="283" t="s">
        <v>882</v>
      </c>
      <c r="G17" s="285"/>
      <c r="H17" s="287" t="s">
        <v>175</v>
      </c>
      <c r="I17" s="288" t="s">
        <v>1291</v>
      </c>
      <c r="J17" s="283" t="s">
        <v>1101</v>
      </c>
      <c r="K17" s="284" t="s">
        <v>903</v>
      </c>
      <c r="L17" s="271"/>
      <c r="M17" s="271"/>
      <c r="N17" s="271"/>
    </row>
    <row r="18" spans="1:14" ht="15.6" x14ac:dyDescent="0.25">
      <c r="A18" s="285" t="s">
        <v>1456</v>
      </c>
      <c r="B18" s="285"/>
      <c r="C18" s="282" t="s">
        <v>277</v>
      </c>
      <c r="D18" s="283" t="s">
        <v>544</v>
      </c>
      <c r="E18" s="283" t="s">
        <v>782</v>
      </c>
      <c r="F18" s="283" t="s">
        <v>882</v>
      </c>
      <c r="G18" s="285"/>
      <c r="H18" s="287" t="s">
        <v>879</v>
      </c>
      <c r="I18" s="288" t="s">
        <v>1292</v>
      </c>
      <c r="J18" s="283" t="s">
        <v>1102</v>
      </c>
      <c r="K18" s="284" t="s">
        <v>904</v>
      </c>
      <c r="L18" s="271"/>
      <c r="M18" s="271"/>
      <c r="N18" s="271"/>
    </row>
    <row r="19" spans="1:14" ht="15.6" x14ac:dyDescent="0.25">
      <c r="A19" s="285" t="s">
        <v>154</v>
      </c>
      <c r="B19" s="285"/>
      <c r="C19" s="282" t="s">
        <v>278</v>
      </c>
      <c r="D19" s="283" t="s">
        <v>545</v>
      </c>
      <c r="E19" s="283" t="s">
        <v>830</v>
      </c>
      <c r="F19" s="283" t="s">
        <v>882</v>
      </c>
      <c r="G19" s="285"/>
      <c r="H19" s="287" t="s">
        <v>879</v>
      </c>
      <c r="I19" s="288" t="s">
        <v>1292</v>
      </c>
      <c r="J19" s="283" t="s">
        <v>1103</v>
      </c>
      <c r="K19" s="284" t="s">
        <v>905</v>
      </c>
      <c r="L19" s="271"/>
      <c r="M19" s="271"/>
      <c r="N19" s="271"/>
    </row>
    <row r="20" spans="1:14" ht="15.6" x14ac:dyDescent="0.25">
      <c r="A20" s="285" t="s">
        <v>1361</v>
      </c>
      <c r="B20" s="285"/>
      <c r="C20" s="282" t="s">
        <v>279</v>
      </c>
      <c r="D20" s="283" t="s">
        <v>546</v>
      </c>
      <c r="E20" s="283" t="s">
        <v>784</v>
      </c>
      <c r="F20" s="283" t="s">
        <v>882</v>
      </c>
      <c r="G20" s="285"/>
      <c r="H20" s="287" t="s">
        <v>879</v>
      </c>
      <c r="I20" s="288" t="s">
        <v>1292</v>
      </c>
      <c r="J20" s="283" t="s">
        <v>1104</v>
      </c>
      <c r="K20" s="284" t="s">
        <v>906</v>
      </c>
      <c r="L20" s="271"/>
      <c r="M20" s="271"/>
      <c r="N20" s="271"/>
    </row>
    <row r="21" spans="1:14" ht="15.6" x14ac:dyDescent="0.25">
      <c r="A21" s="285" t="s">
        <v>1535</v>
      </c>
      <c r="B21" s="285"/>
      <c r="C21" s="282" t="s">
        <v>280</v>
      </c>
      <c r="D21" s="283" t="s">
        <v>547</v>
      </c>
      <c r="E21" s="283" t="s">
        <v>831</v>
      </c>
      <c r="F21" s="283" t="s">
        <v>882</v>
      </c>
      <c r="G21" s="285"/>
      <c r="H21" s="287" t="s">
        <v>880</v>
      </c>
      <c r="I21" s="288" t="s">
        <v>1291</v>
      </c>
      <c r="J21" s="283" t="s">
        <v>1105</v>
      </c>
      <c r="K21" s="284" t="s">
        <v>907</v>
      </c>
      <c r="L21" s="271"/>
      <c r="M21" s="271"/>
      <c r="N21" s="271"/>
    </row>
    <row r="22" spans="1:14" ht="15.6" x14ac:dyDescent="0.25">
      <c r="A22" s="285" t="s">
        <v>1536</v>
      </c>
      <c r="B22" s="285"/>
      <c r="C22" s="282" t="s">
        <v>281</v>
      </c>
      <c r="D22" s="283" t="s">
        <v>548</v>
      </c>
      <c r="E22" s="283" t="s">
        <v>831</v>
      </c>
      <c r="F22" s="283" t="s">
        <v>882</v>
      </c>
      <c r="G22" s="285"/>
      <c r="H22" s="287" t="s">
        <v>879</v>
      </c>
      <c r="I22" s="288" t="s">
        <v>1291</v>
      </c>
      <c r="J22" s="283" t="s">
        <v>1105</v>
      </c>
      <c r="K22" s="284" t="s">
        <v>907</v>
      </c>
      <c r="L22" s="271"/>
      <c r="M22" s="271"/>
      <c r="N22" s="271"/>
    </row>
    <row r="23" spans="1:14" ht="13.8" x14ac:dyDescent="0.25">
      <c r="A23" s="1" t="s">
        <v>1429</v>
      </c>
      <c r="C23" s="290" t="s">
        <v>1430</v>
      </c>
      <c r="D23" s="292" t="s">
        <v>1431</v>
      </c>
      <c r="E23" s="290" t="s">
        <v>1432</v>
      </c>
      <c r="F23" s="283" t="s">
        <v>882</v>
      </c>
      <c r="H23" s="292" t="s">
        <v>175</v>
      </c>
      <c r="I23" s="295" t="s">
        <v>1291</v>
      </c>
      <c r="J23" s="290" t="s">
        <v>1433</v>
      </c>
      <c r="K23" s="296" t="s">
        <v>1434</v>
      </c>
    </row>
    <row r="24" spans="1:14" ht="15.6" x14ac:dyDescent="0.25">
      <c r="A24" s="281" t="s">
        <v>1375</v>
      </c>
      <c r="B24" s="281"/>
      <c r="C24" s="282" t="s">
        <v>282</v>
      </c>
      <c r="D24" s="283" t="s">
        <v>549</v>
      </c>
      <c r="E24" s="283" t="s">
        <v>788</v>
      </c>
      <c r="F24" s="283" t="s">
        <v>883</v>
      </c>
      <c r="G24" s="281"/>
      <c r="H24" s="287" t="s">
        <v>175</v>
      </c>
      <c r="I24" s="287" t="s">
        <v>1291</v>
      </c>
      <c r="J24" s="283" t="s">
        <v>1106</v>
      </c>
      <c r="K24" s="284" t="s">
        <v>908</v>
      </c>
    </row>
    <row r="25" spans="1:14" ht="15.6" x14ac:dyDescent="0.25">
      <c r="A25" s="281" t="s">
        <v>1439</v>
      </c>
      <c r="B25" s="281"/>
      <c r="C25" s="282" t="s">
        <v>283</v>
      </c>
      <c r="D25" s="283" t="s">
        <v>550</v>
      </c>
      <c r="E25" s="283" t="s">
        <v>832</v>
      </c>
      <c r="F25" s="283" t="s">
        <v>883</v>
      </c>
      <c r="G25" s="281"/>
      <c r="H25" s="287" t="s">
        <v>879</v>
      </c>
      <c r="I25" s="288" t="s">
        <v>1291</v>
      </c>
      <c r="J25" s="283" t="s">
        <v>1107</v>
      </c>
      <c r="K25" s="284" t="s">
        <v>909</v>
      </c>
    </row>
    <row r="26" spans="1:14" ht="15.6" x14ac:dyDescent="0.25">
      <c r="A26" s="281" t="s">
        <v>1347</v>
      </c>
      <c r="B26" s="281"/>
      <c r="C26" s="282" t="s">
        <v>284</v>
      </c>
      <c r="D26" s="283" t="s">
        <v>551</v>
      </c>
      <c r="E26" s="283" t="s">
        <v>798</v>
      </c>
      <c r="F26" s="283" t="s">
        <v>883</v>
      </c>
      <c r="G26" s="281"/>
      <c r="H26" s="287" t="s">
        <v>175</v>
      </c>
      <c r="I26" s="288" t="s">
        <v>1292</v>
      </c>
      <c r="J26" s="283" t="s">
        <v>1108</v>
      </c>
      <c r="K26" s="284" t="s">
        <v>910</v>
      </c>
    </row>
    <row r="27" spans="1:14" ht="15.6" x14ac:dyDescent="0.25">
      <c r="A27" s="281" t="s">
        <v>1349</v>
      </c>
      <c r="B27" s="281"/>
      <c r="C27" s="282" t="s">
        <v>286</v>
      </c>
      <c r="D27" s="283" t="s">
        <v>553</v>
      </c>
      <c r="E27" s="283" t="s">
        <v>798</v>
      </c>
      <c r="F27" s="283" t="s">
        <v>883</v>
      </c>
      <c r="G27" s="281"/>
      <c r="H27" s="287" t="s">
        <v>881</v>
      </c>
      <c r="I27" s="288" t="s">
        <v>1292</v>
      </c>
      <c r="J27" s="283" t="s">
        <v>1110</v>
      </c>
      <c r="K27" s="284" t="s">
        <v>912</v>
      </c>
    </row>
    <row r="28" spans="1:14" ht="15.6" x14ac:dyDescent="0.25">
      <c r="A28" s="281" t="s">
        <v>1350</v>
      </c>
      <c r="B28" s="281"/>
      <c r="C28" s="282" t="s">
        <v>287</v>
      </c>
      <c r="D28" s="283" t="s">
        <v>554</v>
      </c>
      <c r="E28" s="283" t="s">
        <v>798</v>
      </c>
      <c r="F28" s="283" t="s">
        <v>883</v>
      </c>
      <c r="G28" s="281"/>
      <c r="H28" s="287" t="s">
        <v>175</v>
      </c>
      <c r="I28" s="288" t="s">
        <v>1292</v>
      </c>
      <c r="J28" s="283" t="s">
        <v>1111</v>
      </c>
      <c r="K28" s="284" t="s">
        <v>912</v>
      </c>
    </row>
    <row r="29" spans="1:14" ht="15.6" x14ac:dyDescent="0.25">
      <c r="A29" s="281" t="s">
        <v>1360</v>
      </c>
      <c r="B29" s="281"/>
      <c r="C29" s="282" t="s">
        <v>270</v>
      </c>
      <c r="D29" s="283" t="s">
        <v>537</v>
      </c>
      <c r="E29" s="283" t="s">
        <v>829</v>
      </c>
      <c r="F29" s="283" t="s">
        <v>883</v>
      </c>
      <c r="G29" s="281"/>
      <c r="H29" s="287" t="s">
        <v>175</v>
      </c>
      <c r="I29" s="288" t="s">
        <v>1292</v>
      </c>
      <c r="J29" s="283" t="s">
        <v>1095</v>
      </c>
      <c r="K29" s="284" t="s">
        <v>897</v>
      </c>
    </row>
    <row r="30" spans="1:14" ht="15.6" x14ac:dyDescent="0.25">
      <c r="A30" s="281" t="s">
        <v>1407</v>
      </c>
      <c r="B30" s="281"/>
      <c r="C30" s="282" t="s">
        <v>288</v>
      </c>
      <c r="D30" s="283" t="s">
        <v>555</v>
      </c>
      <c r="E30" s="283" t="s">
        <v>796</v>
      </c>
      <c r="F30" s="283" t="s">
        <v>883</v>
      </c>
      <c r="G30" s="281"/>
      <c r="H30" s="287" t="s">
        <v>879</v>
      </c>
      <c r="I30" s="288" t="s">
        <v>1292</v>
      </c>
      <c r="J30" s="283" t="s">
        <v>1112</v>
      </c>
      <c r="K30" s="284" t="s">
        <v>896</v>
      </c>
    </row>
    <row r="31" spans="1:14" ht="15.6" x14ac:dyDescent="0.25">
      <c r="A31" s="281" t="s">
        <v>1516</v>
      </c>
      <c r="B31" s="281"/>
      <c r="C31" s="282" t="s">
        <v>289</v>
      </c>
      <c r="D31" s="283" t="s">
        <v>556</v>
      </c>
      <c r="E31" s="283" t="s">
        <v>791</v>
      </c>
      <c r="F31" s="283" t="s">
        <v>883</v>
      </c>
      <c r="G31" s="281"/>
      <c r="H31" s="287" t="s">
        <v>879</v>
      </c>
      <c r="I31" s="288" t="s">
        <v>1292</v>
      </c>
      <c r="J31" s="283" t="s">
        <v>1113</v>
      </c>
      <c r="K31" s="284" t="s">
        <v>913</v>
      </c>
    </row>
    <row r="32" spans="1:14" ht="15.6" x14ac:dyDescent="0.25">
      <c r="A32" s="281" t="s">
        <v>1495</v>
      </c>
      <c r="B32" s="281"/>
      <c r="C32" s="282" t="s">
        <v>290</v>
      </c>
      <c r="D32" s="283" t="s">
        <v>557</v>
      </c>
      <c r="E32" s="283" t="s">
        <v>780</v>
      </c>
      <c r="F32" s="283" t="s">
        <v>883</v>
      </c>
      <c r="G32" s="281"/>
      <c r="H32" s="287" t="s">
        <v>175</v>
      </c>
      <c r="I32" s="288" t="s">
        <v>1292</v>
      </c>
      <c r="J32" s="283" t="s">
        <v>1114</v>
      </c>
      <c r="K32" s="284" t="s">
        <v>914</v>
      </c>
    </row>
    <row r="33" spans="1:11" ht="15.6" x14ac:dyDescent="0.25">
      <c r="A33" s="281" t="s">
        <v>1532</v>
      </c>
      <c r="B33" s="281"/>
      <c r="C33" s="282" t="s">
        <v>291</v>
      </c>
      <c r="D33" s="283" t="s">
        <v>558</v>
      </c>
      <c r="E33" s="283" t="s">
        <v>834</v>
      </c>
      <c r="F33" s="283" t="s">
        <v>883</v>
      </c>
      <c r="G33" s="281"/>
      <c r="H33" s="287" t="s">
        <v>175</v>
      </c>
      <c r="I33" s="288" t="s">
        <v>1291</v>
      </c>
      <c r="J33" s="283" t="s">
        <v>1115</v>
      </c>
      <c r="K33" s="284" t="s">
        <v>915</v>
      </c>
    </row>
    <row r="34" spans="1:11" ht="15.6" x14ac:dyDescent="0.25">
      <c r="A34" s="281" t="s">
        <v>1457</v>
      </c>
      <c r="B34" s="281"/>
      <c r="C34" s="282" t="s">
        <v>292</v>
      </c>
      <c r="D34" s="283" t="s">
        <v>559</v>
      </c>
      <c r="E34" s="283" t="s">
        <v>782</v>
      </c>
      <c r="F34" s="283" t="s">
        <v>883</v>
      </c>
      <c r="G34" s="281"/>
      <c r="H34" s="287" t="s">
        <v>879</v>
      </c>
      <c r="I34" s="288" t="s">
        <v>1291</v>
      </c>
      <c r="J34" s="283" t="s">
        <v>1116</v>
      </c>
      <c r="K34" s="284" t="s">
        <v>916</v>
      </c>
    </row>
    <row r="35" spans="1:11" ht="15.6" x14ac:dyDescent="0.25">
      <c r="A35" s="281" t="s">
        <v>1400</v>
      </c>
      <c r="B35" s="281"/>
      <c r="C35" s="282" t="s">
        <v>293</v>
      </c>
      <c r="D35" s="283" t="s">
        <v>560</v>
      </c>
      <c r="E35" s="283" t="s">
        <v>788</v>
      </c>
      <c r="F35" s="283" t="s">
        <v>883</v>
      </c>
      <c r="G35" s="281"/>
      <c r="H35" s="287" t="s">
        <v>175</v>
      </c>
      <c r="I35" s="288" t="s">
        <v>1291</v>
      </c>
      <c r="J35" s="283" t="s">
        <v>1294</v>
      </c>
      <c r="K35" s="284" t="s">
        <v>917</v>
      </c>
    </row>
    <row r="36" spans="1:11" ht="15.6" x14ac:dyDescent="0.25">
      <c r="A36" s="281" t="s">
        <v>1366</v>
      </c>
      <c r="B36" s="281"/>
      <c r="C36" s="282" t="s">
        <v>294</v>
      </c>
      <c r="D36" s="283" t="s">
        <v>561</v>
      </c>
      <c r="E36" s="283" t="s">
        <v>792</v>
      </c>
      <c r="F36" s="283" t="s">
        <v>883</v>
      </c>
      <c r="G36" s="281"/>
      <c r="H36" s="287" t="s">
        <v>879</v>
      </c>
      <c r="I36" s="288" t="s">
        <v>1292</v>
      </c>
      <c r="J36" s="283" t="s">
        <v>1117</v>
      </c>
      <c r="K36" s="284" t="s">
        <v>918</v>
      </c>
    </row>
    <row r="37" spans="1:11" ht="15.6" x14ac:dyDescent="0.25">
      <c r="A37" s="281"/>
      <c r="B37" s="281"/>
      <c r="C37" s="282" t="s">
        <v>295</v>
      </c>
      <c r="D37" s="283" t="s">
        <v>562</v>
      </c>
      <c r="E37" s="283" t="s">
        <v>835</v>
      </c>
      <c r="F37" s="283" t="s">
        <v>883</v>
      </c>
      <c r="G37" s="281"/>
      <c r="H37" s="287" t="s">
        <v>880</v>
      </c>
      <c r="I37" s="287" t="s">
        <v>1292</v>
      </c>
      <c r="J37" s="283" t="s">
        <v>1295</v>
      </c>
      <c r="K37" s="284" t="s">
        <v>919</v>
      </c>
    </row>
    <row r="38" spans="1:11" ht="15.6" x14ac:dyDescent="0.25">
      <c r="A38" s="281" t="s">
        <v>1477</v>
      </c>
      <c r="B38" s="281"/>
      <c r="C38" s="282" t="s">
        <v>296</v>
      </c>
      <c r="D38" s="283" t="s">
        <v>563</v>
      </c>
      <c r="E38" s="283" t="s">
        <v>783</v>
      </c>
      <c r="F38" s="283" t="s">
        <v>883</v>
      </c>
      <c r="G38" s="281"/>
      <c r="H38" s="287" t="s">
        <v>879</v>
      </c>
      <c r="I38" s="288" t="s">
        <v>1292</v>
      </c>
      <c r="J38" s="283" t="s">
        <v>1118</v>
      </c>
      <c r="K38" s="284" t="s">
        <v>920</v>
      </c>
    </row>
    <row r="39" spans="1:11" ht="15.6" x14ac:dyDescent="0.25">
      <c r="A39" s="281" t="s">
        <v>1438</v>
      </c>
      <c r="B39" s="281"/>
      <c r="C39" s="282" t="s">
        <v>297</v>
      </c>
      <c r="D39" s="283" t="s">
        <v>564</v>
      </c>
      <c r="E39" s="283" t="s">
        <v>830</v>
      </c>
      <c r="F39" s="283" t="s">
        <v>197</v>
      </c>
      <c r="G39" s="281"/>
      <c r="H39" s="287" t="s">
        <v>175</v>
      </c>
      <c r="I39" s="288" t="s">
        <v>1291</v>
      </c>
      <c r="J39" s="283" t="s">
        <v>1296</v>
      </c>
      <c r="K39" s="284" t="s">
        <v>921</v>
      </c>
    </row>
    <row r="40" spans="1:11" ht="15.6" x14ac:dyDescent="0.25">
      <c r="A40" s="281" t="s">
        <v>48</v>
      </c>
      <c r="B40" s="281"/>
      <c r="C40" s="282" t="s">
        <v>298</v>
      </c>
      <c r="D40" s="283" t="s">
        <v>565</v>
      </c>
      <c r="E40" s="283" t="s">
        <v>794</v>
      </c>
      <c r="F40" s="283" t="s">
        <v>197</v>
      </c>
      <c r="G40" s="281"/>
      <c r="H40" s="287" t="s">
        <v>175</v>
      </c>
      <c r="I40" s="288" t="s">
        <v>1292</v>
      </c>
      <c r="J40" s="283" t="s">
        <v>1119</v>
      </c>
      <c r="K40" s="284" t="s">
        <v>922</v>
      </c>
    </row>
    <row r="41" spans="1:11" ht="15.6" x14ac:dyDescent="0.25">
      <c r="A41" s="281" t="s">
        <v>130</v>
      </c>
      <c r="B41" s="281"/>
      <c r="C41" s="282" t="s">
        <v>299</v>
      </c>
      <c r="D41" s="283" t="s">
        <v>566</v>
      </c>
      <c r="E41" s="283" t="s">
        <v>836</v>
      </c>
      <c r="F41" s="283" t="s">
        <v>197</v>
      </c>
      <c r="G41" s="281"/>
      <c r="H41" s="287" t="s">
        <v>175</v>
      </c>
      <c r="I41" s="288" t="s">
        <v>1292</v>
      </c>
      <c r="J41" s="283" t="s">
        <v>1120</v>
      </c>
      <c r="K41" s="284" t="s">
        <v>923</v>
      </c>
    </row>
    <row r="42" spans="1:11" ht="15.6" x14ac:dyDescent="0.25">
      <c r="A42" s="281"/>
      <c r="B42" s="281"/>
      <c r="C42" s="282" t="s">
        <v>300</v>
      </c>
      <c r="D42" s="283" t="s">
        <v>567</v>
      </c>
      <c r="E42" s="283" t="s">
        <v>780</v>
      </c>
      <c r="F42" s="283" t="s">
        <v>197</v>
      </c>
      <c r="G42" s="281"/>
      <c r="H42" s="287" t="s">
        <v>879</v>
      </c>
      <c r="I42" s="287" t="s">
        <v>1292</v>
      </c>
      <c r="J42" s="283" t="s">
        <v>1121</v>
      </c>
      <c r="K42" s="284" t="s">
        <v>914</v>
      </c>
    </row>
    <row r="43" spans="1:11" ht="15.6" x14ac:dyDescent="0.25">
      <c r="A43" s="281" t="s">
        <v>131</v>
      </c>
      <c r="B43" s="281"/>
      <c r="C43" s="282" t="s">
        <v>301</v>
      </c>
      <c r="D43" s="283" t="s">
        <v>568</v>
      </c>
      <c r="E43" s="283" t="s">
        <v>836</v>
      </c>
      <c r="F43" s="283" t="s">
        <v>197</v>
      </c>
      <c r="G43" s="281"/>
      <c r="H43" s="287" t="s">
        <v>175</v>
      </c>
      <c r="I43" s="288" t="s">
        <v>1292</v>
      </c>
      <c r="J43" s="283" t="s">
        <v>1122</v>
      </c>
      <c r="K43" s="284" t="s">
        <v>924</v>
      </c>
    </row>
    <row r="44" spans="1:11" ht="15.6" x14ac:dyDescent="0.25">
      <c r="A44" s="281" t="s">
        <v>1474</v>
      </c>
      <c r="B44" s="281"/>
      <c r="C44" s="282" t="s">
        <v>301</v>
      </c>
      <c r="D44" s="283" t="s">
        <v>569</v>
      </c>
      <c r="E44" s="283" t="s">
        <v>812</v>
      </c>
      <c r="F44" s="283" t="s">
        <v>197</v>
      </c>
      <c r="G44" s="281"/>
      <c r="H44" s="287" t="s">
        <v>879</v>
      </c>
      <c r="I44" s="288" t="s">
        <v>1292</v>
      </c>
      <c r="J44" s="283" t="s">
        <v>1123</v>
      </c>
      <c r="K44" s="284" t="s">
        <v>925</v>
      </c>
    </row>
    <row r="45" spans="1:11" ht="15.6" x14ac:dyDescent="0.25">
      <c r="A45" s="281" t="s">
        <v>164</v>
      </c>
      <c r="B45" s="281"/>
      <c r="C45" s="282" t="s">
        <v>302</v>
      </c>
      <c r="D45" s="283" t="s">
        <v>570</v>
      </c>
      <c r="E45" s="283" t="s">
        <v>821</v>
      </c>
      <c r="F45" s="283" t="s">
        <v>197</v>
      </c>
      <c r="G45" s="281"/>
      <c r="H45" s="287" t="s">
        <v>175</v>
      </c>
      <c r="I45" s="288" t="s">
        <v>1292</v>
      </c>
      <c r="J45" s="283" t="s">
        <v>1124</v>
      </c>
      <c r="K45" s="284" t="s">
        <v>926</v>
      </c>
    </row>
    <row r="46" spans="1:11" ht="15.6" x14ac:dyDescent="0.25">
      <c r="A46" s="281" t="s">
        <v>1506</v>
      </c>
      <c r="B46" s="281"/>
      <c r="C46" s="282" t="s">
        <v>303</v>
      </c>
      <c r="D46" s="283" t="s">
        <v>571</v>
      </c>
      <c r="E46" s="283" t="s">
        <v>808</v>
      </c>
      <c r="F46" s="283" t="s">
        <v>197</v>
      </c>
      <c r="G46" s="281"/>
      <c r="H46" s="287" t="s">
        <v>879</v>
      </c>
      <c r="I46" s="288" t="s">
        <v>1292</v>
      </c>
      <c r="J46" s="283" t="s">
        <v>1125</v>
      </c>
      <c r="K46" s="284" t="s">
        <v>927</v>
      </c>
    </row>
    <row r="47" spans="1:11" ht="15.6" x14ac:dyDescent="0.25">
      <c r="A47" s="281" t="s">
        <v>1380</v>
      </c>
      <c r="B47" s="281"/>
      <c r="C47" s="282" t="s">
        <v>304</v>
      </c>
      <c r="D47" s="283" t="s">
        <v>572</v>
      </c>
      <c r="E47" s="283" t="s">
        <v>837</v>
      </c>
      <c r="F47" s="283" t="s">
        <v>197</v>
      </c>
      <c r="G47" s="281"/>
      <c r="H47" s="287" t="s">
        <v>879</v>
      </c>
      <c r="I47" s="288" t="s">
        <v>1291</v>
      </c>
      <c r="J47" s="283" t="s">
        <v>1126</v>
      </c>
      <c r="K47" s="284" t="s">
        <v>928</v>
      </c>
    </row>
    <row r="48" spans="1:11" ht="15.6" x14ac:dyDescent="0.25">
      <c r="A48" s="281" t="s">
        <v>1549</v>
      </c>
      <c r="B48" s="281"/>
      <c r="C48" s="282" t="s">
        <v>305</v>
      </c>
      <c r="D48" s="283" t="s">
        <v>573</v>
      </c>
      <c r="E48" s="283" t="s">
        <v>802</v>
      </c>
      <c r="F48" s="283" t="s">
        <v>197</v>
      </c>
      <c r="G48" s="281"/>
      <c r="H48" s="287" t="s">
        <v>175</v>
      </c>
      <c r="I48" s="288" t="s">
        <v>1292</v>
      </c>
      <c r="J48" s="283" t="s">
        <v>1297</v>
      </c>
      <c r="K48" s="284" t="s">
        <v>929</v>
      </c>
    </row>
    <row r="49" spans="1:11" ht="15.6" x14ac:dyDescent="0.25">
      <c r="A49" s="281" t="s">
        <v>174</v>
      </c>
      <c r="B49" s="281"/>
      <c r="C49" s="282" t="s">
        <v>306</v>
      </c>
      <c r="D49" s="283" t="s">
        <v>574</v>
      </c>
      <c r="E49" s="283" t="s">
        <v>806</v>
      </c>
      <c r="F49" s="283" t="s">
        <v>197</v>
      </c>
      <c r="G49" s="281"/>
      <c r="H49" s="287" t="s">
        <v>175</v>
      </c>
      <c r="I49" s="288" t="s">
        <v>1292</v>
      </c>
      <c r="J49" s="283" t="s">
        <v>1127</v>
      </c>
      <c r="K49" s="284" t="s">
        <v>930</v>
      </c>
    </row>
    <row r="50" spans="1:11" ht="15.6" x14ac:dyDescent="0.25">
      <c r="A50" s="281" t="s">
        <v>1383</v>
      </c>
      <c r="B50" s="281"/>
      <c r="C50" s="282" t="s">
        <v>307</v>
      </c>
      <c r="D50" s="283" t="s">
        <v>575</v>
      </c>
      <c r="E50" s="283" t="s">
        <v>838</v>
      </c>
      <c r="F50" s="283" t="s">
        <v>197</v>
      </c>
      <c r="G50" s="281"/>
      <c r="H50" s="287" t="s">
        <v>879</v>
      </c>
      <c r="I50" s="288" t="s">
        <v>1292</v>
      </c>
      <c r="J50" s="283" t="s">
        <v>1128</v>
      </c>
      <c r="K50" s="284" t="s">
        <v>906</v>
      </c>
    </row>
    <row r="51" spans="1:11" ht="15.6" x14ac:dyDescent="0.25">
      <c r="A51" s="281" t="s">
        <v>1500</v>
      </c>
      <c r="B51" s="281"/>
      <c r="C51" s="282" t="s">
        <v>308</v>
      </c>
      <c r="D51" s="283" t="s">
        <v>576</v>
      </c>
      <c r="E51" s="283" t="s">
        <v>839</v>
      </c>
      <c r="F51" s="283" t="s">
        <v>197</v>
      </c>
      <c r="G51" s="281"/>
      <c r="H51" s="287" t="s">
        <v>879</v>
      </c>
      <c r="I51" s="288" t="s">
        <v>1292</v>
      </c>
      <c r="J51" s="283" t="s">
        <v>1129</v>
      </c>
      <c r="K51" s="284" t="s">
        <v>931</v>
      </c>
    </row>
    <row r="52" spans="1:11" ht="15.6" x14ac:dyDescent="0.25">
      <c r="A52" s="281" t="s">
        <v>136</v>
      </c>
      <c r="B52" s="281"/>
      <c r="C52" s="282" t="s">
        <v>309</v>
      </c>
      <c r="D52" s="283" t="s">
        <v>577</v>
      </c>
      <c r="E52" s="283" t="s">
        <v>840</v>
      </c>
      <c r="F52" s="283" t="s">
        <v>197</v>
      </c>
      <c r="G52" s="281"/>
      <c r="H52" s="287" t="s">
        <v>880</v>
      </c>
      <c r="I52" s="288" t="s">
        <v>1292</v>
      </c>
      <c r="J52" s="283" t="s">
        <v>1130</v>
      </c>
      <c r="K52" s="284" t="s">
        <v>932</v>
      </c>
    </row>
    <row r="53" spans="1:11" ht="15.6" x14ac:dyDescent="0.25">
      <c r="A53" s="281" t="s">
        <v>1443</v>
      </c>
      <c r="B53" s="281"/>
      <c r="C53" s="282" t="s">
        <v>310</v>
      </c>
      <c r="D53" s="283" t="s">
        <v>578</v>
      </c>
      <c r="E53" s="283" t="s">
        <v>832</v>
      </c>
      <c r="F53" s="283" t="s">
        <v>197</v>
      </c>
      <c r="G53" s="281"/>
      <c r="H53" s="287" t="s">
        <v>175</v>
      </c>
      <c r="I53" s="288" t="s">
        <v>1291</v>
      </c>
      <c r="J53" s="283" t="s">
        <v>1131</v>
      </c>
      <c r="K53" s="284" t="s">
        <v>916</v>
      </c>
    </row>
    <row r="54" spans="1:11" ht="15.6" x14ac:dyDescent="0.25">
      <c r="A54" s="281"/>
      <c r="B54" s="281"/>
      <c r="C54" s="282" t="s">
        <v>311</v>
      </c>
      <c r="D54" s="283" t="s">
        <v>579</v>
      </c>
      <c r="E54" s="283" t="s">
        <v>790</v>
      </c>
      <c r="F54" s="283" t="s">
        <v>197</v>
      </c>
      <c r="G54" s="281"/>
      <c r="H54" s="287" t="s">
        <v>879</v>
      </c>
      <c r="I54" s="287" t="s">
        <v>1292</v>
      </c>
      <c r="J54" s="283" t="s">
        <v>1298</v>
      </c>
      <c r="K54" s="284" t="s">
        <v>933</v>
      </c>
    </row>
    <row r="55" spans="1:11" ht="15.6" x14ac:dyDescent="0.25">
      <c r="A55" s="281"/>
      <c r="B55" s="281"/>
      <c r="C55" s="282" t="s">
        <v>312</v>
      </c>
      <c r="D55" s="283" t="s">
        <v>580</v>
      </c>
      <c r="E55" s="283" t="s">
        <v>841</v>
      </c>
      <c r="F55" s="283" t="s">
        <v>197</v>
      </c>
      <c r="G55" s="281"/>
      <c r="H55" s="287" t="s">
        <v>880</v>
      </c>
      <c r="I55" s="287" t="s">
        <v>1292</v>
      </c>
      <c r="J55" s="283" t="s">
        <v>1132</v>
      </c>
      <c r="K55" s="284" t="s">
        <v>934</v>
      </c>
    </row>
    <row r="56" spans="1:11" ht="15.6" x14ac:dyDescent="0.25">
      <c r="A56" s="281" t="s">
        <v>1351</v>
      </c>
      <c r="B56" s="281"/>
      <c r="C56" s="282" t="s">
        <v>313</v>
      </c>
      <c r="D56" s="283" t="s">
        <v>581</v>
      </c>
      <c r="E56" s="283" t="s">
        <v>798</v>
      </c>
      <c r="F56" s="283" t="s">
        <v>197</v>
      </c>
      <c r="G56" s="281"/>
      <c r="H56" s="287" t="s">
        <v>175</v>
      </c>
      <c r="I56" s="288" t="s">
        <v>1292</v>
      </c>
      <c r="J56" s="283" t="s">
        <v>1133</v>
      </c>
      <c r="K56" s="284" t="s">
        <v>935</v>
      </c>
    </row>
    <row r="57" spans="1:11" ht="15.6" x14ac:dyDescent="0.25">
      <c r="A57" s="281" t="s">
        <v>1475</v>
      </c>
      <c r="B57" s="281"/>
      <c r="C57" s="282" t="s">
        <v>359</v>
      </c>
      <c r="D57" s="283" t="s">
        <v>626</v>
      </c>
      <c r="E57" s="283" t="s">
        <v>812</v>
      </c>
      <c r="F57" s="283" t="s">
        <v>197</v>
      </c>
      <c r="G57" s="281"/>
      <c r="H57" s="287" t="s">
        <v>175</v>
      </c>
      <c r="I57" s="288" t="s">
        <v>1292</v>
      </c>
      <c r="J57" s="283" t="s">
        <v>1165</v>
      </c>
      <c r="K57" s="284" t="s">
        <v>961</v>
      </c>
    </row>
    <row r="58" spans="1:11" ht="15.6" x14ac:dyDescent="0.25">
      <c r="A58" s="281" t="s">
        <v>1352</v>
      </c>
      <c r="B58" s="281"/>
      <c r="C58" s="282" t="s">
        <v>314</v>
      </c>
      <c r="D58" s="283" t="s">
        <v>582</v>
      </c>
      <c r="E58" s="283" t="s">
        <v>798</v>
      </c>
      <c r="F58" s="283" t="s">
        <v>197</v>
      </c>
      <c r="G58" s="281"/>
      <c r="H58" s="287" t="s">
        <v>879</v>
      </c>
      <c r="I58" s="288" t="s">
        <v>1292</v>
      </c>
      <c r="J58" s="283" t="s">
        <v>1299</v>
      </c>
      <c r="K58" s="284" t="s">
        <v>912</v>
      </c>
    </row>
    <row r="59" spans="1:11" ht="15.6" x14ac:dyDescent="0.25">
      <c r="A59" s="281" t="s">
        <v>1401</v>
      </c>
      <c r="B59" s="281"/>
      <c r="C59" s="282" t="s">
        <v>315</v>
      </c>
      <c r="D59" s="283" t="s">
        <v>583</v>
      </c>
      <c r="E59" s="283" t="s">
        <v>788</v>
      </c>
      <c r="F59" s="283" t="s">
        <v>197</v>
      </c>
      <c r="G59" s="281"/>
      <c r="H59" s="287" t="s">
        <v>879</v>
      </c>
      <c r="I59" s="288" t="s">
        <v>1291</v>
      </c>
      <c r="J59" s="283" t="s">
        <v>1134</v>
      </c>
      <c r="K59" s="284" t="s">
        <v>936</v>
      </c>
    </row>
    <row r="60" spans="1:11" ht="15.6" x14ac:dyDescent="0.25">
      <c r="A60" s="281" t="s">
        <v>1345</v>
      </c>
      <c r="B60" s="281"/>
      <c r="C60" s="282" t="s">
        <v>316</v>
      </c>
      <c r="D60" s="283" t="s">
        <v>584</v>
      </c>
      <c r="E60" s="283" t="s">
        <v>793</v>
      </c>
      <c r="F60" s="283" t="s">
        <v>197</v>
      </c>
      <c r="G60" s="281"/>
      <c r="H60" s="287" t="s">
        <v>879</v>
      </c>
      <c r="I60" s="288" t="s">
        <v>1292</v>
      </c>
      <c r="J60" s="283" t="s">
        <v>1135</v>
      </c>
      <c r="K60" s="284" t="s">
        <v>889</v>
      </c>
    </row>
    <row r="61" spans="1:11" ht="15.6" x14ac:dyDescent="0.25">
      <c r="A61" s="281" t="s">
        <v>1465</v>
      </c>
      <c r="B61" s="281"/>
      <c r="C61" s="282" t="s">
        <v>317</v>
      </c>
      <c r="D61" s="283" t="s">
        <v>585</v>
      </c>
      <c r="E61" s="283" t="s">
        <v>787</v>
      </c>
      <c r="F61" s="283" t="s">
        <v>197</v>
      </c>
      <c r="G61" s="281"/>
      <c r="H61" s="287" t="s">
        <v>879</v>
      </c>
      <c r="I61" s="288" t="s">
        <v>1292</v>
      </c>
      <c r="J61" s="283" t="s">
        <v>1300</v>
      </c>
      <c r="K61" s="284" t="s">
        <v>937</v>
      </c>
    </row>
    <row r="62" spans="1:11" ht="15.6" x14ac:dyDescent="0.25">
      <c r="A62" s="281" t="s">
        <v>1466</v>
      </c>
      <c r="B62" s="281"/>
      <c r="C62" s="282" t="s">
        <v>318</v>
      </c>
      <c r="D62" s="283" t="s">
        <v>586</v>
      </c>
      <c r="E62" s="283" t="s">
        <v>782</v>
      </c>
      <c r="F62" s="283" t="s">
        <v>197</v>
      </c>
      <c r="G62" s="281"/>
      <c r="H62" s="287" t="s">
        <v>879</v>
      </c>
      <c r="I62" s="288" t="s">
        <v>1291</v>
      </c>
      <c r="J62" s="283" t="s">
        <v>1136</v>
      </c>
      <c r="K62" s="284" t="s">
        <v>938</v>
      </c>
    </row>
    <row r="63" spans="1:11" ht="15.6" x14ac:dyDescent="0.25">
      <c r="A63" s="281" t="s">
        <v>1467</v>
      </c>
      <c r="B63" s="281"/>
      <c r="C63" s="282" t="s">
        <v>319</v>
      </c>
      <c r="D63" s="283" t="s">
        <v>587</v>
      </c>
      <c r="E63" s="283" t="s">
        <v>804</v>
      </c>
      <c r="F63" s="283" t="s">
        <v>197</v>
      </c>
      <c r="G63" s="281"/>
      <c r="H63" s="287" t="s">
        <v>879</v>
      </c>
      <c r="I63" s="288" t="s">
        <v>1291</v>
      </c>
      <c r="J63" s="283" t="s">
        <v>1301</v>
      </c>
      <c r="K63" s="284" t="s">
        <v>939</v>
      </c>
    </row>
    <row r="64" spans="1:11" ht="15.6" x14ac:dyDescent="0.25">
      <c r="A64" s="281" t="s">
        <v>1367</v>
      </c>
      <c r="B64" s="281"/>
      <c r="C64" s="282" t="s">
        <v>320</v>
      </c>
      <c r="D64" s="283" t="s">
        <v>588</v>
      </c>
      <c r="E64" s="283" t="s">
        <v>792</v>
      </c>
      <c r="F64" s="283" t="s">
        <v>197</v>
      </c>
      <c r="G64" s="281"/>
      <c r="H64" s="287" t="s">
        <v>879</v>
      </c>
      <c r="I64" s="288" t="s">
        <v>1292</v>
      </c>
      <c r="J64" s="283" t="s">
        <v>1137</v>
      </c>
      <c r="K64" s="284" t="s">
        <v>940</v>
      </c>
    </row>
    <row r="65" spans="1:11" ht="15.6" x14ac:dyDescent="0.25">
      <c r="A65" s="281"/>
      <c r="B65" s="281"/>
      <c r="C65" s="282" t="s">
        <v>321</v>
      </c>
      <c r="D65" s="283" t="s">
        <v>589</v>
      </c>
      <c r="E65" s="283" t="s">
        <v>842</v>
      </c>
      <c r="F65" s="283" t="s">
        <v>210</v>
      </c>
      <c r="G65" s="281"/>
      <c r="H65" s="287" t="s">
        <v>879</v>
      </c>
      <c r="I65" s="287" t="s">
        <v>1292</v>
      </c>
      <c r="J65" s="283" t="s">
        <v>1138</v>
      </c>
      <c r="K65" s="284" t="s">
        <v>941</v>
      </c>
    </row>
    <row r="66" spans="1:11" ht="15.6" x14ac:dyDescent="0.25">
      <c r="A66" s="281" t="s">
        <v>1491</v>
      </c>
      <c r="B66" s="281"/>
      <c r="C66" s="282" t="s">
        <v>322</v>
      </c>
      <c r="D66" s="283" t="s">
        <v>590</v>
      </c>
      <c r="E66" s="283" t="s">
        <v>780</v>
      </c>
      <c r="F66" s="283" t="s">
        <v>210</v>
      </c>
      <c r="G66" s="281"/>
      <c r="H66" s="287" t="s">
        <v>175</v>
      </c>
      <c r="I66" s="288" t="s">
        <v>1292</v>
      </c>
      <c r="J66" s="283" t="s">
        <v>1302</v>
      </c>
      <c r="K66" s="284" t="s">
        <v>942</v>
      </c>
    </row>
    <row r="67" spans="1:11" ht="15.6" x14ac:dyDescent="0.25">
      <c r="A67" s="281" t="s">
        <v>1346</v>
      </c>
      <c r="B67" s="281"/>
      <c r="C67" s="282" t="s">
        <v>323</v>
      </c>
      <c r="D67" s="283" t="s">
        <v>591</v>
      </c>
      <c r="E67" s="283" t="s">
        <v>798</v>
      </c>
      <c r="F67" s="283" t="s">
        <v>210</v>
      </c>
      <c r="G67" s="281"/>
      <c r="H67" s="287" t="s">
        <v>175</v>
      </c>
      <c r="I67" s="288" t="s">
        <v>1292</v>
      </c>
      <c r="J67" s="283" t="s">
        <v>1303</v>
      </c>
      <c r="K67" s="284" t="s">
        <v>910</v>
      </c>
    </row>
    <row r="68" spans="1:11" ht="15.6" x14ac:dyDescent="0.25">
      <c r="A68" s="281" t="s">
        <v>1424</v>
      </c>
      <c r="B68" s="281"/>
      <c r="C68" s="282" t="s">
        <v>324</v>
      </c>
      <c r="D68" s="283" t="s">
        <v>592</v>
      </c>
      <c r="E68" s="283" t="s">
        <v>811</v>
      </c>
      <c r="F68" s="283" t="s">
        <v>210</v>
      </c>
      <c r="G68" s="281"/>
      <c r="H68" s="287" t="s">
        <v>175</v>
      </c>
      <c r="I68" s="288" t="s">
        <v>1292</v>
      </c>
      <c r="J68" s="283" t="s">
        <v>1304</v>
      </c>
      <c r="K68" s="284" t="s">
        <v>943</v>
      </c>
    </row>
    <row r="69" spans="1:11" ht="15.6" x14ac:dyDescent="0.25">
      <c r="A69" s="281" t="s">
        <v>1370</v>
      </c>
      <c r="B69" s="281"/>
      <c r="C69" s="282" t="s">
        <v>325</v>
      </c>
      <c r="D69" s="283" t="s">
        <v>593</v>
      </c>
      <c r="E69" s="283" t="s">
        <v>843</v>
      </c>
      <c r="F69" s="283" t="s">
        <v>210</v>
      </c>
      <c r="G69" s="281"/>
      <c r="H69" s="287" t="s">
        <v>879</v>
      </c>
      <c r="I69" s="288" t="s">
        <v>1292</v>
      </c>
      <c r="J69" s="283" t="s">
        <v>1139</v>
      </c>
      <c r="K69" s="284" t="s">
        <v>944</v>
      </c>
    </row>
    <row r="70" spans="1:11" ht="15.6" x14ac:dyDescent="0.25">
      <c r="A70" s="281" t="s">
        <v>1514</v>
      </c>
      <c r="B70" s="281"/>
      <c r="C70" s="282" t="s">
        <v>326</v>
      </c>
      <c r="D70" s="283" t="s">
        <v>594</v>
      </c>
      <c r="E70" s="283" t="s">
        <v>844</v>
      </c>
      <c r="F70" s="283" t="s">
        <v>210</v>
      </c>
      <c r="G70" s="281"/>
      <c r="H70" s="287" t="s">
        <v>879</v>
      </c>
      <c r="I70" s="288" t="s">
        <v>1292</v>
      </c>
      <c r="J70" s="283" t="s">
        <v>1140</v>
      </c>
      <c r="K70" s="284" t="s">
        <v>945</v>
      </c>
    </row>
    <row r="71" spans="1:11" ht="15.6" x14ac:dyDescent="0.25">
      <c r="A71" s="281" t="s">
        <v>1421</v>
      </c>
      <c r="B71" s="281"/>
      <c r="C71" s="282" t="s">
        <v>327</v>
      </c>
      <c r="D71" s="283" t="s">
        <v>595</v>
      </c>
      <c r="E71" s="283" t="s">
        <v>814</v>
      </c>
      <c r="F71" s="283" t="s">
        <v>210</v>
      </c>
      <c r="G71" s="281"/>
      <c r="H71" s="287" t="s">
        <v>879</v>
      </c>
      <c r="I71" s="288" t="s">
        <v>1292</v>
      </c>
      <c r="J71" s="283" t="s">
        <v>1141</v>
      </c>
      <c r="K71" s="284" t="s">
        <v>946</v>
      </c>
    </row>
    <row r="72" spans="1:11" ht="15.6" x14ac:dyDescent="0.25">
      <c r="A72" s="281"/>
      <c r="B72" s="281"/>
      <c r="C72" s="282" t="s">
        <v>328</v>
      </c>
      <c r="D72" s="283" t="s">
        <v>596</v>
      </c>
      <c r="E72" s="283" t="s">
        <v>845</v>
      </c>
      <c r="F72" s="283" t="s">
        <v>210</v>
      </c>
      <c r="G72" s="281"/>
      <c r="H72" s="287" t="s">
        <v>175</v>
      </c>
      <c r="I72" s="287" t="s">
        <v>1291</v>
      </c>
      <c r="J72" s="283" t="s">
        <v>1305</v>
      </c>
      <c r="K72" s="284" t="s">
        <v>947</v>
      </c>
    </row>
    <row r="73" spans="1:11" ht="15.6" x14ac:dyDescent="0.25">
      <c r="A73" s="281"/>
      <c r="B73" s="281"/>
      <c r="C73" s="282" t="s">
        <v>329</v>
      </c>
      <c r="D73" s="283" t="s">
        <v>597</v>
      </c>
      <c r="E73" s="283" t="s">
        <v>846</v>
      </c>
      <c r="F73" s="283" t="s">
        <v>210</v>
      </c>
      <c r="G73" s="281"/>
      <c r="H73" s="287" t="s">
        <v>879</v>
      </c>
      <c r="I73" s="287" t="s">
        <v>1292</v>
      </c>
      <c r="J73" s="283" t="s">
        <v>1142</v>
      </c>
      <c r="K73" s="284" t="s">
        <v>948</v>
      </c>
    </row>
    <row r="74" spans="1:11" ht="15.6" x14ac:dyDescent="0.25">
      <c r="A74" s="281" t="s">
        <v>1440</v>
      </c>
      <c r="B74" s="281"/>
      <c r="C74" s="282" t="s">
        <v>330</v>
      </c>
      <c r="D74" s="283" t="s">
        <v>598</v>
      </c>
      <c r="E74" s="283" t="s">
        <v>782</v>
      </c>
      <c r="F74" s="283" t="s">
        <v>210</v>
      </c>
      <c r="G74" s="281"/>
      <c r="H74" s="287" t="s">
        <v>175</v>
      </c>
      <c r="I74" s="288" t="s">
        <v>1291</v>
      </c>
      <c r="J74" s="283" t="s">
        <v>1143</v>
      </c>
      <c r="K74" s="284" t="s">
        <v>949</v>
      </c>
    </row>
    <row r="75" spans="1:11" ht="15.6" x14ac:dyDescent="0.25">
      <c r="A75" s="281" t="s">
        <v>1530</v>
      </c>
      <c r="B75" s="281"/>
      <c r="C75" s="282" t="s">
        <v>331</v>
      </c>
      <c r="D75" s="283" t="s">
        <v>599</v>
      </c>
      <c r="E75" s="283" t="s">
        <v>847</v>
      </c>
      <c r="F75" s="283" t="s">
        <v>210</v>
      </c>
      <c r="G75" s="281"/>
      <c r="H75" s="287" t="s">
        <v>880</v>
      </c>
      <c r="I75" s="288" t="s">
        <v>1291</v>
      </c>
      <c r="J75" s="283" t="s">
        <v>1144</v>
      </c>
      <c r="K75" s="284" t="s">
        <v>896</v>
      </c>
    </row>
    <row r="76" spans="1:11" ht="15.6" x14ac:dyDescent="0.25">
      <c r="A76" s="281" t="s">
        <v>1508</v>
      </c>
      <c r="B76" s="281"/>
      <c r="C76" s="282" t="s">
        <v>332</v>
      </c>
      <c r="D76" s="283" t="s">
        <v>600</v>
      </c>
      <c r="E76" s="283" t="s">
        <v>808</v>
      </c>
      <c r="F76" s="283" t="s">
        <v>210</v>
      </c>
      <c r="G76" s="281"/>
      <c r="H76" s="287" t="s">
        <v>42</v>
      </c>
      <c r="I76" s="288" t="s">
        <v>1292</v>
      </c>
      <c r="J76" s="283" t="s">
        <v>1145</v>
      </c>
      <c r="K76" s="284" t="s">
        <v>927</v>
      </c>
    </row>
    <row r="77" spans="1:11" ht="15.6" x14ac:dyDescent="0.25">
      <c r="A77" s="281" t="s">
        <v>125</v>
      </c>
      <c r="B77" s="281"/>
      <c r="C77" s="282" t="s">
        <v>333</v>
      </c>
      <c r="D77" s="283" t="s">
        <v>601</v>
      </c>
      <c r="E77" s="283" t="s">
        <v>795</v>
      </c>
      <c r="F77" s="283" t="s">
        <v>210</v>
      </c>
      <c r="G77" s="281"/>
      <c r="H77" s="287" t="s">
        <v>880</v>
      </c>
      <c r="I77" s="288" t="s">
        <v>1292</v>
      </c>
      <c r="J77" s="283" t="s">
        <v>1146</v>
      </c>
      <c r="K77" s="284" t="s">
        <v>950</v>
      </c>
    </row>
    <row r="78" spans="1:11" ht="15.6" x14ac:dyDescent="0.25">
      <c r="A78" s="281" t="s">
        <v>101</v>
      </c>
      <c r="B78" s="281"/>
      <c r="C78" s="282" t="s">
        <v>334</v>
      </c>
      <c r="D78" s="283" t="s">
        <v>602</v>
      </c>
      <c r="E78" s="283" t="s">
        <v>806</v>
      </c>
      <c r="F78" s="283" t="s">
        <v>210</v>
      </c>
      <c r="G78" s="281"/>
      <c r="H78" s="287" t="s">
        <v>175</v>
      </c>
      <c r="I78" s="288" t="s">
        <v>1292</v>
      </c>
      <c r="J78" s="283" t="s">
        <v>1147</v>
      </c>
      <c r="K78" s="284" t="s">
        <v>951</v>
      </c>
    </row>
    <row r="79" spans="1:11" ht="15.6" x14ac:dyDescent="0.25">
      <c r="A79" s="281" t="s">
        <v>1446</v>
      </c>
      <c r="B79" s="281"/>
      <c r="C79" s="282" t="s">
        <v>335</v>
      </c>
      <c r="D79" s="283" t="s">
        <v>603</v>
      </c>
      <c r="E79" s="283" t="s">
        <v>782</v>
      </c>
      <c r="F79" s="283" t="s">
        <v>210</v>
      </c>
      <c r="G79" s="281"/>
      <c r="H79" s="287" t="s">
        <v>879</v>
      </c>
      <c r="I79" s="288" t="s">
        <v>1291</v>
      </c>
      <c r="J79" s="283" t="s">
        <v>1148</v>
      </c>
      <c r="K79" s="284" t="s">
        <v>952</v>
      </c>
    </row>
    <row r="80" spans="1:11" ht="15.6" x14ac:dyDescent="0.25">
      <c r="A80" s="281" t="s">
        <v>1494</v>
      </c>
      <c r="B80" s="281"/>
      <c r="C80" s="282" t="s">
        <v>336</v>
      </c>
      <c r="D80" s="283" t="s">
        <v>604</v>
      </c>
      <c r="E80" s="283" t="s">
        <v>780</v>
      </c>
      <c r="F80" s="283" t="s">
        <v>210</v>
      </c>
      <c r="G80" s="281"/>
      <c r="H80" s="287" t="s">
        <v>880</v>
      </c>
      <c r="I80" s="288" t="s">
        <v>1292</v>
      </c>
      <c r="J80" s="283" t="s">
        <v>1149</v>
      </c>
      <c r="K80" s="284" t="s">
        <v>953</v>
      </c>
    </row>
    <row r="81" spans="1:11" ht="15.6" x14ac:dyDescent="0.25">
      <c r="A81" s="281" t="s">
        <v>42</v>
      </c>
      <c r="B81" s="281"/>
      <c r="C81" s="282" t="s">
        <v>337</v>
      </c>
      <c r="D81" s="283" t="s">
        <v>605</v>
      </c>
      <c r="E81" s="283" t="s">
        <v>848</v>
      </c>
      <c r="F81" s="283" t="s">
        <v>210</v>
      </c>
      <c r="G81" s="281"/>
      <c r="H81" s="287" t="s">
        <v>175</v>
      </c>
      <c r="I81" s="288" t="s">
        <v>1292</v>
      </c>
      <c r="J81" s="283" t="s">
        <v>1150</v>
      </c>
      <c r="K81" s="284" t="s">
        <v>954</v>
      </c>
    </row>
    <row r="82" spans="1:11" ht="15.6" x14ac:dyDescent="0.25">
      <c r="A82" s="281" t="s">
        <v>1486</v>
      </c>
      <c r="B82" s="281"/>
      <c r="C82" s="282" t="s">
        <v>338</v>
      </c>
      <c r="D82" s="283" t="s">
        <v>606</v>
      </c>
      <c r="E82" s="283" t="s">
        <v>849</v>
      </c>
      <c r="F82" s="283" t="s">
        <v>210</v>
      </c>
      <c r="G82" s="281"/>
      <c r="H82" s="287" t="s">
        <v>879</v>
      </c>
      <c r="I82" s="288" t="s">
        <v>1292</v>
      </c>
      <c r="J82" s="283" t="s">
        <v>1151</v>
      </c>
      <c r="K82" s="284" t="s">
        <v>955</v>
      </c>
    </row>
    <row r="83" spans="1:11" ht="15.6" x14ac:dyDescent="0.25">
      <c r="A83" s="281" t="s">
        <v>1392</v>
      </c>
      <c r="B83" s="281"/>
      <c r="C83" s="282" t="s">
        <v>339</v>
      </c>
      <c r="D83" s="283" t="s">
        <v>607</v>
      </c>
      <c r="E83" s="283" t="s">
        <v>788</v>
      </c>
      <c r="F83" s="283" t="s">
        <v>210</v>
      </c>
      <c r="G83" s="281"/>
      <c r="H83" s="287" t="s">
        <v>175</v>
      </c>
      <c r="I83" s="288" t="s">
        <v>1291</v>
      </c>
      <c r="J83" s="283" t="s">
        <v>1306</v>
      </c>
      <c r="K83" s="284" t="s">
        <v>906</v>
      </c>
    </row>
    <row r="84" spans="1:11" ht="15.6" x14ac:dyDescent="0.25">
      <c r="A84" s="281"/>
      <c r="B84" s="281"/>
      <c r="C84" s="282" t="s">
        <v>340</v>
      </c>
      <c r="D84" s="283" t="s">
        <v>608</v>
      </c>
      <c r="E84" s="283" t="s">
        <v>780</v>
      </c>
      <c r="F84" s="283" t="s">
        <v>210</v>
      </c>
      <c r="G84" s="281"/>
      <c r="H84" s="287" t="s">
        <v>175</v>
      </c>
      <c r="I84" s="287" t="s">
        <v>1292</v>
      </c>
      <c r="J84" s="283" t="s">
        <v>1152</v>
      </c>
      <c r="K84" s="284" t="s">
        <v>914</v>
      </c>
    </row>
    <row r="85" spans="1:11" ht="15.6" x14ac:dyDescent="0.25">
      <c r="A85" s="281" t="s">
        <v>1453</v>
      </c>
      <c r="B85" s="281"/>
      <c r="C85" s="282" t="s">
        <v>341</v>
      </c>
      <c r="D85" s="283" t="s">
        <v>596</v>
      </c>
      <c r="E85" s="283" t="s">
        <v>782</v>
      </c>
      <c r="F85" s="283" t="s">
        <v>210</v>
      </c>
      <c r="G85" s="281"/>
      <c r="H85" s="287" t="s">
        <v>175</v>
      </c>
      <c r="I85" s="288" t="s">
        <v>1291</v>
      </c>
      <c r="J85" s="283" t="s">
        <v>1307</v>
      </c>
      <c r="K85" s="284" t="s">
        <v>956</v>
      </c>
    </row>
    <row r="86" spans="1:11" ht="15.6" x14ac:dyDescent="0.25">
      <c r="A86" s="281" t="s">
        <v>1415</v>
      </c>
      <c r="B86" s="281"/>
      <c r="C86" s="282" t="s">
        <v>342</v>
      </c>
      <c r="D86" s="283" t="s">
        <v>609</v>
      </c>
      <c r="E86" s="283" t="s">
        <v>779</v>
      </c>
      <c r="F86" s="283" t="s">
        <v>210</v>
      </c>
      <c r="G86" s="281"/>
      <c r="H86" s="287" t="s">
        <v>879</v>
      </c>
      <c r="I86" s="288" t="s">
        <v>1292</v>
      </c>
      <c r="J86" s="283" t="s">
        <v>1308</v>
      </c>
      <c r="K86" s="284" t="s">
        <v>957</v>
      </c>
    </row>
    <row r="87" spans="1:11" ht="15.6" x14ac:dyDescent="0.25">
      <c r="A87" s="281" t="s">
        <v>1464</v>
      </c>
      <c r="B87" s="281"/>
      <c r="C87" s="282" t="s">
        <v>343</v>
      </c>
      <c r="D87" s="283" t="s">
        <v>610</v>
      </c>
      <c r="E87" s="283" t="s">
        <v>787</v>
      </c>
      <c r="F87" s="283" t="s">
        <v>210</v>
      </c>
      <c r="G87" s="281"/>
      <c r="H87" s="287" t="s">
        <v>879</v>
      </c>
      <c r="I87" s="288" t="s">
        <v>1291</v>
      </c>
      <c r="J87" s="283" t="s">
        <v>1153</v>
      </c>
      <c r="K87" s="284" t="s">
        <v>958</v>
      </c>
    </row>
    <row r="88" spans="1:11" ht="15.6" x14ac:dyDescent="0.25">
      <c r="A88" s="281" t="s">
        <v>156</v>
      </c>
      <c r="B88" s="281"/>
      <c r="C88" s="282" t="s">
        <v>344</v>
      </c>
      <c r="D88" s="283" t="s">
        <v>611</v>
      </c>
      <c r="E88" s="283" t="s">
        <v>785</v>
      </c>
      <c r="F88" s="283" t="s">
        <v>202</v>
      </c>
      <c r="G88" s="281"/>
      <c r="H88" s="287" t="s">
        <v>175</v>
      </c>
      <c r="I88" s="288" t="s">
        <v>1292</v>
      </c>
      <c r="J88" s="283" t="s">
        <v>1154</v>
      </c>
      <c r="K88" s="284" t="s">
        <v>890</v>
      </c>
    </row>
    <row r="89" spans="1:11" ht="15.6" x14ac:dyDescent="0.25">
      <c r="A89" s="281" t="s">
        <v>1416</v>
      </c>
      <c r="B89" s="281"/>
      <c r="C89" s="282" t="s">
        <v>345</v>
      </c>
      <c r="D89" s="283" t="s">
        <v>612</v>
      </c>
      <c r="E89" s="283" t="s">
        <v>801</v>
      </c>
      <c r="F89" s="283" t="s">
        <v>202</v>
      </c>
      <c r="G89" s="281"/>
      <c r="H89" s="287" t="s">
        <v>879</v>
      </c>
      <c r="I89" s="288" t="s">
        <v>1292</v>
      </c>
      <c r="J89" s="283" t="s">
        <v>1155</v>
      </c>
      <c r="K89" s="284" t="s">
        <v>959</v>
      </c>
    </row>
    <row r="90" spans="1:11" ht="15.6" x14ac:dyDescent="0.25">
      <c r="A90" s="281" t="s">
        <v>1553</v>
      </c>
      <c r="B90" s="281"/>
      <c r="C90" s="282" t="s">
        <v>346</v>
      </c>
      <c r="D90" s="283" t="s">
        <v>613</v>
      </c>
      <c r="E90" s="283" t="s">
        <v>782</v>
      </c>
      <c r="F90" s="283" t="s">
        <v>202</v>
      </c>
      <c r="G90" s="281"/>
      <c r="H90" s="287" t="s">
        <v>879</v>
      </c>
      <c r="I90" s="288" t="s">
        <v>1291</v>
      </c>
      <c r="J90" s="283" t="s">
        <v>1309</v>
      </c>
      <c r="K90" s="284" t="s">
        <v>960</v>
      </c>
    </row>
    <row r="91" spans="1:11" ht="15.6" x14ac:dyDescent="0.25">
      <c r="A91" s="281" t="s">
        <v>1438</v>
      </c>
      <c r="B91" s="281"/>
      <c r="C91" s="282" t="s">
        <v>297</v>
      </c>
      <c r="D91" s="283" t="s">
        <v>564</v>
      </c>
      <c r="E91" s="283" t="s">
        <v>830</v>
      </c>
      <c r="F91" s="283" t="s">
        <v>202</v>
      </c>
      <c r="G91" s="281"/>
      <c r="H91" s="287" t="s">
        <v>175</v>
      </c>
      <c r="I91" s="288" t="s">
        <v>1291</v>
      </c>
      <c r="J91" s="283" t="s">
        <v>1296</v>
      </c>
      <c r="K91" s="284" t="s">
        <v>921</v>
      </c>
    </row>
    <row r="92" spans="1:11" ht="15.6" x14ac:dyDescent="0.25">
      <c r="A92" s="281" t="s">
        <v>1363</v>
      </c>
      <c r="B92" s="281"/>
      <c r="C92" s="282" t="s">
        <v>347</v>
      </c>
      <c r="D92" s="283" t="s">
        <v>614</v>
      </c>
      <c r="E92" s="283" t="s">
        <v>792</v>
      </c>
      <c r="F92" s="283" t="s">
        <v>202</v>
      </c>
      <c r="G92" s="281"/>
      <c r="H92" s="287" t="s">
        <v>879</v>
      </c>
      <c r="I92" s="288" t="s">
        <v>1292</v>
      </c>
      <c r="J92" s="283" t="s">
        <v>1156</v>
      </c>
      <c r="K92" s="284" t="s">
        <v>940</v>
      </c>
    </row>
    <row r="93" spans="1:11" ht="15.6" x14ac:dyDescent="0.25">
      <c r="A93" s="281" t="s">
        <v>1472</v>
      </c>
      <c r="B93" s="281"/>
      <c r="C93" s="282" t="s">
        <v>348</v>
      </c>
      <c r="D93" s="283" t="s">
        <v>615</v>
      </c>
      <c r="E93" s="283" t="s">
        <v>812</v>
      </c>
      <c r="F93" s="283" t="s">
        <v>202</v>
      </c>
      <c r="G93" s="281"/>
      <c r="H93" s="287" t="s">
        <v>175</v>
      </c>
      <c r="I93" s="288" t="s">
        <v>1292</v>
      </c>
      <c r="J93" s="283" t="s">
        <v>1157</v>
      </c>
      <c r="K93" s="284" t="s">
        <v>961</v>
      </c>
    </row>
    <row r="94" spans="1:11" ht="15.6" x14ac:dyDescent="0.25">
      <c r="A94" s="281" t="s">
        <v>130</v>
      </c>
      <c r="B94" s="281"/>
      <c r="C94" s="282" t="s">
        <v>299</v>
      </c>
      <c r="D94" s="283" t="s">
        <v>566</v>
      </c>
      <c r="E94" s="283" t="s">
        <v>836</v>
      </c>
      <c r="F94" s="283" t="s">
        <v>202</v>
      </c>
      <c r="G94" s="281"/>
      <c r="H94" s="287" t="s">
        <v>175</v>
      </c>
      <c r="I94" s="288" t="s">
        <v>1292</v>
      </c>
      <c r="J94" s="283" t="s">
        <v>1120</v>
      </c>
      <c r="K94" s="284" t="s">
        <v>923</v>
      </c>
    </row>
    <row r="95" spans="1:11" ht="15.6" x14ac:dyDescent="0.25">
      <c r="A95" s="281"/>
      <c r="B95" s="281"/>
      <c r="C95" s="282" t="s">
        <v>300</v>
      </c>
      <c r="D95" s="283" t="s">
        <v>567</v>
      </c>
      <c r="E95" s="283" t="s">
        <v>780</v>
      </c>
      <c r="F95" s="283" t="s">
        <v>202</v>
      </c>
      <c r="G95" s="281"/>
      <c r="H95" s="287" t="s">
        <v>879</v>
      </c>
      <c r="I95" s="287" t="s">
        <v>1292</v>
      </c>
      <c r="J95" s="283" t="s">
        <v>1121</v>
      </c>
      <c r="K95" s="284" t="s">
        <v>914</v>
      </c>
    </row>
    <row r="96" spans="1:11" ht="15.6" x14ac:dyDescent="0.25">
      <c r="A96" s="281" t="s">
        <v>1506</v>
      </c>
      <c r="B96" s="281"/>
      <c r="C96" s="282" t="s">
        <v>303</v>
      </c>
      <c r="D96" s="283" t="s">
        <v>571</v>
      </c>
      <c r="E96" s="283" t="s">
        <v>808</v>
      </c>
      <c r="F96" s="283" t="s">
        <v>202</v>
      </c>
      <c r="G96" s="281"/>
      <c r="H96" s="287" t="s">
        <v>879</v>
      </c>
      <c r="I96" s="288" t="s">
        <v>1292</v>
      </c>
      <c r="J96" s="283" t="s">
        <v>1125</v>
      </c>
      <c r="K96" s="284" t="s">
        <v>927</v>
      </c>
    </row>
    <row r="97" spans="1:11" ht="15.6" x14ac:dyDescent="0.25">
      <c r="A97" s="281" t="s">
        <v>155</v>
      </c>
      <c r="B97" s="281"/>
      <c r="C97" s="282" t="s">
        <v>285</v>
      </c>
      <c r="D97" s="283" t="s">
        <v>552</v>
      </c>
      <c r="E97" s="283" t="s">
        <v>833</v>
      </c>
      <c r="F97" s="283" t="s">
        <v>202</v>
      </c>
      <c r="G97" s="281"/>
      <c r="H97" s="287" t="s">
        <v>880</v>
      </c>
      <c r="I97" s="288" t="s">
        <v>1292</v>
      </c>
      <c r="J97" s="283" t="s">
        <v>1109</v>
      </c>
      <c r="K97" s="284" t="s">
        <v>911</v>
      </c>
    </row>
    <row r="98" spans="1:11" ht="15.6" x14ac:dyDescent="0.25">
      <c r="A98" s="281" t="s">
        <v>1496</v>
      </c>
      <c r="B98" s="281"/>
      <c r="C98" s="282" t="s">
        <v>267</v>
      </c>
      <c r="D98" s="283" t="s">
        <v>534</v>
      </c>
      <c r="E98" s="283" t="s">
        <v>817</v>
      </c>
      <c r="F98" s="283" t="s">
        <v>202</v>
      </c>
      <c r="G98" s="281"/>
      <c r="H98" s="287" t="s">
        <v>175</v>
      </c>
      <c r="I98" s="288" t="s">
        <v>1292</v>
      </c>
      <c r="J98" s="283" t="s">
        <v>1092</v>
      </c>
      <c r="K98" s="284" t="s">
        <v>894</v>
      </c>
    </row>
    <row r="99" spans="1:11" ht="15.6" x14ac:dyDescent="0.25">
      <c r="A99" s="281" t="s">
        <v>1380</v>
      </c>
      <c r="B99" s="281"/>
      <c r="C99" s="282" t="s">
        <v>304</v>
      </c>
      <c r="D99" s="283" t="s">
        <v>572</v>
      </c>
      <c r="E99" s="283" t="s">
        <v>837</v>
      </c>
      <c r="F99" s="283" t="s">
        <v>202</v>
      </c>
      <c r="G99" s="281"/>
      <c r="H99" s="287" t="s">
        <v>879</v>
      </c>
      <c r="I99" s="288" t="s">
        <v>1291</v>
      </c>
      <c r="J99" s="283" t="s">
        <v>1126</v>
      </c>
      <c r="K99" s="284" t="s">
        <v>928</v>
      </c>
    </row>
    <row r="100" spans="1:11" ht="15.6" x14ac:dyDescent="0.25">
      <c r="A100" s="281" t="s">
        <v>1445</v>
      </c>
      <c r="B100" s="281"/>
      <c r="C100" s="282" t="s">
        <v>349</v>
      </c>
      <c r="D100" s="283" t="s">
        <v>616</v>
      </c>
      <c r="E100" s="283" t="s">
        <v>782</v>
      </c>
      <c r="F100" s="283" t="s">
        <v>202</v>
      </c>
      <c r="G100" s="281"/>
      <c r="H100" s="287" t="s">
        <v>175</v>
      </c>
      <c r="I100" s="288" t="s">
        <v>1291</v>
      </c>
      <c r="J100" s="283" t="s">
        <v>1158</v>
      </c>
      <c r="K100" s="284" t="s">
        <v>938</v>
      </c>
    </row>
    <row r="101" spans="1:11" ht="15.6" x14ac:dyDescent="0.25">
      <c r="A101" s="281" t="s">
        <v>1529</v>
      </c>
      <c r="B101" s="281"/>
      <c r="C101" s="282" t="s">
        <v>350</v>
      </c>
      <c r="D101" s="283" t="s">
        <v>617</v>
      </c>
      <c r="E101" s="283" t="s">
        <v>249</v>
      </c>
      <c r="F101" s="283" t="s">
        <v>202</v>
      </c>
      <c r="G101" s="281"/>
      <c r="H101" s="287" t="s">
        <v>880</v>
      </c>
      <c r="I101" s="288" t="s">
        <v>1291</v>
      </c>
      <c r="J101" s="283" t="s">
        <v>1159</v>
      </c>
      <c r="K101" s="284" t="s">
        <v>962</v>
      </c>
    </row>
    <row r="102" spans="1:11" ht="15.6" x14ac:dyDescent="0.25">
      <c r="A102" s="281"/>
      <c r="B102" s="281"/>
      <c r="C102" s="282" t="s">
        <v>351</v>
      </c>
      <c r="D102" s="283" t="s">
        <v>618</v>
      </c>
      <c r="E102" s="283" t="s">
        <v>782</v>
      </c>
      <c r="F102" s="283" t="s">
        <v>202</v>
      </c>
      <c r="G102" s="281"/>
      <c r="H102" s="287" t="s">
        <v>879</v>
      </c>
      <c r="I102" s="287" t="s">
        <v>1292</v>
      </c>
      <c r="J102" s="283" t="s">
        <v>1310</v>
      </c>
      <c r="K102" s="284" t="s">
        <v>963</v>
      </c>
    </row>
    <row r="103" spans="1:11" ht="15.6" x14ac:dyDescent="0.25">
      <c r="A103" s="281" t="s">
        <v>1348</v>
      </c>
      <c r="B103" s="281"/>
      <c r="C103" s="282" t="s">
        <v>352</v>
      </c>
      <c r="D103" s="283" t="s">
        <v>619</v>
      </c>
      <c r="E103" s="283" t="s">
        <v>798</v>
      </c>
      <c r="F103" s="283" t="s">
        <v>202</v>
      </c>
      <c r="G103" s="281"/>
      <c r="H103" s="287" t="s">
        <v>175</v>
      </c>
      <c r="I103" s="288" t="s">
        <v>1292</v>
      </c>
      <c r="J103" s="283" t="s">
        <v>1160</v>
      </c>
      <c r="K103" s="284" t="s">
        <v>964</v>
      </c>
    </row>
    <row r="104" spans="1:11" ht="15.6" x14ac:dyDescent="0.25">
      <c r="A104" s="281"/>
      <c r="B104" s="281"/>
      <c r="C104" s="282" t="s">
        <v>305</v>
      </c>
      <c r="D104" s="283" t="s">
        <v>573</v>
      </c>
      <c r="E104" s="283" t="s">
        <v>802</v>
      </c>
      <c r="F104" s="283" t="s">
        <v>202</v>
      </c>
      <c r="G104" s="281"/>
      <c r="H104" s="287" t="s">
        <v>175</v>
      </c>
      <c r="I104" s="287" t="s">
        <v>1292</v>
      </c>
      <c r="J104" s="283" t="s">
        <v>1297</v>
      </c>
      <c r="K104" s="284" t="s">
        <v>929</v>
      </c>
    </row>
    <row r="105" spans="1:11" ht="15.6" x14ac:dyDescent="0.25">
      <c r="A105" s="281"/>
      <c r="B105" s="281"/>
      <c r="C105" s="282" t="s">
        <v>353</v>
      </c>
      <c r="D105" s="283" t="s">
        <v>620</v>
      </c>
      <c r="E105" s="283" t="s">
        <v>782</v>
      </c>
      <c r="F105" s="283" t="s">
        <v>202</v>
      </c>
      <c r="G105" s="281"/>
      <c r="H105" s="287" t="s">
        <v>879</v>
      </c>
      <c r="I105" s="287" t="s">
        <v>1292</v>
      </c>
      <c r="J105" s="283" t="s">
        <v>1161</v>
      </c>
      <c r="K105" s="284" t="s">
        <v>960</v>
      </c>
    </row>
    <row r="106" spans="1:11" ht="15.6" x14ac:dyDescent="0.25">
      <c r="A106" s="281" t="s">
        <v>174</v>
      </c>
      <c r="B106" s="281"/>
      <c r="C106" s="282" t="s">
        <v>306</v>
      </c>
      <c r="D106" s="283" t="s">
        <v>574</v>
      </c>
      <c r="E106" s="283" t="s">
        <v>806</v>
      </c>
      <c r="F106" s="283" t="s">
        <v>202</v>
      </c>
      <c r="G106" s="281"/>
      <c r="H106" s="287" t="s">
        <v>175</v>
      </c>
      <c r="I106" s="288" t="s">
        <v>1292</v>
      </c>
      <c r="J106" s="283" t="s">
        <v>1127</v>
      </c>
      <c r="K106" s="284" t="s">
        <v>930</v>
      </c>
    </row>
    <row r="107" spans="1:11" ht="15.6" x14ac:dyDescent="0.25">
      <c r="A107" s="281" t="s">
        <v>1500</v>
      </c>
      <c r="B107" s="281"/>
      <c r="C107" s="282" t="s">
        <v>308</v>
      </c>
      <c r="D107" s="283" t="s">
        <v>576</v>
      </c>
      <c r="E107" s="283" t="s">
        <v>839</v>
      </c>
      <c r="F107" s="283" t="s">
        <v>202</v>
      </c>
      <c r="G107" s="281"/>
      <c r="H107" s="287" t="s">
        <v>879</v>
      </c>
      <c r="I107" s="288" t="s">
        <v>1292</v>
      </c>
      <c r="J107" s="283" t="s">
        <v>1129</v>
      </c>
      <c r="K107" s="284" t="s">
        <v>931</v>
      </c>
    </row>
    <row r="108" spans="1:11" ht="15.6" x14ac:dyDescent="0.25">
      <c r="A108" s="281" t="s">
        <v>80</v>
      </c>
      <c r="B108" s="281"/>
      <c r="C108" s="282" t="s">
        <v>354</v>
      </c>
      <c r="D108" s="283" t="s">
        <v>621</v>
      </c>
      <c r="E108" s="283" t="s">
        <v>794</v>
      </c>
      <c r="F108" s="283" t="s">
        <v>202</v>
      </c>
      <c r="G108" s="281"/>
      <c r="H108" s="287" t="s">
        <v>175</v>
      </c>
      <c r="I108" s="288" t="s">
        <v>1292</v>
      </c>
      <c r="J108" s="283" t="s">
        <v>1162</v>
      </c>
      <c r="K108" s="284" t="s">
        <v>965</v>
      </c>
    </row>
    <row r="109" spans="1:11" ht="15.6" x14ac:dyDescent="0.25">
      <c r="A109" s="281" t="s">
        <v>1385</v>
      </c>
      <c r="B109" s="281"/>
      <c r="C109" s="282" t="s">
        <v>355</v>
      </c>
      <c r="D109" s="283" t="s">
        <v>622</v>
      </c>
      <c r="E109" s="283" t="s">
        <v>788</v>
      </c>
      <c r="F109" s="283" t="s">
        <v>202</v>
      </c>
      <c r="G109" s="281"/>
      <c r="H109" s="287" t="s">
        <v>175</v>
      </c>
      <c r="I109" s="288" t="s">
        <v>1291</v>
      </c>
      <c r="J109" s="283" t="s">
        <v>1163</v>
      </c>
      <c r="K109" s="284" t="s">
        <v>966</v>
      </c>
    </row>
    <row r="110" spans="1:11" ht="15.6" x14ac:dyDescent="0.25">
      <c r="A110" s="281" t="s">
        <v>1405</v>
      </c>
      <c r="B110" s="281"/>
      <c r="C110" s="282" t="s">
        <v>356</v>
      </c>
      <c r="D110" s="283" t="s">
        <v>623</v>
      </c>
      <c r="E110" s="283" t="s">
        <v>846</v>
      </c>
      <c r="F110" s="283" t="s">
        <v>202</v>
      </c>
      <c r="G110" s="281"/>
      <c r="H110" s="287" t="s">
        <v>175</v>
      </c>
      <c r="I110" s="288" t="s">
        <v>1292</v>
      </c>
      <c r="J110" s="283" t="s">
        <v>1142</v>
      </c>
      <c r="K110" s="284" t="s">
        <v>948</v>
      </c>
    </row>
    <row r="111" spans="1:11" ht="15.6" x14ac:dyDescent="0.25">
      <c r="A111" s="281" t="s">
        <v>1364</v>
      </c>
      <c r="B111" s="281"/>
      <c r="C111" s="282" t="s">
        <v>357</v>
      </c>
      <c r="D111" s="283" t="s">
        <v>624</v>
      </c>
      <c r="E111" s="283" t="s">
        <v>792</v>
      </c>
      <c r="F111" s="283" t="s">
        <v>202</v>
      </c>
      <c r="G111" s="281"/>
      <c r="H111" s="287" t="s">
        <v>175</v>
      </c>
      <c r="I111" s="288" t="s">
        <v>1292</v>
      </c>
      <c r="J111" s="283" t="s">
        <v>1146</v>
      </c>
      <c r="K111" s="284" t="s">
        <v>918</v>
      </c>
    </row>
    <row r="112" spans="1:11" ht="15.6" x14ac:dyDescent="0.25">
      <c r="A112" s="281" t="s">
        <v>136</v>
      </c>
      <c r="B112" s="281"/>
      <c r="C112" s="282" t="s">
        <v>309</v>
      </c>
      <c r="D112" s="283" t="s">
        <v>577</v>
      </c>
      <c r="E112" s="283" t="s">
        <v>840</v>
      </c>
      <c r="F112" s="283" t="s">
        <v>202</v>
      </c>
      <c r="G112" s="281"/>
      <c r="H112" s="287" t="s">
        <v>880</v>
      </c>
      <c r="I112" s="288" t="s">
        <v>1292</v>
      </c>
      <c r="J112" s="283" t="s">
        <v>1130</v>
      </c>
      <c r="K112" s="284" t="s">
        <v>932</v>
      </c>
    </row>
    <row r="113" spans="1:11" ht="15.6" x14ac:dyDescent="0.25">
      <c r="A113" s="281" t="s">
        <v>1443</v>
      </c>
      <c r="B113" s="281"/>
      <c r="C113" s="282" t="s">
        <v>310</v>
      </c>
      <c r="D113" s="283" t="s">
        <v>578</v>
      </c>
      <c r="E113" s="283" t="s">
        <v>832</v>
      </c>
      <c r="F113" s="283" t="s">
        <v>202</v>
      </c>
      <c r="G113" s="281"/>
      <c r="H113" s="287" t="s">
        <v>175</v>
      </c>
      <c r="I113" s="288" t="s">
        <v>1291</v>
      </c>
      <c r="J113" s="283" t="s">
        <v>1131</v>
      </c>
      <c r="K113" s="284" t="s">
        <v>916</v>
      </c>
    </row>
    <row r="114" spans="1:11" ht="15.6" x14ac:dyDescent="0.25">
      <c r="A114" s="281" t="s">
        <v>1388</v>
      </c>
      <c r="B114" s="281"/>
      <c r="C114" s="282" t="s">
        <v>311</v>
      </c>
      <c r="D114" s="283" t="s">
        <v>579</v>
      </c>
      <c r="E114" s="283" t="s">
        <v>790</v>
      </c>
      <c r="F114" s="283" t="s">
        <v>202</v>
      </c>
      <c r="G114" s="281"/>
      <c r="H114" s="287" t="s">
        <v>879</v>
      </c>
      <c r="I114" s="288" t="s">
        <v>1292</v>
      </c>
      <c r="J114" s="283" t="s">
        <v>1298</v>
      </c>
      <c r="K114" s="284" t="s">
        <v>933</v>
      </c>
    </row>
    <row r="115" spans="1:11" ht="15.6" x14ac:dyDescent="0.25">
      <c r="A115" s="281" t="s">
        <v>1447</v>
      </c>
      <c r="B115" s="281"/>
      <c r="C115" s="282" t="s">
        <v>312</v>
      </c>
      <c r="D115" s="283" t="s">
        <v>580</v>
      </c>
      <c r="E115" s="283" t="s">
        <v>841</v>
      </c>
      <c r="F115" s="283" t="s">
        <v>202</v>
      </c>
      <c r="G115" s="281"/>
      <c r="H115" s="287" t="s">
        <v>880</v>
      </c>
      <c r="I115" s="288" t="s">
        <v>1292</v>
      </c>
      <c r="J115" s="283" t="s">
        <v>1132</v>
      </c>
      <c r="K115" s="284" t="s">
        <v>934</v>
      </c>
    </row>
    <row r="116" spans="1:11" ht="15.6" x14ac:dyDescent="0.25">
      <c r="A116" s="281"/>
      <c r="B116" s="281"/>
      <c r="C116" s="282" t="s">
        <v>358</v>
      </c>
      <c r="D116" s="283" t="s">
        <v>625</v>
      </c>
      <c r="E116" s="283" t="s">
        <v>804</v>
      </c>
      <c r="F116" s="283" t="s">
        <v>202</v>
      </c>
      <c r="G116" s="281"/>
      <c r="H116" s="287" t="s">
        <v>879</v>
      </c>
      <c r="I116" s="287" t="s">
        <v>1292</v>
      </c>
      <c r="J116" s="283" t="s">
        <v>1164</v>
      </c>
      <c r="K116" s="284" t="s">
        <v>934</v>
      </c>
    </row>
    <row r="117" spans="1:11" ht="15.6" x14ac:dyDescent="0.25">
      <c r="A117" s="281" t="s">
        <v>1475</v>
      </c>
      <c r="B117" s="281"/>
      <c r="C117" s="282" t="s">
        <v>359</v>
      </c>
      <c r="D117" s="283" t="s">
        <v>626</v>
      </c>
      <c r="E117" s="283" t="s">
        <v>812</v>
      </c>
      <c r="F117" s="283" t="s">
        <v>202</v>
      </c>
      <c r="G117" s="281"/>
      <c r="H117" s="287" t="s">
        <v>175</v>
      </c>
      <c r="I117" s="288" t="s">
        <v>1292</v>
      </c>
      <c r="J117" s="283" t="s">
        <v>1165</v>
      </c>
      <c r="K117" s="284" t="s">
        <v>961</v>
      </c>
    </row>
    <row r="118" spans="1:11" ht="15.6" x14ac:dyDescent="0.25">
      <c r="A118" s="281"/>
      <c r="B118" s="281"/>
      <c r="C118" s="282" t="s">
        <v>360</v>
      </c>
      <c r="D118" s="283" t="s">
        <v>627</v>
      </c>
      <c r="E118" s="283" t="s">
        <v>802</v>
      </c>
      <c r="F118" s="283" t="s">
        <v>202</v>
      </c>
      <c r="G118" s="281"/>
      <c r="H118" s="287" t="s">
        <v>879</v>
      </c>
      <c r="I118" s="287" t="s">
        <v>1292</v>
      </c>
      <c r="J118" s="283" t="s">
        <v>1166</v>
      </c>
      <c r="K118" s="284" t="s">
        <v>967</v>
      </c>
    </row>
    <row r="119" spans="1:11" ht="15.6" x14ac:dyDescent="0.25">
      <c r="A119" s="281" t="s">
        <v>1365</v>
      </c>
      <c r="B119" s="281"/>
      <c r="C119" s="282" t="s">
        <v>361</v>
      </c>
      <c r="D119" s="283" t="s">
        <v>628</v>
      </c>
      <c r="E119" s="283" t="s">
        <v>792</v>
      </c>
      <c r="F119" s="283" t="s">
        <v>202</v>
      </c>
      <c r="G119" s="281"/>
      <c r="H119" s="287" t="s">
        <v>879</v>
      </c>
      <c r="I119" s="288" t="s">
        <v>1292</v>
      </c>
      <c r="J119" s="283" t="s">
        <v>1167</v>
      </c>
      <c r="K119" s="284" t="s">
        <v>918</v>
      </c>
    </row>
    <row r="120" spans="1:11" ht="15.6" x14ac:dyDescent="0.25">
      <c r="A120" s="281"/>
      <c r="B120" s="281"/>
      <c r="C120" s="282" t="s">
        <v>362</v>
      </c>
      <c r="D120" s="283" t="s">
        <v>629</v>
      </c>
      <c r="E120" s="283" t="s">
        <v>850</v>
      </c>
      <c r="F120" s="283" t="s">
        <v>202</v>
      </c>
      <c r="G120" s="281"/>
      <c r="H120" s="287" t="s">
        <v>175</v>
      </c>
      <c r="I120" s="287" t="s">
        <v>1292</v>
      </c>
      <c r="J120" s="283" t="s">
        <v>1168</v>
      </c>
      <c r="K120" s="284" t="s">
        <v>916</v>
      </c>
    </row>
    <row r="121" spans="1:11" ht="15.6" x14ac:dyDescent="0.25">
      <c r="A121" s="281" t="s">
        <v>1461</v>
      </c>
      <c r="B121" s="281"/>
      <c r="C121" s="282" t="s">
        <v>363</v>
      </c>
      <c r="D121" s="283" t="s">
        <v>630</v>
      </c>
      <c r="E121" s="283" t="s">
        <v>782</v>
      </c>
      <c r="F121" s="283" t="s">
        <v>202</v>
      </c>
      <c r="G121" s="281"/>
      <c r="H121" s="287" t="s">
        <v>879</v>
      </c>
      <c r="I121" s="288" t="s">
        <v>1292</v>
      </c>
      <c r="J121" s="283" t="s">
        <v>1311</v>
      </c>
      <c r="K121" s="284" t="s">
        <v>968</v>
      </c>
    </row>
    <row r="122" spans="1:11" ht="15.6" x14ac:dyDescent="0.25">
      <c r="A122" s="281" t="s">
        <v>1345</v>
      </c>
      <c r="B122" s="281"/>
      <c r="C122" s="282" t="s">
        <v>316</v>
      </c>
      <c r="D122" s="283" t="s">
        <v>584</v>
      </c>
      <c r="E122" s="283" t="s">
        <v>793</v>
      </c>
      <c r="F122" s="283" t="s">
        <v>202</v>
      </c>
      <c r="G122" s="281"/>
      <c r="H122" s="287" t="s">
        <v>879</v>
      </c>
      <c r="I122" s="288" t="s">
        <v>1292</v>
      </c>
      <c r="J122" s="283" t="s">
        <v>1135</v>
      </c>
      <c r="K122" s="284" t="s">
        <v>889</v>
      </c>
    </row>
    <row r="123" spans="1:11" ht="15.6" x14ac:dyDescent="0.25">
      <c r="A123" s="281" t="s">
        <v>1465</v>
      </c>
      <c r="B123" s="281"/>
      <c r="C123" s="282" t="s">
        <v>317</v>
      </c>
      <c r="D123" s="283" t="s">
        <v>585</v>
      </c>
      <c r="E123" s="283" t="s">
        <v>787</v>
      </c>
      <c r="F123" s="283" t="s">
        <v>202</v>
      </c>
      <c r="G123" s="281"/>
      <c r="H123" s="287" t="s">
        <v>879</v>
      </c>
      <c r="I123" s="288" t="s">
        <v>1292</v>
      </c>
      <c r="J123" s="283" t="s">
        <v>1300</v>
      </c>
      <c r="K123" s="284" t="s">
        <v>937</v>
      </c>
    </row>
    <row r="124" spans="1:11" ht="15.6" x14ac:dyDescent="0.25">
      <c r="A124" s="281" t="s">
        <v>1467</v>
      </c>
      <c r="B124" s="281"/>
      <c r="C124" s="282" t="s">
        <v>319</v>
      </c>
      <c r="D124" s="283" t="s">
        <v>587</v>
      </c>
      <c r="E124" s="283" t="s">
        <v>804</v>
      </c>
      <c r="F124" s="283" t="s">
        <v>202</v>
      </c>
      <c r="G124" s="281"/>
      <c r="H124" s="287" t="s">
        <v>879</v>
      </c>
      <c r="I124" s="288" t="s">
        <v>1291</v>
      </c>
      <c r="J124" s="283" t="s">
        <v>1301</v>
      </c>
      <c r="K124" s="284" t="s">
        <v>939</v>
      </c>
    </row>
    <row r="125" spans="1:11" ht="15.6" x14ac:dyDescent="0.25">
      <c r="A125" s="281"/>
      <c r="B125" s="281"/>
      <c r="C125" s="282" t="s">
        <v>364</v>
      </c>
      <c r="D125" s="283" t="s">
        <v>631</v>
      </c>
      <c r="E125" s="283" t="s">
        <v>851</v>
      </c>
      <c r="F125" s="283" t="s">
        <v>202</v>
      </c>
      <c r="G125" s="281"/>
      <c r="H125" s="287" t="s">
        <v>175</v>
      </c>
      <c r="I125" s="287" t="s">
        <v>1292</v>
      </c>
      <c r="J125" s="286" t="s">
        <v>1169</v>
      </c>
      <c r="K125" s="284" t="s">
        <v>969</v>
      </c>
    </row>
    <row r="126" spans="1:11" ht="15.6" x14ac:dyDescent="0.25">
      <c r="A126" s="281" t="s">
        <v>1367</v>
      </c>
      <c r="B126" s="281"/>
      <c r="C126" s="282" t="s">
        <v>320</v>
      </c>
      <c r="D126" s="283" t="s">
        <v>588</v>
      </c>
      <c r="E126" s="283" t="s">
        <v>792</v>
      </c>
      <c r="F126" s="283" t="s">
        <v>202</v>
      </c>
      <c r="G126" s="281"/>
      <c r="H126" s="287" t="s">
        <v>879</v>
      </c>
      <c r="I126" s="288" t="s">
        <v>1292</v>
      </c>
      <c r="J126" s="283" t="s">
        <v>1137</v>
      </c>
      <c r="K126" s="284" t="s">
        <v>940</v>
      </c>
    </row>
    <row r="127" spans="1:11" ht="13.8" x14ac:dyDescent="0.25">
      <c r="A127" s="1" t="s">
        <v>1429</v>
      </c>
      <c r="C127" s="290" t="s">
        <v>1430</v>
      </c>
      <c r="D127" s="292" t="s">
        <v>1431</v>
      </c>
      <c r="E127" s="290" t="s">
        <v>1432</v>
      </c>
      <c r="F127" s="283" t="s">
        <v>202</v>
      </c>
      <c r="H127" s="292" t="s">
        <v>175</v>
      </c>
      <c r="I127" s="295" t="s">
        <v>1291</v>
      </c>
      <c r="J127" s="290" t="s">
        <v>1433</v>
      </c>
      <c r="K127" s="296" t="s">
        <v>1434</v>
      </c>
    </row>
    <row r="128" spans="1:11" ht="15.6" x14ac:dyDescent="0.25">
      <c r="A128" s="281" t="s">
        <v>156</v>
      </c>
      <c r="B128" s="281"/>
      <c r="C128" s="282" t="s">
        <v>344</v>
      </c>
      <c r="D128" s="283" t="s">
        <v>611</v>
      </c>
      <c r="E128" s="283" t="s">
        <v>785</v>
      </c>
      <c r="F128" s="283" t="s">
        <v>203</v>
      </c>
      <c r="G128" s="281"/>
      <c r="H128" s="287" t="s">
        <v>175</v>
      </c>
      <c r="I128" s="288" t="s">
        <v>1292</v>
      </c>
      <c r="J128" s="283" t="s">
        <v>1154</v>
      </c>
      <c r="K128" s="284" t="s">
        <v>890</v>
      </c>
    </row>
    <row r="129" spans="1:11" ht="15.6" x14ac:dyDescent="0.25">
      <c r="A129" s="281" t="s">
        <v>1435</v>
      </c>
      <c r="B129" s="281"/>
      <c r="C129" s="282" t="s">
        <v>365</v>
      </c>
      <c r="D129" s="283" t="s">
        <v>632</v>
      </c>
      <c r="E129" s="283" t="s">
        <v>782</v>
      </c>
      <c r="F129" s="283" t="s">
        <v>203</v>
      </c>
      <c r="G129" s="281"/>
      <c r="H129" s="287" t="s">
        <v>175</v>
      </c>
      <c r="I129" s="288" t="s">
        <v>1291</v>
      </c>
      <c r="J129" s="283" t="s">
        <v>1170</v>
      </c>
      <c r="K129" s="284" t="s">
        <v>938</v>
      </c>
    </row>
    <row r="130" spans="1:11" ht="15.6" x14ac:dyDescent="0.25">
      <c r="A130" s="281" t="s">
        <v>1553</v>
      </c>
      <c r="B130" s="281"/>
      <c r="C130" s="282" t="s">
        <v>346</v>
      </c>
      <c r="D130" s="283" t="s">
        <v>613</v>
      </c>
      <c r="E130" s="283" t="s">
        <v>782</v>
      </c>
      <c r="F130" s="283" t="s">
        <v>203</v>
      </c>
      <c r="G130" s="281"/>
      <c r="H130" s="287" t="s">
        <v>879</v>
      </c>
      <c r="I130" s="288" t="s">
        <v>1291</v>
      </c>
      <c r="J130" s="283" t="s">
        <v>1309</v>
      </c>
      <c r="K130" s="284" t="s">
        <v>960</v>
      </c>
    </row>
    <row r="131" spans="1:11" ht="15.6" x14ac:dyDescent="0.25">
      <c r="A131" s="281" t="s">
        <v>167</v>
      </c>
      <c r="B131" s="281"/>
      <c r="C131" s="282" t="s">
        <v>366</v>
      </c>
      <c r="D131" s="283" t="s">
        <v>633</v>
      </c>
      <c r="E131" s="283" t="s">
        <v>806</v>
      </c>
      <c r="F131" s="283" t="s">
        <v>203</v>
      </c>
      <c r="G131" s="281"/>
      <c r="H131" s="287" t="s">
        <v>879</v>
      </c>
      <c r="I131" s="288" t="s">
        <v>1292</v>
      </c>
      <c r="J131" s="283" t="s">
        <v>1312</v>
      </c>
      <c r="K131" s="284" t="s">
        <v>970</v>
      </c>
    </row>
    <row r="132" spans="1:11" ht="15.6" x14ac:dyDescent="0.25">
      <c r="A132" s="281" t="s">
        <v>1478</v>
      </c>
      <c r="B132" s="281"/>
      <c r="C132" s="282" t="s">
        <v>367</v>
      </c>
      <c r="D132" s="283" t="s">
        <v>634</v>
      </c>
      <c r="E132" s="283" t="s">
        <v>824</v>
      </c>
      <c r="F132" s="283" t="s">
        <v>203</v>
      </c>
      <c r="G132" s="281"/>
      <c r="H132" s="287" t="s">
        <v>879</v>
      </c>
      <c r="I132" s="288" t="s">
        <v>1292</v>
      </c>
      <c r="J132" s="283" t="s">
        <v>1171</v>
      </c>
      <c r="K132" s="284" t="s">
        <v>971</v>
      </c>
    </row>
    <row r="133" spans="1:11" ht="15.6" x14ac:dyDescent="0.25">
      <c r="A133" s="281"/>
      <c r="B133" s="281"/>
      <c r="C133" s="282" t="s">
        <v>368</v>
      </c>
      <c r="D133" s="283" t="s">
        <v>635</v>
      </c>
      <c r="E133" s="283" t="s">
        <v>803</v>
      </c>
      <c r="F133" s="283" t="s">
        <v>203</v>
      </c>
      <c r="G133" s="281"/>
      <c r="H133" s="287" t="s">
        <v>879</v>
      </c>
      <c r="I133" s="287" t="s">
        <v>1292</v>
      </c>
      <c r="J133" s="283" t="s">
        <v>1172</v>
      </c>
      <c r="K133" s="284" t="s">
        <v>972</v>
      </c>
    </row>
    <row r="134" spans="1:11" ht="15.6" x14ac:dyDescent="0.25">
      <c r="A134" s="281" t="s">
        <v>1363</v>
      </c>
      <c r="B134" s="281"/>
      <c r="C134" s="282" t="s">
        <v>347</v>
      </c>
      <c r="D134" s="283" t="s">
        <v>614</v>
      </c>
      <c r="E134" s="283" t="s">
        <v>792</v>
      </c>
      <c r="F134" s="283" t="s">
        <v>203</v>
      </c>
      <c r="G134" s="281"/>
      <c r="H134" s="287" t="s">
        <v>879</v>
      </c>
      <c r="I134" s="288" t="s">
        <v>1292</v>
      </c>
      <c r="J134" s="283" t="s">
        <v>1156</v>
      </c>
      <c r="K134" s="284" t="s">
        <v>940</v>
      </c>
    </row>
    <row r="135" spans="1:11" ht="15.6" x14ac:dyDescent="0.25">
      <c r="A135" s="281" t="s">
        <v>1472</v>
      </c>
      <c r="B135" s="281"/>
      <c r="C135" s="282" t="s">
        <v>348</v>
      </c>
      <c r="D135" s="283" t="s">
        <v>615</v>
      </c>
      <c r="E135" s="283" t="s">
        <v>812</v>
      </c>
      <c r="F135" s="283" t="s">
        <v>203</v>
      </c>
      <c r="G135" s="281"/>
      <c r="H135" s="287" t="s">
        <v>175</v>
      </c>
      <c r="I135" s="288" t="s">
        <v>1292</v>
      </c>
      <c r="J135" s="283" t="s">
        <v>1157</v>
      </c>
      <c r="K135" s="284" t="s">
        <v>961</v>
      </c>
    </row>
    <row r="136" spans="1:11" ht="15.6" x14ac:dyDescent="0.25">
      <c r="A136" s="281" t="s">
        <v>1347</v>
      </c>
      <c r="B136" s="281"/>
      <c r="C136" s="282" t="s">
        <v>284</v>
      </c>
      <c r="D136" s="283" t="s">
        <v>551</v>
      </c>
      <c r="E136" s="283" t="s">
        <v>798</v>
      </c>
      <c r="F136" s="283" t="s">
        <v>203</v>
      </c>
      <c r="G136" s="281"/>
      <c r="H136" s="287" t="s">
        <v>175</v>
      </c>
      <c r="I136" s="288" t="s">
        <v>1292</v>
      </c>
      <c r="J136" s="283" t="s">
        <v>1108</v>
      </c>
      <c r="K136" s="284" t="s">
        <v>910</v>
      </c>
    </row>
    <row r="137" spans="1:11" ht="15.6" x14ac:dyDescent="0.25">
      <c r="A137" s="281" t="s">
        <v>168</v>
      </c>
      <c r="B137" s="281"/>
      <c r="C137" s="282" t="s">
        <v>369</v>
      </c>
      <c r="D137" s="283" t="s">
        <v>636</v>
      </c>
      <c r="E137" s="283" t="s">
        <v>803</v>
      </c>
      <c r="F137" s="283" t="s">
        <v>203</v>
      </c>
      <c r="G137" s="281"/>
      <c r="H137" s="287" t="s">
        <v>880</v>
      </c>
      <c r="I137" s="288" t="s">
        <v>1292</v>
      </c>
      <c r="J137" s="283" t="s">
        <v>1173</v>
      </c>
      <c r="K137" s="284" t="s">
        <v>973</v>
      </c>
    </row>
    <row r="138" spans="1:11" ht="15.6" x14ac:dyDescent="0.25">
      <c r="A138" s="281"/>
      <c r="B138" s="281"/>
      <c r="C138" s="282" t="s">
        <v>370</v>
      </c>
      <c r="D138" s="283" t="s">
        <v>637</v>
      </c>
      <c r="E138" s="283" t="s">
        <v>249</v>
      </c>
      <c r="F138" s="283" t="s">
        <v>203</v>
      </c>
      <c r="G138" s="281"/>
      <c r="H138" s="287" t="s">
        <v>879</v>
      </c>
      <c r="I138" s="287" t="s">
        <v>1293</v>
      </c>
      <c r="J138" s="283" t="s">
        <v>1174</v>
      </c>
      <c r="K138" s="284" t="s">
        <v>974</v>
      </c>
    </row>
    <row r="139" spans="1:11" ht="15.6" x14ac:dyDescent="0.25">
      <c r="A139" s="281" t="s">
        <v>1356</v>
      </c>
      <c r="B139" s="281"/>
      <c r="C139" s="282" t="s">
        <v>371</v>
      </c>
      <c r="D139" s="283" t="s">
        <v>638</v>
      </c>
      <c r="E139" s="283" t="s">
        <v>852</v>
      </c>
      <c r="F139" s="283" t="s">
        <v>203</v>
      </c>
      <c r="G139" s="281"/>
      <c r="H139" s="287" t="s">
        <v>879</v>
      </c>
      <c r="I139" s="288" t="s">
        <v>1292</v>
      </c>
      <c r="J139" s="283" t="s">
        <v>1175</v>
      </c>
      <c r="K139" s="284" t="s">
        <v>975</v>
      </c>
    </row>
    <row r="140" spans="1:11" ht="15.6" x14ac:dyDescent="0.25">
      <c r="A140" s="281" t="s">
        <v>155</v>
      </c>
      <c r="B140" s="281"/>
      <c r="C140" s="282" t="s">
        <v>285</v>
      </c>
      <c r="D140" s="283" t="s">
        <v>552</v>
      </c>
      <c r="E140" s="283" t="s">
        <v>833</v>
      </c>
      <c r="F140" s="283" t="s">
        <v>203</v>
      </c>
      <c r="G140" s="281"/>
      <c r="H140" s="287" t="s">
        <v>880</v>
      </c>
      <c r="I140" s="288" t="s">
        <v>1292</v>
      </c>
      <c r="J140" s="283" t="s">
        <v>1109</v>
      </c>
      <c r="K140" s="284" t="s">
        <v>911</v>
      </c>
    </row>
    <row r="141" spans="1:11" ht="15.6" x14ac:dyDescent="0.25">
      <c r="A141" s="281" t="s">
        <v>133</v>
      </c>
      <c r="B141" s="281"/>
      <c r="C141" s="282" t="s">
        <v>372</v>
      </c>
      <c r="D141" s="283" t="s">
        <v>543</v>
      </c>
      <c r="E141" s="283" t="s">
        <v>809</v>
      </c>
      <c r="F141" s="283" t="s">
        <v>203</v>
      </c>
      <c r="G141" s="281"/>
      <c r="H141" s="287" t="s">
        <v>879</v>
      </c>
      <c r="I141" s="288" t="s">
        <v>1292</v>
      </c>
      <c r="J141" s="283" t="s">
        <v>1176</v>
      </c>
      <c r="K141" s="284" t="s">
        <v>976</v>
      </c>
    </row>
    <row r="142" spans="1:11" ht="15.6" x14ac:dyDescent="0.25">
      <c r="A142" s="281" t="s">
        <v>1559</v>
      </c>
      <c r="B142" s="281"/>
      <c r="C142" s="282" t="s">
        <v>351</v>
      </c>
      <c r="D142" s="283" t="s">
        <v>618</v>
      </c>
      <c r="E142" s="283" t="s">
        <v>782</v>
      </c>
      <c r="F142" s="283" t="s">
        <v>203</v>
      </c>
      <c r="G142" s="281"/>
      <c r="H142" s="287" t="s">
        <v>879</v>
      </c>
      <c r="I142" s="288" t="s">
        <v>1291</v>
      </c>
      <c r="J142" s="283" t="s">
        <v>1310</v>
      </c>
      <c r="K142" s="284" t="s">
        <v>963</v>
      </c>
    </row>
    <row r="143" spans="1:11" ht="15.6" x14ac:dyDescent="0.25">
      <c r="A143" s="281"/>
      <c r="B143" s="281"/>
      <c r="C143" s="282" t="s">
        <v>353</v>
      </c>
      <c r="D143" s="283" t="s">
        <v>620</v>
      </c>
      <c r="E143" s="283" t="s">
        <v>782</v>
      </c>
      <c r="F143" s="283" t="s">
        <v>203</v>
      </c>
      <c r="G143" s="281"/>
      <c r="H143" s="287" t="s">
        <v>879</v>
      </c>
      <c r="I143" s="287" t="s">
        <v>1292</v>
      </c>
      <c r="J143" s="283" t="s">
        <v>1161</v>
      </c>
      <c r="K143" s="284" t="s">
        <v>960</v>
      </c>
    </row>
    <row r="144" spans="1:11" ht="15.6" x14ac:dyDescent="0.25">
      <c r="A144" s="281" t="s">
        <v>1507</v>
      </c>
      <c r="B144" s="281"/>
      <c r="C144" s="282" t="s">
        <v>373</v>
      </c>
      <c r="D144" s="283" t="s">
        <v>639</v>
      </c>
      <c r="E144" s="283" t="s">
        <v>808</v>
      </c>
      <c r="F144" s="283" t="s">
        <v>203</v>
      </c>
      <c r="G144" s="281"/>
      <c r="H144" s="287" t="s">
        <v>175</v>
      </c>
      <c r="I144" s="288" t="s">
        <v>1292</v>
      </c>
      <c r="J144" s="283" t="s">
        <v>1125</v>
      </c>
      <c r="K144" s="284" t="s">
        <v>927</v>
      </c>
    </row>
    <row r="145" spans="1:11" ht="15.6" x14ac:dyDescent="0.25">
      <c r="A145" s="281" t="s">
        <v>80</v>
      </c>
      <c r="B145" s="281"/>
      <c r="C145" s="282" t="s">
        <v>354</v>
      </c>
      <c r="D145" s="283" t="s">
        <v>621</v>
      </c>
      <c r="E145" s="283" t="s">
        <v>794</v>
      </c>
      <c r="F145" s="283" t="s">
        <v>203</v>
      </c>
      <c r="G145" s="281"/>
      <c r="H145" s="287" t="s">
        <v>175</v>
      </c>
      <c r="I145" s="288" t="s">
        <v>1292</v>
      </c>
      <c r="J145" s="283" t="s">
        <v>1162</v>
      </c>
      <c r="K145" s="284" t="s">
        <v>965</v>
      </c>
    </row>
    <row r="146" spans="1:11" ht="15.6" x14ac:dyDescent="0.25">
      <c r="A146" s="281" t="s">
        <v>169</v>
      </c>
      <c r="B146" s="281"/>
      <c r="C146" s="282" t="s">
        <v>374</v>
      </c>
      <c r="D146" s="283" t="s">
        <v>640</v>
      </c>
      <c r="E146" s="283" t="s">
        <v>803</v>
      </c>
      <c r="F146" s="283" t="s">
        <v>203</v>
      </c>
      <c r="G146" s="281"/>
      <c r="H146" s="287" t="s">
        <v>879</v>
      </c>
      <c r="I146" s="288" t="s">
        <v>1292</v>
      </c>
      <c r="J146" s="283" t="s">
        <v>1313</v>
      </c>
      <c r="K146" s="284" t="s">
        <v>973</v>
      </c>
    </row>
    <row r="147" spans="1:11" ht="15.6" x14ac:dyDescent="0.25">
      <c r="A147" s="281" t="s">
        <v>1385</v>
      </c>
      <c r="B147" s="281"/>
      <c r="C147" s="282" t="s">
        <v>355</v>
      </c>
      <c r="D147" s="283" t="s">
        <v>622</v>
      </c>
      <c r="E147" s="283" t="s">
        <v>788</v>
      </c>
      <c r="F147" s="283" t="s">
        <v>203</v>
      </c>
      <c r="G147" s="281"/>
      <c r="H147" s="287" t="s">
        <v>175</v>
      </c>
      <c r="I147" s="288" t="s">
        <v>1291</v>
      </c>
      <c r="J147" s="283" t="s">
        <v>1163</v>
      </c>
      <c r="K147" s="284" t="s">
        <v>966</v>
      </c>
    </row>
    <row r="148" spans="1:11" ht="15.6" x14ac:dyDescent="0.25">
      <c r="A148" s="281" t="s">
        <v>1405</v>
      </c>
      <c r="B148" s="281"/>
      <c r="C148" s="282" t="s">
        <v>356</v>
      </c>
      <c r="D148" s="283" t="s">
        <v>623</v>
      </c>
      <c r="E148" s="283" t="s">
        <v>846</v>
      </c>
      <c r="F148" s="283" t="s">
        <v>203</v>
      </c>
      <c r="G148" s="281"/>
      <c r="H148" s="287" t="s">
        <v>175</v>
      </c>
      <c r="I148" s="288" t="s">
        <v>1292</v>
      </c>
      <c r="J148" s="283" t="s">
        <v>1142</v>
      </c>
      <c r="K148" s="284" t="s">
        <v>948</v>
      </c>
    </row>
    <row r="149" spans="1:11" ht="15.6" x14ac:dyDescent="0.25">
      <c r="A149" s="281" t="s">
        <v>1364</v>
      </c>
      <c r="B149" s="281"/>
      <c r="C149" s="282" t="s">
        <v>357</v>
      </c>
      <c r="D149" s="283" t="s">
        <v>624</v>
      </c>
      <c r="E149" s="283" t="s">
        <v>792</v>
      </c>
      <c r="F149" s="283" t="s">
        <v>203</v>
      </c>
      <c r="G149" s="281"/>
      <c r="H149" s="287" t="s">
        <v>175</v>
      </c>
      <c r="I149" s="288" t="s">
        <v>1292</v>
      </c>
      <c r="J149" s="283" t="s">
        <v>1146</v>
      </c>
      <c r="K149" s="284" t="s">
        <v>918</v>
      </c>
    </row>
    <row r="150" spans="1:11" ht="15.6" x14ac:dyDescent="0.25">
      <c r="A150" s="281" t="s">
        <v>1442</v>
      </c>
      <c r="B150" s="281"/>
      <c r="C150" s="282" t="s">
        <v>375</v>
      </c>
      <c r="D150" s="283" t="s">
        <v>539</v>
      </c>
      <c r="E150" s="283" t="s">
        <v>782</v>
      </c>
      <c r="F150" s="283" t="s">
        <v>203</v>
      </c>
      <c r="G150" s="281"/>
      <c r="H150" s="287" t="s">
        <v>175</v>
      </c>
      <c r="I150" s="288" t="s">
        <v>1291</v>
      </c>
      <c r="J150" s="283" t="s">
        <v>1177</v>
      </c>
      <c r="K150" s="284" t="s">
        <v>956</v>
      </c>
    </row>
    <row r="151" spans="1:11" ht="15.6" x14ac:dyDescent="0.25">
      <c r="A151" s="281" t="s">
        <v>85</v>
      </c>
      <c r="B151" s="281"/>
      <c r="C151" s="282" t="s">
        <v>376</v>
      </c>
      <c r="D151" s="283" t="s">
        <v>641</v>
      </c>
      <c r="E151" s="283" t="s">
        <v>788</v>
      </c>
      <c r="F151" s="283" t="s">
        <v>203</v>
      </c>
      <c r="G151" s="281"/>
      <c r="H151" s="287" t="s">
        <v>879</v>
      </c>
      <c r="I151" s="287" t="s">
        <v>1292</v>
      </c>
      <c r="J151" s="283" t="s">
        <v>1178</v>
      </c>
      <c r="K151" s="284" t="s">
        <v>977</v>
      </c>
    </row>
    <row r="152" spans="1:11" ht="15.6" x14ac:dyDescent="0.25">
      <c r="A152" s="281" t="s">
        <v>1449</v>
      </c>
      <c r="B152" s="281"/>
      <c r="C152" s="282" t="s">
        <v>377</v>
      </c>
      <c r="D152" s="283" t="s">
        <v>642</v>
      </c>
      <c r="E152" s="283" t="s">
        <v>782</v>
      </c>
      <c r="F152" s="283" t="s">
        <v>203</v>
      </c>
      <c r="G152" s="281"/>
      <c r="H152" s="287" t="s">
        <v>175</v>
      </c>
      <c r="I152" s="288" t="s">
        <v>1291</v>
      </c>
      <c r="J152" s="283" t="s">
        <v>1158</v>
      </c>
      <c r="K152" s="284" t="s">
        <v>938</v>
      </c>
    </row>
    <row r="153" spans="1:11" ht="15.6" x14ac:dyDescent="0.25">
      <c r="A153" s="281"/>
      <c r="B153" s="281"/>
      <c r="C153" s="282" t="s">
        <v>378</v>
      </c>
      <c r="D153" s="283" t="s">
        <v>643</v>
      </c>
      <c r="E153" s="283" t="s">
        <v>853</v>
      </c>
      <c r="F153" s="283" t="s">
        <v>203</v>
      </c>
      <c r="G153" s="281"/>
      <c r="H153" s="287" t="s">
        <v>879</v>
      </c>
      <c r="I153" s="287" t="s">
        <v>1292</v>
      </c>
      <c r="J153" s="283" t="s">
        <v>1179</v>
      </c>
      <c r="K153" s="284" t="s">
        <v>978</v>
      </c>
    </row>
    <row r="154" spans="1:11" ht="15.6" x14ac:dyDescent="0.25">
      <c r="A154" s="281" t="s">
        <v>1450</v>
      </c>
      <c r="B154" s="281"/>
      <c r="C154" s="282" t="s">
        <v>358</v>
      </c>
      <c r="D154" s="283" t="s">
        <v>625</v>
      </c>
      <c r="E154" s="283" t="s">
        <v>804</v>
      </c>
      <c r="F154" s="283" t="s">
        <v>203</v>
      </c>
      <c r="G154" s="281"/>
      <c r="H154" s="287" t="s">
        <v>879</v>
      </c>
      <c r="I154" s="288" t="s">
        <v>1292</v>
      </c>
      <c r="J154" s="283" t="s">
        <v>1164</v>
      </c>
      <c r="K154" s="284" t="s">
        <v>934</v>
      </c>
    </row>
    <row r="155" spans="1:11" ht="15.6" x14ac:dyDescent="0.25">
      <c r="A155" s="281" t="s">
        <v>1451</v>
      </c>
      <c r="B155" s="281"/>
      <c r="C155" s="282" t="s">
        <v>379</v>
      </c>
      <c r="D155" s="283" t="s">
        <v>640</v>
      </c>
      <c r="E155" s="283" t="s">
        <v>782</v>
      </c>
      <c r="F155" s="283" t="s">
        <v>203</v>
      </c>
      <c r="G155" s="281"/>
      <c r="H155" s="287" t="s">
        <v>175</v>
      </c>
      <c r="I155" s="288" t="s">
        <v>1291</v>
      </c>
      <c r="J155" s="283" t="s">
        <v>1180</v>
      </c>
      <c r="K155" s="284" t="s">
        <v>979</v>
      </c>
    </row>
    <row r="156" spans="1:11" ht="15.6" x14ac:dyDescent="0.25">
      <c r="A156" s="281" t="s">
        <v>1372</v>
      </c>
      <c r="B156" s="281"/>
      <c r="C156" s="282" t="s">
        <v>380</v>
      </c>
      <c r="D156" s="283" t="s">
        <v>644</v>
      </c>
      <c r="E156" s="283" t="s">
        <v>797</v>
      </c>
      <c r="F156" s="283" t="s">
        <v>203</v>
      </c>
      <c r="G156" s="281"/>
      <c r="H156" s="287" t="s">
        <v>175</v>
      </c>
      <c r="I156" s="288" t="s">
        <v>1292</v>
      </c>
      <c r="J156" s="283" t="s">
        <v>1314</v>
      </c>
      <c r="K156" s="284" t="s">
        <v>980</v>
      </c>
    </row>
    <row r="157" spans="1:11" ht="15.6" x14ac:dyDescent="0.25">
      <c r="A157" s="281" t="s">
        <v>1458</v>
      </c>
      <c r="B157" s="281"/>
      <c r="C157" s="282" t="s">
        <v>362</v>
      </c>
      <c r="D157" s="283" t="s">
        <v>629</v>
      </c>
      <c r="E157" s="283" t="s">
        <v>850</v>
      </c>
      <c r="F157" s="283" t="s">
        <v>203</v>
      </c>
      <c r="G157" s="281"/>
      <c r="H157" s="287" t="s">
        <v>175</v>
      </c>
      <c r="I157" s="288" t="s">
        <v>1291</v>
      </c>
      <c r="J157" s="283" t="s">
        <v>1168</v>
      </c>
      <c r="K157" s="284" t="s">
        <v>916</v>
      </c>
    </row>
    <row r="158" spans="1:11" ht="15.6" x14ac:dyDescent="0.25">
      <c r="A158" s="281" t="s">
        <v>1470</v>
      </c>
      <c r="B158" s="281"/>
      <c r="C158" s="282" t="s">
        <v>381</v>
      </c>
      <c r="D158" s="283" t="s">
        <v>645</v>
      </c>
      <c r="E158" s="283" t="s">
        <v>816</v>
      </c>
      <c r="F158" s="283" t="s">
        <v>203</v>
      </c>
      <c r="G158" s="281"/>
      <c r="H158" s="287" t="s">
        <v>879</v>
      </c>
      <c r="I158" s="288" t="s">
        <v>1292</v>
      </c>
      <c r="J158" s="283" t="s">
        <v>1315</v>
      </c>
      <c r="K158" s="284" t="s">
        <v>981</v>
      </c>
    </row>
    <row r="159" spans="1:11" ht="15.6" x14ac:dyDescent="0.25">
      <c r="A159" s="281" t="s">
        <v>1366</v>
      </c>
      <c r="B159" s="281"/>
      <c r="C159" s="282" t="s">
        <v>294</v>
      </c>
      <c r="D159" s="283" t="s">
        <v>561</v>
      </c>
      <c r="E159" s="283" t="s">
        <v>792</v>
      </c>
      <c r="F159" s="283" t="s">
        <v>203</v>
      </c>
      <c r="G159" s="281"/>
      <c r="H159" s="287" t="s">
        <v>879</v>
      </c>
      <c r="I159" s="288" t="s">
        <v>1292</v>
      </c>
      <c r="J159" s="283" t="s">
        <v>1117</v>
      </c>
      <c r="K159" s="284" t="s">
        <v>918</v>
      </c>
    </row>
    <row r="160" spans="1:11" ht="15.6" x14ac:dyDescent="0.25">
      <c r="A160" s="281" t="s">
        <v>1374</v>
      </c>
      <c r="B160" s="281"/>
      <c r="C160" s="282" t="s">
        <v>382</v>
      </c>
      <c r="D160" s="283" t="s">
        <v>646</v>
      </c>
      <c r="E160" s="283" t="s">
        <v>854</v>
      </c>
      <c r="F160" s="283" t="s">
        <v>203</v>
      </c>
      <c r="G160" s="281"/>
      <c r="H160" s="287" t="s">
        <v>880</v>
      </c>
      <c r="I160" s="288" t="s">
        <v>1292</v>
      </c>
      <c r="J160" s="283" t="s">
        <v>1181</v>
      </c>
      <c r="K160" s="284" t="s">
        <v>982</v>
      </c>
    </row>
    <row r="161" spans="1:11" ht="15.6" x14ac:dyDescent="0.25">
      <c r="A161" s="281" t="s">
        <v>1461</v>
      </c>
      <c r="B161" s="281"/>
      <c r="C161" s="282" t="s">
        <v>363</v>
      </c>
      <c r="D161" s="283" t="s">
        <v>630</v>
      </c>
      <c r="E161" s="283" t="s">
        <v>782</v>
      </c>
      <c r="F161" s="283" t="s">
        <v>203</v>
      </c>
      <c r="G161" s="281"/>
      <c r="H161" s="287" t="s">
        <v>879</v>
      </c>
      <c r="I161" s="288" t="s">
        <v>1292</v>
      </c>
      <c r="J161" s="283" t="s">
        <v>1311</v>
      </c>
      <c r="K161" s="284" t="s">
        <v>968</v>
      </c>
    </row>
    <row r="162" spans="1:11" ht="15.6" x14ac:dyDescent="0.25">
      <c r="A162" s="281" t="s">
        <v>1521</v>
      </c>
      <c r="B162" s="281"/>
      <c r="C162" s="282" t="s">
        <v>383</v>
      </c>
      <c r="D162" s="283" t="s">
        <v>647</v>
      </c>
      <c r="E162" s="283" t="s">
        <v>791</v>
      </c>
      <c r="F162" s="283" t="s">
        <v>203</v>
      </c>
      <c r="G162" s="281"/>
      <c r="H162" s="287" t="s">
        <v>879</v>
      </c>
      <c r="I162" s="288" t="s">
        <v>1292</v>
      </c>
      <c r="J162" s="283" t="s">
        <v>1182</v>
      </c>
      <c r="K162" s="284" t="s">
        <v>983</v>
      </c>
    </row>
    <row r="163" spans="1:11" ht="15.6" x14ac:dyDescent="0.25">
      <c r="A163" s="281" t="s">
        <v>1511</v>
      </c>
      <c r="B163" s="281"/>
      <c r="C163" s="282" t="s">
        <v>384</v>
      </c>
      <c r="D163" s="283" t="s">
        <v>648</v>
      </c>
      <c r="E163" s="283" t="s">
        <v>808</v>
      </c>
      <c r="F163" s="283" t="s">
        <v>203</v>
      </c>
      <c r="G163" s="281"/>
      <c r="H163" s="287" t="s">
        <v>43</v>
      </c>
      <c r="I163" s="288" t="s">
        <v>1292</v>
      </c>
      <c r="J163" s="283" t="s">
        <v>1183</v>
      </c>
      <c r="K163" s="284" t="s">
        <v>1362</v>
      </c>
    </row>
    <row r="164" spans="1:11" ht="15.6" x14ac:dyDescent="0.25">
      <c r="A164" s="281" t="s">
        <v>1358</v>
      </c>
      <c r="B164" s="281"/>
      <c r="C164" s="282" t="s">
        <v>385</v>
      </c>
      <c r="D164" s="283" t="s">
        <v>565</v>
      </c>
      <c r="E164" s="283" t="s">
        <v>855</v>
      </c>
      <c r="F164" s="283" t="s">
        <v>203</v>
      </c>
      <c r="G164" s="281"/>
      <c r="H164" s="287" t="s">
        <v>175</v>
      </c>
      <c r="I164" s="288" t="s">
        <v>1292</v>
      </c>
      <c r="J164" s="283" t="s">
        <v>1184</v>
      </c>
      <c r="K164" s="284" t="s">
        <v>984</v>
      </c>
    </row>
    <row r="165" spans="1:11" ht="15.6" x14ac:dyDescent="0.25">
      <c r="A165" s="281" t="s">
        <v>1473</v>
      </c>
      <c r="B165" s="281"/>
      <c r="C165" s="282" t="s">
        <v>386</v>
      </c>
      <c r="D165" s="283" t="s">
        <v>649</v>
      </c>
      <c r="E165" s="283" t="s">
        <v>812</v>
      </c>
      <c r="F165" s="283" t="s">
        <v>884</v>
      </c>
      <c r="G165" s="281"/>
      <c r="H165" s="287" t="s">
        <v>879</v>
      </c>
      <c r="I165" s="288" t="s">
        <v>1292</v>
      </c>
      <c r="J165" s="283" t="s">
        <v>1185</v>
      </c>
      <c r="K165" s="284" t="s">
        <v>985</v>
      </c>
    </row>
    <row r="166" spans="1:11" ht="15.6" x14ac:dyDescent="0.25">
      <c r="A166" s="281" t="s">
        <v>125</v>
      </c>
      <c r="B166" s="281"/>
      <c r="C166" s="282" t="s">
        <v>333</v>
      </c>
      <c r="D166" s="283" t="s">
        <v>601</v>
      </c>
      <c r="E166" s="283" t="s">
        <v>795</v>
      </c>
      <c r="F166" s="283" t="s">
        <v>884</v>
      </c>
      <c r="G166" s="281"/>
      <c r="H166" s="287" t="s">
        <v>880</v>
      </c>
      <c r="I166" s="288" t="s">
        <v>1292</v>
      </c>
      <c r="J166" s="283" t="s">
        <v>1146</v>
      </c>
      <c r="K166" s="284" t="s">
        <v>950</v>
      </c>
    </row>
    <row r="167" spans="1:11" ht="15.6" x14ac:dyDescent="0.25">
      <c r="A167" s="281" t="s">
        <v>1425</v>
      </c>
      <c r="B167" s="281"/>
      <c r="C167" s="282" t="s">
        <v>387</v>
      </c>
      <c r="D167" s="283" t="s">
        <v>650</v>
      </c>
      <c r="E167" s="283" t="s">
        <v>856</v>
      </c>
      <c r="F167" s="283" t="s">
        <v>884</v>
      </c>
      <c r="G167" s="281"/>
      <c r="H167" s="287" t="s">
        <v>880</v>
      </c>
      <c r="I167" s="288" t="s">
        <v>1292</v>
      </c>
      <c r="J167" s="286" t="s">
        <v>1186</v>
      </c>
      <c r="K167" s="284" t="s">
        <v>986</v>
      </c>
    </row>
    <row r="168" spans="1:11" ht="15.6" x14ac:dyDescent="0.25">
      <c r="A168" s="281" t="s">
        <v>1494</v>
      </c>
      <c r="B168" s="281"/>
      <c r="C168" s="282" t="s">
        <v>336</v>
      </c>
      <c r="D168" s="283" t="s">
        <v>604</v>
      </c>
      <c r="E168" s="283" t="s">
        <v>780</v>
      </c>
      <c r="F168" s="283" t="s">
        <v>884</v>
      </c>
      <c r="G168" s="281"/>
      <c r="H168" s="287" t="s">
        <v>880</v>
      </c>
      <c r="I168" s="288" t="s">
        <v>1292</v>
      </c>
      <c r="J168" s="283" t="s">
        <v>1149</v>
      </c>
      <c r="K168" s="284" t="s">
        <v>953</v>
      </c>
    </row>
    <row r="169" spans="1:11" ht="15.6" x14ac:dyDescent="0.25">
      <c r="A169" s="281" t="s">
        <v>44</v>
      </c>
      <c r="B169" s="281"/>
      <c r="C169" s="282" t="s">
        <v>388</v>
      </c>
      <c r="D169" s="283" t="s">
        <v>651</v>
      </c>
      <c r="E169" s="283" t="s">
        <v>857</v>
      </c>
      <c r="F169" s="283" t="s">
        <v>884</v>
      </c>
      <c r="G169" s="281"/>
      <c r="H169" s="287" t="s">
        <v>880</v>
      </c>
      <c r="I169" s="288" t="s">
        <v>1292</v>
      </c>
      <c r="J169" s="283" t="s">
        <v>1187</v>
      </c>
      <c r="K169" s="284" t="s">
        <v>987</v>
      </c>
    </row>
    <row r="170" spans="1:11" ht="15.6" x14ac:dyDescent="0.25">
      <c r="A170" s="281" t="s">
        <v>45</v>
      </c>
      <c r="B170" s="281"/>
      <c r="C170" s="282" t="s">
        <v>389</v>
      </c>
      <c r="D170" s="283" t="s">
        <v>651</v>
      </c>
      <c r="E170" s="283" t="s">
        <v>857</v>
      </c>
      <c r="F170" s="283" t="s">
        <v>884</v>
      </c>
      <c r="G170" s="281"/>
      <c r="H170" s="287" t="s">
        <v>880</v>
      </c>
      <c r="I170" s="288" t="s">
        <v>1292</v>
      </c>
      <c r="J170" s="283" t="s">
        <v>1188</v>
      </c>
      <c r="K170" s="284" t="s">
        <v>987</v>
      </c>
    </row>
    <row r="171" spans="1:11" ht="15.6" x14ac:dyDescent="0.25">
      <c r="A171" s="281"/>
      <c r="B171" s="281"/>
      <c r="C171" s="282" t="s">
        <v>340</v>
      </c>
      <c r="D171" s="283" t="s">
        <v>608</v>
      </c>
      <c r="E171" s="283" t="s">
        <v>780</v>
      </c>
      <c r="F171" s="283" t="s">
        <v>884</v>
      </c>
      <c r="G171" s="281"/>
      <c r="H171" s="287" t="s">
        <v>175</v>
      </c>
      <c r="I171" s="287" t="s">
        <v>1292</v>
      </c>
      <c r="J171" s="283" t="s">
        <v>1152</v>
      </c>
      <c r="K171" s="284" t="s">
        <v>914</v>
      </c>
    </row>
    <row r="172" spans="1:11" ht="15.6" x14ac:dyDescent="0.25">
      <c r="A172" s="281" t="s">
        <v>1414</v>
      </c>
      <c r="B172" s="281"/>
      <c r="C172" s="282" t="s">
        <v>390</v>
      </c>
      <c r="D172" s="283" t="s">
        <v>652</v>
      </c>
      <c r="E172" s="283" t="s">
        <v>779</v>
      </c>
      <c r="F172" s="283" t="s">
        <v>884</v>
      </c>
      <c r="G172" s="281"/>
      <c r="H172" s="287" t="s">
        <v>175</v>
      </c>
      <c r="I172" s="288" t="s">
        <v>1292</v>
      </c>
      <c r="J172" s="283" t="s">
        <v>1316</v>
      </c>
      <c r="K172" s="284" t="s">
        <v>988</v>
      </c>
    </row>
    <row r="173" spans="1:11" ht="15.6" x14ac:dyDescent="0.25">
      <c r="A173" s="281" t="s">
        <v>1455</v>
      </c>
      <c r="B173" s="281"/>
      <c r="C173" s="282" t="s">
        <v>391</v>
      </c>
      <c r="D173" s="283" t="s">
        <v>653</v>
      </c>
      <c r="E173" s="283" t="s">
        <v>858</v>
      </c>
      <c r="F173" s="283" t="s">
        <v>884</v>
      </c>
      <c r="G173" s="281"/>
      <c r="H173" s="287" t="s">
        <v>880</v>
      </c>
      <c r="I173" s="288" t="s">
        <v>1292</v>
      </c>
      <c r="J173" s="283" t="s">
        <v>1317</v>
      </c>
      <c r="K173" s="284" t="s">
        <v>989</v>
      </c>
    </row>
    <row r="174" spans="1:11" ht="15.6" x14ac:dyDescent="0.25">
      <c r="A174" s="281" t="s">
        <v>1488</v>
      </c>
      <c r="B174" s="281"/>
      <c r="C174" s="282" t="s">
        <v>392</v>
      </c>
      <c r="D174" s="283" t="s">
        <v>654</v>
      </c>
      <c r="E174" s="283" t="s">
        <v>859</v>
      </c>
      <c r="F174" s="283" t="s">
        <v>884</v>
      </c>
      <c r="G174" s="281"/>
      <c r="H174" s="287" t="s">
        <v>42</v>
      </c>
      <c r="I174" s="288" t="s">
        <v>1292</v>
      </c>
      <c r="J174" s="283" t="s">
        <v>1189</v>
      </c>
      <c r="K174" s="284" t="s">
        <v>990</v>
      </c>
    </row>
    <row r="175" spans="1:11" ht="15.6" x14ac:dyDescent="0.25">
      <c r="A175" s="281" t="s">
        <v>1546</v>
      </c>
      <c r="B175" s="281"/>
      <c r="C175" s="282" t="s">
        <v>393</v>
      </c>
      <c r="D175" s="283" t="s">
        <v>655</v>
      </c>
      <c r="E175" s="283" t="s">
        <v>845</v>
      </c>
      <c r="F175" s="283" t="s">
        <v>884</v>
      </c>
      <c r="G175" s="281"/>
      <c r="H175" s="287" t="s">
        <v>880</v>
      </c>
      <c r="I175" s="288" t="s">
        <v>1291</v>
      </c>
      <c r="J175" s="283" t="s">
        <v>1190</v>
      </c>
      <c r="K175" s="284" t="s">
        <v>991</v>
      </c>
    </row>
    <row r="176" spans="1:11" ht="15.6" x14ac:dyDescent="0.25">
      <c r="A176" s="281" t="s">
        <v>1462</v>
      </c>
      <c r="B176" s="281"/>
      <c r="C176" s="282" t="s">
        <v>394</v>
      </c>
      <c r="D176" s="283" t="s">
        <v>656</v>
      </c>
      <c r="E176" s="283" t="s">
        <v>782</v>
      </c>
      <c r="F176" s="283" t="s">
        <v>884</v>
      </c>
      <c r="G176" s="281"/>
      <c r="H176" s="287" t="s">
        <v>879</v>
      </c>
      <c r="I176" s="288" t="s">
        <v>1291</v>
      </c>
      <c r="J176" s="283" t="s">
        <v>1191</v>
      </c>
      <c r="K176" s="284" t="s">
        <v>992</v>
      </c>
    </row>
    <row r="177" spans="1:11" ht="15.6" x14ac:dyDescent="0.25">
      <c r="A177" s="281" t="s">
        <v>43</v>
      </c>
      <c r="B177" s="281"/>
      <c r="C177" s="282" t="s">
        <v>395</v>
      </c>
      <c r="D177" s="283" t="s">
        <v>657</v>
      </c>
      <c r="E177" s="283" t="s">
        <v>848</v>
      </c>
      <c r="F177" s="283" t="s">
        <v>884</v>
      </c>
      <c r="G177" s="281"/>
      <c r="H177" s="287" t="s">
        <v>175</v>
      </c>
      <c r="I177" s="288" t="s">
        <v>1292</v>
      </c>
      <c r="J177" s="283" t="s">
        <v>1192</v>
      </c>
      <c r="K177" s="284" t="s">
        <v>993</v>
      </c>
    </row>
    <row r="178" spans="1:11" ht="15.6" x14ac:dyDescent="0.25">
      <c r="A178" s="281"/>
      <c r="B178" s="281"/>
      <c r="C178" s="282" t="s">
        <v>396</v>
      </c>
      <c r="D178" s="283" t="s">
        <v>658</v>
      </c>
      <c r="E178" s="283" t="s">
        <v>860</v>
      </c>
      <c r="F178" s="283" t="s">
        <v>205</v>
      </c>
      <c r="G178" s="281"/>
      <c r="H178" s="287" t="s">
        <v>879</v>
      </c>
      <c r="I178" s="287" t="s">
        <v>1292</v>
      </c>
      <c r="J178" s="283" t="s">
        <v>1193</v>
      </c>
      <c r="K178" s="284" t="s">
        <v>994</v>
      </c>
    </row>
    <row r="179" spans="1:11" ht="15.6" x14ac:dyDescent="0.25">
      <c r="A179" s="281"/>
      <c r="B179" s="281"/>
      <c r="C179" s="282" t="s">
        <v>321</v>
      </c>
      <c r="D179" s="283" t="s">
        <v>589</v>
      </c>
      <c r="E179" s="283" t="s">
        <v>842</v>
      </c>
      <c r="F179" s="283" t="s">
        <v>205</v>
      </c>
      <c r="G179" s="281"/>
      <c r="H179" s="287" t="s">
        <v>879</v>
      </c>
      <c r="I179" s="287" t="s">
        <v>1292</v>
      </c>
      <c r="J179" s="283" t="s">
        <v>1138</v>
      </c>
      <c r="K179" s="284" t="s">
        <v>941</v>
      </c>
    </row>
    <row r="180" spans="1:11" ht="15.6" x14ac:dyDescent="0.25">
      <c r="A180" s="281" t="s">
        <v>1487</v>
      </c>
      <c r="B180" s="281"/>
      <c r="C180" s="282" t="s">
        <v>397</v>
      </c>
      <c r="D180" s="283" t="s">
        <v>659</v>
      </c>
      <c r="E180" s="283" t="s">
        <v>861</v>
      </c>
      <c r="F180" s="283" t="s">
        <v>205</v>
      </c>
      <c r="G180" s="281"/>
      <c r="H180" s="287" t="s">
        <v>879</v>
      </c>
      <c r="I180" s="288" t="s">
        <v>1292</v>
      </c>
      <c r="J180" s="283" t="s">
        <v>1194</v>
      </c>
      <c r="K180" s="284" t="s">
        <v>995</v>
      </c>
    </row>
    <row r="181" spans="1:11" ht="15.6" x14ac:dyDescent="0.25">
      <c r="A181" s="281" t="s">
        <v>1424</v>
      </c>
      <c r="B181" s="281"/>
      <c r="C181" s="282" t="s">
        <v>324</v>
      </c>
      <c r="D181" s="283" t="s">
        <v>592</v>
      </c>
      <c r="E181" s="283" t="s">
        <v>811</v>
      </c>
      <c r="F181" s="283" t="s">
        <v>205</v>
      </c>
      <c r="G181" s="281"/>
      <c r="H181" s="287" t="s">
        <v>175</v>
      </c>
      <c r="I181" s="288" t="s">
        <v>1292</v>
      </c>
      <c r="J181" s="283" t="s">
        <v>1304</v>
      </c>
      <c r="K181" s="284" t="s">
        <v>943</v>
      </c>
    </row>
    <row r="182" spans="1:11" ht="15.6" x14ac:dyDescent="0.25">
      <c r="A182" s="281" t="s">
        <v>1514</v>
      </c>
      <c r="B182" s="281"/>
      <c r="C182" s="282" t="s">
        <v>326</v>
      </c>
      <c r="D182" s="283" t="s">
        <v>594</v>
      </c>
      <c r="E182" s="283" t="s">
        <v>844</v>
      </c>
      <c r="F182" s="283" t="s">
        <v>205</v>
      </c>
      <c r="G182" s="281"/>
      <c r="H182" s="287" t="s">
        <v>879</v>
      </c>
      <c r="I182" s="288" t="s">
        <v>1292</v>
      </c>
      <c r="J182" s="283" t="s">
        <v>1140</v>
      </c>
      <c r="K182" s="284" t="s">
        <v>945</v>
      </c>
    </row>
    <row r="183" spans="1:11" ht="15.6" x14ac:dyDescent="0.25">
      <c r="A183" s="281" t="s">
        <v>1421</v>
      </c>
      <c r="B183" s="281"/>
      <c r="C183" s="282" t="s">
        <v>327</v>
      </c>
      <c r="D183" s="283" t="s">
        <v>595</v>
      </c>
      <c r="E183" s="283" t="s">
        <v>814</v>
      </c>
      <c r="F183" s="283" t="s">
        <v>205</v>
      </c>
      <c r="G183" s="281"/>
      <c r="H183" s="287" t="s">
        <v>879</v>
      </c>
      <c r="I183" s="288" t="s">
        <v>1292</v>
      </c>
      <c r="J183" s="283" t="s">
        <v>1141</v>
      </c>
      <c r="K183" s="284" t="s">
        <v>946</v>
      </c>
    </row>
    <row r="184" spans="1:11" ht="15.6" x14ac:dyDescent="0.25">
      <c r="A184" s="281" t="s">
        <v>1515</v>
      </c>
      <c r="B184" s="281"/>
      <c r="C184" s="282" t="s">
        <v>398</v>
      </c>
      <c r="D184" s="283" t="s">
        <v>660</v>
      </c>
      <c r="E184" s="283" t="s">
        <v>791</v>
      </c>
      <c r="F184" s="283" t="s">
        <v>205</v>
      </c>
      <c r="G184" s="281"/>
      <c r="H184" s="287" t="s">
        <v>175</v>
      </c>
      <c r="I184" s="288" t="s">
        <v>1291</v>
      </c>
      <c r="J184" s="283" t="s">
        <v>1318</v>
      </c>
      <c r="K184" s="284" t="s">
        <v>996</v>
      </c>
    </row>
    <row r="185" spans="1:11" ht="15.6" x14ac:dyDescent="0.25">
      <c r="A185" s="281" t="s">
        <v>1413</v>
      </c>
      <c r="B185" s="281"/>
      <c r="C185" s="282" t="s">
        <v>399</v>
      </c>
      <c r="D185" s="283" t="s">
        <v>661</v>
      </c>
      <c r="E185" s="283" t="s">
        <v>779</v>
      </c>
      <c r="F185" s="283" t="s">
        <v>205</v>
      </c>
      <c r="G185" s="281"/>
      <c r="H185" s="287" t="s">
        <v>42</v>
      </c>
      <c r="I185" s="288" t="s">
        <v>1292</v>
      </c>
      <c r="J185" s="283" t="s">
        <v>1195</v>
      </c>
      <c r="K185" s="284" t="s">
        <v>997</v>
      </c>
    </row>
    <row r="186" spans="1:11" ht="15.6" x14ac:dyDescent="0.25">
      <c r="A186" s="281" t="s">
        <v>1403</v>
      </c>
      <c r="B186" s="281"/>
      <c r="C186" s="282" t="s">
        <v>329</v>
      </c>
      <c r="D186" s="283" t="s">
        <v>597</v>
      </c>
      <c r="E186" s="283" t="s">
        <v>846</v>
      </c>
      <c r="F186" s="283" t="s">
        <v>205</v>
      </c>
      <c r="G186" s="281"/>
      <c r="H186" s="287" t="s">
        <v>879</v>
      </c>
      <c r="I186" s="288" t="s">
        <v>1292</v>
      </c>
      <c r="J186" s="283" t="s">
        <v>1142</v>
      </c>
      <c r="K186" s="284" t="s">
        <v>948</v>
      </c>
    </row>
    <row r="187" spans="1:11" ht="15.6" x14ac:dyDescent="0.25">
      <c r="A187" s="281" t="s">
        <v>1497</v>
      </c>
      <c r="B187" s="281"/>
      <c r="C187" s="282" t="s">
        <v>400</v>
      </c>
      <c r="D187" s="283" t="s">
        <v>662</v>
      </c>
      <c r="E187" s="283" t="s">
        <v>817</v>
      </c>
      <c r="F187" s="283" t="s">
        <v>205</v>
      </c>
      <c r="G187" s="281"/>
      <c r="H187" s="287" t="s">
        <v>175</v>
      </c>
      <c r="I187" s="288" t="s">
        <v>1292</v>
      </c>
      <c r="J187" s="283" t="s">
        <v>1196</v>
      </c>
      <c r="K187" s="284" t="s">
        <v>998</v>
      </c>
    </row>
    <row r="188" spans="1:11" ht="15.6" x14ac:dyDescent="0.25">
      <c r="A188" s="281" t="s">
        <v>1507</v>
      </c>
      <c r="B188" s="281"/>
      <c r="C188" s="282" t="s">
        <v>373</v>
      </c>
      <c r="D188" s="283" t="s">
        <v>639</v>
      </c>
      <c r="E188" s="283" t="s">
        <v>808</v>
      </c>
      <c r="F188" s="283" t="s">
        <v>205</v>
      </c>
      <c r="G188" s="281"/>
      <c r="H188" s="287" t="s">
        <v>175</v>
      </c>
      <c r="I188" s="288" t="s">
        <v>1292</v>
      </c>
      <c r="J188" s="283" t="s">
        <v>1125</v>
      </c>
      <c r="K188" s="284" t="s">
        <v>927</v>
      </c>
    </row>
    <row r="189" spans="1:11" ht="15.6" x14ac:dyDescent="0.25">
      <c r="A189" s="281" t="s">
        <v>143</v>
      </c>
      <c r="B189" s="281"/>
      <c r="C189" s="282" t="s">
        <v>401</v>
      </c>
      <c r="D189" s="283" t="s">
        <v>599</v>
      </c>
      <c r="E189" s="283" t="s">
        <v>807</v>
      </c>
      <c r="F189" s="283" t="s">
        <v>205</v>
      </c>
      <c r="G189" s="281"/>
      <c r="H189" s="287" t="s">
        <v>175</v>
      </c>
      <c r="I189" s="288" t="s">
        <v>1292</v>
      </c>
      <c r="J189" s="283" t="s">
        <v>1197</v>
      </c>
      <c r="K189" s="284" t="s">
        <v>999</v>
      </c>
    </row>
    <row r="190" spans="1:11" ht="15.6" x14ac:dyDescent="0.25">
      <c r="A190" s="281" t="s">
        <v>82</v>
      </c>
      <c r="B190" s="281"/>
      <c r="C190" s="282" t="s">
        <v>402</v>
      </c>
      <c r="D190" s="283" t="s">
        <v>663</v>
      </c>
      <c r="E190" s="283" t="s">
        <v>815</v>
      </c>
      <c r="F190" s="283" t="s">
        <v>205</v>
      </c>
      <c r="G190" s="281"/>
      <c r="H190" s="287" t="s">
        <v>175</v>
      </c>
      <c r="I190" s="288" t="s">
        <v>1292</v>
      </c>
      <c r="J190" s="283" t="s">
        <v>1198</v>
      </c>
      <c r="K190" s="284" t="s">
        <v>901</v>
      </c>
    </row>
    <row r="191" spans="1:11" ht="15.6" x14ac:dyDescent="0.25">
      <c r="A191" s="281" t="s">
        <v>1508</v>
      </c>
      <c r="B191" s="281"/>
      <c r="C191" s="282" t="s">
        <v>332</v>
      </c>
      <c r="D191" s="283" t="s">
        <v>600</v>
      </c>
      <c r="E191" s="283" t="s">
        <v>808</v>
      </c>
      <c r="F191" s="283" t="s">
        <v>205</v>
      </c>
      <c r="G191" s="281"/>
      <c r="H191" s="287" t="s">
        <v>42</v>
      </c>
      <c r="I191" s="288" t="s">
        <v>1292</v>
      </c>
      <c r="J191" s="283" t="s">
        <v>1145</v>
      </c>
      <c r="K191" s="284" t="s">
        <v>927</v>
      </c>
    </row>
    <row r="192" spans="1:11" ht="15.6" x14ac:dyDescent="0.25">
      <c r="A192" s="281" t="s">
        <v>85</v>
      </c>
      <c r="B192" s="281"/>
      <c r="C192" s="282" t="s">
        <v>376</v>
      </c>
      <c r="D192" s="283" t="s">
        <v>641</v>
      </c>
      <c r="E192" s="283" t="s">
        <v>788</v>
      </c>
      <c r="F192" s="283" t="s">
        <v>205</v>
      </c>
      <c r="G192" s="281"/>
      <c r="H192" s="287" t="s">
        <v>879</v>
      </c>
      <c r="I192" s="287" t="s">
        <v>1292</v>
      </c>
      <c r="J192" s="283" t="s">
        <v>1178</v>
      </c>
      <c r="K192" s="284" t="s">
        <v>977</v>
      </c>
    </row>
    <row r="193" spans="1:11" ht="15.6" x14ac:dyDescent="0.25">
      <c r="A193" s="281" t="s">
        <v>1390</v>
      </c>
      <c r="B193" s="281"/>
      <c r="C193" s="282" t="s">
        <v>403</v>
      </c>
      <c r="D193" s="283" t="s">
        <v>664</v>
      </c>
      <c r="E193" s="283" t="s">
        <v>862</v>
      </c>
      <c r="F193" s="283" t="s">
        <v>205</v>
      </c>
      <c r="G193" s="281"/>
      <c r="H193" s="287" t="s">
        <v>175</v>
      </c>
      <c r="I193" s="288" t="s">
        <v>1291</v>
      </c>
      <c r="J193" s="283" t="s">
        <v>1319</v>
      </c>
      <c r="K193" s="284" t="s">
        <v>1000</v>
      </c>
    </row>
    <row r="194" spans="1:11" ht="15.6" x14ac:dyDescent="0.25">
      <c r="A194" s="281" t="s">
        <v>42</v>
      </c>
      <c r="B194" s="281"/>
      <c r="C194" s="282" t="s">
        <v>337</v>
      </c>
      <c r="D194" s="283" t="s">
        <v>605</v>
      </c>
      <c r="E194" s="283" t="s">
        <v>848</v>
      </c>
      <c r="F194" s="283" t="s">
        <v>205</v>
      </c>
      <c r="G194" s="281"/>
      <c r="H194" s="287" t="s">
        <v>175</v>
      </c>
      <c r="I194" s="288" t="s">
        <v>1292</v>
      </c>
      <c r="J194" s="283" t="s">
        <v>1150</v>
      </c>
      <c r="K194" s="284" t="s">
        <v>954</v>
      </c>
    </row>
    <row r="195" spans="1:11" ht="15.6" x14ac:dyDescent="0.25">
      <c r="A195" s="281" t="s">
        <v>1486</v>
      </c>
      <c r="B195" s="281"/>
      <c r="C195" s="282" t="s">
        <v>338</v>
      </c>
      <c r="D195" s="283" t="s">
        <v>606</v>
      </c>
      <c r="E195" s="283" t="s">
        <v>849</v>
      </c>
      <c r="F195" s="283" t="s">
        <v>205</v>
      </c>
      <c r="G195" s="281"/>
      <c r="H195" s="287" t="s">
        <v>879</v>
      </c>
      <c r="I195" s="288" t="s">
        <v>1292</v>
      </c>
      <c r="J195" s="283" t="s">
        <v>1151</v>
      </c>
      <c r="K195" s="284" t="s">
        <v>955</v>
      </c>
    </row>
    <row r="196" spans="1:11" ht="15.6" x14ac:dyDescent="0.25">
      <c r="A196" s="281" t="s">
        <v>122</v>
      </c>
      <c r="B196" s="281"/>
      <c r="C196" s="282" t="s">
        <v>404</v>
      </c>
      <c r="D196" s="283" t="s">
        <v>665</v>
      </c>
      <c r="E196" s="283" t="s">
        <v>815</v>
      </c>
      <c r="F196" s="283" t="s">
        <v>205</v>
      </c>
      <c r="G196" s="281"/>
      <c r="H196" s="287" t="s">
        <v>42</v>
      </c>
      <c r="I196" s="287" t="s">
        <v>1292</v>
      </c>
      <c r="J196" s="283" t="s">
        <v>1199</v>
      </c>
      <c r="K196" s="284" t="s">
        <v>1001</v>
      </c>
    </row>
    <row r="197" spans="1:11" ht="15.6" x14ac:dyDescent="0.25">
      <c r="A197" s="281" t="s">
        <v>1452</v>
      </c>
      <c r="B197" s="281"/>
      <c r="C197" s="282" t="s">
        <v>405</v>
      </c>
      <c r="D197" s="283" t="s">
        <v>657</v>
      </c>
      <c r="E197" s="283" t="s">
        <v>782</v>
      </c>
      <c r="F197" s="283" t="s">
        <v>205</v>
      </c>
      <c r="G197" s="281"/>
      <c r="H197" s="287" t="s">
        <v>175</v>
      </c>
      <c r="I197" s="288" t="s">
        <v>1291</v>
      </c>
      <c r="J197" s="283" t="s">
        <v>1200</v>
      </c>
      <c r="K197" s="284" t="s">
        <v>938</v>
      </c>
    </row>
    <row r="198" spans="1:11" ht="15.6" x14ac:dyDescent="0.25">
      <c r="A198" s="281" t="s">
        <v>1453</v>
      </c>
      <c r="B198" s="281"/>
      <c r="C198" s="282" t="s">
        <v>341</v>
      </c>
      <c r="D198" s="283" t="s">
        <v>596</v>
      </c>
      <c r="E198" s="283" t="s">
        <v>782</v>
      </c>
      <c r="F198" s="283" t="s">
        <v>205</v>
      </c>
      <c r="G198" s="281"/>
      <c r="H198" s="287" t="s">
        <v>175</v>
      </c>
      <c r="I198" s="288" t="s">
        <v>1291</v>
      </c>
      <c r="J198" s="283" t="s">
        <v>1307</v>
      </c>
      <c r="K198" s="284" t="s">
        <v>956</v>
      </c>
    </row>
    <row r="199" spans="1:11" ht="15.6" x14ac:dyDescent="0.25">
      <c r="A199" s="281" t="s">
        <v>1415</v>
      </c>
      <c r="B199" s="281"/>
      <c r="C199" s="282" t="s">
        <v>342</v>
      </c>
      <c r="D199" s="283" t="s">
        <v>609</v>
      </c>
      <c r="E199" s="283" t="s">
        <v>779</v>
      </c>
      <c r="F199" s="283" t="s">
        <v>205</v>
      </c>
      <c r="G199" s="281"/>
      <c r="H199" s="287" t="s">
        <v>879</v>
      </c>
      <c r="I199" s="288" t="s">
        <v>1292</v>
      </c>
      <c r="J199" s="283" t="s">
        <v>1320</v>
      </c>
      <c r="K199" s="284" t="s">
        <v>957</v>
      </c>
    </row>
    <row r="200" spans="1:11" ht="15.6" x14ac:dyDescent="0.25">
      <c r="A200" s="281" t="s">
        <v>1396</v>
      </c>
      <c r="B200" s="281"/>
      <c r="C200" s="282" t="s">
        <v>406</v>
      </c>
      <c r="D200" s="283" t="s">
        <v>666</v>
      </c>
      <c r="E200" s="283" t="s">
        <v>863</v>
      </c>
      <c r="F200" s="283" t="s">
        <v>205</v>
      </c>
      <c r="G200" s="281"/>
      <c r="H200" s="287" t="s">
        <v>175</v>
      </c>
      <c r="I200" s="288" t="s">
        <v>1291</v>
      </c>
      <c r="J200" s="283" t="s">
        <v>1321</v>
      </c>
      <c r="K200" s="284" t="s">
        <v>1002</v>
      </c>
    </row>
    <row r="201" spans="1:11" ht="15.6" x14ac:dyDescent="0.25">
      <c r="A201" s="281" t="s">
        <v>1426</v>
      </c>
      <c r="B201" s="281"/>
      <c r="C201" s="282" t="s">
        <v>407</v>
      </c>
      <c r="D201" s="283" t="s">
        <v>667</v>
      </c>
      <c r="E201" s="283" t="s">
        <v>811</v>
      </c>
      <c r="F201" s="283" t="s">
        <v>205</v>
      </c>
      <c r="G201" s="281"/>
      <c r="H201" s="287" t="s">
        <v>879</v>
      </c>
      <c r="I201" s="288" t="s">
        <v>1292</v>
      </c>
      <c r="J201" s="283" t="s">
        <v>1201</v>
      </c>
      <c r="K201" s="284" t="s">
        <v>1003</v>
      </c>
    </row>
    <row r="202" spans="1:11" ht="15.6" x14ac:dyDescent="0.25">
      <c r="A202" s="281" t="s">
        <v>1489</v>
      </c>
      <c r="B202" s="281"/>
      <c r="C202" s="282" t="s">
        <v>408</v>
      </c>
      <c r="D202" s="283" t="s">
        <v>642</v>
      </c>
      <c r="E202" s="283" t="s">
        <v>859</v>
      </c>
      <c r="F202" s="283" t="s">
        <v>205</v>
      </c>
      <c r="G202" s="281"/>
      <c r="H202" s="287" t="s">
        <v>175</v>
      </c>
      <c r="I202" s="288" t="s">
        <v>1292</v>
      </c>
      <c r="J202" s="283" t="s">
        <v>1202</v>
      </c>
      <c r="K202" s="284" t="s">
        <v>1004</v>
      </c>
    </row>
    <row r="203" spans="1:11" ht="15.6" x14ac:dyDescent="0.25">
      <c r="A203" s="281" t="s">
        <v>1490</v>
      </c>
      <c r="B203" s="281"/>
      <c r="C203" s="282" t="s">
        <v>409</v>
      </c>
      <c r="D203" s="283" t="s">
        <v>668</v>
      </c>
      <c r="E203" s="283" t="s">
        <v>859</v>
      </c>
      <c r="F203" s="283" t="s">
        <v>205</v>
      </c>
      <c r="G203" s="281"/>
      <c r="H203" s="287" t="s">
        <v>879</v>
      </c>
      <c r="I203" s="288" t="s">
        <v>1292</v>
      </c>
      <c r="J203" s="283" t="s">
        <v>1203</v>
      </c>
      <c r="K203" s="284" t="s">
        <v>1005</v>
      </c>
    </row>
    <row r="204" spans="1:11" ht="15.6" x14ac:dyDescent="0.25">
      <c r="A204" s="281" t="s">
        <v>1521</v>
      </c>
      <c r="B204" s="281"/>
      <c r="C204" s="282" t="s">
        <v>383</v>
      </c>
      <c r="D204" s="283" t="s">
        <v>647</v>
      </c>
      <c r="E204" s="283" t="s">
        <v>791</v>
      </c>
      <c r="F204" s="283" t="s">
        <v>205</v>
      </c>
      <c r="G204" s="281"/>
      <c r="H204" s="287" t="s">
        <v>879</v>
      </c>
      <c r="I204" s="288" t="s">
        <v>1292</v>
      </c>
      <c r="J204" s="283" t="s">
        <v>1204</v>
      </c>
      <c r="K204" s="284" t="s">
        <v>983</v>
      </c>
    </row>
    <row r="205" spans="1:11" ht="15.6" x14ac:dyDescent="0.25">
      <c r="A205" s="281" t="s">
        <v>1464</v>
      </c>
      <c r="B205" s="281"/>
      <c r="C205" s="282" t="s">
        <v>343</v>
      </c>
      <c r="D205" s="283" t="s">
        <v>610</v>
      </c>
      <c r="E205" s="283" t="s">
        <v>787</v>
      </c>
      <c r="F205" s="283" t="s">
        <v>205</v>
      </c>
      <c r="G205" s="281"/>
      <c r="H205" s="287" t="s">
        <v>879</v>
      </c>
      <c r="I205" s="288" t="s">
        <v>1291</v>
      </c>
      <c r="J205" s="283" t="s">
        <v>1153</v>
      </c>
      <c r="K205" s="284" t="s">
        <v>958</v>
      </c>
    </row>
    <row r="206" spans="1:11" ht="15.6" x14ac:dyDescent="0.25">
      <c r="A206" s="281" t="s">
        <v>126</v>
      </c>
      <c r="B206" s="281"/>
      <c r="C206" s="282" t="s">
        <v>410</v>
      </c>
      <c r="D206" s="283" t="s">
        <v>669</v>
      </c>
      <c r="E206" s="283" t="s">
        <v>795</v>
      </c>
      <c r="F206" s="283" t="s">
        <v>205</v>
      </c>
      <c r="G206" s="281"/>
      <c r="H206" s="287" t="s">
        <v>880</v>
      </c>
      <c r="I206" s="288" t="s">
        <v>1292</v>
      </c>
      <c r="J206" s="283" t="s">
        <v>1205</v>
      </c>
      <c r="K206" s="284" t="s">
        <v>1006</v>
      </c>
    </row>
    <row r="207" spans="1:11" ht="15.6" x14ac:dyDescent="0.25">
      <c r="A207" s="281" t="s">
        <v>123</v>
      </c>
      <c r="B207" s="281"/>
      <c r="C207" s="282" t="s">
        <v>411</v>
      </c>
      <c r="D207" s="283" t="s">
        <v>670</v>
      </c>
      <c r="E207" s="283" t="s">
        <v>864</v>
      </c>
      <c r="F207" s="283" t="s">
        <v>205</v>
      </c>
      <c r="G207" s="281"/>
      <c r="H207" s="287" t="s">
        <v>881</v>
      </c>
      <c r="I207" s="288" t="s">
        <v>1292</v>
      </c>
      <c r="J207" s="283" t="s">
        <v>1136</v>
      </c>
      <c r="K207" s="284" t="s">
        <v>1007</v>
      </c>
    </row>
    <row r="208" spans="1:11" ht="15.6" x14ac:dyDescent="0.25">
      <c r="A208" s="281" t="s">
        <v>1408</v>
      </c>
      <c r="B208" s="281"/>
      <c r="C208" s="282" t="s">
        <v>412</v>
      </c>
      <c r="D208" s="283" t="s">
        <v>671</v>
      </c>
      <c r="E208" s="283" t="s">
        <v>825</v>
      </c>
      <c r="F208" s="283" t="s">
        <v>885</v>
      </c>
      <c r="G208" s="281"/>
      <c r="H208" s="287" t="s">
        <v>879</v>
      </c>
      <c r="I208" s="288" t="s">
        <v>1292</v>
      </c>
      <c r="J208" s="286" t="s">
        <v>1206</v>
      </c>
      <c r="K208" s="284" t="s">
        <v>1008</v>
      </c>
    </row>
    <row r="209" spans="1:11" ht="15.6" x14ac:dyDescent="0.25">
      <c r="A209" s="281" t="s">
        <v>1423</v>
      </c>
      <c r="B209" s="281"/>
      <c r="C209" s="282" t="s">
        <v>413</v>
      </c>
      <c r="D209" s="283" t="s">
        <v>672</v>
      </c>
      <c r="E209" s="283" t="s">
        <v>811</v>
      </c>
      <c r="F209" s="283" t="s">
        <v>885</v>
      </c>
      <c r="G209" s="281"/>
      <c r="H209" s="287" t="s">
        <v>879</v>
      </c>
      <c r="I209" s="288" t="s">
        <v>1292</v>
      </c>
      <c r="J209" s="283" t="s">
        <v>1207</v>
      </c>
      <c r="K209" s="284" t="s">
        <v>943</v>
      </c>
    </row>
    <row r="210" spans="1:11" ht="15.6" x14ac:dyDescent="0.25">
      <c r="A210" s="281"/>
      <c r="B210" s="281"/>
      <c r="C210" s="282" t="s">
        <v>414</v>
      </c>
      <c r="D210" s="283" t="s">
        <v>673</v>
      </c>
      <c r="E210" s="283" t="s">
        <v>783</v>
      </c>
      <c r="F210" s="283" t="s">
        <v>885</v>
      </c>
      <c r="G210" s="281"/>
      <c r="H210" s="287" t="s">
        <v>880</v>
      </c>
      <c r="I210" s="287" t="s">
        <v>1292</v>
      </c>
      <c r="J210" s="283" t="s">
        <v>1208</v>
      </c>
      <c r="K210" s="284" t="s">
        <v>1009</v>
      </c>
    </row>
    <row r="211" spans="1:11" ht="15.6" x14ac:dyDescent="0.25">
      <c r="A211" s="281" t="s">
        <v>1411</v>
      </c>
      <c r="B211" s="281"/>
      <c r="C211" s="282" t="s">
        <v>415</v>
      </c>
      <c r="D211" s="283" t="s">
        <v>674</v>
      </c>
      <c r="E211" s="283" t="s">
        <v>779</v>
      </c>
      <c r="F211" s="283" t="s">
        <v>885</v>
      </c>
      <c r="G211" s="281"/>
      <c r="H211" s="287" t="s">
        <v>175</v>
      </c>
      <c r="I211" s="288" t="s">
        <v>1292</v>
      </c>
      <c r="J211" s="283" t="s">
        <v>1209</v>
      </c>
      <c r="K211" s="284" t="s">
        <v>1010</v>
      </c>
    </row>
    <row r="212" spans="1:11" ht="15.6" x14ac:dyDescent="0.25">
      <c r="A212" s="281" t="s">
        <v>1412</v>
      </c>
      <c r="B212" s="281"/>
      <c r="C212" s="282" t="s">
        <v>416</v>
      </c>
      <c r="D212" s="283" t="s">
        <v>675</v>
      </c>
      <c r="E212" s="283" t="s">
        <v>779</v>
      </c>
      <c r="F212" s="283" t="s">
        <v>885</v>
      </c>
      <c r="G212" s="281"/>
      <c r="H212" s="287" t="s">
        <v>175</v>
      </c>
      <c r="I212" s="288" t="s">
        <v>1292</v>
      </c>
      <c r="J212" s="283" t="s">
        <v>1210</v>
      </c>
      <c r="K212" s="284" t="s">
        <v>997</v>
      </c>
    </row>
    <row r="213" spans="1:11" ht="15.6" x14ac:dyDescent="0.25">
      <c r="A213" s="281" t="s">
        <v>1444</v>
      </c>
      <c r="B213" s="281"/>
      <c r="C213" s="282" t="s">
        <v>417</v>
      </c>
      <c r="D213" s="283" t="s">
        <v>676</v>
      </c>
      <c r="E213" s="283" t="s">
        <v>782</v>
      </c>
      <c r="F213" s="283" t="s">
        <v>885</v>
      </c>
      <c r="G213" s="281"/>
      <c r="H213" s="287" t="s">
        <v>175</v>
      </c>
      <c r="I213" s="288" t="s">
        <v>1291</v>
      </c>
      <c r="J213" s="283" t="s">
        <v>1322</v>
      </c>
      <c r="K213" s="284" t="s">
        <v>888</v>
      </c>
    </row>
    <row r="214" spans="1:11" ht="15.6" x14ac:dyDescent="0.25">
      <c r="A214" s="281" t="s">
        <v>1505</v>
      </c>
      <c r="B214" s="281"/>
      <c r="C214" s="282" t="s">
        <v>418</v>
      </c>
      <c r="D214" s="283" t="s">
        <v>677</v>
      </c>
      <c r="E214" s="283" t="s">
        <v>808</v>
      </c>
      <c r="F214" s="283" t="s">
        <v>885</v>
      </c>
      <c r="G214" s="281"/>
      <c r="H214" s="287" t="s">
        <v>42</v>
      </c>
      <c r="I214" s="288" t="s">
        <v>1292</v>
      </c>
      <c r="J214" s="283" t="s">
        <v>1145</v>
      </c>
      <c r="K214" s="284" t="s">
        <v>927</v>
      </c>
    </row>
    <row r="215" spans="1:11" ht="15.6" x14ac:dyDescent="0.25">
      <c r="A215" s="281" t="s">
        <v>190</v>
      </c>
      <c r="B215" s="281"/>
      <c r="C215" s="282" t="s">
        <v>419</v>
      </c>
      <c r="D215" s="283" t="s">
        <v>678</v>
      </c>
      <c r="E215" s="283" t="s">
        <v>788</v>
      </c>
      <c r="F215" s="283" t="s">
        <v>885</v>
      </c>
      <c r="G215" s="281"/>
      <c r="H215" s="287" t="s">
        <v>175</v>
      </c>
      <c r="I215" s="288" t="s">
        <v>1291</v>
      </c>
      <c r="J215" s="286" t="s">
        <v>1211</v>
      </c>
      <c r="K215" s="284" t="s">
        <v>1011</v>
      </c>
    </row>
    <row r="216" spans="1:11" ht="15.6" x14ac:dyDescent="0.25">
      <c r="A216" s="281" t="s">
        <v>1526</v>
      </c>
      <c r="B216" s="281"/>
      <c r="C216" s="282" t="s">
        <v>328</v>
      </c>
      <c r="D216" s="283" t="s">
        <v>596</v>
      </c>
      <c r="E216" s="283" t="s">
        <v>845</v>
      </c>
      <c r="F216" s="283" t="s">
        <v>885</v>
      </c>
      <c r="G216" s="281"/>
      <c r="H216" s="287" t="s">
        <v>175</v>
      </c>
      <c r="I216" s="288" t="s">
        <v>1291</v>
      </c>
      <c r="J216" s="283" t="s">
        <v>1305</v>
      </c>
      <c r="K216" s="284" t="s">
        <v>947</v>
      </c>
    </row>
    <row r="217" spans="1:11" ht="15.6" x14ac:dyDescent="0.25">
      <c r="A217" s="281" t="s">
        <v>1528</v>
      </c>
      <c r="B217" s="281"/>
      <c r="C217" s="282" t="s">
        <v>420</v>
      </c>
      <c r="D217" s="283" t="s">
        <v>679</v>
      </c>
      <c r="E217" s="283" t="s">
        <v>847</v>
      </c>
      <c r="F217" s="283" t="s">
        <v>885</v>
      </c>
      <c r="G217" s="281"/>
      <c r="H217" s="287" t="s">
        <v>880</v>
      </c>
      <c r="I217" s="288" t="s">
        <v>1291</v>
      </c>
      <c r="J217" s="283" t="s">
        <v>1212</v>
      </c>
      <c r="K217" s="284" t="s">
        <v>1012</v>
      </c>
    </row>
    <row r="218" spans="1:11" ht="15.6" x14ac:dyDescent="0.25">
      <c r="A218" s="281" t="s">
        <v>82</v>
      </c>
      <c r="B218" s="281"/>
      <c r="C218" s="282" t="s">
        <v>402</v>
      </c>
      <c r="D218" s="283" t="s">
        <v>663</v>
      </c>
      <c r="E218" s="283" t="s">
        <v>815</v>
      </c>
      <c r="F218" s="283" t="s">
        <v>885</v>
      </c>
      <c r="G218" s="281"/>
      <c r="H218" s="287" t="s">
        <v>175</v>
      </c>
      <c r="I218" s="288" t="s">
        <v>1292</v>
      </c>
      <c r="J218" s="283" t="s">
        <v>1198</v>
      </c>
      <c r="K218" s="284" t="s">
        <v>901</v>
      </c>
    </row>
    <row r="219" spans="1:11" ht="15.6" x14ac:dyDescent="0.25">
      <c r="A219" s="281" t="s">
        <v>1389</v>
      </c>
      <c r="B219" s="281"/>
      <c r="C219" s="282" t="s">
        <v>421</v>
      </c>
      <c r="D219" s="283" t="s">
        <v>680</v>
      </c>
      <c r="E219" s="283" t="s">
        <v>788</v>
      </c>
      <c r="F219" s="283" t="s">
        <v>885</v>
      </c>
      <c r="G219" s="281"/>
      <c r="H219" s="287" t="s">
        <v>879</v>
      </c>
      <c r="I219" s="288" t="s">
        <v>1292</v>
      </c>
      <c r="J219" s="283" t="s">
        <v>1213</v>
      </c>
      <c r="K219" s="284" t="s">
        <v>1013</v>
      </c>
    </row>
    <row r="220" spans="1:11" ht="15.6" x14ac:dyDescent="0.25">
      <c r="A220" s="281" t="s">
        <v>1422</v>
      </c>
      <c r="B220" s="281"/>
      <c r="C220" s="282" t="s">
        <v>422</v>
      </c>
      <c r="D220" s="283" t="s">
        <v>681</v>
      </c>
      <c r="E220" s="283" t="s">
        <v>810</v>
      </c>
      <c r="F220" s="283" t="s">
        <v>885</v>
      </c>
      <c r="G220" s="281"/>
      <c r="H220" s="287" t="s">
        <v>175</v>
      </c>
      <c r="I220" s="288" t="s">
        <v>1292</v>
      </c>
      <c r="J220" s="283" t="s">
        <v>1188</v>
      </c>
      <c r="K220" s="284" t="s">
        <v>1014</v>
      </c>
    </row>
    <row r="221" spans="1:11" ht="15.6" x14ac:dyDescent="0.25">
      <c r="A221" s="281" t="s">
        <v>1340</v>
      </c>
      <c r="B221" s="281"/>
      <c r="C221" s="282" t="s">
        <v>423</v>
      </c>
      <c r="D221" s="283" t="s">
        <v>682</v>
      </c>
      <c r="E221" s="283" t="s">
        <v>806</v>
      </c>
      <c r="F221" s="283" t="s">
        <v>885</v>
      </c>
      <c r="G221" s="281"/>
      <c r="H221" s="287" t="s">
        <v>880</v>
      </c>
      <c r="I221" s="288" t="s">
        <v>1292</v>
      </c>
      <c r="J221" s="283" t="s">
        <v>1214</v>
      </c>
      <c r="K221" s="284" t="s">
        <v>1015</v>
      </c>
    </row>
    <row r="222" spans="1:11" ht="15.6" x14ac:dyDescent="0.25">
      <c r="A222" s="281" t="s">
        <v>178</v>
      </c>
      <c r="B222" s="281"/>
      <c r="C222" s="282" t="s">
        <v>424</v>
      </c>
      <c r="D222" s="283" t="s">
        <v>683</v>
      </c>
      <c r="E222" s="283" t="s">
        <v>800</v>
      </c>
      <c r="F222" s="283" t="s">
        <v>217</v>
      </c>
      <c r="G222" s="281"/>
      <c r="H222" s="287" t="s">
        <v>175</v>
      </c>
      <c r="I222" s="288" t="s">
        <v>1292</v>
      </c>
      <c r="J222" s="283" t="s">
        <v>1215</v>
      </c>
      <c r="K222" s="284" t="s">
        <v>1016</v>
      </c>
    </row>
    <row r="223" spans="1:11" ht="15.6" x14ac:dyDescent="0.25">
      <c r="A223" s="281" t="s">
        <v>1525</v>
      </c>
      <c r="B223" s="281"/>
      <c r="C223" s="282" t="s">
        <v>425</v>
      </c>
      <c r="D223" s="283" t="s">
        <v>684</v>
      </c>
      <c r="E223" s="283" t="s">
        <v>781</v>
      </c>
      <c r="F223" s="283" t="s">
        <v>217</v>
      </c>
      <c r="G223" s="281"/>
      <c r="H223" s="287" t="s">
        <v>880</v>
      </c>
      <c r="I223" s="288" t="s">
        <v>1291</v>
      </c>
      <c r="J223" s="283" t="s">
        <v>1323</v>
      </c>
      <c r="K223" s="284" t="s">
        <v>1017</v>
      </c>
    </row>
    <row r="224" spans="1:11" ht="15.6" x14ac:dyDescent="0.25">
      <c r="A224" s="281" t="s">
        <v>1492</v>
      </c>
      <c r="B224" s="281"/>
      <c r="C224" s="282" t="s">
        <v>426</v>
      </c>
      <c r="D224" s="283" t="s">
        <v>685</v>
      </c>
      <c r="E224" s="283" t="s">
        <v>780</v>
      </c>
      <c r="F224" s="283" t="s">
        <v>217</v>
      </c>
      <c r="G224" s="281"/>
      <c r="H224" s="287" t="s">
        <v>175</v>
      </c>
      <c r="I224" s="288" t="s">
        <v>1292</v>
      </c>
      <c r="J224" s="283" t="s">
        <v>1216</v>
      </c>
      <c r="K224" s="284" t="s">
        <v>1018</v>
      </c>
    </row>
    <row r="225" spans="1:11" ht="15.6" x14ac:dyDescent="0.25">
      <c r="A225" s="281" t="s">
        <v>1513</v>
      </c>
      <c r="B225" s="281"/>
      <c r="C225" s="282" t="s">
        <v>427</v>
      </c>
      <c r="D225" s="283" t="s">
        <v>686</v>
      </c>
      <c r="E225" s="283" t="s">
        <v>865</v>
      </c>
      <c r="F225" s="283" t="s">
        <v>217</v>
      </c>
      <c r="G225" s="281"/>
      <c r="H225" s="287" t="s">
        <v>879</v>
      </c>
      <c r="I225" s="288" t="s">
        <v>1292</v>
      </c>
      <c r="J225" s="283" t="s">
        <v>1217</v>
      </c>
      <c r="K225" s="284" t="s">
        <v>1019</v>
      </c>
    </row>
    <row r="226" spans="1:11" ht="15.6" x14ac:dyDescent="0.25">
      <c r="A226" s="281" t="s">
        <v>1527</v>
      </c>
      <c r="B226" s="281"/>
      <c r="C226" s="282" t="s">
        <v>428</v>
      </c>
      <c r="D226" s="283" t="s">
        <v>687</v>
      </c>
      <c r="E226" s="283" t="s">
        <v>781</v>
      </c>
      <c r="F226" s="283" t="s">
        <v>217</v>
      </c>
      <c r="G226" s="281"/>
      <c r="H226" s="287" t="s">
        <v>175</v>
      </c>
      <c r="I226" s="288" t="s">
        <v>1291</v>
      </c>
      <c r="J226" s="283" t="s">
        <v>1218</v>
      </c>
      <c r="K226" s="284" t="s">
        <v>896</v>
      </c>
    </row>
    <row r="227" spans="1:11" ht="15.6" x14ac:dyDescent="0.25">
      <c r="A227" s="281" t="s">
        <v>23</v>
      </c>
      <c r="B227" s="281"/>
      <c r="C227" s="282" t="s">
        <v>429</v>
      </c>
      <c r="D227" s="283" t="s">
        <v>688</v>
      </c>
      <c r="E227" s="283" t="s">
        <v>788</v>
      </c>
      <c r="F227" s="283" t="s">
        <v>217</v>
      </c>
      <c r="G227" s="281"/>
      <c r="H227" s="287" t="s">
        <v>879</v>
      </c>
      <c r="I227" s="288" t="s">
        <v>1291</v>
      </c>
      <c r="J227" s="283" t="s">
        <v>1219</v>
      </c>
      <c r="K227" s="284" t="s">
        <v>1013</v>
      </c>
    </row>
    <row r="228" spans="1:11" ht="15.6" x14ac:dyDescent="0.25">
      <c r="A228" s="281" t="s">
        <v>1379</v>
      </c>
      <c r="B228" s="281"/>
      <c r="C228" s="282" t="s">
        <v>430</v>
      </c>
      <c r="D228" s="283" t="s">
        <v>689</v>
      </c>
      <c r="E228" s="283" t="s">
        <v>788</v>
      </c>
      <c r="F228" s="283" t="s">
        <v>217</v>
      </c>
      <c r="G228" s="281"/>
      <c r="H228" s="287" t="s">
        <v>879</v>
      </c>
      <c r="I228" s="288" t="s">
        <v>1292</v>
      </c>
      <c r="J228" s="283" t="s">
        <v>1219</v>
      </c>
      <c r="K228" s="284" t="s">
        <v>906</v>
      </c>
    </row>
    <row r="229" spans="1:11" ht="15.6" x14ac:dyDescent="0.25">
      <c r="A229" s="281" t="s">
        <v>1493</v>
      </c>
      <c r="B229" s="281"/>
      <c r="C229" s="282" t="s">
        <v>431</v>
      </c>
      <c r="D229" s="283" t="s">
        <v>690</v>
      </c>
      <c r="E229" s="283" t="s">
        <v>780</v>
      </c>
      <c r="F229" s="283" t="s">
        <v>217</v>
      </c>
      <c r="G229" s="281"/>
      <c r="H229" s="287" t="s">
        <v>879</v>
      </c>
      <c r="I229" s="288" t="s">
        <v>1292</v>
      </c>
      <c r="J229" s="283" t="s">
        <v>1220</v>
      </c>
      <c r="K229" s="284" t="s">
        <v>942</v>
      </c>
    </row>
    <row r="230" spans="1:11" ht="15.6" x14ac:dyDescent="0.25">
      <c r="A230" s="281" t="s">
        <v>1357</v>
      </c>
      <c r="B230" s="281"/>
      <c r="C230" s="282" t="s">
        <v>432</v>
      </c>
      <c r="D230" s="283" t="s">
        <v>691</v>
      </c>
      <c r="E230" s="283" t="s">
        <v>855</v>
      </c>
      <c r="F230" s="283" t="s">
        <v>217</v>
      </c>
      <c r="G230" s="281"/>
      <c r="H230" s="287" t="s">
        <v>879</v>
      </c>
      <c r="I230" s="288" t="s">
        <v>1292</v>
      </c>
      <c r="J230" s="283" t="s">
        <v>1324</v>
      </c>
      <c r="K230" s="284" t="s">
        <v>1020</v>
      </c>
    </row>
    <row r="231" spans="1:11" ht="15.6" x14ac:dyDescent="0.25">
      <c r="A231" s="281" t="s">
        <v>1419</v>
      </c>
      <c r="B231" s="281"/>
      <c r="C231" s="282" t="s">
        <v>433</v>
      </c>
      <c r="D231" s="283" t="s">
        <v>692</v>
      </c>
      <c r="E231" s="283" t="s">
        <v>249</v>
      </c>
      <c r="F231" s="283" t="s">
        <v>217</v>
      </c>
      <c r="G231" s="281"/>
      <c r="H231" s="287" t="s">
        <v>880</v>
      </c>
      <c r="I231" s="288" t="s">
        <v>1292</v>
      </c>
      <c r="J231" s="283" t="s">
        <v>1221</v>
      </c>
      <c r="K231" s="284" t="s">
        <v>1021</v>
      </c>
    </row>
    <row r="232" spans="1:11" ht="15.6" x14ac:dyDescent="0.25">
      <c r="A232" s="281" t="s">
        <v>1406</v>
      </c>
      <c r="B232" s="281"/>
      <c r="C232" s="282" t="s">
        <v>434</v>
      </c>
      <c r="D232" s="283" t="s">
        <v>693</v>
      </c>
      <c r="E232" s="283" t="s">
        <v>866</v>
      </c>
      <c r="F232" s="283" t="s">
        <v>217</v>
      </c>
      <c r="G232" s="281"/>
      <c r="H232" s="287" t="s">
        <v>175</v>
      </c>
      <c r="I232" s="288" t="s">
        <v>1292</v>
      </c>
      <c r="J232" s="283" t="s">
        <v>1222</v>
      </c>
      <c r="K232" s="284" t="s">
        <v>1022</v>
      </c>
    </row>
    <row r="233" spans="1:11" ht="15.6" x14ac:dyDescent="0.25">
      <c r="A233" s="281"/>
      <c r="B233" s="281"/>
      <c r="C233" s="282" t="s">
        <v>435</v>
      </c>
      <c r="D233" s="283" t="s">
        <v>694</v>
      </c>
      <c r="E233" s="283" t="s">
        <v>787</v>
      </c>
      <c r="F233" s="283" t="s">
        <v>217</v>
      </c>
      <c r="G233" s="281"/>
      <c r="H233" s="287" t="s">
        <v>879</v>
      </c>
      <c r="I233" s="287" t="s">
        <v>1293</v>
      </c>
      <c r="J233" s="283" t="s">
        <v>1223</v>
      </c>
      <c r="K233" s="284" t="s">
        <v>1023</v>
      </c>
    </row>
    <row r="234" spans="1:11" ht="15.6" x14ac:dyDescent="0.25">
      <c r="A234" s="281" t="s">
        <v>1484</v>
      </c>
      <c r="B234" s="281"/>
      <c r="C234" s="282" t="s">
        <v>436</v>
      </c>
      <c r="D234" s="283" t="s">
        <v>695</v>
      </c>
      <c r="E234" s="283" t="s">
        <v>818</v>
      </c>
      <c r="F234" s="283" t="s">
        <v>217</v>
      </c>
      <c r="G234" s="281"/>
      <c r="H234" s="287" t="s">
        <v>879</v>
      </c>
      <c r="I234" s="288" t="s">
        <v>1292</v>
      </c>
      <c r="J234" s="283" t="s">
        <v>1325</v>
      </c>
      <c r="K234" s="284" t="s">
        <v>1024</v>
      </c>
    </row>
    <row r="235" spans="1:11" ht="15.6" x14ac:dyDescent="0.25">
      <c r="A235" s="281" t="s">
        <v>1534</v>
      </c>
      <c r="B235" s="281"/>
      <c r="C235" s="282" t="s">
        <v>437</v>
      </c>
      <c r="D235" s="283" t="s">
        <v>696</v>
      </c>
      <c r="E235" s="283" t="s">
        <v>781</v>
      </c>
      <c r="F235" s="283" t="s">
        <v>217</v>
      </c>
      <c r="G235" s="281"/>
      <c r="H235" s="287" t="s">
        <v>880</v>
      </c>
      <c r="I235" s="287" t="s">
        <v>1291</v>
      </c>
      <c r="J235" s="283" t="s">
        <v>1224</v>
      </c>
      <c r="K235" s="284" t="s">
        <v>896</v>
      </c>
    </row>
    <row r="236" spans="1:11" ht="15.6" x14ac:dyDescent="0.25">
      <c r="A236" s="281"/>
      <c r="B236" s="281"/>
      <c r="C236" s="282" t="s">
        <v>438</v>
      </c>
      <c r="D236" s="283" t="s">
        <v>692</v>
      </c>
      <c r="E236" s="283" t="s">
        <v>782</v>
      </c>
      <c r="F236" s="283" t="s">
        <v>217</v>
      </c>
      <c r="G236" s="281"/>
      <c r="H236" s="287" t="s">
        <v>880</v>
      </c>
      <c r="I236" s="287" t="s">
        <v>1292</v>
      </c>
      <c r="J236" s="283" t="s">
        <v>1225</v>
      </c>
      <c r="K236" s="284" t="s">
        <v>916</v>
      </c>
    </row>
    <row r="237" spans="1:11" ht="15.6" x14ac:dyDescent="0.25">
      <c r="A237" s="281" t="s">
        <v>1420</v>
      </c>
      <c r="B237" s="281"/>
      <c r="C237" s="282" t="s">
        <v>439</v>
      </c>
      <c r="D237" s="283" t="s">
        <v>697</v>
      </c>
      <c r="E237" s="283" t="s">
        <v>249</v>
      </c>
      <c r="F237" s="283" t="s">
        <v>217</v>
      </c>
      <c r="G237" s="281"/>
      <c r="H237" s="287" t="s">
        <v>880</v>
      </c>
      <c r="I237" s="288" t="s">
        <v>1292</v>
      </c>
      <c r="J237" s="283" t="s">
        <v>1226</v>
      </c>
      <c r="K237" s="284" t="s">
        <v>1025</v>
      </c>
    </row>
    <row r="238" spans="1:11" ht="15.6" x14ac:dyDescent="0.25">
      <c r="A238" s="281" t="s">
        <v>183</v>
      </c>
      <c r="B238" s="281"/>
      <c r="C238" s="282" t="s">
        <v>440</v>
      </c>
      <c r="D238" s="283" t="s">
        <v>698</v>
      </c>
      <c r="E238" s="283" t="s">
        <v>788</v>
      </c>
      <c r="F238" s="283" t="s">
        <v>218</v>
      </c>
      <c r="G238" s="281"/>
      <c r="H238" s="287" t="s">
        <v>879</v>
      </c>
      <c r="I238" s="288" t="s">
        <v>1292</v>
      </c>
      <c r="J238" s="283" t="s">
        <v>1326</v>
      </c>
      <c r="K238" s="284" t="s">
        <v>906</v>
      </c>
    </row>
    <row r="239" spans="1:11" ht="15.6" x14ac:dyDescent="0.25">
      <c r="A239" s="281" t="s">
        <v>1476</v>
      </c>
      <c r="B239" s="281"/>
      <c r="C239" s="282" t="s">
        <v>441</v>
      </c>
      <c r="D239" s="283" t="s">
        <v>699</v>
      </c>
      <c r="E239" s="283" t="s">
        <v>867</v>
      </c>
      <c r="F239" s="283" t="s">
        <v>218</v>
      </c>
      <c r="G239" s="281"/>
      <c r="H239" s="287" t="s">
        <v>879</v>
      </c>
      <c r="I239" s="288" t="s">
        <v>1292</v>
      </c>
      <c r="J239" s="283" t="s">
        <v>1327</v>
      </c>
      <c r="K239" s="284" t="s">
        <v>1026</v>
      </c>
    </row>
    <row r="240" spans="1:11" ht="15.6" x14ac:dyDescent="0.25">
      <c r="A240" s="281" t="s">
        <v>75</v>
      </c>
      <c r="B240" s="281"/>
      <c r="C240" s="282" t="s">
        <v>442</v>
      </c>
      <c r="D240" s="283" t="s">
        <v>700</v>
      </c>
      <c r="E240" s="283" t="s">
        <v>794</v>
      </c>
      <c r="F240" s="283" t="s">
        <v>218</v>
      </c>
      <c r="G240" s="281"/>
      <c r="H240" s="287" t="s">
        <v>175</v>
      </c>
      <c r="I240" s="288" t="s">
        <v>1292</v>
      </c>
      <c r="J240" s="283" t="s">
        <v>1227</v>
      </c>
      <c r="K240" s="284" t="s">
        <v>1027</v>
      </c>
    </row>
    <row r="241" spans="1:11" ht="15.6" x14ac:dyDescent="0.25">
      <c r="A241" s="281" t="s">
        <v>1517</v>
      </c>
      <c r="B241" s="281"/>
      <c r="C241" s="282" t="s">
        <v>443</v>
      </c>
      <c r="D241" s="283" t="s">
        <v>701</v>
      </c>
      <c r="E241" s="283" t="s">
        <v>791</v>
      </c>
      <c r="F241" s="283" t="s">
        <v>218</v>
      </c>
      <c r="G241" s="281"/>
      <c r="H241" s="287" t="s">
        <v>879</v>
      </c>
      <c r="I241" s="288" t="s">
        <v>1292</v>
      </c>
      <c r="J241" s="283" t="s">
        <v>1328</v>
      </c>
      <c r="K241" s="284" t="s">
        <v>1028</v>
      </c>
    </row>
    <row r="242" spans="1:11" ht="15.6" x14ac:dyDescent="0.25">
      <c r="A242" s="281" t="s">
        <v>1540</v>
      </c>
      <c r="B242" s="281"/>
      <c r="C242" s="282" t="s">
        <v>444</v>
      </c>
      <c r="D242" s="283" t="s">
        <v>702</v>
      </c>
      <c r="E242" s="283" t="s">
        <v>827</v>
      </c>
      <c r="F242" s="283" t="s">
        <v>218</v>
      </c>
      <c r="G242" s="281"/>
      <c r="H242" s="287" t="s">
        <v>879</v>
      </c>
      <c r="I242" s="287" t="s">
        <v>1292</v>
      </c>
      <c r="J242" s="283" t="s">
        <v>1182</v>
      </c>
      <c r="K242" s="284" t="s">
        <v>1029</v>
      </c>
    </row>
    <row r="243" spans="1:11" ht="15.6" x14ac:dyDescent="0.25">
      <c r="A243" s="281" t="s">
        <v>1510</v>
      </c>
      <c r="B243" s="281"/>
      <c r="C243" s="282" t="s">
        <v>445</v>
      </c>
      <c r="D243" s="283" t="s">
        <v>627</v>
      </c>
      <c r="E243" s="283" t="s">
        <v>808</v>
      </c>
      <c r="F243" s="283" t="s">
        <v>218</v>
      </c>
      <c r="G243" s="281"/>
      <c r="H243" s="287" t="s">
        <v>175</v>
      </c>
      <c r="I243" s="288" t="s">
        <v>1292</v>
      </c>
      <c r="J243" s="283" t="s">
        <v>1228</v>
      </c>
      <c r="K243" s="284" t="s">
        <v>927</v>
      </c>
    </row>
    <row r="244" spans="1:11" ht="15.6" x14ac:dyDescent="0.25">
      <c r="A244" s="281"/>
      <c r="B244" s="281"/>
      <c r="C244" s="282" t="s">
        <v>446</v>
      </c>
      <c r="D244" s="283" t="s">
        <v>703</v>
      </c>
      <c r="E244" s="283" t="s">
        <v>799</v>
      </c>
      <c r="F244" s="283" t="s">
        <v>218</v>
      </c>
      <c r="G244" s="281"/>
      <c r="H244" s="287" t="s">
        <v>879</v>
      </c>
      <c r="I244" s="287" t="s">
        <v>1292</v>
      </c>
      <c r="J244" s="283" t="s">
        <v>1229</v>
      </c>
      <c r="K244" s="284" t="s">
        <v>1030</v>
      </c>
    </row>
    <row r="245" spans="1:11" ht="15.6" x14ac:dyDescent="0.25">
      <c r="A245" s="281" t="s">
        <v>1399</v>
      </c>
      <c r="B245" s="281"/>
      <c r="C245" s="282" t="s">
        <v>447</v>
      </c>
      <c r="D245" s="283" t="s">
        <v>704</v>
      </c>
      <c r="E245" s="283" t="s">
        <v>868</v>
      </c>
      <c r="F245" s="283" t="s">
        <v>218</v>
      </c>
      <c r="G245" s="281"/>
      <c r="H245" s="287" t="s">
        <v>880</v>
      </c>
      <c r="I245" s="288" t="s">
        <v>1292</v>
      </c>
      <c r="J245" s="283" t="s">
        <v>1329</v>
      </c>
      <c r="K245" s="284" t="s">
        <v>1031</v>
      </c>
    </row>
    <row r="246" spans="1:11" ht="15.6" x14ac:dyDescent="0.25">
      <c r="A246" s="281" t="s">
        <v>1459</v>
      </c>
      <c r="B246" s="281"/>
      <c r="C246" s="282" t="s">
        <v>448</v>
      </c>
      <c r="D246" s="283" t="s">
        <v>705</v>
      </c>
      <c r="E246" s="283" t="s">
        <v>782</v>
      </c>
      <c r="F246" s="283" t="s">
        <v>218</v>
      </c>
      <c r="G246" s="281"/>
      <c r="H246" s="287" t="s">
        <v>879</v>
      </c>
      <c r="I246" s="288" t="s">
        <v>1291</v>
      </c>
      <c r="J246" s="283" t="s">
        <v>1230</v>
      </c>
      <c r="K246" s="284" t="s">
        <v>1032</v>
      </c>
    </row>
    <row r="247" spans="1:11" ht="15.6" x14ac:dyDescent="0.25">
      <c r="A247" s="281" t="s">
        <v>1471</v>
      </c>
      <c r="B247" s="281"/>
      <c r="C247" s="282" t="s">
        <v>449</v>
      </c>
      <c r="D247" s="283" t="s">
        <v>706</v>
      </c>
      <c r="E247" s="283" t="s">
        <v>827</v>
      </c>
      <c r="F247" s="283" t="s">
        <v>218</v>
      </c>
      <c r="G247" s="281"/>
      <c r="H247" s="287" t="s">
        <v>879</v>
      </c>
      <c r="I247" s="288" t="s">
        <v>1292</v>
      </c>
      <c r="J247" s="283" t="s">
        <v>1204</v>
      </c>
      <c r="K247" s="284" t="s">
        <v>1033</v>
      </c>
    </row>
    <row r="248" spans="1:11" ht="15.6" x14ac:dyDescent="0.25">
      <c r="A248" s="281" t="s">
        <v>1485</v>
      </c>
      <c r="B248" s="281"/>
      <c r="C248" s="282" t="s">
        <v>450</v>
      </c>
      <c r="D248" s="283" t="s">
        <v>707</v>
      </c>
      <c r="E248" s="283" t="s">
        <v>863</v>
      </c>
      <c r="F248" s="283" t="s">
        <v>218</v>
      </c>
      <c r="G248" s="281"/>
      <c r="H248" s="287" t="s">
        <v>879</v>
      </c>
      <c r="I248" s="288" t="s">
        <v>1292</v>
      </c>
      <c r="J248" s="283" t="s">
        <v>1231</v>
      </c>
      <c r="K248" s="284" t="s">
        <v>1034</v>
      </c>
    </row>
    <row r="249" spans="1:11" ht="15.6" x14ac:dyDescent="0.25">
      <c r="A249" s="281" t="s">
        <v>1368</v>
      </c>
      <c r="B249" s="281"/>
      <c r="C249" s="282" t="s">
        <v>451</v>
      </c>
      <c r="D249" s="283" t="s">
        <v>708</v>
      </c>
      <c r="E249" s="283" t="s">
        <v>797</v>
      </c>
      <c r="F249" s="283" t="s">
        <v>257</v>
      </c>
      <c r="G249" s="281"/>
      <c r="H249" s="287" t="s">
        <v>879</v>
      </c>
      <c r="I249" s="287" t="s">
        <v>1292</v>
      </c>
      <c r="J249" s="283" t="s">
        <v>1232</v>
      </c>
      <c r="K249" s="284" t="s">
        <v>1035</v>
      </c>
    </row>
    <row r="250" spans="1:11" ht="15.6" x14ac:dyDescent="0.25">
      <c r="A250" s="281" t="s">
        <v>1369</v>
      </c>
      <c r="B250" s="281"/>
      <c r="C250" s="282" t="s">
        <v>452</v>
      </c>
      <c r="D250" s="283" t="s">
        <v>709</v>
      </c>
      <c r="E250" s="283" t="s">
        <v>797</v>
      </c>
      <c r="F250" s="283" t="s">
        <v>257</v>
      </c>
      <c r="G250" s="281"/>
      <c r="H250" s="287" t="s">
        <v>879</v>
      </c>
      <c r="I250" s="288" t="s">
        <v>1292</v>
      </c>
      <c r="J250" s="283" t="s">
        <v>1232</v>
      </c>
      <c r="K250" s="284" t="s">
        <v>1035</v>
      </c>
    </row>
    <row r="251" spans="1:11" ht="15.6" x14ac:dyDescent="0.25">
      <c r="A251" s="281" t="s">
        <v>186</v>
      </c>
      <c r="B251" s="281"/>
      <c r="C251" s="282" t="s">
        <v>453</v>
      </c>
      <c r="D251" s="283" t="s">
        <v>710</v>
      </c>
      <c r="E251" s="283" t="s">
        <v>788</v>
      </c>
      <c r="F251" s="283" t="s">
        <v>257</v>
      </c>
      <c r="G251" s="281"/>
      <c r="H251" s="287" t="s">
        <v>879</v>
      </c>
      <c r="I251" s="288" t="s">
        <v>1291</v>
      </c>
      <c r="J251" s="283" t="s">
        <v>1233</v>
      </c>
      <c r="K251" s="284" t="s">
        <v>1036</v>
      </c>
    </row>
    <row r="252" spans="1:11" ht="15.6" x14ac:dyDescent="0.25">
      <c r="A252" s="281" t="s">
        <v>1378</v>
      </c>
      <c r="B252" s="281"/>
      <c r="C252" s="282" t="s">
        <v>454</v>
      </c>
      <c r="D252" s="283" t="s">
        <v>711</v>
      </c>
      <c r="E252" s="283" t="s">
        <v>869</v>
      </c>
      <c r="F252" s="283" t="s">
        <v>257</v>
      </c>
      <c r="G252" s="281"/>
      <c r="H252" s="287" t="s">
        <v>879</v>
      </c>
      <c r="I252" s="288" t="s">
        <v>1292</v>
      </c>
      <c r="J252" s="283" t="s">
        <v>1234</v>
      </c>
      <c r="K252" s="284" t="s">
        <v>1037</v>
      </c>
    </row>
    <row r="253" spans="1:11" ht="15.6" x14ac:dyDescent="0.25">
      <c r="A253" s="281" t="s">
        <v>1482</v>
      </c>
      <c r="B253" s="281"/>
      <c r="C253" s="282" t="s">
        <v>455</v>
      </c>
      <c r="D253" s="283" t="s">
        <v>712</v>
      </c>
      <c r="E253" s="283" t="s">
        <v>818</v>
      </c>
      <c r="F253" s="283" t="s">
        <v>257</v>
      </c>
      <c r="G253" s="281"/>
      <c r="H253" s="287" t="s">
        <v>879</v>
      </c>
      <c r="I253" s="288" t="s">
        <v>1292</v>
      </c>
      <c r="J253" s="283" t="s">
        <v>1235</v>
      </c>
      <c r="K253" s="284" t="s">
        <v>1038</v>
      </c>
    </row>
    <row r="254" spans="1:11" ht="15.6" x14ac:dyDescent="0.25">
      <c r="A254" s="281" t="s">
        <v>1468</v>
      </c>
      <c r="B254" s="281"/>
      <c r="C254" s="282" t="s">
        <v>456</v>
      </c>
      <c r="D254" s="283" t="s">
        <v>713</v>
      </c>
      <c r="E254" s="283" t="s">
        <v>805</v>
      </c>
      <c r="F254" s="283" t="s">
        <v>257</v>
      </c>
      <c r="G254" s="281"/>
      <c r="H254" s="287" t="s">
        <v>880</v>
      </c>
      <c r="I254" s="288" t="s">
        <v>1292</v>
      </c>
      <c r="J254" s="283" t="s">
        <v>1236</v>
      </c>
      <c r="K254" s="284" t="s">
        <v>1039</v>
      </c>
    </row>
    <row r="255" spans="1:11" ht="15.6" x14ac:dyDescent="0.25">
      <c r="A255" s="281" t="s">
        <v>1371</v>
      </c>
      <c r="B255" s="281"/>
      <c r="C255" s="282" t="s">
        <v>457</v>
      </c>
      <c r="D255" s="283" t="s">
        <v>714</v>
      </c>
      <c r="E255" s="283" t="s">
        <v>797</v>
      </c>
      <c r="F255" s="283" t="s">
        <v>257</v>
      </c>
      <c r="G255" s="281"/>
      <c r="H255" s="287" t="s">
        <v>880</v>
      </c>
      <c r="I255" s="288" t="s">
        <v>1292</v>
      </c>
      <c r="J255" s="283" t="s">
        <v>1232</v>
      </c>
      <c r="K255" s="284" t="s">
        <v>1040</v>
      </c>
    </row>
    <row r="256" spans="1:11" ht="15.6" x14ac:dyDescent="0.25">
      <c r="A256" s="281" t="s">
        <v>1498</v>
      </c>
      <c r="B256" s="281"/>
      <c r="C256" s="282" t="s">
        <v>458</v>
      </c>
      <c r="D256" s="283" t="s">
        <v>715</v>
      </c>
      <c r="E256" s="283" t="s">
        <v>819</v>
      </c>
      <c r="F256" s="283" t="s">
        <v>257</v>
      </c>
      <c r="G256" s="281"/>
      <c r="H256" s="287" t="s">
        <v>880</v>
      </c>
      <c r="I256" s="288" t="s">
        <v>1292</v>
      </c>
      <c r="J256" s="283" t="s">
        <v>182</v>
      </c>
      <c r="K256" s="284" t="s">
        <v>1041</v>
      </c>
    </row>
    <row r="257" spans="1:11" ht="15.6" x14ac:dyDescent="0.25">
      <c r="A257" s="281" t="s">
        <v>1448</v>
      </c>
      <c r="B257" s="281"/>
      <c r="C257" s="282" t="s">
        <v>459</v>
      </c>
      <c r="D257" s="283" t="s">
        <v>716</v>
      </c>
      <c r="E257" s="283" t="s">
        <v>782</v>
      </c>
      <c r="F257" s="283" t="s">
        <v>257</v>
      </c>
      <c r="G257" s="281"/>
      <c r="H257" s="287" t="s">
        <v>880</v>
      </c>
      <c r="I257" s="288" t="s">
        <v>1291</v>
      </c>
      <c r="J257" s="283" t="s">
        <v>1237</v>
      </c>
      <c r="K257" s="284" t="s">
        <v>1042</v>
      </c>
    </row>
    <row r="258" spans="1:11" ht="15.6" x14ac:dyDescent="0.25">
      <c r="A258" s="281" t="s">
        <v>1509</v>
      </c>
      <c r="B258" s="281"/>
      <c r="C258" s="282" t="s">
        <v>460</v>
      </c>
      <c r="D258" s="283" t="s">
        <v>717</v>
      </c>
      <c r="E258" s="283" t="s">
        <v>808</v>
      </c>
      <c r="F258" s="283" t="s">
        <v>257</v>
      </c>
      <c r="G258" s="281"/>
      <c r="H258" s="287" t="s">
        <v>879</v>
      </c>
      <c r="I258" s="288" t="s">
        <v>1292</v>
      </c>
      <c r="J258" s="283" t="s">
        <v>1238</v>
      </c>
      <c r="K258" s="284" t="s">
        <v>927</v>
      </c>
    </row>
    <row r="259" spans="1:11" ht="15.6" x14ac:dyDescent="0.25">
      <c r="A259" s="281" t="s">
        <v>1418</v>
      </c>
      <c r="B259" s="281"/>
      <c r="C259" s="282" t="s">
        <v>461</v>
      </c>
      <c r="D259" s="283" t="s">
        <v>718</v>
      </c>
      <c r="E259" s="283" t="s">
        <v>249</v>
      </c>
      <c r="F259" s="283" t="s">
        <v>257</v>
      </c>
      <c r="G259" s="281"/>
      <c r="H259" s="287" t="s">
        <v>880</v>
      </c>
      <c r="I259" s="288" t="s">
        <v>1292</v>
      </c>
      <c r="J259" s="283" t="s">
        <v>1239</v>
      </c>
      <c r="K259" s="284" t="s">
        <v>250</v>
      </c>
    </row>
    <row r="260" spans="1:11" ht="15.6" x14ac:dyDescent="0.25">
      <c r="A260" s="281" t="s">
        <v>1518</v>
      </c>
      <c r="B260" s="281"/>
      <c r="C260" s="282" t="s">
        <v>462</v>
      </c>
      <c r="D260" s="283" t="s">
        <v>719</v>
      </c>
      <c r="E260" s="283" t="s">
        <v>791</v>
      </c>
      <c r="F260" s="283" t="s">
        <v>257</v>
      </c>
      <c r="G260" s="281"/>
      <c r="H260" s="287" t="s">
        <v>879</v>
      </c>
      <c r="I260" s="288" t="s">
        <v>1292</v>
      </c>
      <c r="J260" s="283" t="s">
        <v>1330</v>
      </c>
      <c r="K260" s="284" t="s">
        <v>1043</v>
      </c>
    </row>
    <row r="261" spans="1:11" ht="15.6" x14ac:dyDescent="0.25">
      <c r="A261" s="281" t="s">
        <v>1397</v>
      </c>
      <c r="B261" s="281"/>
      <c r="C261" s="282" t="s">
        <v>463</v>
      </c>
      <c r="D261" s="283" t="s">
        <v>720</v>
      </c>
      <c r="E261" s="283" t="s">
        <v>790</v>
      </c>
      <c r="F261" s="283" t="s">
        <v>257</v>
      </c>
      <c r="G261" s="281"/>
      <c r="H261" s="287" t="s">
        <v>880</v>
      </c>
      <c r="I261" s="288" t="s">
        <v>1292</v>
      </c>
      <c r="J261" s="283" t="s">
        <v>1238</v>
      </c>
      <c r="K261" s="284" t="s">
        <v>1044</v>
      </c>
    </row>
    <row r="262" spans="1:11" ht="15.6" x14ac:dyDescent="0.25">
      <c r="A262" s="281" t="s">
        <v>1373</v>
      </c>
      <c r="B262" s="281"/>
      <c r="C262" s="282" t="s">
        <v>464</v>
      </c>
      <c r="D262" s="283" t="s">
        <v>721</v>
      </c>
      <c r="E262" s="283" t="s">
        <v>797</v>
      </c>
      <c r="F262" s="283" t="s">
        <v>257</v>
      </c>
      <c r="G262" s="281"/>
      <c r="H262" s="287" t="s">
        <v>175</v>
      </c>
      <c r="I262" s="288" t="s">
        <v>1292</v>
      </c>
      <c r="J262" s="283" t="s">
        <v>1232</v>
      </c>
      <c r="K262" s="284" t="s">
        <v>1040</v>
      </c>
    </row>
    <row r="263" spans="1:11" ht="15.6" x14ac:dyDescent="0.25">
      <c r="A263" s="281" t="s">
        <v>1522</v>
      </c>
      <c r="B263" s="281"/>
      <c r="C263" s="282" t="s">
        <v>465</v>
      </c>
      <c r="D263" s="283" t="s">
        <v>722</v>
      </c>
      <c r="E263" s="283" t="s">
        <v>870</v>
      </c>
      <c r="F263" s="283" t="s">
        <v>213</v>
      </c>
      <c r="G263" s="281"/>
      <c r="H263" s="287" t="s">
        <v>879</v>
      </c>
      <c r="I263" s="288" t="s">
        <v>1291</v>
      </c>
      <c r="J263" s="283" t="s">
        <v>1240</v>
      </c>
      <c r="K263" s="284" t="s">
        <v>1045</v>
      </c>
    </row>
    <row r="264" spans="1:11" ht="15.6" x14ac:dyDescent="0.25">
      <c r="A264" s="281" t="s">
        <v>1523</v>
      </c>
      <c r="B264" s="281"/>
      <c r="C264" s="282" t="s">
        <v>466</v>
      </c>
      <c r="D264" s="283" t="s">
        <v>723</v>
      </c>
      <c r="E264" s="283" t="s">
        <v>871</v>
      </c>
      <c r="F264" s="283" t="s">
        <v>213</v>
      </c>
      <c r="G264" s="281"/>
      <c r="H264" s="287" t="s">
        <v>880</v>
      </c>
      <c r="I264" s="288" t="s">
        <v>1291</v>
      </c>
      <c r="J264" s="283" t="s">
        <v>1331</v>
      </c>
      <c r="K264" s="284" t="s">
        <v>1046</v>
      </c>
    </row>
    <row r="265" spans="1:11" ht="15.6" x14ac:dyDescent="0.25">
      <c r="A265" s="281" t="s">
        <v>1524</v>
      </c>
      <c r="B265" s="281"/>
      <c r="C265" s="282" t="s">
        <v>467</v>
      </c>
      <c r="D265" s="283" t="s">
        <v>724</v>
      </c>
      <c r="E265" s="283" t="s">
        <v>781</v>
      </c>
      <c r="F265" s="283" t="s">
        <v>213</v>
      </c>
      <c r="G265" s="281"/>
      <c r="H265" s="287" t="s">
        <v>879</v>
      </c>
      <c r="I265" s="288" t="s">
        <v>1291</v>
      </c>
      <c r="J265" s="283" t="s">
        <v>1241</v>
      </c>
      <c r="K265" s="284" t="s">
        <v>1047</v>
      </c>
    </row>
    <row r="266" spans="1:11" ht="15.6" x14ac:dyDescent="0.25">
      <c r="A266" s="281" t="s">
        <v>46</v>
      </c>
      <c r="B266" s="281"/>
      <c r="C266" s="282" t="s">
        <v>468</v>
      </c>
      <c r="D266" s="283" t="s">
        <v>725</v>
      </c>
      <c r="E266" s="283" t="s">
        <v>794</v>
      </c>
      <c r="F266" s="283" t="s">
        <v>213</v>
      </c>
      <c r="G266" s="281"/>
      <c r="H266" s="287" t="s">
        <v>175</v>
      </c>
      <c r="I266" s="288" t="s">
        <v>1292</v>
      </c>
      <c r="J266" s="283" t="s">
        <v>1242</v>
      </c>
      <c r="K266" s="284" t="s">
        <v>1048</v>
      </c>
    </row>
    <row r="267" spans="1:11" ht="15.6" x14ac:dyDescent="0.25">
      <c r="A267" s="281" t="s">
        <v>1503</v>
      </c>
      <c r="B267" s="281"/>
      <c r="C267" s="282" t="s">
        <v>469</v>
      </c>
      <c r="D267" s="283" t="s">
        <v>726</v>
      </c>
      <c r="E267" s="283" t="s">
        <v>872</v>
      </c>
      <c r="F267" s="283" t="s">
        <v>213</v>
      </c>
      <c r="G267" s="281"/>
      <c r="H267" s="287" t="s">
        <v>175</v>
      </c>
      <c r="I267" s="288" t="s">
        <v>1292</v>
      </c>
      <c r="J267" s="283" t="s">
        <v>1243</v>
      </c>
      <c r="K267" s="284" t="s">
        <v>1049</v>
      </c>
    </row>
    <row r="268" spans="1:11" ht="15.6" x14ac:dyDescent="0.25">
      <c r="A268" s="281" t="s">
        <v>1479</v>
      </c>
      <c r="B268" s="281"/>
      <c r="C268" s="282" t="s">
        <v>470</v>
      </c>
      <c r="D268" s="283" t="s">
        <v>727</v>
      </c>
      <c r="E268" s="283" t="s">
        <v>824</v>
      </c>
      <c r="F268" s="283" t="s">
        <v>213</v>
      </c>
      <c r="G268" s="281"/>
      <c r="H268" s="287" t="s">
        <v>879</v>
      </c>
      <c r="I268" s="288" t="s">
        <v>1292</v>
      </c>
      <c r="J268" s="283" t="s">
        <v>1244</v>
      </c>
      <c r="K268" s="284" t="s">
        <v>1050</v>
      </c>
    </row>
    <row r="269" spans="1:11" ht="15.6" x14ac:dyDescent="0.25">
      <c r="A269" s="281" t="s">
        <v>71</v>
      </c>
      <c r="B269" s="281"/>
      <c r="C269" s="282" t="s">
        <v>471</v>
      </c>
      <c r="D269" s="283" t="s">
        <v>728</v>
      </c>
      <c r="E269" s="283" t="s">
        <v>794</v>
      </c>
      <c r="F269" s="283" t="s">
        <v>213</v>
      </c>
      <c r="G269" s="281"/>
      <c r="H269" s="287" t="s">
        <v>175</v>
      </c>
      <c r="I269" s="288" t="s">
        <v>1292</v>
      </c>
      <c r="J269" s="283" t="s">
        <v>1245</v>
      </c>
      <c r="K269" s="284" t="s">
        <v>1051</v>
      </c>
    </row>
    <row r="270" spans="1:11" ht="15.6" x14ac:dyDescent="0.25">
      <c r="A270" s="281" t="s">
        <v>1355</v>
      </c>
      <c r="B270" s="281"/>
      <c r="C270" s="282" t="s">
        <v>472</v>
      </c>
      <c r="D270" s="283" t="s">
        <v>729</v>
      </c>
      <c r="E270" s="283" t="s">
        <v>852</v>
      </c>
      <c r="F270" s="283" t="s">
        <v>213</v>
      </c>
      <c r="G270" s="281"/>
      <c r="H270" s="287" t="s">
        <v>879</v>
      </c>
      <c r="I270" s="288" t="s">
        <v>1292</v>
      </c>
      <c r="J270" s="283" t="s">
        <v>1246</v>
      </c>
      <c r="K270" s="284" t="s">
        <v>1052</v>
      </c>
    </row>
    <row r="271" spans="1:11" ht="15.6" x14ac:dyDescent="0.25">
      <c r="A271" s="281" t="s">
        <v>1531</v>
      </c>
      <c r="B271" s="281"/>
      <c r="C271" s="282" t="s">
        <v>473</v>
      </c>
      <c r="D271" s="283" t="s">
        <v>730</v>
      </c>
      <c r="E271" s="283" t="s">
        <v>781</v>
      </c>
      <c r="F271" s="283" t="s">
        <v>213</v>
      </c>
      <c r="G271" s="281"/>
      <c r="H271" s="287" t="s">
        <v>879</v>
      </c>
      <c r="I271" s="288" t="s">
        <v>1291</v>
      </c>
      <c r="J271" s="283" t="s">
        <v>1247</v>
      </c>
      <c r="K271" s="284" t="s">
        <v>896</v>
      </c>
    </row>
    <row r="272" spans="1:11" ht="15.6" x14ac:dyDescent="0.25">
      <c r="A272" s="281" t="s">
        <v>74</v>
      </c>
      <c r="B272" s="281"/>
      <c r="C272" s="282" t="s">
        <v>474</v>
      </c>
      <c r="D272" s="283" t="s">
        <v>731</v>
      </c>
      <c r="E272" s="283" t="s">
        <v>794</v>
      </c>
      <c r="F272" s="283" t="s">
        <v>213</v>
      </c>
      <c r="G272" s="281"/>
      <c r="H272" s="287" t="s">
        <v>879</v>
      </c>
      <c r="I272" s="288" t="s">
        <v>1292</v>
      </c>
      <c r="J272" s="283" t="s">
        <v>1248</v>
      </c>
      <c r="K272" s="284" t="s">
        <v>1053</v>
      </c>
    </row>
    <row r="273" spans="1:11" ht="15.6" x14ac:dyDescent="0.25">
      <c r="A273" s="281" t="s">
        <v>138</v>
      </c>
      <c r="B273" s="281"/>
      <c r="C273" s="282" t="s">
        <v>475</v>
      </c>
      <c r="D273" s="283" t="s">
        <v>732</v>
      </c>
      <c r="E273" s="283" t="s">
        <v>822</v>
      </c>
      <c r="F273" s="283" t="s">
        <v>213</v>
      </c>
      <c r="G273" s="281"/>
      <c r="H273" s="287" t="s">
        <v>880</v>
      </c>
      <c r="I273" s="288" t="s">
        <v>1292</v>
      </c>
      <c r="J273" s="283" t="s">
        <v>1249</v>
      </c>
      <c r="K273" s="284" t="s">
        <v>896</v>
      </c>
    </row>
    <row r="274" spans="1:11" ht="15.6" x14ac:dyDescent="0.25">
      <c r="A274" s="281" t="s">
        <v>1354</v>
      </c>
      <c r="B274" s="281"/>
      <c r="C274" s="282" t="s">
        <v>476</v>
      </c>
      <c r="D274" s="283" t="s">
        <v>733</v>
      </c>
      <c r="E274" s="283" t="s">
        <v>873</v>
      </c>
      <c r="F274" s="283" t="s">
        <v>213</v>
      </c>
      <c r="G274" s="281"/>
      <c r="H274" s="287" t="s">
        <v>879</v>
      </c>
      <c r="I274" s="288" t="s">
        <v>1292</v>
      </c>
      <c r="J274" s="283" t="s">
        <v>1250</v>
      </c>
      <c r="K274" s="284" t="s">
        <v>1054</v>
      </c>
    </row>
    <row r="275" spans="1:11" ht="15.6" x14ac:dyDescent="0.25">
      <c r="A275" s="281" t="s">
        <v>1533</v>
      </c>
      <c r="B275" s="281"/>
      <c r="C275" s="282" t="s">
        <v>477</v>
      </c>
      <c r="D275" s="283" t="s">
        <v>734</v>
      </c>
      <c r="E275" s="283" t="s">
        <v>781</v>
      </c>
      <c r="F275" s="283" t="s">
        <v>213</v>
      </c>
      <c r="G275" s="281"/>
      <c r="H275" s="287" t="s">
        <v>175</v>
      </c>
      <c r="I275" s="288" t="s">
        <v>1291</v>
      </c>
      <c r="J275" s="283" t="s">
        <v>1251</v>
      </c>
      <c r="K275" s="284" t="s">
        <v>1055</v>
      </c>
    </row>
    <row r="276" spans="1:11" ht="15.6" x14ac:dyDescent="0.25">
      <c r="A276" s="281" t="s">
        <v>1460</v>
      </c>
      <c r="B276" s="281"/>
      <c r="C276" s="282" t="s">
        <v>478</v>
      </c>
      <c r="D276" s="283" t="s">
        <v>735</v>
      </c>
      <c r="E276" s="283" t="s">
        <v>782</v>
      </c>
      <c r="F276" s="283" t="s">
        <v>213</v>
      </c>
      <c r="G276" s="281"/>
      <c r="H276" s="287" t="s">
        <v>175</v>
      </c>
      <c r="I276" s="288" t="s">
        <v>1291</v>
      </c>
      <c r="J276" s="283" t="s">
        <v>1252</v>
      </c>
      <c r="K276" s="284" t="s">
        <v>916</v>
      </c>
    </row>
    <row r="277" spans="1:11" ht="15.6" x14ac:dyDescent="0.25">
      <c r="A277" s="281" t="s">
        <v>1402</v>
      </c>
      <c r="B277" s="281"/>
      <c r="C277" s="282" t="s">
        <v>479</v>
      </c>
      <c r="D277" s="283" t="s">
        <v>736</v>
      </c>
      <c r="E277" s="283" t="s">
        <v>813</v>
      </c>
      <c r="F277" s="283" t="s">
        <v>213</v>
      </c>
      <c r="G277" s="281"/>
      <c r="H277" s="287" t="s">
        <v>880</v>
      </c>
      <c r="I277" s="288" t="s">
        <v>1292</v>
      </c>
      <c r="J277" s="283" t="s">
        <v>1332</v>
      </c>
      <c r="K277" s="284" t="s">
        <v>1056</v>
      </c>
    </row>
    <row r="278" spans="1:11" ht="15.6" x14ac:dyDescent="0.25">
      <c r="A278" s="281" t="s">
        <v>1353</v>
      </c>
      <c r="B278" s="281"/>
      <c r="C278" s="282" t="s">
        <v>480</v>
      </c>
      <c r="D278" s="283" t="s">
        <v>737</v>
      </c>
      <c r="E278" s="283" t="s">
        <v>800</v>
      </c>
      <c r="F278" s="283" t="s">
        <v>215</v>
      </c>
      <c r="G278" s="281"/>
      <c r="H278" s="287" t="s">
        <v>175</v>
      </c>
      <c r="I278" s="288" t="s">
        <v>1292</v>
      </c>
      <c r="J278" s="283" t="s">
        <v>1253</v>
      </c>
      <c r="K278" s="284" t="s">
        <v>899</v>
      </c>
    </row>
    <row r="279" spans="1:11" ht="15.6" x14ac:dyDescent="0.25">
      <c r="A279" s="281" t="s">
        <v>185</v>
      </c>
      <c r="B279" s="281"/>
      <c r="C279" s="282" t="s">
        <v>481</v>
      </c>
      <c r="D279" s="283" t="s">
        <v>738</v>
      </c>
      <c r="E279" s="283" t="s">
        <v>788</v>
      </c>
      <c r="F279" s="283" t="s">
        <v>215</v>
      </c>
      <c r="G279" s="281"/>
      <c r="H279" s="287" t="s">
        <v>879</v>
      </c>
      <c r="I279" s="288" t="s">
        <v>1291</v>
      </c>
      <c r="J279" s="283" t="s">
        <v>1254</v>
      </c>
      <c r="K279" s="284" t="s">
        <v>906</v>
      </c>
    </row>
    <row r="280" spans="1:11" ht="15.6" x14ac:dyDescent="0.25">
      <c r="A280" s="281" t="s">
        <v>47</v>
      </c>
      <c r="B280" s="281"/>
      <c r="C280" s="282" t="s">
        <v>482</v>
      </c>
      <c r="D280" s="283" t="s">
        <v>739</v>
      </c>
      <c r="E280" s="283" t="s">
        <v>874</v>
      </c>
      <c r="F280" s="283" t="s">
        <v>215</v>
      </c>
      <c r="G280" s="281"/>
      <c r="H280" s="287" t="s">
        <v>879</v>
      </c>
      <c r="I280" s="288" t="s">
        <v>1292</v>
      </c>
      <c r="J280" s="283" t="s">
        <v>1255</v>
      </c>
      <c r="K280" s="284" t="s">
        <v>1057</v>
      </c>
    </row>
    <row r="281" spans="1:11" ht="15.6" x14ac:dyDescent="0.25">
      <c r="A281" s="281" t="s">
        <v>1376</v>
      </c>
      <c r="B281" s="281"/>
      <c r="C281" s="282" t="s">
        <v>483</v>
      </c>
      <c r="D281" s="283" t="s">
        <v>740</v>
      </c>
      <c r="E281" s="283" t="s">
        <v>788</v>
      </c>
      <c r="F281" s="283" t="s">
        <v>215</v>
      </c>
      <c r="G281" s="281"/>
      <c r="H281" s="287" t="s">
        <v>42</v>
      </c>
      <c r="I281" s="287" t="s">
        <v>1291</v>
      </c>
      <c r="J281" s="283" t="s">
        <v>1256</v>
      </c>
      <c r="K281" s="284" t="s">
        <v>1058</v>
      </c>
    </row>
    <row r="282" spans="1:11" ht="15.6" x14ac:dyDescent="0.25">
      <c r="A282" s="281" t="s">
        <v>1481</v>
      </c>
      <c r="B282" s="281"/>
      <c r="C282" s="282" t="s">
        <v>484</v>
      </c>
      <c r="D282" s="283" t="s">
        <v>741</v>
      </c>
      <c r="E282" s="283" t="s">
        <v>871</v>
      </c>
      <c r="F282" s="283" t="s">
        <v>215</v>
      </c>
      <c r="G282" s="281"/>
      <c r="H282" s="287" t="s">
        <v>175</v>
      </c>
      <c r="I282" s="288" t="s">
        <v>1292</v>
      </c>
      <c r="J282" s="283" t="s">
        <v>1257</v>
      </c>
      <c r="K282" s="284" t="s">
        <v>896</v>
      </c>
    </row>
    <row r="283" spans="1:11" ht="15.6" x14ac:dyDescent="0.25">
      <c r="A283" s="281" t="s">
        <v>1504</v>
      </c>
      <c r="B283" s="281"/>
      <c r="C283" s="282" t="s">
        <v>485</v>
      </c>
      <c r="D283" s="283" t="s">
        <v>742</v>
      </c>
      <c r="E283" s="283" t="s">
        <v>834</v>
      </c>
      <c r="F283" s="283" t="s">
        <v>215</v>
      </c>
      <c r="G283" s="281"/>
      <c r="H283" s="287" t="s">
        <v>880</v>
      </c>
      <c r="I283" s="288" t="s">
        <v>1292</v>
      </c>
      <c r="J283" s="283" t="s">
        <v>1258</v>
      </c>
      <c r="K283" s="284" t="s">
        <v>1059</v>
      </c>
    </row>
    <row r="284" spans="1:11" ht="15.6" x14ac:dyDescent="0.25">
      <c r="A284" s="281" t="s">
        <v>80</v>
      </c>
      <c r="B284" s="281"/>
      <c r="C284" s="282" t="s">
        <v>354</v>
      </c>
      <c r="D284" s="283" t="s">
        <v>621</v>
      </c>
      <c r="E284" s="283" t="s">
        <v>794</v>
      </c>
      <c r="F284" s="283" t="s">
        <v>215</v>
      </c>
      <c r="G284" s="281"/>
      <c r="H284" s="287" t="s">
        <v>175</v>
      </c>
      <c r="I284" s="288" t="s">
        <v>1292</v>
      </c>
      <c r="J284" s="283" t="s">
        <v>1162</v>
      </c>
      <c r="K284" s="284" t="s">
        <v>965</v>
      </c>
    </row>
    <row r="285" spans="1:11" ht="15.6" x14ac:dyDescent="0.25">
      <c r="A285" s="281" t="s">
        <v>1342</v>
      </c>
      <c r="B285" s="281"/>
      <c r="C285" s="282" t="s">
        <v>486</v>
      </c>
      <c r="D285" s="283" t="s">
        <v>743</v>
      </c>
      <c r="E285" s="283" t="s">
        <v>875</v>
      </c>
      <c r="F285" s="283" t="s">
        <v>215</v>
      </c>
      <c r="G285" s="281"/>
      <c r="H285" s="287" t="s">
        <v>881</v>
      </c>
      <c r="I285" s="288" t="s">
        <v>1292</v>
      </c>
      <c r="J285" s="283" t="s">
        <v>1259</v>
      </c>
      <c r="K285" s="284" t="s">
        <v>1060</v>
      </c>
    </row>
    <row r="286" spans="1:11" ht="15.6" x14ac:dyDescent="0.25">
      <c r="A286" s="281" t="s">
        <v>1343</v>
      </c>
      <c r="B286" s="281"/>
      <c r="C286" s="282" t="s">
        <v>487</v>
      </c>
      <c r="D286" s="283" t="s">
        <v>744</v>
      </c>
      <c r="E286" s="283" t="s">
        <v>793</v>
      </c>
      <c r="F286" s="283" t="s">
        <v>215</v>
      </c>
      <c r="G286" s="281"/>
      <c r="H286" s="287" t="s">
        <v>879</v>
      </c>
      <c r="I286" s="288" t="s">
        <v>1292</v>
      </c>
      <c r="J286" s="283" t="s">
        <v>1135</v>
      </c>
      <c r="K286" s="284" t="s">
        <v>889</v>
      </c>
    </row>
    <row r="287" spans="1:11" ht="15.6" x14ac:dyDescent="0.25">
      <c r="A287" s="281" t="s">
        <v>1441</v>
      </c>
      <c r="B287" s="281"/>
      <c r="C287" s="282" t="s">
        <v>488</v>
      </c>
      <c r="D287" s="283" t="s">
        <v>745</v>
      </c>
      <c r="E287" s="283" t="s">
        <v>782</v>
      </c>
      <c r="F287" s="283" t="s">
        <v>215</v>
      </c>
      <c r="G287" s="281"/>
      <c r="H287" s="287" t="s">
        <v>175</v>
      </c>
      <c r="I287" s="288" t="s">
        <v>1291</v>
      </c>
      <c r="J287" s="283" t="s">
        <v>1260</v>
      </c>
      <c r="K287" s="284" t="s">
        <v>1061</v>
      </c>
    </row>
    <row r="288" spans="1:11" ht="15.6" x14ac:dyDescent="0.25">
      <c r="A288" s="281" t="s">
        <v>1501</v>
      </c>
      <c r="B288" s="281"/>
      <c r="C288" s="282" t="s">
        <v>489</v>
      </c>
      <c r="D288" s="283" t="s">
        <v>746</v>
      </c>
      <c r="E288" s="283" t="s">
        <v>839</v>
      </c>
      <c r="F288" s="283" t="s">
        <v>215</v>
      </c>
      <c r="G288" s="281"/>
      <c r="H288" s="287" t="s">
        <v>175</v>
      </c>
      <c r="I288" s="288" t="s">
        <v>1292</v>
      </c>
      <c r="J288" s="283" t="s">
        <v>1261</v>
      </c>
      <c r="K288" s="284" t="s">
        <v>931</v>
      </c>
    </row>
    <row r="289" spans="1:11" ht="15.6" x14ac:dyDescent="0.25">
      <c r="A289" s="281" t="s">
        <v>137</v>
      </c>
      <c r="B289" s="281"/>
      <c r="C289" s="282" t="s">
        <v>490</v>
      </c>
      <c r="D289" s="283" t="s">
        <v>747</v>
      </c>
      <c r="E289" s="283" t="s">
        <v>836</v>
      </c>
      <c r="F289" s="283" t="s">
        <v>215</v>
      </c>
      <c r="G289" s="281"/>
      <c r="H289" s="287" t="s">
        <v>880</v>
      </c>
      <c r="I289" s="288" t="s">
        <v>1292</v>
      </c>
      <c r="J289" s="283" t="s">
        <v>1333</v>
      </c>
      <c r="K289" s="284" t="s">
        <v>924</v>
      </c>
    </row>
    <row r="290" spans="1:11" ht="15.6" x14ac:dyDescent="0.25">
      <c r="A290" s="281" t="s">
        <v>1</v>
      </c>
      <c r="B290" s="281"/>
      <c r="C290" s="282" t="s">
        <v>491</v>
      </c>
      <c r="D290" s="283" t="s">
        <v>748</v>
      </c>
      <c r="E290" s="283" t="s">
        <v>788</v>
      </c>
      <c r="F290" s="283" t="s">
        <v>215</v>
      </c>
      <c r="G290" s="281"/>
      <c r="H290" s="287" t="s">
        <v>880</v>
      </c>
      <c r="I290" s="288" t="s">
        <v>1291</v>
      </c>
      <c r="J290" s="283" t="s">
        <v>1262</v>
      </c>
      <c r="K290" s="284" t="s">
        <v>1062</v>
      </c>
    </row>
    <row r="291" spans="1:11" ht="15.6" x14ac:dyDescent="0.25">
      <c r="A291" s="281" t="s">
        <v>1391</v>
      </c>
      <c r="B291" s="281"/>
      <c r="C291" s="282" t="s">
        <v>492</v>
      </c>
      <c r="D291" s="283" t="s">
        <v>749</v>
      </c>
      <c r="E291" s="283" t="s">
        <v>813</v>
      </c>
      <c r="F291" s="283" t="s">
        <v>215</v>
      </c>
      <c r="G291" s="281"/>
      <c r="H291" s="287" t="s">
        <v>880</v>
      </c>
      <c r="I291" s="288" t="s">
        <v>1292</v>
      </c>
      <c r="J291" s="283" t="s">
        <v>1263</v>
      </c>
      <c r="K291" s="284" t="s">
        <v>1063</v>
      </c>
    </row>
    <row r="292" spans="1:11" ht="15.6" x14ac:dyDescent="0.25">
      <c r="A292" s="281" t="s">
        <v>1394</v>
      </c>
      <c r="B292" s="281"/>
      <c r="C292" s="282" t="s">
        <v>493</v>
      </c>
      <c r="D292" s="283" t="s">
        <v>652</v>
      </c>
      <c r="E292" s="283" t="s">
        <v>788</v>
      </c>
      <c r="F292" s="283" t="s">
        <v>215</v>
      </c>
      <c r="G292" s="281"/>
      <c r="H292" s="287" t="s">
        <v>879</v>
      </c>
      <c r="I292" s="288" t="s">
        <v>1292</v>
      </c>
      <c r="J292" s="283" t="s">
        <v>1264</v>
      </c>
      <c r="K292" s="284" t="s">
        <v>966</v>
      </c>
    </row>
    <row r="293" spans="1:11" ht="15.6" x14ac:dyDescent="0.25">
      <c r="A293" s="281" t="s">
        <v>1395</v>
      </c>
      <c r="B293" s="281"/>
      <c r="C293" s="282" t="s">
        <v>494</v>
      </c>
      <c r="D293" s="283" t="s">
        <v>750</v>
      </c>
      <c r="E293" s="283" t="s">
        <v>788</v>
      </c>
      <c r="F293" s="283" t="s">
        <v>215</v>
      </c>
      <c r="G293" s="281"/>
      <c r="H293" s="287" t="s">
        <v>175</v>
      </c>
      <c r="I293" s="288" t="s">
        <v>1291</v>
      </c>
      <c r="J293" s="283" t="s">
        <v>1334</v>
      </c>
      <c r="K293" s="284" t="s">
        <v>906</v>
      </c>
    </row>
    <row r="294" spans="1:11" ht="15.6" x14ac:dyDescent="0.25">
      <c r="A294" s="281" t="s">
        <v>139</v>
      </c>
      <c r="B294" s="281"/>
      <c r="C294" s="282" t="s">
        <v>495</v>
      </c>
      <c r="D294" s="283" t="s">
        <v>751</v>
      </c>
      <c r="E294" s="283" t="s">
        <v>822</v>
      </c>
      <c r="F294" s="283" t="s">
        <v>215</v>
      </c>
      <c r="G294" s="281"/>
      <c r="H294" s="287" t="s">
        <v>879</v>
      </c>
      <c r="I294" s="288" t="s">
        <v>1292</v>
      </c>
      <c r="J294" s="283" t="s">
        <v>1265</v>
      </c>
      <c r="K294" s="284" t="s">
        <v>1064</v>
      </c>
    </row>
    <row r="295" spans="1:11" ht="15.6" x14ac:dyDescent="0.25">
      <c r="A295" s="281" t="s">
        <v>1480</v>
      </c>
      <c r="B295" s="281"/>
      <c r="C295" s="282" t="s">
        <v>496</v>
      </c>
      <c r="D295" s="283" t="s">
        <v>558</v>
      </c>
      <c r="E295" s="283" t="s">
        <v>824</v>
      </c>
      <c r="F295" s="283" t="s">
        <v>215</v>
      </c>
      <c r="G295" s="281"/>
      <c r="H295" s="287" t="s">
        <v>879</v>
      </c>
      <c r="I295" s="288" t="s">
        <v>1292</v>
      </c>
      <c r="J295" s="283" t="s">
        <v>1266</v>
      </c>
      <c r="K295" s="284" t="s">
        <v>1065</v>
      </c>
    </row>
    <row r="296" spans="1:11" ht="15.6" x14ac:dyDescent="0.25">
      <c r="A296" s="281" t="s">
        <v>1463</v>
      </c>
      <c r="B296" s="281"/>
      <c r="C296" s="282" t="s">
        <v>497</v>
      </c>
      <c r="D296" s="283" t="s">
        <v>664</v>
      </c>
      <c r="E296" s="283" t="s">
        <v>782</v>
      </c>
      <c r="F296" s="283" t="s">
        <v>215</v>
      </c>
      <c r="G296" s="281"/>
      <c r="H296" s="287" t="s">
        <v>175</v>
      </c>
      <c r="I296" s="288" t="s">
        <v>1291</v>
      </c>
      <c r="J296" s="283" t="s">
        <v>1267</v>
      </c>
      <c r="K296" s="284" t="s">
        <v>949</v>
      </c>
    </row>
    <row r="297" spans="1:11" ht="15.6" x14ac:dyDescent="0.25">
      <c r="A297" s="281" t="s">
        <v>1359</v>
      </c>
      <c r="B297" s="281"/>
      <c r="C297" s="282" t="s">
        <v>498</v>
      </c>
      <c r="D297" s="283" t="s">
        <v>752</v>
      </c>
      <c r="E297" s="283" t="s">
        <v>852</v>
      </c>
      <c r="F297" s="283" t="s">
        <v>215</v>
      </c>
      <c r="G297" s="281"/>
      <c r="H297" s="287" t="s">
        <v>880</v>
      </c>
      <c r="I297" s="288" t="s">
        <v>1292</v>
      </c>
      <c r="J297" s="283" t="s">
        <v>1268</v>
      </c>
      <c r="K297" s="284" t="s">
        <v>1066</v>
      </c>
    </row>
    <row r="298" spans="1:11" ht="15.6" x14ac:dyDescent="0.25">
      <c r="A298" s="281" t="s">
        <v>1537</v>
      </c>
      <c r="B298" s="281"/>
      <c r="C298" s="282" t="s">
        <v>499</v>
      </c>
      <c r="D298" s="283" t="s">
        <v>753</v>
      </c>
      <c r="E298" s="283" t="s">
        <v>823</v>
      </c>
      <c r="F298" s="283" t="s">
        <v>215</v>
      </c>
      <c r="G298" s="281"/>
      <c r="H298" s="287" t="s">
        <v>879</v>
      </c>
      <c r="I298" s="288" t="s">
        <v>1291</v>
      </c>
      <c r="J298" s="283" t="s">
        <v>1269</v>
      </c>
      <c r="K298" s="284" t="s">
        <v>1067</v>
      </c>
    </row>
    <row r="299" spans="1:11" ht="15.6" x14ac:dyDescent="0.25">
      <c r="A299" s="281" t="s">
        <v>187</v>
      </c>
      <c r="B299" s="281"/>
      <c r="C299" s="282" t="s">
        <v>500</v>
      </c>
      <c r="D299" s="283" t="s">
        <v>727</v>
      </c>
      <c r="E299" s="283" t="s">
        <v>788</v>
      </c>
      <c r="F299" s="283" t="s">
        <v>214</v>
      </c>
      <c r="G299" s="281"/>
      <c r="H299" s="287" t="s">
        <v>175</v>
      </c>
      <c r="I299" s="287" t="s">
        <v>1291</v>
      </c>
      <c r="J299" s="283" t="s">
        <v>1270</v>
      </c>
      <c r="K299" s="284" t="s">
        <v>903</v>
      </c>
    </row>
    <row r="300" spans="1:11" ht="15.6" x14ac:dyDescent="0.25">
      <c r="A300" s="281" t="s">
        <v>129</v>
      </c>
      <c r="B300" s="281"/>
      <c r="C300" s="282" t="s">
        <v>501</v>
      </c>
      <c r="D300" s="283" t="s">
        <v>754</v>
      </c>
      <c r="E300" s="283" t="s">
        <v>822</v>
      </c>
      <c r="F300" s="283" t="s">
        <v>214</v>
      </c>
      <c r="G300" s="281"/>
      <c r="H300" s="287" t="s">
        <v>880</v>
      </c>
      <c r="I300" s="288" t="s">
        <v>1292</v>
      </c>
      <c r="J300" s="283" t="s">
        <v>1271</v>
      </c>
      <c r="K300" s="284" t="s">
        <v>1068</v>
      </c>
    </row>
    <row r="301" spans="1:11" ht="15.6" x14ac:dyDescent="0.25">
      <c r="A301" s="281" t="s">
        <v>1377</v>
      </c>
      <c r="B301" s="281"/>
      <c r="C301" s="282" t="s">
        <v>502</v>
      </c>
      <c r="D301" s="283" t="s">
        <v>755</v>
      </c>
      <c r="E301" s="283" t="s">
        <v>788</v>
      </c>
      <c r="F301" s="283" t="s">
        <v>214</v>
      </c>
      <c r="G301" s="281"/>
      <c r="H301" s="287" t="s">
        <v>881</v>
      </c>
      <c r="I301" s="287" t="s">
        <v>1292</v>
      </c>
      <c r="J301" s="283" t="s">
        <v>1272</v>
      </c>
      <c r="K301" s="284" t="s">
        <v>1062</v>
      </c>
    </row>
    <row r="302" spans="1:11" ht="15.6" x14ac:dyDescent="0.25">
      <c r="A302" s="281" t="s">
        <v>1483</v>
      </c>
      <c r="B302" s="281"/>
      <c r="C302" s="282" t="s">
        <v>503</v>
      </c>
      <c r="D302" s="283" t="s">
        <v>756</v>
      </c>
      <c r="E302" s="283" t="s">
        <v>818</v>
      </c>
      <c r="F302" s="283" t="s">
        <v>214</v>
      </c>
      <c r="G302" s="281"/>
      <c r="H302" s="287" t="s">
        <v>880</v>
      </c>
      <c r="I302" s="288" t="s">
        <v>1292</v>
      </c>
      <c r="J302" s="283" t="s">
        <v>1273</v>
      </c>
      <c r="K302" s="284" t="s">
        <v>1069</v>
      </c>
    </row>
    <row r="303" spans="1:11" ht="15.6" x14ac:dyDescent="0.25">
      <c r="A303" s="281" t="s">
        <v>1427</v>
      </c>
      <c r="B303" s="281"/>
      <c r="C303" s="282" t="s">
        <v>504</v>
      </c>
      <c r="D303" s="283" t="s">
        <v>757</v>
      </c>
      <c r="E303" s="283" t="s">
        <v>826</v>
      </c>
      <c r="F303" s="283" t="s">
        <v>214</v>
      </c>
      <c r="G303" s="281"/>
      <c r="H303" s="287" t="s">
        <v>879</v>
      </c>
      <c r="I303" s="288" t="s">
        <v>1292</v>
      </c>
      <c r="J303" s="283" t="s">
        <v>1274</v>
      </c>
      <c r="K303" s="284" t="s">
        <v>1070</v>
      </c>
    </row>
    <row r="304" spans="1:11" ht="15.6" x14ac:dyDescent="0.25">
      <c r="A304" s="281" t="s">
        <v>1384</v>
      </c>
      <c r="B304" s="281"/>
      <c r="C304" s="282" t="s">
        <v>505</v>
      </c>
      <c r="D304" s="283" t="s">
        <v>758</v>
      </c>
      <c r="E304" s="283" t="s">
        <v>869</v>
      </c>
      <c r="F304" s="283" t="s">
        <v>214</v>
      </c>
      <c r="G304" s="281"/>
      <c r="H304" s="287" t="s">
        <v>881</v>
      </c>
      <c r="I304" s="288" t="s">
        <v>1292</v>
      </c>
      <c r="J304" s="283" t="s">
        <v>1275</v>
      </c>
      <c r="K304" s="284" t="s">
        <v>1071</v>
      </c>
    </row>
    <row r="305" spans="1:11" ht="15.6" x14ac:dyDescent="0.25">
      <c r="A305" s="281" t="s">
        <v>1409</v>
      </c>
      <c r="B305" s="281"/>
      <c r="C305" s="282" t="s">
        <v>506</v>
      </c>
      <c r="D305" s="283" t="s">
        <v>759</v>
      </c>
      <c r="E305" s="283" t="s">
        <v>786</v>
      </c>
      <c r="F305" s="283" t="s">
        <v>214</v>
      </c>
      <c r="G305" s="281"/>
      <c r="H305" s="287" t="s">
        <v>879</v>
      </c>
      <c r="I305" s="288" t="s">
        <v>1292</v>
      </c>
      <c r="J305" s="283" t="s">
        <v>1276</v>
      </c>
      <c r="K305" s="284" t="s">
        <v>1072</v>
      </c>
    </row>
    <row r="306" spans="1:11" ht="15.6" x14ac:dyDescent="0.25">
      <c r="A306" s="281" t="s">
        <v>1410</v>
      </c>
      <c r="B306" s="281"/>
      <c r="C306" s="282" t="s">
        <v>507</v>
      </c>
      <c r="D306" s="283" t="s">
        <v>760</v>
      </c>
      <c r="E306" s="283" t="s">
        <v>825</v>
      </c>
      <c r="F306" s="283" t="s">
        <v>214</v>
      </c>
      <c r="G306" s="281"/>
      <c r="H306" s="287" t="s">
        <v>879</v>
      </c>
      <c r="I306" s="288" t="s">
        <v>1292</v>
      </c>
      <c r="J306" s="283" t="s">
        <v>1276</v>
      </c>
      <c r="K306" s="284" t="s">
        <v>1073</v>
      </c>
    </row>
    <row r="307" spans="1:11" ht="15.6" x14ac:dyDescent="0.25">
      <c r="A307" s="281"/>
      <c r="B307" s="281"/>
      <c r="C307" s="282" t="s">
        <v>508</v>
      </c>
      <c r="D307" s="283" t="s">
        <v>761</v>
      </c>
      <c r="E307" s="283" t="s">
        <v>782</v>
      </c>
      <c r="F307" s="283" t="s">
        <v>214</v>
      </c>
      <c r="G307" s="281"/>
      <c r="H307" s="287" t="s">
        <v>879</v>
      </c>
      <c r="I307" s="287" t="s">
        <v>1292</v>
      </c>
      <c r="J307" s="283" t="s">
        <v>1277</v>
      </c>
      <c r="K307" s="284" t="s">
        <v>916</v>
      </c>
    </row>
    <row r="308" spans="1:11" ht="15.6" x14ac:dyDescent="0.25">
      <c r="A308" s="281" t="s">
        <v>91</v>
      </c>
      <c r="B308" s="281"/>
      <c r="C308" s="282" t="s">
        <v>509</v>
      </c>
      <c r="D308" s="283" t="s">
        <v>762</v>
      </c>
      <c r="E308" s="283" t="s">
        <v>813</v>
      </c>
      <c r="F308" s="283" t="s">
        <v>220</v>
      </c>
      <c r="G308" s="281"/>
      <c r="H308" s="287" t="s">
        <v>879</v>
      </c>
      <c r="I308" s="287" t="s">
        <v>1291</v>
      </c>
      <c r="J308" s="283" t="s">
        <v>1278</v>
      </c>
      <c r="K308" s="284" t="s">
        <v>1063</v>
      </c>
    </row>
    <row r="309" spans="1:11" ht="15.6" x14ac:dyDescent="0.25">
      <c r="A309" s="281" t="s">
        <v>77</v>
      </c>
      <c r="B309" s="281"/>
      <c r="C309" s="282" t="s">
        <v>510</v>
      </c>
      <c r="D309" s="283" t="s">
        <v>763</v>
      </c>
      <c r="E309" s="283" t="s">
        <v>794</v>
      </c>
      <c r="F309" s="283" t="s">
        <v>220</v>
      </c>
      <c r="G309" s="281"/>
      <c r="H309" s="287" t="s">
        <v>175</v>
      </c>
      <c r="I309" s="288" t="s">
        <v>1292</v>
      </c>
      <c r="J309" s="283" t="s">
        <v>1279</v>
      </c>
      <c r="K309" s="284" t="s">
        <v>1074</v>
      </c>
    </row>
    <row r="310" spans="1:11" ht="15.6" x14ac:dyDescent="0.25">
      <c r="A310" s="281" t="s">
        <v>1381</v>
      </c>
      <c r="B310" s="281"/>
      <c r="C310" s="282" t="s">
        <v>511</v>
      </c>
      <c r="D310" s="283" t="s">
        <v>764</v>
      </c>
      <c r="E310" s="283" t="s">
        <v>788</v>
      </c>
      <c r="F310" s="283" t="s">
        <v>220</v>
      </c>
      <c r="G310" s="281"/>
      <c r="H310" s="287" t="s">
        <v>175</v>
      </c>
      <c r="I310" s="288" t="s">
        <v>1291</v>
      </c>
      <c r="J310" s="283" t="s">
        <v>1280</v>
      </c>
      <c r="K310" s="284" t="s">
        <v>966</v>
      </c>
    </row>
    <row r="311" spans="1:11" ht="15.6" x14ac:dyDescent="0.25">
      <c r="A311" s="281" t="s">
        <v>1469</v>
      </c>
      <c r="B311" s="281"/>
      <c r="C311" s="282" t="s">
        <v>512</v>
      </c>
      <c r="D311" s="283" t="s">
        <v>765</v>
      </c>
      <c r="E311" s="283" t="s">
        <v>827</v>
      </c>
      <c r="F311" s="283" t="s">
        <v>220</v>
      </c>
      <c r="G311" s="281"/>
      <c r="H311" s="287" t="s">
        <v>175</v>
      </c>
      <c r="I311" s="288" t="s">
        <v>1292</v>
      </c>
      <c r="J311" s="283" t="s">
        <v>1281</v>
      </c>
      <c r="K311" s="284" t="s">
        <v>1029</v>
      </c>
    </row>
    <row r="312" spans="1:11" ht="15.6" x14ac:dyDescent="0.25">
      <c r="A312" s="281" t="s">
        <v>1441</v>
      </c>
      <c r="B312" s="281"/>
      <c r="C312" s="282" t="s">
        <v>488</v>
      </c>
      <c r="D312" s="283" t="s">
        <v>745</v>
      </c>
      <c r="E312" s="283" t="s">
        <v>782</v>
      </c>
      <c r="F312" s="283" t="s">
        <v>220</v>
      </c>
      <c r="G312" s="281"/>
      <c r="H312" s="287" t="s">
        <v>175</v>
      </c>
      <c r="I312" s="288" t="s">
        <v>1291</v>
      </c>
      <c r="J312" s="283" t="s">
        <v>1260</v>
      </c>
      <c r="K312" s="284" t="s">
        <v>1061</v>
      </c>
    </row>
    <row r="313" spans="1:11" ht="15.6" x14ac:dyDescent="0.25">
      <c r="A313" s="281" t="s">
        <v>1386</v>
      </c>
      <c r="B313" s="281"/>
      <c r="C313" s="282" t="s">
        <v>513</v>
      </c>
      <c r="D313" s="283" t="s">
        <v>766</v>
      </c>
      <c r="E313" s="283" t="s">
        <v>838</v>
      </c>
      <c r="F313" s="283" t="s">
        <v>220</v>
      </c>
      <c r="G313" s="281"/>
      <c r="H313" s="287" t="s">
        <v>879</v>
      </c>
      <c r="I313" s="288" t="s">
        <v>1291</v>
      </c>
      <c r="J313" s="283" t="s">
        <v>1282</v>
      </c>
      <c r="K313" s="284" t="s">
        <v>1075</v>
      </c>
    </row>
    <row r="314" spans="1:11" ht="15.6" x14ac:dyDescent="0.25">
      <c r="A314" s="281" t="s">
        <v>81</v>
      </c>
      <c r="B314" s="281"/>
      <c r="C314" s="282" t="s">
        <v>514</v>
      </c>
      <c r="D314" s="283" t="s">
        <v>767</v>
      </c>
      <c r="E314" s="283" t="s">
        <v>876</v>
      </c>
      <c r="F314" s="283" t="s">
        <v>220</v>
      </c>
      <c r="G314" s="281"/>
      <c r="H314" s="287" t="s">
        <v>879</v>
      </c>
      <c r="I314" s="288" t="s">
        <v>1292</v>
      </c>
      <c r="J314" s="283" t="s">
        <v>1283</v>
      </c>
      <c r="K314" s="284" t="s">
        <v>1076</v>
      </c>
    </row>
    <row r="315" spans="1:11" ht="15.6" x14ac:dyDescent="0.25">
      <c r="A315" s="281" t="s">
        <v>1391</v>
      </c>
      <c r="B315" s="281"/>
      <c r="C315" s="282" t="s">
        <v>492</v>
      </c>
      <c r="D315" s="283" t="s">
        <v>749</v>
      </c>
      <c r="E315" s="283" t="s">
        <v>813</v>
      </c>
      <c r="F315" s="283" t="s">
        <v>220</v>
      </c>
      <c r="G315" s="281"/>
      <c r="H315" s="287" t="s">
        <v>880</v>
      </c>
      <c r="I315" s="288" t="s">
        <v>1292</v>
      </c>
      <c r="J315" s="283" t="s">
        <v>1263</v>
      </c>
      <c r="K315" s="284" t="s">
        <v>1063</v>
      </c>
    </row>
    <row r="316" spans="1:11" ht="15.6" x14ac:dyDescent="0.25">
      <c r="A316" s="281" t="s">
        <v>1398</v>
      </c>
      <c r="B316" s="281"/>
      <c r="C316" s="282" t="s">
        <v>515</v>
      </c>
      <c r="D316" s="283" t="s">
        <v>768</v>
      </c>
      <c r="E316" s="283" t="s">
        <v>788</v>
      </c>
      <c r="F316" s="283" t="s">
        <v>220</v>
      </c>
      <c r="G316" s="281"/>
      <c r="H316" s="287" t="s">
        <v>880</v>
      </c>
      <c r="I316" s="288" t="s">
        <v>1292</v>
      </c>
      <c r="J316" s="283" t="s">
        <v>1278</v>
      </c>
      <c r="K316" s="284" t="s">
        <v>1077</v>
      </c>
    </row>
    <row r="317" spans="1:11" ht="15.6" x14ac:dyDescent="0.25">
      <c r="A317" s="281" t="s">
        <v>1344</v>
      </c>
      <c r="B317" s="281"/>
      <c r="C317" s="282" t="s">
        <v>516</v>
      </c>
      <c r="D317" s="283" t="s">
        <v>769</v>
      </c>
      <c r="E317" s="283" t="s">
        <v>793</v>
      </c>
      <c r="F317" s="283" t="s">
        <v>220</v>
      </c>
      <c r="G317" s="281"/>
      <c r="H317" s="287" t="s">
        <v>175</v>
      </c>
      <c r="I317" s="287" t="s">
        <v>1292</v>
      </c>
      <c r="J317" s="283" t="s">
        <v>1259</v>
      </c>
      <c r="K317" s="284" t="s">
        <v>889</v>
      </c>
    </row>
    <row r="318" spans="1:11" ht="15.6" x14ac:dyDescent="0.25">
      <c r="A318" s="281" t="s">
        <v>1537</v>
      </c>
      <c r="B318" s="281"/>
      <c r="C318" s="282" t="s">
        <v>499</v>
      </c>
      <c r="D318" s="283" t="s">
        <v>753</v>
      </c>
      <c r="E318" s="283" t="s">
        <v>823</v>
      </c>
      <c r="F318" s="283" t="s">
        <v>220</v>
      </c>
      <c r="G318" s="281"/>
      <c r="H318" s="287" t="s">
        <v>879</v>
      </c>
      <c r="I318" s="288" t="s">
        <v>1291</v>
      </c>
      <c r="J318" s="283" t="s">
        <v>1269</v>
      </c>
      <c r="K318" s="284" t="s">
        <v>1067</v>
      </c>
    </row>
    <row r="319" spans="1:11" ht="15.6" x14ac:dyDescent="0.25">
      <c r="A319" s="281" t="s">
        <v>1512</v>
      </c>
      <c r="B319" s="281"/>
      <c r="C319" s="282" t="s">
        <v>517</v>
      </c>
      <c r="D319" s="283" t="s">
        <v>770</v>
      </c>
      <c r="E319" s="283" t="s">
        <v>789</v>
      </c>
      <c r="F319" s="283" t="s">
        <v>216</v>
      </c>
      <c r="G319" s="281"/>
      <c r="H319" s="287" t="s">
        <v>880</v>
      </c>
      <c r="I319" s="288" t="s">
        <v>1292</v>
      </c>
      <c r="J319" s="283" t="s">
        <v>1284</v>
      </c>
      <c r="K319" s="284" t="s">
        <v>1078</v>
      </c>
    </row>
    <row r="320" spans="1:11" ht="15.6" x14ac:dyDescent="0.25">
      <c r="A320" s="281" t="s">
        <v>178</v>
      </c>
      <c r="B320" s="281"/>
      <c r="C320" s="282" t="s">
        <v>424</v>
      </c>
      <c r="D320" s="283" t="s">
        <v>683</v>
      </c>
      <c r="E320" s="283" t="s">
        <v>800</v>
      </c>
      <c r="F320" s="283" t="s">
        <v>216</v>
      </c>
      <c r="G320" s="281"/>
      <c r="H320" s="287" t="s">
        <v>175</v>
      </c>
      <c r="I320" s="288" t="s">
        <v>1292</v>
      </c>
      <c r="J320" s="283" t="s">
        <v>1215</v>
      </c>
      <c r="K320" s="284" t="s">
        <v>1016</v>
      </c>
    </row>
    <row r="321" spans="1:11" ht="15.6" x14ac:dyDescent="0.25">
      <c r="A321" s="281" t="s">
        <v>1417</v>
      </c>
      <c r="B321" s="281"/>
      <c r="C321" s="282" t="s">
        <v>518</v>
      </c>
      <c r="D321" s="283" t="s">
        <v>771</v>
      </c>
      <c r="E321" s="283" t="s">
        <v>249</v>
      </c>
      <c r="F321" s="283" t="s">
        <v>216</v>
      </c>
      <c r="G321" s="281"/>
      <c r="H321" s="287" t="s">
        <v>879</v>
      </c>
      <c r="I321" s="288" t="s">
        <v>1292</v>
      </c>
      <c r="J321" s="283" t="s">
        <v>1335</v>
      </c>
      <c r="K321" s="284" t="s">
        <v>250</v>
      </c>
    </row>
    <row r="322" spans="1:11" ht="15.6" x14ac:dyDescent="0.25">
      <c r="A322" s="281" t="s">
        <v>1428</v>
      </c>
      <c r="B322" s="281"/>
      <c r="C322" s="282" t="s">
        <v>519</v>
      </c>
      <c r="D322" s="283" t="s">
        <v>772</v>
      </c>
      <c r="E322" s="283" t="s">
        <v>851</v>
      </c>
      <c r="F322" s="283" t="s">
        <v>216</v>
      </c>
      <c r="G322" s="281"/>
      <c r="H322" s="287" t="s">
        <v>175</v>
      </c>
      <c r="I322" s="288" t="s">
        <v>1292</v>
      </c>
      <c r="J322" s="283" t="s">
        <v>1285</v>
      </c>
      <c r="K322" s="284" t="s">
        <v>1079</v>
      </c>
    </row>
    <row r="323" spans="1:11" ht="15.6" x14ac:dyDescent="0.25">
      <c r="A323" s="281" t="s">
        <v>1382</v>
      </c>
      <c r="B323" s="281"/>
      <c r="C323" s="282" t="s">
        <v>520</v>
      </c>
      <c r="D323" s="283" t="s">
        <v>773</v>
      </c>
      <c r="E323" s="283" t="s">
        <v>877</v>
      </c>
      <c r="F323" s="283" t="s">
        <v>216</v>
      </c>
      <c r="G323" s="281"/>
      <c r="H323" s="287" t="s">
        <v>880</v>
      </c>
      <c r="I323" s="288" t="s">
        <v>1292</v>
      </c>
      <c r="J323" s="283" t="s">
        <v>1286</v>
      </c>
      <c r="K323" s="284" t="s">
        <v>1013</v>
      </c>
    </row>
    <row r="324" spans="1:11" ht="15.6" x14ac:dyDescent="0.25">
      <c r="A324" s="281" t="s">
        <v>1499</v>
      </c>
      <c r="B324" s="281"/>
      <c r="C324" s="282" t="s">
        <v>521</v>
      </c>
      <c r="D324" s="283" t="s">
        <v>774</v>
      </c>
      <c r="E324" s="283" t="s">
        <v>820</v>
      </c>
      <c r="F324" s="283" t="s">
        <v>216</v>
      </c>
      <c r="G324" s="281"/>
      <c r="H324" s="287" t="s">
        <v>880</v>
      </c>
      <c r="I324" s="288" t="s">
        <v>1292</v>
      </c>
      <c r="J324" s="283" t="s">
        <v>1336</v>
      </c>
      <c r="K324" s="284" t="s">
        <v>1080</v>
      </c>
    </row>
    <row r="325" spans="1:11" ht="15.6" x14ac:dyDescent="0.25">
      <c r="A325" s="281" t="s">
        <v>1387</v>
      </c>
      <c r="B325" s="281"/>
      <c r="C325" s="282" t="s">
        <v>522</v>
      </c>
      <c r="D325" s="283" t="s">
        <v>775</v>
      </c>
      <c r="E325" s="283" t="s">
        <v>788</v>
      </c>
      <c r="F325" s="283" t="s">
        <v>216</v>
      </c>
      <c r="G325" s="281"/>
      <c r="H325" s="287" t="s">
        <v>879</v>
      </c>
      <c r="I325" s="288" t="s">
        <v>1291</v>
      </c>
      <c r="J325" s="283" t="s">
        <v>1219</v>
      </c>
      <c r="K325" s="284" t="s">
        <v>1081</v>
      </c>
    </row>
    <row r="326" spans="1:11" ht="15.6" x14ac:dyDescent="0.25">
      <c r="A326" s="281" t="s">
        <v>1502</v>
      </c>
      <c r="B326" s="281"/>
      <c r="C326" s="282" t="s">
        <v>523</v>
      </c>
      <c r="D326" s="283" t="s">
        <v>615</v>
      </c>
      <c r="E326" s="283" t="s">
        <v>878</v>
      </c>
      <c r="F326" s="283" t="s">
        <v>216</v>
      </c>
      <c r="G326" s="281"/>
      <c r="H326" s="287" t="s">
        <v>175</v>
      </c>
      <c r="I326" s="288" t="s">
        <v>1292</v>
      </c>
      <c r="J326" s="283" t="s">
        <v>1287</v>
      </c>
      <c r="K326" s="284" t="s">
        <v>1082</v>
      </c>
    </row>
    <row r="327" spans="1:11" ht="15.6" x14ac:dyDescent="0.25">
      <c r="A327" s="281" t="s">
        <v>1454</v>
      </c>
      <c r="B327" s="281"/>
      <c r="C327" s="282" t="s">
        <v>435</v>
      </c>
      <c r="D327" s="283" t="s">
        <v>694</v>
      </c>
      <c r="E327" s="283" t="s">
        <v>787</v>
      </c>
      <c r="F327" s="283" t="s">
        <v>216</v>
      </c>
      <c r="G327" s="281"/>
      <c r="H327" s="287" t="s">
        <v>879</v>
      </c>
      <c r="I327" s="288" t="s">
        <v>1292</v>
      </c>
      <c r="J327" s="283" t="s">
        <v>1223</v>
      </c>
      <c r="K327" s="284" t="s">
        <v>1023</v>
      </c>
    </row>
    <row r="328" spans="1:11" ht="15.6" x14ac:dyDescent="0.25">
      <c r="A328" s="281" t="s">
        <v>1520</v>
      </c>
      <c r="B328" s="281"/>
      <c r="C328" s="282" t="s">
        <v>524</v>
      </c>
      <c r="D328" s="283" t="s">
        <v>776</v>
      </c>
      <c r="E328" s="283" t="s">
        <v>791</v>
      </c>
      <c r="F328" s="283" t="s">
        <v>216</v>
      </c>
      <c r="G328" s="281"/>
      <c r="H328" s="287" t="s">
        <v>880</v>
      </c>
      <c r="I328" s="288" t="s">
        <v>1292</v>
      </c>
      <c r="J328" s="283" t="s">
        <v>1251</v>
      </c>
      <c r="K328" s="284" t="s">
        <v>1043</v>
      </c>
    </row>
    <row r="329" spans="1:11" ht="15.6" x14ac:dyDescent="0.25">
      <c r="A329" s="281"/>
      <c r="B329" s="281"/>
      <c r="C329" s="282" t="s">
        <v>438</v>
      </c>
      <c r="D329" s="283" t="s">
        <v>692</v>
      </c>
      <c r="E329" s="283" t="s">
        <v>782</v>
      </c>
      <c r="F329" s="283" t="s">
        <v>216</v>
      </c>
      <c r="G329" s="281"/>
      <c r="H329" s="287" t="s">
        <v>880</v>
      </c>
      <c r="I329" s="287" t="s">
        <v>1292</v>
      </c>
      <c r="J329" s="283" t="s">
        <v>1225</v>
      </c>
      <c r="K329" s="284" t="s">
        <v>916</v>
      </c>
    </row>
    <row r="330" spans="1:11" ht="15.6" x14ac:dyDescent="0.25">
      <c r="A330" s="281" t="s">
        <v>181</v>
      </c>
      <c r="B330" s="281"/>
      <c r="C330" s="282" t="s">
        <v>525</v>
      </c>
      <c r="D330" s="283" t="s">
        <v>777</v>
      </c>
      <c r="E330" s="283" t="s">
        <v>800</v>
      </c>
      <c r="F330" s="283" t="s">
        <v>216</v>
      </c>
      <c r="G330" s="281"/>
      <c r="H330" s="287" t="s">
        <v>175</v>
      </c>
      <c r="I330" s="288" t="s">
        <v>1292</v>
      </c>
      <c r="J330" s="283" t="s">
        <v>1215</v>
      </c>
      <c r="K330" s="284" t="s">
        <v>1083</v>
      </c>
    </row>
    <row r="331" spans="1:11" ht="15.6" x14ac:dyDescent="0.25">
      <c r="A331" s="281" t="s">
        <v>1553</v>
      </c>
      <c r="B331" s="281"/>
      <c r="C331" s="282" t="s">
        <v>346</v>
      </c>
      <c r="D331" s="283" t="s">
        <v>613</v>
      </c>
      <c r="E331" s="283" t="s">
        <v>782</v>
      </c>
      <c r="F331" s="283" t="s">
        <v>886</v>
      </c>
      <c r="G331" s="281"/>
      <c r="H331" s="287" t="s">
        <v>879</v>
      </c>
      <c r="I331" s="288" t="s">
        <v>1291</v>
      </c>
      <c r="J331" s="283" t="s">
        <v>1309</v>
      </c>
      <c r="K331" s="284" t="s">
        <v>960</v>
      </c>
    </row>
    <row r="332" spans="1:11" ht="15.6" x14ac:dyDescent="0.25">
      <c r="A332" s="281" t="s">
        <v>1438</v>
      </c>
      <c r="B332" s="281"/>
      <c r="C332" s="282" t="s">
        <v>297</v>
      </c>
      <c r="D332" s="283" t="s">
        <v>564</v>
      </c>
      <c r="E332" s="283" t="s">
        <v>830</v>
      </c>
      <c r="F332" s="283" t="s">
        <v>886</v>
      </c>
      <c r="G332" s="281"/>
      <c r="H332" s="287" t="s">
        <v>175</v>
      </c>
      <c r="I332" s="288" t="s">
        <v>1291</v>
      </c>
      <c r="J332" s="283" t="s">
        <v>1296</v>
      </c>
      <c r="K332" s="284" t="s">
        <v>921</v>
      </c>
    </row>
    <row r="333" spans="1:11" ht="15.6" x14ac:dyDescent="0.25">
      <c r="A333" s="281" t="s">
        <v>1363</v>
      </c>
      <c r="B333" s="281"/>
      <c r="C333" s="282" t="s">
        <v>347</v>
      </c>
      <c r="D333" s="283" t="s">
        <v>614</v>
      </c>
      <c r="E333" s="283" t="s">
        <v>792</v>
      </c>
      <c r="F333" s="283" t="s">
        <v>886</v>
      </c>
      <c r="G333" s="281"/>
      <c r="H333" s="287" t="s">
        <v>879</v>
      </c>
      <c r="I333" s="288" t="s">
        <v>1292</v>
      </c>
      <c r="J333" s="283" t="s">
        <v>1156</v>
      </c>
      <c r="K333" s="284" t="s">
        <v>940</v>
      </c>
    </row>
    <row r="334" spans="1:11" ht="15.6" x14ac:dyDescent="0.25">
      <c r="A334" s="281" t="s">
        <v>130</v>
      </c>
      <c r="B334" s="281"/>
      <c r="C334" s="282" t="s">
        <v>299</v>
      </c>
      <c r="D334" s="283" t="s">
        <v>566</v>
      </c>
      <c r="E334" s="283" t="s">
        <v>836</v>
      </c>
      <c r="F334" s="283" t="s">
        <v>886</v>
      </c>
      <c r="G334" s="281"/>
      <c r="H334" s="287" t="s">
        <v>175</v>
      </c>
      <c r="I334" s="288" t="s">
        <v>1292</v>
      </c>
      <c r="J334" s="283" t="s">
        <v>1120</v>
      </c>
      <c r="K334" s="284" t="s">
        <v>923</v>
      </c>
    </row>
    <row r="335" spans="1:11" ht="15.6" x14ac:dyDescent="0.25">
      <c r="A335" s="281" t="s">
        <v>188</v>
      </c>
      <c r="B335" s="281"/>
      <c r="C335" s="282" t="s">
        <v>265</v>
      </c>
      <c r="D335" s="283" t="s">
        <v>532</v>
      </c>
      <c r="E335" s="283" t="s">
        <v>828</v>
      </c>
      <c r="F335" s="283" t="s">
        <v>886</v>
      </c>
      <c r="G335" s="281"/>
      <c r="H335" s="287" t="s">
        <v>879</v>
      </c>
      <c r="I335" s="288" t="s">
        <v>1292</v>
      </c>
      <c r="J335" s="283" t="s">
        <v>1090</v>
      </c>
      <c r="K335" s="284" t="s">
        <v>892</v>
      </c>
    </row>
    <row r="336" spans="1:11" ht="15.6" x14ac:dyDescent="0.25">
      <c r="A336" s="281" t="s">
        <v>131</v>
      </c>
      <c r="B336" s="281"/>
      <c r="C336" s="282" t="s">
        <v>301</v>
      </c>
      <c r="D336" s="283" t="s">
        <v>568</v>
      </c>
      <c r="E336" s="283" t="s">
        <v>836</v>
      </c>
      <c r="F336" s="283" t="s">
        <v>886</v>
      </c>
      <c r="G336" s="281"/>
      <c r="H336" s="287" t="s">
        <v>175</v>
      </c>
      <c r="I336" s="288" t="s">
        <v>1292</v>
      </c>
      <c r="J336" s="283" t="s">
        <v>1123</v>
      </c>
      <c r="K336" s="284" t="s">
        <v>924</v>
      </c>
    </row>
    <row r="337" spans="1:14" ht="15.6" x14ac:dyDescent="0.25">
      <c r="A337" s="281" t="s">
        <v>133</v>
      </c>
      <c r="B337" s="281"/>
      <c r="C337" s="282" t="s">
        <v>372</v>
      </c>
      <c r="D337" s="283" t="s">
        <v>543</v>
      </c>
      <c r="E337" s="283" t="s">
        <v>809</v>
      </c>
      <c r="F337" s="283" t="s">
        <v>886</v>
      </c>
      <c r="G337" s="281"/>
      <c r="H337" s="287" t="s">
        <v>879</v>
      </c>
      <c r="I337" s="288" t="s">
        <v>1292</v>
      </c>
      <c r="J337" s="283" t="s">
        <v>1176</v>
      </c>
      <c r="K337" s="284" t="s">
        <v>976</v>
      </c>
    </row>
    <row r="338" spans="1:14" ht="15.6" x14ac:dyDescent="0.25">
      <c r="A338" s="281" t="s">
        <v>1380</v>
      </c>
      <c r="B338" s="281"/>
      <c r="C338" s="282" t="s">
        <v>304</v>
      </c>
      <c r="D338" s="283" t="s">
        <v>572</v>
      </c>
      <c r="E338" s="283" t="s">
        <v>837</v>
      </c>
      <c r="F338" s="283" t="s">
        <v>886</v>
      </c>
      <c r="G338" s="281"/>
      <c r="H338" s="287" t="s">
        <v>879</v>
      </c>
      <c r="I338" s="288" t="s">
        <v>1291</v>
      </c>
      <c r="J338" s="283" t="s">
        <v>1126</v>
      </c>
      <c r="K338" s="284" t="s">
        <v>928</v>
      </c>
    </row>
    <row r="339" spans="1:14" ht="15.6" x14ac:dyDescent="0.25">
      <c r="A339" s="281" t="s">
        <v>1445</v>
      </c>
      <c r="B339" s="281"/>
      <c r="C339" s="282" t="s">
        <v>349</v>
      </c>
      <c r="D339" s="283" t="s">
        <v>616</v>
      </c>
      <c r="E339" s="283" t="s">
        <v>782</v>
      </c>
      <c r="F339" s="283" t="s">
        <v>886</v>
      </c>
      <c r="G339" s="281"/>
      <c r="H339" s="287" t="s">
        <v>175</v>
      </c>
      <c r="I339" s="288" t="s">
        <v>1291</v>
      </c>
      <c r="J339" s="283" t="s">
        <v>1158</v>
      </c>
      <c r="K339" s="284" t="s">
        <v>938</v>
      </c>
    </row>
    <row r="340" spans="1:14" ht="15.6" x14ac:dyDescent="0.25">
      <c r="A340" s="281"/>
      <c r="B340" s="281"/>
      <c r="C340" s="282" t="s">
        <v>350</v>
      </c>
      <c r="D340" s="283" t="s">
        <v>617</v>
      </c>
      <c r="E340" s="283" t="s">
        <v>249</v>
      </c>
      <c r="F340" s="283" t="s">
        <v>886</v>
      </c>
      <c r="G340" s="281"/>
      <c r="H340" s="287" t="s">
        <v>880</v>
      </c>
      <c r="I340" s="287" t="s">
        <v>1291</v>
      </c>
      <c r="J340" s="283" t="s">
        <v>1159</v>
      </c>
      <c r="K340" s="284" t="s">
        <v>962</v>
      </c>
    </row>
    <row r="341" spans="1:14" ht="15.6" x14ac:dyDescent="0.25">
      <c r="A341" s="281"/>
      <c r="B341" s="281"/>
      <c r="C341" s="282" t="s">
        <v>305</v>
      </c>
      <c r="D341" s="283" t="s">
        <v>573</v>
      </c>
      <c r="E341" s="283" t="s">
        <v>802</v>
      </c>
      <c r="F341" s="283" t="s">
        <v>886</v>
      </c>
      <c r="G341" s="281"/>
      <c r="H341" s="287" t="s">
        <v>175</v>
      </c>
      <c r="I341" s="287" t="s">
        <v>1292</v>
      </c>
      <c r="J341" s="283" t="s">
        <v>1297</v>
      </c>
      <c r="K341" s="284" t="s">
        <v>929</v>
      </c>
    </row>
    <row r="342" spans="1:14" ht="15.6" x14ac:dyDescent="0.25">
      <c r="A342" s="281"/>
      <c r="B342" s="281"/>
      <c r="C342" s="282" t="s">
        <v>353</v>
      </c>
      <c r="D342" s="283" t="s">
        <v>620</v>
      </c>
      <c r="E342" s="283" t="s">
        <v>782</v>
      </c>
      <c r="F342" s="283" t="s">
        <v>886</v>
      </c>
      <c r="G342" s="281"/>
      <c r="H342" s="287" t="s">
        <v>879</v>
      </c>
      <c r="I342" s="287" t="s">
        <v>1292</v>
      </c>
      <c r="J342" s="283" t="s">
        <v>1161</v>
      </c>
      <c r="K342" s="284" t="s">
        <v>960</v>
      </c>
    </row>
    <row r="343" spans="1:14" ht="15.6" x14ac:dyDescent="0.25">
      <c r="A343" s="285" t="s">
        <v>72</v>
      </c>
      <c r="B343" s="285"/>
      <c r="C343" s="282" t="s">
        <v>271</v>
      </c>
      <c r="D343" s="283" t="s">
        <v>538</v>
      </c>
      <c r="E343" s="283" t="s">
        <v>794</v>
      </c>
      <c r="F343" s="283" t="s">
        <v>886</v>
      </c>
      <c r="G343" s="285"/>
      <c r="H343" s="287" t="s">
        <v>879</v>
      </c>
      <c r="I343" s="288" t="s">
        <v>1292</v>
      </c>
      <c r="J343" s="283" t="s">
        <v>1096</v>
      </c>
      <c r="K343" s="284" t="s">
        <v>898</v>
      </c>
      <c r="L343" s="271"/>
      <c r="M343" s="271"/>
      <c r="N343" s="271"/>
    </row>
    <row r="344" spans="1:14" ht="15.6" x14ac:dyDescent="0.25">
      <c r="A344" s="281" t="s">
        <v>1383</v>
      </c>
      <c r="B344" s="281"/>
      <c r="C344" s="282" t="s">
        <v>307</v>
      </c>
      <c r="D344" s="283" t="s">
        <v>575</v>
      </c>
      <c r="E344" s="283" t="s">
        <v>838</v>
      </c>
      <c r="F344" s="283" t="s">
        <v>886</v>
      </c>
      <c r="G344" s="281"/>
      <c r="H344" s="287" t="s">
        <v>879</v>
      </c>
      <c r="I344" s="288" t="s">
        <v>1292</v>
      </c>
      <c r="J344" s="283" t="s">
        <v>1128</v>
      </c>
      <c r="K344" s="284" t="s">
        <v>906</v>
      </c>
    </row>
    <row r="345" spans="1:14" ht="15.6" x14ac:dyDescent="0.25">
      <c r="A345" s="281" t="s">
        <v>1364</v>
      </c>
      <c r="B345" s="281"/>
      <c r="C345" s="282" t="s">
        <v>357</v>
      </c>
      <c r="D345" s="283" t="s">
        <v>624</v>
      </c>
      <c r="E345" s="283" t="s">
        <v>792</v>
      </c>
      <c r="F345" s="283" t="s">
        <v>886</v>
      </c>
      <c r="G345" s="281"/>
      <c r="H345" s="287" t="s">
        <v>175</v>
      </c>
      <c r="I345" s="288" t="s">
        <v>1292</v>
      </c>
      <c r="J345" s="283" t="s">
        <v>1288</v>
      </c>
      <c r="K345" s="284" t="s">
        <v>918</v>
      </c>
    </row>
    <row r="346" spans="1:14" ht="15.6" x14ac:dyDescent="0.25">
      <c r="A346" s="281" t="s">
        <v>1562</v>
      </c>
      <c r="B346" s="281"/>
      <c r="C346" s="282" t="s">
        <v>526</v>
      </c>
      <c r="D346" s="283" t="s">
        <v>778</v>
      </c>
      <c r="E346" s="283" t="s">
        <v>802</v>
      </c>
      <c r="F346" s="283" t="s">
        <v>886</v>
      </c>
      <c r="G346" s="281"/>
      <c r="H346" s="287" t="s">
        <v>879</v>
      </c>
      <c r="I346" s="287" t="s">
        <v>1292</v>
      </c>
      <c r="J346" s="283" t="s">
        <v>1289</v>
      </c>
      <c r="K346" s="284" t="s">
        <v>1084</v>
      </c>
    </row>
    <row r="347" spans="1:14" ht="15.6" x14ac:dyDescent="0.25">
      <c r="A347" s="281" t="s">
        <v>136</v>
      </c>
      <c r="B347" s="281"/>
      <c r="C347" s="282" t="s">
        <v>309</v>
      </c>
      <c r="D347" s="283" t="s">
        <v>577</v>
      </c>
      <c r="E347" s="283" t="s">
        <v>840</v>
      </c>
      <c r="F347" s="283" t="s">
        <v>886</v>
      </c>
      <c r="G347" s="281"/>
      <c r="H347" s="287" t="s">
        <v>880</v>
      </c>
      <c r="I347" s="288" t="s">
        <v>1292</v>
      </c>
      <c r="J347" s="283" t="s">
        <v>1130</v>
      </c>
      <c r="K347" s="284" t="s">
        <v>932</v>
      </c>
    </row>
    <row r="348" spans="1:14" ht="15.6" x14ac:dyDescent="0.25">
      <c r="A348" s="281" t="s">
        <v>1443</v>
      </c>
      <c r="B348" s="281"/>
      <c r="C348" s="282" t="s">
        <v>310</v>
      </c>
      <c r="D348" s="283" t="s">
        <v>578</v>
      </c>
      <c r="E348" s="283" t="s">
        <v>832</v>
      </c>
      <c r="F348" s="283" t="s">
        <v>886</v>
      </c>
      <c r="G348" s="281"/>
      <c r="H348" s="287" t="s">
        <v>175</v>
      </c>
      <c r="I348" s="288" t="s">
        <v>1291</v>
      </c>
      <c r="J348" s="283" t="s">
        <v>1131</v>
      </c>
      <c r="K348" s="284" t="s">
        <v>916</v>
      </c>
    </row>
    <row r="349" spans="1:14" ht="15.6" x14ac:dyDescent="0.25">
      <c r="A349" s="281" t="s">
        <v>1388</v>
      </c>
      <c r="B349" s="281"/>
      <c r="C349" s="282" t="s">
        <v>311</v>
      </c>
      <c r="D349" s="283" t="s">
        <v>579</v>
      </c>
      <c r="E349" s="283" t="s">
        <v>790</v>
      </c>
      <c r="F349" s="283" t="s">
        <v>886</v>
      </c>
      <c r="G349" s="281"/>
      <c r="H349" s="287" t="s">
        <v>879</v>
      </c>
      <c r="I349" s="288" t="s">
        <v>1292</v>
      </c>
      <c r="J349" s="283" t="s">
        <v>1298</v>
      </c>
      <c r="K349" s="284" t="s">
        <v>933</v>
      </c>
    </row>
    <row r="350" spans="1:14" ht="15.6" x14ac:dyDescent="0.25">
      <c r="A350" s="281" t="s">
        <v>137</v>
      </c>
      <c r="B350" s="281"/>
      <c r="C350" s="282" t="s">
        <v>490</v>
      </c>
      <c r="D350" s="283" t="s">
        <v>747</v>
      </c>
      <c r="E350" s="283" t="s">
        <v>836</v>
      </c>
      <c r="F350" s="283" t="s">
        <v>886</v>
      </c>
      <c r="G350" s="281"/>
      <c r="H350" s="287" t="s">
        <v>880</v>
      </c>
      <c r="I350" s="288" t="s">
        <v>1292</v>
      </c>
      <c r="J350" s="283" t="s">
        <v>1148</v>
      </c>
      <c r="K350" s="284" t="s">
        <v>924</v>
      </c>
    </row>
    <row r="351" spans="1:14" ht="15.6" x14ac:dyDescent="0.25">
      <c r="A351" s="281"/>
      <c r="B351" s="281"/>
      <c r="C351" s="282" t="s">
        <v>312</v>
      </c>
      <c r="D351" s="283" t="s">
        <v>580</v>
      </c>
      <c r="E351" s="283" t="s">
        <v>841</v>
      </c>
      <c r="F351" s="283" t="s">
        <v>886</v>
      </c>
      <c r="G351" s="281"/>
      <c r="H351" s="287" t="s">
        <v>880</v>
      </c>
      <c r="I351" s="287" t="s">
        <v>1292</v>
      </c>
      <c r="J351" s="283" t="s">
        <v>1132</v>
      </c>
      <c r="K351" s="284" t="s">
        <v>934</v>
      </c>
    </row>
    <row r="352" spans="1:14" ht="15.6" x14ac:dyDescent="0.25">
      <c r="A352" s="281" t="s">
        <v>1450</v>
      </c>
      <c r="B352" s="281"/>
      <c r="C352" s="282" t="s">
        <v>358</v>
      </c>
      <c r="D352" s="283" t="s">
        <v>625</v>
      </c>
      <c r="E352" s="283" t="s">
        <v>804</v>
      </c>
      <c r="F352" s="283" t="s">
        <v>886</v>
      </c>
      <c r="G352" s="281"/>
      <c r="H352" s="287" t="s">
        <v>879</v>
      </c>
      <c r="I352" s="288" t="s">
        <v>1292</v>
      </c>
      <c r="J352" s="283" t="s">
        <v>1164</v>
      </c>
      <c r="K352" s="284" t="s">
        <v>934</v>
      </c>
    </row>
    <row r="353" spans="1:11" ht="15.6" x14ac:dyDescent="0.25">
      <c r="A353" s="281" t="s">
        <v>1561</v>
      </c>
      <c r="B353" s="281"/>
      <c r="C353" s="282" t="s">
        <v>360</v>
      </c>
      <c r="D353" s="283" t="s">
        <v>627</v>
      </c>
      <c r="E353" s="283" t="s">
        <v>802</v>
      </c>
      <c r="F353" s="283" t="s">
        <v>886</v>
      </c>
      <c r="G353" s="281"/>
      <c r="H353" s="287" t="s">
        <v>879</v>
      </c>
      <c r="I353" s="287" t="s">
        <v>1292</v>
      </c>
      <c r="J353" s="283" t="s">
        <v>1166</v>
      </c>
      <c r="K353" s="284" t="s">
        <v>967</v>
      </c>
    </row>
    <row r="354" spans="1:11" ht="15.6" x14ac:dyDescent="0.25">
      <c r="A354" s="281" t="s">
        <v>1365</v>
      </c>
      <c r="B354" s="281"/>
      <c r="C354" s="282" t="s">
        <v>361</v>
      </c>
      <c r="D354" s="283" t="s">
        <v>628</v>
      </c>
      <c r="E354" s="283" t="s">
        <v>792</v>
      </c>
      <c r="F354" s="283" t="s">
        <v>886</v>
      </c>
      <c r="G354" s="281"/>
      <c r="H354" s="287" t="s">
        <v>879</v>
      </c>
      <c r="I354" s="288" t="s">
        <v>1292</v>
      </c>
      <c r="J354" s="283" t="s">
        <v>1167</v>
      </c>
      <c r="K354" s="284" t="s">
        <v>918</v>
      </c>
    </row>
    <row r="355" spans="1:11" ht="15.6" x14ac:dyDescent="0.25">
      <c r="A355" s="281" t="s">
        <v>139</v>
      </c>
      <c r="B355" s="281"/>
      <c r="C355" s="282" t="s">
        <v>495</v>
      </c>
      <c r="D355" s="283" t="s">
        <v>751</v>
      </c>
      <c r="E355" s="283" t="s">
        <v>822</v>
      </c>
      <c r="F355" s="283" t="s">
        <v>886</v>
      </c>
      <c r="G355" s="281"/>
      <c r="H355" s="287" t="s">
        <v>879</v>
      </c>
      <c r="I355" s="288" t="s">
        <v>1292</v>
      </c>
      <c r="J355" s="283" t="s">
        <v>1265</v>
      </c>
      <c r="K355" s="284" t="s">
        <v>1064</v>
      </c>
    </row>
    <row r="356" spans="1:11" ht="15.6" x14ac:dyDescent="0.25">
      <c r="A356" s="281" t="s">
        <v>1366</v>
      </c>
      <c r="B356" s="281"/>
      <c r="C356" s="282" t="s">
        <v>294</v>
      </c>
      <c r="D356" s="283" t="s">
        <v>561</v>
      </c>
      <c r="E356" s="283" t="s">
        <v>792</v>
      </c>
      <c r="F356" s="283" t="s">
        <v>886</v>
      </c>
      <c r="G356" s="281"/>
      <c r="H356" s="287" t="s">
        <v>879</v>
      </c>
      <c r="I356" s="288" t="s">
        <v>1292</v>
      </c>
      <c r="J356" s="283" t="s">
        <v>1117</v>
      </c>
      <c r="K356" s="284" t="s">
        <v>918</v>
      </c>
    </row>
    <row r="357" spans="1:11" ht="15.6" x14ac:dyDescent="0.25">
      <c r="A357" s="281" t="s">
        <v>1401</v>
      </c>
      <c r="B357" s="281"/>
      <c r="C357" s="282" t="s">
        <v>315</v>
      </c>
      <c r="D357" s="283" t="s">
        <v>583</v>
      </c>
      <c r="E357" s="283" t="s">
        <v>788</v>
      </c>
      <c r="F357" s="283" t="s">
        <v>886</v>
      </c>
      <c r="G357" s="281"/>
      <c r="H357" s="287" t="s">
        <v>879</v>
      </c>
      <c r="I357" s="288" t="s">
        <v>1291</v>
      </c>
      <c r="J357" s="283" t="s">
        <v>1134</v>
      </c>
      <c r="K357" s="284" t="s">
        <v>936</v>
      </c>
    </row>
    <row r="358" spans="1:11" ht="15.6" x14ac:dyDescent="0.25">
      <c r="A358" s="281" t="s">
        <v>1563</v>
      </c>
      <c r="B358" s="281"/>
      <c r="C358" s="282" t="s">
        <v>527</v>
      </c>
      <c r="D358" s="283" t="s">
        <v>664</v>
      </c>
      <c r="E358" s="283" t="s">
        <v>802</v>
      </c>
      <c r="F358" s="283" t="s">
        <v>886</v>
      </c>
      <c r="G358" s="281"/>
      <c r="H358" s="287" t="s">
        <v>175</v>
      </c>
      <c r="I358" s="287" t="s">
        <v>1292</v>
      </c>
      <c r="J358" s="283" t="s">
        <v>1290</v>
      </c>
      <c r="K358" s="284" t="s">
        <v>1085</v>
      </c>
    </row>
    <row r="359" spans="1:11" ht="15.6" x14ac:dyDescent="0.25">
      <c r="A359" s="281" t="s">
        <v>1361</v>
      </c>
      <c r="B359" s="281"/>
      <c r="C359" s="282" t="s">
        <v>279</v>
      </c>
      <c r="D359" s="283" t="s">
        <v>546</v>
      </c>
      <c r="E359" s="283" t="s">
        <v>784</v>
      </c>
      <c r="F359" s="283" t="s">
        <v>886</v>
      </c>
      <c r="G359" s="281"/>
      <c r="H359" s="287" t="s">
        <v>879</v>
      </c>
      <c r="I359" s="288" t="s">
        <v>1292</v>
      </c>
      <c r="J359" s="283" t="s">
        <v>1104</v>
      </c>
      <c r="K359" s="284" t="s">
        <v>906</v>
      </c>
    </row>
    <row r="360" spans="1:11" ht="15.6" x14ac:dyDescent="0.25">
      <c r="A360" s="281" t="s">
        <v>1465</v>
      </c>
      <c r="B360" s="281"/>
      <c r="C360" s="282" t="s">
        <v>317</v>
      </c>
      <c r="D360" s="283" t="s">
        <v>585</v>
      </c>
      <c r="E360" s="283" t="s">
        <v>787</v>
      </c>
      <c r="F360" s="283" t="s">
        <v>886</v>
      </c>
      <c r="G360" s="281"/>
      <c r="H360" s="287" t="s">
        <v>879</v>
      </c>
      <c r="I360" s="288" t="s">
        <v>1292</v>
      </c>
      <c r="J360" s="283" t="s">
        <v>1300</v>
      </c>
      <c r="K360" s="284" t="s">
        <v>937</v>
      </c>
    </row>
    <row r="361" spans="1:11" ht="15.6" x14ac:dyDescent="0.25">
      <c r="A361" s="281" t="s">
        <v>1535</v>
      </c>
      <c r="B361" s="281"/>
      <c r="C361" s="282" t="s">
        <v>280</v>
      </c>
      <c r="D361" s="283" t="s">
        <v>547</v>
      </c>
      <c r="E361" s="283" t="s">
        <v>831</v>
      </c>
      <c r="F361" s="283" t="s">
        <v>886</v>
      </c>
      <c r="G361" s="281"/>
      <c r="H361" s="287" t="s">
        <v>880</v>
      </c>
      <c r="I361" s="288" t="s">
        <v>1291</v>
      </c>
      <c r="J361" s="283" t="s">
        <v>1105</v>
      </c>
      <c r="K361" s="284" t="s">
        <v>907</v>
      </c>
    </row>
    <row r="362" spans="1:11" ht="15.6" x14ac:dyDescent="0.25">
      <c r="A362" s="281" t="s">
        <v>1536</v>
      </c>
      <c r="B362" s="281"/>
      <c r="C362" s="282" t="s">
        <v>281</v>
      </c>
      <c r="D362" s="283" t="s">
        <v>548</v>
      </c>
      <c r="E362" s="283" t="s">
        <v>831</v>
      </c>
      <c r="F362" s="283" t="s">
        <v>886</v>
      </c>
      <c r="G362" s="281"/>
      <c r="H362" s="287" t="s">
        <v>879</v>
      </c>
      <c r="I362" s="288" t="s">
        <v>1291</v>
      </c>
      <c r="J362" s="283" t="s">
        <v>1105</v>
      </c>
      <c r="K362" s="284" t="s">
        <v>907</v>
      </c>
    </row>
    <row r="363" spans="1:11" ht="15.6" x14ac:dyDescent="0.25">
      <c r="A363" s="281" t="s">
        <v>1466</v>
      </c>
      <c r="B363" s="281"/>
      <c r="C363" s="282" t="s">
        <v>318</v>
      </c>
      <c r="D363" s="283" t="s">
        <v>586</v>
      </c>
      <c r="E363" s="283" t="s">
        <v>782</v>
      </c>
      <c r="F363" s="283" t="s">
        <v>886</v>
      </c>
      <c r="G363" s="281"/>
      <c r="H363" s="287" t="s">
        <v>879</v>
      </c>
      <c r="I363" s="288" t="s">
        <v>1291</v>
      </c>
      <c r="J363" s="283" t="s">
        <v>1337</v>
      </c>
      <c r="K363" s="284" t="s">
        <v>938</v>
      </c>
    </row>
    <row r="364" spans="1:11" ht="15.6" x14ac:dyDescent="0.25">
      <c r="A364" s="281" t="s">
        <v>1467</v>
      </c>
      <c r="B364" s="281"/>
      <c r="C364" s="282" t="s">
        <v>319</v>
      </c>
      <c r="D364" s="283" t="s">
        <v>587</v>
      </c>
      <c r="E364" s="283" t="s">
        <v>804</v>
      </c>
      <c r="F364" s="283" t="s">
        <v>886</v>
      </c>
      <c r="G364" s="281"/>
      <c r="H364" s="287" t="s">
        <v>879</v>
      </c>
      <c r="I364" s="288" t="s">
        <v>1291</v>
      </c>
      <c r="J364" s="283" t="s">
        <v>1301</v>
      </c>
      <c r="K364" s="284" t="s">
        <v>939</v>
      </c>
    </row>
    <row r="365" spans="1:11" ht="15.6" x14ac:dyDescent="0.25">
      <c r="A365" s="281" t="s">
        <v>1367</v>
      </c>
      <c r="B365" s="281"/>
      <c r="C365" s="282" t="s">
        <v>320</v>
      </c>
      <c r="D365" s="283" t="s">
        <v>588</v>
      </c>
      <c r="E365" s="283" t="s">
        <v>792</v>
      </c>
      <c r="F365" s="283" t="s">
        <v>886</v>
      </c>
      <c r="G365" s="281"/>
      <c r="H365" s="287" t="s">
        <v>879</v>
      </c>
      <c r="I365" s="288" t="s">
        <v>1292</v>
      </c>
      <c r="J365" s="283" t="s">
        <v>1137</v>
      </c>
      <c r="K365" s="284" t="s">
        <v>940</v>
      </c>
    </row>
    <row r="366" spans="1:11" ht="15.6" x14ac:dyDescent="0.25">
      <c r="A366" s="281" t="s">
        <v>1435</v>
      </c>
      <c r="B366" s="281"/>
      <c r="C366" s="282" t="s">
        <v>365</v>
      </c>
      <c r="D366" s="283" t="s">
        <v>632</v>
      </c>
      <c r="E366" s="283" t="s">
        <v>782</v>
      </c>
      <c r="F366" s="283" t="s">
        <v>887</v>
      </c>
      <c r="G366" s="281"/>
      <c r="H366" s="287" t="s">
        <v>175</v>
      </c>
      <c r="I366" s="288" t="s">
        <v>1291</v>
      </c>
      <c r="J366" s="283" t="s">
        <v>1170</v>
      </c>
      <c r="K366" s="284" t="s">
        <v>938</v>
      </c>
    </row>
    <row r="367" spans="1:11" ht="15.6" x14ac:dyDescent="0.25">
      <c r="A367" s="281" t="s">
        <v>1553</v>
      </c>
      <c r="B367" s="281"/>
      <c r="C367" s="282" t="s">
        <v>346</v>
      </c>
      <c r="D367" s="283" t="s">
        <v>613</v>
      </c>
      <c r="E367" s="283" t="s">
        <v>782</v>
      </c>
      <c r="F367" s="283" t="s">
        <v>887</v>
      </c>
      <c r="G367" s="281"/>
      <c r="H367" s="287" t="s">
        <v>879</v>
      </c>
      <c r="I367" s="288" t="s">
        <v>1291</v>
      </c>
      <c r="J367" s="283" t="s">
        <v>1309</v>
      </c>
      <c r="K367" s="284" t="s">
        <v>960</v>
      </c>
    </row>
    <row r="368" spans="1:11" ht="15.6" x14ac:dyDescent="0.25">
      <c r="A368" s="281"/>
      <c r="B368" s="281"/>
      <c r="C368" s="282" t="s">
        <v>347</v>
      </c>
      <c r="D368" s="283" t="s">
        <v>614</v>
      </c>
      <c r="E368" s="283" t="s">
        <v>792</v>
      </c>
      <c r="F368" s="283" t="s">
        <v>887</v>
      </c>
      <c r="G368" s="281"/>
      <c r="H368" s="287" t="s">
        <v>879</v>
      </c>
      <c r="I368" s="287" t="s">
        <v>1292</v>
      </c>
      <c r="J368" s="283" t="s">
        <v>1156</v>
      </c>
      <c r="K368" s="284" t="s">
        <v>940</v>
      </c>
    </row>
    <row r="369" spans="1:11" ht="15.6" x14ac:dyDescent="0.25">
      <c r="A369" s="281"/>
      <c r="B369" s="281"/>
      <c r="C369" s="282" t="s">
        <v>283</v>
      </c>
      <c r="D369" s="283" t="s">
        <v>550</v>
      </c>
      <c r="E369" s="283" t="s">
        <v>832</v>
      </c>
      <c r="F369" s="283" t="s">
        <v>887</v>
      </c>
      <c r="G369" s="281"/>
      <c r="H369" s="287" t="s">
        <v>879</v>
      </c>
      <c r="I369" s="287" t="s">
        <v>1292</v>
      </c>
      <c r="J369" s="283" t="s">
        <v>1107</v>
      </c>
      <c r="K369" s="284" t="s">
        <v>909</v>
      </c>
    </row>
    <row r="370" spans="1:11" ht="15.6" x14ac:dyDescent="0.25">
      <c r="A370" s="281" t="s">
        <v>1356</v>
      </c>
      <c r="B370" s="281"/>
      <c r="C370" s="282" t="s">
        <v>371</v>
      </c>
      <c r="D370" s="283" t="s">
        <v>638</v>
      </c>
      <c r="E370" s="283" t="s">
        <v>852</v>
      </c>
      <c r="F370" s="283" t="s">
        <v>887</v>
      </c>
      <c r="G370" s="281"/>
      <c r="H370" s="287" t="s">
        <v>879</v>
      </c>
      <c r="I370" s="288" t="s">
        <v>1291</v>
      </c>
      <c r="J370" s="283" t="s">
        <v>1175</v>
      </c>
      <c r="K370" s="284" t="s">
        <v>975</v>
      </c>
    </row>
    <row r="371" spans="1:11" ht="15.6" x14ac:dyDescent="0.25">
      <c r="A371" s="281" t="s">
        <v>1445</v>
      </c>
      <c r="B371" s="281"/>
      <c r="C371" s="282" t="s">
        <v>349</v>
      </c>
      <c r="D371" s="283" t="s">
        <v>616</v>
      </c>
      <c r="E371" s="283" t="s">
        <v>782</v>
      </c>
      <c r="F371" s="283" t="s">
        <v>887</v>
      </c>
      <c r="G371" s="281"/>
      <c r="H371" s="287" t="s">
        <v>175</v>
      </c>
      <c r="I371" s="288" t="s">
        <v>1291</v>
      </c>
      <c r="J371" s="283" t="s">
        <v>1158</v>
      </c>
      <c r="K371" s="284" t="s">
        <v>938</v>
      </c>
    </row>
    <row r="372" spans="1:11" ht="15.6" x14ac:dyDescent="0.25">
      <c r="A372" s="281"/>
      <c r="B372" s="281"/>
      <c r="C372" s="282" t="s">
        <v>351</v>
      </c>
      <c r="D372" s="283" t="s">
        <v>618</v>
      </c>
      <c r="E372" s="283" t="s">
        <v>782</v>
      </c>
      <c r="F372" s="283" t="s">
        <v>887</v>
      </c>
      <c r="G372" s="281"/>
      <c r="H372" s="287" t="s">
        <v>879</v>
      </c>
      <c r="I372" s="287" t="s">
        <v>1292</v>
      </c>
      <c r="J372" s="283" t="s">
        <v>1310</v>
      </c>
      <c r="K372" s="284" t="s">
        <v>963</v>
      </c>
    </row>
    <row r="373" spans="1:11" ht="15.6" x14ac:dyDescent="0.25">
      <c r="A373" s="281"/>
      <c r="B373" s="281"/>
      <c r="C373" s="282" t="s">
        <v>353</v>
      </c>
      <c r="D373" s="283" t="s">
        <v>620</v>
      </c>
      <c r="E373" s="283" t="s">
        <v>782</v>
      </c>
      <c r="F373" s="283" t="s">
        <v>887</v>
      </c>
      <c r="G373" s="281"/>
      <c r="H373" s="287" t="s">
        <v>879</v>
      </c>
      <c r="I373" s="287" t="s">
        <v>1292</v>
      </c>
      <c r="J373" s="283" t="s">
        <v>1161</v>
      </c>
      <c r="K373" s="284" t="s">
        <v>960</v>
      </c>
    </row>
    <row r="374" spans="1:11" ht="15.6" x14ac:dyDescent="0.25">
      <c r="A374" s="281" t="s">
        <v>1407</v>
      </c>
      <c r="B374" s="281"/>
      <c r="C374" s="282" t="s">
        <v>288</v>
      </c>
      <c r="D374" s="283" t="s">
        <v>555</v>
      </c>
      <c r="E374" s="283" t="s">
        <v>796</v>
      </c>
      <c r="F374" s="283" t="s">
        <v>887</v>
      </c>
      <c r="G374" s="281"/>
      <c r="H374" s="287" t="s">
        <v>879</v>
      </c>
      <c r="I374" s="288" t="s">
        <v>1291</v>
      </c>
      <c r="J374" s="283" t="s">
        <v>1112</v>
      </c>
      <c r="K374" s="284" t="s">
        <v>896</v>
      </c>
    </row>
    <row r="375" spans="1:11" ht="15.6" x14ac:dyDescent="0.25">
      <c r="A375" s="281"/>
      <c r="B375" s="281"/>
      <c r="C375" s="282" t="s">
        <v>357</v>
      </c>
      <c r="D375" s="283" t="s">
        <v>624</v>
      </c>
      <c r="E375" s="283" t="s">
        <v>792</v>
      </c>
      <c r="F375" s="283" t="s">
        <v>887</v>
      </c>
      <c r="G375" s="281"/>
      <c r="H375" s="287" t="s">
        <v>175</v>
      </c>
      <c r="I375" s="287" t="s">
        <v>1292</v>
      </c>
      <c r="J375" s="283" t="s">
        <v>1288</v>
      </c>
      <c r="K375" s="284" t="s">
        <v>918</v>
      </c>
    </row>
    <row r="376" spans="1:11" ht="15.6" x14ac:dyDescent="0.25">
      <c r="A376" s="281" t="s">
        <v>1442</v>
      </c>
      <c r="B376" s="281"/>
      <c r="C376" s="282" t="s">
        <v>375</v>
      </c>
      <c r="D376" s="283" t="s">
        <v>539</v>
      </c>
      <c r="E376" s="283" t="s">
        <v>782</v>
      </c>
      <c r="F376" s="283" t="s">
        <v>887</v>
      </c>
      <c r="G376" s="281"/>
      <c r="H376" s="287" t="s">
        <v>175</v>
      </c>
      <c r="I376" s="288" t="s">
        <v>1291</v>
      </c>
      <c r="J376" s="283" t="s">
        <v>1177</v>
      </c>
      <c r="K376" s="284" t="s">
        <v>956</v>
      </c>
    </row>
    <row r="377" spans="1:11" ht="15.6" x14ac:dyDescent="0.25">
      <c r="A377" s="281" t="s">
        <v>1449</v>
      </c>
      <c r="B377" s="281"/>
      <c r="C377" s="282" t="s">
        <v>377</v>
      </c>
      <c r="D377" s="283" t="s">
        <v>642</v>
      </c>
      <c r="E377" s="283" t="s">
        <v>782</v>
      </c>
      <c r="F377" s="283" t="s">
        <v>887</v>
      </c>
      <c r="G377" s="281"/>
      <c r="H377" s="287" t="s">
        <v>175</v>
      </c>
      <c r="I377" s="288" t="s">
        <v>1291</v>
      </c>
      <c r="J377" s="283" t="s">
        <v>1158</v>
      </c>
      <c r="K377" s="284" t="s">
        <v>938</v>
      </c>
    </row>
    <row r="378" spans="1:11" ht="15.6" x14ac:dyDescent="0.25">
      <c r="A378" s="281" t="s">
        <v>1450</v>
      </c>
      <c r="B378" s="281"/>
      <c r="C378" s="282" t="s">
        <v>358</v>
      </c>
      <c r="D378" s="283" t="s">
        <v>625</v>
      </c>
      <c r="E378" s="283" t="s">
        <v>804</v>
      </c>
      <c r="F378" s="283" t="s">
        <v>887</v>
      </c>
      <c r="G378" s="281"/>
      <c r="H378" s="287" t="s">
        <v>879</v>
      </c>
      <c r="I378" s="288" t="s">
        <v>1292</v>
      </c>
      <c r="J378" s="283" t="s">
        <v>1164</v>
      </c>
      <c r="K378" s="284" t="s">
        <v>934</v>
      </c>
    </row>
    <row r="379" spans="1:11" ht="15.6" x14ac:dyDescent="0.25">
      <c r="A379" s="281" t="s">
        <v>1451</v>
      </c>
      <c r="B379" s="281"/>
      <c r="C379" s="282" t="s">
        <v>379</v>
      </c>
      <c r="D379" s="283" t="s">
        <v>640</v>
      </c>
      <c r="E379" s="283" t="s">
        <v>782</v>
      </c>
      <c r="F379" s="283" t="s">
        <v>887</v>
      </c>
      <c r="G379" s="281"/>
      <c r="H379" s="287" t="s">
        <v>175</v>
      </c>
      <c r="I379" s="288" t="s">
        <v>1291</v>
      </c>
      <c r="J379" s="283" t="s">
        <v>1180</v>
      </c>
      <c r="K379" s="284" t="s">
        <v>979</v>
      </c>
    </row>
    <row r="380" spans="1:11" ht="15.6" x14ac:dyDescent="0.25">
      <c r="A380" s="281" t="s">
        <v>1532</v>
      </c>
      <c r="B380" s="281"/>
      <c r="C380" s="282" t="s">
        <v>291</v>
      </c>
      <c r="D380" s="283" t="s">
        <v>558</v>
      </c>
      <c r="E380" s="283" t="s">
        <v>834</v>
      </c>
      <c r="F380" s="283" t="s">
        <v>887</v>
      </c>
      <c r="G380" s="281"/>
      <c r="H380" s="287" t="s">
        <v>175</v>
      </c>
      <c r="I380" s="288" t="s">
        <v>1291</v>
      </c>
      <c r="J380" s="283" t="s">
        <v>1115</v>
      </c>
      <c r="K380" s="284" t="s">
        <v>915</v>
      </c>
    </row>
    <row r="381" spans="1:11" ht="15.6" x14ac:dyDescent="0.25">
      <c r="A381" s="281"/>
      <c r="B381" s="281"/>
      <c r="C381" s="282" t="s">
        <v>361</v>
      </c>
      <c r="D381" s="283" t="s">
        <v>628</v>
      </c>
      <c r="E381" s="283" t="s">
        <v>792</v>
      </c>
      <c r="F381" s="283" t="s">
        <v>887</v>
      </c>
      <c r="G381" s="281"/>
      <c r="H381" s="287" t="s">
        <v>879</v>
      </c>
      <c r="I381" s="287" t="s">
        <v>1292</v>
      </c>
      <c r="J381" s="283" t="s">
        <v>1167</v>
      </c>
      <c r="K381" s="284" t="s">
        <v>918</v>
      </c>
    </row>
    <row r="382" spans="1:11" ht="15.6" x14ac:dyDescent="0.25">
      <c r="A382" s="281"/>
      <c r="B382" s="281"/>
      <c r="C382" s="282" t="s">
        <v>292</v>
      </c>
      <c r="D382" s="283" t="s">
        <v>559</v>
      </c>
      <c r="E382" s="283" t="s">
        <v>782</v>
      </c>
      <c r="F382" s="283" t="s">
        <v>887</v>
      </c>
      <c r="G382" s="281"/>
      <c r="H382" s="287" t="s">
        <v>879</v>
      </c>
      <c r="I382" s="287" t="s">
        <v>1292</v>
      </c>
      <c r="J382" s="283" t="s">
        <v>1116</v>
      </c>
      <c r="K382" s="284" t="s">
        <v>916</v>
      </c>
    </row>
    <row r="383" spans="1:11" ht="15.6" x14ac:dyDescent="0.25">
      <c r="A383" s="281" t="s">
        <v>1458</v>
      </c>
      <c r="B383" s="281"/>
      <c r="C383" s="282" t="s">
        <v>362</v>
      </c>
      <c r="D383" s="283" t="s">
        <v>629</v>
      </c>
      <c r="E383" s="283" t="s">
        <v>850</v>
      </c>
      <c r="F383" s="283" t="s">
        <v>887</v>
      </c>
      <c r="G383" s="281"/>
      <c r="H383" s="287" t="s">
        <v>175</v>
      </c>
      <c r="I383" s="288" t="s">
        <v>1291</v>
      </c>
      <c r="J383" s="283" t="s">
        <v>1168</v>
      </c>
      <c r="K383" s="284" t="s">
        <v>916</v>
      </c>
    </row>
    <row r="384" spans="1:11" ht="15.6" x14ac:dyDescent="0.25">
      <c r="A384" s="281"/>
      <c r="B384" s="281"/>
      <c r="C384" s="282" t="s">
        <v>294</v>
      </c>
      <c r="D384" s="283" t="s">
        <v>561</v>
      </c>
      <c r="E384" s="283" t="s">
        <v>792</v>
      </c>
      <c r="F384" s="283" t="s">
        <v>887</v>
      </c>
      <c r="G384" s="281"/>
      <c r="H384" s="287" t="s">
        <v>879</v>
      </c>
      <c r="I384" s="287" t="s">
        <v>1292</v>
      </c>
      <c r="J384" s="283" t="s">
        <v>1117</v>
      </c>
      <c r="K384" s="284" t="s">
        <v>918</v>
      </c>
    </row>
    <row r="385" spans="1:11" ht="15.6" x14ac:dyDescent="0.25">
      <c r="A385" s="281"/>
      <c r="B385" s="281"/>
      <c r="C385" s="282" t="s">
        <v>382</v>
      </c>
      <c r="D385" s="283" t="s">
        <v>646</v>
      </c>
      <c r="E385" s="283" t="s">
        <v>854</v>
      </c>
      <c r="F385" s="283" t="s">
        <v>887</v>
      </c>
      <c r="G385" s="281"/>
      <c r="H385" s="287" t="s">
        <v>880</v>
      </c>
      <c r="I385" s="287" t="s">
        <v>1293</v>
      </c>
      <c r="J385" s="283" t="s">
        <v>1181</v>
      </c>
      <c r="K385" s="284" t="s">
        <v>982</v>
      </c>
    </row>
    <row r="386" spans="1:11" ht="15.6" x14ac:dyDescent="0.25">
      <c r="A386" s="281" t="s">
        <v>1461</v>
      </c>
      <c r="B386" s="281"/>
      <c r="C386" s="289" t="s">
        <v>363</v>
      </c>
      <c r="D386" s="291" t="s">
        <v>630</v>
      </c>
      <c r="E386" s="291" t="s">
        <v>782</v>
      </c>
      <c r="F386" s="283" t="s">
        <v>887</v>
      </c>
      <c r="G386" s="281"/>
      <c r="H386" s="293" t="s">
        <v>879</v>
      </c>
      <c r="I386" s="294" t="s">
        <v>1292</v>
      </c>
      <c r="J386" s="291" t="s">
        <v>1311</v>
      </c>
      <c r="K386" s="291" t="s">
        <v>968</v>
      </c>
    </row>
    <row r="387" spans="1:11" ht="15.6" x14ac:dyDescent="0.25">
      <c r="A387" s="281"/>
      <c r="B387" s="281"/>
      <c r="C387" s="289" t="s">
        <v>320</v>
      </c>
      <c r="D387" s="291" t="s">
        <v>588</v>
      </c>
      <c r="E387" s="291" t="s">
        <v>792</v>
      </c>
      <c r="F387" s="283" t="s">
        <v>887</v>
      </c>
      <c r="G387" s="281"/>
      <c r="H387" s="293" t="s">
        <v>879</v>
      </c>
      <c r="I387" s="293" t="s">
        <v>1292</v>
      </c>
      <c r="J387" s="291" t="s">
        <v>1137</v>
      </c>
      <c r="K387" s="291" t="s">
        <v>940</v>
      </c>
    </row>
    <row r="388" spans="1:11" ht="26.4" x14ac:dyDescent="0.25">
      <c r="A388" s="1" t="s">
        <v>1554</v>
      </c>
      <c r="C388" s="3" t="s">
        <v>1555</v>
      </c>
      <c r="D388" s="1" t="s">
        <v>1558</v>
      </c>
      <c r="E388" s="3" t="s">
        <v>1543</v>
      </c>
      <c r="F388" s="283" t="s">
        <v>214</v>
      </c>
      <c r="H388" s="1" t="s">
        <v>175</v>
      </c>
      <c r="I388" s="1" t="s">
        <v>1291</v>
      </c>
      <c r="J388" s="297" t="s">
        <v>1557</v>
      </c>
      <c r="K388" s="3" t="s">
        <v>1556</v>
      </c>
    </row>
  </sheetData>
  <autoFilter ref="A1:N387"/>
  <sortState ref="A2:N387">
    <sortCondition ref="F2:F387"/>
  </sortState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75" right="0.75" top="1" bottom="1" header="0.5" footer="0.5"/>
  <pageSetup paperSize="9" orientation="portrait" horizontalDpi="300" verticalDpi="300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N98"/>
  <sheetViews>
    <sheetView view="pageBreakPreview" zoomScale="80" zoomScaleSheetLayoutView="80" workbookViewId="0">
      <selection activeCell="D28" sqref="D28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3.5546875" style="164" customWidth="1"/>
    <col min="4" max="4" width="27.109375" style="164" customWidth="1"/>
    <col min="5" max="5" width="9.77734375" style="164" customWidth="1"/>
    <col min="6" max="6" width="10.44140625" style="164" customWidth="1"/>
    <col min="7" max="7" width="10.33203125" style="164" customWidth="1"/>
    <col min="8" max="8" width="17.77734375" style="164" customWidth="1"/>
    <col min="9" max="9" width="9.21875" style="164" customWidth="1"/>
    <col min="10" max="10" width="8" style="164" customWidth="1"/>
    <col min="11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37"/>
      <c r="L2" s="137"/>
      <c r="M2" s="137"/>
    </row>
    <row r="3" spans="1:14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37"/>
      <c r="L3" s="137"/>
      <c r="M3" s="137"/>
    </row>
    <row r="4" spans="1:14" x14ac:dyDescent="0.25">
      <c r="A4" s="303" t="s">
        <v>196</v>
      </c>
      <c r="B4" s="303"/>
      <c r="C4" s="303"/>
      <c r="D4" s="303"/>
      <c r="E4" s="303"/>
      <c r="F4" s="303"/>
      <c r="G4" s="303"/>
      <c r="H4" s="303"/>
      <c r="I4" s="303"/>
      <c r="J4" s="303"/>
    </row>
    <row r="5" spans="1:14" x14ac:dyDescent="0.25">
      <c r="A5" s="303" t="s">
        <v>197</v>
      </c>
      <c r="B5" s="303"/>
      <c r="C5" s="303"/>
      <c r="D5" s="303"/>
      <c r="E5" s="303"/>
      <c r="F5" s="303"/>
      <c r="G5" s="303"/>
      <c r="H5" s="303"/>
      <c r="I5" s="303"/>
      <c r="J5" s="303"/>
    </row>
    <row r="6" spans="1:14" ht="12.75" customHeight="1" x14ac:dyDescent="0.25">
      <c r="A6" s="13"/>
      <c r="B6" s="167"/>
      <c r="C6" s="13"/>
      <c r="D6" s="13"/>
      <c r="E6" s="13"/>
      <c r="I6" s="18"/>
      <c r="J6" s="13" t="s">
        <v>231</v>
      </c>
    </row>
    <row r="7" spans="1:14" x14ac:dyDescent="0.25">
      <c r="A7" s="13"/>
      <c r="B7" s="66" t="s">
        <v>198</v>
      </c>
      <c r="C7" s="273" t="s">
        <v>1550</v>
      </c>
      <c r="D7" s="18" t="str">
        <f>d_1</f>
        <v>28.05.2019г.</v>
      </c>
      <c r="E7" s="18" t="s">
        <v>1541</v>
      </c>
      <c r="F7" s="13"/>
      <c r="G7" s="11"/>
      <c r="H7" s="11"/>
      <c r="I7" s="167"/>
      <c r="J7" s="19" t="str">
        <f>d_5</f>
        <v>г. Сочи, ул. Бзугу 2, ст. им. Славы Метревели</v>
      </c>
    </row>
    <row r="8" spans="1:14" ht="24" customHeight="1" x14ac:dyDescent="0.25">
      <c r="A8" s="220" t="s">
        <v>64</v>
      </c>
      <c r="B8" s="220" t="s">
        <v>207</v>
      </c>
      <c r="C8" s="220" t="s">
        <v>59</v>
      </c>
      <c r="D8" s="220" t="s">
        <v>90</v>
      </c>
      <c r="E8" s="220" t="s">
        <v>251</v>
      </c>
      <c r="F8" s="220" t="s">
        <v>39</v>
      </c>
      <c r="G8" s="220" t="s">
        <v>98</v>
      </c>
      <c r="H8" s="220" t="s">
        <v>18</v>
      </c>
      <c r="I8" s="220" t="s">
        <v>53</v>
      </c>
      <c r="J8" s="220" t="s">
        <v>66</v>
      </c>
      <c r="M8" s="302"/>
      <c r="N8" s="302"/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ht="13.2" customHeight="1" x14ac:dyDescent="0.25">
      <c r="A10" s="176" t="s">
        <v>42</v>
      </c>
      <c r="B10" s="251"/>
      <c r="C10" s="252"/>
      <c r="D10" s="264"/>
      <c r="E10" s="263"/>
      <c r="F10" s="266"/>
      <c r="G10" s="176"/>
      <c r="H10" s="176"/>
      <c r="I10" s="176"/>
      <c r="J10" s="181"/>
    </row>
    <row r="11" spans="1:14" x14ac:dyDescent="0.25">
      <c r="A11" s="176" t="s">
        <v>43</v>
      </c>
      <c r="B11" s="251" t="str">
        <f>VLOOKUP($F11,УЧАСТНИКИ!$A$2:$L$1106,3,FALSE)</f>
        <v>Рожнов Артём</v>
      </c>
      <c r="C11" s="252" t="str">
        <f>VLOOKUP($F11,УЧАСТНИКИ!$A$2:$L$1106,4,FALSE)</f>
        <v>03.03.1998</v>
      </c>
      <c r="D11" s="264" t="str">
        <f>VLOOKUP($F11,УЧАСТНИКИ!$A$2:$L$1106,5,FALSE)</f>
        <v xml:space="preserve">Тульская область </v>
      </c>
      <c r="E11" s="263" t="str">
        <f>VLOOKUP($F11,УЧАСТНИКИ!$A$2:$L$1106,8,FALSE)</f>
        <v>КМС</v>
      </c>
      <c r="F11" s="266" t="s">
        <v>1475</v>
      </c>
      <c r="G11" s="176"/>
      <c r="H11" s="176"/>
      <c r="I11" s="176"/>
      <c r="J11" s="181" t="str">
        <f>VLOOKUP($F11,УЧАСТНИКИ!$A$2:$L$1106,9,FALSE)</f>
        <v>К</v>
      </c>
    </row>
    <row r="12" spans="1:14" ht="26.4" x14ac:dyDescent="0.25">
      <c r="A12" s="176" t="s">
        <v>44</v>
      </c>
      <c r="B12" s="251" t="str">
        <f>VLOOKUP($F12,УЧАСТНИКИ!$A$2:$L$1106,3,FALSE)</f>
        <v>Водичев Александр</v>
      </c>
      <c r="C12" s="252" t="str">
        <f>VLOOKUP($F12,УЧАСТНИКИ!$A$2:$L$1106,4,FALSE)</f>
        <v>14.11.1999</v>
      </c>
      <c r="D12" s="264" t="str">
        <f>VLOOKUP($F12,УЧАСТНИКИ!$A$2:$L$1106,5,FALSE)</f>
        <v>Калининградская область Санкт-Петербург</v>
      </c>
      <c r="E12" s="263" t="str">
        <f>VLOOKUP($F12,УЧАСТНИКИ!$A$2:$L$1106,8,FALSE)</f>
        <v>КМС</v>
      </c>
      <c r="F12" s="266" t="s">
        <v>1438</v>
      </c>
      <c r="G12" s="176"/>
      <c r="H12" s="176"/>
      <c r="I12" s="176"/>
      <c r="J12" s="181" t="str">
        <f>VLOOKUP($F12,УЧАСТНИКИ!$A$2:$L$1106,9,FALSE)</f>
        <v>Л</v>
      </c>
      <c r="L12" s="13"/>
    </row>
    <row r="13" spans="1:14" ht="26.4" x14ac:dyDescent="0.25">
      <c r="A13" s="176" t="s">
        <v>45</v>
      </c>
      <c r="B13" s="251" t="str">
        <f>VLOOKUP($F13,УЧАСТНИКИ!$A$2:$L$1106,3,FALSE)</f>
        <v>Кислых Руслан</v>
      </c>
      <c r="C13" s="252" t="str">
        <f>VLOOKUP($F13,УЧАСТНИКИ!$A$2:$L$1106,4,FALSE)</f>
        <v>11.07.2000</v>
      </c>
      <c r="D13" s="264" t="str">
        <f>VLOOKUP($F13,УЧАСТНИКИ!$A$2:$L$1106,5,FALSE)</f>
        <v>Краснодарский край Белгородская область</v>
      </c>
      <c r="E13" s="263" t="str">
        <f>VLOOKUP($F13,УЧАСТНИКИ!$A$2:$L$1106,8,FALSE)</f>
        <v>МС</v>
      </c>
      <c r="F13" s="266" t="s">
        <v>1380</v>
      </c>
      <c r="G13" s="176"/>
      <c r="H13" s="176"/>
      <c r="I13" s="176"/>
      <c r="J13" s="181" t="str">
        <f>VLOOKUP($F13,УЧАСТНИКИ!$A$2:$L$1106,9,FALSE)</f>
        <v>Л</v>
      </c>
    </row>
    <row r="14" spans="1:14" x14ac:dyDescent="0.25">
      <c r="A14" s="176" t="s">
        <v>46</v>
      </c>
      <c r="B14" s="251" t="str">
        <f>VLOOKUP($F14,УЧАСТНИКИ!$A$2:$L$1106,3,FALSE)</f>
        <v>Чернухин Кирилл</v>
      </c>
      <c r="C14" s="252" t="str">
        <f>VLOOKUP($F14,УЧАСТНИКИ!$A$2:$L$1106,4,FALSE)</f>
        <v>15.08.1994</v>
      </c>
      <c r="D14" s="264" t="str">
        <f>VLOOKUP($F14,УЧАСТНИКИ!$A$2:$L$1106,5,FALSE)</f>
        <v>Москва Санкт-Петербург</v>
      </c>
      <c r="E14" s="263" t="str">
        <f>VLOOKUP($F14,УЧАСТНИКИ!$A$2:$L$1106,8,FALSE)</f>
        <v>МС</v>
      </c>
      <c r="F14" s="266" t="s">
        <v>1465</v>
      </c>
      <c r="G14" s="176"/>
      <c r="H14" s="176"/>
      <c r="I14" s="176"/>
      <c r="J14" s="181" t="str">
        <f>VLOOKUP($F14,УЧАСТНИКИ!$A$2:$L$1106,9,FALSE)</f>
        <v>К</v>
      </c>
    </row>
    <row r="15" spans="1:14" x14ac:dyDescent="0.25">
      <c r="A15" s="176" t="s">
        <v>47</v>
      </c>
      <c r="B15" s="251" t="str">
        <f>VLOOKUP($F15,УЧАСТНИКИ!$A$2:$L$1106,3,FALSE)</f>
        <v>Ефимов Александр</v>
      </c>
      <c r="C15" s="252" t="str">
        <f>VLOOKUP($F15,УЧАСТНИКИ!$A$2:$L$1106,4,FALSE)</f>
        <v>28.02.1999</v>
      </c>
      <c r="D15" s="264" t="str">
        <f>VLOOKUP($F15,УЧАСТНИКИ!$A$2:$L$1106,5,FALSE)</f>
        <v xml:space="preserve">Брянская область </v>
      </c>
      <c r="E15" s="263" t="str">
        <f>VLOOKUP($F15,УЧАСТНИКИ!$A$2:$L$1106,8,FALSE)</f>
        <v>КМС</v>
      </c>
      <c r="F15" s="266" t="s">
        <v>131</v>
      </c>
      <c r="G15" s="176"/>
      <c r="H15" s="176"/>
      <c r="I15" s="176"/>
      <c r="J15" s="181" t="str">
        <f>VLOOKUP($F15,УЧАСТНИКИ!$A$2:$L$1106,9,FALSE)</f>
        <v>К</v>
      </c>
    </row>
    <row r="16" spans="1:14" x14ac:dyDescent="0.25">
      <c r="A16" s="176" t="s">
        <v>48</v>
      </c>
      <c r="B16" s="177" t="str">
        <f>VLOOKUP($F16,УЧАСТНИКИ!$A$2:$L$1106,3,FALSE)</f>
        <v>Кононенко Павел</v>
      </c>
      <c r="C16" s="178" t="str">
        <f>VLOOKUP($F16,УЧАСТНИКИ!$A$2:$L$1106,4,FALSE)</f>
        <v>02.02.1997</v>
      </c>
      <c r="D16" s="264" t="str">
        <f>VLOOKUP($F16,УЧАСТНИКИ!$A$2:$L$1106,5,FALSE)</f>
        <v xml:space="preserve">Вологодская область </v>
      </c>
      <c r="E16" s="263" t="str">
        <f>VLOOKUP($F16,УЧАСТНИКИ!$A$2:$L$1106,8,FALSE)</f>
        <v>КМС</v>
      </c>
      <c r="F16" s="266" t="s">
        <v>1549</v>
      </c>
      <c r="G16" s="176"/>
      <c r="H16" s="176"/>
      <c r="I16" s="176"/>
      <c r="J16" s="181" t="str">
        <f>VLOOKUP($F16,УЧАСТНИКИ!$A$2:$L$1106,9,FALSE)</f>
        <v>К</v>
      </c>
    </row>
    <row r="17" spans="1:11" x14ac:dyDescent="0.25">
      <c r="A17" s="176" t="s">
        <v>71</v>
      </c>
      <c r="B17" s="177"/>
      <c r="C17" s="178"/>
      <c r="D17" s="264"/>
      <c r="E17" s="263"/>
      <c r="F17" s="266"/>
      <c r="G17" s="176"/>
      <c r="H17" s="176"/>
      <c r="I17" s="176"/>
      <c r="J17" s="181"/>
      <c r="K17" s="7"/>
    </row>
    <row r="18" spans="1:11" x14ac:dyDescent="0.25">
      <c r="A18" s="222"/>
      <c r="B18" s="223" t="s">
        <v>50</v>
      </c>
      <c r="C18" s="224"/>
      <c r="D18" s="224"/>
      <c r="E18" s="224"/>
      <c r="F18" s="224"/>
      <c r="G18" s="224"/>
      <c r="H18" s="224"/>
      <c r="I18" s="224"/>
      <c r="J18" s="225"/>
    </row>
    <row r="19" spans="1:11" x14ac:dyDescent="0.25">
      <c r="A19" s="176" t="s">
        <v>42</v>
      </c>
      <c r="B19" s="177"/>
      <c r="C19" s="178"/>
      <c r="D19" s="264"/>
      <c r="E19" s="265"/>
      <c r="F19" s="266"/>
      <c r="G19" s="176"/>
      <c r="H19" s="176"/>
      <c r="I19" s="176"/>
      <c r="J19" s="181"/>
    </row>
    <row r="20" spans="1:11" x14ac:dyDescent="0.25">
      <c r="A20" s="176" t="s">
        <v>43</v>
      </c>
      <c r="B20" s="177" t="str">
        <f>VLOOKUP($F20,УЧАСТНИКИ!$A$2:$L$1106,3,FALSE)</f>
        <v>Шаров Иван</v>
      </c>
      <c r="C20" s="178" t="str">
        <f>VLOOKUP($F20,УЧАСТНИКИ!$A$2:$L$1106,4,FALSE)</f>
        <v>17.05.1993</v>
      </c>
      <c r="D20" s="264" t="str">
        <f>VLOOKUP($F20,УЧАСТНИКИ!$A$2:$L$1106,5,FALSE)</f>
        <v xml:space="preserve">Санкт-Петербург </v>
      </c>
      <c r="E20" s="265" t="str">
        <f>VLOOKUP($F20,УЧАСТНИКИ!$A$2:$L$1106,8,FALSE)</f>
        <v>МС</v>
      </c>
      <c r="F20" s="266" t="s">
        <v>1466</v>
      </c>
      <c r="G20" s="176"/>
      <c r="H20" s="176"/>
      <c r="I20" s="176"/>
      <c r="J20" s="181" t="str">
        <f>VLOOKUP($F20,УЧАСТНИКИ!$A$2:$L$1106,9,FALSE)</f>
        <v>Л</v>
      </c>
    </row>
    <row r="21" spans="1:11" x14ac:dyDescent="0.25">
      <c r="A21" s="176" t="s">
        <v>44</v>
      </c>
      <c r="B21" s="177" t="str">
        <f>VLOOKUP($F21,УЧАСТНИКИ!$A$2:$L$1106,3,FALSE)</f>
        <v>Галочкин Никита</v>
      </c>
      <c r="C21" s="178" t="str">
        <f>VLOOKUP($F21,УЧАСТНИКИ!$A$2:$L$1106,4,FALSE)</f>
        <v>28.04.1998</v>
      </c>
      <c r="D21" s="264" t="str">
        <f>VLOOKUP($F21,УЧАСТНИКИ!$A$2:$L$1106,5,FALSE)</f>
        <v xml:space="preserve">Волгоградская область </v>
      </c>
      <c r="E21" s="265" t="str">
        <f>VLOOKUP($F21,УЧАСТНИКИ!$A$2:$L$1106,8,FALSE)</f>
        <v>КМС</v>
      </c>
      <c r="F21" s="266" t="s">
        <v>48</v>
      </c>
      <c r="G21" s="176"/>
      <c r="H21" s="176"/>
      <c r="I21" s="176"/>
      <c r="J21" s="181" t="str">
        <f>VLOOKUP($F21,УЧАСТНИКИ!$A$2:$L$1106,9,FALSE)</f>
        <v>К</v>
      </c>
    </row>
    <row r="22" spans="1:11" x14ac:dyDescent="0.25">
      <c r="A22" s="176" t="s">
        <v>45</v>
      </c>
      <c r="B22" s="177" t="str">
        <f>VLOOKUP($F22,УЧАСТНИКИ!$A$2:$L$1106,3,FALSE)</f>
        <v>Ефимов Александр</v>
      </c>
      <c r="C22" s="178" t="str">
        <f>VLOOKUP($F22,УЧАСТНИКИ!$A$2:$L$1106,4,FALSE)</f>
        <v>30.07.1994</v>
      </c>
      <c r="D22" s="264" t="str">
        <f>VLOOKUP($F22,УЧАСТНИКИ!$A$2:$L$1106,5,FALSE)</f>
        <v xml:space="preserve">Тульская область </v>
      </c>
      <c r="E22" s="265" t="str">
        <f>VLOOKUP($F22,УЧАСТНИКИ!$A$2:$L$1106,8,FALSE)</f>
        <v>МС</v>
      </c>
      <c r="F22" s="266" t="s">
        <v>1474</v>
      </c>
      <c r="G22" s="176"/>
      <c r="H22" s="176"/>
      <c r="I22" s="176"/>
      <c r="J22" s="181" t="str">
        <f>VLOOKUP($F22,УЧАСТНИКИ!$A$2:$L$1106,9,FALSE)</f>
        <v>К</v>
      </c>
    </row>
    <row r="23" spans="1:11" x14ac:dyDescent="0.25">
      <c r="A23" s="176" t="s">
        <v>46</v>
      </c>
      <c r="B23" s="177" t="str">
        <f>VLOOKUP($F23,УЧАСТНИКИ!$A$2:$L$1106,3,FALSE)</f>
        <v>Созонов Роман</v>
      </c>
      <c r="C23" s="178" t="str">
        <f>VLOOKUP($F23,УЧАСТНИКИ!$A$2:$L$1106,4,FALSE)</f>
        <v>02.11.1994</v>
      </c>
      <c r="D23" s="264" t="str">
        <f>VLOOKUP($F23,УЧАСТНИКИ!$A$2:$L$1106,5,FALSE)</f>
        <v xml:space="preserve">Тюменская область </v>
      </c>
      <c r="E23" s="265" t="str">
        <f>VLOOKUP($F23,УЧАСТНИКИ!$A$2:$L$1106,8,FALSE)</f>
        <v>МС</v>
      </c>
      <c r="F23" s="266" t="s">
        <v>1352</v>
      </c>
      <c r="G23" s="176"/>
      <c r="H23" s="176"/>
      <c r="I23" s="176"/>
      <c r="J23" s="181" t="str">
        <f>VLOOKUP($F23,УЧАСТНИКИ!$A$2:$L$1106,9,FALSE)</f>
        <v>К</v>
      </c>
    </row>
    <row r="24" spans="1:11" x14ac:dyDescent="0.25">
      <c r="A24" s="176" t="s">
        <v>47</v>
      </c>
      <c r="B24" s="177" t="str">
        <f>VLOOKUP($F24,УЧАСТНИКИ!$A$2:$L$1106,3,FALSE)</f>
        <v>Захарченко Никита</v>
      </c>
      <c r="C24" s="178" t="str">
        <f>VLOOKUP($F24,УЧАСТНИКИ!$A$2:$L$1106,4,FALSE)</f>
        <v>19.08.1994</v>
      </c>
      <c r="D24" s="264" t="str">
        <f>VLOOKUP($F24,УЧАСТНИКИ!$A$2:$L$1106,5,FALSE)</f>
        <v xml:space="preserve">ЮФО (К) </v>
      </c>
      <c r="E24" s="265" t="str">
        <f>VLOOKUP($F24,УЧАСТНИКИ!$A$2:$L$1106,8,FALSE)</f>
        <v>МС</v>
      </c>
      <c r="F24" s="266" t="s">
        <v>1506</v>
      </c>
      <c r="G24" s="176"/>
      <c r="H24" s="176"/>
      <c r="I24" s="176"/>
      <c r="J24" s="181" t="str">
        <f>VLOOKUP($F24,УЧАСТНИКИ!$A$2:$L$1106,9,FALSE)</f>
        <v>К</v>
      </c>
    </row>
    <row r="25" spans="1:11" x14ac:dyDescent="0.25">
      <c r="A25" s="176" t="s">
        <v>48</v>
      </c>
      <c r="B25" s="177" t="str">
        <f>VLOOKUP($F25,УЧАСТНИКИ!$A$2:$L$1106,3,FALSE)</f>
        <v>Лукин Андрей</v>
      </c>
      <c r="C25" s="178" t="str">
        <f>VLOOKUP($F25,УЧАСТНИКИ!$A$2:$L$1106,4,FALSE)</f>
        <v>28.02.1998</v>
      </c>
      <c r="D25" s="264" t="str">
        <f>VLOOKUP($F25,УЧАСТНИКИ!$A$2:$L$1106,5,FALSE)</f>
        <v xml:space="preserve">Республика Карелия </v>
      </c>
      <c r="E25" s="265" t="str">
        <f>VLOOKUP($F25,УЧАСТНИКИ!$A$2:$L$1106,8,FALSE)</f>
        <v>МС</v>
      </c>
      <c r="F25" s="266" t="s">
        <v>1500</v>
      </c>
      <c r="G25" s="176"/>
      <c r="H25" s="176"/>
      <c r="I25" s="176"/>
      <c r="J25" s="181" t="str">
        <f>VLOOKUP($F25,УЧАСТНИКИ!$A$2:$L$1106,9,FALSE)</f>
        <v>К</v>
      </c>
    </row>
    <row r="26" spans="1:11" x14ac:dyDescent="0.25">
      <c r="A26" s="176">
        <v>8</v>
      </c>
      <c r="B26" s="177"/>
      <c r="C26" s="178"/>
      <c r="D26" s="264"/>
      <c r="E26" s="265"/>
      <c r="F26" s="266"/>
      <c r="G26" s="176"/>
      <c r="H26" s="176"/>
      <c r="I26" s="176"/>
      <c r="J26" s="181"/>
    </row>
    <row r="27" spans="1:11" x14ac:dyDescent="0.25">
      <c r="A27" s="222"/>
      <c r="B27" s="223" t="s">
        <v>51</v>
      </c>
      <c r="C27" s="224"/>
      <c r="D27" s="224"/>
      <c r="E27" s="224"/>
      <c r="F27" s="224"/>
      <c r="G27" s="224"/>
      <c r="H27" s="224"/>
      <c r="I27" s="224"/>
      <c r="J27" s="225"/>
    </row>
    <row r="28" spans="1:11" x14ac:dyDescent="0.25">
      <c r="A28" s="176" t="s">
        <v>42</v>
      </c>
      <c r="B28" s="177"/>
      <c r="C28" s="178"/>
      <c r="D28" s="264"/>
      <c r="E28" s="263"/>
      <c r="F28" s="266"/>
      <c r="G28" s="176"/>
      <c r="H28" s="176"/>
      <c r="I28" s="176"/>
      <c r="J28" s="181"/>
    </row>
    <row r="29" spans="1:11" ht="26.4" x14ac:dyDescent="0.25">
      <c r="A29" s="176" t="s">
        <v>43</v>
      </c>
      <c r="B29" s="251" t="str">
        <f>VLOOKUP($F29,УЧАСТНИКИ!$A$2:$L$1106,3,FALSE)</f>
        <v>Паршенков Артем</v>
      </c>
      <c r="C29" s="252" t="str">
        <f>VLOOKUP($F29,УЧАСТНИКИ!$A$2:$L$1106,4,FALSE)</f>
        <v>01.08.2000</v>
      </c>
      <c r="D29" s="264" t="str">
        <f>VLOOKUP($F29,УЧАСТНИКИ!$A$2:$L$1106,5,FALSE)</f>
        <v>Санкт-Петербург Калужская область</v>
      </c>
      <c r="E29" s="263" t="str">
        <f>VLOOKUP($F29,УЧАСТНИКИ!$A$2:$L$1106,8,FALSE)</f>
        <v>КМС</v>
      </c>
      <c r="F29" s="266" t="s">
        <v>1443</v>
      </c>
      <c r="G29" s="176"/>
      <c r="H29" s="176"/>
      <c r="I29" s="176"/>
      <c r="J29" s="181" t="str">
        <f>VLOOKUP($F29,УЧАСТНИКИ!$A$2:$L$1106,9,FALSE)</f>
        <v>Л</v>
      </c>
    </row>
    <row r="30" spans="1:11" x14ac:dyDescent="0.25">
      <c r="A30" s="176" t="s">
        <v>44</v>
      </c>
      <c r="B30" s="251" t="str">
        <f>VLOOKUP($F30,УЧАСТНИКИ!$A$2:$L$1106,3,FALSE)</f>
        <v>Жарин Михаил</v>
      </c>
      <c r="C30" s="252" t="str">
        <f>VLOOKUP($F30,УЧАСТНИКИ!$A$2:$L$1106,4,FALSE)</f>
        <v>25.10.1986</v>
      </c>
      <c r="D30" s="264" t="str">
        <f>VLOOKUP($F30,УЧАСТНИКИ!$A$2:$L$1106,5,FALSE)</f>
        <v xml:space="preserve">Республика Саха (Якутия) </v>
      </c>
      <c r="E30" s="263" t="str">
        <f>VLOOKUP($F30,УЧАСТНИКИ!$A$2:$L$1106,8,FALSE)</f>
        <v>КМС</v>
      </c>
      <c r="F30" s="266" t="s">
        <v>164</v>
      </c>
      <c r="G30" s="176"/>
      <c r="H30" s="176"/>
      <c r="I30" s="176"/>
      <c r="J30" s="181" t="str">
        <f>VLOOKUP($F30,УЧАСТНИКИ!$A$2:$L$1106,9,FALSE)</f>
        <v>К</v>
      </c>
    </row>
    <row r="31" spans="1:11" ht="26.4" x14ac:dyDescent="0.25">
      <c r="A31" s="176" t="s">
        <v>45</v>
      </c>
      <c r="B31" s="251" t="str">
        <f>VLOOKUP($F31,УЧАСТНИКИ!$A$2:$L$1106,3,FALSE)</f>
        <v>Лопин Дмитрий</v>
      </c>
      <c r="C31" s="252" t="str">
        <f>VLOOKUP($F31,УЧАСТНИКИ!$A$2:$L$1106,4,FALSE)</f>
        <v>29.07.1991</v>
      </c>
      <c r="D31" s="264" t="str">
        <f>VLOOKUP($F31,УЧАСТНИКИ!$A$2:$L$1106,5,FALSE)</f>
        <v>Краснодарский край Самарская область</v>
      </c>
      <c r="E31" s="263" t="str">
        <f>VLOOKUP($F31,УЧАСТНИКИ!$A$2:$L$1106,8,FALSE)</f>
        <v>МС</v>
      </c>
      <c r="F31" s="266" t="s">
        <v>1383</v>
      </c>
      <c r="G31" s="176"/>
      <c r="H31" s="176"/>
      <c r="I31" s="176"/>
      <c r="J31" s="181" t="str">
        <f>VLOOKUP($F31,УЧАСТНИКИ!$A$2:$L$1106,9,FALSE)</f>
        <v>К</v>
      </c>
    </row>
    <row r="32" spans="1:11" x14ac:dyDescent="0.25">
      <c r="A32" s="176" t="s">
        <v>46</v>
      </c>
      <c r="B32" s="251" t="str">
        <f>VLOOKUP($F32,УЧАСТНИКИ!$A$2:$L$1106,3,FALSE)</f>
        <v>Гуров Андрей</v>
      </c>
      <c r="C32" s="252" t="str">
        <f>VLOOKUP($F32,УЧАСТНИКИ!$A$2:$L$1106,4,FALSE)</f>
        <v>20.09.1998</v>
      </c>
      <c r="D32" s="264" t="str">
        <f>VLOOKUP($F32,УЧАСТНИКИ!$A$2:$L$1106,5,FALSE)</f>
        <v xml:space="preserve">Брянская область </v>
      </c>
      <c r="E32" s="263" t="str">
        <f>VLOOKUP($F32,УЧАСТНИКИ!$A$2:$L$1106,8,FALSE)</f>
        <v>КМС</v>
      </c>
      <c r="F32" s="266" t="s">
        <v>130</v>
      </c>
      <c r="G32" s="176"/>
      <c r="H32" s="176"/>
      <c r="I32" s="176"/>
      <c r="J32" s="181" t="str">
        <f>VLOOKUP($F32,УЧАСТНИКИ!$A$2:$L$1106,9,FALSE)</f>
        <v>К</v>
      </c>
    </row>
    <row r="33" spans="1:12" x14ac:dyDescent="0.25">
      <c r="A33" s="176" t="s">
        <v>47</v>
      </c>
      <c r="B33" s="251" t="str">
        <f>VLOOKUP($F33,УЧАСТНИКИ!$A$2:$L$1106,3,FALSE)</f>
        <v>Протасов Александр</v>
      </c>
      <c r="C33" s="252" t="str">
        <f>VLOOKUP($F33,УЧАСТНИКИ!$A$2:$L$1106,4,FALSE)</f>
        <v>30.08.1997</v>
      </c>
      <c r="D33" s="264" t="str">
        <f>VLOOKUP($F33,УЧАСТНИКИ!$A$2:$L$1106,5,FALSE)</f>
        <v xml:space="preserve">Тюменская область </v>
      </c>
      <c r="E33" s="263" t="str">
        <f>VLOOKUP($F33,УЧАСТНИКИ!$A$2:$L$1106,8,FALSE)</f>
        <v>КМС</v>
      </c>
      <c r="F33" s="266" t="s">
        <v>1351</v>
      </c>
      <c r="G33" s="176"/>
      <c r="H33" s="176"/>
      <c r="I33" s="176"/>
      <c r="J33" s="181" t="str">
        <f>VLOOKUP($F33,УЧАСТНИКИ!$A$2:$L$1106,9,FALSE)</f>
        <v>К</v>
      </c>
    </row>
    <row r="34" spans="1:12" x14ac:dyDescent="0.25">
      <c r="A34" s="176" t="s">
        <v>48</v>
      </c>
      <c r="B34" s="251" t="str">
        <f>VLOOKUP($F34,УЧАСТНИКИ!$A$2:$L$1106,3,FALSE)</f>
        <v>Чабан  Никита</v>
      </c>
      <c r="C34" s="252" t="str">
        <f>VLOOKUP($F34,УЧАСТНИКИ!$A$2:$L$1106,4,FALSE)</f>
        <v>30.04.1997</v>
      </c>
      <c r="D34" s="264" t="str">
        <f>VLOOKUP($F34,УЧАСТНИКИ!$A$2:$L$1106,5,FALSE)</f>
        <v xml:space="preserve">Красноярский край </v>
      </c>
      <c r="E34" s="263" t="str">
        <f>VLOOKUP($F34,УЧАСТНИКИ!$A$2:$L$1106,8,FALSE)</f>
        <v>МС</v>
      </c>
      <c r="F34" s="266" t="s">
        <v>1345</v>
      </c>
      <c r="G34" s="176"/>
      <c r="H34" s="176"/>
      <c r="I34" s="176"/>
      <c r="J34" s="181" t="str">
        <f>VLOOKUP($F34,УЧАСТНИКИ!$A$2:$L$1106,9,FALSE)</f>
        <v>К</v>
      </c>
    </row>
    <row r="35" spans="1:12" x14ac:dyDescent="0.25">
      <c r="A35" s="176">
        <v>8</v>
      </c>
      <c r="B35" s="177"/>
      <c r="C35" s="178"/>
      <c r="D35" s="264"/>
      <c r="E35" s="263"/>
      <c r="F35" s="266"/>
      <c r="G35" s="176"/>
      <c r="H35" s="176"/>
      <c r="I35" s="176"/>
      <c r="J35" s="181"/>
    </row>
    <row r="36" spans="1:12" x14ac:dyDescent="0.25">
      <c r="A36" s="222"/>
      <c r="B36" s="223" t="s">
        <v>52</v>
      </c>
      <c r="C36" s="224"/>
      <c r="D36" s="224"/>
      <c r="E36" s="224"/>
      <c r="F36" s="224"/>
      <c r="G36" s="224"/>
      <c r="H36" s="224"/>
      <c r="I36" s="224"/>
      <c r="J36" s="225"/>
    </row>
    <row r="37" spans="1:12" x14ac:dyDescent="0.25">
      <c r="A37" s="176" t="s">
        <v>42</v>
      </c>
      <c r="B37" s="177"/>
      <c r="C37" s="178"/>
      <c r="D37" s="226"/>
      <c r="E37" s="263"/>
      <c r="F37" s="176"/>
      <c r="G37" s="176"/>
      <c r="H37" s="176"/>
      <c r="I37" s="176"/>
      <c r="J37" s="181"/>
    </row>
    <row r="38" spans="1:12" x14ac:dyDescent="0.25">
      <c r="A38" s="176" t="s">
        <v>43</v>
      </c>
      <c r="B38" s="177"/>
      <c r="C38" s="178"/>
      <c r="D38" s="226"/>
      <c r="E38" s="263"/>
      <c r="F38" s="176"/>
      <c r="G38" s="176"/>
      <c r="H38" s="176"/>
      <c r="I38" s="176"/>
      <c r="J38" s="181"/>
    </row>
    <row r="39" spans="1:12" x14ac:dyDescent="0.25">
      <c r="A39" s="176" t="s">
        <v>44</v>
      </c>
      <c r="B39" s="177" t="str">
        <f>VLOOKUP($F39,УЧАСТНИКИ!$A$2:$L$1106,3,FALSE)</f>
        <v>Хомутов Дмитрий</v>
      </c>
      <c r="C39" s="178" t="str">
        <f>VLOOKUP($F39,УЧАСТНИКИ!$A$2:$L$1106,4,FALSE)</f>
        <v>04.01.1992</v>
      </c>
      <c r="D39" s="226" t="str">
        <f>VLOOKUP($F39,УЧАСТНИКИ!$A$2:$L$1106,5,FALSE)</f>
        <v xml:space="preserve">Краснодарский край </v>
      </c>
      <c r="E39" s="263" t="str">
        <f>VLOOKUP($F39,УЧАСТНИКИ!$A$2:$L$1106,8,FALSE)</f>
        <v>МС</v>
      </c>
      <c r="F39" s="277" t="s">
        <v>1401</v>
      </c>
      <c r="G39" s="176"/>
      <c r="H39" s="176"/>
      <c r="I39" s="176"/>
      <c r="J39" s="181" t="str">
        <f>VLOOKUP($F39,УЧАСТНИКИ!$A$2:$L$1106,9,FALSE)</f>
        <v>Л</v>
      </c>
      <c r="L39" s="13"/>
    </row>
    <row r="40" spans="1:12" ht="26.4" x14ac:dyDescent="0.25">
      <c r="A40" s="176" t="s">
        <v>45</v>
      </c>
      <c r="B40" s="251" t="str">
        <f>VLOOKUP($F40,УЧАСТНИКИ!$A$2:$L$1106,3,FALSE)</f>
        <v>Огарков Денис</v>
      </c>
      <c r="C40" s="252" t="str">
        <f>VLOOKUP($F40,УЧАСТНИКИ!$A$2:$L$1106,4,FALSE)</f>
        <v>03.12.1993</v>
      </c>
      <c r="D40" s="226" t="str">
        <f>VLOOKUP($F40,УЧАСТНИКИ!$A$2:$L$1106,5,FALSE)</f>
        <v>Липецкая область Брянская область</v>
      </c>
      <c r="E40" s="263" t="str">
        <f>VLOOKUP($F40,УЧАСТНИКИ!$A$2:$L$1106,8,FALSE)</f>
        <v>МСМК</v>
      </c>
      <c r="F40" s="277" t="s">
        <v>136</v>
      </c>
      <c r="G40" s="176"/>
      <c r="H40" s="176"/>
      <c r="I40" s="176"/>
      <c r="J40" s="181" t="str">
        <f>VLOOKUP($F40,УЧАСТНИКИ!$A$2:$L$1106,9,FALSE)</f>
        <v>К</v>
      </c>
    </row>
    <row r="41" spans="1:12" x14ac:dyDescent="0.25">
      <c r="A41" s="176" t="s">
        <v>46</v>
      </c>
      <c r="B41" s="251" t="str">
        <f>VLOOKUP($F41,УЧАСТНИКИ!$A$2:$L$1106,3,FALSE)</f>
        <v>Лаптев Алексей</v>
      </c>
      <c r="C41" s="252" t="str">
        <f>VLOOKUP($F41,УЧАСТНИКИ!$A$2:$L$1106,4,FALSE)</f>
        <v>13.05.1998</v>
      </c>
      <c r="D41" s="226" t="str">
        <f>VLOOKUP($F41,УЧАСТНИКИ!$A$2:$L$1106,5,FALSE)</f>
        <v xml:space="preserve">Свердловская область </v>
      </c>
      <c r="E41" s="263" t="str">
        <f>VLOOKUP($F41,УЧАСТНИКИ!$A$2:$L$1106,8,FALSE)</f>
        <v>КМС</v>
      </c>
      <c r="F41" s="277" t="s">
        <v>174</v>
      </c>
      <c r="G41" s="176"/>
      <c r="H41" s="176"/>
      <c r="I41" s="176"/>
      <c r="J41" s="181" t="str">
        <f>VLOOKUP($F41,УЧАСТНИКИ!$A$2:$L$1106,9,FALSE)</f>
        <v>К</v>
      </c>
    </row>
    <row r="42" spans="1:12" ht="26.4" x14ac:dyDescent="0.25">
      <c r="A42" s="176" t="s">
        <v>47</v>
      </c>
      <c r="B42" s="251" t="str">
        <f>VLOOKUP($F42,УЧАСТНИКИ!$A$2:$L$1106,3,FALSE)</f>
        <v>Шкуропатов Дмитрий</v>
      </c>
      <c r="C42" s="252" t="str">
        <f>VLOOKUP($F42,УЧАСТНИКИ!$A$2:$L$1106,4,FALSE)</f>
        <v>30.03.1993</v>
      </c>
      <c r="D42" s="226" t="str">
        <f>VLOOKUP($F42,УЧАСТНИКИ!$A$2:$L$1106,5,FALSE)</f>
        <v>Санкт-Петербург Вологодская область</v>
      </c>
      <c r="E42" s="263" t="str">
        <f>VLOOKUP($F42,УЧАСТНИКИ!$A$2:$L$1106,8,FALSE)</f>
        <v>МС</v>
      </c>
      <c r="F42" s="277" t="s">
        <v>1467</v>
      </c>
      <c r="G42" s="176"/>
      <c r="H42" s="176"/>
      <c r="I42" s="176"/>
      <c r="J42" s="181" t="str">
        <f>VLOOKUP($F42,УЧАСТНИКИ!$A$2:$L$1106,9,FALSE)</f>
        <v>Л</v>
      </c>
    </row>
    <row r="43" spans="1:12" x14ac:dyDescent="0.25">
      <c r="A43" s="176" t="s">
        <v>48</v>
      </c>
      <c r="B43" s="251" t="str">
        <f>VLOOKUP($F43,УЧАСТНИКИ!$A$2:$L$1106,3,FALSE)</f>
        <v>Юфимов Алексей</v>
      </c>
      <c r="C43" s="252" t="str">
        <f>VLOOKUP($F43,УЧАСТНИКИ!$A$2:$L$1106,4,FALSE)</f>
        <v>05.06.1998</v>
      </c>
      <c r="D43" s="226" t="str">
        <f>VLOOKUP($F43,УЧАСТНИКИ!$A$2:$L$1106,5,FALSE)</f>
        <v xml:space="preserve">Ульяновская область </v>
      </c>
      <c r="E43" s="263" t="str">
        <f>VLOOKUP($F43,УЧАСТНИКИ!$A$2:$L$1106,8,FALSE)</f>
        <v>МС</v>
      </c>
      <c r="F43" s="277" t="s">
        <v>1367</v>
      </c>
      <c r="G43" s="176"/>
      <c r="H43" s="176"/>
      <c r="I43" s="176"/>
      <c r="J43" s="181" t="str">
        <f>VLOOKUP($F43,УЧАСТНИКИ!$A$2:$L$1106,9,FALSE)</f>
        <v>К</v>
      </c>
    </row>
    <row r="44" spans="1:12" x14ac:dyDescent="0.25">
      <c r="A44" s="176" t="s">
        <v>71</v>
      </c>
      <c r="B44" s="177"/>
      <c r="C44" s="178"/>
      <c r="D44" s="226"/>
      <c r="E44" s="263"/>
      <c r="F44" s="176"/>
      <c r="G44" s="176"/>
      <c r="H44" s="176"/>
      <c r="I44" s="176"/>
      <c r="J44" s="181"/>
      <c r="K44" s="7"/>
    </row>
    <row r="45" spans="1:12" hidden="1" x14ac:dyDescent="0.25">
      <c r="A45" s="222"/>
      <c r="B45" s="223" t="s">
        <v>63</v>
      </c>
      <c r="C45" s="224"/>
      <c r="D45" s="224"/>
      <c r="E45" s="224"/>
      <c r="F45" s="224"/>
      <c r="G45" s="224"/>
      <c r="H45" s="224"/>
      <c r="I45" s="224"/>
      <c r="J45" s="225"/>
    </row>
    <row r="46" spans="1:12" hidden="1" x14ac:dyDescent="0.25">
      <c r="A46" s="176" t="s">
        <v>42</v>
      </c>
      <c r="B46" s="177" t="e">
        <f>VLOOKUP($F46,УЧАСТНИКИ!$A$2:$L$1106,3,FALSE)</f>
        <v>#N/A</v>
      </c>
      <c r="C46" s="178" t="e">
        <f>VLOOKUP($F46,УЧАСТНИКИ!$A$2:$L$1106,4,FALSE)</f>
        <v>#N/A</v>
      </c>
      <c r="D46" s="226" t="e">
        <f>VLOOKUP($F46,УЧАСТНИКИ!$A$2:$L$1106,5,FALSE)</f>
        <v>#N/A</v>
      </c>
      <c r="E46" s="265" t="e">
        <f>VLOOKUP($F46,УЧАСТНИКИ!$A$2:$L$1106,8,FALSE)</f>
        <v>#N/A</v>
      </c>
      <c r="F46" s="176"/>
      <c r="G46" s="176"/>
      <c r="H46" s="176"/>
      <c r="I46" s="176"/>
      <c r="J46" s="181" t="e">
        <f>VLOOKUP($F46,УЧАСТНИКИ!$A$2:$L$1106,9,FALSE)</f>
        <v>#N/A</v>
      </c>
    </row>
    <row r="47" spans="1:12" hidden="1" x14ac:dyDescent="0.25">
      <c r="A47" s="176" t="s">
        <v>43</v>
      </c>
      <c r="B47" s="177" t="e">
        <f>VLOOKUP($F47,УЧАСТНИКИ!$A$2:$L$1106,3,FALSE)</f>
        <v>#N/A</v>
      </c>
      <c r="C47" s="178" t="e">
        <f>VLOOKUP($F47,УЧАСТНИКИ!$A$2:$L$1106,4,FALSE)</f>
        <v>#N/A</v>
      </c>
      <c r="D47" s="226" t="e">
        <f>VLOOKUP($F47,УЧАСТНИКИ!$A$2:$L$1106,5,FALSE)</f>
        <v>#N/A</v>
      </c>
      <c r="E47" s="265" t="e">
        <f>VLOOKUP($F47,УЧАСТНИКИ!$A$2:$L$1106,8,FALSE)</f>
        <v>#N/A</v>
      </c>
      <c r="F47" s="176"/>
      <c r="G47" s="176"/>
      <c r="H47" s="176"/>
      <c r="I47" s="176"/>
      <c r="J47" s="181" t="e">
        <f>VLOOKUP($F47,УЧАСТНИКИ!$A$2:$L$1106,9,FALSE)</f>
        <v>#N/A</v>
      </c>
    </row>
    <row r="48" spans="1:12" hidden="1" x14ac:dyDescent="0.25">
      <c r="A48" s="176" t="s">
        <v>44</v>
      </c>
      <c r="B48" s="177" t="e">
        <f>VLOOKUP($F48,УЧАСТНИКИ!$A$2:$L$1106,3,FALSE)</f>
        <v>#N/A</v>
      </c>
      <c r="C48" s="178" t="e">
        <f>VLOOKUP($F48,УЧАСТНИКИ!$A$2:$L$1106,4,FALSE)</f>
        <v>#N/A</v>
      </c>
      <c r="D48" s="226" t="e">
        <f>VLOOKUP($F48,УЧАСТНИКИ!$A$2:$L$1106,5,FALSE)</f>
        <v>#N/A</v>
      </c>
      <c r="E48" s="265" t="e">
        <f>VLOOKUP($F48,УЧАСТНИКИ!$A$2:$L$1106,8,FALSE)</f>
        <v>#N/A</v>
      </c>
      <c r="F48" s="176"/>
      <c r="G48" s="176"/>
      <c r="H48" s="176"/>
      <c r="I48" s="176"/>
      <c r="J48" s="181" t="e">
        <f>VLOOKUP($F48,УЧАСТНИКИ!$A$2:$L$1106,9,FALSE)</f>
        <v>#N/A</v>
      </c>
    </row>
    <row r="49" spans="1:11" hidden="1" x14ac:dyDescent="0.25">
      <c r="A49" s="176" t="s">
        <v>45</v>
      </c>
      <c r="B49" s="177" t="e">
        <f>VLOOKUP($F49,УЧАСТНИКИ!$A$2:$L$1106,3,FALSE)</f>
        <v>#N/A</v>
      </c>
      <c r="C49" s="178" t="e">
        <f>VLOOKUP($F49,УЧАСТНИКИ!$A$2:$L$1106,4,FALSE)</f>
        <v>#N/A</v>
      </c>
      <c r="D49" s="226" t="e">
        <f>VLOOKUP($F49,УЧАСТНИКИ!$A$2:$L$1106,5,FALSE)</f>
        <v>#N/A</v>
      </c>
      <c r="E49" s="265" t="e">
        <f>VLOOKUP($F49,УЧАСТНИКИ!$A$2:$L$1106,8,FALSE)</f>
        <v>#N/A</v>
      </c>
      <c r="F49" s="176"/>
      <c r="G49" s="176"/>
      <c r="H49" s="176"/>
      <c r="I49" s="176"/>
      <c r="J49" s="181" t="e">
        <f>VLOOKUP($F49,УЧАСТНИКИ!$A$2:$L$1106,9,FALSE)</f>
        <v>#N/A</v>
      </c>
    </row>
    <row r="50" spans="1:11" hidden="1" x14ac:dyDescent="0.25">
      <c r="A50" s="176" t="s">
        <v>46</v>
      </c>
      <c r="B50" s="177" t="e">
        <f>VLOOKUP($F50,УЧАСТНИКИ!$A$2:$L$1106,3,FALSE)</f>
        <v>#N/A</v>
      </c>
      <c r="C50" s="178" t="e">
        <f>VLOOKUP($F50,УЧАСТНИКИ!$A$2:$L$1106,4,FALSE)</f>
        <v>#N/A</v>
      </c>
      <c r="D50" s="226" t="e">
        <f>VLOOKUP($F50,УЧАСТНИКИ!$A$2:$L$1106,5,FALSE)</f>
        <v>#N/A</v>
      </c>
      <c r="E50" s="265" t="e">
        <f>VLOOKUP($F50,УЧАСТНИКИ!$A$2:$L$1106,8,FALSE)</f>
        <v>#N/A</v>
      </c>
      <c r="F50" s="176"/>
      <c r="G50" s="176"/>
      <c r="H50" s="176"/>
      <c r="I50" s="176"/>
      <c r="J50" s="181" t="e">
        <f>VLOOKUP($F50,УЧАСТНИКИ!$A$2:$L$1106,9,FALSE)</f>
        <v>#N/A</v>
      </c>
    </row>
    <row r="51" spans="1:11" hidden="1" x14ac:dyDescent="0.25">
      <c r="A51" s="176" t="s">
        <v>47</v>
      </c>
      <c r="B51" s="177" t="e">
        <f>VLOOKUP($F51,УЧАСТНИКИ!$A$2:$L$1106,3,FALSE)</f>
        <v>#N/A</v>
      </c>
      <c r="C51" s="178" t="e">
        <f>VLOOKUP($F51,УЧАСТНИКИ!$A$2:$L$1106,4,FALSE)</f>
        <v>#N/A</v>
      </c>
      <c r="D51" s="226" t="e">
        <f>VLOOKUP($F51,УЧАСТНИКИ!$A$2:$L$1106,5,FALSE)</f>
        <v>#N/A</v>
      </c>
      <c r="E51" s="265" t="e">
        <f>VLOOKUP($F51,УЧАСТНИКИ!$A$2:$L$1106,8,FALSE)</f>
        <v>#N/A</v>
      </c>
      <c r="F51" s="176"/>
      <c r="G51" s="176"/>
      <c r="H51" s="176"/>
      <c r="I51" s="176"/>
      <c r="J51" s="181" t="e">
        <f>VLOOKUP($F51,УЧАСТНИКИ!$A$2:$L$1106,9,FALSE)</f>
        <v>#N/A</v>
      </c>
    </row>
    <row r="52" spans="1:11" hidden="1" x14ac:dyDescent="0.25">
      <c r="A52" s="176" t="s">
        <v>48</v>
      </c>
      <c r="B52" s="177" t="e">
        <f>VLOOKUP($F52,УЧАСТНИКИ!$A$2:$L$1106,3,FALSE)</f>
        <v>#N/A</v>
      </c>
      <c r="C52" s="178" t="e">
        <f>VLOOKUP($F52,УЧАСТНИКИ!$A$2:$L$1106,4,FALSE)</f>
        <v>#N/A</v>
      </c>
      <c r="D52" s="226" t="e">
        <f>VLOOKUP($F52,УЧАСТНИКИ!$A$2:$L$1106,5,FALSE)</f>
        <v>#N/A</v>
      </c>
      <c r="E52" s="265" t="e">
        <f>VLOOKUP($F52,УЧАСТНИКИ!$A$2:$L$1106,8,FALSE)</f>
        <v>#N/A</v>
      </c>
      <c r="F52" s="176"/>
      <c r="G52" s="176"/>
      <c r="H52" s="176"/>
      <c r="I52" s="176"/>
      <c r="J52" s="181" t="e">
        <f>VLOOKUP($F52,УЧАСТНИКИ!$A$2:$L$1106,9,FALSE)</f>
        <v>#N/A</v>
      </c>
    </row>
    <row r="53" spans="1:11" hidden="1" x14ac:dyDescent="0.25">
      <c r="A53" s="176">
        <v>8</v>
      </c>
      <c r="B53" s="177" t="e">
        <f>VLOOKUP($F53,УЧАСТНИКИ!$A$2:$L$1106,3,FALSE)</f>
        <v>#N/A</v>
      </c>
      <c r="C53" s="178" t="e">
        <f>VLOOKUP($F53,УЧАСТНИКИ!$A$2:$L$1106,4,FALSE)</f>
        <v>#N/A</v>
      </c>
      <c r="D53" s="226" t="e">
        <f>VLOOKUP($F53,УЧАСТНИКИ!$A$2:$L$1106,5,FALSE)</f>
        <v>#N/A</v>
      </c>
      <c r="E53" s="265" t="e">
        <f>VLOOKUP($F53,УЧАСТНИКИ!$A$2:$L$1106,8,FALSE)</f>
        <v>#N/A</v>
      </c>
      <c r="F53" s="176"/>
      <c r="G53" s="176"/>
      <c r="H53" s="176"/>
      <c r="I53" s="176"/>
      <c r="J53" s="181" t="e">
        <f>VLOOKUP($F53,УЧАСТНИКИ!$A$2:$L$1106,9,FALSE)</f>
        <v>#N/A</v>
      </c>
    </row>
    <row r="54" spans="1:11" hidden="1" x14ac:dyDescent="0.25">
      <c r="A54" s="222"/>
      <c r="B54" s="223" t="s">
        <v>29</v>
      </c>
      <c r="C54" s="224"/>
      <c r="D54" s="224"/>
      <c r="E54" s="224"/>
      <c r="F54" s="224"/>
      <c r="G54" s="224"/>
      <c r="H54" s="224"/>
      <c r="I54" s="224"/>
      <c r="J54" s="225"/>
    </row>
    <row r="55" spans="1:11" hidden="1" x14ac:dyDescent="0.25">
      <c r="A55" s="176" t="s">
        <v>42</v>
      </c>
      <c r="B55" s="177" t="e">
        <f>VLOOKUP($F55,УЧАСТНИКИ!$A$2:$L$1106,3,FALSE)</f>
        <v>#N/A</v>
      </c>
      <c r="C55" s="178" t="e">
        <f>VLOOKUP($F55,УЧАСТНИКИ!$A$2:$L$1106,4,FALSE)</f>
        <v>#N/A</v>
      </c>
      <c r="D55" s="226" t="e">
        <f>VLOOKUP($F55,УЧАСТНИКИ!$A$2:$L$1106,5,FALSE)</f>
        <v>#N/A</v>
      </c>
      <c r="E55" s="265" t="e">
        <f>VLOOKUP($F55,УЧАСТНИКИ!$A$2:$L$1106,8,FALSE)</f>
        <v>#N/A</v>
      </c>
      <c r="F55" s="176"/>
      <c r="G55" s="176"/>
      <c r="H55" s="176"/>
      <c r="I55" s="176"/>
      <c r="J55" s="181" t="e">
        <f>VLOOKUP($F55,УЧАСТНИКИ!$A$2:$L$1106,9,FALSE)</f>
        <v>#N/A</v>
      </c>
    </row>
    <row r="56" spans="1:11" hidden="1" x14ac:dyDescent="0.25">
      <c r="A56" s="176" t="s">
        <v>43</v>
      </c>
      <c r="B56" s="177" t="e">
        <f>VLOOKUP($F56,УЧАСТНИКИ!$A$2:$L$1106,3,FALSE)</f>
        <v>#N/A</v>
      </c>
      <c r="C56" s="178" t="e">
        <f>VLOOKUP($F56,УЧАСТНИКИ!$A$2:$L$1106,4,FALSE)</f>
        <v>#N/A</v>
      </c>
      <c r="D56" s="226" t="e">
        <f>VLOOKUP($F56,УЧАСТНИКИ!$A$2:$L$1106,5,FALSE)</f>
        <v>#N/A</v>
      </c>
      <c r="E56" s="265" t="e">
        <f>VLOOKUP($F56,УЧАСТНИКИ!$A$2:$L$1106,8,FALSE)</f>
        <v>#N/A</v>
      </c>
      <c r="F56" s="176"/>
      <c r="G56" s="176"/>
      <c r="H56" s="176"/>
      <c r="I56" s="176"/>
      <c r="J56" s="181" t="e">
        <f>VLOOKUP($F56,УЧАСТНИКИ!$A$2:$L$1106,9,FALSE)</f>
        <v>#N/A</v>
      </c>
    </row>
    <row r="57" spans="1:11" hidden="1" x14ac:dyDescent="0.25">
      <c r="A57" s="176" t="s">
        <v>44</v>
      </c>
      <c r="B57" s="177" t="e">
        <f>VLOOKUP($F57,УЧАСТНИКИ!$A$2:$L$1106,3,FALSE)</f>
        <v>#N/A</v>
      </c>
      <c r="C57" s="178" t="e">
        <f>VLOOKUP($F57,УЧАСТНИКИ!$A$2:$L$1106,4,FALSE)</f>
        <v>#N/A</v>
      </c>
      <c r="D57" s="226" t="e">
        <f>VLOOKUP($F57,УЧАСТНИКИ!$A$2:$L$1106,5,FALSE)</f>
        <v>#N/A</v>
      </c>
      <c r="E57" s="265" t="e">
        <f>VLOOKUP($F57,УЧАСТНИКИ!$A$2:$L$1106,8,FALSE)</f>
        <v>#N/A</v>
      </c>
      <c r="F57" s="176"/>
      <c r="G57" s="176"/>
      <c r="H57" s="176"/>
      <c r="I57" s="176"/>
      <c r="J57" s="181" t="e">
        <f>VLOOKUP($F57,УЧАСТНИКИ!$A$2:$L$1106,9,FALSE)</f>
        <v>#N/A</v>
      </c>
    </row>
    <row r="58" spans="1:11" hidden="1" x14ac:dyDescent="0.25">
      <c r="A58" s="176" t="s">
        <v>45</v>
      </c>
      <c r="B58" s="177" t="e">
        <f>VLOOKUP($F58,УЧАСТНИКИ!$A$2:$L$1106,3,FALSE)</f>
        <v>#N/A</v>
      </c>
      <c r="C58" s="178" t="e">
        <f>VLOOKUP($F58,УЧАСТНИКИ!$A$2:$L$1106,4,FALSE)</f>
        <v>#N/A</v>
      </c>
      <c r="D58" s="226" t="e">
        <f>VLOOKUP($F58,УЧАСТНИКИ!$A$2:$L$1106,5,FALSE)</f>
        <v>#N/A</v>
      </c>
      <c r="E58" s="265" t="e">
        <f>VLOOKUP($F58,УЧАСТНИКИ!$A$2:$L$1106,8,FALSE)</f>
        <v>#N/A</v>
      </c>
      <c r="F58" s="176"/>
      <c r="G58" s="176"/>
      <c r="H58" s="176"/>
      <c r="I58" s="176"/>
      <c r="J58" s="181" t="e">
        <f>VLOOKUP($F58,УЧАСТНИКИ!$A$2:$L$1106,9,FALSE)</f>
        <v>#N/A</v>
      </c>
    </row>
    <row r="59" spans="1:11" hidden="1" x14ac:dyDescent="0.25">
      <c r="A59" s="176" t="s">
        <v>46</v>
      </c>
      <c r="B59" s="177" t="e">
        <f>VLOOKUP($F59,УЧАСТНИКИ!$A$2:$L$1106,3,FALSE)</f>
        <v>#N/A</v>
      </c>
      <c r="C59" s="178" t="e">
        <f>VLOOKUP($F59,УЧАСТНИКИ!$A$2:$L$1106,4,FALSE)</f>
        <v>#N/A</v>
      </c>
      <c r="D59" s="226" t="e">
        <f>VLOOKUP($F59,УЧАСТНИКИ!$A$2:$L$1106,5,FALSE)</f>
        <v>#N/A</v>
      </c>
      <c r="E59" s="265" t="e">
        <f>VLOOKUP($F59,УЧАСТНИКИ!$A$2:$L$1106,8,FALSE)</f>
        <v>#N/A</v>
      </c>
      <c r="F59" s="176"/>
      <c r="G59" s="176"/>
      <c r="H59" s="176"/>
      <c r="I59" s="176"/>
      <c r="J59" s="181" t="e">
        <f>VLOOKUP($F59,УЧАСТНИКИ!$A$2:$L$1106,9,FALSE)</f>
        <v>#N/A</v>
      </c>
    </row>
    <row r="60" spans="1:11" hidden="1" x14ac:dyDescent="0.25">
      <c r="A60" s="176" t="s">
        <v>47</v>
      </c>
      <c r="B60" s="177" t="e">
        <f>VLOOKUP($F60,УЧАСТНИКИ!$A$2:$L$1106,3,FALSE)</f>
        <v>#N/A</v>
      </c>
      <c r="C60" s="178" t="e">
        <f>VLOOKUP($F60,УЧАСТНИКИ!$A$2:$L$1106,4,FALSE)</f>
        <v>#N/A</v>
      </c>
      <c r="D60" s="226" t="e">
        <f>VLOOKUP($F60,УЧАСТНИКИ!$A$2:$L$1106,5,FALSE)</f>
        <v>#N/A</v>
      </c>
      <c r="E60" s="265" t="e">
        <f>VLOOKUP($F60,УЧАСТНИКИ!$A$2:$L$1106,8,FALSE)</f>
        <v>#N/A</v>
      </c>
      <c r="F60" s="176"/>
      <c r="G60" s="176"/>
      <c r="H60" s="176"/>
      <c r="I60" s="176"/>
      <c r="J60" s="181" t="e">
        <f>VLOOKUP($F60,УЧАСТНИКИ!$A$2:$L$1106,9,FALSE)</f>
        <v>#N/A</v>
      </c>
    </row>
    <row r="61" spans="1:11" hidden="1" x14ac:dyDescent="0.25">
      <c r="A61" s="176" t="s">
        <v>48</v>
      </c>
      <c r="B61" s="177" t="e">
        <f>VLOOKUP($F61,УЧАСТНИКИ!$A$2:$L$1106,3,FALSE)</f>
        <v>#N/A</v>
      </c>
      <c r="C61" s="178" t="e">
        <f>VLOOKUP($F61,УЧАСТНИКИ!$A$2:$L$1106,4,FALSE)</f>
        <v>#N/A</v>
      </c>
      <c r="D61" s="226" t="e">
        <f>VLOOKUP($F61,УЧАСТНИКИ!$A$2:$L$1106,5,FALSE)</f>
        <v>#N/A</v>
      </c>
      <c r="E61" s="265" t="e">
        <f>VLOOKUP($F61,УЧАСТНИКИ!$A$2:$L$1106,8,FALSE)</f>
        <v>#N/A</v>
      </c>
      <c r="F61" s="176"/>
      <c r="G61" s="176"/>
      <c r="H61" s="176"/>
      <c r="I61" s="176"/>
      <c r="J61" s="181" t="e">
        <f>VLOOKUP($F61,УЧАСТНИКИ!$A$2:$L$1106,9,FALSE)</f>
        <v>#N/A</v>
      </c>
    </row>
    <row r="62" spans="1:11" hidden="1" x14ac:dyDescent="0.25">
      <c r="A62" s="176">
        <v>8</v>
      </c>
      <c r="B62" s="177" t="e">
        <f>VLOOKUP($F62,УЧАСТНИКИ!$A$2:$L$1106,3,FALSE)</f>
        <v>#N/A</v>
      </c>
      <c r="C62" s="178" t="e">
        <f>VLOOKUP($F62,УЧАСТНИКИ!$A$2:$L$1106,4,FALSE)</f>
        <v>#N/A</v>
      </c>
      <c r="D62" s="226" t="e">
        <f>VLOOKUP($F62,УЧАСТНИКИ!$A$2:$L$1106,5,FALSE)</f>
        <v>#N/A</v>
      </c>
      <c r="E62" s="265" t="e">
        <f>VLOOKUP($F62,УЧАСТНИКИ!$A$2:$L$1106,8,FALSE)</f>
        <v>#N/A</v>
      </c>
      <c r="F62" s="176"/>
      <c r="G62" s="176"/>
      <c r="H62" s="176"/>
      <c r="I62" s="176"/>
      <c r="J62" s="181" t="e">
        <f>VLOOKUP($F62,УЧАСТНИКИ!$A$2:$L$1106,9,FALSE)</f>
        <v>#N/A</v>
      </c>
      <c r="K62" s="27"/>
    </row>
    <row r="63" spans="1:11" ht="15.6" x14ac:dyDescent="0.3">
      <c r="A63" s="229" t="s">
        <v>65</v>
      </c>
      <c r="B63" s="190"/>
      <c r="C63" s="234"/>
      <c r="D63" s="250"/>
      <c r="E63" s="250"/>
      <c r="J63" s="27"/>
      <c r="K63" s="27"/>
    </row>
    <row r="64" spans="1:11" ht="15.6" x14ac:dyDescent="0.3">
      <c r="A64" s="229" t="s">
        <v>60</v>
      </c>
      <c r="C64" s="234"/>
      <c r="K64" s="27"/>
    </row>
    <row r="65" spans="1:11" ht="15.6" x14ac:dyDescent="0.3">
      <c r="A65" s="229" t="s">
        <v>201</v>
      </c>
      <c r="B65" s="229"/>
      <c r="C65" s="234"/>
      <c r="K65" s="27"/>
    </row>
    <row r="66" spans="1:11" ht="15.75" customHeight="1" x14ac:dyDescent="0.3">
      <c r="A66" s="229" t="s">
        <v>61</v>
      </c>
      <c r="B66" s="229"/>
      <c r="C66" s="234"/>
    </row>
    <row r="67" spans="1:11" ht="15.75" customHeight="1" x14ac:dyDescent="0.25">
      <c r="A67" s="34"/>
      <c r="B67" s="230"/>
      <c r="C67" s="231"/>
      <c r="D67" s="232"/>
      <c r="E67" s="232"/>
      <c r="F67" s="34"/>
      <c r="G67" s="34"/>
      <c r="H67" s="34"/>
      <c r="I67" s="34"/>
      <c r="J67" s="231"/>
    </row>
    <row r="68" spans="1:11" ht="15.75" customHeight="1" x14ac:dyDescent="0.25">
      <c r="A68" s="34"/>
      <c r="B68" s="230"/>
      <c r="C68" s="231"/>
      <c r="D68" s="232"/>
      <c r="E68" s="232"/>
      <c r="F68" s="34"/>
      <c r="G68" s="34"/>
      <c r="H68" s="34"/>
      <c r="I68" s="34"/>
      <c r="J68" s="231"/>
    </row>
    <row r="69" spans="1:11" ht="15.75" customHeight="1" x14ac:dyDescent="0.25">
      <c r="A69" s="34"/>
      <c r="B69" s="230"/>
      <c r="C69" s="231"/>
      <c r="D69" s="232"/>
      <c r="E69" s="232"/>
      <c r="F69" s="34"/>
      <c r="G69" s="34"/>
      <c r="H69" s="34"/>
      <c r="I69" s="34"/>
      <c r="J69" s="231"/>
    </row>
    <row r="70" spans="1:11" ht="15.75" customHeight="1" x14ac:dyDescent="0.25">
      <c r="A70" s="34"/>
      <c r="B70" s="230"/>
      <c r="C70" s="231"/>
      <c r="D70" s="232"/>
      <c r="E70" s="232"/>
      <c r="F70" s="34"/>
      <c r="G70" s="34"/>
      <c r="H70" s="34"/>
      <c r="I70" s="34"/>
      <c r="J70" s="231"/>
    </row>
    <row r="71" spans="1:11" x14ac:dyDescent="0.25">
      <c r="A71" s="34"/>
      <c r="B71" s="230"/>
      <c r="C71" s="231"/>
      <c r="D71" s="232"/>
      <c r="E71" s="232"/>
      <c r="F71" s="34"/>
      <c r="G71" s="34"/>
      <c r="H71" s="34"/>
      <c r="I71" s="34"/>
      <c r="J71" s="231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</row>
    <row r="81" spans="1:10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</row>
    <row r="82" spans="1:10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</row>
    <row r="83" spans="1:10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</row>
    <row r="84" spans="1:10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</row>
    <row r="85" spans="1:10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</row>
    <row r="86" spans="1:10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</row>
    <row r="87" spans="1:10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</row>
    <row r="88" spans="1:10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</row>
    <row r="89" spans="1:10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</row>
    <row r="90" spans="1:10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</row>
    <row r="91" spans="1:10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</row>
    <row r="92" spans="1:10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</row>
    <row r="93" spans="1:10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</row>
    <row r="94" spans="1:10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</row>
    <row r="95" spans="1:10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</row>
    <row r="96" spans="1:10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</row>
    <row r="97" spans="1:10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</row>
    <row r="98" spans="1:10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</row>
  </sheetData>
  <mergeCells count="6">
    <mergeCell ref="M8:N8"/>
    <mergeCell ref="A5:J5"/>
    <mergeCell ref="A4:J4"/>
    <mergeCell ref="A1:J1"/>
    <mergeCell ref="A2:J2"/>
    <mergeCell ref="A3:J3"/>
  </mergeCells>
  <phoneticPr fontId="1" type="noConversion"/>
  <printOptions horizontalCentered="1"/>
  <pageMargins left="0.9055118110236221" right="0.86614173228346458" top="0.48" bottom="0.28999999999999998" header="0.27559055118110237" footer="0.19685039370078741"/>
  <pageSetup paperSize="9" scale="77" orientation="landscape" horizontalDpi="300" verticalDpi="300" r:id="rId1"/>
  <headerFooter alignWithMargins="0"/>
  <colBreaks count="1" manualBreakCount="1">
    <brk id="1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M81"/>
  <sheetViews>
    <sheetView view="pageBreakPreview" zoomScale="80" zoomScaleNormal="80" zoomScaleSheetLayoutView="80" workbookViewId="0">
      <selection activeCell="A3" sqref="A3:K3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1.44140625" style="164" customWidth="1"/>
    <col min="4" max="4" width="27.109375" style="164" customWidth="1"/>
    <col min="5" max="5" width="9.77734375" style="164" customWidth="1"/>
    <col min="6" max="6" width="7.6640625" style="164" customWidth="1"/>
    <col min="7" max="7" width="5.44140625" style="164" bestFit="1" customWidth="1"/>
    <col min="8" max="8" width="5.88671875" style="164" bestFit="1" customWidth="1"/>
    <col min="9" max="9" width="17.77734375" style="164" customWidth="1"/>
    <col min="10" max="10" width="5.5546875" style="164" bestFit="1" customWidth="1"/>
    <col min="11" max="11" width="6" style="164" customWidth="1"/>
    <col min="12" max="16384" width="9.109375" style="164"/>
  </cols>
  <sheetData>
    <row r="1" spans="1:13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pans="1:13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</row>
    <row r="3" spans="1:13" ht="15" customHeight="1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</row>
    <row r="4" spans="1:13" ht="14.4" customHeight="1" x14ac:dyDescent="0.25">
      <c r="A4" s="305" t="s">
        <v>196</v>
      </c>
      <c r="B4" s="305"/>
      <c r="C4" s="305"/>
      <c r="D4" s="305"/>
      <c r="E4" s="305"/>
      <c r="F4" s="305"/>
      <c r="G4" s="305"/>
      <c r="H4" s="305"/>
      <c r="I4" s="305"/>
      <c r="J4" s="305"/>
      <c r="K4" s="305"/>
    </row>
    <row r="5" spans="1:13" ht="13.8" x14ac:dyDescent="0.25">
      <c r="A5" s="305" t="s">
        <v>197</v>
      </c>
      <c r="B5" s="305"/>
      <c r="C5" s="305"/>
      <c r="D5" s="305"/>
      <c r="E5" s="305"/>
      <c r="F5" s="305"/>
      <c r="G5" s="305"/>
      <c r="H5" s="305"/>
      <c r="I5" s="305"/>
      <c r="J5" s="305"/>
      <c r="K5" s="305"/>
    </row>
    <row r="6" spans="1:13" x14ac:dyDescent="0.25">
      <c r="A6" s="302"/>
      <c r="B6" s="302"/>
      <c r="C6" s="167"/>
      <c r="D6" s="13"/>
      <c r="E6" s="13"/>
      <c r="I6" s="18"/>
      <c r="J6" s="66"/>
      <c r="K6" s="66" t="s">
        <v>231</v>
      </c>
    </row>
    <row r="7" spans="1:13" ht="12.75" customHeight="1" x14ac:dyDescent="0.25">
      <c r="A7" s="18"/>
      <c r="B7" s="19" t="s">
        <v>199</v>
      </c>
      <c r="C7" s="167" t="s">
        <v>103</v>
      </c>
      <c r="D7" s="18" t="str">
        <f>d_1</f>
        <v>28.05.2019г.</v>
      </c>
      <c r="E7" s="18"/>
      <c r="F7" s="11"/>
      <c r="G7" s="242"/>
      <c r="H7" s="11"/>
      <c r="I7" s="11"/>
      <c r="J7" s="219"/>
      <c r="K7" s="248" t="str">
        <f>d_5</f>
        <v>г. Сочи, ул. Бзугу 2, ст. им. Славы Метревели</v>
      </c>
    </row>
    <row r="8" spans="1:13" ht="26.25" customHeight="1" thickBot="1" x14ac:dyDescent="0.3">
      <c r="A8" s="220" t="s">
        <v>64</v>
      </c>
      <c r="B8" s="220" t="s">
        <v>208</v>
      </c>
      <c r="C8" s="220" t="s">
        <v>59</v>
      </c>
      <c r="D8" s="220" t="s">
        <v>90</v>
      </c>
      <c r="E8" s="220" t="s">
        <v>251</v>
      </c>
      <c r="F8" s="220" t="s">
        <v>39</v>
      </c>
      <c r="G8" s="220" t="s">
        <v>95</v>
      </c>
      <c r="H8" s="220" t="s">
        <v>96</v>
      </c>
      <c r="I8" s="220" t="s">
        <v>97</v>
      </c>
      <c r="J8" s="220" t="s">
        <v>53</v>
      </c>
      <c r="K8" s="220" t="s">
        <v>66</v>
      </c>
    </row>
    <row r="9" spans="1:13" ht="13.8" thickBot="1" x14ac:dyDescent="0.3">
      <c r="A9" s="236"/>
      <c r="B9" s="237"/>
      <c r="C9" s="238"/>
      <c r="D9" s="238"/>
      <c r="E9" s="238"/>
      <c r="F9" s="238"/>
      <c r="G9" s="238"/>
      <c r="H9" s="238"/>
      <c r="I9" s="238"/>
      <c r="J9" s="238"/>
      <c r="K9" s="239"/>
    </row>
    <row r="10" spans="1:13" ht="15.75" customHeight="1" x14ac:dyDescent="0.25">
      <c r="A10" s="240" t="s">
        <v>42</v>
      </c>
      <c r="B10" s="177" t="e">
        <f>VLOOKUP($F10,УЧАСТНИКИ!$A$2:$L$1106,3,FALSE)</f>
        <v>#N/A</v>
      </c>
      <c r="C10" s="178" t="e">
        <f>VLOOKUP($F10,УЧАСТНИКИ!$A$2:$L$1106,4,FALSE)</f>
        <v>#N/A</v>
      </c>
      <c r="D10" s="226" t="e">
        <f>VLOOKUP($F10,УЧАСТНИКИ!$A$2:$L$1106,5,FALSE)</f>
        <v>#N/A</v>
      </c>
      <c r="E10" s="265" t="e">
        <f>VLOOKUP($F10,УЧАСТНИКИ!$A$2:$L$1106,8,FALSE)</f>
        <v>#N/A</v>
      </c>
      <c r="F10" s="176"/>
      <c r="G10" s="176"/>
      <c r="H10" s="176"/>
      <c r="I10" s="176"/>
      <c r="J10" s="176"/>
      <c r="K10" s="181" t="e">
        <f>VLOOKUP($F10,УЧАСТНИКИ!$A$2:$L$1106,9,FALSE)</f>
        <v>#N/A</v>
      </c>
    </row>
    <row r="11" spans="1:13" ht="15.75" customHeight="1" x14ac:dyDescent="0.25">
      <c r="A11" s="176" t="s">
        <v>43</v>
      </c>
      <c r="B11" s="177" t="e">
        <f>VLOOKUP($F11,УЧАСТНИКИ!$A$2:$L$1106,3,FALSE)</f>
        <v>#N/A</v>
      </c>
      <c r="C11" s="178" t="e">
        <f>VLOOKUP($F11,УЧАСТНИКИ!$A$2:$L$1106,4,FALSE)</f>
        <v>#N/A</v>
      </c>
      <c r="D11" s="226" t="e">
        <f>VLOOKUP($F11,УЧАСТНИКИ!$A$2:$L$1106,5,FALSE)</f>
        <v>#N/A</v>
      </c>
      <c r="E11" s="265" t="e">
        <f>VLOOKUP($F11,УЧАСТНИКИ!$A$2:$L$1106,8,FALSE)</f>
        <v>#N/A</v>
      </c>
      <c r="F11" s="176"/>
      <c r="G11" s="176"/>
      <c r="H11" s="176"/>
      <c r="I11" s="176"/>
      <c r="J11" s="176"/>
      <c r="K11" s="181" t="e">
        <f>VLOOKUP($F11,УЧАСТНИКИ!$A$2:$L$1106,9,FALSE)</f>
        <v>#N/A</v>
      </c>
    </row>
    <row r="12" spans="1:13" ht="15.75" customHeight="1" x14ac:dyDescent="0.25">
      <c r="A12" s="176" t="s">
        <v>44</v>
      </c>
      <c r="B12" s="177" t="e">
        <f>VLOOKUP($F12,УЧАСТНИКИ!$A$2:$L$1106,3,FALSE)</f>
        <v>#N/A</v>
      </c>
      <c r="C12" s="178" t="e">
        <f>VLOOKUP($F12,УЧАСТНИКИ!$A$2:$L$1106,4,FALSE)</f>
        <v>#N/A</v>
      </c>
      <c r="D12" s="226" t="e">
        <f>VLOOKUP($F12,УЧАСТНИКИ!$A$2:$L$1106,5,FALSE)</f>
        <v>#N/A</v>
      </c>
      <c r="E12" s="265" t="e">
        <f>VLOOKUP($F12,УЧАСТНИКИ!$A$2:$L$1106,8,FALSE)</f>
        <v>#N/A</v>
      </c>
      <c r="F12" s="176"/>
      <c r="G12" s="176"/>
      <c r="H12" s="176"/>
      <c r="I12" s="176"/>
      <c r="J12" s="176"/>
      <c r="K12" s="181" t="e">
        <f>VLOOKUP($F12,УЧАСТНИКИ!$A$2:$L$1106,9,FALSE)</f>
        <v>#N/A</v>
      </c>
    </row>
    <row r="13" spans="1:13" ht="15.75" customHeight="1" x14ac:dyDescent="0.25">
      <c r="A13" s="176" t="s">
        <v>45</v>
      </c>
      <c r="B13" s="177" t="e">
        <f>VLOOKUP($F13,УЧАСТНИКИ!$A$2:$L$1106,3,FALSE)</f>
        <v>#N/A</v>
      </c>
      <c r="C13" s="178" t="e">
        <f>VLOOKUP($F13,УЧАСТНИКИ!$A$2:$L$1106,4,FALSE)</f>
        <v>#N/A</v>
      </c>
      <c r="D13" s="226" t="e">
        <f>VLOOKUP($F13,УЧАСТНИКИ!$A$2:$L$1106,5,FALSE)</f>
        <v>#N/A</v>
      </c>
      <c r="E13" s="265" t="e">
        <f>VLOOKUP($F13,УЧАСТНИКИ!$A$2:$L$1106,8,FALSE)</f>
        <v>#N/A</v>
      </c>
      <c r="F13" s="176"/>
      <c r="G13" s="176"/>
      <c r="H13" s="176"/>
      <c r="I13" s="176"/>
      <c r="J13" s="176"/>
      <c r="K13" s="181" t="e">
        <f>VLOOKUP($F13,УЧАСТНИКИ!$A$2:$L$1106,9,FALSE)</f>
        <v>#N/A</v>
      </c>
      <c r="M13" s="13"/>
    </row>
    <row r="14" spans="1:13" ht="15.75" customHeight="1" x14ac:dyDescent="0.25">
      <c r="A14" s="176" t="s">
        <v>46</v>
      </c>
      <c r="B14" s="177" t="e">
        <f>VLOOKUP($F14,УЧАСТНИКИ!$A$2:$L$1106,3,FALSE)</f>
        <v>#N/A</v>
      </c>
      <c r="C14" s="178" t="e">
        <f>VLOOKUP($F14,УЧАСТНИКИ!$A$2:$L$1106,4,FALSE)</f>
        <v>#N/A</v>
      </c>
      <c r="D14" s="226" t="e">
        <f>VLOOKUP($F14,УЧАСТНИКИ!$A$2:$L$1106,5,FALSE)</f>
        <v>#N/A</v>
      </c>
      <c r="E14" s="265" t="e">
        <f>VLOOKUP($F14,УЧАСТНИКИ!$A$2:$L$1106,8,FALSE)</f>
        <v>#N/A</v>
      </c>
      <c r="F14" s="176"/>
      <c r="G14" s="176"/>
      <c r="H14" s="176"/>
      <c r="I14" s="176"/>
      <c r="J14" s="176"/>
      <c r="K14" s="181" t="e">
        <f>VLOOKUP($F14,УЧАСТНИКИ!$A$2:$L$1106,9,FALSE)</f>
        <v>#N/A</v>
      </c>
    </row>
    <row r="15" spans="1:13" ht="15.75" customHeight="1" x14ac:dyDescent="0.25">
      <c r="A15" s="176" t="s">
        <v>47</v>
      </c>
      <c r="B15" s="177" t="e">
        <f>VLOOKUP($F15,УЧАСТНИКИ!$A$2:$L$1106,3,FALSE)</f>
        <v>#N/A</v>
      </c>
      <c r="C15" s="178" t="e">
        <f>VLOOKUP($F15,УЧАСТНИКИ!$A$2:$L$1106,4,FALSE)</f>
        <v>#N/A</v>
      </c>
      <c r="D15" s="226" t="e">
        <f>VLOOKUP($F15,УЧАСТНИКИ!$A$2:$L$1106,5,FALSE)</f>
        <v>#N/A</v>
      </c>
      <c r="E15" s="265" t="e">
        <f>VLOOKUP($F15,УЧАСТНИКИ!$A$2:$L$1106,8,FALSE)</f>
        <v>#N/A</v>
      </c>
      <c r="F15" s="176"/>
      <c r="G15" s="176"/>
      <c r="H15" s="176"/>
      <c r="I15" s="176"/>
      <c r="J15" s="176"/>
      <c r="K15" s="181" t="e">
        <f>VLOOKUP($F15,УЧАСТНИКИ!$A$2:$L$1106,9,FALSE)</f>
        <v>#N/A</v>
      </c>
    </row>
    <row r="16" spans="1:13" ht="15.75" customHeight="1" x14ac:dyDescent="0.25">
      <c r="A16" s="176" t="s">
        <v>48</v>
      </c>
      <c r="B16" s="177" t="e">
        <f>VLOOKUP($F16,УЧАСТНИКИ!$A$2:$L$1106,3,FALSE)</f>
        <v>#N/A</v>
      </c>
      <c r="C16" s="178" t="e">
        <f>VLOOKUP($F16,УЧАСТНИКИ!$A$2:$L$1106,4,FALSE)</f>
        <v>#N/A</v>
      </c>
      <c r="D16" s="226" t="e">
        <f>VLOOKUP($F16,УЧАСТНИКИ!$A$2:$L$1106,5,FALSE)</f>
        <v>#N/A</v>
      </c>
      <c r="E16" s="265" t="e">
        <f>VLOOKUP($F16,УЧАСТНИКИ!$A$2:$L$1106,8,FALSE)</f>
        <v>#N/A</v>
      </c>
      <c r="F16" s="176"/>
      <c r="G16" s="176"/>
      <c r="H16" s="176"/>
      <c r="I16" s="176"/>
      <c r="J16" s="176"/>
      <c r="K16" s="181" t="e">
        <f>VLOOKUP($F16,УЧАСТНИКИ!$A$2:$L$1106,9,FALSE)</f>
        <v>#N/A</v>
      </c>
    </row>
    <row r="17" spans="1:12" x14ac:dyDescent="0.25">
      <c r="A17" s="176">
        <v>8</v>
      </c>
      <c r="B17" s="177" t="e">
        <f>VLOOKUP($F17,УЧАСТНИКИ!$A$2:$L$1106,3,FALSE)</f>
        <v>#N/A</v>
      </c>
      <c r="C17" s="178" t="e">
        <f>VLOOKUP($F17,УЧАСТНИКИ!$A$2:$L$1106,4,FALSE)</f>
        <v>#N/A</v>
      </c>
      <c r="D17" s="226" t="e">
        <f>VLOOKUP($F17,УЧАСТНИКИ!$A$2:$L$1106,5,FALSE)</f>
        <v>#N/A</v>
      </c>
      <c r="E17" s="265" t="e">
        <f>VLOOKUP($F17,УЧАСТНИКИ!$A$2:$L$1106,8,FALSE)</f>
        <v>#N/A</v>
      </c>
      <c r="F17" s="176"/>
      <c r="G17" s="176"/>
      <c r="H17" s="176"/>
      <c r="I17" s="176"/>
      <c r="J17" s="176"/>
      <c r="K17" s="181" t="e">
        <f>VLOOKUP($F17,УЧАСТНИКИ!$A$2:$L$1106,9,FALSE)</f>
        <v>#N/A</v>
      </c>
    </row>
    <row r="18" spans="1:12" x14ac:dyDescent="0.25">
      <c r="L18" s="27"/>
    </row>
    <row r="19" spans="1:12" ht="15.6" x14ac:dyDescent="0.3">
      <c r="A19" s="229" t="s">
        <v>65</v>
      </c>
      <c r="B19" s="190"/>
      <c r="C19" s="234"/>
      <c r="D19" s="250" t="s">
        <v>200</v>
      </c>
      <c r="E19" s="250"/>
      <c r="K19" s="27"/>
      <c r="L19" s="27"/>
    </row>
    <row r="20" spans="1:12" ht="15.6" x14ac:dyDescent="0.3">
      <c r="A20" s="229" t="s">
        <v>60</v>
      </c>
      <c r="C20" s="234"/>
      <c r="L20" s="27"/>
    </row>
    <row r="21" spans="1:12" ht="15.6" x14ac:dyDescent="0.3">
      <c r="A21" s="229" t="s">
        <v>201</v>
      </c>
      <c r="B21" s="229"/>
      <c r="C21" s="234"/>
      <c r="L21" s="27"/>
    </row>
    <row r="22" spans="1:12" ht="15.6" x14ac:dyDescent="0.3">
      <c r="A22" s="307" t="s">
        <v>61</v>
      </c>
      <c r="B22" s="307"/>
      <c r="C22" s="234"/>
      <c r="L22" s="27"/>
    </row>
    <row r="23" spans="1:12" ht="15.6" x14ac:dyDescent="0.3">
      <c r="B23" s="229"/>
      <c r="L23" s="27"/>
    </row>
    <row r="24" spans="1:12" ht="15.6" x14ac:dyDescent="0.3">
      <c r="B24" s="229"/>
      <c r="L24" s="27"/>
    </row>
    <row r="25" spans="1:12" ht="15.6" x14ac:dyDescent="0.3">
      <c r="B25" s="229"/>
      <c r="L25" s="27"/>
    </row>
    <row r="26" spans="1:12" ht="15.6" x14ac:dyDescent="0.3">
      <c r="B26" s="229"/>
      <c r="L26" s="27"/>
    </row>
    <row r="27" spans="1:12" ht="15.6" x14ac:dyDescent="0.3">
      <c r="B27" s="229"/>
      <c r="L27" s="27"/>
    </row>
    <row r="28" spans="1:12" x14ac:dyDescent="0.25">
      <c r="L28" s="27"/>
    </row>
    <row r="29" spans="1:12" x14ac:dyDescent="0.25">
      <c r="L29" s="27"/>
    </row>
    <row r="30" spans="1:12" x14ac:dyDescent="0.25">
      <c r="L30" s="27"/>
    </row>
    <row r="31" spans="1:12" x14ac:dyDescent="0.25">
      <c r="L31" s="27"/>
    </row>
    <row r="32" spans="1:12" x14ac:dyDescent="0.25">
      <c r="L32" s="27"/>
    </row>
    <row r="33" spans="1:12" x14ac:dyDescent="0.25">
      <c r="L33" s="27"/>
    </row>
    <row r="34" spans="1:12" x14ac:dyDescent="0.25">
      <c r="L34" s="27"/>
    </row>
    <row r="35" spans="1:12" x14ac:dyDescent="0.25">
      <c r="L35" s="27"/>
    </row>
    <row r="36" spans="1:12" x14ac:dyDescent="0.25">
      <c r="L36" s="27"/>
    </row>
    <row r="37" spans="1:12" x14ac:dyDescent="0.25">
      <c r="A37" s="27"/>
      <c r="B37" s="191"/>
      <c r="C37" s="27"/>
      <c r="D37" s="27"/>
      <c r="E37" s="27"/>
      <c r="F37" s="27"/>
      <c r="G37" s="27"/>
      <c r="H37" s="27"/>
      <c r="I37" s="27"/>
      <c r="J37" s="27"/>
      <c r="K37" s="27"/>
      <c r="L37" s="27"/>
    </row>
    <row r="38" spans="1:12" x14ac:dyDescent="0.25">
      <c r="A38" s="34"/>
      <c r="B38" s="230"/>
      <c r="C38" s="231"/>
      <c r="D38" s="232"/>
      <c r="E38" s="232"/>
      <c r="F38" s="34"/>
      <c r="G38" s="34"/>
      <c r="H38" s="34"/>
      <c r="I38" s="34"/>
      <c r="J38" s="34"/>
      <c r="K38" s="231"/>
      <c r="L38" s="27"/>
    </row>
    <row r="39" spans="1:12" x14ac:dyDescent="0.25">
      <c r="A39" s="34"/>
      <c r="B39" s="33"/>
      <c r="C39" s="231"/>
      <c r="D39" s="232"/>
      <c r="E39" s="232"/>
      <c r="F39" s="34"/>
      <c r="G39" s="34"/>
      <c r="H39" s="34"/>
      <c r="I39" s="34"/>
      <c r="J39" s="34"/>
      <c r="K39" s="231"/>
    </row>
    <row r="40" spans="1:12" x14ac:dyDescent="0.25">
      <c r="A40" s="34"/>
      <c r="B40" s="233"/>
      <c r="C40" s="231"/>
      <c r="D40" s="232"/>
      <c r="E40" s="232"/>
      <c r="F40" s="34"/>
      <c r="G40" s="34"/>
      <c r="H40" s="34"/>
      <c r="I40" s="34"/>
      <c r="J40" s="34"/>
      <c r="K40" s="231"/>
    </row>
    <row r="41" spans="1:12" x14ac:dyDescent="0.25">
      <c r="A41" s="34"/>
      <c r="B41" s="233"/>
      <c r="C41" s="231"/>
      <c r="D41" s="232"/>
      <c r="E41" s="232"/>
      <c r="F41" s="34"/>
      <c r="G41" s="34"/>
      <c r="H41" s="34"/>
      <c r="I41" s="34"/>
      <c r="J41" s="34"/>
      <c r="K41" s="231"/>
    </row>
    <row r="42" spans="1:12" x14ac:dyDescent="0.25">
      <c r="A42" s="34"/>
      <c r="B42" s="233"/>
      <c r="C42" s="231"/>
      <c r="D42" s="232"/>
      <c r="E42" s="232"/>
      <c r="F42" s="34"/>
      <c r="G42" s="34"/>
      <c r="H42" s="34"/>
      <c r="I42" s="34"/>
      <c r="J42" s="34"/>
      <c r="K42" s="231"/>
    </row>
    <row r="43" spans="1:12" x14ac:dyDescent="0.25">
      <c r="A43" s="34"/>
      <c r="B43" s="233"/>
      <c r="C43" s="231"/>
      <c r="D43" s="232"/>
      <c r="E43" s="232"/>
      <c r="F43" s="34"/>
      <c r="G43" s="34"/>
      <c r="H43" s="34"/>
      <c r="I43" s="34"/>
      <c r="J43" s="34"/>
      <c r="K43" s="231"/>
    </row>
    <row r="44" spans="1:12" x14ac:dyDescent="0.25">
      <c r="A44" s="34"/>
      <c r="B44" s="233"/>
      <c r="C44" s="231"/>
      <c r="D44" s="232"/>
      <c r="E44" s="232"/>
      <c r="F44" s="34"/>
      <c r="G44" s="34"/>
      <c r="H44" s="34"/>
      <c r="I44" s="34"/>
      <c r="J44" s="34"/>
      <c r="K44" s="231"/>
    </row>
    <row r="45" spans="1:12" x14ac:dyDescent="0.25">
      <c r="A45" s="34"/>
      <c r="B45" s="233"/>
      <c r="C45" s="231"/>
      <c r="D45" s="232"/>
      <c r="E45" s="232"/>
      <c r="F45" s="34"/>
      <c r="G45" s="34"/>
      <c r="H45" s="34"/>
      <c r="I45" s="34"/>
      <c r="J45" s="34"/>
      <c r="K45" s="231"/>
    </row>
    <row r="46" spans="1:12" x14ac:dyDescent="0.25">
      <c r="A46" s="27"/>
      <c r="B46" s="191"/>
      <c r="C46" s="27"/>
      <c r="D46" s="27"/>
      <c r="E46" s="27"/>
      <c r="F46" s="27"/>
      <c r="G46" s="27"/>
      <c r="H46" s="27"/>
      <c r="I46" s="27"/>
      <c r="J46" s="27"/>
      <c r="K46" s="27"/>
    </row>
    <row r="47" spans="1:12" x14ac:dyDescent="0.25">
      <c r="A47" s="34"/>
      <c r="B47" s="230"/>
      <c r="C47" s="231"/>
      <c r="D47" s="232"/>
      <c r="E47" s="232"/>
      <c r="F47" s="34"/>
      <c r="G47" s="34"/>
      <c r="H47" s="34"/>
      <c r="I47" s="34"/>
      <c r="J47" s="34"/>
      <c r="K47" s="231"/>
    </row>
    <row r="48" spans="1:12" x14ac:dyDescent="0.25">
      <c r="A48" s="34"/>
      <c r="B48" s="230"/>
      <c r="C48" s="231"/>
      <c r="D48" s="232"/>
      <c r="E48" s="232"/>
      <c r="F48" s="34"/>
      <c r="G48" s="34"/>
      <c r="H48" s="34"/>
      <c r="I48" s="34"/>
      <c r="J48" s="34"/>
      <c r="K48" s="231"/>
    </row>
    <row r="49" spans="1:11" x14ac:dyDescent="0.25">
      <c r="A49" s="34"/>
      <c r="B49" s="230"/>
      <c r="C49" s="231"/>
      <c r="D49" s="232"/>
      <c r="E49" s="232"/>
      <c r="F49" s="34"/>
      <c r="G49" s="34"/>
      <c r="H49" s="34"/>
      <c r="I49" s="34"/>
      <c r="J49" s="34"/>
      <c r="K49" s="231"/>
    </row>
    <row r="50" spans="1:11" x14ac:dyDescent="0.25">
      <c r="A50" s="34"/>
      <c r="B50" s="230"/>
      <c r="C50" s="231"/>
      <c r="D50" s="232"/>
      <c r="E50" s="232"/>
      <c r="F50" s="34"/>
      <c r="G50" s="34"/>
      <c r="H50" s="34"/>
      <c r="I50" s="34"/>
      <c r="J50" s="34"/>
      <c r="K50" s="231"/>
    </row>
    <row r="51" spans="1:11" x14ac:dyDescent="0.25">
      <c r="A51" s="34"/>
      <c r="B51" s="230"/>
      <c r="C51" s="231"/>
      <c r="D51" s="232"/>
      <c r="E51" s="232"/>
      <c r="F51" s="34"/>
      <c r="G51" s="34"/>
      <c r="H51" s="34"/>
      <c r="I51" s="34"/>
      <c r="J51" s="34"/>
      <c r="K51" s="231"/>
    </row>
    <row r="52" spans="1:11" x14ac:dyDescent="0.25">
      <c r="A52" s="34"/>
      <c r="B52" s="230"/>
      <c r="C52" s="231"/>
      <c r="D52" s="232"/>
      <c r="E52" s="232"/>
      <c r="F52" s="34"/>
      <c r="G52" s="34"/>
      <c r="H52" s="34"/>
      <c r="I52" s="34"/>
      <c r="J52" s="34"/>
      <c r="K52" s="231"/>
    </row>
    <row r="53" spans="1:11" x14ac:dyDescent="0.25">
      <c r="A53" s="34"/>
      <c r="B53" s="230"/>
      <c r="C53" s="231"/>
      <c r="D53" s="232"/>
      <c r="E53" s="232"/>
      <c r="F53" s="34"/>
      <c r="G53" s="34"/>
      <c r="H53" s="34"/>
      <c r="I53" s="34"/>
      <c r="J53" s="34"/>
      <c r="K53" s="231"/>
    </row>
    <row r="54" spans="1:11" x14ac:dyDescent="0.25">
      <c r="A54" s="34"/>
      <c r="B54" s="230"/>
      <c r="C54" s="231"/>
      <c r="D54" s="232"/>
      <c r="E54" s="232"/>
      <c r="F54" s="34"/>
      <c r="G54" s="34"/>
      <c r="H54" s="34"/>
      <c r="I54" s="34"/>
      <c r="J54" s="34"/>
      <c r="K54" s="231"/>
    </row>
    <row r="55" spans="1:11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</row>
    <row r="56" spans="1:1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</row>
    <row r="57" spans="1:1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</sheetData>
  <mergeCells count="7">
    <mergeCell ref="A22:B22"/>
    <mergeCell ref="A1:K1"/>
    <mergeCell ref="A2:K2"/>
    <mergeCell ref="A3:K3"/>
    <mergeCell ref="A4:K4"/>
    <mergeCell ref="A5:K5"/>
    <mergeCell ref="A6:B6"/>
  </mergeCells>
  <pageMargins left="0.7" right="0.7" top="0.75" bottom="0.7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N136"/>
  <sheetViews>
    <sheetView view="pageBreakPreview" zoomScale="60" zoomScaleNormal="80" workbookViewId="0">
      <selection activeCell="E7" sqref="E7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8" style="164" customWidth="1"/>
    <col min="5" max="6" width="9.77734375" style="164" customWidth="1"/>
    <col min="7" max="7" width="6.88671875" style="164" customWidth="1"/>
    <col min="8" max="8" width="25.109375" style="164" customWidth="1"/>
    <col min="9" max="9" width="9.44140625" style="164" customWidth="1"/>
    <col min="10" max="10" width="11.8867187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x14ac:dyDescent="0.25">
      <c r="A4" s="303" t="s">
        <v>196</v>
      </c>
      <c r="B4" s="303"/>
      <c r="C4" s="303"/>
      <c r="D4" s="303"/>
      <c r="E4" s="303"/>
      <c r="F4" s="303"/>
      <c r="G4" s="303"/>
      <c r="H4" s="303"/>
      <c r="I4" s="303"/>
      <c r="J4" s="303"/>
      <c r="K4" s="167"/>
    </row>
    <row r="5" spans="1:14" x14ac:dyDescent="0.25">
      <c r="A5" s="303" t="s">
        <v>202</v>
      </c>
      <c r="B5" s="303"/>
      <c r="C5" s="303"/>
      <c r="D5" s="303"/>
      <c r="E5" s="303"/>
      <c r="F5" s="303"/>
      <c r="G5" s="303"/>
      <c r="H5" s="303"/>
      <c r="I5" s="303"/>
      <c r="J5" s="303"/>
      <c r="K5" s="167"/>
    </row>
    <row r="6" spans="1:14" x14ac:dyDescent="0.25">
      <c r="A6" s="302"/>
      <c r="B6" s="302"/>
      <c r="C6" s="167"/>
      <c r="D6" s="13"/>
      <c r="E6" s="13"/>
      <c r="I6" s="216"/>
      <c r="J6" s="13" t="s">
        <v>232</v>
      </c>
      <c r="K6" s="167"/>
    </row>
    <row r="7" spans="1:14" ht="13.5" customHeight="1" x14ac:dyDescent="0.25">
      <c r="A7" s="216"/>
      <c r="B7" s="66" t="s">
        <v>198</v>
      </c>
      <c r="C7" s="167" t="s">
        <v>103</v>
      </c>
      <c r="D7" s="18" t="str">
        <f>d_1</f>
        <v>28.05.2019г.</v>
      </c>
      <c r="E7" s="18" t="s">
        <v>1541</v>
      </c>
      <c r="F7" s="218"/>
      <c r="G7" s="235"/>
      <c r="H7" s="218"/>
      <c r="I7" s="218"/>
      <c r="J7" s="253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 t="e">
        <f>VLOOKUP($F10,УЧАСТНИКИ!$A$2:$L$1106,3,FALSE)</f>
        <v>#N/A</v>
      </c>
      <c r="C10" s="181" t="e">
        <f>VLOOKUP($F10,УЧАСТНИКИ!$A$2:$L$1106,4,FALSE)</f>
        <v>#N/A</v>
      </c>
      <c r="D10" s="226" t="e">
        <f>VLOOKUP($F10,УЧАСТНИКИ!$A$2:$L$1106,5,FALSE)</f>
        <v>#N/A</v>
      </c>
      <c r="E10" s="265" t="e">
        <f>VLOOKUP($F10,УЧАСТНИКИ!$A$2:$L$1106,8,FALSE)</f>
        <v>#N/A</v>
      </c>
      <c r="F10" s="227"/>
      <c r="G10" s="227"/>
      <c r="H10" s="176"/>
      <c r="I10" s="176"/>
      <c r="J10" s="181" t="e">
        <f>VLOOKUP($F10,УЧАСТНИКИ!$A$2:$L$1106,9,FALSE)</f>
        <v>#N/A</v>
      </c>
    </row>
    <row r="11" spans="1:14" x14ac:dyDescent="0.25">
      <c r="A11" s="176" t="s">
        <v>43</v>
      </c>
      <c r="B11" s="177" t="e">
        <f>VLOOKUP($F11,УЧАСТНИКИ!$A$2:$L$1106,3,FALSE)</f>
        <v>#N/A</v>
      </c>
      <c r="C11" s="181" t="e">
        <f>VLOOKUP($F11,УЧАСТНИКИ!$A$2:$L$1106,4,FALSE)</f>
        <v>#N/A</v>
      </c>
      <c r="D11" s="226" t="e">
        <f>VLOOKUP($F11,УЧАСТНИКИ!$A$2:$L$1106,5,FALSE)</f>
        <v>#N/A</v>
      </c>
      <c r="E11" s="265" t="e">
        <f>VLOOKUP($F11,УЧАСТНИКИ!$A$2:$L$1106,8,FALSE)</f>
        <v>#N/A</v>
      </c>
      <c r="F11" s="176"/>
      <c r="G11" s="176"/>
      <c r="H11" s="176"/>
      <c r="I11" s="176"/>
      <c r="J11" s="181" t="e">
        <f>VLOOKUP($F11,УЧАСТНИКИ!$A$2:$L$1106,9,FALSE)</f>
        <v>#N/A</v>
      </c>
    </row>
    <row r="12" spans="1:14" x14ac:dyDescent="0.25">
      <c r="A12" s="176" t="s">
        <v>44</v>
      </c>
      <c r="B12" s="177" t="e">
        <f>VLOOKUP($F12,УЧАСТНИКИ!$A$2:$L$1106,3,FALSE)</f>
        <v>#N/A</v>
      </c>
      <c r="C12" s="181" t="e">
        <f>VLOOKUP($F12,УЧАСТНИКИ!$A$2:$L$1106,4,FALSE)</f>
        <v>#N/A</v>
      </c>
      <c r="D12" s="226" t="e">
        <f>VLOOKUP($F12,УЧАСТНИКИ!$A$2:$L$1106,5,FALSE)</f>
        <v>#N/A</v>
      </c>
      <c r="E12" s="265" t="e">
        <f>VLOOKUP($F12,УЧАСТНИКИ!$A$2:$L$1106,8,FALSE)</f>
        <v>#N/A</v>
      </c>
      <c r="F12" s="176"/>
      <c r="G12" s="176"/>
      <c r="H12" s="176"/>
      <c r="I12" s="176"/>
      <c r="J12" s="181" t="e">
        <f>VLOOKUP($F12,УЧАСТНИКИ!$A$2:$L$1106,9,FALSE)</f>
        <v>#N/A</v>
      </c>
    </row>
    <row r="13" spans="1:14" x14ac:dyDescent="0.25">
      <c r="A13" s="176" t="s">
        <v>45</v>
      </c>
      <c r="B13" s="177" t="e">
        <f>VLOOKUP($F13,УЧАСТНИКИ!$A$2:$L$1106,3,FALSE)</f>
        <v>#N/A</v>
      </c>
      <c r="C13" s="181" t="e">
        <f>VLOOKUP($F13,УЧАСТНИКИ!$A$2:$L$1106,4,FALSE)</f>
        <v>#N/A</v>
      </c>
      <c r="D13" s="226" t="e">
        <f>VLOOKUP($F13,УЧАСТНИКИ!$A$2:$L$1106,5,FALSE)</f>
        <v>#N/A</v>
      </c>
      <c r="E13" s="265" t="e">
        <f>VLOOKUP($F13,УЧАСТНИКИ!$A$2:$L$1106,8,FALSE)</f>
        <v>#N/A</v>
      </c>
      <c r="F13" s="176"/>
      <c r="G13" s="176"/>
      <c r="H13" s="176"/>
      <c r="I13" s="176"/>
      <c r="J13" s="181" t="e">
        <f>VLOOKUP($F13,УЧАСТНИКИ!$A$2:$L$1106,9,FALSE)</f>
        <v>#N/A</v>
      </c>
      <c r="L13" s="13"/>
    </row>
    <row r="14" spans="1:14" x14ac:dyDescent="0.25">
      <c r="A14" s="176" t="s">
        <v>46</v>
      </c>
      <c r="B14" s="177" t="e">
        <f>VLOOKUP($F14,УЧАСТНИКИ!$A$2:$L$1106,3,FALSE)</f>
        <v>#N/A</v>
      </c>
      <c r="C14" s="181" t="e">
        <f>VLOOKUP($F14,УЧАСТНИКИ!$A$2:$L$1106,4,FALSE)</f>
        <v>#N/A</v>
      </c>
      <c r="D14" s="226" t="e">
        <f>VLOOKUP($F14,УЧАСТНИКИ!$A$2:$L$1106,5,FALSE)</f>
        <v>#N/A</v>
      </c>
      <c r="E14" s="265" t="e">
        <f>VLOOKUP($F14,УЧАСТНИКИ!$A$2:$L$1106,8,FALSE)</f>
        <v>#N/A</v>
      </c>
      <c r="F14" s="176"/>
      <c r="G14" s="176"/>
      <c r="H14" s="176"/>
      <c r="I14" s="176"/>
      <c r="J14" s="181" t="e">
        <f>VLOOKUP($F14,УЧАСТНИКИ!$A$2:$L$1106,9,FALSE)</f>
        <v>#N/A</v>
      </c>
    </row>
    <row r="15" spans="1:14" x14ac:dyDescent="0.25">
      <c r="A15" s="176" t="s">
        <v>47</v>
      </c>
      <c r="B15" s="177" t="e">
        <f>VLOOKUP($F15,УЧАСТНИКИ!$A$2:$L$1106,3,FALSE)</f>
        <v>#N/A</v>
      </c>
      <c r="C15" s="181" t="e">
        <f>VLOOKUP($F15,УЧАСТНИКИ!$A$2:$L$1106,4,FALSE)</f>
        <v>#N/A</v>
      </c>
      <c r="D15" s="226" t="e">
        <f>VLOOKUP($F15,УЧАСТНИКИ!$A$2:$L$1106,5,FALSE)</f>
        <v>#N/A</v>
      </c>
      <c r="E15" s="265" t="e">
        <f>VLOOKUP($F15,УЧАСТНИКИ!$A$2:$L$1106,8,FALSE)</f>
        <v>#N/A</v>
      </c>
      <c r="F15" s="176"/>
      <c r="G15" s="176"/>
      <c r="H15" s="176"/>
      <c r="I15" s="176"/>
      <c r="J15" s="181" t="e">
        <f>VLOOKUP($F15,УЧАСТНИКИ!$A$2:$L$1106,9,FALSE)</f>
        <v>#N/A</v>
      </c>
    </row>
    <row r="16" spans="1:14" x14ac:dyDescent="0.25">
      <c r="A16" s="176" t="s">
        <v>48</v>
      </c>
      <c r="B16" s="177" t="e">
        <f>VLOOKUP($F16,УЧАСТНИКИ!$A$2:$L$1106,3,FALSE)</f>
        <v>#N/A</v>
      </c>
      <c r="C16" s="181" t="e">
        <f>VLOOKUP($F16,УЧАСТНИКИ!$A$2:$L$1106,4,FALSE)</f>
        <v>#N/A</v>
      </c>
      <c r="D16" s="226" t="e">
        <f>VLOOKUP($F16,УЧАСТНИКИ!$A$2:$L$1106,5,FALSE)</f>
        <v>#N/A</v>
      </c>
      <c r="E16" s="265" t="e">
        <f>VLOOKUP($F16,УЧАСТНИКИ!$A$2:$L$1106,8,FALSE)</f>
        <v>#N/A</v>
      </c>
      <c r="F16" s="176"/>
      <c r="G16" s="176"/>
      <c r="H16" s="176"/>
      <c r="I16" s="176"/>
      <c r="J16" s="181" t="e">
        <f>VLOOKUP($F16,УЧАСТНИКИ!$A$2:$L$1106,9,FALSE)</f>
        <v>#N/A</v>
      </c>
    </row>
    <row r="17" spans="1:11" x14ac:dyDescent="0.25">
      <c r="A17" s="176" t="s">
        <v>71</v>
      </c>
      <c r="B17" s="177" t="e">
        <f>VLOOKUP($F17,УЧАСТНИКИ!$A$2:$L$1106,3,FALSE)</f>
        <v>#N/A</v>
      </c>
      <c r="C17" s="181" t="e">
        <f>VLOOKUP($F17,УЧАСТНИКИ!$A$2:$L$1106,4,FALSE)</f>
        <v>#N/A</v>
      </c>
      <c r="D17" s="226" t="e">
        <f>VLOOKUP($F17,УЧАСТНИКИ!$A$2:$L$1106,5,FALSE)</f>
        <v>#N/A</v>
      </c>
      <c r="E17" s="265" t="e">
        <f>VLOOKUP($F17,УЧАСТНИКИ!$A$2:$L$1106,8,FALSE)</f>
        <v>#N/A</v>
      </c>
      <c r="F17" s="176"/>
      <c r="G17" s="176"/>
      <c r="H17" s="176"/>
      <c r="I17" s="176"/>
      <c r="J17" s="181" t="e">
        <f>VLOOKUP($F17,УЧАСТНИКИ!$A$2:$L$1106,9,FALSE)</f>
        <v>#N/A</v>
      </c>
    </row>
    <row r="18" spans="1:11" x14ac:dyDescent="0.25">
      <c r="A18" s="222"/>
      <c r="B18" s="223" t="s">
        <v>50</v>
      </c>
      <c r="C18" s="224"/>
      <c r="D18" s="224"/>
      <c r="E18" s="224"/>
      <c r="F18" s="224"/>
      <c r="G18" s="224"/>
      <c r="H18" s="224"/>
      <c r="I18" s="224"/>
      <c r="J18" s="225"/>
      <c r="K18" s="7"/>
    </row>
    <row r="19" spans="1:11" x14ac:dyDescent="0.25">
      <c r="A19" s="176" t="s">
        <v>42</v>
      </c>
      <c r="B19" s="177" t="e">
        <f>VLOOKUP($F19,УЧАСТНИКИ!$A$2:$L$1106,3,FALSE)</f>
        <v>#N/A</v>
      </c>
      <c r="C19" s="181" t="e">
        <f>VLOOKUP($F19,УЧАСТНИКИ!$A$2:$L$1106,4,FALSE)</f>
        <v>#N/A</v>
      </c>
      <c r="D19" s="226" t="e">
        <f>VLOOKUP($F19,УЧАСТНИКИ!$A$2:$L$1106,5,FALSE)</f>
        <v>#N/A</v>
      </c>
      <c r="E19" s="265" t="e">
        <f>VLOOKUP($F19,УЧАСТНИКИ!$A$2:$L$1106,8,FALSE)</f>
        <v>#N/A</v>
      </c>
      <c r="F19" s="176"/>
      <c r="G19" s="176"/>
      <c r="H19" s="176"/>
      <c r="I19" s="176"/>
      <c r="J19" s="181" t="e">
        <f>VLOOKUP($F19,УЧАСТНИКИ!$A$2:$L$1106,9,FALSE)</f>
        <v>#N/A</v>
      </c>
    </row>
    <row r="20" spans="1:11" x14ac:dyDescent="0.25">
      <c r="A20" s="176" t="s">
        <v>43</v>
      </c>
      <c r="B20" s="177" t="e">
        <f>VLOOKUP($F20,УЧАСТНИКИ!$A$2:$L$1106,3,FALSE)</f>
        <v>#N/A</v>
      </c>
      <c r="C20" s="181" t="e">
        <f>VLOOKUP($F20,УЧАСТНИКИ!$A$2:$L$1106,4,FALSE)</f>
        <v>#N/A</v>
      </c>
      <c r="D20" s="226" t="e">
        <f>VLOOKUP($F20,УЧАСТНИКИ!$A$2:$L$1106,5,FALSE)</f>
        <v>#N/A</v>
      </c>
      <c r="E20" s="265" t="e">
        <f>VLOOKUP($F20,УЧАСТНИКИ!$A$2:$L$1106,8,FALSE)</f>
        <v>#N/A</v>
      </c>
      <c r="F20" s="176"/>
      <c r="G20" s="176"/>
      <c r="H20" s="176"/>
      <c r="I20" s="176"/>
      <c r="J20" s="181" t="e">
        <f>VLOOKUP($F20,УЧАСТНИКИ!$A$2:$L$1106,9,FALSE)</f>
        <v>#N/A</v>
      </c>
    </row>
    <row r="21" spans="1:11" x14ac:dyDescent="0.25">
      <c r="A21" s="176" t="s">
        <v>44</v>
      </c>
      <c r="B21" s="177" t="e">
        <f>VLOOKUP($F21,УЧАСТНИКИ!$A$2:$L$1106,3,FALSE)</f>
        <v>#N/A</v>
      </c>
      <c r="C21" s="181" t="e">
        <f>VLOOKUP($F21,УЧАСТНИКИ!$A$2:$L$1106,4,FALSE)</f>
        <v>#N/A</v>
      </c>
      <c r="D21" s="226" t="e">
        <f>VLOOKUP($F21,УЧАСТНИКИ!$A$2:$L$1106,5,FALSE)</f>
        <v>#N/A</v>
      </c>
      <c r="E21" s="265" t="e">
        <f>VLOOKUP($F21,УЧАСТНИКИ!$A$2:$L$1106,8,FALSE)</f>
        <v>#N/A</v>
      </c>
      <c r="F21" s="176"/>
      <c r="G21" s="176"/>
      <c r="H21" s="176"/>
      <c r="I21" s="176"/>
      <c r="J21" s="181" t="e">
        <f>VLOOKUP($F21,УЧАСТНИКИ!$A$2:$L$1106,9,FALSE)</f>
        <v>#N/A</v>
      </c>
    </row>
    <row r="22" spans="1:11" x14ac:dyDescent="0.25">
      <c r="A22" s="176" t="s">
        <v>45</v>
      </c>
      <c r="B22" s="177" t="e">
        <f>VLOOKUP($F22,УЧАСТНИКИ!$A$2:$L$1106,3,FALSE)</f>
        <v>#N/A</v>
      </c>
      <c r="C22" s="181" t="e">
        <f>VLOOKUP($F22,УЧАСТНИКИ!$A$2:$L$1106,4,FALSE)</f>
        <v>#N/A</v>
      </c>
      <c r="D22" s="226" t="e">
        <f>VLOOKUP($F22,УЧАСТНИКИ!$A$2:$L$1106,5,FALSE)</f>
        <v>#N/A</v>
      </c>
      <c r="E22" s="265" t="e">
        <f>VLOOKUP($F22,УЧАСТНИКИ!$A$2:$L$1106,8,FALSE)</f>
        <v>#N/A</v>
      </c>
      <c r="F22" s="176"/>
      <c r="G22" s="176"/>
      <c r="H22" s="176"/>
      <c r="I22" s="176"/>
      <c r="J22" s="181" t="e">
        <f>VLOOKUP($F22,УЧАСТНИКИ!$A$2:$L$1106,9,FALSE)</f>
        <v>#N/A</v>
      </c>
    </row>
    <row r="23" spans="1:11" x14ac:dyDescent="0.25">
      <c r="A23" s="176" t="s">
        <v>46</v>
      </c>
      <c r="B23" s="177" t="e">
        <f>VLOOKUP($F23,УЧАСТНИКИ!$A$2:$L$1106,3,FALSE)</f>
        <v>#N/A</v>
      </c>
      <c r="C23" s="181" t="e">
        <f>VLOOKUP($F23,УЧАСТНИКИ!$A$2:$L$1106,4,FALSE)</f>
        <v>#N/A</v>
      </c>
      <c r="D23" s="226" t="e">
        <f>VLOOKUP($F23,УЧАСТНИКИ!$A$2:$L$1106,5,FALSE)</f>
        <v>#N/A</v>
      </c>
      <c r="E23" s="265" t="e">
        <f>VLOOKUP($F23,УЧАСТНИКИ!$A$2:$L$1106,8,FALSE)</f>
        <v>#N/A</v>
      </c>
      <c r="F23" s="176"/>
      <c r="G23" s="176"/>
      <c r="H23" s="176"/>
      <c r="I23" s="176"/>
      <c r="J23" s="181" t="e">
        <f>VLOOKUP($F23,УЧАСТНИКИ!$A$2:$L$1106,9,FALSE)</f>
        <v>#N/A</v>
      </c>
    </row>
    <row r="24" spans="1:11" x14ac:dyDescent="0.25">
      <c r="A24" s="176" t="s">
        <v>47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226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81" t="e">
        <f>VLOOKUP($F24,УЧАСТНИКИ!$A$2:$L$1106,9,FALSE)</f>
        <v>#N/A</v>
      </c>
    </row>
    <row r="25" spans="1:11" x14ac:dyDescent="0.25">
      <c r="A25" s="176" t="s">
        <v>48</v>
      </c>
      <c r="B25" s="177" t="e">
        <f>VLOOKUP($F25,УЧАСТНИКИ!$A$2:$L$1106,3,FALSE)</f>
        <v>#N/A</v>
      </c>
      <c r="C25" s="181" t="e">
        <f>VLOOKUP($F25,УЧАСТНИКИ!$A$2:$L$1106,4,FALSE)</f>
        <v>#N/A</v>
      </c>
      <c r="D25" s="226" t="e">
        <f>VLOOKUP($F25,УЧАСТНИКИ!$A$2:$L$1106,5,FALSE)</f>
        <v>#N/A</v>
      </c>
      <c r="E25" s="265" t="e">
        <f>VLOOKUP($F25,УЧАСТНИКИ!$A$2:$L$1106,8,FALSE)</f>
        <v>#N/A</v>
      </c>
      <c r="F25" s="176"/>
      <c r="G25" s="176"/>
      <c r="H25" s="176"/>
      <c r="I25" s="176"/>
      <c r="J25" s="181" t="e">
        <f>VLOOKUP($F25,УЧАСТНИКИ!$A$2:$L$1106,9,FALSE)</f>
        <v>#N/A</v>
      </c>
    </row>
    <row r="26" spans="1:11" x14ac:dyDescent="0.25">
      <c r="A26" s="176">
        <v>8</v>
      </c>
      <c r="B26" s="177" t="e">
        <f>VLOOKUP($F26,УЧАСТНИКИ!$A$2:$L$1106,3,FALSE)</f>
        <v>#N/A</v>
      </c>
      <c r="C26" s="181" t="e">
        <f>VLOOKUP($F26,УЧАСТНИКИ!$A$2:$L$1106,4,FALSE)</f>
        <v>#N/A</v>
      </c>
      <c r="D26" s="226" t="e">
        <f>VLOOKUP($F26,УЧАСТНИКИ!$A$2:$L$1106,5,FALSE)</f>
        <v>#N/A</v>
      </c>
      <c r="E26" s="265" t="e">
        <f>VLOOKUP($F26,УЧАСТНИКИ!$A$2:$L$1106,8,FALSE)</f>
        <v>#N/A</v>
      </c>
      <c r="F26" s="176"/>
      <c r="G26" s="176"/>
      <c r="H26" s="176"/>
      <c r="I26" s="176"/>
      <c r="J26" s="181" t="e">
        <f>VLOOKUP($F26,УЧАСТНИКИ!$A$2:$L$1106,9,FALSE)</f>
        <v>#N/A</v>
      </c>
    </row>
    <row r="27" spans="1:11" x14ac:dyDescent="0.25">
      <c r="A27" s="222"/>
      <c r="B27" s="223" t="s">
        <v>51</v>
      </c>
      <c r="C27" s="224"/>
      <c r="D27" s="224"/>
      <c r="E27" s="224"/>
      <c r="F27" s="224"/>
      <c r="G27" s="224"/>
      <c r="H27" s="224"/>
      <c r="I27" s="224"/>
      <c r="J27" s="225"/>
    </row>
    <row r="28" spans="1:11" x14ac:dyDescent="0.25">
      <c r="A28" s="176" t="s">
        <v>42</v>
      </c>
      <c r="B28" s="177" t="e">
        <f>VLOOKUP($F28,УЧАСТНИКИ!$A$2:$L$1106,3,FALSE)</f>
        <v>#N/A</v>
      </c>
      <c r="C28" s="181" t="e">
        <f>VLOOKUP($F28,УЧАСТНИКИ!$A$2:$L$1106,4,FALSE)</f>
        <v>#N/A</v>
      </c>
      <c r="D28" s="226" t="e">
        <f>VLOOKUP($F28,УЧАСТНИКИ!$A$2:$L$1106,5,FALSE)</f>
        <v>#N/A</v>
      </c>
      <c r="E28" s="265" t="e">
        <f>VLOOKUP($F28,УЧАСТНИКИ!$A$2:$L$1106,8,FALSE)</f>
        <v>#N/A</v>
      </c>
      <c r="F28" s="176"/>
      <c r="G28" s="176"/>
      <c r="H28" s="176"/>
      <c r="I28" s="176"/>
      <c r="J28" s="181" t="e">
        <f>VLOOKUP($F28,УЧАСТНИКИ!$A$2:$L$1106,9,FALSE)</f>
        <v>#N/A</v>
      </c>
    </row>
    <row r="29" spans="1:11" x14ac:dyDescent="0.25">
      <c r="A29" s="176" t="s">
        <v>43</v>
      </c>
      <c r="B29" s="177" t="e">
        <f>VLOOKUP($F29,УЧАСТНИКИ!$A$2:$L$1106,3,FALSE)</f>
        <v>#N/A</v>
      </c>
      <c r="C29" s="181" t="e">
        <f>VLOOKUP($F29,УЧАСТНИКИ!$A$2:$L$1106,4,FALSE)</f>
        <v>#N/A</v>
      </c>
      <c r="D29" s="226" t="e">
        <f>VLOOKUP($F29,УЧАСТНИКИ!$A$2:$L$1106,5,FALSE)</f>
        <v>#N/A</v>
      </c>
      <c r="E29" s="265" t="e">
        <f>VLOOKUP($F29,УЧАСТНИКИ!$A$2:$L$1106,8,FALSE)</f>
        <v>#N/A</v>
      </c>
      <c r="F29" s="176"/>
      <c r="G29" s="176"/>
      <c r="H29" s="176"/>
      <c r="I29" s="176"/>
      <c r="J29" s="181" t="e">
        <f>VLOOKUP($F29,УЧАСТНИКИ!$A$2:$L$1106,9,FALSE)</f>
        <v>#N/A</v>
      </c>
    </row>
    <row r="30" spans="1:11" x14ac:dyDescent="0.25">
      <c r="A30" s="176" t="s">
        <v>44</v>
      </c>
      <c r="B30" s="177" t="e">
        <f>VLOOKUP($F30,УЧАСТНИКИ!$A$2:$L$1106,3,FALSE)</f>
        <v>#N/A</v>
      </c>
      <c r="C30" s="181" t="e">
        <f>VLOOKUP($F30,УЧАСТНИКИ!$A$2:$L$1106,4,FALSE)</f>
        <v>#N/A</v>
      </c>
      <c r="D30" s="226" t="e">
        <f>VLOOKUP($F30,УЧАСТНИКИ!$A$2:$L$1106,5,FALSE)</f>
        <v>#N/A</v>
      </c>
      <c r="E30" s="265" t="e">
        <f>VLOOKUP($F30,УЧАСТНИКИ!$A$2:$L$1106,8,FALSE)</f>
        <v>#N/A</v>
      </c>
      <c r="F30" s="176"/>
      <c r="G30" s="176"/>
      <c r="H30" s="176"/>
      <c r="I30" s="176"/>
      <c r="J30" s="181" t="e">
        <f>VLOOKUP($F30,УЧАСТНИКИ!$A$2:$L$1106,9,FALSE)</f>
        <v>#N/A</v>
      </c>
    </row>
    <row r="31" spans="1:11" x14ac:dyDescent="0.25">
      <c r="A31" s="176" t="s">
        <v>45</v>
      </c>
      <c r="B31" s="177" t="e">
        <f>VLOOKUP($F31,УЧАСТНИКИ!$A$2:$L$1106,3,FALSE)</f>
        <v>#N/A</v>
      </c>
      <c r="C31" s="181" t="e">
        <f>VLOOKUP($F31,УЧАСТНИКИ!$A$2:$L$1106,4,FALSE)</f>
        <v>#N/A</v>
      </c>
      <c r="D31" s="226" t="e">
        <f>VLOOKUP($F31,УЧАСТНИКИ!$A$2:$L$1106,5,FALSE)</f>
        <v>#N/A</v>
      </c>
      <c r="E31" s="265" t="e">
        <f>VLOOKUP($F31,УЧАСТНИКИ!$A$2:$L$1106,8,FALSE)</f>
        <v>#N/A</v>
      </c>
      <c r="F31" s="176"/>
      <c r="G31" s="176"/>
      <c r="H31" s="176"/>
      <c r="I31" s="176"/>
      <c r="J31" s="181" t="e">
        <f>VLOOKUP($F31,УЧАСТНИКИ!$A$2:$L$1106,9,FALSE)</f>
        <v>#N/A</v>
      </c>
    </row>
    <row r="32" spans="1:11" x14ac:dyDescent="0.25">
      <c r="A32" s="176" t="s">
        <v>46</v>
      </c>
      <c r="B32" s="177" t="e">
        <f>VLOOKUP($F32,УЧАСТНИКИ!$A$2:$L$1106,3,FALSE)</f>
        <v>#N/A</v>
      </c>
      <c r="C32" s="181" t="e">
        <f>VLOOKUP($F32,УЧАСТНИКИ!$A$2:$L$1106,4,FALSE)</f>
        <v>#N/A</v>
      </c>
      <c r="D32" s="226" t="e">
        <f>VLOOKUP($F32,УЧАСТНИКИ!$A$2:$L$1106,5,FALSE)</f>
        <v>#N/A</v>
      </c>
      <c r="E32" s="265" t="e">
        <f>VLOOKUP($F32,УЧАСТНИКИ!$A$2:$L$1106,8,FALSE)</f>
        <v>#N/A</v>
      </c>
      <c r="F32" s="176"/>
      <c r="G32" s="176"/>
      <c r="H32" s="176"/>
      <c r="I32" s="176"/>
      <c r="J32" s="181" t="e">
        <f>VLOOKUP($F32,УЧАСТНИКИ!$A$2:$L$1106,9,FALSE)</f>
        <v>#N/A</v>
      </c>
    </row>
    <row r="33" spans="1:11" x14ac:dyDescent="0.25">
      <c r="A33" s="176" t="s">
        <v>47</v>
      </c>
      <c r="B33" s="177" t="e">
        <f>VLOOKUP($F33,УЧАСТНИКИ!$A$2:$L$1106,3,FALSE)</f>
        <v>#N/A</v>
      </c>
      <c r="C33" s="181" t="e">
        <f>VLOOKUP($F33,УЧАСТНИКИ!$A$2:$L$1106,4,FALSE)</f>
        <v>#N/A</v>
      </c>
      <c r="D33" s="226" t="e">
        <f>VLOOKUP($F33,УЧАСТНИКИ!$A$2:$L$1106,5,FALSE)</f>
        <v>#N/A</v>
      </c>
      <c r="E33" s="265" t="e">
        <f>VLOOKUP($F33,УЧАСТНИКИ!$A$2:$L$1106,8,FALSE)</f>
        <v>#N/A</v>
      </c>
      <c r="F33" s="176"/>
      <c r="G33" s="176"/>
      <c r="H33" s="176"/>
      <c r="I33" s="176"/>
      <c r="J33" s="181" t="e">
        <f>VLOOKUP($F33,УЧАСТНИКИ!$A$2:$L$1106,9,FALSE)</f>
        <v>#N/A</v>
      </c>
    </row>
    <row r="34" spans="1:11" x14ac:dyDescent="0.25">
      <c r="A34" s="176" t="s">
        <v>48</v>
      </c>
      <c r="B34" s="177" t="e">
        <f>VLOOKUP($F34,УЧАСТНИКИ!$A$2:$L$1106,3,FALSE)</f>
        <v>#N/A</v>
      </c>
      <c r="C34" s="181" t="e">
        <f>VLOOKUP($F34,УЧАСТНИКИ!$A$2:$L$1106,4,FALSE)</f>
        <v>#N/A</v>
      </c>
      <c r="D34" s="226" t="e">
        <f>VLOOKUP($F34,УЧАСТНИКИ!$A$2:$L$1106,5,FALSE)</f>
        <v>#N/A</v>
      </c>
      <c r="E34" s="265" t="e">
        <f>VLOOKUP($F34,УЧАСТНИКИ!$A$2:$L$1106,8,FALSE)</f>
        <v>#N/A</v>
      </c>
      <c r="F34" s="176"/>
      <c r="G34" s="176"/>
      <c r="H34" s="176"/>
      <c r="I34" s="176"/>
      <c r="J34" s="181" t="e">
        <f>VLOOKUP($F34,УЧАСТНИКИ!$A$2:$L$1106,9,FALSE)</f>
        <v>#N/A</v>
      </c>
    </row>
    <row r="35" spans="1:11" x14ac:dyDescent="0.25">
      <c r="A35" s="176">
        <v>8</v>
      </c>
      <c r="B35" s="177" t="e">
        <f>VLOOKUP($F35,УЧАСТНИКИ!$A$2:$L$1106,3,FALSE)</f>
        <v>#N/A</v>
      </c>
      <c r="C35" s="181" t="e">
        <f>VLOOKUP($F35,УЧАСТНИКИ!$A$2:$L$1106,4,FALSE)</f>
        <v>#N/A</v>
      </c>
      <c r="D35" s="226" t="e">
        <f>VLOOKUP($F35,УЧАСТНИКИ!$A$2:$L$1106,5,FALSE)</f>
        <v>#N/A</v>
      </c>
      <c r="E35" s="265" t="e">
        <f>VLOOKUP($F35,УЧАСТНИКИ!$A$2:$L$1106,8,FALSE)</f>
        <v>#N/A</v>
      </c>
      <c r="F35" s="176"/>
      <c r="G35" s="176"/>
      <c r="H35" s="176"/>
      <c r="I35" s="176"/>
      <c r="J35" s="181" t="e">
        <f>VLOOKUP($F35,УЧАСТНИКИ!$A$2:$L$1106,9,FALSE)</f>
        <v>#N/A</v>
      </c>
    </row>
    <row r="36" spans="1:11" x14ac:dyDescent="0.25">
      <c r="A36" s="222"/>
      <c r="B36" s="223" t="s">
        <v>52</v>
      </c>
      <c r="C36" s="224"/>
      <c r="D36" s="224"/>
      <c r="E36" s="224"/>
      <c r="F36" s="224"/>
      <c r="G36" s="224"/>
      <c r="H36" s="224"/>
      <c r="I36" s="224"/>
      <c r="J36" s="225"/>
      <c r="K36" s="27"/>
    </row>
    <row r="37" spans="1:11" x14ac:dyDescent="0.25">
      <c r="A37" s="176" t="s">
        <v>42</v>
      </c>
      <c r="B37" s="177" t="e">
        <f>VLOOKUP($F37,УЧАСТНИКИ!$A$2:$L$1106,3,FALSE)</f>
        <v>#N/A</v>
      </c>
      <c r="C37" s="181" t="e">
        <f>VLOOKUP($F37,УЧАСТНИКИ!$A$2:$L$1106,4,FALSE)</f>
        <v>#N/A</v>
      </c>
      <c r="D37" s="226" t="e">
        <f>VLOOKUP($F37,УЧАСТНИКИ!$A$2:$L$1106,5,FALSE)</f>
        <v>#N/A</v>
      </c>
      <c r="E37" s="265" t="e">
        <f>VLOOKUP($F37,УЧАСТНИКИ!$A$2:$L$1106,8,FALSE)</f>
        <v>#N/A</v>
      </c>
      <c r="F37" s="176"/>
      <c r="G37" s="176"/>
      <c r="H37" s="176"/>
      <c r="I37" s="176"/>
      <c r="J37" s="181" t="e">
        <f>VLOOKUP($F37,УЧАСТНИКИ!$A$2:$L$1106,9,FALSE)</f>
        <v>#N/A</v>
      </c>
      <c r="K37" s="27"/>
    </row>
    <row r="38" spans="1:11" x14ac:dyDescent="0.25">
      <c r="A38" s="176" t="s">
        <v>43</v>
      </c>
      <c r="B38" s="177" t="e">
        <f>VLOOKUP($F38,УЧАСТНИКИ!$A$2:$L$1106,3,FALSE)</f>
        <v>#N/A</v>
      </c>
      <c r="C38" s="181" t="e">
        <f>VLOOKUP($F38,УЧАСТНИКИ!$A$2:$L$1106,4,FALSE)</f>
        <v>#N/A</v>
      </c>
      <c r="D38" s="226" t="e">
        <f>VLOOKUP($F38,УЧАСТНИКИ!$A$2:$L$1106,5,FALSE)</f>
        <v>#N/A</v>
      </c>
      <c r="E38" s="265" t="e">
        <f>VLOOKUP($F38,УЧАСТНИКИ!$A$2:$L$1106,8,FALSE)</f>
        <v>#N/A</v>
      </c>
      <c r="F38" s="176"/>
      <c r="G38" s="176"/>
      <c r="H38" s="176"/>
      <c r="I38" s="176"/>
      <c r="J38" s="181" t="e">
        <f>VLOOKUP($F38,УЧАСТНИКИ!$A$2:$L$1106,9,FALSE)</f>
        <v>#N/A</v>
      </c>
      <c r="K38" s="27"/>
    </row>
    <row r="39" spans="1:11" x14ac:dyDescent="0.25">
      <c r="A39" s="176" t="s">
        <v>44</v>
      </c>
      <c r="B39" s="177" t="e">
        <f>VLOOKUP($F39,УЧАСТНИКИ!$A$2:$L$1106,3,FALSE)</f>
        <v>#N/A</v>
      </c>
      <c r="C39" s="181" t="e">
        <f>VLOOKUP($F39,УЧАСТНИКИ!$A$2:$L$1106,4,FALSE)</f>
        <v>#N/A</v>
      </c>
      <c r="D39" s="226" t="e">
        <f>VLOOKUP($F39,УЧАСТНИКИ!$A$2:$L$1106,5,FALSE)</f>
        <v>#N/A</v>
      </c>
      <c r="E39" s="265" t="e">
        <f>VLOOKUP($F39,УЧАСТНИКИ!$A$2:$L$1106,8,FALSE)</f>
        <v>#N/A</v>
      </c>
      <c r="F39" s="176"/>
      <c r="G39" s="176"/>
      <c r="H39" s="176"/>
      <c r="I39" s="176"/>
      <c r="J39" s="181" t="e">
        <f>VLOOKUP($F39,УЧАСТНИКИ!$A$2:$L$1106,9,FALSE)</f>
        <v>#N/A</v>
      </c>
      <c r="K39" s="27"/>
    </row>
    <row r="40" spans="1:11" x14ac:dyDescent="0.25">
      <c r="A40" s="176" t="s">
        <v>45</v>
      </c>
      <c r="B40" s="177" t="e">
        <f>VLOOKUP($F40,УЧАСТНИКИ!$A$2:$L$1106,3,FALSE)</f>
        <v>#N/A</v>
      </c>
      <c r="C40" s="181" t="e">
        <f>VLOOKUP($F40,УЧАСТНИКИ!$A$2:$L$1106,4,FALSE)</f>
        <v>#N/A</v>
      </c>
      <c r="D40" s="226" t="e">
        <f>VLOOKUP($F40,УЧАСТНИКИ!$A$2:$L$1106,5,FALSE)</f>
        <v>#N/A</v>
      </c>
      <c r="E40" s="265" t="e">
        <f>VLOOKUP($F40,УЧАСТНИКИ!$A$2:$L$1106,8,FALSE)</f>
        <v>#N/A</v>
      </c>
      <c r="F40" s="176"/>
      <c r="G40" s="176"/>
      <c r="H40" s="176"/>
      <c r="I40" s="176"/>
      <c r="J40" s="181" t="e">
        <f>VLOOKUP($F40,УЧАСТНИКИ!$A$2:$L$1106,9,FALSE)</f>
        <v>#N/A</v>
      </c>
      <c r="K40" s="27"/>
    </row>
    <row r="41" spans="1:11" x14ac:dyDescent="0.25">
      <c r="A41" s="176" t="s">
        <v>46</v>
      </c>
      <c r="B41" s="177" t="e">
        <f>VLOOKUP($F41,УЧАСТНИКИ!$A$2:$L$1106,3,FALSE)</f>
        <v>#N/A</v>
      </c>
      <c r="C41" s="181" t="e">
        <f>VLOOKUP($F41,УЧАСТНИКИ!$A$2:$L$1106,4,FALSE)</f>
        <v>#N/A</v>
      </c>
      <c r="D41" s="226" t="e">
        <f>VLOOKUP($F41,УЧАСТНИКИ!$A$2:$L$1106,5,FALSE)</f>
        <v>#N/A</v>
      </c>
      <c r="E41" s="265" t="e">
        <f>VLOOKUP($F41,УЧАСТНИКИ!$A$2:$L$1106,8,FALSE)</f>
        <v>#N/A</v>
      </c>
      <c r="F41" s="176"/>
      <c r="G41" s="176"/>
      <c r="H41" s="176"/>
      <c r="I41" s="176"/>
      <c r="J41" s="181" t="e">
        <f>VLOOKUP($F41,УЧАСТНИКИ!$A$2:$L$1106,9,FALSE)</f>
        <v>#N/A</v>
      </c>
      <c r="K41" s="27"/>
    </row>
    <row r="42" spans="1:11" x14ac:dyDescent="0.25">
      <c r="A42" s="176" t="s">
        <v>47</v>
      </c>
      <c r="B42" s="177" t="e">
        <f>VLOOKUP($F42,УЧАСТНИКИ!$A$2:$L$1106,3,FALSE)</f>
        <v>#N/A</v>
      </c>
      <c r="C42" s="181" t="e">
        <f>VLOOKUP($F42,УЧАСТНИКИ!$A$2:$L$1106,4,FALSE)</f>
        <v>#N/A</v>
      </c>
      <c r="D42" s="226" t="e">
        <f>VLOOKUP($F42,УЧАСТНИКИ!$A$2:$L$1106,5,FALSE)</f>
        <v>#N/A</v>
      </c>
      <c r="E42" s="265" t="e">
        <f>VLOOKUP($F42,УЧАСТНИКИ!$A$2:$L$1106,8,FALSE)</f>
        <v>#N/A</v>
      </c>
      <c r="F42" s="176"/>
      <c r="G42" s="176"/>
      <c r="H42" s="176"/>
      <c r="I42" s="176"/>
      <c r="J42" s="181" t="e">
        <f>VLOOKUP($F42,УЧАСТНИКИ!$A$2:$L$1106,9,FALSE)</f>
        <v>#N/A</v>
      </c>
      <c r="K42" s="27"/>
    </row>
    <row r="43" spans="1:11" x14ac:dyDescent="0.25">
      <c r="A43" s="176" t="s">
        <v>48</v>
      </c>
      <c r="B43" s="177" t="e">
        <f>VLOOKUP($F43,УЧАСТНИКИ!$A$2:$L$1106,3,FALSE)</f>
        <v>#N/A</v>
      </c>
      <c r="C43" s="181" t="e">
        <f>VLOOKUP($F43,УЧАСТНИКИ!$A$2:$L$1106,4,FALSE)</f>
        <v>#N/A</v>
      </c>
      <c r="D43" s="226" t="e">
        <f>VLOOKUP($F43,УЧАСТНИКИ!$A$2:$L$1106,5,FALSE)</f>
        <v>#N/A</v>
      </c>
      <c r="E43" s="265" t="e">
        <f>VLOOKUP($F43,УЧАСТНИКИ!$A$2:$L$1106,8,FALSE)</f>
        <v>#N/A</v>
      </c>
      <c r="F43" s="176"/>
      <c r="G43" s="176"/>
      <c r="H43" s="176"/>
      <c r="I43" s="176"/>
      <c r="J43" s="181" t="e">
        <f>VLOOKUP($F43,УЧАСТНИКИ!$A$2:$L$1106,9,FALSE)</f>
        <v>#N/A</v>
      </c>
      <c r="K43" s="27"/>
    </row>
    <row r="44" spans="1:11" x14ac:dyDescent="0.25">
      <c r="A44" s="176">
        <v>8</v>
      </c>
      <c r="B44" s="177" t="e">
        <f>VLOOKUP($F44,УЧАСТНИКИ!$A$2:$L$1106,3,FALSE)</f>
        <v>#N/A</v>
      </c>
      <c r="C44" s="181" t="e">
        <f>VLOOKUP($F44,УЧАСТНИКИ!$A$2:$L$1106,4,FALSE)</f>
        <v>#N/A</v>
      </c>
      <c r="D44" s="226" t="e">
        <f>VLOOKUP($F44,УЧАСТНИКИ!$A$2:$L$1106,5,FALSE)</f>
        <v>#N/A</v>
      </c>
      <c r="E44" s="265" t="e">
        <f>VLOOKUP($F44,УЧАСТНИКИ!$A$2:$L$1106,8,FALSE)</f>
        <v>#N/A</v>
      </c>
      <c r="F44" s="176"/>
      <c r="G44" s="176"/>
      <c r="H44" s="176"/>
      <c r="I44" s="176"/>
      <c r="J44" s="181" t="e">
        <f>VLOOKUP($F44,УЧАСТНИКИ!$A$2:$L$1106,9,FALSE)</f>
        <v>#N/A</v>
      </c>
      <c r="K44" s="27"/>
    </row>
    <row r="45" spans="1:11" x14ac:dyDescent="0.25">
      <c r="A45" s="222"/>
      <c r="B45" s="223" t="s">
        <v>63</v>
      </c>
      <c r="C45" s="224"/>
      <c r="D45" s="224"/>
      <c r="E45" s="224"/>
      <c r="F45" s="224"/>
      <c r="G45" s="224"/>
      <c r="H45" s="224"/>
      <c r="I45" s="224"/>
      <c r="J45" s="225"/>
      <c r="K45" s="27"/>
    </row>
    <row r="46" spans="1:11" x14ac:dyDescent="0.25">
      <c r="A46" s="176" t="s">
        <v>42</v>
      </c>
      <c r="B46" s="177" t="e">
        <f>VLOOKUP($F46,УЧАСТНИКИ!$A$2:$L$1106,3,FALSE)</f>
        <v>#N/A</v>
      </c>
      <c r="C46" s="181" t="e">
        <f>VLOOKUP($F46,УЧАСТНИКИ!$A$2:$L$1106,4,FALSE)</f>
        <v>#N/A</v>
      </c>
      <c r="D46" s="226" t="e">
        <f>VLOOKUP($F46,УЧАСТНИКИ!$A$2:$L$1106,5,FALSE)</f>
        <v>#N/A</v>
      </c>
      <c r="E46" s="265" t="e">
        <f>VLOOKUP($F46,УЧАСТНИКИ!$A$2:$L$1106,8,FALSE)</f>
        <v>#N/A</v>
      </c>
      <c r="F46" s="176"/>
      <c r="G46" s="176"/>
      <c r="H46" s="176"/>
      <c r="I46" s="176"/>
      <c r="J46" s="181" t="e">
        <f>VLOOKUP($F46,УЧАСТНИКИ!$A$2:$L$1106,9,FALSE)</f>
        <v>#N/A</v>
      </c>
      <c r="K46" s="27"/>
    </row>
    <row r="47" spans="1:11" x14ac:dyDescent="0.25">
      <c r="A47" s="176" t="s">
        <v>43</v>
      </c>
      <c r="B47" s="177" t="e">
        <f>VLOOKUP($F47,УЧАСТНИКИ!$A$2:$L$1106,3,FALSE)</f>
        <v>#N/A</v>
      </c>
      <c r="C47" s="181" t="e">
        <f>VLOOKUP($F47,УЧАСТНИКИ!$A$2:$L$1106,4,FALSE)</f>
        <v>#N/A</v>
      </c>
      <c r="D47" s="226" t="e">
        <f>VLOOKUP($F47,УЧАСТНИКИ!$A$2:$L$1106,5,FALSE)</f>
        <v>#N/A</v>
      </c>
      <c r="E47" s="265" t="e">
        <f>VLOOKUP($F47,УЧАСТНИКИ!$A$2:$L$1106,8,FALSE)</f>
        <v>#N/A</v>
      </c>
      <c r="F47" s="176"/>
      <c r="G47" s="176"/>
      <c r="H47" s="176"/>
      <c r="I47" s="176"/>
      <c r="J47" s="181" t="e">
        <f>VLOOKUP($F47,УЧАСТНИКИ!$A$2:$L$1106,9,FALSE)</f>
        <v>#N/A</v>
      </c>
      <c r="K47" s="27"/>
    </row>
    <row r="48" spans="1:11" x14ac:dyDescent="0.25">
      <c r="A48" s="176" t="s">
        <v>44</v>
      </c>
      <c r="B48" s="177" t="e">
        <f>VLOOKUP($F48,УЧАСТНИКИ!$A$2:$L$1106,3,FALSE)</f>
        <v>#N/A</v>
      </c>
      <c r="C48" s="181" t="e">
        <f>VLOOKUP($F48,УЧАСТНИКИ!$A$2:$L$1106,4,FALSE)</f>
        <v>#N/A</v>
      </c>
      <c r="D48" s="226" t="e">
        <f>VLOOKUP($F48,УЧАСТНИКИ!$A$2:$L$1106,5,FALSE)</f>
        <v>#N/A</v>
      </c>
      <c r="E48" s="265" t="e">
        <f>VLOOKUP($F48,УЧАСТНИКИ!$A$2:$L$1106,8,FALSE)</f>
        <v>#N/A</v>
      </c>
      <c r="F48" s="176"/>
      <c r="G48" s="176"/>
      <c r="H48" s="176"/>
      <c r="I48" s="176"/>
      <c r="J48" s="181" t="e">
        <f>VLOOKUP($F48,УЧАСТНИКИ!$A$2:$L$1106,9,FALSE)</f>
        <v>#N/A</v>
      </c>
      <c r="K48" s="27"/>
    </row>
    <row r="49" spans="1:11" x14ac:dyDescent="0.25">
      <c r="A49" s="176" t="s">
        <v>45</v>
      </c>
      <c r="B49" s="177" t="e">
        <f>VLOOKUP($F49,УЧАСТНИКИ!$A$2:$L$1106,3,FALSE)</f>
        <v>#N/A</v>
      </c>
      <c r="C49" s="181" t="e">
        <f>VLOOKUP($F49,УЧАСТНИКИ!$A$2:$L$1106,4,FALSE)</f>
        <v>#N/A</v>
      </c>
      <c r="D49" s="226" t="e">
        <f>VLOOKUP($F49,УЧАСТНИКИ!$A$2:$L$1106,5,FALSE)</f>
        <v>#N/A</v>
      </c>
      <c r="E49" s="265" t="e">
        <f>VLOOKUP($F49,УЧАСТНИКИ!$A$2:$L$1106,8,FALSE)</f>
        <v>#N/A</v>
      </c>
      <c r="F49" s="176"/>
      <c r="G49" s="176"/>
      <c r="H49" s="176"/>
      <c r="I49" s="176"/>
      <c r="J49" s="181" t="e">
        <f>VLOOKUP($F49,УЧАСТНИКИ!$A$2:$L$1106,9,FALSE)</f>
        <v>#N/A</v>
      </c>
      <c r="K49" s="27"/>
    </row>
    <row r="50" spans="1:11" x14ac:dyDescent="0.25">
      <c r="A50" s="176" t="s">
        <v>46</v>
      </c>
      <c r="B50" s="177" t="e">
        <f>VLOOKUP($F50,УЧАСТНИКИ!$A$2:$L$1106,3,FALSE)</f>
        <v>#N/A</v>
      </c>
      <c r="C50" s="181" t="e">
        <f>VLOOKUP($F50,УЧАСТНИКИ!$A$2:$L$1106,4,FALSE)</f>
        <v>#N/A</v>
      </c>
      <c r="D50" s="226" t="e">
        <f>VLOOKUP($F50,УЧАСТНИКИ!$A$2:$L$1106,5,FALSE)</f>
        <v>#N/A</v>
      </c>
      <c r="E50" s="265" t="e">
        <f>VLOOKUP($F50,УЧАСТНИКИ!$A$2:$L$1106,8,FALSE)</f>
        <v>#N/A</v>
      </c>
      <c r="F50" s="176"/>
      <c r="G50" s="176"/>
      <c r="H50" s="176"/>
      <c r="I50" s="176"/>
      <c r="J50" s="181" t="e">
        <f>VLOOKUP($F50,УЧАСТНИКИ!$A$2:$L$1106,9,FALSE)</f>
        <v>#N/A</v>
      </c>
      <c r="K50" s="27"/>
    </row>
    <row r="51" spans="1:11" x14ac:dyDescent="0.25">
      <c r="A51" s="176" t="s">
        <v>47</v>
      </c>
      <c r="B51" s="177" t="e">
        <f>VLOOKUP($F51,УЧАСТНИКИ!$A$2:$L$1106,3,FALSE)</f>
        <v>#N/A</v>
      </c>
      <c r="C51" s="181" t="e">
        <f>VLOOKUP($F51,УЧАСТНИКИ!$A$2:$L$1106,4,FALSE)</f>
        <v>#N/A</v>
      </c>
      <c r="D51" s="226" t="e">
        <f>VLOOKUP($F51,УЧАСТНИКИ!$A$2:$L$1106,5,FALSE)</f>
        <v>#N/A</v>
      </c>
      <c r="E51" s="265" t="e">
        <f>VLOOKUP($F51,УЧАСТНИКИ!$A$2:$L$1106,8,FALSE)</f>
        <v>#N/A</v>
      </c>
      <c r="F51" s="176"/>
      <c r="G51" s="176"/>
      <c r="H51" s="176"/>
      <c r="I51" s="176"/>
      <c r="J51" s="181" t="e">
        <f>VLOOKUP($F51,УЧАСТНИКИ!$A$2:$L$1106,9,FALSE)</f>
        <v>#N/A</v>
      </c>
      <c r="K51" s="27"/>
    </row>
    <row r="52" spans="1:11" x14ac:dyDescent="0.25">
      <c r="A52" s="176" t="s">
        <v>48</v>
      </c>
      <c r="B52" s="177" t="e">
        <f>VLOOKUP($F52,УЧАСТНИКИ!$A$2:$L$1106,3,FALSE)</f>
        <v>#N/A</v>
      </c>
      <c r="C52" s="181" t="e">
        <f>VLOOKUP($F52,УЧАСТНИКИ!$A$2:$L$1106,4,FALSE)</f>
        <v>#N/A</v>
      </c>
      <c r="D52" s="226" t="e">
        <f>VLOOKUP($F52,УЧАСТНИКИ!$A$2:$L$1106,5,FALSE)</f>
        <v>#N/A</v>
      </c>
      <c r="E52" s="265" t="e">
        <f>VLOOKUP($F52,УЧАСТНИКИ!$A$2:$L$1106,8,FALSE)</f>
        <v>#N/A</v>
      </c>
      <c r="F52" s="176"/>
      <c r="G52" s="176"/>
      <c r="H52" s="176"/>
      <c r="I52" s="176"/>
      <c r="J52" s="181" t="e">
        <f>VLOOKUP($F52,УЧАСТНИКИ!$A$2:$L$1106,9,FALSE)</f>
        <v>#N/A</v>
      </c>
      <c r="K52" s="27"/>
    </row>
    <row r="53" spans="1:11" x14ac:dyDescent="0.25">
      <c r="A53" s="176">
        <v>8</v>
      </c>
      <c r="B53" s="177" t="e">
        <f>VLOOKUP($F53,УЧАСТНИКИ!$A$2:$L$1106,3,FALSE)</f>
        <v>#N/A</v>
      </c>
      <c r="C53" s="181" t="e">
        <f>VLOOKUP($F53,УЧАСТНИКИ!$A$2:$L$1106,4,FALSE)</f>
        <v>#N/A</v>
      </c>
      <c r="D53" s="226" t="e">
        <f>VLOOKUP($F53,УЧАСТНИКИ!$A$2:$L$1106,5,FALSE)</f>
        <v>#N/A</v>
      </c>
      <c r="E53" s="265" t="e">
        <f>VLOOKUP($F53,УЧАСТНИКИ!$A$2:$L$1106,8,FALSE)</f>
        <v>#N/A</v>
      </c>
      <c r="F53" s="176"/>
      <c r="G53" s="176"/>
      <c r="H53" s="176"/>
      <c r="I53" s="176"/>
      <c r="J53" s="181" t="e">
        <f>VLOOKUP($F53,УЧАСТНИКИ!$A$2:$L$1106,9,FALSE)</f>
        <v>#N/A</v>
      </c>
      <c r="K53" s="27"/>
    </row>
    <row r="54" spans="1:11" x14ac:dyDescent="0.25">
      <c r="A54" s="222"/>
      <c r="B54" s="223" t="s">
        <v>29</v>
      </c>
      <c r="C54" s="224"/>
      <c r="D54" s="224"/>
      <c r="E54" s="224"/>
      <c r="F54" s="224"/>
      <c r="G54" s="224"/>
      <c r="H54" s="224"/>
      <c r="I54" s="224"/>
      <c r="J54" s="225"/>
      <c r="K54" s="27"/>
    </row>
    <row r="55" spans="1:11" x14ac:dyDescent="0.25">
      <c r="A55" s="176" t="s">
        <v>42</v>
      </c>
      <c r="B55" s="177" t="e">
        <f>VLOOKUP($F55,УЧАСТНИКИ!$A$2:$L$1106,3,FALSE)</f>
        <v>#N/A</v>
      </c>
      <c r="C55" s="181" t="e">
        <f>VLOOKUP($F55,УЧАСТНИКИ!$A$2:$L$1106,4,FALSE)</f>
        <v>#N/A</v>
      </c>
      <c r="D55" s="226" t="e">
        <f>VLOOKUP($F55,УЧАСТНИКИ!$A$2:$L$1106,5,FALSE)</f>
        <v>#N/A</v>
      </c>
      <c r="E55" s="265" t="e">
        <f>VLOOKUP($F55,УЧАСТНИКИ!$A$2:$L$1106,8,FALSE)</f>
        <v>#N/A</v>
      </c>
      <c r="F55" s="176"/>
      <c r="G55" s="176"/>
      <c r="H55" s="176"/>
      <c r="I55" s="176"/>
      <c r="J55" s="181" t="e">
        <f>VLOOKUP($F55,УЧАСТНИКИ!$A$2:$L$1106,9,FALSE)</f>
        <v>#N/A</v>
      </c>
      <c r="K55" s="27"/>
    </row>
    <row r="56" spans="1:11" x14ac:dyDescent="0.25">
      <c r="A56" s="176" t="s">
        <v>43</v>
      </c>
      <c r="B56" s="177" t="e">
        <f>VLOOKUP($F56,УЧАСТНИКИ!$A$2:$L$1106,3,FALSE)</f>
        <v>#N/A</v>
      </c>
      <c r="C56" s="181" t="e">
        <f>VLOOKUP($F56,УЧАСТНИКИ!$A$2:$L$1106,4,FALSE)</f>
        <v>#N/A</v>
      </c>
      <c r="D56" s="226" t="e">
        <f>VLOOKUP($F56,УЧАСТНИКИ!$A$2:$L$1106,5,FALSE)</f>
        <v>#N/A</v>
      </c>
      <c r="E56" s="265" t="e">
        <f>VLOOKUP($F56,УЧАСТНИКИ!$A$2:$L$1106,8,FALSE)</f>
        <v>#N/A</v>
      </c>
      <c r="F56" s="176"/>
      <c r="G56" s="176"/>
      <c r="H56" s="176"/>
      <c r="I56" s="176"/>
      <c r="J56" s="181" t="e">
        <f>VLOOKUP($F56,УЧАСТНИКИ!$A$2:$L$1106,9,FALSE)</f>
        <v>#N/A</v>
      </c>
      <c r="K56" s="27"/>
    </row>
    <row r="57" spans="1:11" x14ac:dyDescent="0.25">
      <c r="A57" s="176" t="s">
        <v>44</v>
      </c>
      <c r="B57" s="177" t="e">
        <f>VLOOKUP($F57,УЧАСТНИКИ!$A$2:$L$1106,3,FALSE)</f>
        <v>#N/A</v>
      </c>
      <c r="C57" s="181" t="e">
        <f>VLOOKUP($F57,УЧАСТНИКИ!$A$2:$L$1106,4,FALSE)</f>
        <v>#N/A</v>
      </c>
      <c r="D57" s="226" t="e">
        <f>VLOOKUP($F57,УЧАСТНИКИ!$A$2:$L$1106,5,FALSE)</f>
        <v>#N/A</v>
      </c>
      <c r="E57" s="265" t="e">
        <f>VLOOKUP($F57,УЧАСТНИКИ!$A$2:$L$1106,8,FALSE)</f>
        <v>#N/A</v>
      </c>
      <c r="F57" s="176"/>
      <c r="G57" s="176"/>
      <c r="H57" s="176"/>
      <c r="I57" s="176"/>
      <c r="J57" s="181" t="e">
        <f>VLOOKUP($F57,УЧАСТНИКИ!$A$2:$L$1106,9,FALSE)</f>
        <v>#N/A</v>
      </c>
      <c r="K57" s="27"/>
    </row>
    <row r="58" spans="1:11" x14ac:dyDescent="0.25">
      <c r="A58" s="176" t="s">
        <v>45</v>
      </c>
      <c r="B58" s="177" t="e">
        <f>VLOOKUP($F58,УЧАСТНИКИ!$A$2:$L$1106,3,FALSE)</f>
        <v>#N/A</v>
      </c>
      <c r="C58" s="181" t="e">
        <f>VLOOKUP($F58,УЧАСТНИКИ!$A$2:$L$1106,4,FALSE)</f>
        <v>#N/A</v>
      </c>
      <c r="D58" s="226" t="e">
        <f>VLOOKUP($F58,УЧАСТНИКИ!$A$2:$L$1106,5,FALSE)</f>
        <v>#N/A</v>
      </c>
      <c r="E58" s="265" t="e">
        <f>VLOOKUP($F58,УЧАСТНИКИ!$A$2:$L$1106,8,FALSE)</f>
        <v>#N/A</v>
      </c>
      <c r="F58" s="176"/>
      <c r="G58" s="176"/>
      <c r="H58" s="176"/>
      <c r="I58" s="176"/>
      <c r="J58" s="181" t="e">
        <f>VLOOKUP($F58,УЧАСТНИКИ!$A$2:$L$1106,9,FALSE)</f>
        <v>#N/A</v>
      </c>
      <c r="K58" s="27"/>
    </row>
    <row r="59" spans="1:11" x14ac:dyDescent="0.25">
      <c r="A59" s="176" t="s">
        <v>46</v>
      </c>
      <c r="B59" s="177" t="e">
        <f>VLOOKUP($F59,УЧАСТНИКИ!$A$2:$L$1106,3,FALSE)</f>
        <v>#N/A</v>
      </c>
      <c r="C59" s="181" t="e">
        <f>VLOOKUP($F59,УЧАСТНИКИ!$A$2:$L$1106,4,FALSE)</f>
        <v>#N/A</v>
      </c>
      <c r="D59" s="226" t="e">
        <f>VLOOKUP($F59,УЧАСТНИКИ!$A$2:$L$1106,5,FALSE)</f>
        <v>#N/A</v>
      </c>
      <c r="E59" s="265" t="e">
        <f>VLOOKUP($F59,УЧАСТНИКИ!$A$2:$L$1106,8,FALSE)</f>
        <v>#N/A</v>
      </c>
      <c r="F59" s="176"/>
      <c r="G59" s="176"/>
      <c r="H59" s="176"/>
      <c r="I59" s="176"/>
      <c r="J59" s="181" t="e">
        <f>VLOOKUP($F59,УЧАСТНИКИ!$A$2:$L$1106,9,FALSE)</f>
        <v>#N/A</v>
      </c>
      <c r="K59" s="27"/>
    </row>
    <row r="60" spans="1:11" x14ac:dyDescent="0.25">
      <c r="A60" s="176" t="s">
        <v>47</v>
      </c>
      <c r="B60" s="177" t="e">
        <f>VLOOKUP($F60,УЧАСТНИКИ!$A$2:$L$1106,3,FALSE)</f>
        <v>#N/A</v>
      </c>
      <c r="C60" s="181" t="e">
        <f>VLOOKUP($F60,УЧАСТНИКИ!$A$2:$L$1106,4,FALSE)</f>
        <v>#N/A</v>
      </c>
      <c r="D60" s="226" t="e">
        <f>VLOOKUP($F60,УЧАСТНИКИ!$A$2:$L$1106,5,FALSE)</f>
        <v>#N/A</v>
      </c>
      <c r="E60" s="265" t="e">
        <f>VLOOKUP($F60,УЧАСТНИКИ!$A$2:$L$1106,8,FALSE)</f>
        <v>#N/A</v>
      </c>
      <c r="F60" s="176"/>
      <c r="G60" s="176"/>
      <c r="H60" s="176"/>
      <c r="I60" s="176"/>
      <c r="J60" s="181" t="e">
        <f>VLOOKUP($F60,УЧАСТНИКИ!$A$2:$L$1106,9,FALSE)</f>
        <v>#N/A</v>
      </c>
      <c r="K60" s="27"/>
    </row>
    <row r="61" spans="1:11" x14ac:dyDescent="0.25">
      <c r="A61" s="176" t="s">
        <v>48</v>
      </c>
      <c r="B61" s="177" t="e">
        <f>VLOOKUP($F61,УЧАСТНИКИ!$A$2:$L$1106,3,FALSE)</f>
        <v>#N/A</v>
      </c>
      <c r="C61" s="181" t="e">
        <f>VLOOKUP($F61,УЧАСТНИКИ!$A$2:$L$1106,4,FALSE)</f>
        <v>#N/A</v>
      </c>
      <c r="D61" s="226" t="e">
        <f>VLOOKUP($F61,УЧАСТНИКИ!$A$2:$L$1106,5,FALSE)</f>
        <v>#N/A</v>
      </c>
      <c r="E61" s="265" t="e">
        <f>VLOOKUP($F61,УЧАСТНИКИ!$A$2:$L$1106,8,FALSE)</f>
        <v>#N/A</v>
      </c>
      <c r="F61" s="176"/>
      <c r="G61" s="176"/>
      <c r="H61" s="176"/>
      <c r="I61" s="176"/>
      <c r="J61" s="181" t="e">
        <f>VLOOKUP($F61,УЧАСТНИКИ!$A$2:$L$1106,9,FALSE)</f>
        <v>#N/A</v>
      </c>
      <c r="K61" s="27"/>
    </row>
    <row r="62" spans="1:11" x14ac:dyDescent="0.25">
      <c r="A62" s="176">
        <v>8</v>
      </c>
      <c r="B62" s="177" t="e">
        <f>VLOOKUP($F62,УЧАСТНИКИ!$A$2:$L$1106,3,FALSE)</f>
        <v>#N/A</v>
      </c>
      <c r="C62" s="181" t="e">
        <f>VLOOKUP($F62,УЧАСТНИКИ!$A$2:$L$1106,4,FALSE)</f>
        <v>#N/A</v>
      </c>
      <c r="D62" s="226" t="e">
        <f>VLOOKUP($F62,УЧАСТНИКИ!$A$2:$L$1106,5,FALSE)</f>
        <v>#N/A</v>
      </c>
      <c r="E62" s="265" t="e">
        <f>VLOOKUP($F62,УЧАСТНИКИ!$A$2:$L$1106,8,FALSE)</f>
        <v>#N/A</v>
      </c>
      <c r="F62" s="176"/>
      <c r="G62" s="176"/>
      <c r="H62" s="176"/>
      <c r="I62" s="176"/>
      <c r="J62" s="181" t="e">
        <f>VLOOKUP($F62,УЧАСТНИКИ!$A$2:$L$1106,9,FALSE)</f>
        <v>#N/A</v>
      </c>
      <c r="K62" s="27"/>
    </row>
    <row r="63" spans="1:11" x14ac:dyDescent="0.25">
      <c r="A63" s="222"/>
      <c r="B63" s="223" t="s">
        <v>0</v>
      </c>
      <c r="C63" s="224"/>
      <c r="D63" s="224"/>
      <c r="E63" s="224"/>
      <c r="F63" s="224"/>
      <c r="G63" s="224"/>
      <c r="H63" s="224"/>
      <c r="I63" s="224"/>
      <c r="J63" s="225"/>
      <c r="K63" s="27"/>
    </row>
    <row r="64" spans="1:11" x14ac:dyDescent="0.25">
      <c r="A64" s="176" t="s">
        <v>42</v>
      </c>
      <c r="B64" s="177" t="e">
        <f>VLOOKUP($F64,УЧАСТНИКИ!$A$2:$L$1106,3,FALSE)</f>
        <v>#N/A</v>
      </c>
      <c r="C64" s="181" t="e">
        <f>VLOOKUP($F64,УЧАСТНИКИ!$A$2:$L$1106,4,FALSE)</f>
        <v>#N/A</v>
      </c>
      <c r="D64" s="226" t="e">
        <f>VLOOKUP($F64,УЧАСТНИКИ!$A$2:$L$1106,5,FALSE)</f>
        <v>#N/A</v>
      </c>
      <c r="E64" s="265" t="e">
        <f>VLOOKUP($F64,УЧАСТНИКИ!$A$2:$L$1106,8,FALSE)</f>
        <v>#N/A</v>
      </c>
      <c r="F64" s="176"/>
      <c r="G64" s="176"/>
      <c r="H64" s="176"/>
      <c r="I64" s="176"/>
      <c r="J64" s="181" t="e">
        <f>VLOOKUP($F64,УЧАСТНИКИ!$A$2:$L$1106,9,FALSE)</f>
        <v>#N/A</v>
      </c>
      <c r="K64" s="27"/>
    </row>
    <row r="65" spans="1:12" x14ac:dyDescent="0.25">
      <c r="A65" s="176" t="s">
        <v>43</v>
      </c>
      <c r="B65" s="177" t="e">
        <f>VLOOKUP($F65,УЧАСТНИКИ!$A$2:$L$1106,3,FALSE)</f>
        <v>#N/A</v>
      </c>
      <c r="C65" s="181" t="e">
        <f>VLOOKUP($F65,УЧАСТНИКИ!$A$2:$L$1106,4,FALSE)</f>
        <v>#N/A</v>
      </c>
      <c r="D65" s="226" t="e">
        <f>VLOOKUP($F65,УЧАСТНИКИ!$A$2:$L$1106,5,FALSE)</f>
        <v>#N/A</v>
      </c>
      <c r="E65" s="265" t="e">
        <f>VLOOKUP($F65,УЧАСТНИКИ!$A$2:$L$1106,8,FALSE)</f>
        <v>#N/A</v>
      </c>
      <c r="F65" s="176"/>
      <c r="G65" s="176"/>
      <c r="H65" s="176"/>
      <c r="I65" s="176"/>
      <c r="J65" s="181" t="e">
        <f>VLOOKUP($F65,УЧАСТНИКИ!$A$2:$L$1106,9,FALSE)</f>
        <v>#N/A</v>
      </c>
      <c r="K65" s="27"/>
    </row>
    <row r="66" spans="1:12" x14ac:dyDescent="0.25">
      <c r="A66" s="176" t="s">
        <v>44</v>
      </c>
      <c r="B66" s="177" t="e">
        <f>VLOOKUP($F66,УЧАСТНИКИ!$A$2:$L$1106,3,FALSE)</f>
        <v>#N/A</v>
      </c>
      <c r="C66" s="181" t="e">
        <f>VLOOKUP($F66,УЧАСТНИКИ!$A$2:$L$1106,4,FALSE)</f>
        <v>#N/A</v>
      </c>
      <c r="D66" s="226" t="e">
        <f>VLOOKUP($F66,УЧАСТНИКИ!$A$2:$L$1106,5,FALSE)</f>
        <v>#N/A</v>
      </c>
      <c r="E66" s="265" t="e">
        <f>VLOOKUP($F66,УЧАСТНИКИ!$A$2:$L$1106,8,FALSE)</f>
        <v>#N/A</v>
      </c>
      <c r="F66" s="176"/>
      <c r="G66" s="176"/>
      <c r="H66" s="176"/>
      <c r="I66" s="176"/>
      <c r="J66" s="181" t="e">
        <f>VLOOKUP($F66,УЧАСТНИКИ!$A$2:$L$1106,9,FALSE)</f>
        <v>#N/A</v>
      </c>
      <c r="K66" s="27"/>
    </row>
    <row r="67" spans="1:12" x14ac:dyDescent="0.25">
      <c r="A67" s="176" t="s">
        <v>45</v>
      </c>
      <c r="B67" s="177" t="e">
        <f>VLOOKUP($F67,УЧАСТНИКИ!$A$2:$L$1106,3,FALSE)</f>
        <v>#N/A</v>
      </c>
      <c r="C67" s="181" t="e">
        <f>VLOOKUP($F67,УЧАСТНИКИ!$A$2:$L$1106,4,FALSE)</f>
        <v>#N/A</v>
      </c>
      <c r="D67" s="226" t="e">
        <f>VLOOKUP($F67,УЧАСТНИКИ!$A$2:$L$1106,5,FALSE)</f>
        <v>#N/A</v>
      </c>
      <c r="E67" s="265" t="e">
        <f>VLOOKUP($F67,УЧАСТНИКИ!$A$2:$L$1106,8,FALSE)</f>
        <v>#N/A</v>
      </c>
      <c r="F67" s="176"/>
      <c r="G67" s="176"/>
      <c r="H67" s="176"/>
      <c r="I67" s="176"/>
      <c r="J67" s="181" t="e">
        <f>VLOOKUP($F67,УЧАСТНИКИ!$A$2:$L$1106,9,FALSE)</f>
        <v>#N/A</v>
      </c>
      <c r="K67" s="27"/>
    </row>
    <row r="68" spans="1:12" x14ac:dyDescent="0.25">
      <c r="A68" s="176" t="s">
        <v>46</v>
      </c>
      <c r="B68" s="177" t="e">
        <f>VLOOKUP($F68,УЧАСТНИКИ!$A$2:$L$1106,3,FALSE)</f>
        <v>#N/A</v>
      </c>
      <c r="C68" s="181" t="e">
        <f>VLOOKUP($F68,УЧАСТНИКИ!$A$2:$L$1106,4,FALSE)</f>
        <v>#N/A</v>
      </c>
      <c r="D68" s="226" t="e">
        <f>VLOOKUP($F68,УЧАСТНИКИ!$A$2:$L$1106,5,FALSE)</f>
        <v>#N/A</v>
      </c>
      <c r="E68" s="265" t="e">
        <f>VLOOKUP($F68,УЧАСТНИКИ!$A$2:$L$1106,8,FALSE)</f>
        <v>#N/A</v>
      </c>
      <c r="F68" s="176"/>
      <c r="G68" s="176"/>
      <c r="H68" s="176"/>
      <c r="I68" s="176"/>
      <c r="J68" s="181" t="e">
        <f>VLOOKUP($F68,УЧАСТНИКИ!$A$2:$L$1106,9,FALSE)</f>
        <v>#N/A</v>
      </c>
      <c r="K68" s="27"/>
    </row>
    <row r="69" spans="1:12" x14ac:dyDescent="0.25">
      <c r="A69" s="176" t="s">
        <v>47</v>
      </c>
      <c r="B69" s="177" t="e">
        <f>VLOOKUP($F69,УЧАСТНИКИ!$A$2:$L$1106,3,FALSE)</f>
        <v>#N/A</v>
      </c>
      <c r="C69" s="181" t="e">
        <f>VLOOKUP($F69,УЧАСТНИКИ!$A$2:$L$1106,4,FALSE)</f>
        <v>#N/A</v>
      </c>
      <c r="D69" s="226" t="e">
        <f>VLOOKUP($F69,УЧАСТНИКИ!$A$2:$L$1106,5,FALSE)</f>
        <v>#N/A</v>
      </c>
      <c r="E69" s="265" t="e">
        <f>VLOOKUP($F69,УЧАСТНИКИ!$A$2:$L$1106,8,FALSE)</f>
        <v>#N/A</v>
      </c>
      <c r="F69" s="176"/>
      <c r="G69" s="176"/>
      <c r="H69" s="176"/>
      <c r="I69" s="176"/>
      <c r="J69" s="181" t="e">
        <f>VLOOKUP($F69,УЧАСТНИКИ!$A$2:$L$1106,9,FALSE)</f>
        <v>#N/A</v>
      </c>
      <c r="K69" s="27"/>
    </row>
    <row r="70" spans="1:12" x14ac:dyDescent="0.25">
      <c r="A70" s="176" t="s">
        <v>48</v>
      </c>
      <c r="B70" s="177" t="e">
        <f>VLOOKUP($F70,УЧАСТНИКИ!$A$2:$L$1106,3,FALSE)</f>
        <v>#N/A</v>
      </c>
      <c r="C70" s="181" t="e">
        <f>VLOOKUP($F70,УЧАСТНИКИ!$A$2:$L$1106,4,FALSE)</f>
        <v>#N/A</v>
      </c>
      <c r="D70" s="226" t="e">
        <f>VLOOKUP($F70,УЧАСТНИКИ!$A$2:$L$1106,5,FALSE)</f>
        <v>#N/A</v>
      </c>
      <c r="E70" s="265" t="e">
        <f>VLOOKUP($F70,УЧАСТНИКИ!$A$2:$L$1106,8,FALSE)</f>
        <v>#N/A</v>
      </c>
      <c r="F70" s="176"/>
      <c r="G70" s="176"/>
      <c r="H70" s="176"/>
      <c r="I70" s="176"/>
      <c r="J70" s="181" t="e">
        <f>VLOOKUP($F70,УЧАСТНИКИ!$A$2:$L$1106,9,FALSE)</f>
        <v>#N/A</v>
      </c>
      <c r="K70" s="27"/>
    </row>
    <row r="71" spans="1:12" x14ac:dyDescent="0.25">
      <c r="A71" s="176">
        <v>8</v>
      </c>
      <c r="B71" s="177" t="e">
        <f>VLOOKUP($F71,УЧАСТНИКИ!$A$2:$L$1106,3,FALSE)</f>
        <v>#N/A</v>
      </c>
      <c r="C71" s="181" t="e">
        <f>VLOOKUP($F71,УЧАСТНИКИ!$A$2:$L$1106,4,FALSE)</f>
        <v>#N/A</v>
      </c>
      <c r="D71" s="226" t="e">
        <f>VLOOKUP($F71,УЧАСТНИКИ!$A$2:$L$1106,5,FALSE)</f>
        <v>#N/A</v>
      </c>
      <c r="E71" s="265" t="e">
        <f>VLOOKUP($F71,УЧАСТНИКИ!$A$2:$L$1106,8,FALSE)</f>
        <v>#N/A</v>
      </c>
      <c r="F71" s="176"/>
      <c r="G71" s="176"/>
      <c r="H71" s="176"/>
      <c r="I71" s="176"/>
      <c r="J71" s="181" t="e">
        <f>VLOOKUP($F71,УЧАСТНИКИ!$A$2:$L$1106,9,FALSE)</f>
        <v>#N/A</v>
      </c>
      <c r="K71" s="27"/>
    </row>
    <row r="72" spans="1:12" ht="15.75" customHeight="1" x14ac:dyDescent="0.25">
      <c r="A72" s="34"/>
      <c r="B72" s="188"/>
      <c r="C72" s="189"/>
      <c r="D72" s="228"/>
      <c r="E72" s="228"/>
      <c r="F72" s="34"/>
      <c r="G72" s="34"/>
      <c r="H72" s="34"/>
      <c r="I72" s="34"/>
      <c r="J72" s="34"/>
      <c r="K72" s="189"/>
      <c r="L72" s="27"/>
    </row>
    <row r="73" spans="1:12" x14ac:dyDescent="0.25">
      <c r="L73" s="27"/>
    </row>
    <row r="74" spans="1:12" ht="15.6" x14ac:dyDescent="0.3">
      <c r="A74" s="229" t="s">
        <v>65</v>
      </c>
      <c r="B74" s="190"/>
      <c r="D74" s="229"/>
      <c r="E74" s="267"/>
      <c r="G74" s="34"/>
      <c r="I74" s="229"/>
      <c r="K74" s="27"/>
      <c r="L74" s="27"/>
    </row>
    <row r="75" spans="1:12" ht="15.6" x14ac:dyDescent="0.3">
      <c r="A75" s="229" t="s">
        <v>60</v>
      </c>
      <c r="L75" s="27"/>
    </row>
    <row r="76" spans="1:12" ht="15.6" x14ac:dyDescent="0.3">
      <c r="A76" s="229" t="s">
        <v>62</v>
      </c>
      <c r="B76" s="229"/>
      <c r="L76" s="27"/>
    </row>
    <row r="77" spans="1:12" ht="15.6" x14ac:dyDescent="0.3">
      <c r="A77" s="307" t="s">
        <v>61</v>
      </c>
      <c r="B77" s="307"/>
      <c r="L77" s="27"/>
    </row>
    <row r="78" spans="1:12" ht="15.6" x14ac:dyDescent="0.3">
      <c r="B78" s="229"/>
      <c r="L78" s="27"/>
    </row>
    <row r="79" spans="1:12" ht="15.6" x14ac:dyDescent="0.3">
      <c r="B79" s="229"/>
      <c r="L79" s="27"/>
    </row>
    <row r="80" spans="1:12" x14ac:dyDescent="0.25">
      <c r="L80" s="27"/>
    </row>
    <row r="81" spans="1:12" ht="15.6" x14ac:dyDescent="0.3">
      <c r="B81" s="229"/>
      <c r="L81" s="27"/>
    </row>
    <row r="82" spans="1:12" ht="15.75" customHeight="1" x14ac:dyDescent="0.3">
      <c r="B82" s="229"/>
      <c r="L82" s="27"/>
    </row>
    <row r="83" spans="1:12" ht="15.75" customHeight="1" x14ac:dyDescent="0.25">
      <c r="L83" s="27"/>
    </row>
    <row r="84" spans="1:12" ht="15.75" customHeight="1" x14ac:dyDescent="0.25">
      <c r="L84" s="27"/>
    </row>
    <row r="85" spans="1:12" ht="15.75" customHeight="1" x14ac:dyDescent="0.25">
      <c r="L85" s="27"/>
    </row>
    <row r="86" spans="1:12" ht="15.75" customHeight="1" x14ac:dyDescent="0.25">
      <c r="L86" s="27"/>
    </row>
    <row r="87" spans="1:12" ht="15.75" customHeight="1" x14ac:dyDescent="0.25">
      <c r="L87" s="27"/>
    </row>
    <row r="88" spans="1:12" ht="15.75" customHeight="1" x14ac:dyDescent="0.25">
      <c r="L88" s="27"/>
    </row>
    <row r="89" spans="1:12" ht="15.75" customHeight="1" x14ac:dyDescent="0.25">
      <c r="L89" s="27"/>
    </row>
    <row r="90" spans="1:12" ht="15.75" customHeight="1" x14ac:dyDescent="0.25">
      <c r="L90" s="27"/>
    </row>
    <row r="91" spans="1:12" ht="15.75" customHeight="1" x14ac:dyDescent="0.25">
      <c r="L91" s="27"/>
    </row>
    <row r="92" spans="1:12" ht="15.75" customHeight="1" x14ac:dyDescent="0.25">
      <c r="A92" s="27"/>
      <c r="B92" s="191"/>
      <c r="C92" s="27"/>
      <c r="D92" s="27"/>
      <c r="E92" s="27"/>
      <c r="F92" s="27"/>
      <c r="G92" s="27"/>
      <c r="H92" s="27"/>
      <c r="I92" s="27"/>
      <c r="J92" s="27"/>
      <c r="K92" s="27"/>
      <c r="L92" s="27"/>
    </row>
    <row r="93" spans="1:12" ht="15.75" customHeight="1" x14ac:dyDescent="0.25">
      <c r="A93" s="34"/>
      <c r="B93" s="230"/>
      <c r="C93" s="231"/>
      <c r="D93" s="232"/>
      <c r="E93" s="232"/>
      <c r="F93" s="34"/>
      <c r="G93" s="34"/>
      <c r="H93" s="34"/>
      <c r="I93" s="34"/>
      <c r="J93" s="34"/>
      <c r="K93" s="231"/>
      <c r="L93" s="27"/>
    </row>
    <row r="94" spans="1:12" ht="15.75" customHeight="1" x14ac:dyDescent="0.25">
      <c r="A94" s="34"/>
      <c r="B94" s="33"/>
      <c r="C94" s="231"/>
      <c r="D94" s="232"/>
      <c r="E94" s="232"/>
      <c r="F94" s="34"/>
      <c r="G94" s="34"/>
      <c r="H94" s="34"/>
      <c r="I94" s="34"/>
      <c r="J94" s="34"/>
      <c r="K94" s="231"/>
    </row>
    <row r="95" spans="1:12" ht="15.75" customHeight="1" x14ac:dyDescent="0.25">
      <c r="A95" s="34"/>
      <c r="B95" s="233"/>
      <c r="C95" s="231"/>
      <c r="D95" s="232"/>
      <c r="E95" s="232"/>
      <c r="F95" s="34"/>
      <c r="G95" s="34"/>
      <c r="H95" s="34"/>
      <c r="I95" s="34"/>
      <c r="J95" s="34"/>
      <c r="K95" s="231"/>
    </row>
    <row r="96" spans="1:12" ht="15.75" customHeight="1" x14ac:dyDescent="0.25">
      <c r="A96" s="34"/>
      <c r="B96" s="233"/>
      <c r="C96" s="231"/>
      <c r="D96" s="232"/>
      <c r="E96" s="232"/>
      <c r="F96" s="34"/>
      <c r="G96" s="34"/>
      <c r="H96" s="34"/>
      <c r="I96" s="34"/>
      <c r="J96" s="34"/>
      <c r="K96" s="231"/>
    </row>
    <row r="97" spans="1:11" ht="15.75" customHeight="1" x14ac:dyDescent="0.25">
      <c r="A97" s="34"/>
      <c r="B97" s="233"/>
      <c r="C97" s="231"/>
      <c r="D97" s="232"/>
      <c r="E97" s="232"/>
      <c r="F97" s="34"/>
      <c r="G97" s="34"/>
      <c r="H97" s="34"/>
      <c r="I97" s="34"/>
      <c r="J97" s="34"/>
      <c r="K97" s="231"/>
    </row>
    <row r="98" spans="1:11" ht="15.75" customHeight="1" x14ac:dyDescent="0.25">
      <c r="A98" s="34"/>
      <c r="B98" s="233"/>
      <c r="C98" s="231"/>
      <c r="D98" s="232"/>
      <c r="E98" s="232"/>
      <c r="F98" s="34"/>
      <c r="G98" s="34"/>
      <c r="H98" s="34"/>
      <c r="I98" s="34"/>
      <c r="J98" s="34"/>
      <c r="K98" s="231"/>
    </row>
    <row r="99" spans="1:11" ht="15.75" customHeight="1" x14ac:dyDescent="0.25">
      <c r="A99" s="34"/>
      <c r="B99" s="233"/>
      <c r="C99" s="231"/>
      <c r="D99" s="232"/>
      <c r="E99" s="232"/>
      <c r="F99" s="34"/>
      <c r="G99" s="34"/>
      <c r="H99" s="34"/>
      <c r="I99" s="34"/>
      <c r="J99" s="34"/>
      <c r="K99" s="231"/>
    </row>
    <row r="100" spans="1:11" ht="15.75" customHeight="1" x14ac:dyDescent="0.25">
      <c r="A100" s="34"/>
      <c r="B100" s="233"/>
      <c r="C100" s="231"/>
      <c r="D100" s="232"/>
      <c r="E100" s="232"/>
      <c r="F100" s="34"/>
      <c r="G100" s="34"/>
      <c r="H100" s="34"/>
      <c r="I100" s="34"/>
      <c r="J100" s="34"/>
      <c r="K100" s="231"/>
    </row>
    <row r="101" spans="1:11" ht="15.75" customHeight="1" x14ac:dyDescent="0.25">
      <c r="A101" s="27"/>
      <c r="B101" s="191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ht="15.75" customHeight="1" x14ac:dyDescent="0.25">
      <c r="A102" s="34"/>
      <c r="B102" s="230"/>
      <c r="C102" s="231"/>
      <c r="D102" s="232"/>
      <c r="E102" s="232"/>
      <c r="F102" s="34"/>
      <c r="G102" s="34"/>
      <c r="H102" s="34"/>
      <c r="I102" s="34"/>
      <c r="J102" s="34"/>
      <c r="K102" s="231"/>
    </row>
    <row r="103" spans="1:11" ht="15.75" customHeight="1" x14ac:dyDescent="0.25">
      <c r="A103" s="34"/>
      <c r="B103" s="230"/>
      <c r="C103" s="231"/>
      <c r="D103" s="232"/>
      <c r="E103" s="232"/>
      <c r="F103" s="34"/>
      <c r="G103" s="34"/>
      <c r="H103" s="34"/>
      <c r="I103" s="34"/>
      <c r="J103" s="34"/>
      <c r="K103" s="231"/>
    </row>
    <row r="104" spans="1:11" ht="15.75" customHeight="1" x14ac:dyDescent="0.25">
      <c r="A104" s="34"/>
      <c r="B104" s="230"/>
      <c r="C104" s="231"/>
      <c r="D104" s="232"/>
      <c r="E104" s="232"/>
      <c r="F104" s="34"/>
      <c r="G104" s="34"/>
      <c r="H104" s="34"/>
      <c r="I104" s="34"/>
      <c r="J104" s="34"/>
      <c r="K104" s="231"/>
    </row>
    <row r="105" spans="1:11" ht="15.75" customHeight="1" x14ac:dyDescent="0.25">
      <c r="A105" s="34"/>
      <c r="B105" s="230"/>
      <c r="C105" s="231"/>
      <c r="D105" s="232"/>
      <c r="E105" s="232"/>
      <c r="F105" s="34"/>
      <c r="G105" s="34"/>
      <c r="H105" s="34"/>
      <c r="I105" s="34"/>
      <c r="J105" s="34"/>
      <c r="K105" s="231"/>
    </row>
    <row r="106" spans="1:11" ht="15.75" customHeight="1" x14ac:dyDescent="0.25">
      <c r="A106" s="34"/>
      <c r="B106" s="230"/>
      <c r="C106" s="231"/>
      <c r="D106" s="232"/>
      <c r="E106" s="232"/>
      <c r="F106" s="34"/>
      <c r="G106" s="34"/>
      <c r="H106" s="34"/>
      <c r="I106" s="34"/>
      <c r="J106" s="34"/>
      <c r="K106" s="231"/>
    </row>
    <row r="107" spans="1:11" ht="15.75" customHeight="1" x14ac:dyDescent="0.25">
      <c r="A107" s="34"/>
      <c r="B107" s="230"/>
      <c r="C107" s="231"/>
      <c r="D107" s="232"/>
      <c r="E107" s="232"/>
      <c r="F107" s="34"/>
      <c r="G107" s="34"/>
      <c r="H107" s="34"/>
      <c r="I107" s="34"/>
      <c r="J107" s="34"/>
      <c r="K107" s="231"/>
    </row>
    <row r="108" spans="1:11" ht="15.75" customHeight="1" x14ac:dyDescent="0.25">
      <c r="A108" s="34"/>
      <c r="B108" s="230"/>
      <c r="C108" s="231"/>
      <c r="D108" s="232"/>
      <c r="E108" s="232"/>
      <c r="F108" s="34"/>
      <c r="G108" s="34"/>
      <c r="H108" s="34"/>
      <c r="I108" s="34"/>
      <c r="J108" s="34"/>
      <c r="K108" s="231"/>
    </row>
    <row r="109" spans="1:11" ht="15.75" customHeight="1" x14ac:dyDescent="0.25">
      <c r="A109" s="34"/>
      <c r="B109" s="230"/>
      <c r="C109" s="231"/>
      <c r="D109" s="232"/>
      <c r="E109" s="232"/>
      <c r="F109" s="34"/>
      <c r="G109" s="34"/>
      <c r="H109" s="34"/>
      <c r="I109" s="34"/>
      <c r="J109" s="34"/>
      <c r="K109" s="231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</sheetData>
  <mergeCells count="7">
    <mergeCell ref="A77:B77"/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8" bottom="0.16" header="0.27559055118110237" footer="0.19685039370078741"/>
  <pageSetup paperSize="9" scale="95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M81"/>
  <sheetViews>
    <sheetView view="pageBreakPreview" zoomScale="60" zoomScaleNormal="80" workbookViewId="0">
      <selection activeCell="E7" sqref="E7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19.44140625" style="164" customWidth="1"/>
    <col min="5" max="5" width="9.77734375" style="164" customWidth="1"/>
    <col min="6" max="6" width="7.6640625" style="164" customWidth="1"/>
    <col min="7" max="8" width="6.88671875" style="164" customWidth="1"/>
    <col min="9" max="9" width="25.109375" style="164" customWidth="1"/>
    <col min="10" max="10" width="6" style="164" customWidth="1"/>
    <col min="11" max="16384" width="9.109375" style="164"/>
  </cols>
  <sheetData>
    <row r="1" spans="1:13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pans="1:13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</row>
    <row r="3" spans="1:13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</row>
    <row r="4" spans="1:13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</row>
    <row r="5" spans="1:13" x14ac:dyDescent="0.25">
      <c r="A5" s="306" t="s">
        <v>202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</row>
    <row r="6" spans="1:13" x14ac:dyDescent="0.25">
      <c r="C6" s="167"/>
      <c r="D6" s="13"/>
      <c r="E6" s="13"/>
      <c r="H6" s="167"/>
      <c r="I6" s="66"/>
      <c r="J6" s="167"/>
      <c r="K6" s="13" t="s">
        <v>232</v>
      </c>
    </row>
    <row r="7" spans="1:13" ht="13.5" customHeight="1" x14ac:dyDescent="0.25">
      <c r="A7" s="216"/>
      <c r="B7" s="19" t="s">
        <v>199</v>
      </c>
      <c r="C7" s="167" t="s">
        <v>103</v>
      </c>
      <c r="D7" s="18" t="str">
        <f>d_1</f>
        <v>28.05.2019г.</v>
      </c>
      <c r="E7" s="18" t="s">
        <v>1541</v>
      </c>
      <c r="F7" s="246"/>
      <c r="G7" s="242"/>
      <c r="H7" s="218"/>
      <c r="J7" s="167"/>
      <c r="K7" s="248" t="str">
        <f>d_5</f>
        <v>г. Сочи, ул. Бзугу 2, ст. им. Славы Метревели</v>
      </c>
    </row>
    <row r="8" spans="1:13" ht="26.25" customHeight="1" thickBot="1" x14ac:dyDescent="0.3">
      <c r="A8" s="220" t="s">
        <v>64</v>
      </c>
      <c r="B8" s="220" t="s">
        <v>209</v>
      </c>
      <c r="C8" s="220" t="s">
        <v>59</v>
      </c>
      <c r="D8" s="220" t="s">
        <v>90</v>
      </c>
      <c r="E8" s="254" t="s">
        <v>251</v>
      </c>
      <c r="F8" s="221" t="s">
        <v>39</v>
      </c>
      <c r="G8" s="221" t="s">
        <v>95</v>
      </c>
      <c r="H8" s="221" t="s">
        <v>96</v>
      </c>
      <c r="I8" s="220" t="s">
        <v>97</v>
      </c>
      <c r="J8" s="220" t="s">
        <v>53</v>
      </c>
      <c r="K8" s="220" t="s">
        <v>66</v>
      </c>
    </row>
    <row r="9" spans="1:13" ht="13.8" thickBot="1" x14ac:dyDescent="0.3">
      <c r="A9" s="236"/>
      <c r="B9" s="237"/>
      <c r="C9" s="238"/>
      <c r="D9" s="238"/>
      <c r="E9" s="238"/>
      <c r="F9" s="238"/>
      <c r="G9" s="238"/>
      <c r="H9" s="238"/>
      <c r="I9" s="238"/>
      <c r="J9" s="238"/>
      <c r="K9" s="239"/>
    </row>
    <row r="10" spans="1:13" ht="15.75" customHeight="1" x14ac:dyDescent="0.25">
      <c r="A10" s="240" t="s">
        <v>42</v>
      </c>
      <c r="B10" s="177" t="e">
        <f>VLOOKUP($F10,УЧАСТНИКИ!$A$2:$L$1106,3,FALSE)</f>
        <v>#N/A</v>
      </c>
      <c r="C10" s="181" t="e">
        <f>VLOOKUP($F10,УЧАСТНИКИ!$A$2:$L$1106,4,FALSE)</f>
        <v>#N/A</v>
      </c>
      <c r="D10" s="226" t="e">
        <f>VLOOKUP($F10,УЧАСТНИКИ!$A$2:$L$1106,5,FALSE)</f>
        <v>#N/A</v>
      </c>
      <c r="E10" s="265" t="e">
        <f>VLOOKUP($F10,УЧАСТНИКИ!$A$2:$L$1106,8,FALSE)</f>
        <v>#N/A</v>
      </c>
      <c r="F10" s="176"/>
      <c r="G10" s="176"/>
      <c r="H10" s="176"/>
      <c r="I10" s="176"/>
      <c r="J10" s="176"/>
      <c r="K10" s="181" t="e">
        <f>VLOOKUP($F10,УЧАСТНИКИ!$A$2:$L$1106,9,FALSE)</f>
        <v>#N/A</v>
      </c>
    </row>
    <row r="11" spans="1:13" ht="15.75" customHeight="1" x14ac:dyDescent="0.25">
      <c r="A11" s="176" t="s">
        <v>43</v>
      </c>
      <c r="B11" s="177" t="e">
        <f>VLOOKUP($F11,УЧАСТНИКИ!$A$2:$L$1106,3,FALSE)</f>
        <v>#N/A</v>
      </c>
      <c r="C11" s="181" t="e">
        <f>VLOOKUP($F11,УЧАСТНИКИ!$A$2:$L$1106,4,FALSE)</f>
        <v>#N/A</v>
      </c>
      <c r="D11" s="226" t="e">
        <f>VLOOKUP($F11,УЧАСТНИКИ!$A$2:$L$1106,5,FALSE)</f>
        <v>#N/A</v>
      </c>
      <c r="E11" s="265" t="e">
        <f>VLOOKUP($F11,УЧАСТНИКИ!$A$2:$L$1106,8,FALSE)</f>
        <v>#N/A</v>
      </c>
      <c r="F11" s="176"/>
      <c r="G11" s="176"/>
      <c r="H11" s="176"/>
      <c r="I11" s="176"/>
      <c r="J11" s="176"/>
      <c r="K11" s="181" t="e">
        <f>VLOOKUP($F11,УЧАСТНИКИ!$A$2:$L$1106,9,FALSE)</f>
        <v>#N/A</v>
      </c>
    </row>
    <row r="12" spans="1:13" ht="15.75" customHeight="1" x14ac:dyDescent="0.25">
      <c r="A12" s="176" t="s">
        <v>44</v>
      </c>
      <c r="B12" s="177" t="e">
        <f>VLOOKUP($F12,УЧАСТНИКИ!$A$2:$L$1106,3,FALSE)</f>
        <v>#N/A</v>
      </c>
      <c r="C12" s="181" t="e">
        <f>VLOOKUP($F12,УЧАСТНИКИ!$A$2:$L$1106,4,FALSE)</f>
        <v>#N/A</v>
      </c>
      <c r="D12" s="226" t="e">
        <f>VLOOKUP($F12,УЧАСТНИКИ!$A$2:$L$1106,5,FALSE)</f>
        <v>#N/A</v>
      </c>
      <c r="E12" s="265" t="e">
        <f>VLOOKUP($F12,УЧАСТНИКИ!$A$2:$L$1106,8,FALSE)</f>
        <v>#N/A</v>
      </c>
      <c r="F12" s="176"/>
      <c r="G12" s="176"/>
      <c r="H12" s="176"/>
      <c r="I12" s="176"/>
      <c r="J12" s="176"/>
      <c r="K12" s="181" t="e">
        <f>VLOOKUP($F12,УЧАСТНИКИ!$A$2:$L$1106,9,FALSE)</f>
        <v>#N/A</v>
      </c>
    </row>
    <row r="13" spans="1:13" ht="15.75" customHeight="1" x14ac:dyDescent="0.25">
      <c r="A13" s="176" t="s">
        <v>45</v>
      </c>
      <c r="B13" s="177" t="e">
        <f>VLOOKUP($F13,УЧАСТНИКИ!$A$2:$L$1106,3,FALSE)</f>
        <v>#N/A</v>
      </c>
      <c r="C13" s="181" t="e">
        <f>VLOOKUP($F13,УЧАСТНИКИ!$A$2:$L$1106,4,FALSE)</f>
        <v>#N/A</v>
      </c>
      <c r="D13" s="226" t="e">
        <f>VLOOKUP($F13,УЧАСТНИКИ!$A$2:$L$1106,5,FALSE)</f>
        <v>#N/A</v>
      </c>
      <c r="E13" s="265" t="e">
        <f>VLOOKUP($F13,УЧАСТНИКИ!$A$2:$L$1106,8,FALSE)</f>
        <v>#N/A</v>
      </c>
      <c r="F13" s="176"/>
      <c r="G13" s="176"/>
      <c r="H13" s="176"/>
      <c r="I13" s="176"/>
      <c r="J13" s="176"/>
      <c r="K13" s="181" t="e">
        <f>VLOOKUP($F13,УЧАСТНИКИ!$A$2:$L$1106,9,FALSE)</f>
        <v>#N/A</v>
      </c>
      <c r="M13" s="13"/>
    </row>
    <row r="14" spans="1:13" ht="15.75" customHeight="1" x14ac:dyDescent="0.25">
      <c r="A14" s="176" t="s">
        <v>46</v>
      </c>
      <c r="B14" s="177" t="e">
        <f>VLOOKUP($F14,УЧАСТНИКИ!$A$2:$L$1106,3,FALSE)</f>
        <v>#N/A</v>
      </c>
      <c r="C14" s="181" t="e">
        <f>VLOOKUP($F14,УЧАСТНИКИ!$A$2:$L$1106,4,FALSE)</f>
        <v>#N/A</v>
      </c>
      <c r="D14" s="226" t="e">
        <f>VLOOKUP($F14,УЧАСТНИКИ!$A$2:$L$1106,5,FALSE)</f>
        <v>#N/A</v>
      </c>
      <c r="E14" s="265" t="e">
        <f>VLOOKUP($F14,УЧАСТНИКИ!$A$2:$L$1106,8,FALSE)</f>
        <v>#N/A</v>
      </c>
      <c r="F14" s="176"/>
      <c r="G14" s="176"/>
      <c r="H14" s="176"/>
      <c r="I14" s="176"/>
      <c r="J14" s="176"/>
      <c r="K14" s="181" t="e">
        <f>VLOOKUP($F14,УЧАСТНИКИ!$A$2:$L$1106,9,FALSE)</f>
        <v>#N/A</v>
      </c>
    </row>
    <row r="15" spans="1:13" ht="15.75" customHeight="1" x14ac:dyDescent="0.25">
      <c r="A15" s="176" t="s">
        <v>47</v>
      </c>
      <c r="B15" s="177" t="e">
        <f>VLOOKUP($F15,УЧАСТНИКИ!$A$2:$L$1106,3,FALSE)</f>
        <v>#N/A</v>
      </c>
      <c r="C15" s="181" t="e">
        <f>VLOOKUP($F15,УЧАСТНИКИ!$A$2:$L$1106,4,FALSE)</f>
        <v>#N/A</v>
      </c>
      <c r="D15" s="226" t="e">
        <f>VLOOKUP($F15,УЧАСТНИКИ!$A$2:$L$1106,5,FALSE)</f>
        <v>#N/A</v>
      </c>
      <c r="E15" s="265" t="e">
        <f>VLOOKUP($F15,УЧАСТНИКИ!$A$2:$L$1106,8,FALSE)</f>
        <v>#N/A</v>
      </c>
      <c r="F15" s="176"/>
      <c r="G15" s="176"/>
      <c r="H15" s="176"/>
      <c r="I15" s="176"/>
      <c r="J15" s="176"/>
      <c r="K15" s="181" t="e">
        <f>VLOOKUP($F15,УЧАСТНИКИ!$A$2:$L$1106,9,FALSE)</f>
        <v>#N/A</v>
      </c>
    </row>
    <row r="16" spans="1:13" ht="15.75" customHeight="1" x14ac:dyDescent="0.25">
      <c r="A16" s="176" t="s">
        <v>48</v>
      </c>
      <c r="B16" s="177" t="e">
        <f>VLOOKUP($F16,УЧАСТНИКИ!$A$2:$L$1106,3,FALSE)</f>
        <v>#N/A</v>
      </c>
      <c r="C16" s="181" t="e">
        <f>VLOOKUP($F16,УЧАСТНИКИ!$A$2:$L$1106,4,FALSE)</f>
        <v>#N/A</v>
      </c>
      <c r="D16" s="226" t="e">
        <f>VLOOKUP($F16,УЧАСТНИКИ!$A$2:$L$1106,5,FALSE)</f>
        <v>#N/A</v>
      </c>
      <c r="E16" s="265" t="e">
        <f>VLOOKUP($F16,УЧАСТНИКИ!$A$2:$L$1106,8,FALSE)</f>
        <v>#N/A</v>
      </c>
      <c r="F16" s="176"/>
      <c r="G16" s="176"/>
      <c r="H16" s="176"/>
      <c r="I16" s="176"/>
      <c r="J16" s="176"/>
      <c r="K16" s="181" t="e">
        <f>VLOOKUP($F16,УЧАСТНИКИ!$A$2:$L$1106,9,FALSE)</f>
        <v>#N/A</v>
      </c>
    </row>
    <row r="17" spans="1:11" ht="15.75" customHeight="1" x14ac:dyDescent="0.25">
      <c r="A17" s="176">
        <v>8</v>
      </c>
      <c r="B17" s="177" t="e">
        <f>VLOOKUP($F17,УЧАСТНИКИ!$A$2:$L$1106,3,FALSE)</f>
        <v>#N/A</v>
      </c>
      <c r="C17" s="181" t="e">
        <f>VLOOKUP($F17,УЧАСТНИКИ!$A$2:$L$1106,4,FALSE)</f>
        <v>#N/A</v>
      </c>
      <c r="D17" s="226" t="e">
        <f>VLOOKUP($F17,УЧАСТНИКИ!$A$2:$L$1106,5,FALSE)</f>
        <v>#N/A</v>
      </c>
      <c r="E17" s="265" t="e">
        <f>VLOOKUP($F17,УЧАСТНИКИ!$A$2:$L$1106,8,FALSE)</f>
        <v>#N/A</v>
      </c>
      <c r="F17" s="176"/>
      <c r="G17" s="176"/>
      <c r="H17" s="176"/>
      <c r="I17" s="176"/>
      <c r="J17" s="176"/>
      <c r="K17" s="181" t="e">
        <f>VLOOKUP($F17,УЧАСТНИКИ!$A$2:$L$1106,9,FALSE)</f>
        <v>#N/A</v>
      </c>
    </row>
    <row r="18" spans="1:11" x14ac:dyDescent="0.25">
      <c r="K18" s="27"/>
    </row>
    <row r="19" spans="1:11" ht="15.6" x14ac:dyDescent="0.3">
      <c r="A19" s="229"/>
      <c r="B19" s="190"/>
      <c r="C19" s="229"/>
      <c r="D19" s="229"/>
      <c r="E19" s="267"/>
      <c r="F19" s="229"/>
      <c r="G19" s="34"/>
      <c r="H19" s="229"/>
      <c r="I19" s="241"/>
      <c r="J19" s="27"/>
      <c r="K19" s="27"/>
    </row>
    <row r="20" spans="1:11" ht="15.75" customHeight="1" x14ac:dyDescent="0.3">
      <c r="A20" s="229" t="s">
        <v>65</v>
      </c>
      <c r="B20" s="190"/>
      <c r="K20" s="27"/>
    </row>
    <row r="21" spans="1:11" ht="15.75" customHeight="1" x14ac:dyDescent="0.3">
      <c r="A21" s="229" t="s">
        <v>60</v>
      </c>
      <c r="K21" s="27"/>
    </row>
    <row r="22" spans="1:11" ht="15.75" customHeight="1" x14ac:dyDescent="0.3">
      <c r="A22" s="229" t="s">
        <v>62</v>
      </c>
      <c r="B22" s="229"/>
      <c r="K22" s="27"/>
    </row>
    <row r="23" spans="1:11" ht="15.75" customHeight="1" x14ac:dyDescent="0.3">
      <c r="A23" s="307" t="s">
        <v>61</v>
      </c>
      <c r="B23" s="307"/>
      <c r="K23" s="27"/>
    </row>
    <row r="24" spans="1:11" ht="15.75" customHeight="1" x14ac:dyDescent="0.3">
      <c r="B24" s="229"/>
      <c r="K24" s="27"/>
    </row>
    <row r="25" spans="1:11" ht="15.75" customHeight="1" x14ac:dyDescent="0.3">
      <c r="B25" s="229"/>
      <c r="K25" s="27"/>
    </row>
    <row r="26" spans="1:11" ht="15.75" customHeight="1" x14ac:dyDescent="0.3">
      <c r="B26" s="229"/>
      <c r="K26" s="27"/>
    </row>
    <row r="27" spans="1:11" ht="15.75" customHeight="1" x14ac:dyDescent="0.3">
      <c r="B27" s="229"/>
      <c r="K27" s="27"/>
    </row>
    <row r="28" spans="1:11" ht="15.75" customHeight="1" x14ac:dyDescent="0.25">
      <c r="K28" s="27"/>
    </row>
    <row r="29" spans="1:11" ht="15.75" customHeight="1" x14ac:dyDescent="0.25">
      <c r="K29" s="27"/>
    </row>
    <row r="30" spans="1:11" ht="15.75" customHeight="1" x14ac:dyDescent="0.25">
      <c r="K30" s="27"/>
    </row>
    <row r="31" spans="1:11" ht="15.75" customHeight="1" x14ac:dyDescent="0.25">
      <c r="K31" s="27"/>
    </row>
    <row r="32" spans="1:11" ht="15.75" customHeight="1" x14ac:dyDescent="0.25">
      <c r="K32" s="27"/>
    </row>
    <row r="33" spans="1:11" ht="15.75" customHeight="1" x14ac:dyDescent="0.25">
      <c r="K33" s="27"/>
    </row>
    <row r="34" spans="1:11" ht="15.75" customHeight="1" x14ac:dyDescent="0.25">
      <c r="K34" s="27"/>
    </row>
    <row r="35" spans="1:11" ht="15.75" customHeight="1" x14ac:dyDescent="0.25">
      <c r="K35" s="27"/>
    </row>
    <row r="36" spans="1:11" ht="15.75" customHeight="1" x14ac:dyDescent="0.25">
      <c r="K36" s="27"/>
    </row>
    <row r="37" spans="1:11" ht="15.75" customHeight="1" x14ac:dyDescent="0.25">
      <c r="A37" s="27"/>
      <c r="B37" s="191"/>
      <c r="C37" s="27"/>
      <c r="D37" s="27"/>
      <c r="E37" s="27"/>
      <c r="F37" s="27"/>
      <c r="G37" s="27"/>
      <c r="H37" s="27"/>
      <c r="I37" s="27"/>
      <c r="J37" s="27"/>
      <c r="K37" s="27"/>
    </row>
    <row r="38" spans="1:11" ht="15.75" customHeight="1" x14ac:dyDescent="0.25">
      <c r="A38" s="34"/>
      <c r="B38" s="230"/>
      <c r="C38" s="231"/>
      <c r="D38" s="232"/>
      <c r="E38" s="232"/>
      <c r="F38" s="34"/>
      <c r="G38" s="34"/>
      <c r="H38" s="34"/>
      <c r="I38" s="34"/>
      <c r="J38" s="231"/>
      <c r="K38" s="27"/>
    </row>
    <row r="39" spans="1:11" ht="15.75" customHeight="1" x14ac:dyDescent="0.25">
      <c r="A39" s="34"/>
      <c r="B39" s="33"/>
      <c r="C39" s="231"/>
      <c r="D39" s="232"/>
      <c r="E39" s="232"/>
      <c r="F39" s="34"/>
      <c r="G39" s="34"/>
      <c r="H39" s="34"/>
      <c r="I39" s="34"/>
      <c r="J39" s="231"/>
    </row>
    <row r="40" spans="1:11" ht="15.75" customHeight="1" x14ac:dyDescent="0.25">
      <c r="A40" s="34"/>
      <c r="B40" s="233"/>
      <c r="C40" s="231"/>
      <c r="D40" s="232"/>
      <c r="E40" s="232"/>
      <c r="F40" s="34"/>
      <c r="G40" s="34"/>
      <c r="H40" s="34"/>
      <c r="I40" s="34"/>
      <c r="J40" s="231"/>
    </row>
    <row r="41" spans="1:11" ht="15.75" customHeight="1" x14ac:dyDescent="0.25">
      <c r="A41" s="34"/>
      <c r="B41" s="233"/>
      <c r="C41" s="231"/>
      <c r="D41" s="232"/>
      <c r="E41" s="232"/>
      <c r="F41" s="34"/>
      <c r="G41" s="34"/>
      <c r="H41" s="34"/>
      <c r="I41" s="34"/>
      <c r="J41" s="231"/>
    </row>
    <row r="42" spans="1:11" ht="15.75" customHeight="1" x14ac:dyDescent="0.25">
      <c r="A42" s="34"/>
      <c r="B42" s="233"/>
      <c r="C42" s="231"/>
      <c r="D42" s="232"/>
      <c r="E42" s="232"/>
      <c r="F42" s="34"/>
      <c r="G42" s="34"/>
      <c r="H42" s="34"/>
      <c r="I42" s="34"/>
      <c r="J42" s="231"/>
    </row>
    <row r="43" spans="1:11" ht="15.75" customHeight="1" x14ac:dyDescent="0.25">
      <c r="A43" s="34"/>
      <c r="B43" s="233"/>
      <c r="C43" s="231"/>
      <c r="D43" s="232"/>
      <c r="E43" s="232"/>
      <c r="F43" s="34"/>
      <c r="G43" s="34"/>
      <c r="H43" s="34"/>
      <c r="I43" s="34"/>
      <c r="J43" s="231"/>
    </row>
    <row r="44" spans="1:11" ht="15.75" customHeight="1" x14ac:dyDescent="0.25">
      <c r="A44" s="34"/>
      <c r="B44" s="233"/>
      <c r="C44" s="231"/>
      <c r="D44" s="232"/>
      <c r="E44" s="232"/>
      <c r="F44" s="34"/>
      <c r="G44" s="34"/>
      <c r="H44" s="34"/>
      <c r="I44" s="34"/>
      <c r="J44" s="231"/>
    </row>
    <row r="45" spans="1:11" ht="15.75" customHeight="1" x14ac:dyDescent="0.25">
      <c r="A45" s="34"/>
      <c r="B45" s="233"/>
      <c r="C45" s="231"/>
      <c r="D45" s="232"/>
      <c r="E45" s="232"/>
      <c r="F45" s="34"/>
      <c r="G45" s="34"/>
      <c r="H45" s="34"/>
      <c r="I45" s="34"/>
      <c r="J45" s="231"/>
    </row>
    <row r="46" spans="1:11" ht="15.75" customHeight="1" x14ac:dyDescent="0.25">
      <c r="A46" s="27"/>
      <c r="B46" s="191"/>
      <c r="C46" s="27"/>
      <c r="D46" s="27"/>
      <c r="E46" s="27"/>
      <c r="F46" s="27"/>
      <c r="G46" s="27"/>
      <c r="H46" s="27"/>
      <c r="I46" s="27"/>
      <c r="J46" s="27"/>
    </row>
    <row r="47" spans="1:11" ht="15.75" customHeight="1" x14ac:dyDescent="0.25">
      <c r="A47" s="34"/>
      <c r="B47" s="230"/>
      <c r="C47" s="231"/>
      <c r="D47" s="232"/>
      <c r="E47" s="232"/>
      <c r="F47" s="34"/>
      <c r="G47" s="34"/>
      <c r="H47" s="34"/>
      <c r="I47" s="34"/>
      <c r="J47" s="231"/>
    </row>
    <row r="48" spans="1:11" ht="15.75" customHeight="1" x14ac:dyDescent="0.25">
      <c r="A48" s="34"/>
      <c r="B48" s="230"/>
      <c r="C48" s="231"/>
      <c r="D48" s="232"/>
      <c r="E48" s="232"/>
      <c r="F48" s="34"/>
      <c r="G48" s="34"/>
      <c r="H48" s="34"/>
      <c r="I48" s="34"/>
      <c r="J48" s="231"/>
    </row>
    <row r="49" spans="1:10" ht="15.75" customHeight="1" x14ac:dyDescent="0.25">
      <c r="A49" s="34"/>
      <c r="B49" s="230"/>
      <c r="C49" s="231"/>
      <c r="D49" s="232"/>
      <c r="E49" s="232"/>
      <c r="F49" s="34"/>
      <c r="G49" s="34"/>
      <c r="H49" s="34"/>
      <c r="I49" s="34"/>
      <c r="J49" s="231"/>
    </row>
    <row r="50" spans="1:10" ht="15.75" customHeight="1" x14ac:dyDescent="0.25">
      <c r="A50" s="34"/>
      <c r="B50" s="230"/>
      <c r="C50" s="231"/>
      <c r="D50" s="232"/>
      <c r="E50" s="232"/>
      <c r="F50" s="34"/>
      <c r="G50" s="34"/>
      <c r="H50" s="34"/>
      <c r="I50" s="34"/>
      <c r="J50" s="231"/>
    </row>
    <row r="51" spans="1:10" ht="15.75" customHeight="1" x14ac:dyDescent="0.25">
      <c r="A51" s="34"/>
      <c r="B51" s="230"/>
      <c r="C51" s="231"/>
      <c r="D51" s="232"/>
      <c r="E51" s="232"/>
      <c r="F51" s="34"/>
      <c r="G51" s="34"/>
      <c r="H51" s="34"/>
      <c r="I51" s="34"/>
      <c r="J51" s="231"/>
    </row>
    <row r="52" spans="1:10" ht="15.75" customHeight="1" x14ac:dyDescent="0.25">
      <c r="A52" s="34"/>
      <c r="B52" s="230"/>
      <c r="C52" s="231"/>
      <c r="D52" s="232"/>
      <c r="E52" s="232"/>
      <c r="F52" s="34"/>
      <c r="G52" s="34"/>
      <c r="H52" s="34"/>
      <c r="I52" s="34"/>
      <c r="J52" s="231"/>
    </row>
    <row r="53" spans="1:10" ht="15.75" customHeight="1" x14ac:dyDescent="0.25">
      <c r="A53" s="34"/>
      <c r="B53" s="230"/>
      <c r="C53" s="231"/>
      <c r="D53" s="232"/>
      <c r="E53" s="232"/>
      <c r="F53" s="34"/>
      <c r="G53" s="34"/>
      <c r="H53" s="34"/>
      <c r="I53" s="34"/>
      <c r="J53" s="231"/>
    </row>
    <row r="54" spans="1:10" ht="15.75" customHeight="1" x14ac:dyDescent="0.25">
      <c r="A54" s="34"/>
      <c r="B54" s="230"/>
      <c r="C54" s="231"/>
      <c r="D54" s="232"/>
      <c r="E54" s="232"/>
      <c r="F54" s="34"/>
      <c r="G54" s="34"/>
      <c r="H54" s="34"/>
      <c r="I54" s="34"/>
      <c r="J54" s="231"/>
    </row>
    <row r="55" spans="1:10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</row>
    <row r="57" spans="1:10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</row>
    <row r="58" spans="1:10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</row>
    <row r="59" spans="1:10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</row>
    <row r="60" spans="1:10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</row>
    <row r="61" spans="1:10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</row>
    <row r="62" spans="1:10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</row>
    <row r="63" spans="1:10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</row>
    <row r="64" spans="1:10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</row>
    <row r="67" spans="1:10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</row>
    <row r="68" spans="1:10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</row>
    <row r="69" spans="1:10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</row>
    <row r="70" spans="1:10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</row>
    <row r="71" spans="1:10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</row>
    <row r="72" spans="1:10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</row>
    <row r="73" spans="1:10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</row>
    <row r="74" spans="1:10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</row>
    <row r="77" spans="1:10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</row>
    <row r="78" spans="1:10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</row>
    <row r="79" spans="1:10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</row>
    <row r="80" spans="1:10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</row>
    <row r="81" spans="1:10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5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N109"/>
  <sheetViews>
    <sheetView view="pageBreakPreview" zoomScale="60" zoomScaleNormal="80" workbookViewId="0">
      <selection activeCell="F28" sqref="F28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8.44140625" style="164" customWidth="1"/>
    <col min="5" max="5" width="9.77734375" style="164" customWidth="1"/>
    <col min="6" max="6" width="10.33203125" style="164" customWidth="1"/>
    <col min="7" max="7" width="6.88671875" style="164" customWidth="1"/>
    <col min="8" max="8" width="25.109375" style="164" customWidth="1"/>
    <col min="9" max="9" width="8.109375" style="164" customWidth="1"/>
    <col min="10" max="10" width="9.66406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4.4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249"/>
    </row>
    <row r="5" spans="1:14" ht="14.4" x14ac:dyDescent="0.25">
      <c r="A5" s="308" t="s">
        <v>203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4" x14ac:dyDescent="0.25">
      <c r="A6" s="302"/>
      <c r="B6" s="302"/>
      <c r="C6" s="167"/>
      <c r="D6" s="13"/>
      <c r="E6" s="13"/>
      <c r="I6" s="216"/>
      <c r="J6" s="13" t="s">
        <v>233</v>
      </c>
      <c r="K6" s="167"/>
    </row>
    <row r="7" spans="1:14" ht="13.5" customHeight="1" x14ac:dyDescent="0.25">
      <c r="A7" s="216"/>
      <c r="B7" s="66" t="s">
        <v>204</v>
      </c>
      <c r="C7" s="273" t="s">
        <v>1560</v>
      </c>
      <c r="D7" s="18" t="str">
        <f>d_1</f>
        <v>28.05.2019г.</v>
      </c>
      <c r="E7" s="18" t="s">
        <v>1541</v>
      </c>
      <c r="F7" s="218"/>
      <c r="G7" s="235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/>
      <c r="C10" s="181"/>
      <c r="D10" s="226"/>
      <c r="E10" s="265"/>
      <c r="F10" s="277"/>
      <c r="G10" s="277"/>
      <c r="H10" s="277"/>
      <c r="I10" s="277"/>
      <c r="J10" s="181"/>
    </row>
    <row r="11" spans="1:14" x14ac:dyDescent="0.25">
      <c r="A11" s="176" t="s">
        <v>43</v>
      </c>
      <c r="B11" s="177" t="str">
        <f>VLOOKUP($F11,УЧАСТНИКИ!$A$2:$L$1106,3,FALSE)</f>
        <v>Мазный  Богдан</v>
      </c>
      <c r="C11" s="181" t="str">
        <f>VLOOKUP($F11,УЧАСТНИКИ!$A$2:$L$1106,4,FALSE)</f>
        <v>26.10.1999</v>
      </c>
      <c r="D11" s="226" t="str">
        <f>VLOOKUP($F11,УЧАСТНИКИ!$A$2:$L$1106,5,FALSE)</f>
        <v xml:space="preserve">ЮФО (К) </v>
      </c>
      <c r="E11" s="265" t="str">
        <f>VLOOKUP($F11,УЧАСТНИКИ!$A$2:$L$1106,8,FALSE)</f>
        <v>КМС</v>
      </c>
      <c r="F11" s="277" t="s">
        <v>1507</v>
      </c>
      <c r="G11" s="176"/>
      <c r="H11" s="176"/>
      <c r="I11" s="176"/>
      <c r="J11" s="181" t="str">
        <f>VLOOKUP($F11,УЧАСТНИКИ!$A$2:$L$1106,9,FALSE)</f>
        <v>К</v>
      </c>
    </row>
    <row r="12" spans="1:14" x14ac:dyDescent="0.25">
      <c r="A12" s="176" t="s">
        <v>44</v>
      </c>
      <c r="B12" s="177" t="str">
        <f>VLOOKUP($F12,УЧАСТНИКИ!$A$2:$L$1106,3,FALSE)</f>
        <v>Чурилов Антон</v>
      </c>
      <c r="C12" s="181" t="str">
        <f>VLOOKUP($F12,УЧАСТНИКИ!$A$2:$L$1106,4,FALSE)</f>
        <v>28.04.1998</v>
      </c>
      <c r="D12" s="226" t="str">
        <f>VLOOKUP($F12,УЧАСТНИКИ!$A$2:$L$1106,5,FALSE)</f>
        <v xml:space="preserve">Липецкая область </v>
      </c>
      <c r="E12" s="265" t="str">
        <f>VLOOKUP($F12,УЧАСТНИКИ!$A$2:$L$1106,8,FALSE)</f>
        <v>КМС</v>
      </c>
      <c r="F12" s="277" t="s">
        <v>1358</v>
      </c>
      <c r="G12" s="176"/>
      <c r="H12" s="176"/>
      <c r="I12" s="176"/>
      <c r="J12" s="181" t="str">
        <f>VLOOKUP($F12,УЧАСТНИКИ!$A$2:$L$1106,9,FALSE)</f>
        <v>К</v>
      </c>
    </row>
    <row r="13" spans="1:14" ht="26.4" x14ac:dyDescent="0.25">
      <c r="A13" s="176" t="s">
        <v>45</v>
      </c>
      <c r="B13" s="177" t="str">
        <f>VLOOKUP($F13,УЧАСТНИКИ!$A$2:$L$1106,3,FALSE)</f>
        <v>Маркунасов Антон</v>
      </c>
      <c r="C13" s="181" t="str">
        <f>VLOOKUP($F13,УЧАСТНИКИ!$A$2:$L$1106,4,FALSE)</f>
        <v>07.11.1998</v>
      </c>
      <c r="D13" s="226" t="str">
        <f>VLOOKUP($F13,УЧАСТНИКИ!$A$2:$L$1106,5,FALSE)</f>
        <v>Свердловская область Челябинская область</v>
      </c>
      <c r="E13" s="265" t="str">
        <f>VLOOKUP($F13,УЧАСТНИКИ!$A$2:$L$1106,8,FALSE)</f>
        <v>МС</v>
      </c>
      <c r="F13" s="277" t="s">
        <v>169</v>
      </c>
      <c r="G13" s="176"/>
      <c r="H13" s="176"/>
      <c r="I13" s="176"/>
      <c r="J13" s="181" t="str">
        <f>VLOOKUP($F13,УЧАСТНИКИ!$A$2:$L$1106,9,FALSE)</f>
        <v>К</v>
      </c>
      <c r="L13" s="13"/>
    </row>
    <row r="14" spans="1:14" x14ac:dyDescent="0.25">
      <c r="A14" s="176" t="s">
        <v>46</v>
      </c>
      <c r="B14" s="177" t="str">
        <f>VLOOKUP($F14,УЧАСТНИКИ!$A$2:$L$1106,3,FALSE)</f>
        <v>Сидоров Андрей</v>
      </c>
      <c r="C14" s="181" t="str">
        <f>VLOOKUP($F14,УЧАСТНИКИ!$A$2:$L$1106,4,FALSE)</f>
        <v>18.11.1996</v>
      </c>
      <c r="D14" s="226" t="str">
        <f>VLOOKUP($F14,УЧАСТНИКИ!$A$2:$L$1106,5,FALSE)</f>
        <v xml:space="preserve">Республика Мордовия </v>
      </c>
      <c r="E14" s="265" t="str">
        <f>VLOOKUP($F14,УЧАСТНИКИ!$A$2:$L$1106,8,FALSE)</f>
        <v>КМС</v>
      </c>
      <c r="F14" s="277" t="s">
        <v>1372</v>
      </c>
      <c r="G14" s="176"/>
      <c r="H14" s="176"/>
      <c r="I14" s="176"/>
      <c r="J14" s="181" t="str">
        <f>VLOOKUP($F14,УЧАСТНИКИ!$A$2:$L$1106,9,FALSE)</f>
        <v>К</v>
      </c>
    </row>
    <row r="15" spans="1:14" x14ac:dyDescent="0.25">
      <c r="A15" s="176" t="s">
        <v>47</v>
      </c>
      <c r="B15" s="177" t="str">
        <f>VLOOKUP($F15,УЧАСТНИКИ!$A$2:$L$1106,3,FALSE)</f>
        <v>Романов Егор</v>
      </c>
      <c r="C15" s="181" t="str">
        <f>VLOOKUP($F15,УЧАСТНИКИ!$A$2:$L$1106,4,FALSE)</f>
        <v>07.11.1998</v>
      </c>
      <c r="D15" s="226" t="str">
        <f>VLOOKUP($F15,УЧАСТНИКИ!$A$2:$L$1106,5,FALSE)</f>
        <v xml:space="preserve">Санкт-Петербург </v>
      </c>
      <c r="E15" s="265" t="str">
        <f>VLOOKUP($F15,УЧАСТНИКИ!$A$2:$L$1106,8,FALSE)</f>
        <v>КМС</v>
      </c>
      <c r="F15" s="277" t="s">
        <v>1451</v>
      </c>
      <c r="G15" s="176"/>
      <c r="H15" s="176"/>
      <c r="I15" s="176"/>
      <c r="J15" s="181" t="str">
        <f>VLOOKUP($F15,УЧАСТНИКИ!$A$2:$L$1106,9,FALSE)</f>
        <v>Л</v>
      </c>
    </row>
    <row r="16" spans="1:14" ht="26.4" x14ac:dyDescent="0.25">
      <c r="A16" s="176" t="s">
        <v>48</v>
      </c>
      <c r="B16" s="177" t="str">
        <f>VLOOKUP($F16,УЧАСТНИКИ!$A$2:$L$1106,3,FALSE)</f>
        <v>Тиммиев Василий</v>
      </c>
      <c r="C16" s="181" t="str">
        <f>VLOOKUP($F16,УЧАСТНИКИ!$A$2:$L$1106,4,FALSE)</f>
        <v>11.03.1999</v>
      </c>
      <c r="D16" s="226" t="str">
        <f>VLOOKUP($F16,УЧАСТНИКИ!$A$2:$L$1106,5,FALSE)</f>
        <v>Санкт-Петербург Архангельская область</v>
      </c>
      <c r="E16" s="265" t="str">
        <f>VLOOKUP($F16,УЧАСТНИКИ!$A$2:$L$1106,8,FALSE)</f>
        <v>КМС</v>
      </c>
      <c r="F16" s="277" t="s">
        <v>1458</v>
      </c>
      <c r="G16" s="176"/>
      <c r="H16" s="176"/>
      <c r="I16" s="176"/>
      <c r="J16" s="181" t="str">
        <f>VLOOKUP($F16,УЧАСТНИКИ!$A$2:$L$1106,9,FALSE)</f>
        <v>Л</v>
      </c>
    </row>
    <row r="17" spans="1:11" x14ac:dyDescent="0.25">
      <c r="A17" s="176" t="s">
        <v>71</v>
      </c>
      <c r="B17" s="177" t="str">
        <f>VLOOKUP($F17,УЧАСТНИКИ!$A$2:$L$1106,3,FALSE)</f>
        <v>Чернов Никита</v>
      </c>
      <c r="C17" s="181" t="str">
        <f>VLOOKUP($F17,УЧАСТНИКИ!$A$2:$L$1106,4,FALSE)</f>
        <v>27.04.2002</v>
      </c>
      <c r="D17" s="226" t="str">
        <f>VLOOKUP($F17,УЧАСТНИКИ!$A$2:$L$1106,5,FALSE)</f>
        <v xml:space="preserve">ЮФО (К) </v>
      </c>
      <c r="E17" s="265" t="str">
        <f>VLOOKUP($F17,УЧАСТНИКИ!$A$2:$L$1106,8,FALSE)</f>
        <v>2</v>
      </c>
      <c r="F17" s="277" t="s">
        <v>1511</v>
      </c>
      <c r="G17" s="176"/>
      <c r="H17" s="176"/>
      <c r="I17" s="176"/>
      <c r="J17" s="181" t="str">
        <f>VLOOKUP($F17,УЧАСТНИКИ!$A$2:$L$1106,9,FALSE)</f>
        <v>К</v>
      </c>
    </row>
    <row r="18" spans="1:11" x14ac:dyDescent="0.25">
      <c r="A18" s="222"/>
      <c r="B18" s="223" t="s">
        <v>50</v>
      </c>
      <c r="C18" s="224"/>
      <c r="D18" s="224"/>
      <c r="E18" s="224"/>
      <c r="F18" s="224"/>
      <c r="G18" s="224"/>
      <c r="H18" s="224"/>
      <c r="I18" s="224"/>
      <c r="J18" s="225"/>
      <c r="K18" s="7"/>
    </row>
    <row r="19" spans="1:11" x14ac:dyDescent="0.25">
      <c r="A19" s="176" t="s">
        <v>42</v>
      </c>
      <c r="B19" s="177"/>
      <c r="C19" s="181"/>
      <c r="D19" s="226"/>
      <c r="E19" s="265"/>
      <c r="F19" s="277"/>
      <c r="G19" s="277"/>
      <c r="H19" s="277"/>
      <c r="I19" s="277"/>
      <c r="J19" s="181"/>
    </row>
    <row r="20" spans="1:11" x14ac:dyDescent="0.25">
      <c r="A20" s="176" t="s">
        <v>43</v>
      </c>
      <c r="B20" s="177" t="e">
        <f>VLOOKUP($F20,УЧАСТНИКИ!$A$2:$L$1106,3,FALSE)</f>
        <v>#N/A</v>
      </c>
      <c r="C20" s="181" t="e">
        <f>VLOOKUP($F20,УЧАСТНИКИ!$A$2:$L$1106,4,FALSE)</f>
        <v>#N/A</v>
      </c>
      <c r="D20" s="226" t="e">
        <f>VLOOKUP($F20,УЧАСТНИКИ!$A$2:$L$1106,5,FALSE)</f>
        <v>#N/A</v>
      </c>
      <c r="E20" s="265" t="e">
        <f>VLOOKUP($F20,УЧАСТНИКИ!$A$2:$L$1106,8,FALSE)</f>
        <v>#N/A</v>
      </c>
      <c r="F20" s="277" t="s">
        <v>1437</v>
      </c>
      <c r="G20" s="176"/>
      <c r="H20" s="176"/>
      <c r="I20" s="176"/>
      <c r="J20" s="181" t="e">
        <f>VLOOKUP($F20,УЧАСТНИКИ!$A$2:$L$1106,9,FALSE)</f>
        <v>#N/A</v>
      </c>
    </row>
    <row r="21" spans="1:11" ht="26.4" x14ac:dyDescent="0.25">
      <c r="A21" s="176" t="s">
        <v>44</v>
      </c>
      <c r="B21" s="177" t="str">
        <f>VLOOKUP($F21,УЧАСТНИКИ!$A$2:$L$1106,3,FALSE)</f>
        <v>Матвеев Никита</v>
      </c>
      <c r="C21" s="181" t="str">
        <f>VLOOKUP($F21,УЧАСТНИКИ!$A$2:$L$1106,4,FALSE)</f>
        <v>28.03.2000</v>
      </c>
      <c r="D21" s="226" t="str">
        <f>VLOOKUP($F21,УЧАСТНИКИ!$A$2:$L$1106,5,FALSE)</f>
        <v>Ямало-Ненецкий автономный округ Владимирская область</v>
      </c>
      <c r="E21" s="265" t="str">
        <f>VLOOKUP($F21,УЧАСТНИКИ!$A$2:$L$1106,8,FALSE)</f>
        <v>КМС</v>
      </c>
      <c r="F21" s="277" t="s">
        <v>1405</v>
      </c>
      <c r="G21" s="176"/>
      <c r="H21" s="176"/>
      <c r="I21" s="176"/>
      <c r="J21" s="181" t="str">
        <f>VLOOKUP($F21,УЧАСТНИКИ!$A$2:$L$1106,9,FALSE)</f>
        <v>К</v>
      </c>
    </row>
    <row r="22" spans="1:11" x14ac:dyDescent="0.25">
      <c r="A22" s="176" t="s">
        <v>45</v>
      </c>
      <c r="B22" s="177" t="str">
        <f>VLOOKUP($F22,УЧАСТНИКИ!$A$2:$L$1106,3,FALSE)</f>
        <v>Филиппов Егор</v>
      </c>
      <c r="C22" s="181" t="str">
        <f>VLOOKUP($F22,УЧАСТНИКИ!$A$2:$L$1106,4,FALSE)</f>
        <v>04.07.1999</v>
      </c>
      <c r="D22" s="226" t="str">
        <f>VLOOKUP($F22,УЧАСТНИКИ!$A$2:$L$1106,5,FALSE)</f>
        <v xml:space="preserve">Московская область </v>
      </c>
      <c r="E22" s="265" t="str">
        <f>VLOOKUP($F22,УЧАСТНИКИ!$A$2:$L$1106,8,FALSE)</f>
        <v>МС</v>
      </c>
      <c r="F22" s="277" t="s">
        <v>1521</v>
      </c>
      <c r="G22" s="176"/>
      <c r="H22" s="176"/>
      <c r="I22" s="176"/>
      <c r="J22" s="181" t="str">
        <f>VLOOKUP($F22,УЧАСТНИКИ!$A$2:$L$1106,9,FALSE)</f>
        <v>К</v>
      </c>
    </row>
    <row r="23" spans="1:11" ht="26.4" x14ac:dyDescent="0.25">
      <c r="A23" s="176" t="s">
        <v>46</v>
      </c>
      <c r="B23" s="177" t="str">
        <f>VLOOKUP($F23,УЧАСТНИКИ!$A$2:$L$1106,3,FALSE)</f>
        <v>Рафилович Максим</v>
      </c>
      <c r="C23" s="181" t="str">
        <f>VLOOKUP($F23,УЧАСТНИКИ!$A$2:$L$1106,4,FALSE)</f>
        <v>07.12.1986</v>
      </c>
      <c r="D23" s="226" t="str">
        <f>VLOOKUP($F23,УЧАСТНИКИ!$A$2:$L$1106,5,FALSE)</f>
        <v>Санкт-Петербург Вологодская область</v>
      </c>
      <c r="E23" s="265" t="str">
        <f>VLOOKUP($F23,УЧАСТНИКИ!$A$2:$L$1106,8,FALSE)</f>
        <v>МС</v>
      </c>
      <c r="F23" s="277" t="s">
        <v>1450</v>
      </c>
      <c r="G23" s="176"/>
      <c r="H23" s="176"/>
      <c r="I23" s="176"/>
      <c r="J23" s="181" t="str">
        <f>VLOOKUP($F23,УЧАСТНИКИ!$A$2:$L$1106,9,FALSE)</f>
        <v>К</v>
      </c>
    </row>
    <row r="24" spans="1:11" x14ac:dyDescent="0.25">
      <c r="A24" s="176" t="s">
        <v>47</v>
      </c>
      <c r="B24" s="177" t="str">
        <f>VLOOKUP($F24,УЧАСТНИКИ!$A$2:$L$1106,3,FALSE)</f>
        <v>Гребеньщиков Константин</v>
      </c>
      <c r="C24" s="181" t="str">
        <f>VLOOKUP($F24,УЧАСТНИКИ!$A$2:$L$1106,4,FALSE)</f>
        <v>02.01.1990</v>
      </c>
      <c r="D24" s="226" t="str">
        <f>VLOOKUP($F24,УЧАСТНИКИ!$A$2:$L$1106,5,FALSE)</f>
        <v xml:space="preserve">Тюменская область </v>
      </c>
      <c r="E24" s="265" t="str">
        <f>VLOOKUP($F24,УЧАСТНИКИ!$A$2:$L$1106,8,FALSE)</f>
        <v>КМС</v>
      </c>
      <c r="F24" s="277" t="s">
        <v>1347</v>
      </c>
      <c r="G24" s="176"/>
      <c r="H24" s="176"/>
      <c r="I24" s="176"/>
      <c r="J24" s="181" t="str">
        <f>VLOOKUP($F24,УЧАСТНИКИ!$A$2:$L$1106,9,FALSE)</f>
        <v>К</v>
      </c>
    </row>
    <row r="25" spans="1:11" x14ac:dyDescent="0.25">
      <c r="A25" s="176" t="s">
        <v>48</v>
      </c>
      <c r="B25" s="177" t="str">
        <f>VLOOKUP($F25,УЧАСТНИКИ!$A$2:$L$1106,3,FALSE)</f>
        <v>Антипов Георгий</v>
      </c>
      <c r="C25" s="181" t="str">
        <f>VLOOKUP($F25,УЧАСТНИКИ!$A$2:$L$1106,4,FALSE)</f>
        <v>05.04.1999</v>
      </c>
      <c r="D25" s="226" t="str">
        <f>VLOOKUP($F25,УЧАСТНИКИ!$A$2:$L$1106,5,FALSE)</f>
        <v xml:space="preserve">Санкт-Петербург </v>
      </c>
      <c r="E25" s="265" t="str">
        <f>VLOOKUP($F25,УЧАСТНИКИ!$A$2:$L$1106,8,FALSE)</f>
        <v>КМС</v>
      </c>
      <c r="F25" s="277" t="s">
        <v>1435</v>
      </c>
      <c r="G25" s="176"/>
      <c r="H25" s="176"/>
      <c r="I25" s="176"/>
      <c r="J25" s="181" t="str">
        <f>VLOOKUP($F25,УЧАСТНИКИ!$A$2:$L$1106,9,FALSE)</f>
        <v>Л</v>
      </c>
    </row>
    <row r="26" spans="1:11" x14ac:dyDescent="0.25">
      <c r="A26" s="176">
        <v>8</v>
      </c>
      <c r="B26" s="177"/>
      <c r="C26" s="181"/>
      <c r="D26" s="226"/>
      <c r="E26" s="265"/>
      <c r="F26" s="277"/>
      <c r="G26" s="277"/>
      <c r="H26" s="277"/>
      <c r="I26" s="277"/>
      <c r="J26" s="181"/>
    </row>
    <row r="27" spans="1:11" x14ac:dyDescent="0.25">
      <c r="A27" s="222"/>
      <c r="B27" s="223" t="s">
        <v>51</v>
      </c>
      <c r="C27" s="224"/>
      <c r="D27" s="224"/>
      <c r="E27" s="224"/>
      <c r="F27" s="224"/>
      <c r="G27" s="224"/>
      <c r="H27" s="224"/>
      <c r="I27" s="224"/>
      <c r="J27" s="225"/>
    </row>
    <row r="28" spans="1:11" x14ac:dyDescent="0.25">
      <c r="A28" s="176" t="s">
        <v>42</v>
      </c>
      <c r="B28" s="177"/>
      <c r="C28" s="181"/>
      <c r="D28" s="226"/>
      <c r="E28" s="265"/>
      <c r="F28" s="277"/>
      <c r="G28" s="277"/>
      <c r="H28" s="277"/>
      <c r="I28" s="277"/>
      <c r="J28" s="181"/>
    </row>
    <row r="29" spans="1:11" x14ac:dyDescent="0.25">
      <c r="A29" s="176" t="s">
        <v>43</v>
      </c>
      <c r="B29" s="177" t="str">
        <f>VLOOKUP($F29,УЧАСТНИКИ!$A$2:$L$1106,3,FALSE)</f>
        <v>Никитин Олег</v>
      </c>
      <c r="C29" s="181" t="str">
        <f>VLOOKUP($F29,УЧАСТНИКИ!$A$2:$L$1106,4,FALSE)</f>
        <v>06.06.1997</v>
      </c>
      <c r="D29" s="226" t="str">
        <f>VLOOKUP($F29,УЧАСТНИКИ!$A$2:$L$1106,5,FALSE)</f>
        <v xml:space="preserve">Ульяновская область </v>
      </c>
      <c r="E29" s="265" t="str">
        <f>VLOOKUP($F29,УЧАСТНИКИ!$A$2:$L$1106,8,FALSE)</f>
        <v>КМС</v>
      </c>
      <c r="F29" s="277" t="s">
        <v>1364</v>
      </c>
      <c r="G29" s="176"/>
      <c r="H29" s="176"/>
      <c r="I29" s="176"/>
      <c r="J29" s="181" t="str">
        <f>VLOOKUP($F29,УЧАСТНИКИ!$A$2:$L$1106,9,FALSE)</f>
        <v>К</v>
      </c>
    </row>
    <row r="30" spans="1:11" x14ac:dyDescent="0.25">
      <c r="A30" s="176" t="s">
        <v>44</v>
      </c>
      <c r="B30" s="177" t="str">
        <f>VLOOKUP($F30,УЧАСТНИКИ!$A$2:$L$1106,3,FALSE)</f>
        <v>Переметов Данил</v>
      </c>
      <c r="C30" s="181" t="str">
        <f>VLOOKUP($F30,УЧАСТНИКИ!$A$2:$L$1106,4,FALSE)</f>
        <v>18.03.1995</v>
      </c>
      <c r="D30" s="226" t="str">
        <f>VLOOKUP($F30,УЧАСТНИКИ!$A$2:$L$1106,5,FALSE)</f>
        <v xml:space="preserve">Краснодарский край </v>
      </c>
      <c r="E30" s="265" t="str">
        <f>VLOOKUP($F30,УЧАСТНИКИ!$A$2:$L$1106,8,FALSE)</f>
        <v>МС</v>
      </c>
      <c r="F30" s="277" t="s">
        <v>85</v>
      </c>
      <c r="G30" s="176"/>
      <c r="H30" s="176"/>
      <c r="I30" s="176"/>
      <c r="J30" s="181" t="str">
        <f>VLOOKUP($F30,УЧАСТНИКИ!$A$2:$L$1106,9,FALSE)</f>
        <v>К</v>
      </c>
    </row>
    <row r="31" spans="1:11" x14ac:dyDescent="0.25">
      <c r="A31" s="176" t="s">
        <v>45</v>
      </c>
      <c r="B31" s="177" t="str">
        <f>VLOOKUP($F31,УЧАСТНИКИ!$A$2:$L$1106,3,FALSE)</f>
        <v>Колесов Кирилл</v>
      </c>
      <c r="C31" s="181" t="str">
        <f>VLOOKUP($F31,УЧАСТНИКИ!$A$2:$L$1106,4,FALSE)</f>
        <v>26.04.1998</v>
      </c>
      <c r="D31" s="226" t="str">
        <f>VLOOKUP($F31,УЧАСТНИКИ!$A$2:$L$1106,5,FALSE)</f>
        <v xml:space="preserve">Санкт-Петербург </v>
      </c>
      <c r="E31" s="265" t="str">
        <f>VLOOKUP($F31,УЧАСТНИКИ!$A$2:$L$1106,8,FALSE)</f>
        <v>МС</v>
      </c>
      <c r="F31" s="277" t="s">
        <v>1559</v>
      </c>
      <c r="G31" s="176"/>
      <c r="H31" s="176"/>
      <c r="I31" s="176"/>
      <c r="J31" s="181" t="str">
        <f>VLOOKUP($F31,УЧАСТНИКИ!$A$2:$L$1106,9,FALSE)</f>
        <v>Л</v>
      </c>
    </row>
    <row r="32" spans="1:11" x14ac:dyDescent="0.25">
      <c r="A32" s="176" t="s">
        <v>46</v>
      </c>
      <c r="B32" s="177" t="str">
        <f>VLOOKUP($F32,УЧАСТНИКИ!$A$2:$L$1106,3,FALSE)</f>
        <v>Ефремов Андрей</v>
      </c>
      <c r="C32" s="181" t="str">
        <f>VLOOKUP($F32,УЧАСТНИКИ!$A$2:$L$1106,4,FALSE)</f>
        <v>15.08.1996</v>
      </c>
      <c r="D32" s="226" t="str">
        <f>VLOOKUP($F32,УЧАСТНИКИ!$A$2:$L$1106,5,FALSE)</f>
        <v>Москва Липецкая область</v>
      </c>
      <c r="E32" s="265" t="str">
        <f>VLOOKUP($F32,УЧАСТНИКИ!$A$2:$L$1106,8,FALSE)</f>
        <v>МС</v>
      </c>
      <c r="F32" s="277" t="s">
        <v>1356</v>
      </c>
      <c r="G32" s="176"/>
      <c r="H32" s="176"/>
      <c r="I32" s="176"/>
      <c r="J32" s="181" t="str">
        <f>VLOOKUP($F32,УЧАСТНИКИ!$A$2:$L$1106,9,FALSE)</f>
        <v>К</v>
      </c>
    </row>
    <row r="33" spans="1:11" ht="26.4" x14ac:dyDescent="0.25">
      <c r="A33" s="176" t="s">
        <v>47</v>
      </c>
      <c r="B33" s="177" t="str">
        <f>VLOOKUP($F33,УЧАСТНИКИ!$A$2:$L$1106,3,FALSE)</f>
        <v>Карасёв Леонид</v>
      </c>
      <c r="C33" s="181" t="str">
        <f>VLOOKUP($F33,УЧАСТНИКИ!$A$2:$L$1106,4,FALSE)</f>
        <v>30.07.1998</v>
      </c>
      <c r="D33" s="226" t="str">
        <f>VLOOKUP($F33,УЧАСТНИКИ!$A$2:$L$1106,5,FALSE)</f>
        <v>Московская область Брянская область</v>
      </c>
      <c r="E33" s="265" t="str">
        <f>VLOOKUP($F33,УЧАСТНИКИ!$A$2:$L$1106,8,FALSE)</f>
        <v>МС</v>
      </c>
      <c r="F33" s="277" t="s">
        <v>133</v>
      </c>
      <c r="G33" s="176"/>
      <c r="H33" s="176"/>
      <c r="I33" s="176"/>
      <c r="J33" s="181" t="str">
        <f>VLOOKUP($F33,УЧАСТНИКИ!$A$2:$L$1106,9,FALSE)</f>
        <v>К</v>
      </c>
    </row>
    <row r="34" spans="1:11" x14ac:dyDescent="0.25">
      <c r="A34" s="176" t="s">
        <v>48</v>
      </c>
      <c r="B34" s="177" t="str">
        <f>VLOOKUP($F34,УЧАСТНИКИ!$A$2:$L$1106,3,FALSE)</f>
        <v>Гончаров Артём</v>
      </c>
      <c r="C34" s="181" t="str">
        <f>VLOOKUP($F34,УЧАСТНИКИ!$A$2:$L$1106,4,FALSE)</f>
        <v>01.08.1999</v>
      </c>
      <c r="D34" s="226" t="str">
        <f>VLOOKUP($F34,УЧАСТНИКИ!$A$2:$L$1106,5,FALSE)</f>
        <v xml:space="preserve">Тульская область </v>
      </c>
      <c r="E34" s="265" t="str">
        <f>VLOOKUP($F34,УЧАСТНИКИ!$A$2:$L$1106,8,FALSE)</f>
        <v>КМС</v>
      </c>
      <c r="F34" s="277" t="s">
        <v>1472</v>
      </c>
      <c r="G34" s="176"/>
      <c r="H34" s="176"/>
      <c r="I34" s="176"/>
      <c r="J34" s="181" t="str">
        <f>VLOOKUP($F34,УЧАСТНИКИ!$A$2:$L$1106,9,FALSE)</f>
        <v>К</v>
      </c>
    </row>
    <row r="35" spans="1:11" x14ac:dyDescent="0.25">
      <c r="A35" s="176">
        <v>8</v>
      </c>
      <c r="B35" s="177"/>
      <c r="C35" s="181"/>
      <c r="D35" s="226"/>
      <c r="E35" s="265"/>
      <c r="F35" s="277"/>
      <c r="G35" s="277"/>
      <c r="H35" s="277"/>
      <c r="I35" s="277"/>
      <c r="J35" s="181"/>
    </row>
    <row r="36" spans="1:11" x14ac:dyDescent="0.25">
      <c r="A36" s="222"/>
      <c r="B36" s="223" t="s">
        <v>52</v>
      </c>
      <c r="C36" s="224"/>
      <c r="D36" s="224"/>
      <c r="E36" s="224"/>
      <c r="F36" s="224"/>
      <c r="G36" s="224"/>
      <c r="H36" s="224"/>
      <c r="I36" s="224"/>
      <c r="J36" s="225"/>
      <c r="K36" s="27"/>
    </row>
    <row r="37" spans="1:11" x14ac:dyDescent="0.25">
      <c r="A37" s="176" t="s">
        <v>42</v>
      </c>
      <c r="B37" s="177"/>
      <c r="C37" s="181"/>
      <c r="D37" s="226"/>
      <c r="E37" s="265"/>
      <c r="F37" s="277"/>
      <c r="G37" s="277"/>
      <c r="H37" s="277"/>
      <c r="I37" s="277"/>
      <c r="J37" s="181"/>
      <c r="K37" s="27"/>
    </row>
    <row r="38" spans="1:11" x14ac:dyDescent="0.25">
      <c r="A38" s="176" t="s">
        <v>43</v>
      </c>
      <c r="B38" s="177" t="str">
        <f>VLOOKUP($F38,УЧАСТНИКИ!$A$2:$L$1106,3,FALSE)</f>
        <v>Абдулин Ильяс</v>
      </c>
      <c r="C38" s="181" t="str">
        <f>VLOOKUP($F38,УЧАСТНИКИ!$A$2:$L$1106,4,FALSE)</f>
        <v>23.07.1996</v>
      </c>
      <c r="D38" s="226" t="str">
        <f>VLOOKUP($F38,УЧАСТНИКИ!$A$2:$L$1106,5,FALSE)</f>
        <v xml:space="preserve">Челябинская область </v>
      </c>
      <c r="E38" s="265" t="str">
        <f>VLOOKUP($F38,УЧАСТНИКИ!$A$2:$L$1106,8,FALSE)</f>
        <v>КМС</v>
      </c>
      <c r="F38" s="277" t="s">
        <v>156</v>
      </c>
      <c r="G38" s="176"/>
      <c r="H38" s="176"/>
      <c r="I38" s="176"/>
      <c r="J38" s="181" t="str">
        <f>VLOOKUP($F38,УЧАСТНИКИ!$A$2:$L$1106,9,FALSE)</f>
        <v>К</v>
      </c>
      <c r="K38" s="27"/>
    </row>
    <row r="39" spans="1:11" x14ac:dyDescent="0.25">
      <c r="A39" s="176" t="s">
        <v>44</v>
      </c>
      <c r="B39" s="177" t="str">
        <f>VLOOKUP($F39,УЧАСТНИКИ!$A$2:$L$1106,3,FALSE)</f>
        <v>Буяновский Александр</v>
      </c>
      <c r="C39" s="181" t="str">
        <f>VLOOKUP($F39,УЧАСТНИКИ!$A$2:$L$1106,4,FALSE)</f>
        <v>23.04.1994</v>
      </c>
      <c r="D39" s="226" t="str">
        <f>VLOOKUP($F39,УЧАСТНИКИ!$A$2:$L$1106,5,FALSE)</f>
        <v xml:space="preserve">Самарская область </v>
      </c>
      <c r="E39" s="265" t="str">
        <f>VLOOKUP($F39,УЧАСТНИКИ!$A$2:$L$1106,8,FALSE)</f>
        <v>МС</v>
      </c>
      <c r="F39" s="277" t="s">
        <v>1478</v>
      </c>
      <c r="G39" s="176"/>
      <c r="H39" s="176"/>
      <c r="I39" s="176"/>
      <c r="J39" s="181" t="str">
        <f>VLOOKUP($F39,УЧАСТНИКИ!$A$2:$L$1106,9,FALSE)</f>
        <v>К</v>
      </c>
      <c r="K39" s="27"/>
    </row>
    <row r="40" spans="1:11" ht="26.4" x14ac:dyDescent="0.25">
      <c r="A40" s="176" t="s">
        <v>45</v>
      </c>
      <c r="B40" s="177" t="str">
        <f>VLOOKUP($F40,УЧАСТНИКИ!$A$2:$L$1106,3,FALSE)</f>
        <v>Денмухаметов Артём</v>
      </c>
      <c r="C40" s="181" t="str">
        <f>VLOOKUP($F40,УЧАСТНИКИ!$A$2:$L$1106,4,FALSE)</f>
        <v>15.05.1993</v>
      </c>
      <c r="D40" s="226" t="str">
        <f>VLOOKUP($F40,УЧАСТНИКИ!$A$2:$L$1106,5,FALSE)</f>
        <v>Свердловская область Челябинская область</v>
      </c>
      <c r="E40" s="265" t="str">
        <f>VLOOKUP($F40,УЧАСТНИКИ!$A$2:$L$1106,8,FALSE)</f>
        <v>МСМК</v>
      </c>
      <c r="F40" s="277" t="s">
        <v>168</v>
      </c>
      <c r="G40" s="176"/>
      <c r="H40" s="176"/>
      <c r="I40" s="176"/>
      <c r="J40" s="181" t="str">
        <f>VLOOKUP($F40,УЧАСТНИКИ!$A$2:$L$1106,9,FALSE)</f>
        <v>К</v>
      </c>
      <c r="K40" s="27"/>
    </row>
    <row r="41" spans="1:11" x14ac:dyDescent="0.25">
      <c r="A41" s="176" t="s">
        <v>46</v>
      </c>
      <c r="B41" s="177" t="str">
        <f>VLOOKUP($F41,УЧАСТНИКИ!$A$2:$L$1106,3,FALSE)</f>
        <v>Галацков Андрей</v>
      </c>
      <c r="C41" s="181" t="str">
        <f>VLOOKUP($F41,УЧАСТНИКИ!$A$2:$L$1106,4,FALSE)</f>
        <v>13.02.1992</v>
      </c>
      <c r="D41" s="226" t="str">
        <f>VLOOKUP($F41,УЧАСТНИКИ!$A$2:$L$1106,5,FALSE)</f>
        <v xml:space="preserve">Ульяновская область </v>
      </c>
      <c r="E41" s="265" t="str">
        <f>VLOOKUP($F41,УЧАСТНИКИ!$A$2:$L$1106,8,FALSE)</f>
        <v>МС</v>
      </c>
      <c r="F41" s="277" t="s">
        <v>1363</v>
      </c>
      <c r="G41" s="176"/>
      <c r="H41" s="176"/>
      <c r="I41" s="176"/>
      <c r="J41" s="181" t="str">
        <f>VLOOKUP($F41,УЧАСТНИКИ!$A$2:$L$1106,9,FALSE)</f>
        <v>К</v>
      </c>
      <c r="K41" s="27"/>
    </row>
    <row r="42" spans="1:11" x14ac:dyDescent="0.25">
      <c r="A42" s="176" t="s">
        <v>47</v>
      </c>
      <c r="B42" s="177" t="str">
        <f>VLOOKUP($F42,УЧАСТНИКИ!$A$2:$L$1106,3,FALSE)</f>
        <v>Балыкин Антон</v>
      </c>
      <c r="C42" s="181" t="str">
        <f>VLOOKUP($F42,УЧАСТНИКИ!$A$2:$L$1106,4,FALSE)</f>
        <v>20.02.1996</v>
      </c>
      <c r="D42" s="226" t="str">
        <f>VLOOKUP($F42,УЧАСТНИКИ!$A$2:$L$1106,5,FALSE)</f>
        <v xml:space="preserve">Свердловская область </v>
      </c>
      <c r="E42" s="265" t="str">
        <f>VLOOKUP($F42,УЧАСТНИКИ!$A$2:$L$1106,8,FALSE)</f>
        <v>МС</v>
      </c>
      <c r="F42" s="277" t="s">
        <v>167</v>
      </c>
      <c r="G42" s="176"/>
      <c r="H42" s="176"/>
      <c r="I42" s="176"/>
      <c r="J42" s="181" t="str">
        <f>VLOOKUP($F42,УЧАСТНИКИ!$A$2:$L$1106,9,FALSE)</f>
        <v>К</v>
      </c>
      <c r="K42" s="27"/>
    </row>
    <row r="43" spans="1:11" x14ac:dyDescent="0.25">
      <c r="A43" s="176" t="s">
        <v>48</v>
      </c>
      <c r="B43" s="177" t="str">
        <f>VLOOKUP($F43,УЧАСТНИКИ!$A$2:$L$1106,3,FALSE)</f>
        <v>Прокофьев Константин</v>
      </c>
      <c r="C43" s="181" t="str">
        <f>VLOOKUP($F43,УЧАСТНИКИ!$A$2:$L$1106,4,FALSE)</f>
        <v>03.11.1997</v>
      </c>
      <c r="D43" s="226" t="str">
        <f>VLOOKUP($F43,УЧАСТНИКИ!$A$2:$L$1106,5,FALSE)</f>
        <v xml:space="preserve">Санкт-Петербург </v>
      </c>
      <c r="E43" s="265" t="str">
        <f>VLOOKUP($F43,УЧАСТНИКИ!$A$2:$L$1106,8,FALSE)</f>
        <v>КМС</v>
      </c>
      <c r="F43" s="277" t="s">
        <v>1449</v>
      </c>
      <c r="G43" s="176"/>
      <c r="H43" s="176"/>
      <c r="I43" s="176"/>
      <c r="J43" s="181" t="str">
        <f>VLOOKUP($F43,УЧАСТНИКИ!$A$2:$L$1106,9,FALSE)</f>
        <v>Л</v>
      </c>
      <c r="K43" s="27"/>
    </row>
    <row r="44" spans="1:11" x14ac:dyDescent="0.25">
      <c r="A44" s="176">
        <v>8</v>
      </c>
      <c r="B44" s="177" t="str">
        <f>VLOOKUP($F44,УЧАСТНИКИ!$A$2:$L$1106,3,FALSE)</f>
        <v>Федотов Артём</v>
      </c>
      <c r="C44" s="181" t="str">
        <f>VLOOKUP($F44,УЧАСТНИКИ!$A$2:$L$1106,4,FALSE)</f>
        <v>12.11.1991</v>
      </c>
      <c r="D44" s="226" t="str">
        <f>VLOOKUP($F44,УЧАСТНИКИ!$A$2:$L$1106,5,FALSE)</f>
        <v xml:space="preserve">Ульяновская область </v>
      </c>
      <c r="E44" s="265" t="str">
        <f>VLOOKUP($F44,УЧАСТНИКИ!$A$2:$L$1106,8,FALSE)</f>
        <v>МС</v>
      </c>
      <c r="F44" s="277" t="s">
        <v>1366</v>
      </c>
      <c r="G44" s="176"/>
      <c r="H44" s="176"/>
      <c r="I44" s="176"/>
      <c r="J44" s="181" t="str">
        <f>VLOOKUP($F44,УЧАСТНИКИ!$A$2:$L$1106,9,FALSE)</f>
        <v>К</v>
      </c>
      <c r="K44" s="27"/>
    </row>
    <row r="45" spans="1:11" x14ac:dyDescent="0.25">
      <c r="A45" s="222"/>
      <c r="B45" s="223" t="s">
        <v>63</v>
      </c>
      <c r="C45" s="224"/>
      <c r="D45" s="224"/>
      <c r="E45" s="224"/>
      <c r="F45" s="224"/>
      <c r="G45" s="224"/>
      <c r="H45" s="224"/>
      <c r="I45" s="224"/>
      <c r="J45" s="225"/>
      <c r="K45" s="27"/>
    </row>
    <row r="46" spans="1:11" x14ac:dyDescent="0.25">
      <c r="A46" s="176" t="s">
        <v>42</v>
      </c>
      <c r="B46" s="177"/>
      <c r="C46" s="181"/>
      <c r="D46" s="226"/>
      <c r="E46" s="265"/>
      <c r="F46" s="176"/>
      <c r="G46" s="176"/>
      <c r="H46" s="176"/>
      <c r="I46" s="176"/>
      <c r="J46" s="181"/>
      <c r="K46" s="27"/>
    </row>
    <row r="47" spans="1:11" x14ac:dyDescent="0.25">
      <c r="A47" s="176" t="s">
        <v>43</v>
      </c>
      <c r="B47" s="177" t="str">
        <f>VLOOKUP($F47,УЧАСТНИКИ!$A$2:$L$1106,3,FALSE)</f>
        <v>Масютенко Александр</v>
      </c>
      <c r="C47" s="181" t="str">
        <f>VLOOKUP($F47,УЧАСТНИКИ!$A$2:$L$1106,4,FALSE)</f>
        <v>27.04.1998</v>
      </c>
      <c r="D47" s="226" t="str">
        <f>VLOOKUP($F47,УЧАСТНИКИ!$A$2:$L$1106,5,FALSE)</f>
        <v xml:space="preserve">Краснодарский край </v>
      </c>
      <c r="E47" s="265" t="str">
        <f>VLOOKUP($F47,УЧАСТНИКИ!$A$2:$L$1106,8,FALSE)</f>
        <v>КМС</v>
      </c>
      <c r="F47" s="277" t="s">
        <v>1385</v>
      </c>
      <c r="G47" s="176"/>
      <c r="H47" s="176"/>
      <c r="I47" s="176"/>
      <c r="J47" s="181" t="str">
        <f>VLOOKUP($F47,УЧАСТНИКИ!$A$2:$L$1106,9,FALSE)</f>
        <v>Л</v>
      </c>
      <c r="K47" s="27"/>
    </row>
    <row r="48" spans="1:11" x14ac:dyDescent="0.25">
      <c r="A48" s="176" t="s">
        <v>44</v>
      </c>
      <c r="B48" s="177" t="str">
        <f>VLOOKUP($F48,УЧАСТНИКИ!$A$2:$L$1106,3,FALSE)</f>
        <v>Ткалич Ярослав</v>
      </c>
      <c r="C48" s="181" t="str">
        <f>VLOOKUP($F48,УЧАСТНИКИ!$A$2:$L$1106,4,FALSE)</f>
        <v>05.06.1996</v>
      </c>
      <c r="D48" s="226" t="str">
        <f>VLOOKUP($F48,УЧАСТНИКИ!$A$2:$L$1106,5,FALSE)</f>
        <v xml:space="preserve">Смоленская область </v>
      </c>
      <c r="E48" s="265" t="str">
        <f>VLOOKUP($F48,УЧАСТНИКИ!$A$2:$L$1106,8,FALSE)</f>
        <v>МС</v>
      </c>
      <c r="F48" s="277" t="s">
        <v>1470</v>
      </c>
      <c r="G48" s="176"/>
      <c r="H48" s="176"/>
      <c r="I48" s="176"/>
      <c r="J48" s="181" t="str">
        <f>VLOOKUP($F48,УЧАСТНИКИ!$A$2:$L$1106,9,FALSE)</f>
        <v>К</v>
      </c>
      <c r="K48" s="27"/>
    </row>
    <row r="49" spans="1:11" x14ac:dyDescent="0.25">
      <c r="A49" s="176" t="s">
        <v>45</v>
      </c>
      <c r="B49" s="177" t="str">
        <f>VLOOKUP($F49,УЧАСТНИКИ!$A$2:$L$1106,3,FALSE)</f>
        <v>Филатов Михаил</v>
      </c>
      <c r="C49" s="181" t="str">
        <f>VLOOKUP($F49,УЧАСТНИКИ!$A$2:$L$1106,4,FALSE)</f>
        <v>01.07.1994</v>
      </c>
      <c r="D49" s="226" t="str">
        <f>VLOOKUP($F49,УЧАСТНИКИ!$A$2:$L$1106,5,FALSE)</f>
        <v xml:space="preserve">Санкт-Петербург </v>
      </c>
      <c r="E49" s="265" t="str">
        <f>VLOOKUP($F49,УЧАСТНИКИ!$A$2:$L$1106,8,FALSE)</f>
        <v>МС</v>
      </c>
      <c r="F49" s="277" t="s">
        <v>1461</v>
      </c>
      <c r="G49" s="176"/>
      <c r="H49" s="176"/>
      <c r="I49" s="176"/>
      <c r="J49" s="181" t="str">
        <f>VLOOKUP($F49,УЧАСТНИКИ!$A$2:$L$1106,9,FALSE)</f>
        <v>К</v>
      </c>
      <c r="K49" s="27"/>
    </row>
    <row r="50" spans="1:11" ht="26.4" x14ac:dyDescent="0.25">
      <c r="A50" s="176" t="s">
        <v>46</v>
      </c>
      <c r="B50" s="177" t="str">
        <f>VLOOKUP($F50,УЧАСТНИКИ!$A$2:$L$1106,3,FALSE)</f>
        <v>Федяев Максим</v>
      </c>
      <c r="C50" s="181" t="str">
        <f>VLOOKUP($F50,УЧАСТНИКИ!$A$2:$L$1106,4,FALSE)</f>
        <v>01.12.1997</v>
      </c>
      <c r="D50" s="226" t="str">
        <f>VLOOKUP($F50,УЧАСТНИКИ!$A$2:$L$1106,5,FALSE)</f>
        <v>Московская область Курская область</v>
      </c>
      <c r="E50" s="265" t="str">
        <f>VLOOKUP($F50,УЧАСТНИКИ!$A$2:$L$1106,8,FALSE)</f>
        <v>МСМК</v>
      </c>
      <c r="F50" s="277" t="s">
        <v>1374</v>
      </c>
      <c r="G50" s="176"/>
      <c r="H50" s="176"/>
      <c r="I50" s="176"/>
      <c r="J50" s="181" t="str">
        <f>VLOOKUP($F50,УЧАСТНИКИ!$A$2:$L$1106,9,FALSE)</f>
        <v>К</v>
      </c>
      <c r="K50" s="27"/>
    </row>
    <row r="51" spans="1:11" ht="26.4" x14ac:dyDescent="0.25">
      <c r="A51" s="176" t="s">
        <v>47</v>
      </c>
      <c r="B51" s="177" t="str">
        <f>VLOOKUP($F51,УЧАСТНИКИ!$A$2:$L$1106,3,FALSE)</f>
        <v>Ивашко Павел</v>
      </c>
      <c r="C51" s="181" t="str">
        <f>VLOOKUP($F51,УЧАСТНИКИ!$A$2:$L$1106,4,FALSE)</f>
        <v>01.06.1994</v>
      </c>
      <c r="D51" s="226" t="str">
        <f>VLOOKUP($F51,УЧАСТНИКИ!$A$2:$L$1106,5,FALSE)</f>
        <v>Ханты-Мансийский автономный округ - Югра Пермский край</v>
      </c>
      <c r="E51" s="265" t="str">
        <f>VLOOKUP($F51,УЧАСТНИКИ!$A$2:$L$1106,8,FALSE)</f>
        <v>МСМК</v>
      </c>
      <c r="F51" s="277" t="s">
        <v>155</v>
      </c>
      <c r="G51" s="176"/>
      <c r="H51" s="176"/>
      <c r="I51" s="176"/>
      <c r="J51" s="181" t="str">
        <f>VLOOKUP($F51,УЧАСТНИКИ!$A$2:$L$1106,9,FALSE)</f>
        <v>К</v>
      </c>
      <c r="K51" s="27"/>
    </row>
    <row r="52" spans="1:11" x14ac:dyDescent="0.25">
      <c r="A52" s="176" t="s">
        <v>48</v>
      </c>
      <c r="B52" s="177" t="str">
        <f>VLOOKUP($F52,УЧАСТНИКИ!$A$2:$L$1106,3,FALSE)</f>
        <v>Маркелов Михаил</v>
      </c>
      <c r="C52" s="181" t="str">
        <f>VLOOKUP($F52,УЧАСТНИКИ!$A$2:$L$1106,4,FALSE)</f>
        <v>01.09.1997</v>
      </c>
      <c r="D52" s="226" t="str">
        <f>VLOOKUP($F52,УЧАСТНИКИ!$A$2:$L$1106,5,FALSE)</f>
        <v xml:space="preserve">Волгоградская область </v>
      </c>
      <c r="E52" s="265" t="str">
        <f>VLOOKUP($F52,УЧАСТНИКИ!$A$2:$L$1106,8,FALSE)</f>
        <v>КМС</v>
      </c>
      <c r="F52" s="277" t="s">
        <v>80</v>
      </c>
      <c r="G52" s="176"/>
      <c r="H52" s="176"/>
      <c r="I52" s="176"/>
      <c r="J52" s="181" t="str">
        <f>VLOOKUP($F52,УЧАСТНИКИ!$A$2:$L$1106,9,FALSE)</f>
        <v>К</v>
      </c>
      <c r="K52" s="27"/>
    </row>
    <row r="53" spans="1:11" x14ac:dyDescent="0.25">
      <c r="A53" s="176">
        <v>8</v>
      </c>
      <c r="B53" s="177" t="str">
        <f>VLOOKUP($F53,УЧАСТНИКИ!$A$2:$L$1106,3,FALSE)</f>
        <v>Оленковичус Илья</v>
      </c>
      <c r="C53" s="181" t="str">
        <f>VLOOKUP($F53,УЧАСТНИКИ!$A$2:$L$1106,4,FALSE)</f>
        <v>28.12.1998</v>
      </c>
      <c r="D53" s="226" t="str">
        <f>VLOOKUP($F53,УЧАСТНИКИ!$A$2:$L$1106,5,FALSE)</f>
        <v xml:space="preserve">Санкт-Петербург </v>
      </c>
      <c r="E53" s="265" t="str">
        <f>VLOOKUP($F53,УЧАСТНИКИ!$A$2:$L$1106,8,FALSE)</f>
        <v>КМС</v>
      </c>
      <c r="F53" s="277" t="s">
        <v>1442</v>
      </c>
      <c r="G53" s="176"/>
      <c r="H53" s="176"/>
      <c r="I53" s="176"/>
      <c r="J53" s="181" t="str">
        <f>VLOOKUP($F53,УЧАСТНИКИ!$A$2:$L$1106,9,FALSE)</f>
        <v>Л</v>
      </c>
      <c r="K53" s="27"/>
    </row>
    <row r="54" spans="1:11" hidden="1" x14ac:dyDescent="0.25">
      <c r="A54" s="222"/>
      <c r="B54" s="223" t="s">
        <v>29</v>
      </c>
      <c r="C54" s="224"/>
      <c r="D54" s="224"/>
      <c r="E54" s="224"/>
      <c r="F54" s="224"/>
      <c r="G54" s="224"/>
      <c r="H54" s="224"/>
      <c r="I54" s="224"/>
      <c r="J54" s="225"/>
      <c r="K54" s="27"/>
    </row>
    <row r="55" spans="1:11" hidden="1" x14ac:dyDescent="0.25">
      <c r="A55" s="176" t="s">
        <v>42</v>
      </c>
      <c r="B55" s="177" t="e">
        <f>VLOOKUP($F55,УЧАСТНИКИ!$A$2:$L$1106,3,FALSE)</f>
        <v>#N/A</v>
      </c>
      <c r="C55" s="181" t="e">
        <f>VLOOKUP($F55,УЧАСТНИКИ!$A$2:$L$1106,4,FALSE)</f>
        <v>#N/A</v>
      </c>
      <c r="D55" s="226" t="e">
        <f>VLOOKUP($F55,УЧАСТНИКИ!$A$2:$L$1106,5,FALSE)</f>
        <v>#N/A</v>
      </c>
      <c r="E55" s="265" t="e">
        <f>VLOOKUP($F55,УЧАСТНИКИ!$A$2:$L$1106,8,FALSE)</f>
        <v>#N/A</v>
      </c>
      <c r="F55" s="176"/>
      <c r="G55" s="176"/>
      <c r="H55" s="176"/>
      <c r="I55" s="176"/>
      <c r="J55" s="181" t="e">
        <f>VLOOKUP($F55,УЧАСТНИКИ!$A$2:$L$1106,9,FALSE)</f>
        <v>#N/A</v>
      </c>
      <c r="K55" s="27"/>
    </row>
    <row r="56" spans="1:11" hidden="1" x14ac:dyDescent="0.25">
      <c r="A56" s="176" t="s">
        <v>43</v>
      </c>
      <c r="B56" s="177" t="e">
        <f>VLOOKUP($F56,УЧАСТНИКИ!$A$2:$L$1106,3,FALSE)</f>
        <v>#N/A</v>
      </c>
      <c r="C56" s="181" t="e">
        <f>VLOOKUP($F56,УЧАСТНИКИ!$A$2:$L$1106,4,FALSE)</f>
        <v>#N/A</v>
      </c>
      <c r="D56" s="226" t="e">
        <f>VLOOKUP($F56,УЧАСТНИКИ!$A$2:$L$1106,5,FALSE)</f>
        <v>#N/A</v>
      </c>
      <c r="E56" s="265" t="e">
        <f>VLOOKUP($F56,УЧАСТНИКИ!$A$2:$L$1106,8,FALSE)</f>
        <v>#N/A</v>
      </c>
      <c r="F56" s="176"/>
      <c r="G56" s="176"/>
      <c r="H56" s="176"/>
      <c r="I56" s="176"/>
      <c r="J56" s="181" t="e">
        <f>VLOOKUP($F56,УЧАСТНИКИ!$A$2:$L$1106,9,FALSE)</f>
        <v>#N/A</v>
      </c>
      <c r="K56" s="27"/>
    </row>
    <row r="57" spans="1:11" hidden="1" x14ac:dyDescent="0.25">
      <c r="A57" s="176" t="s">
        <v>44</v>
      </c>
      <c r="B57" s="177" t="e">
        <f>VLOOKUP($F57,УЧАСТНИКИ!$A$2:$L$1106,3,FALSE)</f>
        <v>#N/A</v>
      </c>
      <c r="C57" s="181" t="e">
        <f>VLOOKUP($F57,УЧАСТНИКИ!$A$2:$L$1106,4,FALSE)</f>
        <v>#N/A</v>
      </c>
      <c r="D57" s="226" t="e">
        <f>VLOOKUP($F57,УЧАСТНИКИ!$A$2:$L$1106,5,FALSE)</f>
        <v>#N/A</v>
      </c>
      <c r="E57" s="265" t="e">
        <f>VLOOKUP($F57,УЧАСТНИКИ!$A$2:$L$1106,8,FALSE)</f>
        <v>#N/A</v>
      </c>
      <c r="F57" s="176"/>
      <c r="G57" s="176"/>
      <c r="H57" s="176"/>
      <c r="I57" s="176"/>
      <c r="J57" s="181" t="e">
        <f>VLOOKUP($F57,УЧАСТНИКИ!$A$2:$L$1106,9,FALSE)</f>
        <v>#N/A</v>
      </c>
      <c r="K57" s="27"/>
    </row>
    <row r="58" spans="1:11" hidden="1" x14ac:dyDescent="0.25">
      <c r="A58" s="176" t="s">
        <v>45</v>
      </c>
      <c r="B58" s="177" t="e">
        <f>VLOOKUP($F58,УЧАСТНИКИ!$A$2:$L$1106,3,FALSE)</f>
        <v>#N/A</v>
      </c>
      <c r="C58" s="181" t="e">
        <f>VLOOKUP($F58,УЧАСТНИКИ!$A$2:$L$1106,4,FALSE)</f>
        <v>#N/A</v>
      </c>
      <c r="D58" s="226" t="e">
        <f>VLOOKUP($F58,УЧАСТНИКИ!$A$2:$L$1106,5,FALSE)</f>
        <v>#N/A</v>
      </c>
      <c r="E58" s="265" t="e">
        <f>VLOOKUP($F58,УЧАСТНИКИ!$A$2:$L$1106,8,FALSE)</f>
        <v>#N/A</v>
      </c>
      <c r="F58" s="176"/>
      <c r="G58" s="176"/>
      <c r="H58" s="176"/>
      <c r="I58" s="176"/>
      <c r="J58" s="181" t="e">
        <f>VLOOKUP($F58,УЧАСТНИКИ!$A$2:$L$1106,9,FALSE)</f>
        <v>#N/A</v>
      </c>
      <c r="K58" s="27"/>
    </row>
    <row r="59" spans="1:11" hidden="1" x14ac:dyDescent="0.25">
      <c r="A59" s="176" t="s">
        <v>46</v>
      </c>
      <c r="B59" s="177" t="e">
        <f>VLOOKUP($F59,УЧАСТНИКИ!$A$2:$L$1106,3,FALSE)</f>
        <v>#N/A</v>
      </c>
      <c r="C59" s="181" t="e">
        <f>VLOOKUP($F59,УЧАСТНИКИ!$A$2:$L$1106,4,FALSE)</f>
        <v>#N/A</v>
      </c>
      <c r="D59" s="226" t="e">
        <f>VLOOKUP($F59,УЧАСТНИКИ!$A$2:$L$1106,5,FALSE)</f>
        <v>#N/A</v>
      </c>
      <c r="E59" s="265" t="e">
        <f>VLOOKUP($F59,УЧАСТНИКИ!$A$2:$L$1106,8,FALSE)</f>
        <v>#N/A</v>
      </c>
      <c r="F59" s="176"/>
      <c r="G59" s="176"/>
      <c r="H59" s="176"/>
      <c r="I59" s="176"/>
      <c r="J59" s="181" t="e">
        <f>VLOOKUP($F59,УЧАСТНИКИ!$A$2:$L$1106,9,FALSE)</f>
        <v>#N/A</v>
      </c>
      <c r="K59" s="27"/>
    </row>
    <row r="60" spans="1:11" hidden="1" x14ac:dyDescent="0.25">
      <c r="A60" s="176" t="s">
        <v>47</v>
      </c>
      <c r="B60" s="177" t="e">
        <f>VLOOKUP($F60,УЧАСТНИКИ!$A$2:$L$1106,3,FALSE)</f>
        <v>#N/A</v>
      </c>
      <c r="C60" s="181" t="e">
        <f>VLOOKUP($F60,УЧАСТНИКИ!$A$2:$L$1106,4,FALSE)</f>
        <v>#N/A</v>
      </c>
      <c r="D60" s="226" t="e">
        <f>VLOOKUP($F60,УЧАСТНИКИ!$A$2:$L$1106,5,FALSE)</f>
        <v>#N/A</v>
      </c>
      <c r="E60" s="265" t="e">
        <f>VLOOKUP($F60,УЧАСТНИКИ!$A$2:$L$1106,8,FALSE)</f>
        <v>#N/A</v>
      </c>
      <c r="F60" s="176"/>
      <c r="G60" s="176"/>
      <c r="H60" s="176"/>
      <c r="I60" s="176"/>
      <c r="J60" s="181" t="e">
        <f>VLOOKUP($F60,УЧАСТНИКИ!$A$2:$L$1106,9,FALSE)</f>
        <v>#N/A</v>
      </c>
      <c r="K60" s="27"/>
    </row>
    <row r="61" spans="1:11" hidden="1" x14ac:dyDescent="0.25">
      <c r="A61" s="176" t="s">
        <v>48</v>
      </c>
      <c r="B61" s="177" t="e">
        <f>VLOOKUP($F61,УЧАСТНИКИ!$A$2:$L$1106,3,FALSE)</f>
        <v>#N/A</v>
      </c>
      <c r="C61" s="181" t="e">
        <f>VLOOKUP($F61,УЧАСТНИКИ!$A$2:$L$1106,4,FALSE)</f>
        <v>#N/A</v>
      </c>
      <c r="D61" s="226" t="e">
        <f>VLOOKUP($F61,УЧАСТНИКИ!$A$2:$L$1106,5,FALSE)</f>
        <v>#N/A</v>
      </c>
      <c r="E61" s="265" t="e">
        <f>VLOOKUP($F61,УЧАСТНИКИ!$A$2:$L$1106,8,FALSE)</f>
        <v>#N/A</v>
      </c>
      <c r="F61" s="176"/>
      <c r="G61" s="176"/>
      <c r="H61" s="176"/>
      <c r="I61" s="176"/>
      <c r="J61" s="181" t="e">
        <f>VLOOKUP($F61,УЧАСТНИКИ!$A$2:$L$1106,9,FALSE)</f>
        <v>#N/A</v>
      </c>
      <c r="K61" s="27"/>
    </row>
    <row r="62" spans="1:11" hidden="1" x14ac:dyDescent="0.25">
      <c r="A62" s="176">
        <v>8</v>
      </c>
      <c r="B62" s="177" t="e">
        <f>VLOOKUP($F62,УЧАСТНИКИ!$A$2:$L$1106,3,FALSE)</f>
        <v>#N/A</v>
      </c>
      <c r="C62" s="181" t="e">
        <f>VLOOKUP($F62,УЧАСТНИКИ!$A$2:$L$1106,4,FALSE)</f>
        <v>#N/A</v>
      </c>
      <c r="D62" s="226" t="e">
        <f>VLOOKUP($F62,УЧАСТНИКИ!$A$2:$L$1106,5,FALSE)</f>
        <v>#N/A</v>
      </c>
      <c r="E62" s="265" t="e">
        <f>VLOOKUP($F62,УЧАСТНИКИ!$A$2:$L$1106,8,FALSE)</f>
        <v>#N/A</v>
      </c>
      <c r="F62" s="176"/>
      <c r="G62" s="176"/>
      <c r="H62" s="176"/>
      <c r="I62" s="176"/>
      <c r="J62" s="181" t="e">
        <f>VLOOKUP($F62,УЧАСТНИКИ!$A$2:$L$1106,9,FALSE)</f>
        <v>#N/A</v>
      </c>
      <c r="K62" s="27"/>
    </row>
    <row r="63" spans="1:11" hidden="1" x14ac:dyDescent="0.25">
      <c r="A63" s="222"/>
      <c r="B63" s="223" t="s">
        <v>0</v>
      </c>
      <c r="C63" s="224"/>
      <c r="D63" s="224"/>
      <c r="E63" s="224"/>
      <c r="F63" s="224"/>
      <c r="G63" s="224"/>
      <c r="H63" s="224"/>
      <c r="I63" s="224"/>
      <c r="J63" s="225"/>
      <c r="K63" s="27"/>
    </row>
    <row r="64" spans="1:11" hidden="1" x14ac:dyDescent="0.25">
      <c r="A64" s="176" t="s">
        <v>42</v>
      </c>
      <c r="B64" s="177" t="e">
        <f>VLOOKUP($F64,УЧАСТНИКИ!$A$2:$L$1106,3,FALSE)</f>
        <v>#N/A</v>
      </c>
      <c r="C64" s="181" t="e">
        <f>VLOOKUP($F64,УЧАСТНИКИ!$A$2:$L$1106,4,FALSE)</f>
        <v>#N/A</v>
      </c>
      <c r="D64" s="226" t="e">
        <f>VLOOKUP($F64,УЧАСТНИКИ!$A$2:$L$1106,5,FALSE)</f>
        <v>#N/A</v>
      </c>
      <c r="E64" s="265" t="e">
        <f>VLOOKUP($F64,УЧАСТНИКИ!$A$2:$L$1106,8,FALSE)</f>
        <v>#N/A</v>
      </c>
      <c r="F64" s="176"/>
      <c r="G64" s="176"/>
      <c r="H64" s="176"/>
      <c r="I64" s="176"/>
      <c r="J64" s="181" t="e">
        <f>VLOOKUP($F64,УЧАСТНИКИ!$A$2:$L$1106,9,FALSE)</f>
        <v>#N/A</v>
      </c>
      <c r="K64" s="27"/>
    </row>
    <row r="65" spans="1:12" hidden="1" x14ac:dyDescent="0.25">
      <c r="A65" s="176" t="s">
        <v>43</v>
      </c>
      <c r="B65" s="177" t="e">
        <f>VLOOKUP($F65,УЧАСТНИКИ!$A$2:$L$1106,3,FALSE)</f>
        <v>#N/A</v>
      </c>
      <c r="C65" s="181" t="e">
        <f>VLOOKUP($F65,УЧАСТНИКИ!$A$2:$L$1106,4,FALSE)</f>
        <v>#N/A</v>
      </c>
      <c r="D65" s="226" t="e">
        <f>VLOOKUP($F65,УЧАСТНИКИ!$A$2:$L$1106,5,FALSE)</f>
        <v>#N/A</v>
      </c>
      <c r="E65" s="265" t="e">
        <f>VLOOKUP($F65,УЧАСТНИКИ!$A$2:$L$1106,8,FALSE)</f>
        <v>#N/A</v>
      </c>
      <c r="F65" s="176"/>
      <c r="G65" s="176"/>
      <c r="H65" s="176"/>
      <c r="I65" s="176"/>
      <c r="J65" s="181" t="e">
        <f>VLOOKUP($F65,УЧАСТНИКИ!$A$2:$L$1106,9,FALSE)</f>
        <v>#N/A</v>
      </c>
      <c r="K65" s="27"/>
    </row>
    <row r="66" spans="1:12" hidden="1" x14ac:dyDescent="0.25">
      <c r="A66" s="176" t="s">
        <v>44</v>
      </c>
      <c r="B66" s="177" t="e">
        <f>VLOOKUP($F66,УЧАСТНИКИ!$A$2:$L$1106,3,FALSE)</f>
        <v>#N/A</v>
      </c>
      <c r="C66" s="181" t="e">
        <f>VLOOKUP($F66,УЧАСТНИКИ!$A$2:$L$1106,4,FALSE)</f>
        <v>#N/A</v>
      </c>
      <c r="D66" s="226" t="e">
        <f>VLOOKUP($F66,УЧАСТНИКИ!$A$2:$L$1106,5,FALSE)</f>
        <v>#N/A</v>
      </c>
      <c r="E66" s="265" t="e">
        <f>VLOOKUP($F66,УЧАСТНИКИ!$A$2:$L$1106,8,FALSE)</f>
        <v>#N/A</v>
      </c>
      <c r="F66" s="176"/>
      <c r="G66" s="176"/>
      <c r="H66" s="176"/>
      <c r="I66" s="176"/>
      <c r="J66" s="181" t="e">
        <f>VLOOKUP($F66,УЧАСТНИКИ!$A$2:$L$1106,9,FALSE)</f>
        <v>#N/A</v>
      </c>
      <c r="K66" s="27"/>
    </row>
    <row r="67" spans="1:12" hidden="1" x14ac:dyDescent="0.25">
      <c r="A67" s="176" t="s">
        <v>45</v>
      </c>
      <c r="B67" s="177" t="e">
        <f>VLOOKUP($F67,УЧАСТНИКИ!$A$2:$L$1106,3,FALSE)</f>
        <v>#N/A</v>
      </c>
      <c r="C67" s="181" t="e">
        <f>VLOOKUP($F67,УЧАСТНИКИ!$A$2:$L$1106,4,FALSE)</f>
        <v>#N/A</v>
      </c>
      <c r="D67" s="226" t="e">
        <f>VLOOKUP($F67,УЧАСТНИКИ!$A$2:$L$1106,5,FALSE)</f>
        <v>#N/A</v>
      </c>
      <c r="E67" s="265" t="e">
        <f>VLOOKUP($F67,УЧАСТНИКИ!$A$2:$L$1106,8,FALSE)</f>
        <v>#N/A</v>
      </c>
      <c r="F67" s="176"/>
      <c r="G67" s="176"/>
      <c r="H67" s="176"/>
      <c r="I67" s="176"/>
      <c r="J67" s="181" t="e">
        <f>VLOOKUP($F67,УЧАСТНИКИ!$A$2:$L$1106,9,FALSE)</f>
        <v>#N/A</v>
      </c>
      <c r="K67" s="27"/>
    </row>
    <row r="68" spans="1:12" hidden="1" x14ac:dyDescent="0.25">
      <c r="A68" s="176" t="s">
        <v>46</v>
      </c>
      <c r="B68" s="177" t="e">
        <f>VLOOKUP($F68,УЧАСТНИКИ!$A$2:$L$1106,3,FALSE)</f>
        <v>#N/A</v>
      </c>
      <c r="C68" s="181" t="e">
        <f>VLOOKUP($F68,УЧАСТНИКИ!$A$2:$L$1106,4,FALSE)</f>
        <v>#N/A</v>
      </c>
      <c r="D68" s="226" t="e">
        <f>VLOOKUP($F68,УЧАСТНИКИ!$A$2:$L$1106,5,FALSE)</f>
        <v>#N/A</v>
      </c>
      <c r="E68" s="265" t="e">
        <f>VLOOKUP($F68,УЧАСТНИКИ!$A$2:$L$1106,8,FALSE)</f>
        <v>#N/A</v>
      </c>
      <c r="F68" s="176"/>
      <c r="G68" s="176"/>
      <c r="H68" s="176"/>
      <c r="I68" s="176"/>
      <c r="J68" s="181" t="e">
        <f>VLOOKUP($F68,УЧАСТНИКИ!$A$2:$L$1106,9,FALSE)</f>
        <v>#N/A</v>
      </c>
      <c r="K68" s="27"/>
    </row>
    <row r="69" spans="1:12" hidden="1" x14ac:dyDescent="0.25">
      <c r="A69" s="176" t="s">
        <v>47</v>
      </c>
      <c r="B69" s="177" t="e">
        <f>VLOOKUP($F69,УЧАСТНИКИ!$A$2:$L$1106,3,FALSE)</f>
        <v>#N/A</v>
      </c>
      <c r="C69" s="181" t="e">
        <f>VLOOKUP($F69,УЧАСТНИКИ!$A$2:$L$1106,4,FALSE)</f>
        <v>#N/A</v>
      </c>
      <c r="D69" s="226" t="e">
        <f>VLOOKUP($F69,УЧАСТНИКИ!$A$2:$L$1106,5,FALSE)</f>
        <v>#N/A</v>
      </c>
      <c r="E69" s="265" t="e">
        <f>VLOOKUP($F69,УЧАСТНИКИ!$A$2:$L$1106,8,FALSE)</f>
        <v>#N/A</v>
      </c>
      <c r="F69" s="176"/>
      <c r="G69" s="176"/>
      <c r="H69" s="176"/>
      <c r="I69" s="176"/>
      <c r="J69" s="181" t="e">
        <f>VLOOKUP($F69,УЧАСТНИКИ!$A$2:$L$1106,9,FALSE)</f>
        <v>#N/A</v>
      </c>
      <c r="K69" s="27"/>
    </row>
    <row r="70" spans="1:12" hidden="1" x14ac:dyDescent="0.25">
      <c r="A70" s="176" t="s">
        <v>48</v>
      </c>
      <c r="B70" s="177" t="e">
        <f>VLOOKUP($F70,УЧАСТНИКИ!$A$2:$L$1106,3,FALSE)</f>
        <v>#N/A</v>
      </c>
      <c r="C70" s="181" t="e">
        <f>VLOOKUP($F70,УЧАСТНИКИ!$A$2:$L$1106,4,FALSE)</f>
        <v>#N/A</v>
      </c>
      <c r="D70" s="226" t="e">
        <f>VLOOKUP($F70,УЧАСТНИКИ!$A$2:$L$1106,5,FALSE)</f>
        <v>#N/A</v>
      </c>
      <c r="E70" s="265" t="e">
        <f>VLOOKUP($F70,УЧАСТНИКИ!$A$2:$L$1106,8,FALSE)</f>
        <v>#N/A</v>
      </c>
      <c r="F70" s="176"/>
      <c r="G70" s="176"/>
      <c r="H70" s="176"/>
      <c r="I70" s="176"/>
      <c r="J70" s="181" t="e">
        <f>VLOOKUP($F70,УЧАСТНИКИ!$A$2:$L$1106,9,FALSE)</f>
        <v>#N/A</v>
      </c>
      <c r="K70" s="27"/>
    </row>
    <row r="71" spans="1:12" hidden="1" x14ac:dyDescent="0.25">
      <c r="A71" s="176">
        <v>8</v>
      </c>
      <c r="B71" s="177" t="e">
        <f>VLOOKUP($F71,УЧАСТНИКИ!$A$2:$L$1106,3,FALSE)</f>
        <v>#N/A</v>
      </c>
      <c r="C71" s="181" t="e">
        <f>VLOOKUP($F71,УЧАСТНИКИ!$A$2:$L$1106,4,FALSE)</f>
        <v>#N/A</v>
      </c>
      <c r="D71" s="226" t="e">
        <f>VLOOKUP($F71,УЧАСТНИКИ!$A$2:$L$1106,5,FALSE)</f>
        <v>#N/A</v>
      </c>
      <c r="E71" s="265" t="e">
        <f>VLOOKUP($F71,УЧАСТНИКИ!$A$2:$L$1106,8,FALSE)</f>
        <v>#N/A</v>
      </c>
      <c r="F71" s="176"/>
      <c r="G71" s="176"/>
      <c r="H71" s="176"/>
      <c r="I71" s="176"/>
      <c r="J71" s="181" t="e">
        <f>VLOOKUP($F71,УЧАСТНИКИ!$A$2:$L$1106,9,FALSE)</f>
        <v>#N/A</v>
      </c>
      <c r="K71" s="27"/>
    </row>
    <row r="72" spans="1:12" ht="15.75" hidden="1" customHeight="1" x14ac:dyDescent="0.25">
      <c r="A72" s="34"/>
      <c r="B72" s="188"/>
      <c r="C72" s="189"/>
      <c r="D72" s="228"/>
      <c r="E72" s="228"/>
      <c r="F72" s="34"/>
      <c r="G72" s="34"/>
      <c r="H72" s="34"/>
      <c r="I72" s="34"/>
      <c r="J72" s="34"/>
      <c r="K72" s="189"/>
      <c r="L72" s="27"/>
    </row>
    <row r="73" spans="1:12" x14ac:dyDescent="0.25">
      <c r="L73" s="27"/>
    </row>
    <row r="74" spans="1:12" ht="15.6" x14ac:dyDescent="0.3">
      <c r="A74" s="229" t="s">
        <v>65</v>
      </c>
      <c r="B74" s="190"/>
      <c r="D74" s="229"/>
      <c r="E74" s="267"/>
      <c r="G74" s="34"/>
      <c r="I74" s="229"/>
      <c r="K74" s="27"/>
      <c r="L74" s="27"/>
    </row>
    <row r="75" spans="1:12" ht="15.6" x14ac:dyDescent="0.3">
      <c r="A75" s="229" t="s">
        <v>60</v>
      </c>
      <c r="L75" s="27"/>
    </row>
    <row r="76" spans="1:12" ht="15.6" x14ac:dyDescent="0.3">
      <c r="A76" s="229" t="s">
        <v>62</v>
      </c>
      <c r="B76" s="229"/>
      <c r="L76" s="27"/>
    </row>
    <row r="77" spans="1:12" ht="15.6" x14ac:dyDescent="0.3">
      <c r="A77" s="307" t="s">
        <v>61</v>
      </c>
      <c r="B77" s="307"/>
      <c r="L77" s="27"/>
    </row>
    <row r="78" spans="1:12" ht="15.75" customHeight="1" x14ac:dyDescent="0.25">
      <c r="A78" s="34"/>
      <c r="B78" s="230"/>
      <c r="C78" s="231"/>
      <c r="D78" s="232"/>
      <c r="E78" s="232"/>
      <c r="F78" s="34"/>
      <c r="G78" s="34"/>
      <c r="H78" s="34"/>
      <c r="I78" s="34"/>
      <c r="J78" s="34"/>
      <c r="K78" s="231"/>
    </row>
    <row r="79" spans="1:12" ht="15.75" customHeight="1" x14ac:dyDescent="0.25">
      <c r="A79" s="34"/>
      <c r="B79" s="230"/>
      <c r="C79" s="231"/>
      <c r="D79" s="232"/>
      <c r="E79" s="232"/>
      <c r="F79" s="34"/>
      <c r="G79" s="34"/>
      <c r="H79" s="34"/>
      <c r="I79" s="34"/>
      <c r="J79" s="34"/>
      <c r="K79" s="231"/>
    </row>
    <row r="80" spans="1:12" ht="15.75" customHeight="1" x14ac:dyDescent="0.25">
      <c r="A80" s="34"/>
      <c r="B80" s="230"/>
      <c r="C80" s="231"/>
      <c r="D80" s="232"/>
      <c r="E80" s="232"/>
      <c r="F80" s="34"/>
      <c r="G80" s="34"/>
      <c r="H80" s="34"/>
      <c r="I80" s="34"/>
      <c r="J80" s="34"/>
      <c r="K80" s="231"/>
    </row>
    <row r="81" spans="1:11" ht="15.75" customHeight="1" x14ac:dyDescent="0.25">
      <c r="A81" s="34"/>
      <c r="B81" s="230"/>
      <c r="C81" s="231"/>
      <c r="D81" s="232"/>
      <c r="E81" s="232"/>
      <c r="F81" s="34"/>
      <c r="G81" s="34"/>
      <c r="H81" s="34"/>
      <c r="I81" s="34"/>
      <c r="J81" s="34"/>
      <c r="K81" s="231"/>
    </row>
    <row r="82" spans="1:11" ht="15.75" customHeight="1" x14ac:dyDescent="0.25">
      <c r="A82" s="34"/>
      <c r="B82" s="230"/>
      <c r="C82" s="231"/>
      <c r="D82" s="232"/>
      <c r="E82" s="232"/>
      <c r="F82" s="34"/>
      <c r="G82" s="34"/>
      <c r="H82" s="34"/>
      <c r="I82" s="34"/>
      <c r="J82" s="34"/>
      <c r="K82" s="231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</sheetData>
  <mergeCells count="7">
    <mergeCell ref="A77:B77"/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.42" right="0" top="0.49" bottom="0.18" header="0.27559055118110237" footer="0.19685039370078741"/>
  <pageSetup paperSize="9" scale="90" orientation="landscape" horizontalDpi="300" verticalDpi="300" r:id="rId1"/>
  <headerFooter alignWithMargins="0"/>
  <rowBreaks count="1" manualBreakCount="1">
    <brk id="4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N90"/>
  <sheetViews>
    <sheetView view="pageBreakPreview" zoomScale="60" zoomScaleNormal="80" workbookViewId="0">
      <selection activeCell="G65" sqref="G65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2" style="164" customWidth="1"/>
    <col min="5" max="5" width="9.77734375" style="164" customWidth="1"/>
    <col min="6" max="6" width="7.66406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3.8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165"/>
      <c r="L4" s="137"/>
      <c r="M4" s="137"/>
      <c r="N4" s="137"/>
    </row>
    <row r="5" spans="1:14" ht="14.4" x14ac:dyDescent="0.25">
      <c r="A5" s="308" t="s">
        <v>205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4" x14ac:dyDescent="0.25">
      <c r="A6" s="302"/>
      <c r="B6" s="302"/>
      <c r="C6" s="167"/>
      <c r="D6" s="13"/>
      <c r="E6" s="13"/>
      <c r="I6" s="216"/>
      <c r="J6" s="66" t="s">
        <v>234</v>
      </c>
      <c r="K6" s="167"/>
    </row>
    <row r="7" spans="1:14" ht="12.75" customHeight="1" x14ac:dyDescent="0.25">
      <c r="A7" s="216"/>
      <c r="B7" s="66" t="s">
        <v>204</v>
      </c>
      <c r="C7" s="273" t="s">
        <v>1547</v>
      </c>
      <c r="D7" s="18" t="str">
        <f>d_2</f>
        <v>29.05.2019г.</v>
      </c>
      <c r="E7" s="18" t="s">
        <v>1541</v>
      </c>
      <c r="F7" s="218"/>
      <c r="G7" s="242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/>
      <c r="C10" s="178"/>
      <c r="D10" s="226"/>
      <c r="E10" s="265"/>
      <c r="F10" s="176"/>
      <c r="G10" s="176"/>
      <c r="H10" s="176"/>
      <c r="I10" s="176"/>
      <c r="J10" s="181"/>
    </row>
    <row r="11" spans="1:14" x14ac:dyDescent="0.25">
      <c r="A11" s="176" t="s">
        <v>43</v>
      </c>
      <c r="B11" s="177" t="str">
        <f>VLOOKUP($F11,УЧАСТНИКИ!$A$2:$L$1106,3,FALSE)</f>
        <v>Миронов Евгений</v>
      </c>
      <c r="C11" s="178" t="str">
        <f>VLOOKUP($F11,УЧАСТНИКИ!$A$2:$L$1106,4,FALSE)</f>
        <v>21.04.1993</v>
      </c>
      <c r="D11" s="226" t="str">
        <f>VLOOKUP($F11,УЧАСТНИКИ!$A$2:$L$1106,5,FALSE)</f>
        <v xml:space="preserve">Мурманская область </v>
      </c>
      <c r="E11" s="265" t="str">
        <f>VLOOKUP($F11,УЧАСТНИКИ!$A$2:$L$1106,8,FALSE)</f>
        <v>КМС</v>
      </c>
      <c r="F11" s="277" t="s">
        <v>143</v>
      </c>
      <c r="G11" s="176"/>
      <c r="H11" s="176"/>
      <c r="I11" s="176"/>
      <c r="J11" s="181" t="str">
        <f>VLOOKUP($F11,УЧАСТНИКИ!$A$2:$L$1106,9,FALSE)</f>
        <v>К</v>
      </c>
    </row>
    <row r="12" spans="1:14" x14ac:dyDescent="0.25">
      <c r="A12" s="176" t="s">
        <v>44</v>
      </c>
      <c r="B12" s="177" t="str">
        <f>VLOOKUP($F12,УЧАСТНИКИ!$A$2:$L$1106,3,FALSE)</f>
        <v>Семёнов Владислав</v>
      </c>
      <c r="C12" s="178" t="str">
        <f>VLOOKUP($F12,УЧАСТНИКИ!$A$2:$L$1106,4,FALSE)</f>
        <v>07.06.1999</v>
      </c>
      <c r="D12" s="226" t="str">
        <f>VLOOKUP($F12,УЧАСТНИКИ!$A$2:$L$1106,5,FALSE)</f>
        <v xml:space="preserve">Санкт-Петербург </v>
      </c>
      <c r="E12" s="265" t="str">
        <f>VLOOKUP($F12,УЧАСТНИКИ!$A$2:$L$1106,8,FALSE)</f>
        <v>КМС</v>
      </c>
      <c r="F12" s="277" t="s">
        <v>1453</v>
      </c>
      <c r="G12" s="176"/>
      <c r="H12" s="176"/>
      <c r="I12" s="176"/>
      <c r="J12" s="181" t="str">
        <f>VLOOKUP($F12,УЧАСТНИКИ!$A$2:$L$1106,9,FALSE)</f>
        <v>Л</v>
      </c>
    </row>
    <row r="13" spans="1:14" x14ac:dyDescent="0.25">
      <c r="A13" s="176" t="s">
        <v>45</v>
      </c>
      <c r="B13" s="177" t="str">
        <f>VLOOKUP($F13,УЧАСТНИКИ!$A$2:$L$1106,3,FALSE)</f>
        <v>Троценко Роман</v>
      </c>
      <c r="C13" s="178" t="str">
        <f>VLOOKUP($F13,УЧАСТНИКИ!$A$2:$L$1106,4,FALSE)</f>
        <v>09.05.1992</v>
      </c>
      <c r="D13" s="226" t="str">
        <f>VLOOKUP($F13,УЧАСТНИКИ!$A$2:$L$1106,5,FALSE)</f>
        <v xml:space="preserve">Республика Бурятия </v>
      </c>
      <c r="E13" s="265" t="str">
        <f>VLOOKUP($F13,УЧАСТНИКИ!$A$2:$L$1106,8,FALSE)</f>
        <v>МС</v>
      </c>
      <c r="F13" s="277" t="s">
        <v>1490</v>
      </c>
      <c r="G13" s="176"/>
      <c r="H13" s="176"/>
      <c r="I13" s="176"/>
      <c r="J13" s="181" t="str">
        <f>VLOOKUP($F13,УЧАСТНИКИ!$A$2:$L$1106,9,FALSE)</f>
        <v>К</v>
      </c>
      <c r="L13" s="13"/>
    </row>
    <row r="14" spans="1:14" x14ac:dyDescent="0.25">
      <c r="A14" s="176" t="s">
        <v>46</v>
      </c>
      <c r="B14" s="177" t="str">
        <f>VLOOKUP($F14,УЧАСТНИКИ!$A$2:$L$1106,3,FALSE)</f>
        <v>Назаренко Михаил</v>
      </c>
      <c r="C14" s="178" t="str">
        <f>VLOOKUP($F14,УЧАСТНИКИ!$A$2:$L$1106,4,FALSE)</f>
        <v>23.11.1995</v>
      </c>
      <c r="D14" s="226" t="str">
        <f>VLOOKUP($F14,УЧАСТНИКИ!$A$2:$L$1106,5,FALSE)</f>
        <v xml:space="preserve">ЮФО (К) </v>
      </c>
      <c r="E14" s="265" t="str">
        <f>VLOOKUP($F14,УЧАСТНИКИ!$A$2:$L$1106,8,FALSE)</f>
        <v>1</v>
      </c>
      <c r="F14" s="277" t="s">
        <v>1508</v>
      </c>
      <c r="G14" s="176"/>
      <c r="H14" s="176"/>
      <c r="I14" s="176"/>
      <c r="J14" s="181" t="str">
        <f>VLOOKUP($F14,УЧАСТНИКИ!$A$2:$L$1106,9,FALSE)</f>
        <v>К</v>
      </c>
    </row>
    <row r="15" spans="1:14" x14ac:dyDescent="0.25">
      <c r="A15" s="176" t="s">
        <v>47</v>
      </c>
      <c r="B15" s="177" t="str">
        <f>VLOOKUP($F15,УЧАСТНИКИ!$A$2:$L$1106,3,FALSE)</f>
        <v>Имангулов Руслан</v>
      </c>
      <c r="C15" s="178" t="str">
        <f>VLOOKUP($F15,УЧАСТНИКИ!$A$2:$L$1106,4,FALSE)</f>
        <v>06.01.1989</v>
      </c>
      <c r="D15" s="226" t="str">
        <f>VLOOKUP($F15,УЧАСТНИКИ!$A$2:$L$1106,5,FALSE)</f>
        <v xml:space="preserve">Республика Татарстан </v>
      </c>
      <c r="E15" s="265" t="str">
        <f>VLOOKUP($F15,УЧАСТНИКИ!$A$2:$L$1106,8,FALSE)</f>
        <v>1</v>
      </c>
      <c r="F15" s="277" t="s">
        <v>1413</v>
      </c>
      <c r="G15" s="176"/>
      <c r="H15" s="176"/>
      <c r="I15" s="176"/>
      <c r="J15" s="181" t="str">
        <f>VLOOKUP($F15,УЧАСТНИКИ!$A$2:$L$1106,9,FALSE)</f>
        <v>К</v>
      </c>
    </row>
    <row r="16" spans="1:14" x14ac:dyDescent="0.25">
      <c r="A16" s="176" t="s">
        <v>48</v>
      </c>
      <c r="B16" s="177" t="str">
        <f>VLOOKUP($F16,УЧАСТНИКИ!$A$2:$L$1106,3,FALSE)</f>
        <v>Кривчиков Егор</v>
      </c>
      <c r="C16" s="178" t="str">
        <f>VLOOKUP($F16,УЧАСТНИКИ!$A$2:$L$1106,4,FALSE)</f>
        <v>07.05.1998</v>
      </c>
      <c r="D16" s="226" t="str">
        <f>VLOOKUP($F16,УЧАСТНИКИ!$A$2:$L$1106,5,FALSE)</f>
        <v xml:space="preserve">Ростовская область </v>
      </c>
      <c r="E16" s="265" t="str">
        <f>VLOOKUP($F16,УЧАСТНИКИ!$A$2:$L$1106,8,FALSE)</f>
        <v>КМС</v>
      </c>
      <c r="F16" s="277" t="s">
        <v>1497</v>
      </c>
      <c r="G16" s="176"/>
      <c r="H16" s="176"/>
      <c r="I16" s="176"/>
      <c r="J16" s="181" t="str">
        <f>VLOOKUP($F16,УЧАСТНИКИ!$A$2:$L$1106,9,FALSE)</f>
        <v>К</v>
      </c>
    </row>
    <row r="17" spans="1:11" ht="26.4" x14ac:dyDescent="0.25">
      <c r="A17" s="176" t="s">
        <v>71</v>
      </c>
      <c r="B17" s="177" t="str">
        <f>VLOOKUP($F17,УЧАСТНИКИ!$A$2:$L$1106,3,FALSE)</f>
        <v>Гадельшин Вильдан</v>
      </c>
      <c r="C17" s="178" t="str">
        <f>VLOOKUP($F17,УЧАСТНИКИ!$A$2:$L$1106,4,FALSE)</f>
        <v>12.04.1995</v>
      </c>
      <c r="D17" s="226" t="str">
        <f>VLOOKUP($F17,УЧАСТНИКИ!$A$2:$L$1106,5,FALSE)</f>
        <v xml:space="preserve">Республика Башкортостан </v>
      </c>
      <c r="E17" s="265" t="str">
        <f>VLOOKUP($F17,УЧАСТНИКИ!$A$2:$L$1106,8,FALSE)</f>
        <v>КМС</v>
      </c>
      <c r="F17" s="277" t="s">
        <v>1424</v>
      </c>
      <c r="G17" s="176"/>
      <c r="H17" s="176"/>
      <c r="I17" s="176"/>
      <c r="J17" s="181" t="str">
        <f>VLOOKUP($F17,УЧАСТНИКИ!$A$2:$L$1106,9,FALSE)</f>
        <v>К</v>
      </c>
    </row>
    <row r="18" spans="1:11" x14ac:dyDescent="0.25">
      <c r="A18" s="222"/>
      <c r="B18" s="223" t="s">
        <v>50</v>
      </c>
      <c r="C18" s="224"/>
      <c r="D18" s="224"/>
      <c r="E18" s="224"/>
      <c r="F18" s="224"/>
      <c r="G18" s="224"/>
      <c r="H18" s="224"/>
      <c r="I18" s="224"/>
      <c r="J18" s="225"/>
      <c r="K18" s="7"/>
    </row>
    <row r="19" spans="1:11" x14ac:dyDescent="0.25">
      <c r="A19" s="176" t="s">
        <v>42</v>
      </c>
      <c r="B19" s="177"/>
      <c r="C19" s="178"/>
      <c r="D19" s="226"/>
      <c r="E19" s="265"/>
      <c r="F19" s="176"/>
      <c r="G19" s="176"/>
      <c r="H19" s="176"/>
      <c r="I19" s="176"/>
      <c r="J19" s="181"/>
    </row>
    <row r="20" spans="1:11" x14ac:dyDescent="0.25">
      <c r="A20" s="176" t="s">
        <v>43</v>
      </c>
      <c r="B20" s="177" t="str">
        <f>VLOOKUP($F20,УЧАСТНИКИ!$A$2:$L$1106,3,FALSE)</f>
        <v>Попов Артем</v>
      </c>
      <c r="C20" s="178" t="str">
        <f>VLOOKUP($F20,УЧАСТНИКИ!$A$2:$L$1106,4,FALSE)</f>
        <v>05.07.2001</v>
      </c>
      <c r="D20" s="226" t="str">
        <f>VLOOKUP($F20,УЧАСТНИКИ!$A$2:$L$1106,5,FALSE)</f>
        <v xml:space="preserve">Республика Хакасия </v>
      </c>
      <c r="E20" s="265" t="str">
        <f>VLOOKUP($F20,УЧАСТНИКИ!$A$2:$L$1106,8,FALSE)</f>
        <v>КМС</v>
      </c>
      <c r="F20" s="277" t="s">
        <v>42</v>
      </c>
      <c r="G20" s="176"/>
      <c r="H20" s="176"/>
      <c r="I20" s="176"/>
      <c r="J20" s="181" t="str">
        <f>VLOOKUP($F20,УЧАСТНИКИ!$A$2:$L$1106,9,FALSE)</f>
        <v>К</v>
      </c>
    </row>
    <row r="21" spans="1:11" ht="26.4" x14ac:dyDescent="0.25">
      <c r="A21" s="176" t="s">
        <v>44</v>
      </c>
      <c r="B21" s="177" t="str">
        <f>VLOOKUP($F21,УЧАСТНИКИ!$A$2:$L$1106,3,FALSE)</f>
        <v>Попов Владимир</v>
      </c>
      <c r="C21" s="178" t="str">
        <f>VLOOKUP($F21,УЧАСТНИКИ!$A$2:$L$1106,4,FALSE)</f>
        <v>19.03.1992</v>
      </c>
      <c r="D21" s="226" t="str">
        <f>VLOOKUP($F21,УЧАСТНИКИ!$A$2:$L$1106,5,FALSE)</f>
        <v>Чувашская республика Оренбургская область</v>
      </c>
      <c r="E21" s="265" t="str">
        <f>VLOOKUP($F21,УЧАСТНИКИ!$A$2:$L$1106,8,FALSE)</f>
        <v>МС</v>
      </c>
      <c r="F21" s="277" t="s">
        <v>1486</v>
      </c>
      <c r="G21" s="176"/>
      <c r="H21" s="176"/>
      <c r="I21" s="176"/>
      <c r="J21" s="181" t="str">
        <f>VLOOKUP($F21,УЧАСТНИКИ!$A$2:$L$1106,9,FALSE)</f>
        <v>К</v>
      </c>
    </row>
    <row r="22" spans="1:11" x14ac:dyDescent="0.25">
      <c r="A22" s="176" t="s">
        <v>45</v>
      </c>
      <c r="B22" s="177" t="str">
        <f>VLOOKUP($F22,УЧАСТНИКИ!$A$2:$L$1106,3,FALSE)</f>
        <v>Хворостухин Павел</v>
      </c>
      <c r="C22" s="178" t="str">
        <f>VLOOKUP($F22,УЧАСТНИКИ!$A$2:$L$1106,4,FALSE)</f>
        <v>18.06.1986</v>
      </c>
      <c r="D22" s="226" t="str">
        <f>VLOOKUP($F22,УЧАСТНИКИ!$A$2:$L$1106,5,FALSE)</f>
        <v>Москва Санкт-Петербург</v>
      </c>
      <c r="E22" s="265" t="str">
        <f>VLOOKUP($F22,УЧАСТНИКИ!$A$2:$L$1106,8,FALSE)</f>
        <v>МС</v>
      </c>
      <c r="F22" s="277" t="s">
        <v>1464</v>
      </c>
      <c r="G22" s="176"/>
      <c r="H22" s="176"/>
      <c r="I22" s="176"/>
      <c r="J22" s="181" t="str">
        <f>VLOOKUP($F22,УЧАСТНИКИ!$A$2:$L$1106,9,FALSE)</f>
        <v>Л</v>
      </c>
    </row>
    <row r="23" spans="1:11" ht="26.4" x14ac:dyDescent="0.25">
      <c r="A23" s="176" t="s">
        <v>46</v>
      </c>
      <c r="B23" s="177" t="str">
        <f>VLOOKUP($F23,УЧАСТНИКИ!$A$2:$L$1106,3,FALSE)</f>
        <v>Пономарев Дмитрий</v>
      </c>
      <c r="C23" s="178" t="str">
        <f>VLOOKUP($F23,УЧАСТНИКИ!$A$2:$L$1106,4,FALSE)</f>
        <v>05.02.1999</v>
      </c>
      <c r="D23" s="226" t="str">
        <f>VLOOKUP($F23,УЧАСТНИКИ!$A$2:$L$1106,5,FALSE)</f>
        <v>Краснодарский край Республика Адыгея</v>
      </c>
      <c r="E23" s="265" t="str">
        <f>VLOOKUP($F23,УЧАСТНИКИ!$A$2:$L$1106,8,FALSE)</f>
        <v>КМС</v>
      </c>
      <c r="F23" s="277" t="s">
        <v>1390</v>
      </c>
      <c r="G23" s="176"/>
      <c r="H23" s="176"/>
      <c r="I23" s="176"/>
      <c r="J23" s="181" t="str">
        <f>VLOOKUP($F23,УЧАСТНИКИ!$A$2:$L$1106,9,FALSE)</f>
        <v>Л</v>
      </c>
    </row>
    <row r="24" spans="1:11" ht="26.4" x14ac:dyDescent="0.25">
      <c r="A24" s="176" t="s">
        <v>47</v>
      </c>
      <c r="B24" s="177" t="str">
        <f>VLOOKUP($F24,УЧАСТНИКИ!$A$2:$L$1106,3,FALSE)</f>
        <v>Смольняковский Даниил</v>
      </c>
      <c r="C24" s="178" t="str">
        <f>VLOOKUP($F24,УЧАСТНИКИ!$A$2:$L$1106,4,FALSE)</f>
        <v>06.04.1998</v>
      </c>
      <c r="D24" s="226" t="str">
        <f>VLOOKUP($F24,УЧАСТНИКИ!$A$2:$L$1106,5,FALSE)</f>
        <v>Краснодарский край Ставропольский край</v>
      </c>
      <c r="E24" s="265" t="str">
        <f>VLOOKUP($F24,УЧАСТНИКИ!$A$2:$L$1106,8,FALSE)</f>
        <v>КМС</v>
      </c>
      <c r="F24" s="277" t="s">
        <v>1396</v>
      </c>
      <c r="G24" s="176"/>
      <c r="H24" s="176"/>
      <c r="I24" s="176"/>
      <c r="J24" s="181" t="str">
        <f>VLOOKUP($F24,УЧАСТНИКИ!$A$2:$L$1106,9,FALSE)</f>
        <v>Л</v>
      </c>
    </row>
    <row r="25" spans="1:11" x14ac:dyDescent="0.25">
      <c r="A25" s="176" t="s">
        <v>48</v>
      </c>
      <c r="B25" s="177" t="str">
        <f>VLOOKUP($F25,УЧАСТНИКИ!$A$2:$L$1106,3,FALSE)</f>
        <v>Селиванов Олег</v>
      </c>
      <c r="C25" s="178" t="str">
        <f>VLOOKUP($F25,УЧАСТНИКИ!$A$2:$L$1106,4,FALSE)</f>
        <v>07.05.1994</v>
      </c>
      <c r="D25" s="226" t="str">
        <f>VLOOKUP($F25,УЧАСТНИКИ!$A$2:$L$1106,5,FALSE)</f>
        <v xml:space="preserve">Санкт-Петербург </v>
      </c>
      <c r="E25" s="265" t="str">
        <f>VLOOKUP($F25,УЧАСТНИКИ!$A$2:$L$1106,8,FALSE)</f>
        <v>КМС</v>
      </c>
      <c r="F25" s="277" t="s">
        <v>1452</v>
      </c>
      <c r="G25" s="176"/>
      <c r="H25" s="176"/>
      <c r="I25" s="176"/>
      <c r="J25" s="181" t="str">
        <f>VLOOKUP($F25,УЧАСТНИКИ!$A$2:$L$1106,9,FALSE)</f>
        <v>Л</v>
      </c>
    </row>
    <row r="26" spans="1:11" x14ac:dyDescent="0.25">
      <c r="A26" s="176">
        <v>8</v>
      </c>
      <c r="B26" s="177" t="str">
        <f>VLOOKUP($F26,УЧАСТНИКИ!$A$2:$L$1106,3,FALSE)</f>
        <v>Тимко Вадим</v>
      </c>
      <c r="C26" s="178" t="str">
        <f>VLOOKUP($F26,УЧАСТНИКИ!$A$2:$L$1106,4,FALSE)</f>
        <v>03.11.1997</v>
      </c>
      <c r="D26" s="226" t="str">
        <f>VLOOKUP($F26,УЧАСТНИКИ!$A$2:$L$1106,5,FALSE)</f>
        <v xml:space="preserve">Республика Бурятия </v>
      </c>
      <c r="E26" s="265" t="str">
        <f>VLOOKUP($F26,УЧАСТНИКИ!$A$2:$L$1106,8,FALSE)</f>
        <v>КМС</v>
      </c>
      <c r="F26" s="277" t="s">
        <v>1489</v>
      </c>
      <c r="G26" s="176"/>
      <c r="H26" s="176"/>
      <c r="I26" s="176"/>
      <c r="J26" s="181" t="str">
        <f>VLOOKUP($F26,УЧАСТНИКИ!$A$2:$L$1106,9,FALSE)</f>
        <v>К</v>
      </c>
    </row>
    <row r="27" spans="1:11" x14ac:dyDescent="0.25">
      <c r="A27" s="222"/>
      <c r="B27" s="223" t="s">
        <v>51</v>
      </c>
      <c r="C27" s="224"/>
      <c r="D27" s="224"/>
      <c r="E27" s="224"/>
      <c r="F27" s="224"/>
      <c r="G27" s="224"/>
      <c r="H27" s="224"/>
      <c r="I27" s="224"/>
      <c r="J27" s="225"/>
    </row>
    <row r="28" spans="1:11" x14ac:dyDescent="0.25">
      <c r="A28" s="176" t="s">
        <v>42</v>
      </c>
      <c r="B28" s="177" t="str">
        <f>VLOOKUP($F28,УЧАСТНИКИ!$A$2:$L$1106,3,FALSE)</f>
        <v>Сидоров Олег</v>
      </c>
      <c r="C28" s="178" t="str">
        <f>VLOOKUP($F28,УЧАСТНИКИ!$A$2:$L$1106,4,FALSE)</f>
        <v>07.06.1990</v>
      </c>
      <c r="D28" s="226" t="str">
        <f>VLOOKUP($F28,УЧАСТНИКИ!$A$2:$L$1106,5,FALSE)</f>
        <v xml:space="preserve">Республика Татарстан </v>
      </c>
      <c r="E28" s="265" t="str">
        <f>VLOOKUP($F28,УЧАСТНИКИ!$A$2:$L$1106,8,FALSE)</f>
        <v>МС</v>
      </c>
      <c r="F28" s="277" t="s">
        <v>1415</v>
      </c>
      <c r="G28" s="176"/>
      <c r="H28" s="176"/>
      <c r="I28" s="176"/>
      <c r="J28" s="181" t="str">
        <f>VLOOKUP($F28,УЧАСТНИКИ!$A$2:$L$1106,9,FALSE)</f>
        <v>К</v>
      </c>
    </row>
    <row r="29" spans="1:11" x14ac:dyDescent="0.25">
      <c r="A29" s="176" t="s">
        <v>43</v>
      </c>
      <c r="B29" s="177" t="str">
        <f>VLOOKUP($F29,УЧАСТНИКИ!$A$2:$L$1106,3,FALSE)</f>
        <v>Надыров Ильдар</v>
      </c>
      <c r="C29" s="178" t="str">
        <f>VLOOKUP($F29,УЧАСТНИКИ!$A$2:$L$1106,4,FALSE)</f>
        <v>22.04.1994</v>
      </c>
      <c r="D29" s="226" t="str">
        <f>VLOOKUP($F29,УЧАСТНИКИ!$A$2:$L$1106,5,FALSE)</f>
        <v xml:space="preserve">Алтайский край </v>
      </c>
      <c r="E29" s="265" t="str">
        <f>VLOOKUP($F29,УЧАСТНИКИ!$A$2:$L$1106,8,FALSE)</f>
        <v>КМС</v>
      </c>
      <c r="F29" s="277" t="s">
        <v>82</v>
      </c>
      <c r="G29" s="176"/>
      <c r="H29" s="176"/>
      <c r="I29" s="176"/>
      <c r="J29" s="181" t="str">
        <f>VLOOKUP($F29,УЧАСТНИКИ!$A$2:$L$1106,9,FALSE)</f>
        <v>К</v>
      </c>
    </row>
    <row r="30" spans="1:11" ht="26.4" x14ac:dyDescent="0.25">
      <c r="A30" s="176" t="s">
        <v>44</v>
      </c>
      <c r="B30" s="177" t="str">
        <f>VLOOKUP($F30,УЧАСТНИКИ!$A$2:$L$1106,3,FALSE)</f>
        <v>Вербицкий Николай</v>
      </c>
      <c r="C30" s="178" t="str">
        <f>VLOOKUP($F30,УЧАСТНИКИ!$A$2:$L$1106,4,FALSE)</f>
        <v>16.12.1995</v>
      </c>
      <c r="D30" s="226" t="str">
        <f>VLOOKUP($F30,УЧАСТНИКИ!$A$2:$L$1106,5,FALSE)</f>
        <v>Московская область Республика Бурятия</v>
      </c>
      <c r="E30" s="265" t="str">
        <f>VLOOKUP($F30,УЧАСТНИКИ!$A$2:$L$1106,8,FALSE)</f>
        <v>МС</v>
      </c>
      <c r="F30" s="277" t="s">
        <v>1487</v>
      </c>
      <c r="G30" s="176"/>
      <c r="H30" s="176"/>
      <c r="I30" s="176"/>
      <c r="J30" s="181" t="str">
        <f>VLOOKUP($F30,УЧАСТНИКИ!$A$2:$L$1106,9,FALSE)</f>
        <v>К</v>
      </c>
    </row>
    <row r="31" spans="1:11" x14ac:dyDescent="0.25">
      <c r="A31" s="176" t="s">
        <v>45</v>
      </c>
      <c r="B31" s="177" t="str">
        <f>VLOOKUP($F31,УЧАСТНИКИ!$A$2:$L$1106,3,FALSE)</f>
        <v>Холмогоров Константин</v>
      </c>
      <c r="C31" s="178" t="str">
        <f>VLOOKUP($F31,УЧАСТНИКИ!$A$2:$L$1106,4,FALSE)</f>
        <v>07.02.1996</v>
      </c>
      <c r="D31" s="226" t="str">
        <f>VLOOKUP($F31,УЧАСТНИКИ!$A$2:$L$1106,5,FALSE)</f>
        <v>Москва Пермский край</v>
      </c>
      <c r="E31" s="265" t="str">
        <f>VLOOKUP($F31,УЧАСТНИКИ!$A$2:$L$1106,8,FALSE)</f>
        <v>МСМК</v>
      </c>
      <c r="F31" s="277" t="s">
        <v>126</v>
      </c>
      <c r="G31" s="176"/>
      <c r="H31" s="176"/>
      <c r="I31" s="176"/>
      <c r="J31" s="181" t="str">
        <f>VLOOKUP($F31,УЧАСТНИКИ!$A$2:$L$1106,9,FALSE)</f>
        <v>К</v>
      </c>
    </row>
    <row r="32" spans="1:11" x14ac:dyDescent="0.25">
      <c r="A32" s="176" t="s">
        <v>46</v>
      </c>
      <c r="B32" s="177" t="str">
        <f>VLOOKUP($F32,УЧАСТНИКИ!$A$2:$L$1106,3,FALSE)</f>
        <v>Переметов Данил</v>
      </c>
      <c r="C32" s="178" t="str">
        <f>VLOOKUP($F32,УЧАСТНИКИ!$A$2:$L$1106,4,FALSE)</f>
        <v>18.03.1995</v>
      </c>
      <c r="D32" s="226" t="str">
        <f>VLOOKUP($F32,УЧАСТНИКИ!$A$2:$L$1106,5,FALSE)</f>
        <v xml:space="preserve">Краснодарский край </v>
      </c>
      <c r="E32" s="265" t="str">
        <f>VLOOKUP($F32,УЧАСТНИКИ!$A$2:$L$1106,8,FALSE)</f>
        <v>МС</v>
      </c>
      <c r="F32" s="277" t="s">
        <v>85</v>
      </c>
      <c r="G32" s="176"/>
      <c r="H32" s="176"/>
      <c r="I32" s="176"/>
      <c r="J32" s="181" t="str">
        <f>VLOOKUP($F32,УЧАСТНИКИ!$A$2:$L$1106,9,FALSE)</f>
        <v>К</v>
      </c>
    </row>
    <row r="33" spans="1:12" x14ac:dyDescent="0.25">
      <c r="A33" s="176" t="s">
        <v>47</v>
      </c>
      <c r="B33" s="177" t="str">
        <f>VLOOKUP($F33,УЧАСТНИКИ!$A$2:$L$1106,3,FALSE)</f>
        <v>Филиппов Егор</v>
      </c>
      <c r="C33" s="178" t="str">
        <f>VLOOKUP($F33,УЧАСТНИКИ!$A$2:$L$1106,4,FALSE)</f>
        <v>04.07.1999</v>
      </c>
      <c r="D33" s="226" t="str">
        <f>VLOOKUP($F33,УЧАСТНИКИ!$A$2:$L$1106,5,FALSE)</f>
        <v xml:space="preserve">Московская область </v>
      </c>
      <c r="E33" s="265" t="str">
        <f>VLOOKUP($F33,УЧАСТНИКИ!$A$2:$L$1106,8,FALSE)</f>
        <v>МС</v>
      </c>
      <c r="F33" s="277" t="s">
        <v>1521</v>
      </c>
      <c r="G33" s="176"/>
      <c r="H33" s="176"/>
      <c r="I33" s="176"/>
      <c r="J33" s="181" t="str">
        <f>VLOOKUP($F33,УЧАСТНИКИ!$A$2:$L$1106,9,FALSE)</f>
        <v>К</v>
      </c>
    </row>
    <row r="34" spans="1:12" ht="26.4" x14ac:dyDescent="0.25">
      <c r="A34" s="176" t="s">
        <v>48</v>
      </c>
      <c r="B34" s="177" t="str">
        <f>VLOOKUP($F34,УЧАСТНИКИ!$A$2:$L$1106,3,FALSE)</f>
        <v>Ефремов Данила</v>
      </c>
      <c r="C34" s="178" t="str">
        <f>VLOOKUP($F34,УЧАСТНИКИ!$A$2:$L$1106,4,FALSE)</f>
        <v>19.06.1990</v>
      </c>
      <c r="D34" s="226" t="str">
        <f>VLOOKUP($F34,УЧАСТНИКИ!$A$2:$L$1106,5,FALSE)</f>
        <v xml:space="preserve">Ямало-Ненецкий автономный округ </v>
      </c>
      <c r="E34" s="265" t="str">
        <f>VLOOKUP($F34,УЧАСТНИКИ!$A$2:$L$1106,8,FALSE)</f>
        <v>МС</v>
      </c>
      <c r="F34" s="277" t="s">
        <v>1421</v>
      </c>
      <c r="G34" s="176"/>
      <c r="H34" s="176"/>
      <c r="I34" s="176"/>
      <c r="J34" s="181" t="str">
        <f>VLOOKUP($F34,УЧАСТНИКИ!$A$2:$L$1106,9,FALSE)</f>
        <v>К</v>
      </c>
    </row>
    <row r="35" spans="1:12" x14ac:dyDescent="0.25">
      <c r="A35" s="176">
        <v>8</v>
      </c>
      <c r="B35" s="177"/>
      <c r="C35" s="178"/>
      <c r="D35" s="226"/>
      <c r="E35" s="265"/>
      <c r="F35" s="176"/>
      <c r="G35" s="176"/>
      <c r="H35" s="176"/>
      <c r="I35" s="176"/>
      <c r="J35" s="181"/>
    </row>
    <row r="36" spans="1:12" x14ac:dyDescent="0.25">
      <c r="A36" s="222"/>
      <c r="B36" s="223" t="s">
        <v>52</v>
      </c>
      <c r="C36" s="224"/>
      <c r="D36" s="224"/>
      <c r="E36" s="224"/>
      <c r="F36" s="224"/>
      <c r="G36" s="224"/>
      <c r="H36" s="224"/>
      <c r="I36" s="224"/>
      <c r="J36" s="225"/>
    </row>
    <row r="37" spans="1:12" x14ac:dyDescent="0.25">
      <c r="A37" s="176" t="s">
        <v>42</v>
      </c>
      <c r="B37" s="177" t="str">
        <f>VLOOKUP($F37,УЧАСТНИКИ!$A$2:$L$1106,3,FALSE)</f>
        <v>Мазный  Богдан</v>
      </c>
      <c r="C37" s="178" t="str">
        <f>VLOOKUP($F37,УЧАСТНИКИ!$A$2:$L$1106,4,FALSE)</f>
        <v>26.10.1999</v>
      </c>
      <c r="D37" s="226" t="str">
        <f>VLOOKUP($F37,УЧАСТНИКИ!$A$2:$L$1106,5,FALSE)</f>
        <v xml:space="preserve">ЮФО (К) </v>
      </c>
      <c r="E37" s="265" t="str">
        <f>VLOOKUP($F37,УЧАСТНИКИ!$A$2:$L$1106,8,FALSE)</f>
        <v>КМС</v>
      </c>
      <c r="F37" s="277" t="s">
        <v>1507</v>
      </c>
      <c r="G37" s="176"/>
      <c r="H37" s="176"/>
      <c r="I37" s="176"/>
      <c r="J37" s="181" t="str">
        <f>VLOOKUP($F37,УЧАСТНИКИ!$A$2:$L$1106,9,FALSE)</f>
        <v>К</v>
      </c>
    </row>
    <row r="38" spans="1:12" ht="26.4" x14ac:dyDescent="0.25">
      <c r="A38" s="176" t="s">
        <v>43</v>
      </c>
      <c r="B38" s="177" t="str">
        <f>VLOOKUP($F38,УЧАСТНИКИ!$A$2:$L$1106,3,FALSE)</f>
        <v>Шаров Егор</v>
      </c>
      <c r="C38" s="178" t="str">
        <f>VLOOKUP($F38,УЧАСТНИКИ!$A$2:$L$1106,4,FALSE)</f>
        <v>16.12.1988</v>
      </c>
      <c r="D38" s="226" t="str">
        <f>VLOOKUP($F38,УЧАСТНИКИ!$A$2:$L$1106,5,FALSE)</f>
        <v>Свердловская область Алтайский край</v>
      </c>
      <c r="E38" s="265" t="str">
        <f>VLOOKUP($F38,УЧАСТНИКИ!$A$2:$L$1106,8,FALSE)</f>
        <v>ЗМС</v>
      </c>
      <c r="F38" s="277" t="s">
        <v>123</v>
      </c>
      <c r="G38" s="176"/>
      <c r="H38" s="176"/>
      <c r="I38" s="176"/>
      <c r="J38" s="181" t="str">
        <f>VLOOKUP($F38,УЧАСТНИКИ!$A$2:$L$1106,9,FALSE)</f>
        <v>К</v>
      </c>
    </row>
    <row r="39" spans="1:12" x14ac:dyDescent="0.25">
      <c r="A39" s="176" t="s">
        <v>44</v>
      </c>
      <c r="B39" s="177" t="str">
        <f>VLOOKUP($F39,УЧАСТНИКИ!$A$2:$L$1106,3,FALSE)</f>
        <v>Зуев Константин</v>
      </c>
      <c r="C39" s="178" t="str">
        <f>VLOOKUP($F39,УЧАСТНИКИ!$A$2:$L$1106,4,FALSE)</f>
        <v>23.12.1998</v>
      </c>
      <c r="D39" s="226" t="str">
        <f>VLOOKUP($F39,УЧАСТНИКИ!$A$2:$L$1106,5,FALSE)</f>
        <v xml:space="preserve">Московская область </v>
      </c>
      <c r="E39" s="265" t="str">
        <f>VLOOKUP($F39,УЧАСТНИКИ!$A$2:$L$1106,8,FALSE)</f>
        <v>КМС</v>
      </c>
      <c r="F39" s="277" t="s">
        <v>1515</v>
      </c>
      <c r="G39" s="176"/>
      <c r="H39" s="176"/>
      <c r="I39" s="176"/>
      <c r="J39" s="181" t="str">
        <f>VLOOKUP($F39,УЧАСТНИКИ!$A$2:$L$1106,9,FALSE)</f>
        <v>Л</v>
      </c>
    </row>
    <row r="40" spans="1:12" ht="26.4" x14ac:dyDescent="0.25">
      <c r="A40" s="176" t="s">
        <v>45</v>
      </c>
      <c r="B40" s="177" t="str">
        <f>VLOOKUP($F40,УЧАСТНИКИ!$A$2:$L$1106,3,FALSE)</f>
        <v>Дубровский Сергей</v>
      </c>
      <c r="C40" s="178" t="str">
        <f>VLOOKUP($F40,УЧАСТНИКИ!$A$2:$L$1106,4,FALSE)</f>
        <v>20.01.1995</v>
      </c>
      <c r="D40" s="226" t="str">
        <f>VLOOKUP($F40,УЧАСТНИКИ!$A$2:$L$1106,5,FALSE)</f>
        <v>Московская область Белгородская область</v>
      </c>
      <c r="E40" s="265" t="str">
        <f>VLOOKUP($F40,УЧАСТНИКИ!$A$2:$L$1106,8,FALSE)</f>
        <v>МС</v>
      </c>
      <c r="F40" s="277" t="s">
        <v>1514</v>
      </c>
      <c r="G40" s="176"/>
      <c r="H40" s="176"/>
      <c r="I40" s="176"/>
      <c r="J40" s="181" t="str">
        <f>VLOOKUP($F40,УЧАСТНИКИ!$A$2:$L$1106,9,FALSE)</f>
        <v>К</v>
      </c>
      <c r="L40" s="13"/>
    </row>
    <row r="41" spans="1:12" x14ac:dyDescent="0.25">
      <c r="A41" s="176" t="s">
        <v>46</v>
      </c>
      <c r="B41" s="177" t="str">
        <f>VLOOKUP($F41,УЧАСТНИКИ!$A$2:$L$1106,3,FALSE)</f>
        <v>Савлуков Савелий</v>
      </c>
      <c r="C41" s="178" t="str">
        <f>VLOOKUP($F41,УЧАСТНИКИ!$A$2:$L$1106,4,FALSE)</f>
        <v>06.01.2000</v>
      </c>
      <c r="D41" s="226" t="str">
        <f>VLOOKUP($F41,УЧАСТНИКИ!$A$2:$L$1106,5,FALSE)</f>
        <v xml:space="preserve">Алтайский край </v>
      </c>
      <c r="E41" s="265" t="str">
        <f>VLOOKUP($F41,УЧАСТНИКИ!$A$2:$L$1106,8,FALSE)</f>
        <v>1</v>
      </c>
      <c r="F41" s="277" t="s">
        <v>122</v>
      </c>
      <c r="G41" s="176"/>
      <c r="H41" s="176"/>
      <c r="I41" s="176"/>
      <c r="J41" s="181" t="str">
        <f>VLOOKUP($F41,УЧАСТНИКИ!$A$2:$L$1106,9,FALSE)</f>
        <v>К</v>
      </c>
    </row>
    <row r="42" spans="1:12" ht="26.4" x14ac:dyDescent="0.25">
      <c r="A42" s="176" t="s">
        <v>47</v>
      </c>
      <c r="B42" s="177" t="str">
        <f>VLOOKUP($F42,УЧАСТНИКИ!$A$2:$L$1106,3,FALSE)</f>
        <v>Стрельников Данил</v>
      </c>
      <c r="C42" s="178" t="str">
        <f>VLOOKUP($F42,УЧАСТНИКИ!$A$2:$L$1106,4,FALSE)</f>
        <v>03.05.1992</v>
      </c>
      <c r="D42" s="226" t="str">
        <f>VLOOKUP($F42,УЧАСТНИКИ!$A$2:$L$1106,5,FALSE)</f>
        <v xml:space="preserve">Республика Башкортостан </v>
      </c>
      <c r="E42" s="265" t="str">
        <f>VLOOKUP($F42,УЧАСТНИКИ!$A$2:$L$1106,8,FALSE)</f>
        <v>МС</v>
      </c>
      <c r="F42" s="277" t="s">
        <v>1426</v>
      </c>
      <c r="G42" s="176"/>
      <c r="H42" s="176"/>
      <c r="I42" s="176"/>
      <c r="J42" s="181" t="str">
        <f>VLOOKUP($F42,УЧАСТНИКИ!$A$2:$L$1106,9,FALSE)</f>
        <v>К</v>
      </c>
    </row>
    <row r="43" spans="1:12" ht="39.6" x14ac:dyDescent="0.25">
      <c r="A43" s="176" t="s">
        <v>48</v>
      </c>
      <c r="B43" s="177" t="str">
        <f>VLOOKUP($F43,УЧАСТНИКИ!$A$2:$L$1106,3,FALSE)</f>
        <v>Козлов Антон</v>
      </c>
      <c r="C43" s="178" t="str">
        <f>VLOOKUP($F43,УЧАСТНИКИ!$A$2:$L$1106,4,FALSE)</f>
        <v>09.03.1994</v>
      </c>
      <c r="D43" s="226" t="str">
        <f>VLOOKUP($F43,УЧАСТНИКИ!$A$2:$L$1106,5,FALSE)</f>
        <v>Ямало-Ненецкий автономный округ Владимирская область</v>
      </c>
      <c r="E43" s="265" t="str">
        <f>VLOOKUP($F43,УЧАСТНИКИ!$A$2:$L$1106,8,FALSE)</f>
        <v>МС</v>
      </c>
      <c r="F43" s="277" t="s">
        <v>1403</v>
      </c>
      <c r="G43" s="277"/>
      <c r="H43" s="277"/>
      <c r="I43" s="277"/>
      <c r="J43" s="181" t="str">
        <f>VLOOKUP($F43,УЧАСТНИКИ!$A$2:$L$1106,9,FALSE)</f>
        <v>К</v>
      </c>
    </row>
    <row r="44" spans="1:12" x14ac:dyDescent="0.25">
      <c r="A44" s="176" t="s">
        <v>71</v>
      </c>
      <c r="B44" s="177"/>
      <c r="C44" s="178"/>
      <c r="D44" s="226"/>
      <c r="E44" s="265"/>
      <c r="F44" s="176"/>
      <c r="G44" s="176"/>
      <c r="H44" s="176"/>
      <c r="I44" s="176"/>
      <c r="J44" s="181"/>
    </row>
    <row r="45" spans="1:12" hidden="1" x14ac:dyDescent="0.25">
      <c r="A45" s="222"/>
      <c r="B45" s="223" t="s">
        <v>63</v>
      </c>
      <c r="C45" s="224"/>
      <c r="D45" s="224"/>
      <c r="E45" s="224"/>
      <c r="F45" s="224"/>
      <c r="G45" s="224"/>
      <c r="H45" s="224"/>
      <c r="I45" s="224"/>
      <c r="J45" s="225"/>
      <c r="K45" s="7"/>
    </row>
    <row r="46" spans="1:12" hidden="1" x14ac:dyDescent="0.25">
      <c r="A46" s="176" t="s">
        <v>42</v>
      </c>
      <c r="B46" s="177" t="e">
        <f>VLOOKUP($F46,УЧАСТНИКИ!$A$2:$L$1106,3,FALSE)</f>
        <v>#N/A</v>
      </c>
      <c r="C46" s="178" t="e">
        <f>VLOOKUP($F46,УЧАСТНИКИ!$A$2:$L$1106,4,FALSE)</f>
        <v>#N/A</v>
      </c>
      <c r="D46" s="226" t="e">
        <f>VLOOKUP($F46,УЧАСТНИКИ!$A$2:$L$1106,5,FALSE)</f>
        <v>#N/A</v>
      </c>
      <c r="E46" s="265" t="e">
        <f>VLOOKUP($F46,УЧАСТНИКИ!$A$2:$L$1106,8,FALSE)</f>
        <v>#N/A</v>
      </c>
      <c r="F46" s="176"/>
      <c r="G46" s="176"/>
      <c r="H46" s="176"/>
      <c r="I46" s="176"/>
      <c r="J46" s="181" t="e">
        <f>VLOOKUP($F46,УЧАСТНИКИ!$A$2:$L$1106,9,FALSE)</f>
        <v>#N/A</v>
      </c>
    </row>
    <row r="47" spans="1:12" hidden="1" x14ac:dyDescent="0.25">
      <c r="A47" s="176" t="s">
        <v>43</v>
      </c>
      <c r="B47" s="177" t="e">
        <f>VLOOKUP($F47,УЧАСТНИКИ!$A$2:$L$1106,3,FALSE)</f>
        <v>#N/A</v>
      </c>
      <c r="C47" s="178" t="e">
        <f>VLOOKUP($F47,УЧАСТНИКИ!$A$2:$L$1106,4,FALSE)</f>
        <v>#N/A</v>
      </c>
      <c r="D47" s="226" t="e">
        <f>VLOOKUP($F47,УЧАСТНИКИ!$A$2:$L$1106,5,FALSE)</f>
        <v>#N/A</v>
      </c>
      <c r="E47" s="265" t="e">
        <f>VLOOKUP($F47,УЧАСТНИКИ!$A$2:$L$1106,8,FALSE)</f>
        <v>#N/A</v>
      </c>
      <c r="F47" s="176"/>
      <c r="G47" s="176"/>
      <c r="H47" s="176"/>
      <c r="I47" s="176"/>
      <c r="J47" s="181" t="e">
        <f>VLOOKUP($F47,УЧАСТНИКИ!$A$2:$L$1106,9,FALSE)</f>
        <v>#N/A</v>
      </c>
    </row>
    <row r="48" spans="1:12" hidden="1" x14ac:dyDescent="0.25">
      <c r="A48" s="176" t="s">
        <v>44</v>
      </c>
      <c r="B48" s="177" t="e">
        <f>VLOOKUP($F48,УЧАСТНИКИ!$A$2:$L$1106,3,FALSE)</f>
        <v>#N/A</v>
      </c>
      <c r="C48" s="178" t="e">
        <f>VLOOKUP($F48,УЧАСТНИКИ!$A$2:$L$1106,4,FALSE)</f>
        <v>#N/A</v>
      </c>
      <c r="D48" s="226" t="e">
        <f>VLOOKUP($F48,УЧАСТНИКИ!$A$2:$L$1106,5,FALSE)</f>
        <v>#N/A</v>
      </c>
      <c r="E48" s="265" t="e">
        <f>VLOOKUP($F48,УЧАСТНИКИ!$A$2:$L$1106,8,FALSE)</f>
        <v>#N/A</v>
      </c>
      <c r="F48" s="176"/>
      <c r="G48" s="176"/>
      <c r="H48" s="176"/>
      <c r="I48" s="176"/>
      <c r="J48" s="181" t="e">
        <f>VLOOKUP($F48,УЧАСТНИКИ!$A$2:$L$1106,9,FALSE)</f>
        <v>#N/A</v>
      </c>
    </row>
    <row r="49" spans="1:11" hidden="1" x14ac:dyDescent="0.25">
      <c r="A49" s="176" t="s">
        <v>45</v>
      </c>
      <c r="B49" s="177" t="e">
        <f>VLOOKUP($F49,УЧАСТНИКИ!$A$2:$L$1106,3,FALSE)</f>
        <v>#N/A</v>
      </c>
      <c r="C49" s="178" t="e">
        <f>VLOOKUP($F49,УЧАСТНИКИ!$A$2:$L$1106,4,FALSE)</f>
        <v>#N/A</v>
      </c>
      <c r="D49" s="226" t="e">
        <f>VLOOKUP($F49,УЧАСТНИКИ!$A$2:$L$1106,5,FALSE)</f>
        <v>#N/A</v>
      </c>
      <c r="E49" s="265" t="e">
        <f>VLOOKUP($F49,УЧАСТНИКИ!$A$2:$L$1106,8,FALSE)</f>
        <v>#N/A</v>
      </c>
      <c r="F49" s="176"/>
      <c r="G49" s="176"/>
      <c r="H49" s="176"/>
      <c r="I49" s="176"/>
      <c r="J49" s="181" t="e">
        <f>VLOOKUP($F49,УЧАСТНИКИ!$A$2:$L$1106,9,FALSE)</f>
        <v>#N/A</v>
      </c>
    </row>
    <row r="50" spans="1:11" hidden="1" x14ac:dyDescent="0.25">
      <c r="A50" s="176" t="s">
        <v>46</v>
      </c>
      <c r="B50" s="177" t="e">
        <f>VLOOKUP($F50,УЧАСТНИКИ!$A$2:$L$1106,3,FALSE)</f>
        <v>#N/A</v>
      </c>
      <c r="C50" s="178" t="e">
        <f>VLOOKUP($F50,УЧАСТНИКИ!$A$2:$L$1106,4,FALSE)</f>
        <v>#N/A</v>
      </c>
      <c r="D50" s="226" t="e">
        <f>VLOOKUP($F50,УЧАСТНИКИ!$A$2:$L$1106,5,FALSE)</f>
        <v>#N/A</v>
      </c>
      <c r="E50" s="265" t="e">
        <f>VLOOKUP($F50,УЧАСТНИКИ!$A$2:$L$1106,8,FALSE)</f>
        <v>#N/A</v>
      </c>
      <c r="F50" s="176"/>
      <c r="G50" s="176"/>
      <c r="H50" s="176"/>
      <c r="I50" s="176"/>
      <c r="J50" s="181" t="e">
        <f>VLOOKUP($F50,УЧАСТНИКИ!$A$2:$L$1106,9,FALSE)</f>
        <v>#N/A</v>
      </c>
    </row>
    <row r="51" spans="1:11" hidden="1" x14ac:dyDescent="0.25">
      <c r="A51" s="176" t="s">
        <v>47</v>
      </c>
      <c r="B51" s="177" t="e">
        <f>VLOOKUP($F51,УЧАСТНИКИ!$A$2:$L$1106,3,FALSE)</f>
        <v>#N/A</v>
      </c>
      <c r="C51" s="178" t="e">
        <f>VLOOKUP($F51,УЧАСТНИКИ!$A$2:$L$1106,4,FALSE)</f>
        <v>#N/A</v>
      </c>
      <c r="D51" s="226" t="e">
        <f>VLOOKUP($F51,УЧАСТНИКИ!$A$2:$L$1106,5,FALSE)</f>
        <v>#N/A</v>
      </c>
      <c r="E51" s="265" t="e">
        <f>VLOOKUP($F51,УЧАСТНИКИ!$A$2:$L$1106,8,FALSE)</f>
        <v>#N/A</v>
      </c>
      <c r="F51" s="176"/>
      <c r="G51" s="176"/>
      <c r="H51" s="176"/>
      <c r="I51" s="176"/>
      <c r="J51" s="181" t="e">
        <f>VLOOKUP($F51,УЧАСТНИКИ!$A$2:$L$1106,9,FALSE)</f>
        <v>#N/A</v>
      </c>
    </row>
    <row r="52" spans="1:11" hidden="1" x14ac:dyDescent="0.25">
      <c r="A52" s="176" t="s">
        <v>48</v>
      </c>
      <c r="B52" s="177" t="e">
        <f>VLOOKUP($F52,УЧАСТНИКИ!$A$2:$L$1106,3,FALSE)</f>
        <v>#N/A</v>
      </c>
      <c r="C52" s="178" t="e">
        <f>VLOOKUP($F52,УЧАСТНИКИ!$A$2:$L$1106,4,FALSE)</f>
        <v>#N/A</v>
      </c>
      <c r="D52" s="226" t="e">
        <f>VLOOKUP($F52,УЧАСТНИКИ!$A$2:$L$1106,5,FALSE)</f>
        <v>#N/A</v>
      </c>
      <c r="E52" s="265" t="e">
        <f>VLOOKUP($F52,УЧАСТНИКИ!$A$2:$L$1106,8,FALSE)</f>
        <v>#N/A</v>
      </c>
      <c r="F52" s="176"/>
      <c r="G52" s="176"/>
      <c r="H52" s="176"/>
      <c r="I52" s="176"/>
      <c r="J52" s="181" t="e">
        <f>VLOOKUP($F52,УЧАСТНИКИ!$A$2:$L$1106,9,FALSE)</f>
        <v>#N/A</v>
      </c>
    </row>
    <row r="53" spans="1:11" hidden="1" x14ac:dyDescent="0.25">
      <c r="A53" s="176">
        <v>8</v>
      </c>
      <c r="B53" s="177" t="e">
        <f>VLOOKUP($F53,УЧАСТНИКИ!$A$2:$L$1106,3,FALSE)</f>
        <v>#N/A</v>
      </c>
      <c r="C53" s="178" t="e">
        <f>VLOOKUP($F53,УЧАСТНИКИ!$A$2:$L$1106,4,FALSE)</f>
        <v>#N/A</v>
      </c>
      <c r="D53" s="226" t="e">
        <f>VLOOKUP($F53,УЧАСТНИКИ!$A$2:$L$1106,5,FALSE)</f>
        <v>#N/A</v>
      </c>
      <c r="E53" s="265" t="e">
        <f>VLOOKUP($F53,УЧАСТНИКИ!$A$2:$L$1106,8,FALSE)</f>
        <v>#N/A</v>
      </c>
      <c r="F53" s="176"/>
      <c r="G53" s="176"/>
      <c r="H53" s="176"/>
      <c r="I53" s="176"/>
      <c r="J53" s="181" t="e">
        <f>VLOOKUP($F53,УЧАСТНИКИ!$A$2:$L$1106,9,FALSE)</f>
        <v>#N/A</v>
      </c>
    </row>
    <row r="54" spans="1:11" hidden="1" x14ac:dyDescent="0.25">
      <c r="A54" s="222"/>
      <c r="B54" s="223" t="s">
        <v>29</v>
      </c>
      <c r="C54" s="224"/>
      <c r="D54" s="224"/>
      <c r="E54" s="224"/>
      <c r="F54" s="224"/>
      <c r="G54" s="224"/>
      <c r="H54" s="224"/>
      <c r="I54" s="224"/>
      <c r="J54" s="225"/>
    </row>
    <row r="55" spans="1:11" hidden="1" x14ac:dyDescent="0.25">
      <c r="A55" s="176" t="s">
        <v>42</v>
      </c>
      <c r="B55" s="177" t="e">
        <f>VLOOKUP($F55,УЧАСТНИКИ!$A$2:$L$1106,3,FALSE)</f>
        <v>#N/A</v>
      </c>
      <c r="C55" s="178" t="e">
        <f>VLOOKUP($F55,УЧАСТНИКИ!$A$2:$L$1106,4,FALSE)</f>
        <v>#N/A</v>
      </c>
      <c r="D55" s="226" t="e">
        <f>VLOOKUP($F55,УЧАСТНИКИ!$A$2:$L$1106,5,FALSE)</f>
        <v>#N/A</v>
      </c>
      <c r="E55" s="265" t="e">
        <f>VLOOKUP($F55,УЧАСТНИКИ!$A$2:$L$1106,8,FALSE)</f>
        <v>#N/A</v>
      </c>
      <c r="F55" s="176"/>
      <c r="G55" s="176"/>
      <c r="H55" s="176"/>
      <c r="I55" s="176"/>
      <c r="J55" s="181" t="e">
        <f>VLOOKUP($F55,УЧАСТНИКИ!$A$2:$L$1106,9,FALSE)</f>
        <v>#N/A</v>
      </c>
    </row>
    <row r="56" spans="1:11" hidden="1" x14ac:dyDescent="0.25">
      <c r="A56" s="176" t="s">
        <v>43</v>
      </c>
      <c r="B56" s="177" t="e">
        <f>VLOOKUP($F56,УЧАСТНИКИ!$A$2:$L$1106,3,FALSE)</f>
        <v>#N/A</v>
      </c>
      <c r="C56" s="178" t="e">
        <f>VLOOKUP($F56,УЧАСТНИКИ!$A$2:$L$1106,4,FALSE)</f>
        <v>#N/A</v>
      </c>
      <c r="D56" s="226" t="e">
        <f>VLOOKUP($F56,УЧАСТНИКИ!$A$2:$L$1106,5,FALSE)</f>
        <v>#N/A</v>
      </c>
      <c r="E56" s="265" t="e">
        <f>VLOOKUP($F56,УЧАСТНИКИ!$A$2:$L$1106,8,FALSE)</f>
        <v>#N/A</v>
      </c>
      <c r="F56" s="176"/>
      <c r="G56" s="176"/>
      <c r="H56" s="176"/>
      <c r="I56" s="176"/>
      <c r="J56" s="181" t="e">
        <f>VLOOKUP($F56,УЧАСТНИКИ!$A$2:$L$1106,9,FALSE)</f>
        <v>#N/A</v>
      </c>
    </row>
    <row r="57" spans="1:11" hidden="1" x14ac:dyDescent="0.25">
      <c r="A57" s="176" t="s">
        <v>44</v>
      </c>
      <c r="B57" s="177" t="e">
        <f>VLOOKUP($F57,УЧАСТНИКИ!$A$2:$L$1106,3,FALSE)</f>
        <v>#N/A</v>
      </c>
      <c r="C57" s="178" t="e">
        <f>VLOOKUP($F57,УЧАСТНИКИ!$A$2:$L$1106,4,FALSE)</f>
        <v>#N/A</v>
      </c>
      <c r="D57" s="226" t="e">
        <f>VLOOKUP($F57,УЧАСТНИКИ!$A$2:$L$1106,5,FALSE)</f>
        <v>#N/A</v>
      </c>
      <c r="E57" s="265" t="e">
        <f>VLOOKUP($F57,УЧАСТНИКИ!$A$2:$L$1106,8,FALSE)</f>
        <v>#N/A</v>
      </c>
      <c r="F57" s="176"/>
      <c r="G57" s="176"/>
      <c r="H57" s="176"/>
      <c r="I57" s="176"/>
      <c r="J57" s="181" t="e">
        <f>VLOOKUP($F57,УЧАСТНИКИ!$A$2:$L$1106,9,FALSE)</f>
        <v>#N/A</v>
      </c>
    </row>
    <row r="58" spans="1:11" hidden="1" x14ac:dyDescent="0.25">
      <c r="A58" s="176" t="s">
        <v>45</v>
      </c>
      <c r="B58" s="177" t="e">
        <f>VLOOKUP($F58,УЧАСТНИКИ!$A$2:$L$1106,3,FALSE)</f>
        <v>#N/A</v>
      </c>
      <c r="C58" s="178" t="e">
        <f>VLOOKUP($F58,УЧАСТНИКИ!$A$2:$L$1106,4,FALSE)</f>
        <v>#N/A</v>
      </c>
      <c r="D58" s="226" t="e">
        <f>VLOOKUP($F58,УЧАСТНИКИ!$A$2:$L$1106,5,FALSE)</f>
        <v>#N/A</v>
      </c>
      <c r="E58" s="265" t="e">
        <f>VLOOKUP($F58,УЧАСТНИКИ!$A$2:$L$1106,8,FALSE)</f>
        <v>#N/A</v>
      </c>
      <c r="F58" s="176"/>
      <c r="G58" s="176"/>
      <c r="H58" s="176"/>
      <c r="I58" s="176"/>
      <c r="J58" s="181" t="e">
        <f>VLOOKUP($F58,УЧАСТНИКИ!$A$2:$L$1106,9,FALSE)</f>
        <v>#N/A</v>
      </c>
    </row>
    <row r="59" spans="1:11" hidden="1" x14ac:dyDescent="0.25">
      <c r="A59" s="176" t="s">
        <v>46</v>
      </c>
      <c r="B59" s="177" t="e">
        <f>VLOOKUP($F59,УЧАСТНИКИ!$A$2:$L$1106,3,FALSE)</f>
        <v>#N/A</v>
      </c>
      <c r="C59" s="178" t="e">
        <f>VLOOKUP($F59,УЧАСТНИКИ!$A$2:$L$1106,4,FALSE)</f>
        <v>#N/A</v>
      </c>
      <c r="D59" s="226" t="e">
        <f>VLOOKUP($F59,УЧАСТНИКИ!$A$2:$L$1106,5,FALSE)</f>
        <v>#N/A</v>
      </c>
      <c r="E59" s="265" t="e">
        <f>VLOOKUP($F59,УЧАСТНИКИ!$A$2:$L$1106,8,FALSE)</f>
        <v>#N/A</v>
      </c>
      <c r="F59" s="176"/>
      <c r="G59" s="176"/>
      <c r="H59" s="176"/>
      <c r="I59" s="176"/>
      <c r="J59" s="181" t="e">
        <f>VLOOKUP($F59,УЧАСТНИКИ!$A$2:$L$1106,9,FALSE)</f>
        <v>#N/A</v>
      </c>
    </row>
    <row r="60" spans="1:11" hidden="1" x14ac:dyDescent="0.25">
      <c r="A60" s="176" t="s">
        <v>47</v>
      </c>
      <c r="B60" s="177" t="e">
        <f>VLOOKUP($F60,УЧАСТНИКИ!$A$2:$L$1106,3,FALSE)</f>
        <v>#N/A</v>
      </c>
      <c r="C60" s="178" t="e">
        <f>VLOOKUP($F60,УЧАСТНИКИ!$A$2:$L$1106,4,FALSE)</f>
        <v>#N/A</v>
      </c>
      <c r="D60" s="226" t="e">
        <f>VLOOKUP($F60,УЧАСТНИКИ!$A$2:$L$1106,5,FALSE)</f>
        <v>#N/A</v>
      </c>
      <c r="E60" s="265" t="e">
        <f>VLOOKUP($F60,УЧАСТНИКИ!$A$2:$L$1106,8,FALSE)</f>
        <v>#N/A</v>
      </c>
      <c r="F60" s="176"/>
      <c r="G60" s="176"/>
      <c r="H60" s="176"/>
      <c r="I60" s="176"/>
      <c r="J60" s="181" t="e">
        <f>VLOOKUP($F60,УЧАСТНИКИ!$A$2:$L$1106,9,FALSE)</f>
        <v>#N/A</v>
      </c>
    </row>
    <row r="61" spans="1:11" hidden="1" x14ac:dyDescent="0.25">
      <c r="A61" s="176" t="s">
        <v>48</v>
      </c>
      <c r="B61" s="177" t="e">
        <f>VLOOKUP($F61,УЧАСТНИКИ!$A$2:$L$1106,3,FALSE)</f>
        <v>#N/A</v>
      </c>
      <c r="C61" s="178" t="e">
        <f>VLOOKUP($F61,УЧАСТНИКИ!$A$2:$L$1106,4,FALSE)</f>
        <v>#N/A</v>
      </c>
      <c r="D61" s="226" t="e">
        <f>VLOOKUP($F61,УЧАСТНИКИ!$A$2:$L$1106,5,FALSE)</f>
        <v>#N/A</v>
      </c>
      <c r="E61" s="265" t="e">
        <f>VLOOKUP($F61,УЧАСТНИКИ!$A$2:$L$1106,8,FALSE)</f>
        <v>#N/A</v>
      </c>
      <c r="F61" s="176"/>
      <c r="G61" s="176"/>
      <c r="H61" s="176"/>
      <c r="I61" s="176"/>
      <c r="J61" s="181" t="e">
        <f>VLOOKUP($F61,УЧАСТНИКИ!$A$2:$L$1106,9,FALSE)</f>
        <v>#N/A</v>
      </c>
    </row>
    <row r="62" spans="1:11" hidden="1" x14ac:dyDescent="0.25">
      <c r="A62" s="176">
        <v>8</v>
      </c>
      <c r="B62" s="177" t="e">
        <f>VLOOKUP($F62,УЧАСТНИКИ!$A$2:$L$1106,3,FALSE)</f>
        <v>#N/A</v>
      </c>
      <c r="C62" s="178" t="e">
        <f>VLOOKUP($F62,УЧАСТНИКИ!$A$2:$L$1106,4,FALSE)</f>
        <v>#N/A</v>
      </c>
      <c r="D62" s="226" t="e">
        <f>VLOOKUP($F62,УЧАСТНИКИ!$A$2:$L$1106,5,FALSE)</f>
        <v>#N/A</v>
      </c>
      <c r="E62" s="265" t="e">
        <f>VLOOKUP($F62,УЧАСТНИКИ!$A$2:$L$1106,8,FALSE)</f>
        <v>#N/A</v>
      </c>
      <c r="F62" s="176"/>
      <c r="G62" s="176"/>
      <c r="H62" s="176"/>
      <c r="I62" s="176"/>
      <c r="J62" s="181" t="e">
        <f>VLOOKUP($F62,УЧАСТНИКИ!$A$2:$L$1106,9,FALSE)</f>
        <v>#N/A</v>
      </c>
    </row>
    <row r="63" spans="1:11" hidden="1" x14ac:dyDescent="0.25">
      <c r="K63" s="27"/>
    </row>
    <row r="64" spans="1:11" ht="15.6" x14ac:dyDescent="0.3">
      <c r="A64" s="229" t="s">
        <v>65</v>
      </c>
      <c r="B64" s="190"/>
      <c r="D64" s="229"/>
      <c r="E64" s="267"/>
      <c r="J64" s="27"/>
      <c r="K64" s="27"/>
    </row>
    <row r="65" spans="1:11" ht="15.6" x14ac:dyDescent="0.3">
      <c r="A65" s="229" t="s">
        <v>60</v>
      </c>
      <c r="K65" s="27"/>
    </row>
    <row r="66" spans="1:11" ht="15.6" x14ac:dyDescent="0.3">
      <c r="A66" s="229" t="s">
        <v>62</v>
      </c>
      <c r="B66" s="229"/>
      <c r="K66" s="27"/>
    </row>
    <row r="67" spans="1:11" ht="15.6" x14ac:dyDescent="0.3">
      <c r="A67" s="229" t="s">
        <v>61</v>
      </c>
      <c r="B67" s="229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</sheetData>
  <mergeCells count="6">
    <mergeCell ref="A6:B6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39" bottom="0.2" header="0.27559055118110237" footer="0.19685039370078741"/>
  <pageSetup paperSize="9" scale="88" orientation="landscape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A1:N107"/>
  <sheetViews>
    <sheetView view="pageBreakPreview" zoomScale="60" zoomScaleNormal="80" workbookViewId="0">
      <selection activeCell="E34" sqref="E34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3" style="164" customWidth="1"/>
    <col min="4" max="4" width="26.5546875" style="164" customWidth="1"/>
    <col min="5" max="5" width="9.77734375" style="164" customWidth="1"/>
    <col min="6" max="6" width="9.332031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11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244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4.4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249"/>
    </row>
    <row r="5" spans="1:14" ht="14.4" x14ac:dyDescent="0.25">
      <c r="A5" s="308" t="s">
        <v>210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4" x14ac:dyDescent="0.25">
      <c r="A6" s="302"/>
      <c r="B6" s="302"/>
      <c r="C6" s="167"/>
      <c r="D6" s="13"/>
      <c r="E6" s="13"/>
      <c r="I6" s="18"/>
      <c r="J6" s="13" t="s">
        <v>235</v>
      </c>
      <c r="K6" s="167"/>
    </row>
    <row r="7" spans="1:14" ht="12.75" customHeight="1" x14ac:dyDescent="0.25">
      <c r="A7" s="216"/>
      <c r="B7" s="66" t="s">
        <v>204</v>
      </c>
      <c r="C7" s="273" t="s">
        <v>1544</v>
      </c>
      <c r="D7" s="18" t="str">
        <f>d_1</f>
        <v>28.05.2019г.</v>
      </c>
      <c r="E7" s="18" t="s">
        <v>1541</v>
      </c>
      <c r="F7" s="218"/>
      <c r="G7" s="242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206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ht="26.4" x14ac:dyDescent="0.25">
      <c r="A10" s="176" t="s">
        <v>42</v>
      </c>
      <c r="B10" s="177" t="str">
        <f>VLOOKUP($F10,УЧАСТНИКИ!$A$2:$L$1106,3,FALSE)</f>
        <v>Ефремов Данила</v>
      </c>
      <c r="C10" s="178" t="str">
        <f>VLOOKUP($F10,УЧАСТНИКИ!$A$2:$L$1106,4,FALSE)</f>
        <v>19.06.1990</v>
      </c>
      <c r="D10" s="226" t="str">
        <f>VLOOKUP($F10,УЧАСТНИКИ!$A$2:$L$1106,5,FALSE)</f>
        <v xml:space="preserve">Ямало-Ненецкий автономный округ </v>
      </c>
      <c r="E10" s="265" t="str">
        <f>VLOOKUP($F10,УЧАСТНИКИ!$A$2:$L$1106,8,FALSE)</f>
        <v>МС</v>
      </c>
      <c r="F10" s="227" t="s">
        <v>1421</v>
      </c>
      <c r="G10" s="227"/>
      <c r="H10" s="176"/>
      <c r="I10" s="176"/>
      <c r="J10" s="181" t="str">
        <f>VLOOKUP($F10,УЧАСТНИКИ!$A$2:$L$1106,9,FALSE)</f>
        <v>К</v>
      </c>
    </row>
    <row r="11" spans="1:14" x14ac:dyDescent="0.25">
      <c r="A11" s="176" t="s">
        <v>43</v>
      </c>
      <c r="B11" s="177" t="str">
        <f>VLOOKUP($F11,УЧАСТНИКИ!$A$2:$L$1106,3,FALSE)</f>
        <v>Баганов Данил</v>
      </c>
      <c r="C11" s="178" t="str">
        <f>VLOOKUP($F11,УЧАСТНИКИ!$A$2:$L$1106,4,FALSE)</f>
        <v>10.05.1992</v>
      </c>
      <c r="D11" s="226" t="str">
        <f>VLOOKUP($F11,УЧАСТНИКИ!$A$2:$L$1106,5,FALSE)</f>
        <v xml:space="preserve">Тюменская область </v>
      </c>
      <c r="E11" s="265" t="str">
        <f>VLOOKUP($F11,УЧАСТНИКИ!$A$2:$L$1106,8,FALSE)</f>
        <v>КМС</v>
      </c>
      <c r="F11" s="277" t="s">
        <v>1346</v>
      </c>
      <c r="G11" s="176"/>
      <c r="H11" s="176"/>
      <c r="I11" s="176"/>
      <c r="J11" s="181" t="str">
        <f>VLOOKUP($F11,УЧАСТНИКИ!$A$2:$L$1106,9,FALSE)</f>
        <v>К</v>
      </c>
    </row>
    <row r="12" spans="1:14" x14ac:dyDescent="0.25">
      <c r="A12" s="176" t="s">
        <v>44</v>
      </c>
      <c r="B12" s="177" t="str">
        <f>VLOOKUP($F12,УЧАСТНИКИ!$A$2:$L$1106,3,FALSE)</f>
        <v>Гадельшин Вильдан</v>
      </c>
      <c r="C12" s="178" t="str">
        <f>VLOOKUP($F12,УЧАСТНИКИ!$A$2:$L$1106,4,FALSE)</f>
        <v>12.04.1995</v>
      </c>
      <c r="D12" s="226" t="str">
        <f>VLOOKUP($F12,УЧАСТНИКИ!$A$2:$L$1106,5,FALSE)</f>
        <v xml:space="preserve">Республика Башкортостан </v>
      </c>
      <c r="E12" s="265" t="str">
        <f>VLOOKUP($F12,УЧАСТНИКИ!$A$2:$L$1106,8,FALSE)</f>
        <v>КМС</v>
      </c>
      <c r="F12" s="277" t="s">
        <v>1424</v>
      </c>
      <c r="G12" s="176"/>
      <c r="H12" s="176"/>
      <c r="I12" s="176"/>
      <c r="J12" s="181" t="str">
        <f>VLOOKUP($F12,УЧАСТНИКИ!$A$2:$L$1106,9,FALSE)</f>
        <v>К</v>
      </c>
    </row>
    <row r="13" spans="1:14" x14ac:dyDescent="0.25">
      <c r="A13" s="176" t="s">
        <v>45</v>
      </c>
      <c r="B13" s="177" t="str">
        <f>VLOOKUP($F13,УЧАСТНИКИ!$A$2:$L$1106,3,FALSE)</f>
        <v>Назаренко Михаил</v>
      </c>
      <c r="C13" s="178" t="str">
        <f>VLOOKUP($F13,УЧАСТНИКИ!$A$2:$L$1106,4,FALSE)</f>
        <v>23.11.1995</v>
      </c>
      <c r="D13" s="226" t="str">
        <f>VLOOKUP($F13,УЧАСТНИКИ!$A$2:$L$1106,5,FALSE)</f>
        <v xml:space="preserve">ЮФО (К) </v>
      </c>
      <c r="E13" s="265" t="str">
        <f>VLOOKUP($F13,УЧАСТНИКИ!$A$2:$L$1106,8,FALSE)</f>
        <v>1</v>
      </c>
      <c r="F13" s="277" t="s">
        <v>1508</v>
      </c>
      <c r="G13" s="176"/>
      <c r="H13" s="176"/>
      <c r="I13" s="176"/>
      <c r="J13" s="181" t="str">
        <f>VLOOKUP($F13,УЧАСТНИКИ!$A$2:$L$1106,9,FALSE)</f>
        <v>К</v>
      </c>
      <c r="L13" s="13"/>
    </row>
    <row r="14" spans="1:14" x14ac:dyDescent="0.25">
      <c r="A14" s="176" t="s">
        <v>46</v>
      </c>
      <c r="B14" s="177" t="str">
        <f>VLOOKUP($F14,УЧАСТНИКИ!$A$2:$L$1106,3,FALSE)</f>
        <v>Овчинников Вaдим</v>
      </c>
      <c r="C14" s="178" t="str">
        <f>VLOOKUP($F14,УЧАСТНИКИ!$A$2:$L$1106,4,FALSE)</f>
        <v>04.01.1996</v>
      </c>
      <c r="D14" s="226" t="str">
        <f>VLOOKUP($F14,УЧАСТНИКИ!$A$2:$L$1106,5,FALSE)</f>
        <v xml:space="preserve">Свердловская область </v>
      </c>
      <c r="E14" s="265" t="str">
        <f>VLOOKUP($F14,УЧАСТНИКИ!$A$2:$L$1106,8,FALSE)</f>
        <v>КМС</v>
      </c>
      <c r="F14" s="277" t="s">
        <v>101</v>
      </c>
      <c r="G14" s="176"/>
      <c r="H14" s="176"/>
      <c r="I14" s="176"/>
      <c r="J14" s="181" t="str">
        <f>VLOOKUP($F14,УЧАСТНИКИ!$A$2:$L$1106,9,FALSE)</f>
        <v>К</v>
      </c>
    </row>
    <row r="15" spans="1:14" x14ac:dyDescent="0.25">
      <c r="A15" s="176" t="s">
        <v>47</v>
      </c>
      <c r="B15" s="177" t="str">
        <f>VLOOKUP($F15,УЧАСТНИКИ!$A$2:$L$1106,3,FALSE)</f>
        <v>Рахманов Руслан</v>
      </c>
      <c r="C15" s="178" t="str">
        <f>VLOOKUP($F15,УЧАСТНИКИ!$A$2:$L$1106,4,FALSE)</f>
        <v>24.04.1997</v>
      </c>
      <c r="D15" s="226" t="str">
        <f>VLOOKUP($F15,УЧАСТНИКИ!$A$2:$L$1106,5,FALSE)</f>
        <v xml:space="preserve">Краснодарский край </v>
      </c>
      <c r="E15" s="265" t="str">
        <f>VLOOKUP($F15,УЧАСТНИКИ!$A$2:$L$1106,8,FALSE)</f>
        <v>КМС</v>
      </c>
      <c r="F15" s="277" t="s">
        <v>1392</v>
      </c>
      <c r="G15" s="176"/>
      <c r="H15" s="176"/>
      <c r="I15" s="176"/>
      <c r="J15" s="181" t="str">
        <f>VLOOKUP($F15,УЧАСТНИКИ!$A$2:$L$1106,9,FALSE)</f>
        <v>Л</v>
      </c>
    </row>
    <row r="16" spans="1:14" x14ac:dyDescent="0.25">
      <c r="A16" s="176" t="s">
        <v>48</v>
      </c>
      <c r="B16" s="177" t="str">
        <f>VLOOKUP($F16,УЧАСТНИКИ!$A$2:$L$1106,3,FALSE)</f>
        <v>Хворостухин Павел</v>
      </c>
      <c r="C16" s="178" t="str">
        <f>VLOOKUP($F16,УЧАСТНИКИ!$A$2:$L$1106,4,FALSE)</f>
        <v>18.06.1986</v>
      </c>
      <c r="D16" s="226" t="str">
        <f>VLOOKUP($F16,УЧАСТНИКИ!$A$2:$L$1106,5,FALSE)</f>
        <v>Москва Санкт-Петербург</v>
      </c>
      <c r="E16" s="265" t="str">
        <f>VLOOKUP($F16,УЧАСТНИКИ!$A$2:$L$1106,8,FALSE)</f>
        <v>МС</v>
      </c>
      <c r="F16" s="277" t="s">
        <v>1464</v>
      </c>
      <c r="G16" s="176"/>
      <c r="H16" s="176"/>
      <c r="I16" s="176"/>
      <c r="J16" s="181" t="str">
        <f>VLOOKUP($F16,УЧАСТНИКИ!$A$2:$L$1106,9,FALSE)</f>
        <v>Л</v>
      </c>
    </row>
    <row r="17" spans="1:10" x14ac:dyDescent="0.25">
      <c r="A17" s="176" t="s">
        <v>71</v>
      </c>
      <c r="B17" s="177" t="str">
        <f>VLOOKUP($F17,УЧАСТНИКИ!$A$2:$L$1106,3,FALSE)</f>
        <v>Семёнов Владислав</v>
      </c>
      <c r="C17" s="178" t="str">
        <f>VLOOKUP($F17,УЧАСТНИКИ!$A$2:$L$1106,4,FALSE)</f>
        <v>07.06.1999</v>
      </c>
      <c r="D17" s="226" t="str">
        <f>VLOOKUP($F17,УЧАСТНИКИ!$A$2:$L$1106,5,FALSE)</f>
        <v xml:space="preserve">Санкт-Петербург </v>
      </c>
      <c r="E17" s="265" t="str">
        <f>VLOOKUP($F17,УЧАСТНИКИ!$A$2:$L$1106,8,FALSE)</f>
        <v>КМС</v>
      </c>
      <c r="F17" s="277" t="s">
        <v>1453</v>
      </c>
      <c r="G17" s="176"/>
      <c r="H17" s="176"/>
      <c r="I17" s="176"/>
      <c r="J17" s="181" t="str">
        <f>VLOOKUP($F17,УЧАСТНИКИ!$A$2:$L$1106,9,FALSE)</f>
        <v>Л</v>
      </c>
    </row>
    <row r="18" spans="1:10" x14ac:dyDescent="0.25">
      <c r="A18" s="176" t="s">
        <v>78</v>
      </c>
      <c r="B18" s="177" t="str">
        <f>VLOOKUP($F18,УЧАСТНИКИ!$A$2:$L$1106,3,FALSE)</f>
        <v>Сидоров Олег</v>
      </c>
      <c r="C18" s="178" t="str">
        <f>VLOOKUP($F18,УЧАСТНИКИ!$A$2:$L$1106,4,FALSE)</f>
        <v>07.06.1990</v>
      </c>
      <c r="D18" s="226" t="str">
        <f>VLOOKUP($F18,УЧАСТНИКИ!$A$2:$L$1106,5,FALSE)</f>
        <v xml:space="preserve">Республика Татарстан </v>
      </c>
      <c r="E18" s="265" t="str">
        <f>VLOOKUP($F18,УЧАСТНИКИ!$A$2:$L$1106,8,FALSE)</f>
        <v>МС</v>
      </c>
      <c r="F18" s="277" t="s">
        <v>1415</v>
      </c>
      <c r="G18" s="176"/>
      <c r="H18" s="176"/>
      <c r="I18" s="176"/>
      <c r="J18" s="181" t="str">
        <f>VLOOKUP($F18,УЧАСТНИКИ!$A$2:$L$1106,9,FALSE)</f>
        <v>К</v>
      </c>
    </row>
    <row r="19" spans="1:10" hidden="1" x14ac:dyDescent="0.25">
      <c r="A19" s="176" t="s">
        <v>77</v>
      </c>
      <c r="B19" s="177" t="e">
        <f>VLOOKUP($F19,УЧАСТНИКИ!$A$2:$L$1106,3,FALSE)</f>
        <v>#N/A</v>
      </c>
      <c r="C19" s="178" t="e">
        <f>VLOOKUP($F19,УЧАСТНИКИ!$A$2:$L$1106,4,FALSE)</f>
        <v>#N/A</v>
      </c>
      <c r="D19" s="226" t="e">
        <f>VLOOKUP($F19,УЧАСТНИКИ!$A$2:$L$1106,5,FALSE)</f>
        <v>#N/A</v>
      </c>
      <c r="E19" s="265" t="e">
        <f>VLOOKUP($F19,УЧАСТНИКИ!$A$2:$L$1106,8,FALSE)</f>
        <v>#N/A</v>
      </c>
      <c r="F19" s="176"/>
      <c r="G19" s="176"/>
      <c r="H19" s="176"/>
      <c r="I19" s="176"/>
      <c r="J19" s="181" t="e">
        <f>VLOOKUP($F19,УЧАСТНИКИ!$A$2:$L$1106,9,FALSE)</f>
        <v>#N/A</v>
      </c>
    </row>
    <row r="20" spans="1:10" hidden="1" x14ac:dyDescent="0.25">
      <c r="A20" s="176" t="s">
        <v>76</v>
      </c>
      <c r="B20" s="177" t="e">
        <f>VLOOKUP($F20,УЧАСТНИКИ!$A$2:$L$1106,3,FALSE)</f>
        <v>#N/A</v>
      </c>
      <c r="C20" s="178" t="e">
        <f>VLOOKUP($F20,УЧАСТНИКИ!$A$2:$L$1106,4,FALSE)</f>
        <v>#N/A</v>
      </c>
      <c r="D20" s="226" t="e">
        <f>VLOOKUP($F20,УЧАСТНИКИ!$A$2:$L$1106,5,FALSE)</f>
        <v>#N/A</v>
      </c>
      <c r="E20" s="265" t="e">
        <f>VLOOKUP($F20,УЧАСТНИКИ!$A$2:$L$1106,8,FALSE)</f>
        <v>#N/A</v>
      </c>
      <c r="F20" s="176"/>
      <c r="G20" s="176"/>
      <c r="H20" s="176"/>
      <c r="I20" s="176"/>
      <c r="J20" s="181" t="e">
        <f>VLOOKUP($F20,УЧАСТНИКИ!$A$2:$L$1106,9,FALSE)</f>
        <v>#N/A</v>
      </c>
    </row>
    <row r="21" spans="1:10" hidden="1" x14ac:dyDescent="0.25">
      <c r="A21" s="176" t="s">
        <v>75</v>
      </c>
      <c r="B21" s="177" t="e">
        <f>VLOOKUP($F21,УЧАСТНИКИ!$A$2:$L$1106,3,FALSE)</f>
        <v>#N/A</v>
      </c>
      <c r="C21" s="178" t="e">
        <f>VLOOKUP($F21,УЧАСТНИКИ!$A$2:$L$1106,4,FALSE)</f>
        <v>#N/A</v>
      </c>
      <c r="D21" s="226" t="e">
        <f>VLOOKUP($F21,УЧАСТНИКИ!$A$2:$L$1106,5,FALSE)</f>
        <v>#N/A</v>
      </c>
      <c r="E21" s="265" t="e">
        <f>VLOOKUP($F21,УЧАСТНИКИ!$A$2:$L$1106,8,FALSE)</f>
        <v>#N/A</v>
      </c>
      <c r="F21" s="176"/>
      <c r="G21" s="176"/>
      <c r="H21" s="176"/>
      <c r="I21" s="176"/>
      <c r="J21" s="181" t="e">
        <f>VLOOKUP($F21,УЧАСТНИКИ!$A$2:$L$1106,9,FALSE)</f>
        <v>#N/A</v>
      </c>
    </row>
    <row r="22" spans="1:10" hidden="1" x14ac:dyDescent="0.25">
      <c r="A22" s="176" t="s">
        <v>74</v>
      </c>
      <c r="B22" s="177" t="e">
        <f>VLOOKUP($F22,УЧАСТНИКИ!$A$2:$L$1106,3,FALSE)</f>
        <v>#N/A</v>
      </c>
      <c r="C22" s="178" t="e">
        <f>VLOOKUP($F22,УЧАСТНИКИ!$A$2:$L$1106,4,FALSE)</f>
        <v>#N/A</v>
      </c>
      <c r="D22" s="226" t="e">
        <f>VLOOKUP($F22,УЧАСТНИКИ!$A$2:$L$1106,5,FALSE)</f>
        <v>#N/A</v>
      </c>
      <c r="E22" s="265" t="e">
        <f>VLOOKUP($F22,УЧАСТНИКИ!$A$2:$L$1106,8,FALSE)</f>
        <v>#N/A</v>
      </c>
      <c r="F22" s="176"/>
      <c r="G22" s="176"/>
      <c r="H22" s="176"/>
      <c r="I22" s="176"/>
      <c r="J22" s="181" t="e">
        <f>VLOOKUP($F22,УЧАСТНИКИ!$A$2:$L$1106,9,FALSE)</f>
        <v>#N/A</v>
      </c>
    </row>
    <row r="23" spans="1:10" hidden="1" x14ac:dyDescent="0.25">
      <c r="A23" s="176" t="s">
        <v>73</v>
      </c>
      <c r="B23" s="177" t="e">
        <f>VLOOKUP($F23,УЧАСТНИКИ!$A$2:$L$1106,3,FALSE)</f>
        <v>#N/A</v>
      </c>
      <c r="C23" s="178" t="e">
        <f>VLOOKUP($F23,УЧАСТНИКИ!$A$2:$L$1106,4,FALSE)</f>
        <v>#N/A</v>
      </c>
      <c r="D23" s="226" t="e">
        <f>VLOOKUP($F23,УЧАСТНИКИ!$A$2:$L$1106,5,FALSE)</f>
        <v>#N/A</v>
      </c>
      <c r="E23" s="265" t="e">
        <f>VLOOKUP($F23,УЧАСТНИКИ!$A$2:$L$1106,8,FALSE)</f>
        <v>#N/A</v>
      </c>
      <c r="F23" s="176"/>
      <c r="G23" s="176"/>
      <c r="H23" s="176"/>
      <c r="I23" s="176"/>
      <c r="J23" s="181" t="e">
        <f>VLOOKUP($F23,УЧАСТНИКИ!$A$2:$L$1106,9,FALSE)</f>
        <v>#N/A</v>
      </c>
    </row>
    <row r="24" spans="1:10" hidden="1" x14ac:dyDescent="0.25">
      <c r="A24" s="176" t="s">
        <v>72</v>
      </c>
      <c r="B24" s="177" t="e">
        <f>VLOOKUP($F24,УЧАСТНИКИ!$A$2:$L$1106,3,FALSE)</f>
        <v>#N/A</v>
      </c>
      <c r="C24" s="178" t="e">
        <f>VLOOKUP($F24,УЧАСТНИКИ!$A$2:$L$1106,4,FALSE)</f>
        <v>#N/A</v>
      </c>
      <c r="D24" s="226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81" t="e">
        <f>VLOOKUP($F24,УЧАСТНИКИ!$A$2:$L$1106,9,FALSE)</f>
        <v>#N/A</v>
      </c>
    </row>
    <row r="25" spans="1:10" hidden="1" x14ac:dyDescent="0.25">
      <c r="A25" s="176" t="s">
        <v>79</v>
      </c>
      <c r="B25" s="177" t="e">
        <f>VLOOKUP($F25,УЧАСТНИКИ!$A$2:$L$1106,3,FALSE)</f>
        <v>#N/A</v>
      </c>
      <c r="C25" s="178" t="e">
        <f>VLOOKUP($F25,УЧАСТНИКИ!$A$2:$L$1106,4,FALSE)</f>
        <v>#N/A</v>
      </c>
      <c r="D25" s="226" t="e">
        <f>VLOOKUP($F25,УЧАСТНИКИ!$A$2:$L$1106,5,FALSE)</f>
        <v>#N/A</v>
      </c>
      <c r="E25" s="265" t="e">
        <f>VLOOKUP($F25,УЧАСТНИКИ!$A$2:$L$1106,8,FALSE)</f>
        <v>#N/A</v>
      </c>
      <c r="F25" s="176"/>
      <c r="G25" s="176"/>
      <c r="H25" s="176"/>
      <c r="I25" s="176"/>
      <c r="J25" s="181" t="e">
        <f>VLOOKUP($F25,УЧАСТНИКИ!$A$2:$L$1106,9,FALSE)</f>
        <v>#N/A</v>
      </c>
    </row>
    <row r="26" spans="1:10" x14ac:dyDescent="0.25">
      <c r="A26" s="222"/>
      <c r="B26" s="223" t="s">
        <v>50</v>
      </c>
      <c r="C26" s="245"/>
      <c r="D26" s="224"/>
      <c r="E26" s="224"/>
      <c r="F26" s="224"/>
      <c r="G26" s="224"/>
      <c r="H26" s="224"/>
      <c r="I26" s="224"/>
      <c r="J26" s="225"/>
    </row>
    <row r="27" spans="1:10" x14ac:dyDescent="0.25">
      <c r="A27" s="176" t="s">
        <v>42</v>
      </c>
      <c r="B27" s="177" t="str">
        <f>VLOOKUP($F27,УЧАСТНИКИ!$A$2:$L$1106,3,FALSE)</f>
        <v>Анисимов Алексей</v>
      </c>
      <c r="C27" s="178" t="str">
        <f>VLOOKUP($F27,УЧАСТНИКИ!$A$2:$L$1106,4,FALSE)</f>
        <v>05.06.1994</v>
      </c>
      <c r="D27" s="226" t="str">
        <f>VLOOKUP($F27,УЧАСТНИКИ!$A$2:$L$1106,5,FALSE)</f>
        <v xml:space="preserve">Воронежская область </v>
      </c>
      <c r="E27" s="265" t="str">
        <f>VLOOKUP($F27,УЧАСТНИКИ!$A$2:$L$1106,8,FALSE)</f>
        <v>КМС</v>
      </c>
      <c r="F27" s="277" t="s">
        <v>1491</v>
      </c>
      <c r="G27" s="176"/>
      <c r="H27" s="176"/>
      <c r="I27" s="176"/>
      <c r="J27" s="181" t="str">
        <f>VLOOKUP($F27,УЧАСТНИКИ!$A$2:$L$1106,9,FALSE)</f>
        <v>К</v>
      </c>
    </row>
    <row r="28" spans="1:10" x14ac:dyDescent="0.25">
      <c r="A28" s="176" t="s">
        <v>43</v>
      </c>
      <c r="B28" s="177" t="str">
        <f>VLOOKUP($F28,УЧАСТНИКИ!$A$2:$L$1106,3,FALSE)</f>
        <v>Никитин Владимир</v>
      </c>
      <c r="C28" s="178" t="str">
        <f>VLOOKUP($F28,УЧАСТНИКИ!$A$2:$L$1106,4,FALSE)</f>
        <v>05.08.1992</v>
      </c>
      <c r="D28" s="226" t="str">
        <f>VLOOKUP($F28,УЧАСТНИКИ!$A$2:$L$1106,5,FALSE)</f>
        <v>Москва Пермский край</v>
      </c>
      <c r="E28" s="265" t="str">
        <f>VLOOKUP($F28,УЧАСТНИКИ!$A$2:$L$1106,8,FALSE)</f>
        <v>МСМК</v>
      </c>
      <c r="F28" s="277" t="s">
        <v>125</v>
      </c>
      <c r="G28" s="176"/>
      <c r="H28" s="176"/>
      <c r="I28" s="176"/>
      <c r="J28" s="181" t="str">
        <f>VLOOKUP($F28,УЧАСТНИКИ!$A$2:$L$1106,9,FALSE)</f>
        <v>К</v>
      </c>
    </row>
    <row r="29" spans="1:10" ht="26.4" x14ac:dyDescent="0.25">
      <c r="A29" s="176" t="s">
        <v>44</v>
      </c>
      <c r="B29" s="177" t="str">
        <f>VLOOKUP($F29,УЧАСТНИКИ!$A$2:$L$1106,3,FALSE)</f>
        <v>Дубровский Сергей</v>
      </c>
      <c r="C29" s="178" t="str">
        <f>VLOOKUP($F29,УЧАСТНИКИ!$A$2:$L$1106,4,FALSE)</f>
        <v>20.01.1995</v>
      </c>
      <c r="D29" s="226" t="str">
        <f>VLOOKUP($F29,УЧАСТНИКИ!$A$2:$L$1106,5,FALSE)</f>
        <v>Московская область Белгородская область</v>
      </c>
      <c r="E29" s="265" t="str">
        <f>VLOOKUP($F29,УЧАСТНИКИ!$A$2:$L$1106,8,FALSE)</f>
        <v>МС</v>
      </c>
      <c r="F29" s="277" t="s">
        <v>1514</v>
      </c>
      <c r="G29" s="176"/>
      <c r="H29" s="176"/>
      <c r="I29" s="176"/>
      <c r="J29" s="181" t="str">
        <f>VLOOKUP($F29,УЧАСТНИКИ!$A$2:$L$1106,9,FALSE)</f>
        <v>К</v>
      </c>
    </row>
    <row r="30" spans="1:10" x14ac:dyDescent="0.25">
      <c r="A30" s="176" t="s">
        <v>45</v>
      </c>
      <c r="B30" s="177" t="str">
        <f>VLOOKUP($F30,УЧАСТНИКИ!$A$2:$L$1106,3,FALSE)</f>
        <v>Горин Николай</v>
      </c>
      <c r="C30" s="178" t="str">
        <f>VLOOKUP($F30,УЧАСТНИКИ!$A$2:$L$1106,4,FALSE)</f>
        <v>03.01.1995</v>
      </c>
      <c r="D30" s="226" t="str">
        <f>VLOOKUP($F30,УЧАСТНИКИ!$A$2:$L$1106,5,FALSE)</f>
        <v>Москва Республика Мордовия</v>
      </c>
      <c r="E30" s="265" t="str">
        <f>VLOOKUP($F30,УЧАСТНИКИ!$A$2:$L$1106,8,FALSE)</f>
        <v>МС</v>
      </c>
      <c r="F30" s="277" t="s">
        <v>1370</v>
      </c>
      <c r="G30" s="176"/>
      <c r="H30" s="176"/>
      <c r="I30" s="176"/>
      <c r="J30" s="181" t="str">
        <f>VLOOKUP($F30,УЧАСТНИКИ!$A$2:$L$1106,9,FALSE)</f>
        <v>К</v>
      </c>
    </row>
    <row r="31" spans="1:10" x14ac:dyDescent="0.25">
      <c r="A31" s="176" t="s">
        <v>46</v>
      </c>
      <c r="B31" s="177" t="str">
        <f>VLOOKUP($F31,УЧАСТНИКИ!$A$2:$L$1106,3,FALSE)</f>
        <v>Кунц Евгений</v>
      </c>
      <c r="C31" s="178" t="str">
        <f>VLOOKUP($F31,УЧАСТНИКИ!$A$2:$L$1106,4,FALSE)</f>
        <v>21.04.1993</v>
      </c>
      <c r="D31" s="226" t="str">
        <f>VLOOKUP($F31,УЧАСТНИКИ!$A$2:$L$1106,5,FALSE)</f>
        <v>Москва Алтайский край</v>
      </c>
      <c r="E31" s="265" t="str">
        <f>VLOOKUP($F31,УЧАСТНИКИ!$A$2:$L$1106,8,FALSE)</f>
        <v>МСМК</v>
      </c>
      <c r="F31" s="277" t="s">
        <v>1530</v>
      </c>
      <c r="G31" s="176"/>
      <c r="H31" s="176"/>
      <c r="I31" s="176"/>
      <c r="J31" s="181" t="str">
        <f>VLOOKUP($F31,УЧАСТНИКИ!$A$2:$L$1106,9,FALSE)</f>
        <v>Л</v>
      </c>
    </row>
    <row r="32" spans="1:10" x14ac:dyDescent="0.25">
      <c r="A32" s="176" t="s">
        <v>47</v>
      </c>
      <c r="B32" s="177" t="str">
        <f>VLOOKUP($F32,УЧАСТНИКИ!$A$2:$L$1106,3,FALSE)</f>
        <v>Попов Артем</v>
      </c>
      <c r="C32" s="178" t="str">
        <f>VLOOKUP($F32,УЧАСТНИКИ!$A$2:$L$1106,4,FALSE)</f>
        <v>05.07.2001</v>
      </c>
      <c r="D32" s="226" t="str">
        <f>VLOOKUP($F32,УЧАСТНИКИ!$A$2:$L$1106,5,FALSE)</f>
        <v xml:space="preserve">Республика Хакасия </v>
      </c>
      <c r="E32" s="265" t="str">
        <f>VLOOKUP($F32,УЧАСТНИКИ!$A$2:$L$1106,8,FALSE)</f>
        <v>КМС</v>
      </c>
      <c r="F32" s="277" t="s">
        <v>42</v>
      </c>
      <c r="G32" s="176"/>
      <c r="H32" s="176"/>
      <c r="I32" s="176"/>
      <c r="J32" s="181" t="str">
        <f>VLOOKUP($F32,УЧАСТНИКИ!$A$2:$L$1106,9,FALSE)</f>
        <v>К</v>
      </c>
    </row>
    <row r="33" spans="1:12" x14ac:dyDescent="0.25">
      <c r="A33" s="176" t="s">
        <v>48</v>
      </c>
      <c r="B33" s="177" t="str">
        <f>VLOOKUP($F33,УЧАСТНИКИ!$A$2:$L$1106,3,FALSE)</f>
        <v>Корепин Григорий</v>
      </c>
      <c r="C33" s="178" t="str">
        <f>VLOOKUP($F33,УЧАСТНИКИ!$A$2:$L$1106,4,FALSE)</f>
        <v>27.01.2000</v>
      </c>
      <c r="D33" s="226" t="str">
        <f>VLOOKUP($F33,УЧАСТНИКИ!$A$2:$L$1106,5,FALSE)</f>
        <v xml:space="preserve">Санкт-Петербург </v>
      </c>
      <c r="E33" s="265" t="str">
        <f>VLOOKUP($F33,УЧАСТНИКИ!$A$2:$L$1106,8,FALSE)</f>
        <v>КМС</v>
      </c>
      <c r="F33" s="277" t="s">
        <v>1440</v>
      </c>
      <c r="G33" s="176"/>
      <c r="H33" s="176"/>
      <c r="I33" s="176"/>
      <c r="J33" s="181" t="str">
        <f>VLOOKUP($F33,УЧАСТНИКИ!$A$2:$L$1106,9,FALSE)</f>
        <v>Л</v>
      </c>
    </row>
    <row r="34" spans="1:12" x14ac:dyDescent="0.25">
      <c r="A34" s="176" t="s">
        <v>71</v>
      </c>
      <c r="B34" s="177" t="str">
        <f>VLOOKUP($F34,УЧАСТНИКИ!$A$2:$L$1106,3,FALSE)</f>
        <v>Петров Тимофей</v>
      </c>
      <c r="C34" s="178" t="str">
        <f>VLOOKUP($F34,УЧАСТНИКИ!$A$2:$L$1106,4,FALSE)</f>
        <v>25.08.1988</v>
      </c>
      <c r="D34" s="226" t="str">
        <f>VLOOKUP($F34,УЧАСТНИКИ!$A$2:$L$1106,5,FALSE)</f>
        <v xml:space="preserve">Санкт-Петербург </v>
      </c>
      <c r="E34" s="265" t="str">
        <f>VLOOKUP($F34,УЧАСТНИКИ!$A$2:$L$1106,8,FALSE)</f>
        <v>МС</v>
      </c>
      <c r="F34" s="277" t="s">
        <v>1446</v>
      </c>
      <c r="G34" s="176"/>
      <c r="H34" s="176"/>
      <c r="I34" s="176"/>
      <c r="J34" s="181" t="str">
        <f>VLOOKUP($F34,УЧАСТНИКИ!$A$2:$L$1106,9,FALSE)</f>
        <v>Л</v>
      </c>
    </row>
    <row r="35" spans="1:12" x14ac:dyDescent="0.25">
      <c r="A35" s="176" t="s">
        <v>78</v>
      </c>
      <c r="B35" s="177" t="str">
        <f>VLOOKUP($F35,УЧАСТНИКИ!$A$2:$L$1106,3,FALSE)</f>
        <v>Попов Алексей</v>
      </c>
      <c r="C35" s="178" t="str">
        <f>VLOOKUP($F35,УЧАСТНИКИ!$A$2:$L$1106,4,FALSE)</f>
        <v>17.06.1987</v>
      </c>
      <c r="D35" s="226" t="str">
        <f>VLOOKUP($F35,УЧАСТНИКИ!$A$2:$L$1106,5,FALSE)</f>
        <v xml:space="preserve">Воронежская область </v>
      </c>
      <c r="E35" s="265" t="str">
        <f>VLOOKUP($F35,УЧАСТНИКИ!$A$2:$L$1106,8,FALSE)</f>
        <v>МСМК</v>
      </c>
      <c r="F35" s="277" t="s">
        <v>1494</v>
      </c>
      <c r="G35" s="176"/>
      <c r="H35" s="176"/>
      <c r="I35" s="176"/>
      <c r="J35" s="181" t="str">
        <f>VLOOKUP($F35,УЧАСТНИКИ!$A$2:$L$1106,9,FALSE)</f>
        <v>К</v>
      </c>
      <c r="K35" s="27"/>
    </row>
    <row r="36" spans="1:12" ht="26.4" x14ac:dyDescent="0.25">
      <c r="A36" s="176" t="s">
        <v>77</v>
      </c>
      <c r="B36" s="177" t="str">
        <f>VLOOKUP($F36,УЧАСТНИКИ!$A$2:$L$1106,3,FALSE)</f>
        <v>Попов Владимир</v>
      </c>
      <c r="C36" s="178" t="str">
        <f>VLOOKUP($F36,УЧАСТНИКИ!$A$2:$L$1106,4,FALSE)</f>
        <v>19.03.1992</v>
      </c>
      <c r="D36" s="226" t="str">
        <f>VLOOKUP($F36,УЧАСТНИКИ!$A$2:$L$1106,5,FALSE)</f>
        <v>Чувашская республика Оренбургская область</v>
      </c>
      <c r="E36" s="265" t="str">
        <f>VLOOKUP($F36,УЧАСТНИКИ!$A$2:$L$1106,8,FALSE)</f>
        <v>МС</v>
      </c>
      <c r="F36" s="277" t="s">
        <v>1486</v>
      </c>
      <c r="G36" s="176"/>
      <c r="H36" s="176"/>
      <c r="I36" s="176"/>
      <c r="J36" s="181" t="str">
        <f>VLOOKUP($F36,УЧАСТНИКИ!$A$2:$L$1106,9,FALSE)</f>
        <v>К</v>
      </c>
      <c r="K36" s="27"/>
    </row>
    <row r="37" spans="1:12" hidden="1" x14ac:dyDescent="0.25">
      <c r="A37" s="176" t="s">
        <v>76</v>
      </c>
      <c r="B37" s="177" t="e">
        <f>VLOOKUP($F37,УЧАСТНИКИ!$A$2:$L$1106,3,FALSE)</f>
        <v>#N/A</v>
      </c>
      <c r="C37" s="178" t="e">
        <f>VLOOKUP($F37,УЧАСТНИКИ!$A$2:$L$1106,4,FALSE)</f>
        <v>#N/A</v>
      </c>
      <c r="D37" s="226" t="e">
        <f>VLOOKUP($F37,УЧАСТНИКИ!$A$2:$L$1106,5,FALSE)</f>
        <v>#N/A</v>
      </c>
      <c r="E37" s="265" t="e">
        <f>VLOOKUP($F37,УЧАСТНИКИ!$A$2:$L$1106,8,FALSE)</f>
        <v>#N/A</v>
      </c>
      <c r="F37" s="176"/>
      <c r="G37" s="176"/>
      <c r="H37" s="176"/>
      <c r="I37" s="176"/>
      <c r="J37" s="181" t="e">
        <f>VLOOKUP($F37,УЧАСТНИКИ!$A$2:$L$1106,9,FALSE)</f>
        <v>#N/A</v>
      </c>
      <c r="K37" s="27"/>
    </row>
    <row r="38" spans="1:12" hidden="1" x14ac:dyDescent="0.25">
      <c r="A38" s="176" t="s">
        <v>75</v>
      </c>
      <c r="B38" s="177" t="e">
        <f>VLOOKUP($F38,УЧАСТНИКИ!$A$2:$L$1106,3,FALSE)</f>
        <v>#N/A</v>
      </c>
      <c r="C38" s="178" t="e">
        <f>VLOOKUP($F38,УЧАСТНИКИ!$A$2:$L$1106,4,FALSE)</f>
        <v>#N/A</v>
      </c>
      <c r="D38" s="226" t="e">
        <f>VLOOKUP($F38,УЧАСТНИКИ!$A$2:$L$1106,5,FALSE)</f>
        <v>#N/A</v>
      </c>
      <c r="E38" s="265" t="e">
        <f>VLOOKUP($F38,УЧАСТНИКИ!$A$2:$L$1106,8,FALSE)</f>
        <v>#N/A</v>
      </c>
      <c r="F38" s="176"/>
      <c r="G38" s="176"/>
      <c r="H38" s="176"/>
      <c r="I38" s="176"/>
      <c r="J38" s="181" t="e">
        <f>VLOOKUP($F38,УЧАСТНИКИ!$A$2:$L$1106,9,FALSE)</f>
        <v>#N/A</v>
      </c>
      <c r="K38" s="27"/>
    </row>
    <row r="39" spans="1:12" hidden="1" x14ac:dyDescent="0.25">
      <c r="A39" s="176" t="s">
        <v>74</v>
      </c>
      <c r="B39" s="177" t="e">
        <f>VLOOKUP($F39,УЧАСТНИКИ!$A$2:$L$1106,3,FALSE)</f>
        <v>#N/A</v>
      </c>
      <c r="C39" s="178" t="e">
        <f>VLOOKUP($F39,УЧАСТНИКИ!$A$2:$L$1106,4,FALSE)</f>
        <v>#N/A</v>
      </c>
      <c r="D39" s="226" t="e">
        <f>VLOOKUP($F39,УЧАСТНИКИ!$A$2:$L$1106,5,FALSE)</f>
        <v>#N/A</v>
      </c>
      <c r="E39" s="265" t="e">
        <f>VLOOKUP($F39,УЧАСТНИКИ!$A$2:$L$1106,8,FALSE)</f>
        <v>#N/A</v>
      </c>
      <c r="F39" s="176"/>
      <c r="G39" s="176"/>
      <c r="H39" s="176"/>
      <c r="I39" s="176"/>
      <c r="J39" s="181" t="e">
        <f>VLOOKUP($F39,УЧАСТНИКИ!$A$2:$L$1106,9,FALSE)</f>
        <v>#N/A</v>
      </c>
      <c r="K39" s="27"/>
    </row>
    <row r="40" spans="1:12" hidden="1" x14ac:dyDescent="0.25">
      <c r="A40" s="176" t="s">
        <v>73</v>
      </c>
      <c r="B40" s="177" t="e">
        <f>VLOOKUP($F40,УЧАСТНИКИ!$A$2:$L$1106,3,FALSE)</f>
        <v>#N/A</v>
      </c>
      <c r="C40" s="178" t="e">
        <f>VLOOKUP($F40,УЧАСТНИКИ!$A$2:$L$1106,4,FALSE)</f>
        <v>#N/A</v>
      </c>
      <c r="D40" s="226" t="e">
        <f>VLOOKUP($F40,УЧАСТНИКИ!$A$2:$L$1106,5,FALSE)</f>
        <v>#N/A</v>
      </c>
      <c r="E40" s="265" t="e">
        <f>VLOOKUP($F40,УЧАСТНИКИ!$A$2:$L$1106,8,FALSE)</f>
        <v>#N/A</v>
      </c>
      <c r="F40" s="176"/>
      <c r="G40" s="176"/>
      <c r="H40" s="176"/>
      <c r="I40" s="176"/>
      <c r="J40" s="181" t="e">
        <f>VLOOKUP($F40,УЧАСТНИКИ!$A$2:$L$1106,9,FALSE)</f>
        <v>#N/A</v>
      </c>
      <c r="K40" s="27"/>
    </row>
    <row r="41" spans="1:12" hidden="1" x14ac:dyDescent="0.25">
      <c r="A41" s="176" t="s">
        <v>72</v>
      </c>
      <c r="B41" s="177" t="e">
        <f>VLOOKUP($F41,УЧАСТНИКИ!$A$2:$L$1106,3,FALSE)</f>
        <v>#N/A</v>
      </c>
      <c r="C41" s="178" t="e">
        <f>VLOOKUP($F41,УЧАСТНИКИ!$A$2:$L$1106,4,FALSE)</f>
        <v>#N/A</v>
      </c>
      <c r="D41" s="226" t="e">
        <f>VLOOKUP($F41,УЧАСТНИКИ!$A$2:$L$1106,5,FALSE)</f>
        <v>#N/A</v>
      </c>
      <c r="E41" s="265" t="e">
        <f>VLOOKUP($F41,УЧАСТНИКИ!$A$2:$L$1106,8,FALSE)</f>
        <v>#N/A</v>
      </c>
      <c r="F41" s="176"/>
      <c r="G41" s="176"/>
      <c r="H41" s="176"/>
      <c r="I41" s="176"/>
      <c r="J41" s="181" t="e">
        <f>VLOOKUP($F41,УЧАСТНИКИ!$A$2:$L$1106,9,FALSE)</f>
        <v>#N/A</v>
      </c>
      <c r="K41" s="27"/>
    </row>
    <row r="42" spans="1:12" hidden="1" x14ac:dyDescent="0.25">
      <c r="A42" s="176" t="s">
        <v>79</v>
      </c>
      <c r="B42" s="177" t="e">
        <f>VLOOKUP($F42,УЧАСТНИКИ!$A$2:$L$1106,3,FALSE)</f>
        <v>#N/A</v>
      </c>
      <c r="C42" s="178" t="e">
        <f>VLOOKUP($F42,УЧАСТНИКИ!$A$2:$L$1106,4,FALSE)</f>
        <v>#N/A</v>
      </c>
      <c r="D42" s="226" t="e">
        <f>VLOOKUP($F42,УЧАСТНИКИ!$A$2:$L$1106,5,FALSE)</f>
        <v>#N/A</v>
      </c>
      <c r="E42" s="265" t="e">
        <f>VLOOKUP($F42,УЧАСТНИКИ!$A$2:$L$1106,8,FALSE)</f>
        <v>#N/A</v>
      </c>
      <c r="F42" s="176"/>
      <c r="G42" s="176"/>
      <c r="H42" s="176"/>
      <c r="I42" s="176"/>
      <c r="J42" s="181" t="e">
        <f>VLOOKUP($F42,УЧАСТНИКИ!$A$2:$L$1106,9,FALSE)</f>
        <v>#N/A</v>
      </c>
      <c r="K42" s="27"/>
    </row>
    <row r="43" spans="1:12" ht="15.75" customHeight="1" x14ac:dyDescent="0.25">
      <c r="A43" s="34"/>
      <c r="B43" s="188"/>
      <c r="C43" s="189"/>
      <c r="D43" s="228"/>
      <c r="E43" s="228"/>
      <c r="F43" s="34"/>
      <c r="G43" s="34"/>
      <c r="H43" s="34"/>
      <c r="I43" s="34"/>
      <c r="J43" s="34"/>
      <c r="K43" s="189"/>
      <c r="L43" s="27"/>
    </row>
    <row r="44" spans="1:12" x14ac:dyDescent="0.25">
      <c r="L44" s="27"/>
    </row>
    <row r="45" spans="1:12" ht="15.6" x14ac:dyDescent="0.3">
      <c r="A45" s="229" t="s">
        <v>65</v>
      </c>
      <c r="B45" s="190"/>
      <c r="D45" s="229"/>
      <c r="E45" s="267"/>
      <c r="G45" s="34"/>
      <c r="I45" s="229"/>
      <c r="K45" s="27"/>
      <c r="L45" s="27"/>
    </row>
    <row r="46" spans="1:12" ht="15.6" x14ac:dyDescent="0.3">
      <c r="A46" s="229" t="s">
        <v>60</v>
      </c>
      <c r="L46" s="27"/>
    </row>
    <row r="47" spans="1:12" ht="15.6" x14ac:dyDescent="0.3">
      <c r="A47" s="229" t="s">
        <v>62</v>
      </c>
      <c r="B47" s="229"/>
      <c r="L47" s="27"/>
    </row>
    <row r="48" spans="1:12" ht="15.6" x14ac:dyDescent="0.3">
      <c r="A48" s="307" t="s">
        <v>61</v>
      </c>
      <c r="B48" s="307"/>
      <c r="L48" s="27"/>
    </row>
    <row r="49" spans="1:12" ht="15.6" x14ac:dyDescent="0.3">
      <c r="B49" s="229"/>
      <c r="L49" s="27"/>
    </row>
    <row r="50" spans="1:12" ht="15.6" x14ac:dyDescent="0.3">
      <c r="B50" s="229"/>
      <c r="L50" s="27"/>
    </row>
    <row r="51" spans="1:12" x14ac:dyDescent="0.25">
      <c r="L51" s="27"/>
    </row>
    <row r="52" spans="1:12" ht="15.6" x14ac:dyDescent="0.3">
      <c r="B52" s="229"/>
      <c r="L52" s="27"/>
    </row>
    <row r="53" spans="1:12" ht="15.75" customHeight="1" x14ac:dyDescent="0.3">
      <c r="B53" s="229"/>
      <c r="L53" s="27"/>
    </row>
    <row r="54" spans="1:12" ht="15.75" customHeight="1" x14ac:dyDescent="0.25">
      <c r="L54" s="27"/>
    </row>
    <row r="55" spans="1:12" ht="15.75" customHeight="1" x14ac:dyDescent="0.25">
      <c r="L55" s="27"/>
    </row>
    <row r="56" spans="1:12" ht="15.75" customHeight="1" x14ac:dyDescent="0.25">
      <c r="L56" s="27"/>
    </row>
    <row r="57" spans="1:12" ht="15.75" customHeight="1" x14ac:dyDescent="0.25">
      <c r="L57" s="27"/>
    </row>
    <row r="58" spans="1:12" ht="15.75" customHeight="1" x14ac:dyDescent="0.25">
      <c r="L58" s="27"/>
    </row>
    <row r="59" spans="1:12" ht="15.75" customHeight="1" x14ac:dyDescent="0.25">
      <c r="L59" s="27"/>
    </row>
    <row r="60" spans="1:12" ht="15.75" customHeight="1" x14ac:dyDescent="0.25">
      <c r="L60" s="27"/>
    </row>
    <row r="61" spans="1:12" ht="15.75" customHeight="1" x14ac:dyDescent="0.25">
      <c r="L61" s="27"/>
    </row>
    <row r="62" spans="1:12" ht="15.75" customHeight="1" x14ac:dyDescent="0.25">
      <c r="L62" s="27"/>
    </row>
    <row r="63" spans="1:12" ht="15.75" customHeight="1" x14ac:dyDescent="0.25">
      <c r="A63" s="27"/>
      <c r="B63" s="191"/>
      <c r="C63" s="27"/>
      <c r="D63" s="27"/>
      <c r="E63" s="27"/>
      <c r="F63" s="27"/>
      <c r="G63" s="27"/>
      <c r="H63" s="27"/>
      <c r="I63" s="27"/>
      <c r="J63" s="27"/>
      <c r="K63" s="27"/>
      <c r="L63" s="27"/>
    </row>
    <row r="64" spans="1:12" ht="15.75" customHeight="1" x14ac:dyDescent="0.25">
      <c r="A64" s="34"/>
      <c r="B64" s="230"/>
      <c r="C64" s="231"/>
      <c r="D64" s="232"/>
      <c r="E64" s="232"/>
      <c r="F64" s="34"/>
      <c r="G64" s="34"/>
      <c r="H64" s="34"/>
      <c r="I64" s="34"/>
      <c r="J64" s="34"/>
      <c r="K64" s="231"/>
      <c r="L64" s="27"/>
    </row>
    <row r="65" spans="1:11" ht="15.75" customHeight="1" x14ac:dyDescent="0.25">
      <c r="A65" s="34"/>
      <c r="B65" s="33"/>
      <c r="C65" s="231"/>
      <c r="D65" s="232"/>
      <c r="E65" s="232"/>
      <c r="F65" s="34"/>
      <c r="G65" s="34"/>
      <c r="H65" s="34"/>
      <c r="I65" s="34"/>
      <c r="J65" s="34"/>
      <c r="K65" s="231"/>
    </row>
    <row r="66" spans="1:11" ht="15.75" customHeight="1" x14ac:dyDescent="0.25">
      <c r="A66" s="34"/>
      <c r="B66" s="233"/>
      <c r="C66" s="231"/>
      <c r="D66" s="232"/>
      <c r="E66" s="232"/>
      <c r="F66" s="34"/>
      <c r="G66" s="34"/>
      <c r="H66" s="34"/>
      <c r="I66" s="34"/>
      <c r="J66" s="34"/>
      <c r="K66" s="231"/>
    </row>
    <row r="67" spans="1:11" ht="15.75" customHeight="1" x14ac:dyDescent="0.25">
      <c r="A67" s="34"/>
      <c r="B67" s="233"/>
      <c r="C67" s="231"/>
      <c r="D67" s="232"/>
      <c r="E67" s="232"/>
      <c r="F67" s="34"/>
      <c r="G67" s="34"/>
      <c r="H67" s="34"/>
      <c r="I67" s="34"/>
      <c r="J67" s="34"/>
      <c r="K67" s="231"/>
    </row>
    <row r="68" spans="1:11" ht="15.75" customHeight="1" x14ac:dyDescent="0.25">
      <c r="A68" s="34"/>
      <c r="B68" s="233"/>
      <c r="C68" s="231"/>
      <c r="D68" s="232"/>
      <c r="E68" s="232"/>
      <c r="F68" s="34"/>
      <c r="G68" s="34"/>
      <c r="H68" s="34"/>
      <c r="I68" s="34"/>
      <c r="J68" s="34"/>
      <c r="K68" s="231"/>
    </row>
    <row r="69" spans="1:11" ht="15.75" customHeight="1" x14ac:dyDescent="0.25">
      <c r="A69" s="34"/>
      <c r="B69" s="233"/>
      <c r="C69" s="231"/>
      <c r="D69" s="232"/>
      <c r="E69" s="232"/>
      <c r="F69" s="34"/>
      <c r="G69" s="34"/>
      <c r="H69" s="34"/>
      <c r="I69" s="34"/>
      <c r="J69" s="34"/>
      <c r="K69" s="231"/>
    </row>
    <row r="70" spans="1:11" ht="15.75" customHeight="1" x14ac:dyDescent="0.25">
      <c r="A70" s="34"/>
      <c r="B70" s="233"/>
      <c r="C70" s="231"/>
      <c r="D70" s="232"/>
      <c r="E70" s="232"/>
      <c r="F70" s="34"/>
      <c r="G70" s="34"/>
      <c r="H70" s="34"/>
      <c r="I70" s="34"/>
      <c r="J70" s="34"/>
      <c r="K70" s="231"/>
    </row>
    <row r="71" spans="1:11" ht="15.75" customHeight="1" x14ac:dyDescent="0.25">
      <c r="A71" s="34"/>
      <c r="B71" s="233"/>
      <c r="C71" s="231"/>
      <c r="D71" s="232"/>
      <c r="E71" s="232"/>
      <c r="F71" s="34"/>
      <c r="G71" s="34"/>
      <c r="H71" s="34"/>
      <c r="I71" s="34"/>
      <c r="J71" s="34"/>
      <c r="K71" s="231"/>
    </row>
    <row r="72" spans="1:11" ht="15.75" customHeight="1" x14ac:dyDescent="0.25">
      <c r="A72" s="27"/>
      <c r="B72" s="191"/>
      <c r="C72" s="27"/>
      <c r="D72" s="27"/>
      <c r="E72" s="27"/>
      <c r="F72" s="27"/>
      <c r="G72" s="27"/>
      <c r="H72" s="27"/>
      <c r="I72" s="27"/>
      <c r="J72" s="27"/>
      <c r="K72" s="27"/>
    </row>
    <row r="73" spans="1:11" ht="15.75" customHeight="1" x14ac:dyDescent="0.25">
      <c r="A73" s="34"/>
      <c r="B73" s="230"/>
      <c r="C73" s="231"/>
      <c r="D73" s="232"/>
      <c r="E73" s="232"/>
      <c r="F73" s="34"/>
      <c r="G73" s="34"/>
      <c r="H73" s="34"/>
      <c r="I73" s="34"/>
      <c r="J73" s="34"/>
      <c r="K73" s="231"/>
    </row>
    <row r="74" spans="1:11" ht="15.75" customHeight="1" x14ac:dyDescent="0.25">
      <c r="A74" s="34"/>
      <c r="B74" s="230"/>
      <c r="C74" s="231"/>
      <c r="D74" s="232"/>
      <c r="E74" s="232"/>
      <c r="F74" s="34"/>
      <c r="G74" s="34"/>
      <c r="H74" s="34"/>
      <c r="I74" s="34"/>
      <c r="J74" s="34"/>
      <c r="K74" s="231"/>
    </row>
    <row r="75" spans="1:11" ht="15.75" customHeight="1" x14ac:dyDescent="0.25">
      <c r="A75" s="34"/>
      <c r="B75" s="230"/>
      <c r="C75" s="231"/>
      <c r="D75" s="232"/>
      <c r="E75" s="232"/>
      <c r="F75" s="34"/>
      <c r="G75" s="34"/>
      <c r="H75" s="34"/>
      <c r="I75" s="34"/>
      <c r="J75" s="34"/>
      <c r="K75" s="231"/>
    </row>
    <row r="76" spans="1:11" ht="15.75" customHeight="1" x14ac:dyDescent="0.25">
      <c r="A76" s="34"/>
      <c r="B76" s="230"/>
      <c r="C76" s="231"/>
      <c r="D76" s="232"/>
      <c r="E76" s="232"/>
      <c r="F76" s="34"/>
      <c r="G76" s="34"/>
      <c r="H76" s="34"/>
      <c r="I76" s="34"/>
      <c r="J76" s="34"/>
      <c r="K76" s="231"/>
    </row>
    <row r="77" spans="1:11" ht="15.75" customHeight="1" x14ac:dyDescent="0.25">
      <c r="A77" s="34"/>
      <c r="B77" s="230"/>
      <c r="C77" s="231"/>
      <c r="D77" s="232"/>
      <c r="E77" s="232"/>
      <c r="F77" s="34"/>
      <c r="G77" s="34"/>
      <c r="H77" s="34"/>
      <c r="I77" s="34"/>
      <c r="J77" s="34"/>
      <c r="K77" s="231"/>
    </row>
    <row r="78" spans="1:11" ht="15.75" customHeight="1" x14ac:dyDescent="0.25">
      <c r="A78" s="34"/>
      <c r="B78" s="230"/>
      <c r="C78" s="231"/>
      <c r="D78" s="232"/>
      <c r="E78" s="232"/>
      <c r="F78" s="34"/>
      <c r="G78" s="34"/>
      <c r="H78" s="34"/>
      <c r="I78" s="34"/>
      <c r="J78" s="34"/>
      <c r="K78" s="231"/>
    </row>
    <row r="79" spans="1:11" ht="15.75" customHeight="1" x14ac:dyDescent="0.25">
      <c r="A79" s="34"/>
      <c r="B79" s="230"/>
      <c r="C79" s="231"/>
      <c r="D79" s="232"/>
      <c r="E79" s="232"/>
      <c r="F79" s="34"/>
      <c r="G79" s="34"/>
      <c r="H79" s="34"/>
      <c r="I79" s="34"/>
      <c r="J79" s="34"/>
      <c r="K79" s="231"/>
    </row>
    <row r="80" spans="1:11" ht="15.75" customHeight="1" x14ac:dyDescent="0.25">
      <c r="A80" s="34"/>
      <c r="B80" s="230"/>
      <c r="C80" s="231"/>
      <c r="D80" s="232"/>
      <c r="E80" s="232"/>
      <c r="F80" s="34"/>
      <c r="G80" s="34"/>
      <c r="H80" s="34"/>
      <c r="I80" s="34"/>
      <c r="J80" s="34"/>
      <c r="K80" s="231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</sheetData>
  <mergeCells count="7">
    <mergeCell ref="A1:J1"/>
    <mergeCell ref="A48:B48"/>
    <mergeCell ref="A2:K2"/>
    <mergeCell ref="A6:B6"/>
    <mergeCell ref="A3:J3"/>
    <mergeCell ref="A4:J4"/>
    <mergeCell ref="A5:J5"/>
  </mergeCells>
  <phoneticPr fontId="1" type="noConversion"/>
  <printOptions horizontalCentered="1"/>
  <pageMargins left="0" right="0" top="0.27559055118110237" bottom="0.55118110236220474" header="0.27559055118110237" footer="0.19685039370078741"/>
  <pageSetup paperSize="9" scale="88" orientation="landscape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7">
    <tabColor rgb="FF00B050"/>
  </sheetPr>
  <dimension ref="A1:N88"/>
  <sheetViews>
    <sheetView view="pageBreakPreview" zoomScale="60" zoomScaleNormal="80" workbookViewId="0">
      <selection activeCell="E7" sqref="E7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3.6640625" style="164" customWidth="1"/>
    <col min="5" max="5" width="9.77734375" style="164" customWidth="1"/>
    <col min="6" max="6" width="7.66406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4.4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249"/>
    </row>
    <row r="5" spans="1:14" ht="14.4" x14ac:dyDescent="0.25">
      <c r="A5" s="308" t="s">
        <v>227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4" x14ac:dyDescent="0.25">
      <c r="A6" s="302"/>
      <c r="B6" s="302"/>
      <c r="C6" s="167"/>
      <c r="D6" s="13"/>
      <c r="E6" s="13"/>
      <c r="I6" s="216"/>
      <c r="J6" s="66" t="s">
        <v>236</v>
      </c>
      <c r="K6" s="167"/>
    </row>
    <row r="7" spans="1:14" ht="12.75" customHeight="1" x14ac:dyDescent="0.25">
      <c r="A7" s="216"/>
      <c r="B7" s="66" t="s">
        <v>204</v>
      </c>
      <c r="C7" s="273" t="s">
        <v>1545</v>
      </c>
      <c r="D7" s="18" t="str">
        <f>d_2</f>
        <v>29.05.2019г.</v>
      </c>
      <c r="E7" s="18" t="s">
        <v>1541</v>
      </c>
      <c r="F7" s="218"/>
      <c r="G7" s="242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 t="str">
        <f>VLOOKUP($F10,УЧАСТНИКИ!$A$2:$L$1106,3,FALSE)</f>
        <v>Садиков Нияз</v>
      </c>
      <c r="C10" s="181" t="str">
        <f>VLOOKUP($F10,УЧАСТНИКИ!$A$2:$L$1106,4,FALSE)</f>
        <v>31.01.1997</v>
      </c>
      <c r="D10" s="226" t="str">
        <f>VLOOKUP($F10,УЧАСТНИКИ!$A$2:$L$1106,5,FALSE)</f>
        <v xml:space="preserve">Республика Татарстан </v>
      </c>
      <c r="E10" s="265" t="str">
        <f>VLOOKUP($F10,УЧАСТНИКИ!$A$2:$L$1106,8,FALSE)</f>
        <v>КМС</v>
      </c>
      <c r="F10" s="277" t="s">
        <v>1414</v>
      </c>
      <c r="G10" s="176"/>
      <c r="H10" s="176"/>
      <c r="I10" s="176"/>
      <c r="J10" s="181" t="str">
        <f>VLOOKUP($F10,УЧАСТНИКИ!$A$2:$L$1106,9,FALSE)</f>
        <v>К</v>
      </c>
    </row>
    <row r="11" spans="1:14" x14ac:dyDescent="0.25">
      <c r="A11" s="176" t="s">
        <v>43</v>
      </c>
      <c r="B11" s="177" t="str">
        <f>VLOOKUP($F11,УЧАСТНИКИ!$A$2:$L$1106,3,FALSE)</f>
        <v>Чертыков Денис</v>
      </c>
      <c r="C11" s="181" t="str">
        <f>VLOOKUP($F11,УЧАСТНИКИ!$A$2:$L$1106,4,FALSE)</f>
        <v>07.05.1994</v>
      </c>
      <c r="D11" s="226" t="str">
        <f>VLOOKUP($F11,УЧАСТНИКИ!$A$2:$L$1106,5,FALSE)</f>
        <v xml:space="preserve">Республика Хакасия </v>
      </c>
      <c r="E11" s="265" t="str">
        <f>VLOOKUP($F11,УЧАСТНИКИ!$A$2:$L$1106,8,FALSE)</f>
        <v>КМС</v>
      </c>
      <c r="F11" s="277" t="s">
        <v>43</v>
      </c>
      <c r="G11" s="176"/>
      <c r="H11" s="176"/>
      <c r="I11" s="176"/>
      <c r="J11" s="181" t="str">
        <f>VLOOKUP($F11,УЧАСТНИКИ!$A$2:$L$1106,9,FALSE)</f>
        <v>К</v>
      </c>
    </row>
    <row r="12" spans="1:14" x14ac:dyDescent="0.25">
      <c r="A12" s="176" t="s">
        <v>44</v>
      </c>
      <c r="B12" s="177" t="str">
        <f>VLOOKUP($F12,УЧАСТНИКИ!$A$2:$L$1106,3,FALSE)</f>
        <v>Харитонов Алексей</v>
      </c>
      <c r="C12" s="181" t="str">
        <f>VLOOKUP($F12,УЧАСТНИКИ!$A$2:$L$1106,4,FALSE)</f>
        <v>04.07.1991</v>
      </c>
      <c r="D12" s="226" t="str">
        <f>VLOOKUP($F12,УЧАСТНИКИ!$A$2:$L$1106,5,FALSE)</f>
        <v xml:space="preserve">Санкт-Петербург </v>
      </c>
      <c r="E12" s="265" t="str">
        <f>VLOOKUP($F12,УЧАСТНИКИ!$A$2:$L$1106,8,FALSE)</f>
        <v>МС</v>
      </c>
      <c r="F12" s="277" t="s">
        <v>1462</v>
      </c>
      <c r="G12" s="176"/>
      <c r="H12" s="176"/>
      <c r="I12" s="176"/>
      <c r="J12" s="181" t="str">
        <f>VLOOKUP($F12,УЧАСТНИКИ!$A$2:$L$1106,9,FALSE)</f>
        <v>Л</v>
      </c>
    </row>
    <row r="13" spans="1:14" x14ac:dyDescent="0.25">
      <c r="A13" s="176" t="s">
        <v>45</v>
      </c>
      <c r="B13" s="177" t="str">
        <f>VLOOKUP($F13,УЧАСТНИКИ!$A$2:$L$1106,3,FALSE)</f>
        <v>Стрелков Михаил</v>
      </c>
      <c r="C13" s="181" t="str">
        <f>VLOOKUP($F13,УЧАСТНИКИ!$A$2:$L$1106,4,FALSE)</f>
        <v>25.07.1994</v>
      </c>
      <c r="D13" s="226" t="str">
        <f>VLOOKUP($F13,УЧАСТНИКИ!$A$2:$L$1106,5,FALSE)</f>
        <v>Москва Орловская область</v>
      </c>
      <c r="E13" s="265" t="str">
        <f>VLOOKUP($F13,УЧАСТНИКИ!$A$2:$L$1106,8,FALSE)</f>
        <v>МСМК</v>
      </c>
      <c r="F13" s="277" t="s">
        <v>1546</v>
      </c>
      <c r="G13" s="176"/>
      <c r="H13" s="176"/>
      <c r="I13" s="176"/>
      <c r="J13" s="181" t="str">
        <f>VLOOKUP($F13,УЧАСТНИКИ!$A$2:$L$1106,9,FALSE)</f>
        <v>Л</v>
      </c>
      <c r="L13" s="13"/>
    </row>
    <row r="14" spans="1:14" x14ac:dyDescent="0.25">
      <c r="A14" s="176" t="s">
        <v>46</v>
      </c>
      <c r="B14" s="177" t="str">
        <f>VLOOKUP($F14,УЧАСТНИКИ!$A$2:$L$1106,3,FALSE)</f>
        <v>Соловьев Сергей</v>
      </c>
      <c r="C14" s="181" t="str">
        <f>VLOOKUP($F14,УЧАСТНИКИ!$A$2:$L$1106,4,FALSE)</f>
        <v>05.10.1997</v>
      </c>
      <c r="D14" s="226" t="str">
        <f>VLOOKUP($F14,УЧАСТНИКИ!$A$2:$L$1106,5,FALSE)</f>
        <v xml:space="preserve">Республика Бурятия </v>
      </c>
      <c r="E14" s="265" t="str">
        <f>VLOOKUP($F14,УЧАСТНИКИ!$A$2:$L$1106,8,FALSE)</f>
        <v>1</v>
      </c>
      <c r="F14" s="277" t="s">
        <v>1488</v>
      </c>
      <c r="G14" s="176"/>
      <c r="H14" s="176"/>
      <c r="I14" s="176"/>
      <c r="J14" s="181" t="str">
        <f>VLOOKUP($F14,УЧАСТНИКИ!$A$2:$L$1106,9,FALSE)</f>
        <v>К</v>
      </c>
    </row>
    <row r="15" spans="1:14" ht="26.4" x14ac:dyDescent="0.25">
      <c r="A15" s="176" t="s">
        <v>47</v>
      </c>
      <c r="B15" s="177" t="str">
        <f>VLOOKUP($F15,УЧАСТНИКИ!$A$2:$L$1106,3,FALSE)</f>
        <v>Смирнов Валентин</v>
      </c>
      <c r="C15" s="181" t="str">
        <f>VLOOKUP($F15,УЧАСТНИКИ!$A$2:$L$1106,4,FALSE)</f>
        <v>13.02.1986</v>
      </c>
      <c r="D15" s="226" t="str">
        <f>VLOOKUP($F15,УЧАСТНИКИ!$A$2:$L$1106,5,FALSE)</f>
        <v>Санкт-Петербург Челябинская область</v>
      </c>
      <c r="E15" s="265" t="str">
        <f>VLOOKUP($F15,УЧАСТНИКИ!$A$2:$L$1106,8,FALSE)</f>
        <v>МСМК</v>
      </c>
      <c r="F15" s="277" t="s">
        <v>1455</v>
      </c>
      <c r="G15" s="176"/>
      <c r="H15" s="176"/>
      <c r="I15" s="176"/>
      <c r="J15" s="181" t="str">
        <f>VLOOKUP($F15,УЧАСТНИКИ!$A$2:$L$1106,9,FALSE)</f>
        <v>К</v>
      </c>
    </row>
    <row r="16" spans="1:14" x14ac:dyDescent="0.25">
      <c r="A16" s="176" t="s">
        <v>48</v>
      </c>
      <c r="B16" s="177" t="str">
        <f>VLOOKUP($F16,УЧАСТНИКИ!$A$2:$L$1106,3,FALSE)</f>
        <v>Рыбаков Евгений</v>
      </c>
      <c r="C16" s="181" t="str">
        <f>VLOOKUP($F16,УЧАСТНИКИ!$A$2:$L$1106,4,FALSE)</f>
        <v>27.02.1985</v>
      </c>
      <c r="D16" s="226" t="str">
        <f>VLOOKUP($F16,УЧАСТНИКИ!$A$2:$L$1106,5,FALSE)</f>
        <v xml:space="preserve">Кемеровская область </v>
      </c>
      <c r="E16" s="265" t="str">
        <f>VLOOKUP($F16,УЧАСТНИКИ!$A$2:$L$1106,8,FALSE)</f>
        <v>МСМК</v>
      </c>
      <c r="F16" s="277" t="s">
        <v>45</v>
      </c>
      <c r="G16" s="176"/>
      <c r="H16" s="176"/>
      <c r="I16" s="176"/>
      <c r="J16" s="181" t="str">
        <f>VLOOKUP($F16,УЧАСТНИКИ!$A$2:$L$1106,9,FALSE)</f>
        <v>К</v>
      </c>
    </row>
    <row r="17" spans="1:12" x14ac:dyDescent="0.25">
      <c r="A17" s="176" t="s">
        <v>71</v>
      </c>
      <c r="B17" s="177" t="str">
        <f>VLOOKUP($F17,УЧАСТНИКИ!$A$2:$L$1106,3,FALSE)</f>
        <v>Рыбаков Анатолий</v>
      </c>
      <c r="C17" s="181" t="str">
        <f>VLOOKUP($F17,УЧАСТНИКИ!$A$2:$L$1106,4,FALSE)</f>
        <v>27.02.1985</v>
      </c>
      <c r="D17" s="226" t="str">
        <f>VLOOKUP($F17,УЧАСТНИКИ!$A$2:$L$1106,5,FALSE)</f>
        <v xml:space="preserve">Кемеровская область </v>
      </c>
      <c r="E17" s="265" t="str">
        <f>VLOOKUP($F17,УЧАСТНИКИ!$A$2:$L$1106,8,FALSE)</f>
        <v>МСМК</v>
      </c>
      <c r="F17" s="277" t="s">
        <v>44</v>
      </c>
      <c r="G17" s="176"/>
      <c r="H17" s="176"/>
      <c r="I17" s="176"/>
      <c r="J17" s="181" t="str">
        <f>VLOOKUP($F17,УЧАСТНИКИ!$A$2:$L$1106,9,FALSE)</f>
        <v>К</v>
      </c>
    </row>
    <row r="18" spans="1:12" x14ac:dyDescent="0.25">
      <c r="A18" s="176" t="s">
        <v>78</v>
      </c>
      <c r="B18" s="177" t="str">
        <f>VLOOKUP($F18,УЧАСТНИКИ!$A$2:$L$1106,3,FALSE)</f>
        <v>Попов Алексей</v>
      </c>
      <c r="C18" s="181" t="str">
        <f>VLOOKUP($F18,УЧАСТНИКИ!$A$2:$L$1106,4,FALSE)</f>
        <v>17.06.1987</v>
      </c>
      <c r="D18" s="226" t="str">
        <f>VLOOKUP($F18,УЧАСТНИКИ!$A$2:$L$1106,5,FALSE)</f>
        <v xml:space="preserve">Воронежская область </v>
      </c>
      <c r="E18" s="265" t="str">
        <f>VLOOKUP($F18,УЧАСТНИКИ!$A$2:$L$1106,8,FALSE)</f>
        <v>МСМК</v>
      </c>
      <c r="F18" s="277" t="s">
        <v>1494</v>
      </c>
      <c r="G18" s="176"/>
      <c r="H18" s="176"/>
      <c r="I18" s="176"/>
      <c r="J18" s="181" t="str">
        <f>VLOOKUP($F18,УЧАСТНИКИ!$A$2:$L$1106,9,FALSE)</f>
        <v>К</v>
      </c>
    </row>
    <row r="19" spans="1:12" x14ac:dyDescent="0.25">
      <c r="A19" s="176" t="s">
        <v>77</v>
      </c>
      <c r="B19" s="177" t="str">
        <f>VLOOKUP($F19,УЧАСТНИКИ!$A$2:$L$1106,3,FALSE)</f>
        <v>Никитин Владимир</v>
      </c>
      <c r="C19" s="181" t="str">
        <f>VLOOKUP($F19,УЧАСТНИКИ!$A$2:$L$1106,4,FALSE)</f>
        <v>05.08.1992</v>
      </c>
      <c r="D19" s="226" t="str">
        <f>VLOOKUP($F19,УЧАСТНИКИ!$A$2:$L$1106,5,FALSE)</f>
        <v>Москва Пермский край</v>
      </c>
      <c r="E19" s="265" t="str">
        <f>VLOOKUP($F19,УЧАСТНИКИ!$A$2:$L$1106,8,FALSE)</f>
        <v>МСМК</v>
      </c>
      <c r="F19" s="277" t="s">
        <v>125</v>
      </c>
      <c r="G19" s="176"/>
      <c r="H19" s="176"/>
      <c r="I19" s="176"/>
      <c r="J19" s="181" t="str">
        <f>VLOOKUP($F19,УЧАСТНИКИ!$A$2:$L$1106,9,FALSE)</f>
        <v>К</v>
      </c>
    </row>
    <row r="20" spans="1:12" ht="26.4" x14ac:dyDescent="0.25">
      <c r="A20" s="176" t="s">
        <v>76</v>
      </c>
      <c r="B20" s="177" t="str">
        <f>VLOOKUP($F20,УЧАСТНИКИ!$A$2:$L$1106,3,FALSE)</f>
        <v>Николаев Егор</v>
      </c>
      <c r="C20" s="181" t="str">
        <f>VLOOKUP($F20,УЧАСТНИКИ!$A$2:$L$1106,4,FALSE)</f>
        <v>28.04.1988</v>
      </c>
      <c r="D20" s="226" t="str">
        <f>VLOOKUP($F20,УЧАСТНИКИ!$A$2:$L$1106,5,FALSE)</f>
        <v>Московская область Республика Башкортостан</v>
      </c>
      <c r="E20" s="265" t="str">
        <f>VLOOKUP($F20,УЧАСТНИКИ!$A$2:$L$1106,8,FALSE)</f>
        <v>МСМК</v>
      </c>
      <c r="F20" s="277" t="s">
        <v>1425</v>
      </c>
      <c r="G20" s="176"/>
      <c r="H20" s="176"/>
      <c r="I20" s="176"/>
      <c r="J20" s="181" t="str">
        <f>VLOOKUP($F20,УЧАСТНИКИ!$A$2:$L$1106,9,FALSE)</f>
        <v>К</v>
      </c>
    </row>
    <row r="21" spans="1:12" x14ac:dyDescent="0.25">
      <c r="A21" s="176" t="s">
        <v>75</v>
      </c>
      <c r="B21" s="177" t="str">
        <f>VLOOKUP($F21,УЧАСТНИКИ!$A$2:$L$1106,3,FALSE)</f>
        <v>Дорофеев Алексей</v>
      </c>
      <c r="C21" s="181" t="str">
        <f>VLOOKUP($F21,УЧАСТНИКИ!$A$2:$L$1106,4,FALSE)</f>
        <v>08.04.1994</v>
      </c>
      <c r="D21" s="226" t="str">
        <f>VLOOKUP($F21,УЧАСТНИКИ!$A$2:$L$1106,5,FALSE)</f>
        <v xml:space="preserve">Тульская область </v>
      </c>
      <c r="E21" s="265" t="str">
        <f>VLOOKUP($F21,УЧАСТНИКИ!$A$2:$L$1106,8,FALSE)</f>
        <v>МС</v>
      </c>
      <c r="F21" s="277" t="s">
        <v>1473</v>
      </c>
      <c r="G21" s="176"/>
      <c r="H21" s="176"/>
      <c r="I21" s="176"/>
      <c r="J21" s="181" t="str">
        <f>VLOOKUP($F21,УЧАСТНИКИ!$A$2:$L$1106,9,FALSE)</f>
        <v>К</v>
      </c>
    </row>
    <row r="22" spans="1:12" hidden="1" x14ac:dyDescent="0.25">
      <c r="A22" s="176" t="s">
        <v>74</v>
      </c>
      <c r="B22" s="177" t="e">
        <f>VLOOKUP($F22,УЧАСТНИКИ!$A$2:$L$1106,3,FALSE)</f>
        <v>#N/A</v>
      </c>
      <c r="C22" s="181" t="e">
        <f>VLOOKUP($F22,УЧАСТНИКИ!$A$2:$L$1106,4,FALSE)</f>
        <v>#N/A</v>
      </c>
      <c r="D22" s="226" t="e">
        <f>VLOOKUP($F22,УЧАСТНИКИ!$A$2:$L$1106,5,FALSE)</f>
        <v>#N/A</v>
      </c>
      <c r="E22" s="265" t="e">
        <f>VLOOKUP($F22,УЧАСТНИКИ!$A$2:$L$1106,8,FALSE)</f>
        <v>#N/A</v>
      </c>
      <c r="F22" s="176"/>
      <c r="G22" s="176"/>
      <c r="H22" s="176"/>
      <c r="I22" s="176"/>
      <c r="J22" s="181" t="e">
        <f>VLOOKUP($F22,УЧАСТНИКИ!$A$2:$L$1106,9,FALSE)</f>
        <v>#N/A</v>
      </c>
    </row>
    <row r="23" spans="1:12" hidden="1" x14ac:dyDescent="0.25">
      <c r="A23" s="176" t="s">
        <v>73</v>
      </c>
      <c r="B23" s="177" t="e">
        <f>VLOOKUP($F23,УЧАСТНИКИ!$A$2:$L$1106,3,FALSE)</f>
        <v>#N/A</v>
      </c>
      <c r="C23" s="181" t="e">
        <f>VLOOKUP($F23,УЧАСТНИКИ!$A$2:$L$1106,4,FALSE)</f>
        <v>#N/A</v>
      </c>
      <c r="D23" s="226" t="e">
        <f>VLOOKUP($F23,УЧАСТНИКИ!$A$2:$L$1106,5,FALSE)</f>
        <v>#N/A</v>
      </c>
      <c r="E23" s="265" t="e">
        <f>VLOOKUP($F23,УЧАСТНИКИ!$A$2:$L$1106,8,FALSE)</f>
        <v>#N/A</v>
      </c>
      <c r="F23" s="176"/>
      <c r="G23" s="176"/>
      <c r="H23" s="176"/>
      <c r="I23" s="176"/>
      <c r="J23" s="181" t="e">
        <f>VLOOKUP($F23,УЧАСТНИКИ!$A$2:$L$1106,9,FALSE)</f>
        <v>#N/A</v>
      </c>
    </row>
    <row r="24" spans="1:12" ht="15.75" customHeight="1" x14ac:dyDescent="0.25">
      <c r="A24" s="34"/>
      <c r="B24" s="188"/>
      <c r="C24" s="189"/>
      <c r="D24" s="228"/>
      <c r="E24" s="228"/>
      <c r="F24" s="34"/>
      <c r="G24" s="34"/>
      <c r="H24" s="34"/>
      <c r="I24" s="34"/>
      <c r="J24" s="34"/>
      <c r="K24" s="189"/>
      <c r="L24" s="27"/>
    </row>
    <row r="25" spans="1:12" x14ac:dyDescent="0.25">
      <c r="L25" s="27"/>
    </row>
    <row r="26" spans="1:12" ht="15.6" x14ac:dyDescent="0.3">
      <c r="A26" s="229" t="s">
        <v>65</v>
      </c>
      <c r="B26" s="190"/>
      <c r="D26" s="229"/>
      <c r="E26" s="267"/>
      <c r="G26" s="34"/>
      <c r="I26" s="229"/>
      <c r="K26" s="27"/>
      <c r="L26" s="27"/>
    </row>
    <row r="27" spans="1:12" ht="15.6" x14ac:dyDescent="0.3">
      <c r="A27" s="229" t="s">
        <v>60</v>
      </c>
      <c r="L27" s="27"/>
    </row>
    <row r="28" spans="1:12" ht="15.6" x14ac:dyDescent="0.3">
      <c r="A28" s="229" t="s">
        <v>62</v>
      </c>
      <c r="B28" s="229"/>
      <c r="L28" s="27"/>
    </row>
    <row r="29" spans="1:12" ht="15.6" x14ac:dyDescent="0.3">
      <c r="A29" s="307" t="s">
        <v>61</v>
      </c>
      <c r="B29" s="307"/>
      <c r="L29" s="27"/>
    </row>
    <row r="30" spans="1:12" ht="15.6" x14ac:dyDescent="0.3">
      <c r="B30" s="229"/>
      <c r="L30" s="27"/>
    </row>
    <row r="31" spans="1:12" ht="15.6" x14ac:dyDescent="0.3">
      <c r="B31" s="229"/>
      <c r="L31" s="27"/>
    </row>
    <row r="32" spans="1:12" x14ac:dyDescent="0.25">
      <c r="L32" s="27"/>
    </row>
    <row r="33" spans="1:12" ht="15.6" x14ac:dyDescent="0.3">
      <c r="B33" s="229"/>
      <c r="L33" s="27"/>
    </row>
    <row r="34" spans="1:12" ht="15.75" customHeight="1" x14ac:dyDescent="0.3">
      <c r="B34" s="229"/>
      <c r="L34" s="27"/>
    </row>
    <row r="35" spans="1:12" ht="15.75" customHeight="1" x14ac:dyDescent="0.25">
      <c r="L35" s="27"/>
    </row>
    <row r="36" spans="1:12" ht="15.75" customHeight="1" x14ac:dyDescent="0.25">
      <c r="L36" s="27"/>
    </row>
    <row r="37" spans="1:12" ht="15.75" customHeight="1" x14ac:dyDescent="0.25">
      <c r="L37" s="27"/>
    </row>
    <row r="38" spans="1:12" ht="15.75" customHeight="1" x14ac:dyDescent="0.25">
      <c r="L38" s="27"/>
    </row>
    <row r="39" spans="1:12" ht="15.75" customHeight="1" x14ac:dyDescent="0.25">
      <c r="L39" s="27"/>
    </row>
    <row r="40" spans="1:12" ht="15.75" customHeight="1" x14ac:dyDescent="0.25">
      <c r="L40" s="27"/>
    </row>
    <row r="41" spans="1:12" ht="15.75" customHeight="1" x14ac:dyDescent="0.25">
      <c r="L41" s="27"/>
    </row>
    <row r="42" spans="1:12" ht="15.75" customHeight="1" x14ac:dyDescent="0.25">
      <c r="L42" s="27"/>
    </row>
    <row r="43" spans="1:12" ht="15.75" customHeight="1" x14ac:dyDescent="0.25">
      <c r="L43" s="27"/>
    </row>
    <row r="44" spans="1:12" ht="15.75" customHeight="1" x14ac:dyDescent="0.25">
      <c r="A44" s="27"/>
      <c r="B44" s="191"/>
      <c r="C44" s="27"/>
      <c r="D44" s="27"/>
      <c r="E44" s="27"/>
      <c r="F44" s="27"/>
      <c r="G44" s="27"/>
      <c r="H44" s="27"/>
      <c r="I44" s="27"/>
      <c r="J44" s="27"/>
      <c r="K44" s="27"/>
      <c r="L44" s="27"/>
    </row>
    <row r="45" spans="1:12" ht="15.75" customHeight="1" x14ac:dyDescent="0.25">
      <c r="A45" s="34"/>
      <c r="B45" s="230"/>
      <c r="C45" s="231"/>
      <c r="D45" s="232"/>
      <c r="E45" s="232"/>
      <c r="F45" s="34"/>
      <c r="G45" s="34"/>
      <c r="H45" s="34"/>
      <c r="I45" s="34"/>
      <c r="J45" s="34"/>
      <c r="K45" s="231"/>
      <c r="L45" s="27"/>
    </row>
    <row r="46" spans="1:12" ht="15.75" customHeight="1" x14ac:dyDescent="0.25">
      <c r="A46" s="34"/>
      <c r="B46" s="33"/>
      <c r="C46" s="231"/>
      <c r="D46" s="232"/>
      <c r="E46" s="232"/>
      <c r="F46" s="34"/>
      <c r="G46" s="34"/>
      <c r="H46" s="34"/>
      <c r="I46" s="34"/>
      <c r="J46" s="34"/>
      <c r="K46" s="231"/>
    </row>
    <row r="47" spans="1:12" ht="15.75" customHeight="1" x14ac:dyDescent="0.25">
      <c r="A47" s="34"/>
      <c r="B47" s="233"/>
      <c r="C47" s="231"/>
      <c r="D47" s="232"/>
      <c r="E47" s="232"/>
      <c r="F47" s="34"/>
      <c r="G47" s="34"/>
      <c r="H47" s="34"/>
      <c r="I47" s="34"/>
      <c r="J47" s="34"/>
      <c r="K47" s="231"/>
    </row>
    <row r="48" spans="1:12" ht="15.75" customHeight="1" x14ac:dyDescent="0.25">
      <c r="A48" s="34"/>
      <c r="B48" s="233"/>
      <c r="C48" s="231"/>
      <c r="D48" s="232"/>
      <c r="E48" s="232"/>
      <c r="F48" s="34"/>
      <c r="G48" s="34"/>
      <c r="H48" s="34"/>
      <c r="I48" s="34"/>
      <c r="J48" s="34"/>
      <c r="K48" s="231"/>
    </row>
    <row r="49" spans="1:11" ht="15.75" customHeight="1" x14ac:dyDescent="0.25">
      <c r="A49" s="34"/>
      <c r="B49" s="233"/>
      <c r="C49" s="231"/>
      <c r="D49" s="232"/>
      <c r="E49" s="232"/>
      <c r="F49" s="34"/>
      <c r="G49" s="34"/>
      <c r="H49" s="34"/>
      <c r="I49" s="34"/>
      <c r="J49" s="34"/>
      <c r="K49" s="231"/>
    </row>
    <row r="50" spans="1:11" ht="15.75" customHeight="1" x14ac:dyDescent="0.25">
      <c r="A50" s="34"/>
      <c r="B50" s="233"/>
      <c r="C50" s="231"/>
      <c r="D50" s="232"/>
      <c r="E50" s="232"/>
      <c r="F50" s="34"/>
      <c r="G50" s="34"/>
      <c r="H50" s="34"/>
      <c r="I50" s="34"/>
      <c r="J50" s="34"/>
      <c r="K50" s="231"/>
    </row>
    <row r="51" spans="1:11" ht="15.75" customHeight="1" x14ac:dyDescent="0.25">
      <c r="A51" s="34"/>
      <c r="B51" s="233"/>
      <c r="C51" s="231"/>
      <c r="D51" s="232"/>
      <c r="E51" s="232"/>
      <c r="F51" s="34"/>
      <c r="G51" s="34"/>
      <c r="H51" s="34"/>
      <c r="I51" s="34"/>
      <c r="J51" s="34"/>
      <c r="K51" s="231"/>
    </row>
    <row r="52" spans="1:11" ht="15.75" customHeight="1" x14ac:dyDescent="0.25">
      <c r="A52" s="34"/>
      <c r="B52" s="233"/>
      <c r="C52" s="231"/>
      <c r="D52" s="232"/>
      <c r="E52" s="232"/>
      <c r="F52" s="34"/>
      <c r="G52" s="34"/>
      <c r="H52" s="34"/>
      <c r="I52" s="34"/>
      <c r="J52" s="34"/>
      <c r="K52" s="231"/>
    </row>
    <row r="53" spans="1:11" ht="15.75" customHeight="1" x14ac:dyDescent="0.25">
      <c r="A53" s="27"/>
      <c r="B53" s="191"/>
      <c r="C53" s="27"/>
      <c r="D53" s="27"/>
      <c r="E53" s="27"/>
      <c r="F53" s="27"/>
      <c r="G53" s="27"/>
      <c r="H53" s="27"/>
      <c r="I53" s="27"/>
      <c r="J53" s="27"/>
      <c r="K53" s="27"/>
    </row>
    <row r="54" spans="1:11" ht="15.75" customHeight="1" x14ac:dyDescent="0.25">
      <c r="A54" s="34"/>
      <c r="B54" s="230"/>
      <c r="C54" s="231"/>
      <c r="D54" s="232"/>
      <c r="E54" s="232"/>
      <c r="F54" s="34"/>
      <c r="G54" s="34"/>
      <c r="H54" s="34"/>
      <c r="I54" s="34"/>
      <c r="J54" s="34"/>
      <c r="K54" s="231"/>
    </row>
    <row r="55" spans="1:11" ht="15.75" customHeight="1" x14ac:dyDescent="0.25">
      <c r="A55" s="34"/>
      <c r="B55" s="230"/>
      <c r="C55" s="231"/>
      <c r="D55" s="232"/>
      <c r="E55" s="232"/>
      <c r="F55" s="34"/>
      <c r="G55" s="34"/>
      <c r="H55" s="34"/>
      <c r="I55" s="34"/>
      <c r="J55" s="34"/>
      <c r="K55" s="231"/>
    </row>
    <row r="56" spans="1:11" ht="15.75" customHeight="1" x14ac:dyDescent="0.25">
      <c r="A56" s="34"/>
      <c r="B56" s="230"/>
      <c r="C56" s="231"/>
      <c r="D56" s="232"/>
      <c r="E56" s="232"/>
      <c r="F56" s="34"/>
      <c r="G56" s="34"/>
      <c r="H56" s="34"/>
      <c r="I56" s="34"/>
      <c r="J56" s="34"/>
      <c r="K56" s="231"/>
    </row>
    <row r="57" spans="1:11" ht="15.75" customHeight="1" x14ac:dyDescent="0.25">
      <c r="A57" s="34"/>
      <c r="B57" s="230"/>
      <c r="C57" s="231"/>
      <c r="D57" s="232"/>
      <c r="E57" s="232"/>
      <c r="F57" s="34"/>
      <c r="G57" s="34"/>
      <c r="H57" s="34"/>
      <c r="I57" s="34"/>
      <c r="J57" s="34"/>
      <c r="K57" s="231"/>
    </row>
    <row r="58" spans="1:11" ht="15.75" customHeight="1" x14ac:dyDescent="0.25">
      <c r="A58" s="34"/>
      <c r="B58" s="230"/>
      <c r="C58" s="231"/>
      <c r="D58" s="232"/>
      <c r="E58" s="232"/>
      <c r="F58" s="34"/>
      <c r="G58" s="34"/>
      <c r="H58" s="34"/>
      <c r="I58" s="34"/>
      <c r="J58" s="34"/>
      <c r="K58" s="231"/>
    </row>
    <row r="59" spans="1:11" ht="15.75" customHeight="1" x14ac:dyDescent="0.25">
      <c r="A59" s="34"/>
      <c r="B59" s="230"/>
      <c r="C59" s="231"/>
      <c r="D59" s="232"/>
      <c r="E59" s="232"/>
      <c r="F59" s="34"/>
      <c r="G59" s="34"/>
      <c r="H59" s="34"/>
      <c r="I59" s="34"/>
      <c r="J59" s="34"/>
      <c r="K59" s="231"/>
    </row>
    <row r="60" spans="1:11" ht="15.75" customHeight="1" x14ac:dyDescent="0.25">
      <c r="A60" s="34"/>
      <c r="B60" s="230"/>
      <c r="C60" s="231"/>
      <c r="D60" s="232"/>
      <c r="E60" s="232"/>
      <c r="F60" s="34"/>
      <c r="G60" s="34"/>
      <c r="H60" s="34"/>
      <c r="I60" s="34"/>
      <c r="J60" s="34"/>
      <c r="K60" s="231"/>
    </row>
    <row r="61" spans="1:11" ht="15.75" customHeight="1" x14ac:dyDescent="0.25">
      <c r="A61" s="34"/>
      <c r="B61" s="230"/>
      <c r="C61" s="231"/>
      <c r="D61" s="232"/>
      <c r="E61" s="232"/>
      <c r="F61" s="34"/>
      <c r="G61" s="34"/>
      <c r="H61" s="34"/>
      <c r="I61" s="34"/>
      <c r="J61" s="34"/>
      <c r="K61" s="231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</sheetData>
  <mergeCells count="7">
    <mergeCell ref="A1:J1"/>
    <mergeCell ref="A2:J2"/>
    <mergeCell ref="A29:B29"/>
    <mergeCell ref="A6:B6"/>
    <mergeCell ref="A3:J3"/>
    <mergeCell ref="A4:J4"/>
    <mergeCell ref="A5:J5"/>
  </mergeCells>
  <phoneticPr fontId="1" type="noConversion"/>
  <printOptions horizontalCentered="1"/>
  <pageMargins left="0" right="0" top="0.27559055118110237" bottom="0.55118110236220474" header="0.27559055118110237" footer="0.19685039370078741"/>
  <pageSetup paperSize="9" scale="88" orientation="landscape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N75"/>
  <sheetViews>
    <sheetView view="pageBreakPreview" zoomScale="60" zoomScaleNormal="80" workbookViewId="0">
      <selection activeCell="C8" sqref="C8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3.6640625" style="164" customWidth="1"/>
    <col min="5" max="5" width="9.77734375" style="164" customWidth="1"/>
    <col min="6" max="6" width="7.66406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4.4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249"/>
    </row>
    <row r="5" spans="1:14" ht="14.4" x14ac:dyDescent="0.25">
      <c r="A5" s="309" t="s">
        <v>211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4" x14ac:dyDescent="0.25">
      <c r="A6" s="302"/>
      <c r="B6" s="302"/>
      <c r="C6" s="167"/>
      <c r="D6" s="13"/>
      <c r="E6" s="13"/>
      <c r="I6" s="216"/>
      <c r="J6" s="13" t="s">
        <v>237</v>
      </c>
      <c r="K6" s="167"/>
    </row>
    <row r="7" spans="1:14" ht="12.75" customHeight="1" x14ac:dyDescent="0.25">
      <c r="A7" s="216"/>
      <c r="B7" s="66" t="s">
        <v>204</v>
      </c>
      <c r="C7" s="273" t="s">
        <v>1564</v>
      </c>
      <c r="D7" s="18" t="str">
        <f>d_1</f>
        <v>28.05.2019г.</v>
      </c>
      <c r="E7" s="18" t="s">
        <v>1541</v>
      </c>
      <c r="F7" s="218"/>
      <c r="G7" s="242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/>
      <c r="C10" s="181"/>
      <c r="D10" s="226"/>
      <c r="E10" s="265"/>
      <c r="F10" s="261"/>
      <c r="G10" s="176"/>
      <c r="H10" s="176"/>
      <c r="I10" s="176"/>
      <c r="J10" s="181"/>
    </row>
    <row r="11" spans="1:14" x14ac:dyDescent="0.25">
      <c r="A11" s="176" t="s">
        <v>42</v>
      </c>
      <c r="B11" s="177"/>
      <c r="C11" s="181"/>
      <c r="D11" s="226"/>
      <c r="E11" s="265"/>
      <c r="F11" s="176"/>
      <c r="G11" s="176"/>
      <c r="H11" s="176"/>
      <c r="I11" s="176"/>
      <c r="J11" s="181"/>
    </row>
    <row r="12" spans="1:14" x14ac:dyDescent="0.25">
      <c r="A12" s="176" t="s">
        <v>42</v>
      </c>
      <c r="B12" s="177"/>
      <c r="C12" s="181"/>
      <c r="D12" s="226"/>
      <c r="E12" s="265"/>
      <c r="F12" s="176"/>
      <c r="G12" s="176"/>
      <c r="H12" s="176"/>
      <c r="I12" s="176"/>
      <c r="J12" s="181"/>
    </row>
    <row r="13" spans="1:14" x14ac:dyDescent="0.25">
      <c r="A13" s="176" t="s">
        <v>42</v>
      </c>
      <c r="B13" s="177"/>
      <c r="C13" s="181"/>
      <c r="D13" s="226"/>
      <c r="E13" s="265"/>
      <c r="F13" s="176"/>
      <c r="G13" s="176"/>
      <c r="H13" s="176"/>
      <c r="I13" s="176"/>
      <c r="J13" s="181"/>
      <c r="L13" s="13"/>
    </row>
    <row r="14" spans="1:14" x14ac:dyDescent="0.25">
      <c r="A14" s="176" t="s">
        <v>42</v>
      </c>
      <c r="B14" s="177"/>
      <c r="C14" s="181"/>
      <c r="D14" s="226"/>
      <c r="E14" s="265"/>
      <c r="F14" s="176"/>
      <c r="G14" s="176"/>
      <c r="H14" s="176"/>
      <c r="I14" s="176"/>
      <c r="J14" s="181"/>
    </row>
    <row r="15" spans="1:14" x14ac:dyDescent="0.25">
      <c r="A15" s="176" t="s">
        <v>42</v>
      </c>
      <c r="B15" s="177"/>
      <c r="C15" s="181"/>
      <c r="D15" s="226"/>
      <c r="E15" s="265"/>
      <c r="F15" s="176"/>
      <c r="G15" s="176"/>
      <c r="H15" s="176"/>
      <c r="I15" s="176"/>
      <c r="J15" s="181"/>
    </row>
    <row r="16" spans="1:14" x14ac:dyDescent="0.25">
      <c r="A16" s="176"/>
      <c r="B16" s="177"/>
      <c r="C16" s="181"/>
      <c r="D16" s="226"/>
      <c r="E16" s="265"/>
      <c r="F16" s="176"/>
      <c r="G16" s="176"/>
      <c r="H16" s="176"/>
      <c r="I16" s="176"/>
      <c r="J16" s="181"/>
    </row>
    <row r="17" spans="1:10" x14ac:dyDescent="0.25">
      <c r="A17" s="176" t="s">
        <v>43</v>
      </c>
      <c r="B17" s="177" t="str">
        <f>VLOOKUP($F17,УЧАСТНИКИ!$A$2:$L$1106,3,FALSE)</f>
        <v>Никитин Олег</v>
      </c>
      <c r="C17" s="181" t="str">
        <f>VLOOKUP($F17,УЧАСТНИКИ!$A$2:$L$1106,4,FALSE)</f>
        <v>06.06.1997</v>
      </c>
      <c r="D17" s="226" t="str">
        <f>VLOOKUP($F17,УЧАСТНИКИ!$A$2:$L$1106,5,FALSE)</f>
        <v xml:space="preserve">Ульяновская область </v>
      </c>
      <c r="E17" s="265" t="str">
        <f>VLOOKUP($F17,УЧАСТНИКИ!$A$2:$L$1106,8,FALSE)</f>
        <v>КМС</v>
      </c>
      <c r="F17" s="277" t="s">
        <v>1364</v>
      </c>
      <c r="G17" s="176"/>
      <c r="H17" s="176"/>
      <c r="I17" s="176"/>
      <c r="J17" s="181" t="str">
        <f>VLOOKUP($F17,УЧАСТНИКИ!$A$2:$L$1106,9,FALSE)</f>
        <v>К</v>
      </c>
    </row>
    <row r="18" spans="1:10" x14ac:dyDescent="0.25">
      <c r="A18" s="176" t="s">
        <v>43</v>
      </c>
      <c r="B18" s="177" t="str">
        <f>VLOOKUP($F18,УЧАСТНИКИ!$A$2:$L$1106,3,FALSE)</f>
        <v>Юфимов Алексей</v>
      </c>
      <c r="C18" s="181" t="str">
        <f>VLOOKUP($F18,УЧАСТНИКИ!$A$2:$L$1106,4,FALSE)</f>
        <v>05.06.1998</v>
      </c>
      <c r="D18" s="226" t="str">
        <f>VLOOKUP($F18,УЧАСТНИКИ!$A$2:$L$1106,5,FALSE)</f>
        <v xml:space="preserve">Ульяновская область </v>
      </c>
      <c r="E18" s="265" t="str">
        <f>VLOOKUP($F18,УЧАСТНИКИ!$A$2:$L$1106,8,FALSE)</f>
        <v>МС</v>
      </c>
      <c r="F18" s="277" t="s">
        <v>1367</v>
      </c>
      <c r="G18" s="176"/>
      <c r="H18" s="176"/>
      <c r="I18" s="176"/>
      <c r="J18" s="181" t="str">
        <f>VLOOKUP($F18,УЧАСТНИКИ!$A$2:$L$1106,9,FALSE)</f>
        <v>К</v>
      </c>
    </row>
    <row r="19" spans="1:10" x14ac:dyDescent="0.25">
      <c r="A19" s="176" t="s">
        <v>43</v>
      </c>
      <c r="B19" s="177" t="str">
        <f>VLOOKUP($F19,УЧАСТНИКИ!$A$2:$L$1106,3,FALSE)</f>
        <v>Галацков Андрей</v>
      </c>
      <c r="C19" s="181" t="str">
        <f>VLOOKUP($F19,УЧАСТНИКИ!$A$2:$L$1106,4,FALSE)</f>
        <v>13.02.1992</v>
      </c>
      <c r="D19" s="226" t="str">
        <f>VLOOKUP($F19,УЧАСТНИКИ!$A$2:$L$1106,5,FALSE)</f>
        <v xml:space="preserve">Ульяновская область </v>
      </c>
      <c r="E19" s="265" t="str">
        <f>VLOOKUP($F19,УЧАСТНИКИ!$A$2:$L$1106,8,FALSE)</f>
        <v>МС</v>
      </c>
      <c r="F19" s="277" t="s">
        <v>1363</v>
      </c>
      <c r="G19" s="176"/>
      <c r="H19" s="176"/>
      <c r="I19" s="176"/>
      <c r="J19" s="181" t="str">
        <f>VLOOKUP($F19,УЧАСТНИКИ!$A$2:$L$1106,9,FALSE)</f>
        <v>К</v>
      </c>
    </row>
    <row r="20" spans="1:10" x14ac:dyDescent="0.25">
      <c r="A20" s="176" t="s">
        <v>43</v>
      </c>
      <c r="B20" s="177" t="str">
        <f>VLOOKUP($F20,УЧАСТНИКИ!$A$2:$L$1106,3,FALSE)</f>
        <v>Садеев Ильфат</v>
      </c>
      <c r="C20" s="181" t="str">
        <f>VLOOKUP($F20,УЧАСТНИКИ!$A$2:$L$1106,4,FALSE)</f>
        <v>17.12.1988</v>
      </c>
      <c r="D20" s="226" t="str">
        <f>VLOOKUP($F20,УЧАСТНИКИ!$A$2:$L$1106,5,FALSE)</f>
        <v xml:space="preserve">Ульяновская область </v>
      </c>
      <c r="E20" s="265" t="str">
        <f>VLOOKUP($F20,УЧАСТНИКИ!$A$2:$L$1106,8,FALSE)</f>
        <v>МС</v>
      </c>
      <c r="F20" s="277" t="s">
        <v>1365</v>
      </c>
      <c r="G20" s="176"/>
      <c r="H20" s="176"/>
      <c r="I20" s="176"/>
      <c r="J20" s="181" t="str">
        <f>VLOOKUP($F20,УЧАСТНИКИ!$A$2:$L$1106,9,FALSE)</f>
        <v>К</v>
      </c>
    </row>
    <row r="21" spans="1:10" x14ac:dyDescent="0.25">
      <c r="A21" s="176" t="s">
        <v>43</v>
      </c>
      <c r="B21" s="177" t="str">
        <f>VLOOKUP($F21,УЧАСТНИКИ!$A$2:$L$1106,3,FALSE)</f>
        <v>Федотов Артём</v>
      </c>
      <c r="C21" s="181" t="str">
        <f>VLOOKUP($F21,УЧАСТНИКИ!$A$2:$L$1106,4,FALSE)</f>
        <v>12.11.1991</v>
      </c>
      <c r="D21" s="226" t="str">
        <f>VLOOKUP($F21,УЧАСТНИКИ!$A$2:$L$1106,5,FALSE)</f>
        <v xml:space="preserve">Ульяновская область </v>
      </c>
      <c r="E21" s="265" t="str">
        <f>VLOOKUP($F21,УЧАСТНИКИ!$A$2:$L$1106,8,FALSE)</f>
        <v>МС</v>
      </c>
      <c r="F21" s="277" t="s">
        <v>1366</v>
      </c>
      <c r="G21" s="176"/>
      <c r="H21" s="176"/>
      <c r="I21" s="176"/>
      <c r="J21" s="181" t="str">
        <f>VLOOKUP($F21,УЧАСТНИКИ!$A$2:$L$1106,9,FALSE)</f>
        <v>К</v>
      </c>
    </row>
    <row r="22" spans="1:10" x14ac:dyDescent="0.25">
      <c r="A22" s="176"/>
      <c r="B22" s="177"/>
      <c r="C22" s="181"/>
      <c r="D22" s="226"/>
      <c r="E22" s="268"/>
      <c r="F22" s="176"/>
      <c r="G22" s="176"/>
      <c r="H22" s="176"/>
      <c r="I22" s="176"/>
      <c r="J22" s="181"/>
    </row>
    <row r="23" spans="1:10" ht="39.6" x14ac:dyDescent="0.25">
      <c r="A23" s="176" t="s">
        <v>44</v>
      </c>
      <c r="B23" s="177" t="str">
        <f>VLOOKUP($F23,УЧАСТНИКИ!$A$2:$L$1106,3,FALSE)</f>
        <v>Ежов Денис</v>
      </c>
      <c r="C23" s="181" t="str">
        <f>VLOOKUP($F23,УЧАСТНИКИ!$A$2:$L$1106,4,FALSE)</f>
        <v>18.03.1994</v>
      </c>
      <c r="D23" s="226" t="str">
        <f>VLOOKUP($F23,УЧАСТНИКИ!$A$2:$L$1106,5,FALSE)</f>
        <v>Краснодарский край Кабардино-Балкарская республика</v>
      </c>
      <c r="E23" s="265" t="str">
        <f>VLOOKUP($F23,УЧАСТНИКИ!$A$2:$L$1106,8,FALSE)</f>
        <v>МС</v>
      </c>
      <c r="F23" s="277" t="s">
        <v>188</v>
      </c>
      <c r="G23" s="176"/>
      <c r="H23" s="176"/>
      <c r="I23" s="176"/>
      <c r="J23" s="181" t="str">
        <f>VLOOKUP($F23,УЧАСТНИКИ!$A$2:$L$1106,9,FALSE)</f>
        <v>К</v>
      </c>
    </row>
    <row r="24" spans="1:10" ht="26.4" x14ac:dyDescent="0.25">
      <c r="A24" s="176" t="s">
        <v>44</v>
      </c>
      <c r="B24" s="177" t="str">
        <f>VLOOKUP($F24,УЧАСТНИКИ!$A$2:$L$1106,3,FALSE)</f>
        <v>Кислых Руслан</v>
      </c>
      <c r="C24" s="181" t="str">
        <f>VLOOKUP($F24,УЧАСТНИКИ!$A$2:$L$1106,4,FALSE)</f>
        <v>11.07.2000</v>
      </c>
      <c r="D24" s="226" t="str">
        <f>VLOOKUP($F24,УЧАСТНИКИ!$A$2:$L$1106,5,FALSE)</f>
        <v>Краснодарский край Белгородская область</v>
      </c>
      <c r="E24" s="265" t="str">
        <f>VLOOKUP($F24,УЧАСТНИКИ!$A$2:$L$1106,8,FALSE)</f>
        <v>МС</v>
      </c>
      <c r="F24" s="277" t="s">
        <v>1380</v>
      </c>
      <c r="G24" s="176"/>
      <c r="H24" s="176"/>
      <c r="I24" s="176"/>
      <c r="J24" s="181" t="str">
        <f>VLOOKUP($F24,УЧАСТНИКИ!$A$2:$L$1106,9,FALSE)</f>
        <v>Л</v>
      </c>
    </row>
    <row r="25" spans="1:10" ht="26.4" x14ac:dyDescent="0.25">
      <c r="A25" s="176" t="s">
        <v>44</v>
      </c>
      <c r="B25" s="177" t="str">
        <f>VLOOKUP($F25,УЧАСТНИКИ!$A$2:$L$1106,3,FALSE)</f>
        <v>Лопин Дмитрий</v>
      </c>
      <c r="C25" s="181" t="str">
        <f>VLOOKUP($F25,УЧАСТНИКИ!$A$2:$L$1106,4,FALSE)</f>
        <v>29.07.1991</v>
      </c>
      <c r="D25" s="226" t="str">
        <f>VLOOKUP($F25,УЧАСТНИКИ!$A$2:$L$1106,5,FALSE)</f>
        <v>Краснодарский край Самарская область</v>
      </c>
      <c r="E25" s="265" t="str">
        <f>VLOOKUP($F25,УЧАСТНИКИ!$A$2:$L$1106,8,FALSE)</f>
        <v>МС</v>
      </c>
      <c r="F25" s="277" t="s">
        <v>1383</v>
      </c>
      <c r="G25" s="176"/>
      <c r="H25" s="176"/>
      <c r="I25" s="176"/>
      <c r="J25" s="181" t="str">
        <f>VLOOKUP($F25,УЧАСТНИКИ!$A$2:$L$1106,9,FALSE)</f>
        <v>К</v>
      </c>
    </row>
    <row r="26" spans="1:10" ht="26.4" x14ac:dyDescent="0.25">
      <c r="A26" s="176" t="s">
        <v>44</v>
      </c>
      <c r="B26" s="177" t="str">
        <f>VLOOKUP($F26,УЧАСТНИКИ!$A$2:$L$1106,3,FALSE)</f>
        <v>Перестюк Руслан</v>
      </c>
      <c r="C26" s="181" t="str">
        <f>VLOOKUP($F26,УЧАСТНИКИ!$A$2:$L$1106,4,FALSE)</f>
        <v>22.04.1991</v>
      </c>
      <c r="D26" s="226" t="str">
        <f>VLOOKUP($F26,УЧАСТНИКИ!$A$2:$L$1106,5,FALSE)</f>
        <v>Краснодарский край ЮФО (К)</v>
      </c>
      <c r="E26" s="265" t="str">
        <f>VLOOKUP($F26,УЧАСТНИКИ!$A$2:$L$1106,8,FALSE)</f>
        <v>МС</v>
      </c>
      <c r="F26" s="277" t="s">
        <v>1388</v>
      </c>
      <c r="G26" s="176"/>
      <c r="H26" s="176"/>
      <c r="I26" s="176"/>
      <c r="J26" s="181" t="str">
        <f>VLOOKUP($F26,УЧАСТНИКИ!$A$2:$L$1106,9,FALSE)</f>
        <v>К</v>
      </c>
    </row>
    <row r="27" spans="1:10" x14ac:dyDescent="0.25">
      <c r="A27" s="176" t="s">
        <v>44</v>
      </c>
      <c r="B27" s="177" t="str">
        <f>VLOOKUP($F27,УЧАСТНИКИ!$A$2:$L$1106,3,FALSE)</f>
        <v>Хомутов Дмитрий</v>
      </c>
      <c r="C27" s="181" t="str">
        <f>VLOOKUP($F27,УЧАСТНИКИ!$A$2:$L$1106,4,FALSE)</f>
        <v>04.01.1992</v>
      </c>
      <c r="D27" s="226" t="str">
        <f>VLOOKUP($F27,УЧАСТНИКИ!$A$2:$L$1106,5,FALSE)</f>
        <v xml:space="preserve">Краснодарский край </v>
      </c>
      <c r="E27" s="265" t="str">
        <f>VLOOKUP($F27,УЧАСТНИКИ!$A$2:$L$1106,8,FALSE)</f>
        <v>МС</v>
      </c>
      <c r="F27" s="277" t="s">
        <v>1401</v>
      </c>
      <c r="G27" s="176"/>
      <c r="H27" s="176"/>
      <c r="I27" s="176"/>
      <c r="J27" s="181" t="str">
        <f>VLOOKUP($F27,УЧАСТНИКИ!$A$2:$L$1106,9,FALSE)</f>
        <v>Л</v>
      </c>
    </row>
    <row r="28" spans="1:10" ht="26.4" x14ac:dyDescent="0.25">
      <c r="A28" s="277" t="s">
        <v>44</v>
      </c>
      <c r="B28" s="177" t="str">
        <f>VLOOKUP($F28,УЧАСТНИКИ!$A$2:$L$1106,3,FALSE)</f>
        <v>Цыплаков Даниил</v>
      </c>
      <c r="C28" s="181" t="str">
        <f>VLOOKUP($F28,УЧАСТНИКИ!$A$2:$L$1106,4,FALSE)</f>
        <v>29.07.1992</v>
      </c>
      <c r="D28" s="226" t="str">
        <f>VLOOKUP($F28,УЧАСТНИКИ!$A$2:$L$1106,5,FALSE)</f>
        <v>Краснодарский край Хабаровский край</v>
      </c>
      <c r="E28" s="265" t="str">
        <f>VLOOKUP($F28,УЧАСТНИКИ!$A$2:$L$1106,8,FALSE)</f>
        <v>МСМК</v>
      </c>
      <c r="F28" s="277" t="s">
        <v>1402</v>
      </c>
      <c r="G28" s="277"/>
      <c r="H28" s="277"/>
      <c r="I28" s="277"/>
      <c r="J28" s="181" t="str">
        <f>VLOOKUP($F28,УЧАСТНИКИ!$A$2:$L$1106,9,FALSE)</f>
        <v>К</v>
      </c>
    </row>
    <row r="29" spans="1:10" x14ac:dyDescent="0.25">
      <c r="A29" s="277"/>
      <c r="B29" s="177"/>
      <c r="C29" s="181"/>
      <c r="D29" s="226"/>
      <c r="E29" s="265"/>
      <c r="F29" s="277"/>
      <c r="G29" s="277"/>
      <c r="H29" s="277"/>
      <c r="I29" s="277"/>
      <c r="J29" s="181"/>
    </row>
    <row r="30" spans="1:10" ht="26.4" x14ac:dyDescent="0.25">
      <c r="A30" s="277" t="s">
        <v>45</v>
      </c>
      <c r="B30" s="177" t="str">
        <f>VLOOKUP($F30,УЧАСТНИКИ!$A$2:$L$1106,3,FALSE)</f>
        <v>Водичев Александр</v>
      </c>
      <c r="C30" s="181" t="str">
        <f>VLOOKUP($F30,УЧАСТНИКИ!$A$2:$L$1106,4,FALSE)</f>
        <v>14.11.1999</v>
      </c>
      <c r="D30" s="226" t="str">
        <f>VLOOKUP($F30,УЧАСТНИКИ!$A$2:$L$1106,5,FALSE)</f>
        <v>Калининградская область Санкт-Петербург</v>
      </c>
      <c r="E30" s="265" t="str">
        <f>VLOOKUP($F30,УЧАСТНИКИ!$A$2:$L$1106,8,FALSE)</f>
        <v>КМС</v>
      </c>
      <c r="F30" s="277" t="s">
        <v>1438</v>
      </c>
      <c r="G30" s="277"/>
      <c r="H30" s="277"/>
      <c r="I30" s="277"/>
      <c r="J30" s="181" t="str">
        <f>VLOOKUP($F30,УЧАСТНИКИ!$A$2:$L$1106,9,FALSE)</f>
        <v>Л</v>
      </c>
    </row>
    <row r="31" spans="1:10" x14ac:dyDescent="0.25">
      <c r="A31" s="176" t="s">
        <v>45</v>
      </c>
      <c r="B31" s="177" t="str">
        <f>VLOOKUP($F31,УЧАСТНИКИ!$A$2:$L$1106,3,FALSE)</f>
        <v>Балуев Глеб</v>
      </c>
      <c r="C31" s="181" t="str">
        <f>VLOOKUP($F31,УЧАСТНИКИ!$A$2:$L$1106,4,FALSE)</f>
        <v>19.05.1991</v>
      </c>
      <c r="D31" s="226" t="str">
        <f>VLOOKUP($F31,УЧАСТНИКИ!$A$2:$L$1106,5,FALSE)</f>
        <v xml:space="preserve">Санкт-Петербург </v>
      </c>
      <c r="E31" s="265" t="str">
        <f>VLOOKUP($F31,УЧАСТНИКИ!$A$2:$L$1106,8,FALSE)</f>
        <v>МС</v>
      </c>
      <c r="F31" s="277" t="s">
        <v>1553</v>
      </c>
      <c r="G31" s="176"/>
      <c r="H31" s="176"/>
      <c r="I31" s="176"/>
      <c r="J31" s="181" t="str">
        <f>VLOOKUP($F31,УЧАСТНИКИ!$A$2:$L$1106,9,FALSE)</f>
        <v>Л</v>
      </c>
    </row>
    <row r="32" spans="1:10" x14ac:dyDescent="0.25">
      <c r="A32" s="176" t="s">
        <v>45</v>
      </c>
      <c r="B32" s="177" t="str">
        <f>VLOOKUP($F32,УЧАСТНИКИ!$A$2:$L$1106,3,FALSE)</f>
        <v>Климов Иван</v>
      </c>
      <c r="C32" s="181" t="str">
        <f>VLOOKUP($F32,УЧАСТНИКИ!$A$2:$L$1106,4,FALSE)</f>
        <v>07.07.1997</v>
      </c>
      <c r="D32" s="226" t="str">
        <f>VLOOKUP($F32,УЧАСТНИКИ!$A$2:$L$1106,5,FALSE)</f>
        <v xml:space="preserve">Санкт-Петербург </v>
      </c>
      <c r="E32" s="265" t="str">
        <f>VLOOKUP($F32,УЧАСТНИКИ!$A$2:$L$1106,8,FALSE)</f>
        <v>КМС</v>
      </c>
      <c r="F32" s="277" t="s">
        <v>1445</v>
      </c>
      <c r="G32" s="176"/>
      <c r="H32" s="176"/>
      <c r="I32" s="176"/>
      <c r="J32" s="181" t="str">
        <f>VLOOKUP($F32,УЧАСТНИКИ!$A$2:$L$1106,9,FALSE)</f>
        <v>Л</v>
      </c>
    </row>
    <row r="33" spans="1:10" x14ac:dyDescent="0.25">
      <c r="A33" s="176" t="s">
        <v>45</v>
      </c>
      <c r="B33" s="177" t="str">
        <f>VLOOKUP($F33,УЧАСТНИКИ!$A$2:$L$1106,3,FALSE)</f>
        <v>Шаров Иван</v>
      </c>
      <c r="C33" s="181" t="str">
        <f>VLOOKUP($F33,УЧАСТНИКИ!$A$2:$L$1106,4,FALSE)</f>
        <v>17.05.1993</v>
      </c>
      <c r="D33" s="226" t="str">
        <f>VLOOKUP($F33,УЧАСТНИКИ!$A$2:$L$1106,5,FALSE)</f>
        <v xml:space="preserve">Санкт-Петербург </v>
      </c>
      <c r="E33" s="265" t="str">
        <f>VLOOKUP($F33,УЧАСТНИКИ!$A$2:$L$1106,8,FALSE)</f>
        <v>МС</v>
      </c>
      <c r="F33" s="277" t="s">
        <v>1466</v>
      </c>
      <c r="G33" s="176"/>
      <c r="H33" s="176"/>
      <c r="I33" s="176"/>
      <c r="J33" s="181" t="str">
        <f>VLOOKUP($F33,УЧАСТНИКИ!$A$2:$L$1106,9,FALSE)</f>
        <v>Л</v>
      </c>
    </row>
    <row r="34" spans="1:10" ht="26.4" x14ac:dyDescent="0.25">
      <c r="A34" s="176" t="s">
        <v>45</v>
      </c>
      <c r="B34" s="177" t="str">
        <f>VLOOKUP($F34,УЧАСТНИКИ!$A$2:$L$1106,3,FALSE)</f>
        <v>Шкуропатов Дмитрий</v>
      </c>
      <c r="C34" s="181" t="str">
        <f>VLOOKUP($F34,УЧАСТНИКИ!$A$2:$L$1106,4,FALSE)</f>
        <v>30.03.1993</v>
      </c>
      <c r="D34" s="226" t="str">
        <f>VLOOKUP($F34,УЧАСТНИКИ!$A$2:$L$1106,5,FALSE)</f>
        <v>Санкт-Петербург Вологодская область</v>
      </c>
      <c r="E34" s="265" t="str">
        <f>VLOOKUP($F34,УЧАСТНИКИ!$A$2:$L$1106,8,FALSE)</f>
        <v>МС</v>
      </c>
      <c r="F34" s="277" t="s">
        <v>1467</v>
      </c>
      <c r="G34" s="176"/>
      <c r="H34" s="176"/>
      <c r="I34" s="176"/>
      <c r="J34" s="181" t="str">
        <f>VLOOKUP($F34,УЧАСТНИКИ!$A$2:$L$1106,9,FALSE)</f>
        <v>Л</v>
      </c>
    </row>
    <row r="35" spans="1:10" x14ac:dyDescent="0.25">
      <c r="A35" s="176" t="s">
        <v>45</v>
      </c>
      <c r="B35" s="177" t="str">
        <f>VLOOKUP($F35,УЧАСТНИКИ!$A$2:$L$1106,3,FALSE)</f>
        <v>Чернухин Кирилл</v>
      </c>
      <c r="C35" s="181" t="str">
        <f>VLOOKUP($F35,УЧАСТНИКИ!$A$2:$L$1106,4,FALSE)</f>
        <v>15.08.1994</v>
      </c>
      <c r="D35" s="226" t="str">
        <f>VLOOKUP($F35,УЧАСТНИКИ!$A$2:$L$1106,5,FALSE)</f>
        <v>Москва Санкт-Петербург</v>
      </c>
      <c r="E35" s="265" t="str">
        <f>VLOOKUP($F35,УЧАСТНИКИ!$A$2:$L$1106,8,FALSE)</f>
        <v>МС</v>
      </c>
      <c r="F35" s="277" t="s">
        <v>1465</v>
      </c>
      <c r="G35" s="176"/>
      <c r="H35" s="176"/>
      <c r="I35" s="176"/>
      <c r="J35" s="181" t="str">
        <f>VLOOKUP($F35,УЧАСТНИКИ!$A$2:$L$1106,9,FALSE)</f>
        <v>К</v>
      </c>
    </row>
    <row r="36" spans="1:10" ht="26.4" x14ac:dyDescent="0.25">
      <c r="A36" s="277" t="s">
        <v>45</v>
      </c>
      <c r="B36" s="177" t="str">
        <f>VLOOKUP($F36,УЧАСТНИКИ!$A$2:$L$1106,3,FALSE)</f>
        <v>Паршенков Артем</v>
      </c>
      <c r="C36" s="181" t="str">
        <f>VLOOKUP($F36,УЧАСТНИКИ!$A$2:$L$1106,4,FALSE)</f>
        <v>01.08.2000</v>
      </c>
      <c r="D36" s="226" t="str">
        <f>VLOOKUP($F36,УЧАСТНИКИ!$A$2:$L$1106,5,FALSE)</f>
        <v>Санкт-Петербург Калужская область</v>
      </c>
      <c r="E36" s="265" t="str">
        <f>VLOOKUP($F36,УЧАСТНИКИ!$A$2:$L$1106,8,FALSE)</f>
        <v>КМС</v>
      </c>
      <c r="F36" s="277" t="s">
        <v>1443</v>
      </c>
      <c r="G36" s="277"/>
      <c r="H36" s="277"/>
      <c r="I36" s="277"/>
      <c r="J36" s="181" t="str">
        <f>VLOOKUP($F36,УЧАСТНИКИ!$A$2:$L$1106,9,FALSE)</f>
        <v>Л</v>
      </c>
    </row>
    <row r="37" spans="1:10" x14ac:dyDescent="0.25">
      <c r="A37" s="176"/>
      <c r="B37" s="177"/>
      <c r="C37" s="181"/>
      <c r="D37" s="226"/>
      <c r="E37" s="268"/>
      <c r="F37" s="176"/>
      <c r="G37" s="176"/>
      <c r="H37" s="176"/>
      <c r="I37" s="176"/>
      <c r="J37" s="181"/>
    </row>
    <row r="38" spans="1:10" x14ac:dyDescent="0.25">
      <c r="A38" s="176" t="s">
        <v>46</v>
      </c>
      <c r="B38" s="177" t="str">
        <f>VLOOKUP($F38,УЧАСТНИКИ!$A$2:$L$1106,3,FALSE)</f>
        <v>Гуров Андрей</v>
      </c>
      <c r="C38" s="181" t="str">
        <f>VLOOKUP($F38,УЧАСТНИКИ!$A$2:$L$1106,4,FALSE)</f>
        <v>20.09.1998</v>
      </c>
      <c r="D38" s="226" t="str">
        <f>VLOOKUP($F38,УЧАСТНИКИ!$A$2:$L$1106,5,FALSE)</f>
        <v xml:space="preserve">Брянская область </v>
      </c>
      <c r="E38" s="265" t="str">
        <f>VLOOKUP($F38,УЧАСТНИКИ!$A$2:$L$1106,8,FALSE)</f>
        <v>КМС</v>
      </c>
      <c r="F38" s="277" t="s">
        <v>130</v>
      </c>
      <c r="G38" s="176"/>
      <c r="H38" s="176"/>
      <c r="I38" s="176"/>
      <c r="J38" s="181" t="str">
        <f>VLOOKUP($F38,УЧАСТНИКИ!$A$2:$L$1106,9,FALSE)</f>
        <v>К</v>
      </c>
    </row>
    <row r="39" spans="1:10" x14ac:dyDescent="0.25">
      <c r="A39" s="176" t="s">
        <v>46</v>
      </c>
      <c r="B39" s="177" t="str">
        <f>VLOOKUP($F39,УЧАСТНИКИ!$A$2:$L$1106,3,FALSE)</f>
        <v>Ефимов Александр</v>
      </c>
      <c r="C39" s="181" t="str">
        <f>VLOOKUP($F39,УЧАСТНИКИ!$A$2:$L$1106,4,FALSE)</f>
        <v>28.02.1999</v>
      </c>
      <c r="D39" s="226" t="str">
        <f>VLOOKUP($F39,УЧАСТНИКИ!$A$2:$L$1106,5,FALSE)</f>
        <v xml:space="preserve">Брянская область </v>
      </c>
      <c r="E39" s="265" t="str">
        <f>VLOOKUP($F39,УЧАСТНИКИ!$A$2:$L$1106,8,FALSE)</f>
        <v>КМС</v>
      </c>
      <c r="F39" s="277" t="s">
        <v>131</v>
      </c>
      <c r="G39" s="176"/>
      <c r="H39" s="176"/>
      <c r="I39" s="176"/>
      <c r="J39" s="181" t="str">
        <f>VLOOKUP($F39,УЧАСТНИКИ!$A$2:$L$1106,9,FALSE)</f>
        <v>К</v>
      </c>
    </row>
    <row r="40" spans="1:10" ht="26.4" x14ac:dyDescent="0.25">
      <c r="A40" s="176" t="s">
        <v>46</v>
      </c>
      <c r="B40" s="177" t="str">
        <f>VLOOKUP($F40,УЧАСТНИКИ!$A$2:$L$1106,3,FALSE)</f>
        <v>Огарков Денис</v>
      </c>
      <c r="C40" s="181" t="str">
        <f>VLOOKUP($F40,УЧАСТНИКИ!$A$2:$L$1106,4,FALSE)</f>
        <v>03.12.1993</v>
      </c>
      <c r="D40" s="226" t="str">
        <f>VLOOKUP($F40,УЧАСТНИКИ!$A$2:$L$1106,5,FALSE)</f>
        <v>Липецкая область Брянская область</v>
      </c>
      <c r="E40" s="265" t="str">
        <f>VLOOKUP($F40,УЧАСТНИКИ!$A$2:$L$1106,8,FALSE)</f>
        <v>МСМК</v>
      </c>
      <c r="F40" s="277" t="s">
        <v>136</v>
      </c>
      <c r="G40" s="176"/>
      <c r="H40" s="176"/>
      <c r="I40" s="176"/>
      <c r="J40" s="181" t="str">
        <f>VLOOKUP($F40,УЧАСТНИКИ!$A$2:$L$1106,9,FALSE)</f>
        <v>К</v>
      </c>
    </row>
    <row r="41" spans="1:10" x14ac:dyDescent="0.25">
      <c r="A41" s="176" t="s">
        <v>46</v>
      </c>
      <c r="B41" s="177" t="str">
        <f>VLOOKUP($F41,УЧАСТНИКИ!$A$2:$L$1106,3,FALSE)</f>
        <v>Петров Александр</v>
      </c>
      <c r="C41" s="181" t="str">
        <f>VLOOKUP($F41,УЧАСТНИКИ!$A$2:$L$1106,4,FALSE)</f>
        <v>09.08.1986</v>
      </c>
      <c r="D41" s="226" t="str">
        <f>VLOOKUP($F41,УЧАСТНИКИ!$A$2:$L$1106,5,FALSE)</f>
        <v xml:space="preserve">Брянская область </v>
      </c>
      <c r="E41" s="265" t="str">
        <f>VLOOKUP($F41,УЧАСТНИКИ!$A$2:$L$1106,8,FALSE)</f>
        <v>МСМК</v>
      </c>
      <c r="F41" s="277" t="s">
        <v>137</v>
      </c>
      <c r="G41" s="176"/>
      <c r="H41" s="176"/>
      <c r="I41" s="176"/>
      <c r="J41" s="181" t="str">
        <f>VLOOKUP($F41,УЧАСТНИКИ!$A$2:$L$1106,9,FALSE)</f>
        <v>К</v>
      </c>
    </row>
    <row r="42" spans="1:10" x14ac:dyDescent="0.25">
      <c r="A42" s="176" t="s">
        <v>46</v>
      </c>
      <c r="B42" s="177" t="str">
        <f>VLOOKUP($F42,УЧАСТНИКИ!$A$2:$L$1106,3,FALSE)</f>
        <v>Сехин Александр</v>
      </c>
      <c r="C42" s="181" t="str">
        <f>VLOOKUP($F42,УЧАСТНИКИ!$A$2:$L$1106,4,FALSE)</f>
        <v>05.06.1992</v>
      </c>
      <c r="D42" s="226" t="str">
        <f>VLOOKUP($F42,УЧАСТНИКИ!$A$2:$L$1106,5,FALSE)</f>
        <v>Москва Брянская область</v>
      </c>
      <c r="E42" s="265" t="str">
        <f>VLOOKUP($F42,УЧАСТНИКИ!$A$2:$L$1106,8,FALSE)</f>
        <v>МС</v>
      </c>
      <c r="F42" s="277" t="s">
        <v>139</v>
      </c>
      <c r="G42" s="176"/>
      <c r="H42" s="176"/>
      <c r="I42" s="176"/>
      <c r="J42" s="181" t="str">
        <f>VLOOKUP($F42,УЧАСТНИКИ!$A$2:$L$1106,9,FALSE)</f>
        <v>К</v>
      </c>
    </row>
    <row r="43" spans="1:10" ht="26.4" x14ac:dyDescent="0.25">
      <c r="A43" s="176" t="s">
        <v>46</v>
      </c>
      <c r="B43" s="177" t="str">
        <f>VLOOKUP($F43,УЧАСТНИКИ!$A$2:$L$1106,3,FALSE)</f>
        <v>Карасёв Леонид</v>
      </c>
      <c r="C43" s="181" t="str">
        <f>VLOOKUP($F43,УЧАСТНИКИ!$A$2:$L$1106,4,FALSE)</f>
        <v>30.07.1998</v>
      </c>
      <c r="D43" s="226" t="str">
        <f>VLOOKUP($F43,УЧАСТНИКИ!$A$2:$L$1106,5,FALSE)</f>
        <v>Московская область Брянская область</v>
      </c>
      <c r="E43" s="265" t="str">
        <f>VLOOKUP($F43,УЧАСТНИКИ!$A$2:$L$1106,8,FALSE)</f>
        <v>МС</v>
      </c>
      <c r="F43" s="277" t="s">
        <v>133</v>
      </c>
      <c r="G43" s="176"/>
      <c r="H43" s="176"/>
      <c r="I43" s="176"/>
      <c r="J43" s="181" t="str">
        <f>VLOOKUP($F43,УЧАСТНИКИ!$A$2:$L$1106,9,FALSE)</f>
        <v>К</v>
      </c>
    </row>
    <row r="44" spans="1:10" x14ac:dyDescent="0.25">
      <c r="A44" s="176"/>
      <c r="B44" s="177"/>
      <c r="C44" s="181"/>
      <c r="D44" s="226"/>
      <c r="E44" s="268"/>
      <c r="F44" s="176"/>
      <c r="G44" s="176"/>
      <c r="H44" s="176"/>
      <c r="I44" s="176"/>
      <c r="J44" s="181"/>
    </row>
    <row r="45" spans="1:10" x14ac:dyDescent="0.25">
      <c r="A45" s="176" t="s">
        <v>47</v>
      </c>
      <c r="B45" s="177" t="str">
        <f>VLOOKUP($F45,УЧАСТНИКИ!$A$2:$L$1106,3,FALSE)</f>
        <v>Кононенко Павел</v>
      </c>
      <c r="C45" s="181" t="str">
        <f>VLOOKUP($F45,УЧАСТНИКИ!$A$2:$L$1106,4,FALSE)</f>
        <v>02.02.1997</v>
      </c>
      <c r="D45" s="226" t="str">
        <f>VLOOKUP($F45,УЧАСТНИКИ!$A$2:$L$1106,5,FALSE)</f>
        <v xml:space="preserve">Вологодская область </v>
      </c>
      <c r="E45" s="265" t="str">
        <f>VLOOKUP($F45,УЧАСТНИКИ!$A$2:$L$1106,8,FALSE)</f>
        <v>КМС</v>
      </c>
      <c r="F45" s="277" t="s">
        <v>1549</v>
      </c>
      <c r="G45" s="176"/>
      <c r="H45" s="176"/>
      <c r="I45" s="176"/>
      <c r="J45" s="181" t="str">
        <f>VLOOKUP($F45,УЧАСТНИКИ!$A$2:$L$1106,9,FALSE)</f>
        <v>К</v>
      </c>
    </row>
    <row r="46" spans="1:10" ht="26.4" x14ac:dyDescent="0.25">
      <c r="A46" s="176" t="s">
        <v>47</v>
      </c>
      <c r="B46" s="177" t="str">
        <f>VLOOKUP($F46,УЧАСТНИКИ!$A$2:$L$1106,3,FALSE)</f>
        <v>Петряшов Константин</v>
      </c>
      <c r="C46" s="181" t="str">
        <f>VLOOKUP($F46,УЧАСТНИКИ!$A$2:$L$1106,4,FALSE)</f>
        <v>16.12.1983</v>
      </c>
      <c r="D46" s="226" t="str">
        <f>VLOOKUP($F46,УЧАСТНИКИ!$A$2:$L$1106,5,FALSE)</f>
        <v>Вологодская область Санкт-Петербург</v>
      </c>
      <c r="E46" s="265" t="str">
        <f>VLOOKUP($F46,УЧАСТНИКИ!$A$2:$L$1106,8,FALSE)</f>
        <v>МСМК</v>
      </c>
      <c r="F46" s="277" t="s">
        <v>1447</v>
      </c>
      <c r="G46" s="176"/>
      <c r="H46" s="176"/>
      <c r="I46" s="176"/>
      <c r="J46" s="181" t="str">
        <f>VLOOKUP($F46,УЧАСТНИКИ!$A$2:$L$1106,9,FALSE)</f>
        <v>К</v>
      </c>
    </row>
    <row r="47" spans="1:10" x14ac:dyDescent="0.25">
      <c r="A47" s="176" t="s">
        <v>47</v>
      </c>
      <c r="B47" s="177" t="str">
        <f>VLOOKUP($F47,УЧАСТНИКИ!$A$2:$L$1106,3,FALSE)</f>
        <v>Росляков Данил</v>
      </c>
      <c r="C47" s="181" t="str">
        <f>VLOOKUP($F47,УЧАСТНИКИ!$A$2:$L$1106,4,FALSE)</f>
        <v>04.11.1997</v>
      </c>
      <c r="D47" s="226" t="str">
        <f>VLOOKUP($F47,УЧАСТНИКИ!$A$2:$L$1106,5,FALSE)</f>
        <v xml:space="preserve">Вологодская область </v>
      </c>
      <c r="E47" s="265" t="str">
        <f>VLOOKUP($F47,УЧАСТНИКИ!$A$2:$L$1106,8,FALSE)</f>
        <v>МС</v>
      </c>
      <c r="F47" s="277" t="s">
        <v>1561</v>
      </c>
      <c r="G47" s="176"/>
      <c r="H47" s="176"/>
      <c r="I47" s="176"/>
      <c r="J47" s="181" t="str">
        <f>VLOOKUP($F47,УЧАСТНИКИ!$A$2:$L$1106,9,FALSE)</f>
        <v>К</v>
      </c>
    </row>
    <row r="48" spans="1:10" x14ac:dyDescent="0.25">
      <c r="A48" s="176" t="s">
        <v>47</v>
      </c>
      <c r="B48" s="177" t="str">
        <f>VLOOKUP($F48,УЧАСТНИКИ!$A$2:$L$1106,3,FALSE)</f>
        <v>Новослугин Максим</v>
      </c>
      <c r="C48" s="181" t="str">
        <f>VLOOKUP($F48,УЧАСТНИКИ!$A$2:$L$1106,4,FALSE)</f>
        <v>21.08.1995</v>
      </c>
      <c r="D48" s="226" t="str">
        <f>VLOOKUP($F48,УЧАСТНИКИ!$A$2:$L$1106,5,FALSE)</f>
        <v xml:space="preserve">Вологодская область </v>
      </c>
      <c r="E48" s="265" t="str">
        <f>VLOOKUP($F48,УЧАСТНИКИ!$A$2:$L$1106,8,FALSE)</f>
        <v>МС</v>
      </c>
      <c r="F48" s="277" t="s">
        <v>1562</v>
      </c>
      <c r="G48" s="176"/>
      <c r="H48" s="176"/>
      <c r="I48" s="176"/>
      <c r="J48" s="181" t="str">
        <f>VLOOKUP($F48,УЧАСТНИКИ!$A$2:$L$1106,9,FALSE)</f>
        <v>К</v>
      </c>
    </row>
    <row r="49" spans="1:11" x14ac:dyDescent="0.25">
      <c r="A49" s="176" t="s">
        <v>47</v>
      </c>
      <c r="B49" s="177" t="str">
        <f>VLOOKUP($F49,УЧАСТНИКИ!$A$2:$L$1106,3,FALSE)</f>
        <v>Цыпкус Марк</v>
      </c>
      <c r="C49" s="181" t="str">
        <f>VLOOKUP($F49,УЧАСТНИКИ!$A$2:$L$1106,4,FALSE)</f>
        <v>05.02.1999</v>
      </c>
      <c r="D49" s="226" t="str">
        <f>VLOOKUP($F49,УЧАСТНИКИ!$A$2:$L$1106,5,FALSE)</f>
        <v xml:space="preserve">Вологодская область </v>
      </c>
      <c r="E49" s="265" t="str">
        <f>VLOOKUP($F49,УЧАСТНИКИ!$A$2:$L$1106,8,FALSE)</f>
        <v>КМС</v>
      </c>
      <c r="F49" s="277" t="s">
        <v>1563</v>
      </c>
      <c r="G49" s="176"/>
      <c r="H49" s="176"/>
      <c r="I49" s="176"/>
      <c r="J49" s="181" t="str">
        <f>VLOOKUP($F49,УЧАСТНИКИ!$A$2:$L$1106,9,FALSE)</f>
        <v>К</v>
      </c>
    </row>
    <row r="50" spans="1:11" x14ac:dyDescent="0.25">
      <c r="A50" s="176"/>
      <c r="B50" s="177"/>
      <c r="C50" s="181"/>
      <c r="D50" s="226"/>
      <c r="E50" s="265"/>
      <c r="F50" s="176"/>
      <c r="G50" s="176"/>
      <c r="H50" s="176"/>
      <c r="I50" s="176"/>
      <c r="J50" s="181"/>
    </row>
    <row r="51" spans="1:11" x14ac:dyDescent="0.25">
      <c r="A51" s="176"/>
      <c r="B51" s="177"/>
      <c r="C51" s="181"/>
      <c r="D51" s="226"/>
      <c r="E51" s="268"/>
      <c r="F51" s="176"/>
      <c r="G51" s="176"/>
      <c r="H51" s="176"/>
      <c r="I51" s="176"/>
      <c r="J51" s="181"/>
    </row>
    <row r="52" spans="1:11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</row>
    <row r="53" spans="1:11" ht="15.6" x14ac:dyDescent="0.3">
      <c r="A53" s="229" t="s">
        <v>65</v>
      </c>
      <c r="B53" s="190"/>
      <c r="C53" s="27"/>
      <c r="D53" s="27"/>
      <c r="E53" s="27"/>
      <c r="F53" s="27"/>
      <c r="G53" s="27"/>
      <c r="H53" s="27"/>
      <c r="I53" s="27"/>
      <c r="J53" s="27"/>
      <c r="K53" s="27"/>
    </row>
    <row r="54" spans="1:11" ht="15.6" x14ac:dyDescent="0.3">
      <c r="A54" s="229" t="s">
        <v>60</v>
      </c>
      <c r="C54" s="27"/>
      <c r="D54" s="27"/>
      <c r="E54" s="27"/>
      <c r="F54" s="27"/>
      <c r="G54" s="27"/>
      <c r="H54" s="27"/>
      <c r="I54" s="27"/>
      <c r="J54" s="27"/>
      <c r="K54" s="27"/>
    </row>
    <row r="55" spans="1:11" ht="15.6" x14ac:dyDescent="0.3">
      <c r="A55" s="229" t="s">
        <v>62</v>
      </c>
      <c r="B55" s="229"/>
      <c r="C55" s="27"/>
      <c r="D55" s="27"/>
      <c r="E55" s="27"/>
      <c r="F55" s="27"/>
      <c r="G55" s="27"/>
      <c r="H55" s="27"/>
      <c r="I55" s="27"/>
      <c r="J55" s="27"/>
      <c r="K55" s="27"/>
    </row>
    <row r="56" spans="1:11" ht="15.6" x14ac:dyDescent="0.3">
      <c r="A56" s="307" t="s">
        <v>61</v>
      </c>
      <c r="B56" s="307"/>
      <c r="C56" s="27"/>
      <c r="D56" s="27"/>
      <c r="E56" s="27"/>
      <c r="F56" s="27"/>
      <c r="G56" s="27"/>
      <c r="H56" s="27"/>
      <c r="I56" s="27"/>
      <c r="J56" s="27"/>
      <c r="K56" s="27"/>
    </row>
    <row r="57" spans="1:1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</sheetData>
  <mergeCells count="7">
    <mergeCell ref="A56:B56"/>
    <mergeCell ref="A1:J1"/>
    <mergeCell ref="A2:J2"/>
    <mergeCell ref="A3:J3"/>
    <mergeCell ref="A6:B6"/>
    <mergeCell ref="A4:J4"/>
    <mergeCell ref="A5:J5"/>
  </mergeCells>
  <printOptions horizontalCentered="1"/>
  <pageMargins left="0" right="0" top="0.27559055118110237" bottom="0.55118110236220474" header="0.27559055118110237" footer="0.19685039370078741"/>
  <pageSetup paperSize="9" scale="95" orientation="landscape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6"/>
  <sheetViews>
    <sheetView workbookViewId="0">
      <selection activeCell="H29" sqref="H29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3.6640625" style="164" customWidth="1"/>
    <col min="5" max="5" width="9.77734375" style="164" customWidth="1"/>
    <col min="6" max="6" width="7.66406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278"/>
      <c r="L1" s="278"/>
      <c r="M1" s="278"/>
      <c r="N1" s="278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274"/>
      <c r="L2" s="278"/>
      <c r="M2" s="278"/>
      <c r="N2" s="278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274"/>
      <c r="L3" s="278"/>
      <c r="M3" s="278"/>
      <c r="N3" s="278"/>
    </row>
    <row r="4" spans="1:14" ht="14.4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249"/>
    </row>
    <row r="5" spans="1:14" ht="14.4" x14ac:dyDescent="0.25">
      <c r="A5" s="309" t="s">
        <v>211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4" x14ac:dyDescent="0.25">
      <c r="A6" s="302"/>
      <c r="B6" s="302"/>
      <c r="C6" s="273"/>
      <c r="D6" s="13"/>
      <c r="E6" s="13"/>
      <c r="I6" s="216"/>
      <c r="J6" s="13" t="s">
        <v>237</v>
      </c>
      <c r="K6" s="273"/>
    </row>
    <row r="7" spans="1:14" ht="12.75" customHeight="1" x14ac:dyDescent="0.25">
      <c r="A7" s="216"/>
      <c r="B7" s="66" t="s">
        <v>204</v>
      </c>
      <c r="C7" s="273" t="s">
        <v>103</v>
      </c>
      <c r="D7" s="18" t="str">
        <f>d_1</f>
        <v>28.05.2019г.</v>
      </c>
      <c r="E7" s="18" t="s">
        <v>1541</v>
      </c>
      <c r="F7" s="218"/>
      <c r="G7" s="242"/>
      <c r="H7" s="218"/>
      <c r="I7" s="218"/>
      <c r="J7" s="248" t="str">
        <f>d_5</f>
        <v>г. Сочи, ул. Бзугу 2, ст. им. Славы Метревели</v>
      </c>
      <c r="K7" s="273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277" t="s">
        <v>42</v>
      </c>
      <c r="B10" s="177" t="e">
        <f>VLOOKUP($F10,УЧАСТНИКИ!$A$2:$L$1106,3,FALSE)</f>
        <v>#N/A</v>
      </c>
      <c r="C10" s="181" t="e">
        <f>VLOOKUP($F10,УЧАСТНИКИ!$A$2:$L$1106,4,FALSE)</f>
        <v>#N/A</v>
      </c>
      <c r="D10" s="226" t="e">
        <f>VLOOKUP($F10,УЧАСТНИКИ!$A$2:$L$1106,5,FALSE)</f>
        <v>#N/A</v>
      </c>
      <c r="E10" s="265" t="e">
        <f>VLOOKUP($F10,УЧАСТНИКИ!$A$2:$L$1106,8,FALSE)</f>
        <v>#N/A</v>
      </c>
      <c r="F10" s="277"/>
      <c r="G10" s="277"/>
      <c r="H10" s="277"/>
      <c r="I10" s="277"/>
      <c r="J10" s="181" t="e">
        <f>VLOOKUP($F10,УЧАСТНИКИ!$A$2:$L$1106,9,FALSE)</f>
        <v>#N/A</v>
      </c>
    </row>
    <row r="11" spans="1:14" x14ac:dyDescent="0.25">
      <c r="A11" s="277" t="s">
        <v>42</v>
      </c>
      <c r="B11" s="177" t="e">
        <f>VLOOKUP($F11,УЧАСТНИКИ!$A$2:$L$1106,3,FALSE)</f>
        <v>#N/A</v>
      </c>
      <c r="C11" s="181" t="e">
        <f>VLOOKUP($F11,УЧАСТНИКИ!$A$2:$L$1106,4,FALSE)</f>
        <v>#N/A</v>
      </c>
      <c r="D11" s="226" t="e">
        <f>VLOOKUP($F11,УЧАСТНИКИ!$A$2:$L$1106,5,FALSE)</f>
        <v>#N/A</v>
      </c>
      <c r="E11" s="265" t="e">
        <f>VLOOKUP($F11,УЧАСТНИКИ!$A$2:$L$1106,8,FALSE)</f>
        <v>#N/A</v>
      </c>
      <c r="F11" s="277"/>
      <c r="G11" s="277"/>
      <c r="H11" s="277"/>
      <c r="I11" s="277"/>
      <c r="J11" s="181" t="e">
        <f>VLOOKUP($F11,УЧАСТНИКИ!$A$2:$L$1106,9,FALSE)</f>
        <v>#N/A</v>
      </c>
    </row>
    <row r="12" spans="1:14" x14ac:dyDescent="0.25">
      <c r="A12" s="277" t="s">
        <v>42</v>
      </c>
      <c r="B12" s="177" t="e">
        <f>VLOOKUP($F12,УЧАСТНИКИ!$A$2:$L$1106,3,FALSE)</f>
        <v>#N/A</v>
      </c>
      <c r="C12" s="181" t="e">
        <f>VLOOKUP($F12,УЧАСТНИКИ!$A$2:$L$1106,4,FALSE)</f>
        <v>#N/A</v>
      </c>
      <c r="D12" s="226" t="e">
        <f>VLOOKUP($F12,УЧАСТНИКИ!$A$2:$L$1106,5,FALSE)</f>
        <v>#N/A</v>
      </c>
      <c r="E12" s="265" t="e">
        <f>VLOOKUP($F12,УЧАСТНИКИ!$A$2:$L$1106,8,FALSE)</f>
        <v>#N/A</v>
      </c>
      <c r="F12" s="277"/>
      <c r="G12" s="277"/>
      <c r="H12" s="277"/>
      <c r="I12" s="277"/>
      <c r="J12" s="181" t="e">
        <f>VLOOKUP($F12,УЧАСТНИКИ!$A$2:$L$1106,9,FALSE)</f>
        <v>#N/A</v>
      </c>
    </row>
    <row r="13" spans="1:14" x14ac:dyDescent="0.25">
      <c r="A13" s="277" t="s">
        <v>42</v>
      </c>
      <c r="B13" s="177" t="e">
        <f>VLOOKUP($F13,УЧАСТНИКИ!$A$2:$L$1106,3,FALSE)</f>
        <v>#N/A</v>
      </c>
      <c r="C13" s="181" t="e">
        <f>VLOOKUP($F13,УЧАСТНИКИ!$A$2:$L$1106,4,FALSE)</f>
        <v>#N/A</v>
      </c>
      <c r="D13" s="226" t="e">
        <f>VLOOKUP($F13,УЧАСТНИКИ!$A$2:$L$1106,5,FALSE)</f>
        <v>#N/A</v>
      </c>
      <c r="E13" s="265" t="e">
        <f>VLOOKUP($F13,УЧАСТНИКИ!$A$2:$L$1106,8,FALSE)</f>
        <v>#N/A</v>
      </c>
      <c r="F13" s="277"/>
      <c r="G13" s="277"/>
      <c r="H13" s="277"/>
      <c r="I13" s="277"/>
      <c r="J13" s="181" t="e">
        <f>VLOOKUP($F13,УЧАСТНИКИ!$A$2:$L$1106,9,FALSE)</f>
        <v>#N/A</v>
      </c>
      <c r="L13" s="13"/>
    </row>
    <row r="14" spans="1:14" x14ac:dyDescent="0.25">
      <c r="A14" s="277" t="s">
        <v>42</v>
      </c>
      <c r="B14" s="177" t="e">
        <f>VLOOKUP($F14,УЧАСТНИКИ!$A$2:$L$1106,3,FALSE)</f>
        <v>#N/A</v>
      </c>
      <c r="C14" s="181" t="e">
        <f>VLOOKUP($F14,УЧАСТНИКИ!$A$2:$L$1106,4,FALSE)</f>
        <v>#N/A</v>
      </c>
      <c r="D14" s="226" t="e">
        <f>VLOOKUP($F14,УЧАСТНИКИ!$A$2:$L$1106,5,FALSE)</f>
        <v>#N/A</v>
      </c>
      <c r="E14" s="265" t="e">
        <f>VLOOKUP($F14,УЧАСТНИКИ!$A$2:$L$1106,8,FALSE)</f>
        <v>#N/A</v>
      </c>
      <c r="F14" s="277"/>
      <c r="G14" s="277"/>
      <c r="H14" s="277"/>
      <c r="I14" s="277"/>
      <c r="J14" s="181" t="e">
        <f>VLOOKUP($F14,УЧАСТНИКИ!$A$2:$L$1106,9,FALSE)</f>
        <v>#N/A</v>
      </c>
    </row>
    <row r="15" spans="1:14" x14ac:dyDescent="0.25">
      <c r="A15" s="277" t="s">
        <v>42</v>
      </c>
      <c r="B15" s="177" t="e">
        <f>VLOOKUP($F15,УЧАСТНИКИ!$A$2:$L$1106,3,FALSE)</f>
        <v>#N/A</v>
      </c>
      <c r="C15" s="181" t="e">
        <f>VLOOKUP($F15,УЧАСТНИКИ!$A$2:$L$1106,4,FALSE)</f>
        <v>#N/A</v>
      </c>
      <c r="D15" s="226" t="e">
        <f>VLOOKUP($F15,УЧАСТНИКИ!$A$2:$L$1106,5,FALSE)</f>
        <v>#N/A</v>
      </c>
      <c r="E15" s="265" t="e">
        <f>VLOOKUP($F15,УЧАСТНИКИ!$A$2:$L$1106,8,FALSE)</f>
        <v>#N/A</v>
      </c>
      <c r="F15" s="277"/>
      <c r="G15" s="277"/>
      <c r="H15" s="277"/>
      <c r="I15" s="277"/>
      <c r="J15" s="181" t="e">
        <f>VLOOKUP($F15,УЧАСТНИКИ!$A$2:$L$1106,9,FALSE)</f>
        <v>#N/A</v>
      </c>
    </row>
    <row r="16" spans="1:14" x14ac:dyDescent="0.25">
      <c r="A16" s="277"/>
      <c r="B16" s="177"/>
      <c r="C16" s="181"/>
      <c r="D16" s="226"/>
      <c r="E16" s="265"/>
      <c r="F16" s="277"/>
      <c r="G16" s="277"/>
      <c r="H16" s="277"/>
      <c r="I16" s="277"/>
      <c r="J16" s="181"/>
    </row>
    <row r="17" spans="1:10" x14ac:dyDescent="0.25">
      <c r="A17" s="277" t="s">
        <v>43</v>
      </c>
      <c r="B17" s="177" t="e">
        <f>VLOOKUP($F17,УЧАСТНИКИ!$A$2:$L$1106,3,FALSE)</f>
        <v>#N/A</v>
      </c>
      <c r="C17" s="181" t="e">
        <f>VLOOKUP($F17,УЧАСТНИКИ!$A$2:$L$1106,4,FALSE)</f>
        <v>#N/A</v>
      </c>
      <c r="D17" s="226" t="e">
        <f>VLOOKUP($F17,УЧАСТНИКИ!$A$2:$L$1106,5,FALSE)</f>
        <v>#N/A</v>
      </c>
      <c r="E17" s="265" t="e">
        <f>VLOOKUP($F17,УЧАСТНИКИ!$A$2:$L$1106,8,FALSE)</f>
        <v>#N/A</v>
      </c>
      <c r="F17" s="277"/>
      <c r="G17" s="277"/>
      <c r="H17" s="277"/>
      <c r="I17" s="277"/>
      <c r="J17" s="181" t="e">
        <f>VLOOKUP($F17,УЧАСТНИКИ!$A$2:$L$1106,9,FALSE)</f>
        <v>#N/A</v>
      </c>
    </row>
    <row r="18" spans="1:10" x14ac:dyDescent="0.25">
      <c r="A18" s="277" t="s">
        <v>43</v>
      </c>
      <c r="B18" s="177" t="e">
        <f>VLOOKUP($F18,УЧАСТНИКИ!$A$2:$L$1106,3,FALSE)</f>
        <v>#N/A</v>
      </c>
      <c r="C18" s="181" t="e">
        <f>VLOOKUP($F18,УЧАСТНИКИ!$A$2:$L$1106,4,FALSE)</f>
        <v>#N/A</v>
      </c>
      <c r="D18" s="226" t="e">
        <f>VLOOKUP($F18,УЧАСТНИКИ!$A$2:$L$1106,5,FALSE)</f>
        <v>#N/A</v>
      </c>
      <c r="E18" s="265" t="e">
        <f>VLOOKUP($F18,УЧАСТНИКИ!$A$2:$L$1106,8,FALSE)</f>
        <v>#N/A</v>
      </c>
      <c r="F18" s="277"/>
      <c r="G18" s="277"/>
      <c r="H18" s="277"/>
      <c r="I18" s="277"/>
      <c r="J18" s="181" t="e">
        <f>VLOOKUP($F18,УЧАСТНИКИ!$A$2:$L$1106,9,FALSE)</f>
        <v>#N/A</v>
      </c>
    </row>
    <row r="19" spans="1:10" x14ac:dyDescent="0.25">
      <c r="A19" s="277" t="s">
        <v>43</v>
      </c>
      <c r="B19" s="177" t="e">
        <f>VLOOKUP($F19,УЧАСТНИКИ!$A$2:$L$1106,3,FALSE)</f>
        <v>#N/A</v>
      </c>
      <c r="C19" s="181" t="e">
        <f>VLOOKUP($F19,УЧАСТНИКИ!$A$2:$L$1106,4,FALSE)</f>
        <v>#N/A</v>
      </c>
      <c r="D19" s="226" t="e">
        <f>VLOOKUP($F19,УЧАСТНИКИ!$A$2:$L$1106,5,FALSE)</f>
        <v>#N/A</v>
      </c>
      <c r="E19" s="265" t="e">
        <f>VLOOKUP($F19,УЧАСТНИКИ!$A$2:$L$1106,8,FALSE)</f>
        <v>#N/A</v>
      </c>
      <c r="F19" s="277"/>
      <c r="G19" s="277"/>
      <c r="H19" s="277"/>
      <c r="I19" s="277"/>
      <c r="J19" s="181" t="e">
        <f>VLOOKUP($F19,УЧАСТНИКИ!$A$2:$L$1106,9,FALSE)</f>
        <v>#N/A</v>
      </c>
    </row>
    <row r="20" spans="1:10" x14ac:dyDescent="0.25">
      <c r="A20" s="277" t="s">
        <v>43</v>
      </c>
      <c r="B20" s="177" t="e">
        <f>VLOOKUP($F20,УЧАСТНИКИ!$A$2:$L$1106,3,FALSE)</f>
        <v>#N/A</v>
      </c>
      <c r="C20" s="181" t="e">
        <f>VLOOKUP($F20,УЧАСТНИКИ!$A$2:$L$1106,4,FALSE)</f>
        <v>#N/A</v>
      </c>
      <c r="D20" s="226" t="e">
        <f>VLOOKUP($F20,УЧАСТНИКИ!$A$2:$L$1106,5,FALSE)</f>
        <v>#N/A</v>
      </c>
      <c r="E20" s="265" t="e">
        <f>VLOOKUP($F20,УЧАСТНИКИ!$A$2:$L$1106,8,FALSE)</f>
        <v>#N/A</v>
      </c>
      <c r="F20" s="277"/>
      <c r="G20" s="277"/>
      <c r="H20" s="277"/>
      <c r="I20" s="277"/>
      <c r="J20" s="181" t="e">
        <f>VLOOKUP($F20,УЧАСТНИКИ!$A$2:$L$1106,9,FALSE)</f>
        <v>#N/A</v>
      </c>
    </row>
    <row r="21" spans="1:10" x14ac:dyDescent="0.25">
      <c r="A21" s="277" t="s">
        <v>43</v>
      </c>
      <c r="B21" s="177" t="e">
        <f>VLOOKUP($F21,УЧАСТНИКИ!$A$2:$L$1106,3,FALSE)</f>
        <v>#N/A</v>
      </c>
      <c r="C21" s="181" t="e">
        <f>VLOOKUP($F21,УЧАСТНИКИ!$A$2:$L$1106,4,FALSE)</f>
        <v>#N/A</v>
      </c>
      <c r="D21" s="226" t="e">
        <f>VLOOKUP($F21,УЧАСТНИКИ!$A$2:$L$1106,5,FALSE)</f>
        <v>#N/A</v>
      </c>
      <c r="E21" s="265" t="e">
        <f>VLOOKUP($F21,УЧАСТНИКИ!$A$2:$L$1106,8,FALSE)</f>
        <v>#N/A</v>
      </c>
      <c r="F21" s="277"/>
      <c r="G21" s="277"/>
      <c r="H21" s="277"/>
      <c r="I21" s="277"/>
      <c r="J21" s="181" t="e">
        <f>VLOOKUP($F21,УЧАСТНИКИ!$A$2:$L$1106,9,FALSE)</f>
        <v>#N/A</v>
      </c>
    </row>
    <row r="22" spans="1:10" x14ac:dyDescent="0.25">
      <c r="A22" s="277" t="s">
        <v>43</v>
      </c>
      <c r="B22" s="177" t="e">
        <f>VLOOKUP($F22,УЧАСТНИКИ!$A$2:$L$1106,3,FALSE)</f>
        <v>#N/A</v>
      </c>
      <c r="C22" s="181" t="e">
        <f>VLOOKUP($F22,УЧАСТНИКИ!$A$2:$L$1106,4,FALSE)</f>
        <v>#N/A</v>
      </c>
      <c r="D22" s="226" t="e">
        <f>VLOOKUP($F22,УЧАСТНИКИ!$A$2:$L$1106,5,FALSE)</f>
        <v>#N/A</v>
      </c>
      <c r="E22" s="277"/>
      <c r="F22" s="277"/>
      <c r="G22" s="277"/>
      <c r="H22" s="277"/>
      <c r="I22" s="277"/>
      <c r="J22" s="181" t="e">
        <f>VLOOKUP($F22,УЧАСТНИКИ!$A$2:$L$1106,9,FALSE)</f>
        <v>#N/A</v>
      </c>
    </row>
    <row r="23" spans="1:10" x14ac:dyDescent="0.25">
      <c r="A23" s="277"/>
      <c r="B23" s="177"/>
      <c r="C23" s="181"/>
      <c r="D23" s="226"/>
      <c r="E23" s="277"/>
      <c r="F23" s="277"/>
      <c r="G23" s="277"/>
      <c r="H23" s="277"/>
      <c r="I23" s="277"/>
      <c r="J23" s="181"/>
    </row>
    <row r="24" spans="1:10" x14ac:dyDescent="0.25">
      <c r="A24" s="277" t="s">
        <v>44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226" t="e">
        <f>VLOOKUP($F24,УЧАСТНИКИ!$A$2:$L$1106,5,FALSE)</f>
        <v>#N/A</v>
      </c>
      <c r="E24" s="265" t="e">
        <f>VLOOKUP($F24,УЧАСТНИКИ!$A$2:$L$1106,8,FALSE)</f>
        <v>#N/A</v>
      </c>
      <c r="F24" s="277"/>
      <c r="G24" s="277"/>
      <c r="H24" s="277"/>
      <c r="I24" s="277"/>
      <c r="J24" s="181" t="e">
        <f>VLOOKUP($F24,УЧАСТНИКИ!$A$2:$L$1106,9,FALSE)</f>
        <v>#N/A</v>
      </c>
    </row>
    <row r="25" spans="1:10" x14ac:dyDescent="0.25">
      <c r="A25" s="277" t="s">
        <v>44</v>
      </c>
      <c r="B25" s="177" t="e">
        <f>VLOOKUP($F25,УЧАСТНИКИ!$A$2:$L$1106,3,FALSE)</f>
        <v>#N/A</v>
      </c>
      <c r="C25" s="181" t="e">
        <f>VLOOKUP($F25,УЧАСТНИКИ!$A$2:$L$1106,4,FALSE)</f>
        <v>#N/A</v>
      </c>
      <c r="D25" s="226" t="e">
        <f>VLOOKUP($F25,УЧАСТНИКИ!$A$2:$L$1106,5,FALSE)</f>
        <v>#N/A</v>
      </c>
      <c r="E25" s="265" t="e">
        <f>VLOOKUP($F25,УЧАСТНИКИ!$A$2:$L$1106,8,FALSE)</f>
        <v>#N/A</v>
      </c>
      <c r="F25" s="277"/>
      <c r="G25" s="277"/>
      <c r="H25" s="277"/>
      <c r="I25" s="277"/>
      <c r="J25" s="181" t="e">
        <f>VLOOKUP($F25,УЧАСТНИКИ!$A$2:$L$1106,9,FALSE)</f>
        <v>#N/A</v>
      </c>
    </row>
    <row r="26" spans="1:10" x14ac:dyDescent="0.25">
      <c r="A26" s="277" t="s">
        <v>44</v>
      </c>
      <c r="B26" s="177" t="e">
        <f>VLOOKUP($F26,УЧАСТНИКИ!$A$2:$L$1106,3,FALSE)</f>
        <v>#N/A</v>
      </c>
      <c r="C26" s="181" t="e">
        <f>VLOOKUP($F26,УЧАСТНИКИ!$A$2:$L$1106,4,FALSE)</f>
        <v>#N/A</v>
      </c>
      <c r="D26" s="226" t="e">
        <f>VLOOKUP($F26,УЧАСТНИКИ!$A$2:$L$1106,5,FALSE)</f>
        <v>#N/A</v>
      </c>
      <c r="E26" s="265" t="e">
        <f>VLOOKUP($F26,УЧАСТНИКИ!$A$2:$L$1106,8,FALSE)</f>
        <v>#N/A</v>
      </c>
      <c r="F26" s="277"/>
      <c r="G26" s="277"/>
      <c r="H26" s="277"/>
      <c r="I26" s="277"/>
      <c r="J26" s="181" t="e">
        <f>VLOOKUP($F26,УЧАСТНИКИ!$A$2:$L$1106,9,FALSE)</f>
        <v>#N/A</v>
      </c>
    </row>
    <row r="27" spans="1:10" x14ac:dyDescent="0.25">
      <c r="A27" s="277" t="s">
        <v>44</v>
      </c>
      <c r="B27" s="177" t="e">
        <f>VLOOKUP($F27,УЧАСТНИКИ!$A$2:$L$1106,3,FALSE)</f>
        <v>#N/A</v>
      </c>
      <c r="C27" s="181" t="e">
        <f>VLOOKUP($F27,УЧАСТНИКИ!$A$2:$L$1106,4,FALSE)</f>
        <v>#N/A</v>
      </c>
      <c r="D27" s="226" t="e">
        <f>VLOOKUP($F27,УЧАСТНИКИ!$A$2:$L$1106,5,FALSE)</f>
        <v>#N/A</v>
      </c>
      <c r="E27" s="265" t="e">
        <f>VLOOKUP($F27,УЧАСТНИКИ!$A$2:$L$1106,8,FALSE)</f>
        <v>#N/A</v>
      </c>
      <c r="F27" s="277"/>
      <c r="G27" s="277"/>
      <c r="H27" s="277"/>
      <c r="I27" s="277"/>
      <c r="J27" s="181" t="e">
        <f>VLOOKUP($F27,УЧАСТНИКИ!$A$2:$L$1106,9,FALSE)</f>
        <v>#N/A</v>
      </c>
    </row>
    <row r="28" spans="1:10" x14ac:dyDescent="0.25">
      <c r="A28" s="277" t="s">
        <v>44</v>
      </c>
      <c r="B28" s="177" t="e">
        <f>VLOOKUP($F28,УЧАСТНИКИ!$A$2:$L$1106,3,FALSE)</f>
        <v>#N/A</v>
      </c>
      <c r="C28" s="181" t="e">
        <f>VLOOKUP($F28,УЧАСТНИКИ!$A$2:$L$1106,4,FALSE)</f>
        <v>#N/A</v>
      </c>
      <c r="D28" s="226" t="e">
        <f>VLOOKUP($F28,УЧАСТНИКИ!$A$2:$L$1106,5,FALSE)</f>
        <v>#N/A</v>
      </c>
      <c r="E28" s="265" t="e">
        <f>VLOOKUP($F28,УЧАСТНИКИ!$A$2:$L$1106,8,FALSE)</f>
        <v>#N/A</v>
      </c>
      <c r="F28" s="277"/>
      <c r="G28" s="277"/>
      <c r="H28" s="277"/>
      <c r="I28" s="277"/>
      <c r="J28" s="181" t="e">
        <f>VLOOKUP($F28,УЧАСТНИКИ!$A$2:$L$1106,9,FALSE)</f>
        <v>#N/A</v>
      </c>
    </row>
    <row r="29" spans="1:10" x14ac:dyDescent="0.25">
      <c r="A29" s="277" t="s">
        <v>44</v>
      </c>
      <c r="B29" s="177" t="e">
        <f>VLOOKUP($F29,УЧАСТНИКИ!$A$2:$L$1106,3,FALSE)</f>
        <v>#N/A</v>
      </c>
      <c r="C29" s="181" t="e">
        <f>VLOOKUP($F29,УЧАСТНИКИ!$A$2:$L$1106,4,FALSE)</f>
        <v>#N/A</v>
      </c>
      <c r="D29" s="226" t="e">
        <f>VLOOKUP($F29,УЧАСТНИКИ!$A$2:$L$1106,5,FALSE)</f>
        <v>#N/A</v>
      </c>
      <c r="E29" s="265" t="e">
        <f>VLOOKUP($F29,УЧАСТНИКИ!$A$2:$L$1106,8,FALSE)</f>
        <v>#N/A</v>
      </c>
      <c r="F29" s="277"/>
      <c r="G29" s="277"/>
      <c r="H29" s="277"/>
      <c r="I29" s="277"/>
      <c r="J29" s="181" t="e">
        <f>VLOOKUP($F29,УЧАСТНИКИ!$A$2:$L$1106,9,FALSE)</f>
        <v>#N/A</v>
      </c>
    </row>
    <row r="30" spans="1:10" x14ac:dyDescent="0.25">
      <c r="A30" s="277"/>
      <c r="B30" s="177"/>
      <c r="C30" s="181"/>
      <c r="D30" s="226"/>
      <c r="E30" s="277"/>
      <c r="F30" s="277"/>
      <c r="G30" s="277"/>
      <c r="H30" s="277"/>
      <c r="I30" s="277"/>
      <c r="J30" s="181"/>
    </row>
    <row r="31" spans="1:10" x14ac:dyDescent="0.25">
      <c r="A31" s="277" t="s">
        <v>45</v>
      </c>
      <c r="B31" s="177" t="e">
        <f>VLOOKUP($F31,УЧАСТНИКИ!$A$2:$L$1106,3,FALSE)</f>
        <v>#N/A</v>
      </c>
      <c r="C31" s="181" t="e">
        <f>VLOOKUP($F31,УЧАСТНИКИ!$A$2:$L$1106,4,FALSE)</f>
        <v>#N/A</v>
      </c>
      <c r="D31" s="226" t="e">
        <f>VLOOKUP($F31,УЧАСТНИКИ!$A$2:$L$1106,5,FALSE)</f>
        <v>#N/A</v>
      </c>
      <c r="E31" s="265" t="e">
        <f>VLOOKUP($F31,УЧАСТНИКИ!$A$2:$L$1106,8,FALSE)</f>
        <v>#N/A</v>
      </c>
      <c r="F31" s="277"/>
      <c r="G31" s="277"/>
      <c r="H31" s="277"/>
      <c r="I31" s="277"/>
      <c r="J31" s="181" t="e">
        <f>VLOOKUP($F31,УЧАСТНИКИ!$A$2:$L$1106,9,FALSE)</f>
        <v>#N/A</v>
      </c>
    </row>
    <row r="32" spans="1:10" x14ac:dyDescent="0.25">
      <c r="A32" s="277" t="s">
        <v>45</v>
      </c>
      <c r="B32" s="177" t="e">
        <f>VLOOKUP($F32,УЧАСТНИКИ!$A$2:$L$1106,3,FALSE)</f>
        <v>#N/A</v>
      </c>
      <c r="C32" s="181" t="e">
        <f>VLOOKUP($F32,УЧАСТНИКИ!$A$2:$L$1106,4,FALSE)</f>
        <v>#N/A</v>
      </c>
      <c r="D32" s="226" t="e">
        <f>VLOOKUP($F32,УЧАСТНИКИ!$A$2:$L$1106,5,FALSE)</f>
        <v>#N/A</v>
      </c>
      <c r="E32" s="265" t="e">
        <f>VLOOKUP($F32,УЧАСТНИКИ!$A$2:$L$1106,8,FALSE)</f>
        <v>#N/A</v>
      </c>
      <c r="F32" s="277"/>
      <c r="G32" s="277"/>
      <c r="H32" s="277"/>
      <c r="I32" s="277"/>
      <c r="J32" s="181" t="e">
        <f>VLOOKUP($F32,УЧАСТНИКИ!$A$2:$L$1106,9,FALSE)</f>
        <v>#N/A</v>
      </c>
    </row>
    <row r="33" spans="1:10" x14ac:dyDescent="0.25">
      <c r="A33" s="277" t="s">
        <v>45</v>
      </c>
      <c r="B33" s="177" t="e">
        <f>VLOOKUP($F33,УЧАСТНИКИ!$A$2:$L$1106,3,FALSE)</f>
        <v>#N/A</v>
      </c>
      <c r="C33" s="181" t="e">
        <f>VLOOKUP($F33,УЧАСТНИКИ!$A$2:$L$1106,4,FALSE)</f>
        <v>#N/A</v>
      </c>
      <c r="D33" s="226" t="e">
        <f>VLOOKUP($F33,УЧАСТНИКИ!$A$2:$L$1106,5,FALSE)</f>
        <v>#N/A</v>
      </c>
      <c r="E33" s="265" t="e">
        <f>VLOOKUP($F33,УЧАСТНИКИ!$A$2:$L$1106,8,FALSE)</f>
        <v>#N/A</v>
      </c>
      <c r="F33" s="277"/>
      <c r="G33" s="277"/>
      <c r="H33" s="277"/>
      <c r="I33" s="277"/>
      <c r="J33" s="181" t="e">
        <f>VLOOKUP($F33,УЧАСТНИКИ!$A$2:$L$1106,9,FALSE)</f>
        <v>#N/A</v>
      </c>
    </row>
    <row r="34" spans="1:10" x14ac:dyDescent="0.25">
      <c r="A34" s="277" t="s">
        <v>45</v>
      </c>
      <c r="B34" s="177" t="e">
        <f>VLOOKUP($F34,УЧАСТНИКИ!$A$2:$L$1106,3,FALSE)</f>
        <v>#N/A</v>
      </c>
      <c r="C34" s="181" t="e">
        <f>VLOOKUP($F34,УЧАСТНИКИ!$A$2:$L$1106,4,FALSE)</f>
        <v>#N/A</v>
      </c>
      <c r="D34" s="226" t="e">
        <f>VLOOKUP($F34,УЧАСТНИКИ!$A$2:$L$1106,5,FALSE)</f>
        <v>#N/A</v>
      </c>
      <c r="E34" s="265" t="e">
        <f>VLOOKUP($F34,УЧАСТНИКИ!$A$2:$L$1106,8,FALSE)</f>
        <v>#N/A</v>
      </c>
      <c r="F34" s="277"/>
      <c r="G34" s="277"/>
      <c r="H34" s="277"/>
      <c r="I34" s="277"/>
      <c r="J34" s="181" t="e">
        <f>VLOOKUP($F34,УЧАСТНИКИ!$A$2:$L$1106,9,FALSE)</f>
        <v>#N/A</v>
      </c>
    </row>
    <row r="35" spans="1:10" x14ac:dyDescent="0.25">
      <c r="A35" s="277" t="s">
        <v>45</v>
      </c>
      <c r="B35" s="177" t="e">
        <f>VLOOKUP($F35,УЧАСТНИКИ!$A$2:$L$1106,3,FALSE)</f>
        <v>#N/A</v>
      </c>
      <c r="C35" s="181" t="e">
        <f>VLOOKUP($F35,УЧАСТНИКИ!$A$2:$L$1106,4,FALSE)</f>
        <v>#N/A</v>
      </c>
      <c r="D35" s="226" t="e">
        <f>VLOOKUP($F35,УЧАСТНИКИ!$A$2:$L$1106,5,FALSE)</f>
        <v>#N/A</v>
      </c>
      <c r="E35" s="265" t="e">
        <f>VLOOKUP($F35,УЧАСТНИКИ!$A$2:$L$1106,8,FALSE)</f>
        <v>#N/A</v>
      </c>
      <c r="F35" s="277"/>
      <c r="G35" s="277"/>
      <c r="H35" s="277"/>
      <c r="I35" s="277"/>
      <c r="J35" s="181" t="e">
        <f>VLOOKUP($F35,УЧАСТНИКИ!$A$2:$L$1106,9,FALSE)</f>
        <v>#N/A</v>
      </c>
    </row>
    <row r="36" spans="1:10" x14ac:dyDescent="0.25">
      <c r="A36" s="277" t="s">
        <v>45</v>
      </c>
      <c r="B36" s="177" t="e">
        <f>VLOOKUP($F36,УЧАСТНИКИ!$A$2:$L$1106,3,FALSE)</f>
        <v>#N/A</v>
      </c>
      <c r="C36" s="181" t="e">
        <f>VLOOKUP($F36,УЧАСТНИКИ!$A$2:$L$1106,4,FALSE)</f>
        <v>#N/A</v>
      </c>
      <c r="D36" s="226" t="e">
        <f>VLOOKUP($F36,УЧАСТНИКИ!$A$2:$L$1106,5,FALSE)</f>
        <v>#N/A</v>
      </c>
      <c r="E36" s="265" t="e">
        <f>VLOOKUP($F36,УЧАСТНИКИ!$A$2:$L$1106,8,FALSE)</f>
        <v>#N/A</v>
      </c>
      <c r="F36" s="277"/>
      <c r="G36" s="277"/>
      <c r="H36" s="277"/>
      <c r="I36" s="277"/>
      <c r="J36" s="181" t="e">
        <f>VLOOKUP($F36,УЧАСТНИКИ!$A$2:$L$1106,9,FALSE)</f>
        <v>#N/A</v>
      </c>
    </row>
    <row r="37" spans="1:10" x14ac:dyDescent="0.25">
      <c r="A37" s="277"/>
      <c r="B37" s="177"/>
      <c r="C37" s="181"/>
      <c r="D37" s="226"/>
      <c r="E37" s="277"/>
      <c r="F37" s="277"/>
      <c r="G37" s="277"/>
      <c r="H37" s="277"/>
      <c r="I37" s="277"/>
      <c r="J37" s="181"/>
    </row>
    <row r="38" spans="1:10" x14ac:dyDescent="0.25">
      <c r="A38" s="277" t="s">
        <v>46</v>
      </c>
      <c r="B38" s="177" t="e">
        <f>VLOOKUP($F38,УЧАСТНИКИ!$A$2:$L$1106,3,FALSE)</f>
        <v>#N/A</v>
      </c>
      <c r="C38" s="181" t="e">
        <f>VLOOKUP($F38,УЧАСТНИКИ!$A$2:$L$1106,4,FALSE)</f>
        <v>#N/A</v>
      </c>
      <c r="D38" s="226" t="e">
        <f>VLOOKUP($F38,УЧАСТНИКИ!$A$2:$L$1106,5,FALSE)</f>
        <v>#N/A</v>
      </c>
      <c r="E38" s="265" t="e">
        <f>VLOOKUP($F38,УЧАСТНИКИ!$A$2:$L$1106,8,FALSE)</f>
        <v>#N/A</v>
      </c>
      <c r="F38" s="277"/>
      <c r="G38" s="277"/>
      <c r="H38" s="277"/>
      <c r="I38" s="277"/>
      <c r="J38" s="181" t="e">
        <f>VLOOKUP($F38,УЧАСТНИКИ!$A$2:$L$1106,9,FALSE)</f>
        <v>#N/A</v>
      </c>
    </row>
    <row r="39" spans="1:10" x14ac:dyDescent="0.25">
      <c r="A39" s="277" t="s">
        <v>46</v>
      </c>
      <c r="B39" s="177" t="e">
        <f>VLOOKUP($F39,УЧАСТНИКИ!$A$2:$L$1106,3,FALSE)</f>
        <v>#N/A</v>
      </c>
      <c r="C39" s="181" t="e">
        <f>VLOOKUP($F39,УЧАСТНИКИ!$A$2:$L$1106,4,FALSE)</f>
        <v>#N/A</v>
      </c>
      <c r="D39" s="226" t="e">
        <f>VLOOKUP($F39,УЧАСТНИКИ!$A$2:$L$1106,5,FALSE)</f>
        <v>#N/A</v>
      </c>
      <c r="E39" s="265" t="e">
        <f>VLOOKUP($F39,УЧАСТНИКИ!$A$2:$L$1106,8,FALSE)</f>
        <v>#N/A</v>
      </c>
      <c r="F39" s="277"/>
      <c r="G39" s="277"/>
      <c r="H39" s="277"/>
      <c r="I39" s="277"/>
      <c r="J39" s="181" t="e">
        <f>VLOOKUP($F39,УЧАСТНИКИ!$A$2:$L$1106,9,FALSE)</f>
        <v>#N/A</v>
      </c>
    </row>
    <row r="40" spans="1:10" x14ac:dyDescent="0.25">
      <c r="A40" s="277" t="s">
        <v>46</v>
      </c>
      <c r="B40" s="177" t="e">
        <f>VLOOKUP($F40,УЧАСТНИКИ!$A$2:$L$1106,3,FALSE)</f>
        <v>#N/A</v>
      </c>
      <c r="C40" s="181" t="e">
        <f>VLOOKUP($F40,УЧАСТНИКИ!$A$2:$L$1106,4,FALSE)</f>
        <v>#N/A</v>
      </c>
      <c r="D40" s="226" t="e">
        <f>VLOOKUP($F40,УЧАСТНИКИ!$A$2:$L$1106,5,FALSE)</f>
        <v>#N/A</v>
      </c>
      <c r="E40" s="265" t="e">
        <f>VLOOKUP($F40,УЧАСТНИКИ!$A$2:$L$1106,8,FALSE)</f>
        <v>#N/A</v>
      </c>
      <c r="F40" s="277"/>
      <c r="G40" s="277"/>
      <c r="H40" s="277"/>
      <c r="I40" s="277"/>
      <c r="J40" s="181" t="e">
        <f>VLOOKUP($F40,УЧАСТНИКИ!$A$2:$L$1106,9,FALSE)</f>
        <v>#N/A</v>
      </c>
    </row>
    <row r="41" spans="1:10" x14ac:dyDescent="0.25">
      <c r="A41" s="277" t="s">
        <v>46</v>
      </c>
      <c r="B41" s="177" t="e">
        <f>VLOOKUP($F41,УЧАСТНИКИ!$A$2:$L$1106,3,FALSE)</f>
        <v>#N/A</v>
      </c>
      <c r="C41" s="181" t="e">
        <f>VLOOKUP($F41,УЧАСТНИКИ!$A$2:$L$1106,4,FALSE)</f>
        <v>#N/A</v>
      </c>
      <c r="D41" s="226" t="e">
        <f>VLOOKUP($F41,УЧАСТНИКИ!$A$2:$L$1106,5,FALSE)</f>
        <v>#N/A</v>
      </c>
      <c r="E41" s="265" t="e">
        <f>VLOOKUP($F41,УЧАСТНИКИ!$A$2:$L$1106,8,FALSE)</f>
        <v>#N/A</v>
      </c>
      <c r="F41" s="277"/>
      <c r="G41" s="277"/>
      <c r="H41" s="277"/>
      <c r="I41" s="277"/>
      <c r="J41" s="181" t="e">
        <f>VLOOKUP($F41,УЧАСТНИКИ!$A$2:$L$1106,9,FALSE)</f>
        <v>#N/A</v>
      </c>
    </row>
    <row r="42" spans="1:10" x14ac:dyDescent="0.25">
      <c r="A42" s="277" t="s">
        <v>46</v>
      </c>
      <c r="B42" s="177" t="e">
        <f>VLOOKUP($F42,УЧАСТНИКИ!$A$2:$L$1106,3,FALSE)</f>
        <v>#N/A</v>
      </c>
      <c r="C42" s="181" t="e">
        <f>VLOOKUP($F42,УЧАСТНИКИ!$A$2:$L$1106,4,FALSE)</f>
        <v>#N/A</v>
      </c>
      <c r="D42" s="226" t="e">
        <f>VLOOKUP($F42,УЧАСТНИКИ!$A$2:$L$1106,5,FALSE)</f>
        <v>#N/A</v>
      </c>
      <c r="E42" s="265" t="e">
        <f>VLOOKUP($F42,УЧАСТНИКИ!$A$2:$L$1106,8,FALSE)</f>
        <v>#N/A</v>
      </c>
      <c r="F42" s="277"/>
      <c r="G42" s="277"/>
      <c r="H42" s="277"/>
      <c r="I42" s="277"/>
      <c r="J42" s="181" t="e">
        <f>VLOOKUP($F42,УЧАСТНИКИ!$A$2:$L$1106,9,FALSE)</f>
        <v>#N/A</v>
      </c>
    </row>
    <row r="43" spans="1:10" x14ac:dyDescent="0.25">
      <c r="A43" s="277" t="s">
        <v>46</v>
      </c>
      <c r="B43" s="177" t="e">
        <f>VLOOKUP($F43,УЧАСТНИКИ!$A$2:$L$1106,3,FALSE)</f>
        <v>#N/A</v>
      </c>
      <c r="C43" s="181" t="e">
        <f>VLOOKUP($F43,УЧАСТНИКИ!$A$2:$L$1106,4,FALSE)</f>
        <v>#N/A</v>
      </c>
      <c r="D43" s="226" t="e">
        <f>VLOOKUP($F43,УЧАСТНИКИ!$A$2:$L$1106,5,FALSE)</f>
        <v>#N/A</v>
      </c>
      <c r="E43" s="265" t="e">
        <f>VLOOKUP($F43,УЧАСТНИКИ!$A$2:$L$1106,8,FALSE)</f>
        <v>#N/A</v>
      </c>
      <c r="F43" s="277"/>
      <c r="G43" s="277"/>
      <c r="H43" s="277"/>
      <c r="I43" s="277"/>
      <c r="J43" s="181" t="e">
        <f>VLOOKUP($F43,УЧАСТНИКИ!$A$2:$L$1106,9,FALSE)</f>
        <v>#N/A</v>
      </c>
    </row>
    <row r="44" spans="1:10" x14ac:dyDescent="0.25">
      <c r="A44" s="277"/>
      <c r="B44" s="177"/>
      <c r="C44" s="181"/>
      <c r="D44" s="226"/>
      <c r="E44" s="277"/>
      <c r="F44" s="277"/>
      <c r="G44" s="277"/>
      <c r="H44" s="277"/>
      <c r="I44" s="277"/>
      <c r="J44" s="181"/>
    </row>
    <row r="45" spans="1:10" x14ac:dyDescent="0.25">
      <c r="A45" s="277" t="s">
        <v>47</v>
      </c>
      <c r="B45" s="177" t="e">
        <f>VLOOKUP($F45,УЧАСТНИКИ!$A$2:$L$1106,3,FALSE)</f>
        <v>#N/A</v>
      </c>
      <c r="C45" s="181" t="e">
        <f>VLOOKUP($F45,УЧАСТНИКИ!$A$2:$L$1106,4,FALSE)</f>
        <v>#N/A</v>
      </c>
      <c r="D45" s="226" t="e">
        <f>VLOOKUP($F45,УЧАСТНИКИ!$A$2:$L$1106,5,FALSE)</f>
        <v>#N/A</v>
      </c>
      <c r="E45" s="265" t="e">
        <f>VLOOKUP($F45,УЧАСТНИКИ!$A$2:$L$1106,8,FALSE)</f>
        <v>#N/A</v>
      </c>
      <c r="F45" s="277"/>
      <c r="G45" s="277"/>
      <c r="H45" s="277"/>
      <c r="I45" s="277"/>
      <c r="J45" s="181" t="e">
        <f>VLOOKUP($F45,УЧАСТНИКИ!$A$2:$L$1106,9,FALSE)</f>
        <v>#N/A</v>
      </c>
    </row>
    <row r="46" spans="1:10" x14ac:dyDescent="0.25">
      <c r="A46" s="277" t="s">
        <v>47</v>
      </c>
      <c r="B46" s="177" t="e">
        <f>VLOOKUP($F46,УЧАСТНИКИ!$A$2:$L$1106,3,FALSE)</f>
        <v>#N/A</v>
      </c>
      <c r="C46" s="181" t="e">
        <f>VLOOKUP($F46,УЧАСТНИКИ!$A$2:$L$1106,4,FALSE)</f>
        <v>#N/A</v>
      </c>
      <c r="D46" s="226" t="e">
        <f>VLOOKUP($F46,УЧАСТНИКИ!$A$2:$L$1106,5,FALSE)</f>
        <v>#N/A</v>
      </c>
      <c r="E46" s="265" t="e">
        <f>VLOOKUP($F46,УЧАСТНИКИ!$A$2:$L$1106,8,FALSE)</f>
        <v>#N/A</v>
      </c>
      <c r="F46" s="277"/>
      <c r="G46" s="277"/>
      <c r="H46" s="277"/>
      <c r="I46" s="277"/>
      <c r="J46" s="181" t="e">
        <f>VLOOKUP($F46,УЧАСТНИКИ!$A$2:$L$1106,9,FALSE)</f>
        <v>#N/A</v>
      </c>
    </row>
    <row r="47" spans="1:10" x14ac:dyDescent="0.25">
      <c r="A47" s="277" t="s">
        <v>47</v>
      </c>
      <c r="B47" s="177" t="e">
        <f>VLOOKUP($F47,УЧАСТНИКИ!$A$2:$L$1106,3,FALSE)</f>
        <v>#N/A</v>
      </c>
      <c r="C47" s="181" t="e">
        <f>VLOOKUP($F47,УЧАСТНИКИ!$A$2:$L$1106,4,FALSE)</f>
        <v>#N/A</v>
      </c>
      <c r="D47" s="226" t="e">
        <f>VLOOKUP($F47,УЧАСТНИКИ!$A$2:$L$1106,5,FALSE)</f>
        <v>#N/A</v>
      </c>
      <c r="E47" s="265" t="e">
        <f>VLOOKUP($F47,УЧАСТНИКИ!$A$2:$L$1106,8,FALSE)</f>
        <v>#N/A</v>
      </c>
      <c r="F47" s="277"/>
      <c r="G47" s="277"/>
      <c r="H47" s="277"/>
      <c r="I47" s="277"/>
      <c r="J47" s="181" t="e">
        <f>VLOOKUP($F47,УЧАСТНИКИ!$A$2:$L$1106,9,FALSE)</f>
        <v>#N/A</v>
      </c>
    </row>
    <row r="48" spans="1:10" x14ac:dyDescent="0.25">
      <c r="A48" s="277" t="s">
        <v>47</v>
      </c>
      <c r="B48" s="177" t="e">
        <f>VLOOKUP($F48,УЧАСТНИКИ!$A$2:$L$1106,3,FALSE)</f>
        <v>#N/A</v>
      </c>
      <c r="C48" s="181" t="e">
        <f>VLOOKUP($F48,УЧАСТНИКИ!$A$2:$L$1106,4,FALSE)</f>
        <v>#N/A</v>
      </c>
      <c r="D48" s="226" t="e">
        <f>VLOOKUP($F48,УЧАСТНИКИ!$A$2:$L$1106,5,FALSE)</f>
        <v>#N/A</v>
      </c>
      <c r="E48" s="265" t="e">
        <f>VLOOKUP($F48,УЧАСТНИКИ!$A$2:$L$1106,8,FALSE)</f>
        <v>#N/A</v>
      </c>
      <c r="F48" s="277"/>
      <c r="G48" s="277"/>
      <c r="H48" s="277"/>
      <c r="I48" s="277"/>
      <c r="J48" s="181" t="e">
        <f>VLOOKUP($F48,УЧАСТНИКИ!$A$2:$L$1106,9,FALSE)</f>
        <v>#N/A</v>
      </c>
    </row>
    <row r="49" spans="1:10" x14ac:dyDescent="0.25">
      <c r="A49" s="277" t="s">
        <v>47</v>
      </c>
      <c r="B49" s="177" t="e">
        <f>VLOOKUP($F49,УЧАСТНИКИ!$A$2:$L$1106,3,FALSE)</f>
        <v>#N/A</v>
      </c>
      <c r="C49" s="181" t="e">
        <f>VLOOKUP($F49,УЧАСТНИКИ!$A$2:$L$1106,4,FALSE)</f>
        <v>#N/A</v>
      </c>
      <c r="D49" s="226" t="e">
        <f>VLOOKUP($F49,УЧАСТНИКИ!$A$2:$L$1106,5,FALSE)</f>
        <v>#N/A</v>
      </c>
      <c r="E49" s="265" t="e">
        <f>VLOOKUP($F49,УЧАСТНИКИ!$A$2:$L$1106,8,FALSE)</f>
        <v>#N/A</v>
      </c>
      <c r="F49" s="277"/>
      <c r="G49" s="277"/>
      <c r="H49" s="277"/>
      <c r="I49" s="277"/>
      <c r="J49" s="181" t="e">
        <f>VLOOKUP($F49,УЧАСТНИКИ!$A$2:$L$1106,9,FALSE)</f>
        <v>#N/A</v>
      </c>
    </row>
    <row r="50" spans="1:10" x14ac:dyDescent="0.25">
      <c r="A50" s="277" t="s">
        <v>47</v>
      </c>
      <c r="B50" s="177" t="e">
        <f>VLOOKUP($F50,УЧАСТНИКИ!$A$2:$L$1106,3,FALSE)</f>
        <v>#N/A</v>
      </c>
      <c r="C50" s="181" t="e">
        <f>VLOOKUP($F50,УЧАСТНИКИ!$A$2:$L$1106,4,FALSE)</f>
        <v>#N/A</v>
      </c>
      <c r="D50" s="226" t="e">
        <f>VLOOKUP($F50,УЧАСТНИКИ!$A$2:$L$1106,5,FALSE)</f>
        <v>#N/A</v>
      </c>
      <c r="E50" s="265" t="e">
        <f>VLOOKUP($F50,УЧАСТНИКИ!$A$2:$L$1106,8,FALSE)</f>
        <v>#N/A</v>
      </c>
      <c r="F50" s="277"/>
      <c r="G50" s="277"/>
      <c r="H50" s="277"/>
      <c r="I50" s="277"/>
      <c r="J50" s="181" t="e">
        <f>VLOOKUP($F50,УЧАСТНИКИ!$A$2:$L$1106,9,FALSE)</f>
        <v>#N/A</v>
      </c>
    </row>
    <row r="51" spans="1:10" x14ac:dyDescent="0.25">
      <c r="A51" s="277"/>
      <c r="B51" s="177"/>
      <c r="C51" s="181"/>
      <c r="D51" s="226"/>
      <c r="E51" s="277"/>
      <c r="F51" s="277"/>
      <c r="G51" s="277"/>
      <c r="H51" s="277"/>
      <c r="I51" s="277"/>
      <c r="J51" s="181"/>
    </row>
    <row r="52" spans="1:10" x14ac:dyDescent="0.25">
      <c r="A52" s="277" t="s">
        <v>48</v>
      </c>
      <c r="B52" s="177" t="e">
        <f>VLOOKUP($F52,УЧАСТНИКИ!$A$2:$L$1106,3,FALSE)</f>
        <v>#N/A</v>
      </c>
      <c r="C52" s="181" t="e">
        <f>VLOOKUP($F52,УЧАСТНИКИ!$A$2:$L$1106,4,FALSE)</f>
        <v>#N/A</v>
      </c>
      <c r="D52" s="226" t="e">
        <f>VLOOKUP($F52,УЧАСТНИКИ!$A$2:$L$1106,5,FALSE)</f>
        <v>#N/A</v>
      </c>
      <c r="E52" s="265" t="e">
        <f>VLOOKUP($F52,УЧАСТНИКИ!$A$2:$L$1106,8,FALSE)</f>
        <v>#N/A</v>
      </c>
      <c r="F52" s="277"/>
      <c r="G52" s="277"/>
      <c r="H52" s="277"/>
      <c r="I52" s="277"/>
      <c r="J52" s="181" t="e">
        <f>VLOOKUP($F52,УЧАСТНИКИ!$A$2:$L$1106,9,FALSE)</f>
        <v>#N/A</v>
      </c>
    </row>
    <row r="53" spans="1:10" x14ac:dyDescent="0.25">
      <c r="A53" s="277" t="s">
        <v>48</v>
      </c>
      <c r="B53" s="177" t="e">
        <f>VLOOKUP($F53,УЧАСТНИКИ!$A$2:$L$1106,3,FALSE)</f>
        <v>#N/A</v>
      </c>
      <c r="C53" s="181" t="e">
        <f>VLOOKUP($F53,УЧАСТНИКИ!$A$2:$L$1106,4,FALSE)</f>
        <v>#N/A</v>
      </c>
      <c r="D53" s="226" t="e">
        <f>VLOOKUP($F53,УЧАСТНИКИ!$A$2:$L$1106,5,FALSE)</f>
        <v>#N/A</v>
      </c>
      <c r="E53" s="265" t="e">
        <f>VLOOKUP($F53,УЧАСТНИКИ!$A$2:$L$1106,8,FALSE)</f>
        <v>#N/A</v>
      </c>
      <c r="F53" s="277"/>
      <c r="G53" s="277"/>
      <c r="H53" s="277"/>
      <c r="I53" s="277"/>
      <c r="J53" s="181" t="e">
        <f>VLOOKUP($F53,УЧАСТНИКИ!$A$2:$L$1106,9,FALSE)</f>
        <v>#N/A</v>
      </c>
    </row>
    <row r="54" spans="1:10" x14ac:dyDescent="0.25">
      <c r="A54" s="277" t="s">
        <v>48</v>
      </c>
      <c r="B54" s="177" t="e">
        <f>VLOOKUP($F54,УЧАСТНИКИ!$A$2:$L$1106,3,FALSE)</f>
        <v>#N/A</v>
      </c>
      <c r="C54" s="181" t="e">
        <f>VLOOKUP($F54,УЧАСТНИКИ!$A$2:$L$1106,4,FALSE)</f>
        <v>#N/A</v>
      </c>
      <c r="D54" s="226" t="e">
        <f>VLOOKUP($F54,УЧАСТНИКИ!$A$2:$L$1106,5,FALSE)</f>
        <v>#N/A</v>
      </c>
      <c r="E54" s="265" t="e">
        <f>VLOOKUP($F54,УЧАСТНИКИ!$A$2:$L$1106,8,FALSE)</f>
        <v>#N/A</v>
      </c>
      <c r="F54" s="277"/>
      <c r="G54" s="277"/>
      <c r="H54" s="277"/>
      <c r="I54" s="277"/>
      <c r="J54" s="181" t="e">
        <f>VLOOKUP($F54,УЧАСТНИКИ!$A$2:$L$1106,9,FALSE)</f>
        <v>#N/A</v>
      </c>
    </row>
    <row r="55" spans="1:10" x14ac:dyDescent="0.25">
      <c r="A55" s="277" t="s">
        <v>48</v>
      </c>
      <c r="B55" s="177" t="e">
        <f>VLOOKUP($F55,УЧАСТНИКИ!$A$2:$L$1106,3,FALSE)</f>
        <v>#N/A</v>
      </c>
      <c r="C55" s="181" t="e">
        <f>VLOOKUP($F55,УЧАСТНИКИ!$A$2:$L$1106,4,FALSE)</f>
        <v>#N/A</v>
      </c>
      <c r="D55" s="226" t="e">
        <f>VLOOKUP($F55,УЧАСТНИКИ!$A$2:$L$1106,5,FALSE)</f>
        <v>#N/A</v>
      </c>
      <c r="E55" s="265" t="e">
        <f>VLOOKUP($F55,УЧАСТНИКИ!$A$2:$L$1106,8,FALSE)</f>
        <v>#N/A</v>
      </c>
      <c r="F55" s="277"/>
      <c r="G55" s="277"/>
      <c r="H55" s="277"/>
      <c r="I55" s="277"/>
      <c r="J55" s="181" t="e">
        <f>VLOOKUP($F55,УЧАСТНИКИ!$A$2:$L$1106,9,FALSE)</f>
        <v>#N/A</v>
      </c>
    </row>
    <row r="56" spans="1:10" x14ac:dyDescent="0.25">
      <c r="A56" s="277" t="s">
        <v>48</v>
      </c>
      <c r="B56" s="177" t="e">
        <f>VLOOKUP($F56,УЧАСТНИКИ!$A$2:$L$1106,3,FALSE)</f>
        <v>#N/A</v>
      </c>
      <c r="C56" s="181" t="e">
        <f>VLOOKUP($F56,УЧАСТНИКИ!$A$2:$L$1106,4,FALSE)</f>
        <v>#N/A</v>
      </c>
      <c r="D56" s="226" t="e">
        <f>VLOOKUP($F56,УЧАСТНИКИ!$A$2:$L$1106,5,FALSE)</f>
        <v>#N/A</v>
      </c>
      <c r="E56" s="265" t="e">
        <f>VLOOKUP($F56,УЧАСТНИКИ!$A$2:$L$1106,8,FALSE)</f>
        <v>#N/A</v>
      </c>
      <c r="F56" s="277"/>
      <c r="G56" s="277"/>
      <c r="H56" s="277"/>
      <c r="I56" s="277"/>
      <c r="J56" s="181" t="e">
        <f>VLOOKUP($F56,УЧАСТНИКИ!$A$2:$L$1106,9,FALSE)</f>
        <v>#N/A</v>
      </c>
    </row>
    <row r="57" spans="1:10" x14ac:dyDescent="0.25">
      <c r="A57" s="277" t="s">
        <v>48</v>
      </c>
      <c r="B57" s="177" t="e">
        <f>VLOOKUP($F57,УЧАСТНИКИ!$A$2:$L$1106,3,FALSE)</f>
        <v>#N/A</v>
      </c>
      <c r="C57" s="181" t="e">
        <f>VLOOKUP($F57,УЧАСТНИКИ!$A$2:$L$1106,4,FALSE)</f>
        <v>#N/A</v>
      </c>
      <c r="D57" s="226" t="e">
        <f>VLOOKUP($F57,УЧАСТНИКИ!$A$2:$L$1106,5,FALSE)</f>
        <v>#N/A</v>
      </c>
      <c r="E57" s="265" t="e">
        <f>VLOOKUP($F57,УЧАСТНИКИ!$A$2:$L$1106,8,FALSE)</f>
        <v>#N/A</v>
      </c>
      <c r="F57" s="277"/>
      <c r="G57" s="277"/>
      <c r="H57" s="277"/>
      <c r="I57" s="277"/>
      <c r="J57" s="181" t="e">
        <f>VLOOKUP($F57,УЧАСТНИКИ!$A$2:$L$1106,9,FALSE)</f>
        <v>#N/A</v>
      </c>
    </row>
    <row r="58" spans="1:10" x14ac:dyDescent="0.25">
      <c r="A58" s="277"/>
      <c r="B58" s="177"/>
      <c r="C58" s="181"/>
      <c r="D58" s="226"/>
      <c r="E58" s="277"/>
      <c r="F58" s="277"/>
      <c r="G58" s="277"/>
      <c r="H58" s="277"/>
      <c r="I58" s="277"/>
      <c r="J58" s="181"/>
    </row>
    <row r="59" spans="1:10" x14ac:dyDescent="0.25">
      <c r="A59" s="277" t="s">
        <v>71</v>
      </c>
      <c r="B59" s="177" t="e">
        <f>VLOOKUP($F59,УЧАСТНИКИ!$A$2:$L$1106,3,FALSE)</f>
        <v>#N/A</v>
      </c>
      <c r="C59" s="181" t="e">
        <f>VLOOKUP($F59,УЧАСТНИКИ!$A$2:$L$1106,4,FALSE)</f>
        <v>#N/A</v>
      </c>
      <c r="D59" s="226" t="e">
        <f>VLOOKUP($F59,УЧАСТНИКИ!$A$2:$L$1106,5,FALSE)</f>
        <v>#N/A</v>
      </c>
      <c r="E59" s="265" t="e">
        <f>VLOOKUP($F59,УЧАСТНИКИ!$A$2:$L$1106,8,FALSE)</f>
        <v>#N/A</v>
      </c>
      <c r="F59" s="277"/>
      <c r="G59" s="277"/>
      <c r="H59" s="277"/>
      <c r="I59" s="277"/>
      <c r="J59" s="181" t="e">
        <f>VLOOKUP($F59,УЧАСТНИКИ!$A$2:$L$1106,9,FALSE)</f>
        <v>#N/A</v>
      </c>
    </row>
    <row r="60" spans="1:10" x14ac:dyDescent="0.25">
      <c r="A60" s="277" t="s">
        <v>71</v>
      </c>
      <c r="B60" s="177" t="e">
        <f>VLOOKUP($F60,УЧАСТНИКИ!$A$2:$L$1106,3,FALSE)</f>
        <v>#N/A</v>
      </c>
      <c r="C60" s="181" t="e">
        <f>VLOOKUP($F60,УЧАСТНИКИ!$A$2:$L$1106,4,FALSE)</f>
        <v>#N/A</v>
      </c>
      <c r="D60" s="226" t="e">
        <f>VLOOKUP($F60,УЧАСТНИКИ!$A$2:$L$1106,5,FALSE)</f>
        <v>#N/A</v>
      </c>
      <c r="E60" s="265" t="e">
        <f>VLOOKUP($F60,УЧАСТНИКИ!$A$2:$L$1106,8,FALSE)</f>
        <v>#N/A</v>
      </c>
      <c r="F60" s="277"/>
      <c r="G60" s="277"/>
      <c r="H60" s="277"/>
      <c r="I60" s="277"/>
      <c r="J60" s="181" t="e">
        <f>VLOOKUP($F60,УЧАСТНИКИ!$A$2:$L$1106,9,FALSE)</f>
        <v>#N/A</v>
      </c>
    </row>
    <row r="61" spans="1:10" x14ac:dyDescent="0.25">
      <c r="A61" s="277" t="s">
        <v>71</v>
      </c>
      <c r="B61" s="177" t="e">
        <f>VLOOKUP($F61,УЧАСТНИКИ!$A$2:$L$1106,3,FALSE)</f>
        <v>#N/A</v>
      </c>
      <c r="C61" s="181" t="e">
        <f>VLOOKUP($F61,УЧАСТНИКИ!$A$2:$L$1106,4,FALSE)</f>
        <v>#N/A</v>
      </c>
      <c r="D61" s="226" t="e">
        <f>VLOOKUP($F61,УЧАСТНИКИ!$A$2:$L$1106,5,FALSE)</f>
        <v>#N/A</v>
      </c>
      <c r="E61" s="265" t="e">
        <f>VLOOKUP($F61,УЧАСТНИКИ!$A$2:$L$1106,8,FALSE)</f>
        <v>#N/A</v>
      </c>
      <c r="F61" s="277"/>
      <c r="G61" s="277"/>
      <c r="H61" s="277"/>
      <c r="I61" s="277"/>
      <c r="J61" s="181" t="e">
        <f>VLOOKUP($F61,УЧАСТНИКИ!$A$2:$L$1106,9,FALSE)</f>
        <v>#N/A</v>
      </c>
    </row>
    <row r="62" spans="1:10" x14ac:dyDescent="0.25">
      <c r="A62" s="277" t="s">
        <v>71</v>
      </c>
      <c r="B62" s="177" t="e">
        <f>VLOOKUP($F62,УЧАСТНИКИ!$A$2:$L$1106,3,FALSE)</f>
        <v>#N/A</v>
      </c>
      <c r="C62" s="181" t="e">
        <f>VLOOKUP($F62,УЧАСТНИКИ!$A$2:$L$1106,4,FALSE)</f>
        <v>#N/A</v>
      </c>
      <c r="D62" s="226" t="e">
        <f>VLOOKUP($F62,УЧАСТНИКИ!$A$2:$L$1106,5,FALSE)</f>
        <v>#N/A</v>
      </c>
      <c r="E62" s="265" t="e">
        <f>VLOOKUP($F62,УЧАСТНИКИ!$A$2:$L$1106,8,FALSE)</f>
        <v>#N/A</v>
      </c>
      <c r="F62" s="277"/>
      <c r="G62" s="277"/>
      <c r="H62" s="277"/>
      <c r="I62" s="277"/>
      <c r="J62" s="181" t="e">
        <f>VLOOKUP($F62,УЧАСТНИКИ!$A$2:$L$1106,9,FALSE)</f>
        <v>#N/A</v>
      </c>
    </row>
    <row r="63" spans="1:10" x14ac:dyDescent="0.25">
      <c r="A63" s="277" t="s">
        <v>71</v>
      </c>
      <c r="B63" s="177" t="e">
        <f>VLOOKUP($F63,УЧАСТНИКИ!$A$2:$L$1106,3,FALSE)</f>
        <v>#N/A</v>
      </c>
      <c r="C63" s="181" t="e">
        <f>VLOOKUP($F63,УЧАСТНИКИ!$A$2:$L$1106,4,FALSE)</f>
        <v>#N/A</v>
      </c>
      <c r="D63" s="226" t="e">
        <f>VLOOKUP($F63,УЧАСТНИКИ!$A$2:$L$1106,5,FALSE)</f>
        <v>#N/A</v>
      </c>
      <c r="E63" s="265" t="e">
        <f>VLOOKUP($F63,УЧАСТНИКИ!$A$2:$L$1106,8,FALSE)</f>
        <v>#N/A</v>
      </c>
      <c r="F63" s="277"/>
      <c r="G63" s="277"/>
      <c r="H63" s="277"/>
      <c r="I63" s="277"/>
      <c r="J63" s="181" t="e">
        <f>VLOOKUP($F63,УЧАСТНИКИ!$A$2:$L$1106,9,FALSE)</f>
        <v>#N/A</v>
      </c>
    </row>
    <row r="64" spans="1:10" x14ac:dyDescent="0.25">
      <c r="A64" s="277" t="s">
        <v>71</v>
      </c>
      <c r="B64" s="177" t="e">
        <f>VLOOKUP($F64,УЧАСТНИКИ!$A$2:$L$1106,3,FALSE)</f>
        <v>#N/A</v>
      </c>
      <c r="C64" s="181" t="e">
        <f>VLOOKUP($F64,УЧАСТНИКИ!$A$2:$L$1106,4,FALSE)</f>
        <v>#N/A</v>
      </c>
      <c r="D64" s="226" t="e">
        <f>VLOOKUP($F64,УЧАСТНИКИ!$A$2:$L$1106,5,FALSE)</f>
        <v>#N/A</v>
      </c>
      <c r="E64" s="265" t="e">
        <f>VLOOKUP($F64,УЧАСТНИКИ!$A$2:$L$1106,8,FALSE)</f>
        <v>#N/A</v>
      </c>
      <c r="F64" s="277"/>
      <c r="G64" s="277"/>
      <c r="H64" s="277"/>
      <c r="I64" s="277"/>
      <c r="J64" s="181" t="e">
        <f>VLOOKUP($F64,УЧАСТНИКИ!$A$2:$L$1106,9,FALSE)</f>
        <v>#N/A</v>
      </c>
    </row>
    <row r="65" spans="1:12" x14ac:dyDescent="0.25">
      <c r="A65" s="222"/>
      <c r="B65" s="223" t="s">
        <v>50</v>
      </c>
      <c r="C65" s="224"/>
      <c r="D65" s="224"/>
      <c r="E65" s="224"/>
      <c r="F65" s="224"/>
      <c r="G65" s="224"/>
      <c r="H65" s="224"/>
      <c r="I65" s="224"/>
      <c r="J65" s="225"/>
    </row>
    <row r="66" spans="1:12" x14ac:dyDescent="0.25">
      <c r="A66" s="277" t="s">
        <v>42</v>
      </c>
      <c r="B66" s="177" t="e">
        <f>VLOOKUP($F66,УЧАСТНИКИ!$A$2:$L$1106,3,FALSE)</f>
        <v>#N/A</v>
      </c>
      <c r="C66" s="181" t="e">
        <f>VLOOKUP($F66,УЧАСТНИКИ!$A$2:$L$1106,4,FALSE)</f>
        <v>#N/A</v>
      </c>
      <c r="D66" s="226" t="e">
        <f>VLOOKUP($F66,УЧАСТНИКИ!$A$2:$L$1106,5,FALSE)</f>
        <v>#N/A</v>
      </c>
      <c r="E66" s="265" t="e">
        <f>VLOOKUP($F66,УЧАСТНИКИ!$A$2:$L$1106,8,FALSE)</f>
        <v>#N/A</v>
      </c>
      <c r="F66" s="277"/>
      <c r="G66" s="277"/>
      <c r="H66" s="277"/>
      <c r="I66" s="277"/>
      <c r="J66" s="181" t="e">
        <f>VLOOKUP($F66,УЧАСТНИКИ!$A$2:$L$1106,9,FALSE)</f>
        <v>#N/A</v>
      </c>
    </row>
    <row r="67" spans="1:12" x14ac:dyDescent="0.25">
      <c r="A67" s="277" t="s">
        <v>42</v>
      </c>
      <c r="B67" s="177" t="e">
        <f>VLOOKUP($F67,УЧАСТНИКИ!$A$2:$L$1106,3,FALSE)</f>
        <v>#N/A</v>
      </c>
      <c r="C67" s="181" t="e">
        <f>VLOOKUP($F67,УЧАСТНИКИ!$A$2:$L$1106,4,FALSE)</f>
        <v>#N/A</v>
      </c>
      <c r="D67" s="226" t="e">
        <f>VLOOKUP($F67,УЧАСТНИКИ!$A$2:$L$1106,5,FALSE)</f>
        <v>#N/A</v>
      </c>
      <c r="E67" s="265" t="e">
        <f>VLOOKUP($F67,УЧАСТНИКИ!$A$2:$L$1106,8,FALSE)</f>
        <v>#N/A</v>
      </c>
      <c r="F67" s="277"/>
      <c r="G67" s="277"/>
      <c r="H67" s="277"/>
      <c r="I67" s="277"/>
      <c r="J67" s="181" t="e">
        <f>VLOOKUP($F67,УЧАСТНИКИ!$A$2:$L$1106,9,FALSE)</f>
        <v>#N/A</v>
      </c>
    </row>
    <row r="68" spans="1:12" x14ac:dyDescent="0.25">
      <c r="A68" s="277" t="s">
        <v>42</v>
      </c>
      <c r="B68" s="177" t="e">
        <f>VLOOKUP($F68,УЧАСТНИКИ!$A$2:$L$1106,3,FALSE)</f>
        <v>#N/A</v>
      </c>
      <c r="C68" s="181" t="e">
        <f>VLOOKUP($F68,УЧАСТНИКИ!$A$2:$L$1106,4,FALSE)</f>
        <v>#N/A</v>
      </c>
      <c r="D68" s="226" t="e">
        <f>VLOOKUP($F68,УЧАСТНИКИ!$A$2:$L$1106,5,FALSE)</f>
        <v>#N/A</v>
      </c>
      <c r="E68" s="265" t="e">
        <f>VLOOKUP($F68,УЧАСТНИКИ!$A$2:$L$1106,8,FALSE)</f>
        <v>#N/A</v>
      </c>
      <c r="F68" s="277"/>
      <c r="G68" s="277"/>
      <c r="H68" s="277"/>
      <c r="I68" s="277"/>
      <c r="J68" s="181" t="e">
        <f>VLOOKUP($F68,УЧАСТНИКИ!$A$2:$L$1106,9,FALSE)</f>
        <v>#N/A</v>
      </c>
    </row>
    <row r="69" spans="1:12" x14ac:dyDescent="0.25">
      <c r="A69" s="277" t="s">
        <v>42</v>
      </c>
      <c r="B69" s="177" t="e">
        <f>VLOOKUP($F69,УЧАСТНИКИ!$A$2:$L$1106,3,FALSE)</f>
        <v>#N/A</v>
      </c>
      <c r="C69" s="181" t="e">
        <f>VLOOKUP($F69,УЧАСТНИКИ!$A$2:$L$1106,4,FALSE)</f>
        <v>#N/A</v>
      </c>
      <c r="D69" s="226" t="e">
        <f>VLOOKUP($F69,УЧАСТНИКИ!$A$2:$L$1106,5,FALSE)</f>
        <v>#N/A</v>
      </c>
      <c r="E69" s="265" t="e">
        <f>VLOOKUP($F69,УЧАСТНИКИ!$A$2:$L$1106,8,FALSE)</f>
        <v>#N/A</v>
      </c>
      <c r="F69" s="277"/>
      <c r="G69" s="277"/>
      <c r="H69" s="277"/>
      <c r="I69" s="277"/>
      <c r="J69" s="181" t="e">
        <f>VLOOKUP($F69,УЧАСТНИКИ!$A$2:$L$1106,9,FALSE)</f>
        <v>#N/A</v>
      </c>
      <c r="L69" s="13"/>
    </row>
    <row r="70" spans="1:12" x14ac:dyDescent="0.25">
      <c r="A70" s="277" t="s">
        <v>42</v>
      </c>
      <c r="B70" s="177" t="e">
        <f>VLOOKUP($F70,УЧАСТНИКИ!$A$2:$L$1106,3,FALSE)</f>
        <v>#N/A</v>
      </c>
      <c r="C70" s="181" t="e">
        <f>VLOOKUP($F70,УЧАСТНИКИ!$A$2:$L$1106,4,FALSE)</f>
        <v>#N/A</v>
      </c>
      <c r="D70" s="226" t="e">
        <f>VLOOKUP($F70,УЧАСТНИКИ!$A$2:$L$1106,5,FALSE)</f>
        <v>#N/A</v>
      </c>
      <c r="E70" s="265" t="e">
        <f>VLOOKUP($F70,УЧАСТНИКИ!$A$2:$L$1106,8,FALSE)</f>
        <v>#N/A</v>
      </c>
      <c r="F70" s="277"/>
      <c r="G70" s="277"/>
      <c r="H70" s="277"/>
      <c r="I70" s="277"/>
      <c r="J70" s="181" t="e">
        <f>VLOOKUP($F70,УЧАСТНИКИ!$A$2:$L$1106,9,FALSE)</f>
        <v>#N/A</v>
      </c>
    </row>
    <row r="71" spans="1:12" x14ac:dyDescent="0.25">
      <c r="A71" s="277" t="s">
        <v>42</v>
      </c>
      <c r="B71" s="177" t="e">
        <f>VLOOKUP($F71,УЧАСТНИКИ!$A$2:$L$1106,3,FALSE)</f>
        <v>#N/A</v>
      </c>
      <c r="C71" s="181" t="e">
        <f>VLOOKUP($F71,УЧАСТНИКИ!$A$2:$L$1106,4,FALSE)</f>
        <v>#N/A</v>
      </c>
      <c r="D71" s="226" t="e">
        <f>VLOOKUP($F71,УЧАСТНИКИ!$A$2:$L$1106,5,FALSE)</f>
        <v>#N/A</v>
      </c>
      <c r="E71" s="265" t="e">
        <f>VLOOKUP($F71,УЧАСТНИКИ!$A$2:$L$1106,8,FALSE)</f>
        <v>#N/A</v>
      </c>
      <c r="F71" s="277"/>
      <c r="G71" s="277"/>
      <c r="H71" s="277"/>
      <c r="I71" s="277"/>
      <c r="J71" s="181" t="e">
        <f>VLOOKUP($F71,УЧАСТНИКИ!$A$2:$L$1106,9,FALSE)</f>
        <v>#N/A</v>
      </c>
    </row>
    <row r="72" spans="1:12" x14ac:dyDescent="0.25">
      <c r="A72" s="277"/>
      <c r="B72" s="177"/>
      <c r="C72" s="181"/>
      <c r="D72" s="226"/>
      <c r="E72" s="277"/>
      <c r="F72" s="277"/>
      <c r="G72" s="277"/>
      <c r="H72" s="277"/>
      <c r="I72" s="277"/>
      <c r="J72" s="181"/>
    </row>
    <row r="73" spans="1:12" x14ac:dyDescent="0.25">
      <c r="A73" s="277" t="s">
        <v>43</v>
      </c>
      <c r="B73" s="177" t="e">
        <f>VLOOKUP($F73,УЧАСТНИКИ!$A$2:$L$1106,3,FALSE)</f>
        <v>#N/A</v>
      </c>
      <c r="C73" s="181" t="e">
        <f>VLOOKUP($F73,УЧАСТНИКИ!$A$2:$L$1106,4,FALSE)</f>
        <v>#N/A</v>
      </c>
      <c r="D73" s="226" t="e">
        <f>VLOOKUP($F73,УЧАСТНИКИ!$A$2:$L$1106,5,FALSE)</f>
        <v>#N/A</v>
      </c>
      <c r="E73" s="265" t="e">
        <f>VLOOKUP($F73,УЧАСТНИКИ!$A$2:$L$1106,8,FALSE)</f>
        <v>#N/A</v>
      </c>
      <c r="F73" s="277"/>
      <c r="G73" s="277"/>
      <c r="H73" s="277"/>
      <c r="I73" s="277"/>
      <c r="J73" s="181" t="e">
        <f>VLOOKUP($F73,УЧАСТНИКИ!$A$2:$L$1106,9,FALSE)</f>
        <v>#N/A</v>
      </c>
    </row>
    <row r="74" spans="1:12" x14ac:dyDescent="0.25">
      <c r="A74" s="277" t="s">
        <v>43</v>
      </c>
      <c r="B74" s="177" t="e">
        <f>VLOOKUP($F74,УЧАСТНИКИ!$A$2:$L$1106,3,FALSE)</f>
        <v>#N/A</v>
      </c>
      <c r="C74" s="181" t="e">
        <f>VLOOKUP($F74,УЧАСТНИКИ!$A$2:$L$1106,4,FALSE)</f>
        <v>#N/A</v>
      </c>
      <c r="D74" s="226" t="e">
        <f>VLOOKUP($F74,УЧАСТНИКИ!$A$2:$L$1106,5,FALSE)</f>
        <v>#N/A</v>
      </c>
      <c r="E74" s="265" t="e">
        <f>VLOOKUP($F74,УЧАСТНИКИ!$A$2:$L$1106,8,FALSE)</f>
        <v>#N/A</v>
      </c>
      <c r="F74" s="277"/>
      <c r="G74" s="277"/>
      <c r="H74" s="277"/>
      <c r="I74" s="277"/>
      <c r="J74" s="181" t="e">
        <f>VLOOKUP($F74,УЧАСТНИКИ!$A$2:$L$1106,9,FALSE)</f>
        <v>#N/A</v>
      </c>
    </row>
    <row r="75" spans="1:12" x14ac:dyDescent="0.25">
      <c r="A75" s="277" t="s">
        <v>43</v>
      </c>
      <c r="B75" s="177" t="e">
        <f>VLOOKUP($F75,УЧАСТНИКИ!$A$2:$L$1106,3,FALSE)</f>
        <v>#N/A</v>
      </c>
      <c r="C75" s="181" t="e">
        <f>VLOOKUP($F75,УЧАСТНИКИ!$A$2:$L$1106,4,FALSE)</f>
        <v>#N/A</v>
      </c>
      <c r="D75" s="226" t="e">
        <f>VLOOKUP($F75,УЧАСТНИКИ!$A$2:$L$1106,5,FALSE)</f>
        <v>#N/A</v>
      </c>
      <c r="E75" s="265" t="e">
        <f>VLOOKUP($F75,УЧАСТНИКИ!$A$2:$L$1106,8,FALSE)</f>
        <v>#N/A</v>
      </c>
      <c r="F75" s="277"/>
      <c r="G75" s="277"/>
      <c r="H75" s="277"/>
      <c r="I75" s="277"/>
      <c r="J75" s="181" t="e">
        <f>VLOOKUP($F75,УЧАСТНИКИ!$A$2:$L$1106,9,FALSE)</f>
        <v>#N/A</v>
      </c>
    </row>
    <row r="76" spans="1:12" x14ac:dyDescent="0.25">
      <c r="A76" s="277" t="s">
        <v>43</v>
      </c>
      <c r="B76" s="177" t="e">
        <f>VLOOKUP($F76,УЧАСТНИКИ!$A$2:$L$1106,3,FALSE)</f>
        <v>#N/A</v>
      </c>
      <c r="C76" s="181" t="e">
        <f>VLOOKUP($F76,УЧАСТНИКИ!$A$2:$L$1106,4,FALSE)</f>
        <v>#N/A</v>
      </c>
      <c r="D76" s="226" t="e">
        <f>VLOOKUP($F76,УЧАСТНИКИ!$A$2:$L$1106,5,FALSE)</f>
        <v>#N/A</v>
      </c>
      <c r="E76" s="265" t="e">
        <f>VLOOKUP($F76,УЧАСТНИКИ!$A$2:$L$1106,8,FALSE)</f>
        <v>#N/A</v>
      </c>
      <c r="F76" s="277"/>
      <c r="G76" s="277"/>
      <c r="H76" s="277"/>
      <c r="I76" s="277"/>
      <c r="J76" s="181" t="e">
        <f>VLOOKUP($F76,УЧАСТНИКИ!$A$2:$L$1106,9,FALSE)</f>
        <v>#N/A</v>
      </c>
    </row>
    <row r="77" spans="1:12" x14ac:dyDescent="0.25">
      <c r="A77" s="277" t="s">
        <v>43</v>
      </c>
      <c r="B77" s="177" t="e">
        <f>VLOOKUP($F77,УЧАСТНИКИ!$A$2:$L$1106,3,FALSE)</f>
        <v>#N/A</v>
      </c>
      <c r="C77" s="181" t="e">
        <f>VLOOKUP($F77,УЧАСТНИКИ!$A$2:$L$1106,4,FALSE)</f>
        <v>#N/A</v>
      </c>
      <c r="D77" s="226" t="e">
        <f>VLOOKUP($F77,УЧАСТНИКИ!$A$2:$L$1106,5,FALSE)</f>
        <v>#N/A</v>
      </c>
      <c r="E77" s="265" t="e">
        <f>VLOOKUP($F77,УЧАСТНИКИ!$A$2:$L$1106,8,FALSE)</f>
        <v>#N/A</v>
      </c>
      <c r="F77" s="277"/>
      <c r="G77" s="277"/>
      <c r="H77" s="277"/>
      <c r="I77" s="277"/>
      <c r="J77" s="181" t="e">
        <f>VLOOKUP($F77,УЧАСТНИКИ!$A$2:$L$1106,9,FALSE)</f>
        <v>#N/A</v>
      </c>
    </row>
    <row r="78" spans="1:12" x14ac:dyDescent="0.25">
      <c r="A78" s="277" t="s">
        <v>43</v>
      </c>
      <c r="B78" s="177" t="e">
        <f>VLOOKUP($F78,УЧАСТНИКИ!$A$2:$L$1106,3,FALSE)</f>
        <v>#N/A</v>
      </c>
      <c r="C78" s="181" t="e">
        <f>VLOOKUP($F78,УЧАСТНИКИ!$A$2:$L$1106,4,FALSE)</f>
        <v>#N/A</v>
      </c>
      <c r="D78" s="226" t="e">
        <f>VLOOKUP($F78,УЧАСТНИКИ!$A$2:$L$1106,5,FALSE)</f>
        <v>#N/A</v>
      </c>
      <c r="E78" s="265" t="e">
        <f>VLOOKUP($F78,УЧАСТНИКИ!$A$2:$L$1106,8,FALSE)</f>
        <v>#N/A</v>
      </c>
      <c r="F78" s="277"/>
      <c r="G78" s="277"/>
      <c r="H78" s="277"/>
      <c r="I78" s="277"/>
      <c r="J78" s="181" t="e">
        <f>VLOOKUP($F78,УЧАСТНИКИ!$A$2:$L$1106,9,FALSE)</f>
        <v>#N/A</v>
      </c>
    </row>
    <row r="79" spans="1:12" x14ac:dyDescent="0.25">
      <c r="A79" s="277"/>
      <c r="B79" s="177"/>
      <c r="C79" s="181"/>
      <c r="D79" s="226"/>
      <c r="E79" s="277"/>
      <c r="F79" s="277"/>
      <c r="G79" s="277"/>
      <c r="H79" s="277"/>
      <c r="I79" s="277"/>
      <c r="J79" s="181"/>
    </row>
    <row r="80" spans="1:12" x14ac:dyDescent="0.25">
      <c r="A80" s="277" t="s">
        <v>44</v>
      </c>
      <c r="B80" s="177" t="e">
        <f>VLOOKUP($F80,УЧАСТНИКИ!$A$2:$L$1106,3,FALSE)</f>
        <v>#N/A</v>
      </c>
      <c r="C80" s="181" t="e">
        <f>VLOOKUP($F80,УЧАСТНИКИ!$A$2:$L$1106,4,FALSE)</f>
        <v>#N/A</v>
      </c>
      <c r="D80" s="226" t="e">
        <f>VLOOKUP($F80,УЧАСТНИКИ!$A$2:$L$1106,5,FALSE)</f>
        <v>#N/A</v>
      </c>
      <c r="E80" s="265" t="e">
        <f>VLOOKUP($F80,УЧАСТНИКИ!$A$2:$L$1106,8,FALSE)</f>
        <v>#N/A</v>
      </c>
      <c r="F80" s="277"/>
      <c r="G80" s="277"/>
      <c r="H80" s="277"/>
      <c r="I80" s="277"/>
      <c r="J80" s="181" t="e">
        <f>VLOOKUP($F80,УЧАСТНИКИ!$A$2:$L$1106,9,FALSE)</f>
        <v>#N/A</v>
      </c>
    </row>
    <row r="81" spans="1:10" x14ac:dyDescent="0.25">
      <c r="A81" s="277" t="s">
        <v>44</v>
      </c>
      <c r="B81" s="177" t="e">
        <f>VLOOKUP($F81,УЧАСТНИКИ!$A$2:$L$1106,3,FALSE)</f>
        <v>#N/A</v>
      </c>
      <c r="C81" s="181" t="e">
        <f>VLOOKUP($F81,УЧАСТНИКИ!$A$2:$L$1106,4,FALSE)</f>
        <v>#N/A</v>
      </c>
      <c r="D81" s="226" t="e">
        <f>VLOOKUP($F81,УЧАСТНИКИ!$A$2:$L$1106,5,FALSE)</f>
        <v>#N/A</v>
      </c>
      <c r="E81" s="265" t="e">
        <f>VLOOKUP($F81,УЧАСТНИКИ!$A$2:$L$1106,8,FALSE)</f>
        <v>#N/A</v>
      </c>
      <c r="F81" s="277"/>
      <c r="G81" s="277"/>
      <c r="H81" s="277"/>
      <c r="I81" s="277"/>
      <c r="J81" s="181" t="e">
        <f>VLOOKUP($F81,УЧАСТНИКИ!$A$2:$L$1106,9,FALSE)</f>
        <v>#N/A</v>
      </c>
    </row>
    <row r="82" spans="1:10" x14ac:dyDescent="0.25">
      <c r="A82" s="277" t="s">
        <v>44</v>
      </c>
      <c r="B82" s="177" t="e">
        <f>VLOOKUP($F82,УЧАСТНИКИ!$A$2:$L$1106,3,FALSE)</f>
        <v>#N/A</v>
      </c>
      <c r="C82" s="181" t="e">
        <f>VLOOKUP($F82,УЧАСТНИКИ!$A$2:$L$1106,4,FALSE)</f>
        <v>#N/A</v>
      </c>
      <c r="D82" s="226" t="e">
        <f>VLOOKUP($F82,УЧАСТНИКИ!$A$2:$L$1106,5,FALSE)</f>
        <v>#N/A</v>
      </c>
      <c r="E82" s="265" t="e">
        <f>VLOOKUP($F82,УЧАСТНИКИ!$A$2:$L$1106,8,FALSE)</f>
        <v>#N/A</v>
      </c>
      <c r="F82" s="277"/>
      <c r="G82" s="277"/>
      <c r="H82" s="277"/>
      <c r="I82" s="277"/>
      <c r="J82" s="181" t="e">
        <f>VLOOKUP($F82,УЧАСТНИКИ!$A$2:$L$1106,9,FALSE)</f>
        <v>#N/A</v>
      </c>
    </row>
    <row r="83" spans="1:10" x14ac:dyDescent="0.25">
      <c r="A83" s="277" t="s">
        <v>44</v>
      </c>
      <c r="B83" s="177" t="e">
        <f>VLOOKUP($F83,УЧАСТНИКИ!$A$2:$L$1106,3,FALSE)</f>
        <v>#N/A</v>
      </c>
      <c r="C83" s="181" t="e">
        <f>VLOOKUP($F83,УЧАСТНИКИ!$A$2:$L$1106,4,FALSE)</f>
        <v>#N/A</v>
      </c>
      <c r="D83" s="226" t="e">
        <f>VLOOKUP($F83,УЧАСТНИКИ!$A$2:$L$1106,5,FALSE)</f>
        <v>#N/A</v>
      </c>
      <c r="E83" s="265" t="e">
        <f>VLOOKUP($F83,УЧАСТНИКИ!$A$2:$L$1106,8,FALSE)</f>
        <v>#N/A</v>
      </c>
      <c r="F83" s="277"/>
      <c r="G83" s="277"/>
      <c r="H83" s="277"/>
      <c r="I83" s="277"/>
      <c r="J83" s="181" t="e">
        <f>VLOOKUP($F83,УЧАСТНИКИ!$A$2:$L$1106,9,FALSE)</f>
        <v>#N/A</v>
      </c>
    </row>
    <row r="84" spans="1:10" x14ac:dyDescent="0.25">
      <c r="A84" s="277" t="s">
        <v>44</v>
      </c>
      <c r="B84" s="177" t="e">
        <f>VLOOKUP($F84,УЧАСТНИКИ!$A$2:$L$1106,3,FALSE)</f>
        <v>#N/A</v>
      </c>
      <c r="C84" s="181" t="e">
        <f>VLOOKUP($F84,УЧАСТНИКИ!$A$2:$L$1106,4,FALSE)</f>
        <v>#N/A</v>
      </c>
      <c r="D84" s="226" t="e">
        <f>VLOOKUP($F84,УЧАСТНИКИ!$A$2:$L$1106,5,FALSE)</f>
        <v>#N/A</v>
      </c>
      <c r="E84" s="265" t="e">
        <f>VLOOKUP($F84,УЧАСТНИКИ!$A$2:$L$1106,8,FALSE)</f>
        <v>#N/A</v>
      </c>
      <c r="F84" s="277"/>
      <c r="G84" s="277"/>
      <c r="H84" s="277"/>
      <c r="I84" s="277"/>
      <c r="J84" s="181" t="e">
        <f>VLOOKUP($F84,УЧАСТНИКИ!$A$2:$L$1106,9,FALSE)</f>
        <v>#N/A</v>
      </c>
    </row>
    <row r="85" spans="1:10" x14ac:dyDescent="0.25">
      <c r="A85" s="277" t="s">
        <v>44</v>
      </c>
      <c r="B85" s="177" t="e">
        <f>VLOOKUP($F85,УЧАСТНИКИ!$A$2:$L$1106,3,FALSE)</f>
        <v>#N/A</v>
      </c>
      <c r="C85" s="181" t="e">
        <f>VLOOKUP($F85,УЧАСТНИКИ!$A$2:$L$1106,4,FALSE)</f>
        <v>#N/A</v>
      </c>
      <c r="D85" s="226" t="e">
        <f>VLOOKUP($F85,УЧАСТНИКИ!$A$2:$L$1106,5,FALSE)</f>
        <v>#N/A</v>
      </c>
      <c r="E85" s="265" t="e">
        <f>VLOOKUP($F85,УЧАСТНИКИ!$A$2:$L$1106,8,FALSE)</f>
        <v>#N/A</v>
      </c>
      <c r="F85" s="277"/>
      <c r="G85" s="277"/>
      <c r="H85" s="277"/>
      <c r="I85" s="277"/>
      <c r="J85" s="181" t="e">
        <f>VLOOKUP($F85,УЧАСТНИКИ!$A$2:$L$1106,9,FALSE)</f>
        <v>#N/A</v>
      </c>
    </row>
    <row r="86" spans="1:10" x14ac:dyDescent="0.25">
      <c r="A86" s="277"/>
      <c r="B86" s="177"/>
      <c r="C86" s="181"/>
      <c r="D86" s="226"/>
      <c r="E86" s="277"/>
      <c r="F86" s="277"/>
      <c r="G86" s="277"/>
      <c r="H86" s="277"/>
      <c r="I86" s="277"/>
      <c r="J86" s="181"/>
    </row>
    <row r="87" spans="1:10" x14ac:dyDescent="0.25">
      <c r="A87" s="277" t="s">
        <v>45</v>
      </c>
      <c r="B87" s="177" t="e">
        <f>VLOOKUP($F87,УЧАСТНИКИ!$A$2:$L$1106,3,FALSE)</f>
        <v>#N/A</v>
      </c>
      <c r="C87" s="181" t="e">
        <f>VLOOKUP($F87,УЧАСТНИКИ!$A$2:$L$1106,4,FALSE)</f>
        <v>#N/A</v>
      </c>
      <c r="D87" s="226" t="e">
        <f>VLOOKUP($F87,УЧАСТНИКИ!$A$2:$L$1106,5,FALSE)</f>
        <v>#N/A</v>
      </c>
      <c r="E87" s="265" t="e">
        <f>VLOOKUP($F87,УЧАСТНИКИ!$A$2:$L$1106,8,FALSE)</f>
        <v>#N/A</v>
      </c>
      <c r="F87" s="277"/>
      <c r="G87" s="277"/>
      <c r="H87" s="277"/>
      <c r="I87" s="277"/>
      <c r="J87" s="181" t="e">
        <f>VLOOKUP($F87,УЧАСТНИКИ!$A$2:$L$1106,9,FALSE)</f>
        <v>#N/A</v>
      </c>
    </row>
    <row r="88" spans="1:10" x14ac:dyDescent="0.25">
      <c r="A88" s="277" t="s">
        <v>45</v>
      </c>
      <c r="B88" s="177" t="e">
        <f>VLOOKUP($F88,УЧАСТНИКИ!$A$2:$L$1106,3,FALSE)</f>
        <v>#N/A</v>
      </c>
      <c r="C88" s="181" t="e">
        <f>VLOOKUP($F88,УЧАСТНИКИ!$A$2:$L$1106,4,FALSE)</f>
        <v>#N/A</v>
      </c>
      <c r="D88" s="226" t="e">
        <f>VLOOKUP($F88,УЧАСТНИКИ!$A$2:$L$1106,5,FALSE)</f>
        <v>#N/A</v>
      </c>
      <c r="E88" s="265" t="e">
        <f>VLOOKUP($F88,УЧАСТНИКИ!$A$2:$L$1106,8,FALSE)</f>
        <v>#N/A</v>
      </c>
      <c r="F88" s="277"/>
      <c r="G88" s="277"/>
      <c r="H88" s="277"/>
      <c r="I88" s="277"/>
      <c r="J88" s="181" t="e">
        <f>VLOOKUP($F88,УЧАСТНИКИ!$A$2:$L$1106,9,FALSE)</f>
        <v>#N/A</v>
      </c>
    </row>
    <row r="89" spans="1:10" x14ac:dyDescent="0.25">
      <c r="A89" s="277" t="s">
        <v>45</v>
      </c>
      <c r="B89" s="177" t="e">
        <f>VLOOKUP($F89,УЧАСТНИКИ!$A$2:$L$1106,3,FALSE)</f>
        <v>#N/A</v>
      </c>
      <c r="C89" s="181" t="e">
        <f>VLOOKUP($F89,УЧАСТНИКИ!$A$2:$L$1106,4,FALSE)</f>
        <v>#N/A</v>
      </c>
      <c r="D89" s="226" t="e">
        <f>VLOOKUP($F89,УЧАСТНИКИ!$A$2:$L$1106,5,FALSE)</f>
        <v>#N/A</v>
      </c>
      <c r="E89" s="265" t="e">
        <f>VLOOKUP($F89,УЧАСТНИКИ!$A$2:$L$1106,8,FALSE)</f>
        <v>#N/A</v>
      </c>
      <c r="F89" s="277"/>
      <c r="G89" s="277"/>
      <c r="H89" s="277"/>
      <c r="I89" s="277"/>
      <c r="J89" s="181" t="e">
        <f>VLOOKUP($F89,УЧАСТНИКИ!$A$2:$L$1106,9,FALSE)</f>
        <v>#N/A</v>
      </c>
    </row>
    <row r="90" spans="1:10" x14ac:dyDescent="0.25">
      <c r="A90" s="277" t="s">
        <v>45</v>
      </c>
      <c r="B90" s="177" t="e">
        <f>VLOOKUP($F90,УЧАСТНИКИ!$A$2:$L$1106,3,FALSE)</f>
        <v>#N/A</v>
      </c>
      <c r="C90" s="181" t="e">
        <f>VLOOKUP($F90,УЧАСТНИКИ!$A$2:$L$1106,4,FALSE)</f>
        <v>#N/A</v>
      </c>
      <c r="D90" s="226" t="e">
        <f>VLOOKUP($F90,УЧАСТНИКИ!$A$2:$L$1106,5,FALSE)</f>
        <v>#N/A</v>
      </c>
      <c r="E90" s="265" t="e">
        <f>VLOOKUP($F90,УЧАСТНИКИ!$A$2:$L$1106,8,FALSE)</f>
        <v>#N/A</v>
      </c>
      <c r="F90" s="277"/>
      <c r="G90" s="277"/>
      <c r="H90" s="277"/>
      <c r="I90" s="277"/>
      <c r="J90" s="181" t="e">
        <f>VLOOKUP($F90,УЧАСТНИКИ!$A$2:$L$1106,9,FALSE)</f>
        <v>#N/A</v>
      </c>
    </row>
    <row r="91" spans="1:10" x14ac:dyDescent="0.25">
      <c r="A91" s="277" t="s">
        <v>45</v>
      </c>
      <c r="B91" s="177" t="e">
        <f>VLOOKUP($F91,УЧАСТНИКИ!$A$2:$L$1106,3,FALSE)</f>
        <v>#N/A</v>
      </c>
      <c r="C91" s="181" t="e">
        <f>VLOOKUP($F91,УЧАСТНИКИ!$A$2:$L$1106,4,FALSE)</f>
        <v>#N/A</v>
      </c>
      <c r="D91" s="226" t="e">
        <f>VLOOKUP($F91,УЧАСТНИКИ!$A$2:$L$1106,5,FALSE)</f>
        <v>#N/A</v>
      </c>
      <c r="E91" s="265" t="e">
        <f>VLOOKUP($F91,УЧАСТНИКИ!$A$2:$L$1106,8,FALSE)</f>
        <v>#N/A</v>
      </c>
      <c r="F91" s="277"/>
      <c r="G91" s="277"/>
      <c r="H91" s="277"/>
      <c r="I91" s="277"/>
      <c r="J91" s="181" t="e">
        <f>VLOOKUP($F91,УЧАСТНИКИ!$A$2:$L$1106,9,FALSE)</f>
        <v>#N/A</v>
      </c>
    </row>
    <row r="92" spans="1:10" x14ac:dyDescent="0.25">
      <c r="A92" s="277" t="s">
        <v>45</v>
      </c>
      <c r="B92" s="177" t="e">
        <f>VLOOKUP($F92,УЧАСТНИКИ!$A$2:$L$1106,3,FALSE)</f>
        <v>#N/A</v>
      </c>
      <c r="C92" s="181" t="e">
        <f>VLOOKUP($F92,УЧАСТНИКИ!$A$2:$L$1106,4,FALSE)</f>
        <v>#N/A</v>
      </c>
      <c r="D92" s="226" t="e">
        <f>VLOOKUP($F92,УЧАСТНИКИ!$A$2:$L$1106,5,FALSE)</f>
        <v>#N/A</v>
      </c>
      <c r="E92" s="265" t="e">
        <f>VLOOKUP($F92,УЧАСТНИКИ!$A$2:$L$1106,8,FALSE)</f>
        <v>#N/A</v>
      </c>
      <c r="F92" s="277"/>
      <c r="G92" s="277"/>
      <c r="H92" s="277"/>
      <c r="I92" s="277"/>
      <c r="J92" s="181" t="e">
        <f>VLOOKUP($F92,УЧАСТНИКИ!$A$2:$L$1106,9,FALSE)</f>
        <v>#N/A</v>
      </c>
    </row>
    <row r="93" spans="1:10" x14ac:dyDescent="0.25">
      <c r="A93" s="277"/>
      <c r="B93" s="177"/>
      <c r="C93" s="181"/>
      <c r="D93" s="226"/>
      <c r="E93" s="277"/>
      <c r="F93" s="277"/>
      <c r="G93" s="277"/>
      <c r="H93" s="277"/>
      <c r="I93" s="277"/>
      <c r="J93" s="181"/>
    </row>
    <row r="94" spans="1:10" x14ac:dyDescent="0.25">
      <c r="A94" s="277" t="s">
        <v>46</v>
      </c>
      <c r="B94" s="177" t="e">
        <f>VLOOKUP($F94,УЧАСТНИКИ!$A$2:$L$1106,3,FALSE)</f>
        <v>#N/A</v>
      </c>
      <c r="C94" s="181" t="e">
        <f>VLOOKUP($F94,УЧАСТНИКИ!$A$2:$L$1106,4,FALSE)</f>
        <v>#N/A</v>
      </c>
      <c r="D94" s="226" t="e">
        <f>VLOOKUP($F94,УЧАСТНИКИ!$A$2:$L$1106,5,FALSE)</f>
        <v>#N/A</v>
      </c>
      <c r="E94" s="265" t="e">
        <f>VLOOKUP($F94,УЧАСТНИКИ!$A$2:$L$1106,8,FALSE)</f>
        <v>#N/A</v>
      </c>
      <c r="F94" s="277"/>
      <c r="G94" s="277"/>
      <c r="H94" s="277"/>
      <c r="I94" s="277"/>
      <c r="J94" s="181" t="e">
        <f>VLOOKUP($F94,УЧАСТНИКИ!$A$2:$L$1106,9,FALSE)</f>
        <v>#N/A</v>
      </c>
    </row>
    <row r="95" spans="1:10" x14ac:dyDescent="0.25">
      <c r="A95" s="277" t="s">
        <v>46</v>
      </c>
      <c r="B95" s="177" t="e">
        <f>VLOOKUP($F95,УЧАСТНИКИ!$A$2:$L$1106,3,FALSE)</f>
        <v>#N/A</v>
      </c>
      <c r="C95" s="181" t="e">
        <f>VLOOKUP($F95,УЧАСТНИКИ!$A$2:$L$1106,4,FALSE)</f>
        <v>#N/A</v>
      </c>
      <c r="D95" s="226" t="e">
        <f>VLOOKUP($F95,УЧАСТНИКИ!$A$2:$L$1106,5,FALSE)</f>
        <v>#N/A</v>
      </c>
      <c r="E95" s="265" t="e">
        <f>VLOOKUP($F95,УЧАСТНИКИ!$A$2:$L$1106,8,FALSE)</f>
        <v>#N/A</v>
      </c>
      <c r="F95" s="277"/>
      <c r="G95" s="277"/>
      <c r="H95" s="277"/>
      <c r="I95" s="277"/>
      <c r="J95" s="181" t="e">
        <f>VLOOKUP($F95,УЧАСТНИКИ!$A$2:$L$1106,9,FALSE)</f>
        <v>#N/A</v>
      </c>
    </row>
    <row r="96" spans="1:10" x14ac:dyDescent="0.25">
      <c r="A96" s="277" t="s">
        <v>46</v>
      </c>
      <c r="B96" s="177" t="e">
        <f>VLOOKUP($F96,УЧАСТНИКИ!$A$2:$L$1106,3,FALSE)</f>
        <v>#N/A</v>
      </c>
      <c r="C96" s="181" t="e">
        <f>VLOOKUP($F96,УЧАСТНИКИ!$A$2:$L$1106,4,FALSE)</f>
        <v>#N/A</v>
      </c>
      <c r="D96" s="226" t="e">
        <f>VLOOKUP($F96,УЧАСТНИКИ!$A$2:$L$1106,5,FALSE)</f>
        <v>#N/A</v>
      </c>
      <c r="E96" s="265" t="e">
        <f>VLOOKUP($F96,УЧАСТНИКИ!$A$2:$L$1106,8,FALSE)</f>
        <v>#N/A</v>
      </c>
      <c r="F96" s="277"/>
      <c r="G96" s="277"/>
      <c r="H96" s="277"/>
      <c r="I96" s="277"/>
      <c r="J96" s="181" t="e">
        <f>VLOOKUP($F96,УЧАСТНИКИ!$A$2:$L$1106,9,FALSE)</f>
        <v>#N/A</v>
      </c>
    </row>
    <row r="97" spans="1:10" x14ac:dyDescent="0.25">
      <c r="A97" s="277" t="s">
        <v>46</v>
      </c>
      <c r="B97" s="177" t="e">
        <f>VLOOKUP($F97,УЧАСТНИКИ!$A$2:$L$1106,3,FALSE)</f>
        <v>#N/A</v>
      </c>
      <c r="C97" s="181" t="e">
        <f>VLOOKUP($F97,УЧАСТНИКИ!$A$2:$L$1106,4,FALSE)</f>
        <v>#N/A</v>
      </c>
      <c r="D97" s="226" t="e">
        <f>VLOOKUP($F97,УЧАСТНИКИ!$A$2:$L$1106,5,FALSE)</f>
        <v>#N/A</v>
      </c>
      <c r="E97" s="265" t="e">
        <f>VLOOKUP($F97,УЧАСТНИКИ!$A$2:$L$1106,8,FALSE)</f>
        <v>#N/A</v>
      </c>
      <c r="F97" s="277"/>
      <c r="G97" s="277"/>
      <c r="H97" s="277"/>
      <c r="I97" s="277"/>
      <c r="J97" s="181" t="e">
        <f>VLOOKUP($F97,УЧАСТНИКИ!$A$2:$L$1106,9,FALSE)</f>
        <v>#N/A</v>
      </c>
    </row>
    <row r="98" spans="1:10" x14ac:dyDescent="0.25">
      <c r="A98" s="277" t="s">
        <v>46</v>
      </c>
      <c r="B98" s="177" t="e">
        <f>VLOOKUP($F98,УЧАСТНИКИ!$A$2:$L$1106,3,FALSE)</f>
        <v>#N/A</v>
      </c>
      <c r="C98" s="181" t="e">
        <f>VLOOKUP($F98,УЧАСТНИКИ!$A$2:$L$1106,4,FALSE)</f>
        <v>#N/A</v>
      </c>
      <c r="D98" s="226" t="e">
        <f>VLOOKUP($F98,УЧАСТНИКИ!$A$2:$L$1106,5,FALSE)</f>
        <v>#N/A</v>
      </c>
      <c r="E98" s="265" t="e">
        <f>VLOOKUP($F98,УЧАСТНИКИ!$A$2:$L$1106,8,FALSE)</f>
        <v>#N/A</v>
      </c>
      <c r="F98" s="277"/>
      <c r="G98" s="277"/>
      <c r="H98" s="277"/>
      <c r="I98" s="277"/>
      <c r="J98" s="181" t="e">
        <f>VLOOKUP($F98,УЧАСТНИКИ!$A$2:$L$1106,9,FALSE)</f>
        <v>#N/A</v>
      </c>
    </row>
    <row r="99" spans="1:10" x14ac:dyDescent="0.25">
      <c r="A99" s="277" t="s">
        <v>46</v>
      </c>
      <c r="B99" s="177" t="e">
        <f>VLOOKUP($F99,УЧАСТНИКИ!$A$2:$L$1106,3,FALSE)</f>
        <v>#N/A</v>
      </c>
      <c r="C99" s="181" t="e">
        <f>VLOOKUP($F99,УЧАСТНИКИ!$A$2:$L$1106,4,FALSE)</f>
        <v>#N/A</v>
      </c>
      <c r="D99" s="226" t="e">
        <f>VLOOKUP($F99,УЧАСТНИКИ!$A$2:$L$1106,5,FALSE)</f>
        <v>#N/A</v>
      </c>
      <c r="E99" s="265" t="e">
        <f>VLOOKUP($F99,УЧАСТНИКИ!$A$2:$L$1106,8,FALSE)</f>
        <v>#N/A</v>
      </c>
      <c r="F99" s="277"/>
      <c r="G99" s="277"/>
      <c r="H99" s="277"/>
      <c r="I99" s="277"/>
      <c r="J99" s="181" t="e">
        <f>VLOOKUP($F99,УЧАСТНИКИ!$A$2:$L$1106,9,FALSE)</f>
        <v>#N/A</v>
      </c>
    </row>
    <row r="100" spans="1:10" x14ac:dyDescent="0.25">
      <c r="A100" s="277"/>
      <c r="B100" s="177"/>
      <c r="C100" s="181"/>
      <c r="D100" s="226"/>
      <c r="E100" s="277"/>
      <c r="F100" s="277"/>
      <c r="G100" s="277"/>
      <c r="H100" s="277"/>
      <c r="I100" s="277"/>
      <c r="J100" s="181"/>
    </row>
    <row r="101" spans="1:10" x14ac:dyDescent="0.25">
      <c r="A101" s="277" t="s">
        <v>47</v>
      </c>
      <c r="B101" s="177" t="e">
        <f>VLOOKUP($F101,УЧАСТНИКИ!$A$2:$L$1106,3,FALSE)</f>
        <v>#N/A</v>
      </c>
      <c r="C101" s="181" t="e">
        <f>VLOOKUP($F101,УЧАСТНИКИ!$A$2:$L$1106,4,FALSE)</f>
        <v>#N/A</v>
      </c>
      <c r="D101" s="226" t="e">
        <f>VLOOKUP($F101,УЧАСТНИКИ!$A$2:$L$1106,5,FALSE)</f>
        <v>#N/A</v>
      </c>
      <c r="E101" s="265" t="e">
        <f>VLOOKUP($F101,УЧАСТНИКИ!$A$2:$L$1106,8,FALSE)</f>
        <v>#N/A</v>
      </c>
      <c r="F101" s="277"/>
      <c r="G101" s="277"/>
      <c r="H101" s="277"/>
      <c r="I101" s="277"/>
      <c r="J101" s="181" t="e">
        <f>VLOOKUP($F101,УЧАСТНИКИ!$A$2:$L$1106,9,FALSE)</f>
        <v>#N/A</v>
      </c>
    </row>
    <row r="102" spans="1:10" x14ac:dyDescent="0.25">
      <c r="A102" s="277" t="s">
        <v>47</v>
      </c>
      <c r="B102" s="177" t="e">
        <f>VLOOKUP($F102,УЧАСТНИКИ!$A$2:$L$1106,3,FALSE)</f>
        <v>#N/A</v>
      </c>
      <c r="C102" s="181" t="e">
        <f>VLOOKUP($F102,УЧАСТНИКИ!$A$2:$L$1106,4,FALSE)</f>
        <v>#N/A</v>
      </c>
      <c r="D102" s="226" t="e">
        <f>VLOOKUP($F102,УЧАСТНИКИ!$A$2:$L$1106,5,FALSE)</f>
        <v>#N/A</v>
      </c>
      <c r="E102" s="265" t="e">
        <f>VLOOKUP($F102,УЧАСТНИКИ!$A$2:$L$1106,8,FALSE)</f>
        <v>#N/A</v>
      </c>
      <c r="F102" s="277"/>
      <c r="G102" s="277"/>
      <c r="H102" s="277"/>
      <c r="I102" s="277"/>
      <c r="J102" s="181" t="e">
        <f>VLOOKUP($F102,УЧАСТНИКИ!$A$2:$L$1106,9,FALSE)</f>
        <v>#N/A</v>
      </c>
    </row>
    <row r="103" spans="1:10" x14ac:dyDescent="0.25">
      <c r="A103" s="277" t="s">
        <v>47</v>
      </c>
      <c r="B103" s="177" t="e">
        <f>VLOOKUP($F103,УЧАСТНИКИ!$A$2:$L$1106,3,FALSE)</f>
        <v>#N/A</v>
      </c>
      <c r="C103" s="181" t="e">
        <f>VLOOKUP($F103,УЧАСТНИКИ!$A$2:$L$1106,4,FALSE)</f>
        <v>#N/A</v>
      </c>
      <c r="D103" s="226" t="e">
        <f>VLOOKUP($F103,УЧАСТНИКИ!$A$2:$L$1106,5,FALSE)</f>
        <v>#N/A</v>
      </c>
      <c r="E103" s="265" t="e">
        <f>VLOOKUP($F103,УЧАСТНИКИ!$A$2:$L$1106,8,FALSE)</f>
        <v>#N/A</v>
      </c>
      <c r="F103" s="277"/>
      <c r="G103" s="277"/>
      <c r="H103" s="277"/>
      <c r="I103" s="277"/>
      <c r="J103" s="181" t="e">
        <f>VLOOKUP($F103,УЧАСТНИКИ!$A$2:$L$1106,9,FALSE)</f>
        <v>#N/A</v>
      </c>
    </row>
    <row r="104" spans="1:10" x14ac:dyDescent="0.25">
      <c r="A104" s="277" t="s">
        <v>47</v>
      </c>
      <c r="B104" s="177" t="e">
        <f>VLOOKUP($F104,УЧАСТНИКИ!$A$2:$L$1106,3,FALSE)</f>
        <v>#N/A</v>
      </c>
      <c r="C104" s="181" t="e">
        <f>VLOOKUP($F104,УЧАСТНИКИ!$A$2:$L$1106,4,FALSE)</f>
        <v>#N/A</v>
      </c>
      <c r="D104" s="226" t="e">
        <f>VLOOKUP($F104,УЧАСТНИКИ!$A$2:$L$1106,5,FALSE)</f>
        <v>#N/A</v>
      </c>
      <c r="E104" s="265" t="e">
        <f>VLOOKUP($F104,УЧАСТНИКИ!$A$2:$L$1106,8,FALSE)</f>
        <v>#N/A</v>
      </c>
      <c r="F104" s="277"/>
      <c r="G104" s="277"/>
      <c r="H104" s="277"/>
      <c r="I104" s="277"/>
      <c r="J104" s="181" t="e">
        <f>VLOOKUP($F104,УЧАСТНИКИ!$A$2:$L$1106,9,FALSE)</f>
        <v>#N/A</v>
      </c>
    </row>
    <row r="105" spans="1:10" x14ac:dyDescent="0.25">
      <c r="A105" s="277" t="s">
        <v>47</v>
      </c>
      <c r="B105" s="177" t="e">
        <f>VLOOKUP($F105,УЧАСТНИКИ!$A$2:$L$1106,3,FALSE)</f>
        <v>#N/A</v>
      </c>
      <c r="C105" s="181" t="e">
        <f>VLOOKUP($F105,УЧАСТНИКИ!$A$2:$L$1106,4,FALSE)</f>
        <v>#N/A</v>
      </c>
      <c r="D105" s="226" t="e">
        <f>VLOOKUP($F105,УЧАСТНИКИ!$A$2:$L$1106,5,FALSE)</f>
        <v>#N/A</v>
      </c>
      <c r="E105" s="265" t="e">
        <f>VLOOKUP($F105,УЧАСТНИКИ!$A$2:$L$1106,8,FALSE)</f>
        <v>#N/A</v>
      </c>
      <c r="F105" s="277"/>
      <c r="G105" s="277"/>
      <c r="H105" s="277"/>
      <c r="I105" s="277"/>
      <c r="J105" s="181" t="e">
        <f>VLOOKUP($F105,УЧАСТНИКИ!$A$2:$L$1106,9,FALSE)</f>
        <v>#N/A</v>
      </c>
    </row>
    <row r="106" spans="1:10" x14ac:dyDescent="0.25">
      <c r="A106" s="277" t="s">
        <v>47</v>
      </c>
      <c r="B106" s="177" t="e">
        <f>VLOOKUP($F106,УЧАСТНИКИ!$A$2:$L$1106,3,FALSE)</f>
        <v>#N/A</v>
      </c>
      <c r="C106" s="181" t="e">
        <f>VLOOKUP($F106,УЧАСТНИКИ!$A$2:$L$1106,4,FALSE)</f>
        <v>#N/A</v>
      </c>
      <c r="D106" s="226" t="e">
        <f>VLOOKUP($F106,УЧАСТНИКИ!$A$2:$L$1106,5,FALSE)</f>
        <v>#N/A</v>
      </c>
      <c r="E106" s="265" t="e">
        <f>VLOOKUP($F106,УЧАСТНИКИ!$A$2:$L$1106,8,FALSE)</f>
        <v>#N/A</v>
      </c>
      <c r="F106" s="277"/>
      <c r="G106" s="277"/>
      <c r="H106" s="277"/>
      <c r="I106" s="277"/>
      <c r="J106" s="181" t="e">
        <f>VLOOKUP($F106,УЧАСТНИКИ!$A$2:$L$1106,9,FALSE)</f>
        <v>#N/A</v>
      </c>
    </row>
    <row r="107" spans="1:10" x14ac:dyDescent="0.25">
      <c r="A107" s="277"/>
      <c r="B107" s="177"/>
      <c r="C107" s="181"/>
      <c r="D107" s="226"/>
      <c r="E107" s="277"/>
      <c r="F107" s="277"/>
      <c r="G107" s="277"/>
      <c r="H107" s="277"/>
      <c r="I107" s="277"/>
      <c r="J107" s="181"/>
    </row>
    <row r="108" spans="1:10" x14ac:dyDescent="0.25">
      <c r="A108" s="277" t="s">
        <v>48</v>
      </c>
      <c r="B108" s="177" t="e">
        <f>VLOOKUP($F108,УЧАСТНИКИ!$A$2:$L$1106,3,FALSE)</f>
        <v>#N/A</v>
      </c>
      <c r="C108" s="181" t="e">
        <f>VLOOKUP($F108,УЧАСТНИКИ!$A$2:$L$1106,4,FALSE)</f>
        <v>#N/A</v>
      </c>
      <c r="D108" s="226" t="e">
        <f>VLOOKUP($F108,УЧАСТНИКИ!$A$2:$L$1106,5,FALSE)</f>
        <v>#N/A</v>
      </c>
      <c r="E108" s="265" t="e">
        <f>VLOOKUP($F108,УЧАСТНИКИ!$A$2:$L$1106,8,FALSE)</f>
        <v>#N/A</v>
      </c>
      <c r="F108" s="277"/>
      <c r="G108" s="277"/>
      <c r="H108" s="277"/>
      <c r="I108" s="277"/>
      <c r="J108" s="181" t="e">
        <f>VLOOKUP($F108,УЧАСТНИКИ!$A$2:$L$1106,9,FALSE)</f>
        <v>#N/A</v>
      </c>
    </row>
    <row r="109" spans="1:10" x14ac:dyDescent="0.25">
      <c r="A109" s="277" t="s">
        <v>48</v>
      </c>
      <c r="B109" s="177" t="e">
        <f>VLOOKUP($F109,УЧАСТНИКИ!$A$2:$L$1106,3,FALSE)</f>
        <v>#N/A</v>
      </c>
      <c r="C109" s="181" t="e">
        <f>VLOOKUP($F109,УЧАСТНИКИ!$A$2:$L$1106,4,FALSE)</f>
        <v>#N/A</v>
      </c>
      <c r="D109" s="226" t="e">
        <f>VLOOKUP($F109,УЧАСТНИКИ!$A$2:$L$1106,5,FALSE)</f>
        <v>#N/A</v>
      </c>
      <c r="E109" s="265" t="e">
        <f>VLOOKUP($F109,УЧАСТНИКИ!$A$2:$L$1106,8,FALSE)</f>
        <v>#N/A</v>
      </c>
      <c r="F109" s="277"/>
      <c r="G109" s="277"/>
      <c r="H109" s="277"/>
      <c r="I109" s="277"/>
      <c r="J109" s="181" t="e">
        <f>VLOOKUP($F109,УЧАСТНИКИ!$A$2:$L$1106,9,FALSE)</f>
        <v>#N/A</v>
      </c>
    </row>
    <row r="110" spans="1:10" x14ac:dyDescent="0.25">
      <c r="A110" s="277" t="s">
        <v>48</v>
      </c>
      <c r="B110" s="177" t="e">
        <f>VLOOKUP($F110,УЧАСТНИКИ!$A$2:$L$1106,3,FALSE)</f>
        <v>#N/A</v>
      </c>
      <c r="C110" s="181" t="e">
        <f>VLOOKUP($F110,УЧАСТНИКИ!$A$2:$L$1106,4,FALSE)</f>
        <v>#N/A</v>
      </c>
      <c r="D110" s="226" t="e">
        <f>VLOOKUP($F110,УЧАСТНИКИ!$A$2:$L$1106,5,FALSE)</f>
        <v>#N/A</v>
      </c>
      <c r="E110" s="265" t="e">
        <f>VLOOKUP($F110,УЧАСТНИКИ!$A$2:$L$1106,8,FALSE)</f>
        <v>#N/A</v>
      </c>
      <c r="F110" s="277"/>
      <c r="G110" s="277"/>
      <c r="H110" s="277"/>
      <c r="I110" s="277"/>
      <c r="J110" s="181" t="e">
        <f>VLOOKUP($F110,УЧАСТНИКИ!$A$2:$L$1106,9,FALSE)</f>
        <v>#N/A</v>
      </c>
    </row>
    <row r="111" spans="1:10" x14ac:dyDescent="0.25">
      <c r="A111" s="277" t="s">
        <v>48</v>
      </c>
      <c r="B111" s="177" t="e">
        <f>VLOOKUP($F111,УЧАСТНИКИ!$A$2:$L$1106,3,FALSE)</f>
        <v>#N/A</v>
      </c>
      <c r="C111" s="181" t="e">
        <f>VLOOKUP($F111,УЧАСТНИКИ!$A$2:$L$1106,4,FALSE)</f>
        <v>#N/A</v>
      </c>
      <c r="D111" s="226" t="e">
        <f>VLOOKUP($F111,УЧАСТНИКИ!$A$2:$L$1106,5,FALSE)</f>
        <v>#N/A</v>
      </c>
      <c r="E111" s="265" t="e">
        <f>VLOOKUP($F111,УЧАСТНИКИ!$A$2:$L$1106,8,FALSE)</f>
        <v>#N/A</v>
      </c>
      <c r="F111" s="277"/>
      <c r="G111" s="277"/>
      <c r="H111" s="277"/>
      <c r="I111" s="277"/>
      <c r="J111" s="181" t="e">
        <f>VLOOKUP($F111,УЧАСТНИКИ!$A$2:$L$1106,9,FALSE)</f>
        <v>#N/A</v>
      </c>
    </row>
    <row r="112" spans="1:10" x14ac:dyDescent="0.25">
      <c r="A112" s="277" t="s">
        <v>48</v>
      </c>
      <c r="B112" s="177" t="e">
        <f>VLOOKUP($F112,УЧАСТНИКИ!$A$2:$L$1106,3,FALSE)</f>
        <v>#N/A</v>
      </c>
      <c r="C112" s="181" t="e">
        <f>VLOOKUP($F112,УЧАСТНИКИ!$A$2:$L$1106,4,FALSE)</f>
        <v>#N/A</v>
      </c>
      <c r="D112" s="226" t="e">
        <f>VLOOKUP($F112,УЧАСТНИКИ!$A$2:$L$1106,5,FALSE)</f>
        <v>#N/A</v>
      </c>
      <c r="E112" s="265" t="e">
        <f>VLOOKUP($F112,УЧАСТНИКИ!$A$2:$L$1106,8,FALSE)</f>
        <v>#N/A</v>
      </c>
      <c r="F112" s="277"/>
      <c r="G112" s="277"/>
      <c r="H112" s="277"/>
      <c r="I112" s="277"/>
      <c r="J112" s="181" t="e">
        <f>VLOOKUP($F112,УЧАСТНИКИ!$A$2:$L$1106,9,FALSE)</f>
        <v>#N/A</v>
      </c>
    </row>
    <row r="113" spans="1:11" x14ac:dyDescent="0.25">
      <c r="A113" s="277" t="s">
        <v>48</v>
      </c>
      <c r="B113" s="177" t="e">
        <f>VLOOKUP($F113,УЧАСТНИКИ!$A$2:$L$1106,3,FALSE)</f>
        <v>#N/A</v>
      </c>
      <c r="C113" s="181" t="e">
        <f>VLOOKUP($F113,УЧАСТНИКИ!$A$2:$L$1106,4,FALSE)</f>
        <v>#N/A</v>
      </c>
      <c r="D113" s="226" t="e">
        <f>VLOOKUP($F113,УЧАСТНИКИ!$A$2:$L$1106,5,FALSE)</f>
        <v>#N/A</v>
      </c>
      <c r="E113" s="265" t="e">
        <f>VLOOKUP($F113,УЧАСТНИКИ!$A$2:$L$1106,8,FALSE)</f>
        <v>#N/A</v>
      </c>
      <c r="F113" s="277"/>
      <c r="G113" s="277"/>
      <c r="H113" s="277"/>
      <c r="I113" s="277"/>
      <c r="J113" s="181" t="e">
        <f>VLOOKUP($F113,УЧАСТНИКИ!$A$2:$L$1106,9,FALSE)</f>
        <v>#N/A</v>
      </c>
    </row>
    <row r="114" spans="1:11" x14ac:dyDescent="0.25">
      <c r="A114" s="277"/>
      <c r="B114" s="177"/>
      <c r="C114" s="181"/>
      <c r="D114" s="226"/>
      <c r="E114" s="277"/>
      <c r="F114" s="277"/>
      <c r="G114" s="277"/>
      <c r="H114" s="277"/>
      <c r="I114" s="277"/>
      <c r="J114" s="181"/>
    </row>
    <row r="115" spans="1:11" x14ac:dyDescent="0.25">
      <c r="A115" s="277" t="s">
        <v>71</v>
      </c>
      <c r="B115" s="177" t="e">
        <f>VLOOKUP($F115,УЧАСТНИКИ!$A$2:$L$1106,3,FALSE)</f>
        <v>#N/A</v>
      </c>
      <c r="C115" s="181" t="e">
        <f>VLOOKUP($F115,УЧАСТНИКИ!$A$2:$L$1106,4,FALSE)</f>
        <v>#N/A</v>
      </c>
      <c r="D115" s="226" t="e">
        <f>VLOOKUP($F115,УЧАСТНИКИ!$A$2:$L$1106,5,FALSE)</f>
        <v>#N/A</v>
      </c>
      <c r="E115" s="265" t="e">
        <f>VLOOKUP($F115,УЧАСТНИКИ!$A$2:$L$1106,8,FALSE)</f>
        <v>#N/A</v>
      </c>
      <c r="F115" s="277"/>
      <c r="G115" s="277"/>
      <c r="H115" s="277"/>
      <c r="I115" s="277"/>
      <c r="J115" s="181" t="e">
        <f>VLOOKUP($F115,УЧАСТНИКИ!$A$2:$L$1106,9,FALSE)</f>
        <v>#N/A</v>
      </c>
    </row>
    <row r="116" spans="1:11" x14ac:dyDescent="0.25">
      <c r="A116" s="277" t="s">
        <v>71</v>
      </c>
      <c r="B116" s="177" t="e">
        <f>VLOOKUP($F116,УЧАСТНИКИ!$A$2:$L$1106,3,FALSE)</f>
        <v>#N/A</v>
      </c>
      <c r="C116" s="181" t="e">
        <f>VLOOKUP($F116,УЧАСТНИКИ!$A$2:$L$1106,4,FALSE)</f>
        <v>#N/A</v>
      </c>
      <c r="D116" s="226" t="e">
        <f>VLOOKUP($F116,УЧАСТНИКИ!$A$2:$L$1106,5,FALSE)</f>
        <v>#N/A</v>
      </c>
      <c r="E116" s="265" t="e">
        <f>VLOOKUP($F116,УЧАСТНИКИ!$A$2:$L$1106,8,FALSE)</f>
        <v>#N/A</v>
      </c>
      <c r="F116" s="277"/>
      <c r="G116" s="277"/>
      <c r="H116" s="277"/>
      <c r="I116" s="277"/>
      <c r="J116" s="181" t="e">
        <f>VLOOKUP($F116,УЧАСТНИКИ!$A$2:$L$1106,9,FALSE)</f>
        <v>#N/A</v>
      </c>
    </row>
    <row r="117" spans="1:11" x14ac:dyDescent="0.25">
      <c r="A117" s="277" t="s">
        <v>71</v>
      </c>
      <c r="B117" s="177" t="e">
        <f>VLOOKUP($F117,УЧАСТНИКИ!$A$2:$L$1106,3,FALSE)</f>
        <v>#N/A</v>
      </c>
      <c r="C117" s="181" t="e">
        <f>VLOOKUP($F117,УЧАСТНИКИ!$A$2:$L$1106,4,FALSE)</f>
        <v>#N/A</v>
      </c>
      <c r="D117" s="226" t="e">
        <f>VLOOKUP($F117,УЧАСТНИКИ!$A$2:$L$1106,5,FALSE)</f>
        <v>#N/A</v>
      </c>
      <c r="E117" s="265" t="e">
        <f>VLOOKUP($F117,УЧАСТНИКИ!$A$2:$L$1106,8,FALSE)</f>
        <v>#N/A</v>
      </c>
      <c r="F117" s="277"/>
      <c r="G117" s="277"/>
      <c r="H117" s="277"/>
      <c r="I117" s="277"/>
      <c r="J117" s="181" t="e">
        <f>VLOOKUP($F117,УЧАСТНИКИ!$A$2:$L$1106,9,FALSE)</f>
        <v>#N/A</v>
      </c>
    </row>
    <row r="118" spans="1:11" x14ac:dyDescent="0.25">
      <c r="A118" s="277" t="s">
        <v>71</v>
      </c>
      <c r="B118" s="177" t="e">
        <f>VLOOKUP($F118,УЧАСТНИКИ!$A$2:$L$1106,3,FALSE)</f>
        <v>#N/A</v>
      </c>
      <c r="C118" s="181" t="e">
        <f>VLOOKUP($F118,УЧАСТНИКИ!$A$2:$L$1106,4,FALSE)</f>
        <v>#N/A</v>
      </c>
      <c r="D118" s="226" t="e">
        <f>VLOOKUP($F118,УЧАСТНИКИ!$A$2:$L$1106,5,FALSE)</f>
        <v>#N/A</v>
      </c>
      <c r="E118" s="265" t="e">
        <f>VLOOKUP($F118,УЧАСТНИКИ!$A$2:$L$1106,8,FALSE)</f>
        <v>#N/A</v>
      </c>
      <c r="F118" s="277"/>
      <c r="G118" s="277"/>
      <c r="H118" s="277"/>
      <c r="I118" s="277"/>
      <c r="J118" s="181" t="e">
        <f>VLOOKUP($F118,УЧАСТНИКИ!$A$2:$L$1106,9,FALSE)</f>
        <v>#N/A</v>
      </c>
    </row>
    <row r="119" spans="1:11" x14ac:dyDescent="0.25">
      <c r="A119" s="277" t="s">
        <v>71</v>
      </c>
      <c r="B119" s="177" t="e">
        <f>VLOOKUP($F119,УЧАСТНИКИ!$A$2:$L$1106,3,FALSE)</f>
        <v>#N/A</v>
      </c>
      <c r="C119" s="181" t="e">
        <f>VLOOKUP($F119,УЧАСТНИКИ!$A$2:$L$1106,4,FALSE)</f>
        <v>#N/A</v>
      </c>
      <c r="D119" s="226" t="e">
        <f>VLOOKUP($F119,УЧАСТНИКИ!$A$2:$L$1106,5,FALSE)</f>
        <v>#N/A</v>
      </c>
      <c r="E119" s="265" t="e">
        <f>VLOOKUP($F119,УЧАСТНИКИ!$A$2:$L$1106,8,FALSE)</f>
        <v>#N/A</v>
      </c>
      <c r="F119" s="277"/>
      <c r="G119" s="277"/>
      <c r="H119" s="277"/>
      <c r="I119" s="277"/>
      <c r="J119" s="181" t="e">
        <f>VLOOKUP($F119,УЧАСТНИКИ!$A$2:$L$1106,9,FALSE)</f>
        <v>#N/A</v>
      </c>
    </row>
    <row r="120" spans="1:11" x14ac:dyDescent="0.25">
      <c r="A120" s="277" t="s">
        <v>71</v>
      </c>
      <c r="B120" s="177" t="e">
        <f>VLOOKUP($F120,УЧАСТНИКИ!$A$2:$L$1106,3,FALSE)</f>
        <v>#N/A</v>
      </c>
      <c r="C120" s="181" t="e">
        <f>VLOOKUP($F120,УЧАСТНИКИ!$A$2:$L$1106,4,FALSE)</f>
        <v>#N/A</v>
      </c>
      <c r="D120" s="226" t="e">
        <f>VLOOKUP($F120,УЧАСТНИКИ!$A$2:$L$1106,5,FALSE)</f>
        <v>#N/A</v>
      </c>
      <c r="E120" s="265" t="e">
        <f>VLOOKUP($F120,УЧАСТНИКИ!$A$2:$L$1106,8,FALSE)</f>
        <v>#N/A</v>
      </c>
      <c r="F120" s="277"/>
      <c r="G120" s="277"/>
      <c r="H120" s="277"/>
      <c r="I120" s="277"/>
      <c r="J120" s="181" t="e">
        <f>VLOOKUP($F120,УЧАСТНИКИ!$A$2:$L$1106,9,FALSE)</f>
        <v>#N/A</v>
      </c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ht="15.6" x14ac:dyDescent="0.3">
      <c r="A124" s="275" t="s">
        <v>65</v>
      </c>
      <c r="B124" s="190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ht="15.6" x14ac:dyDescent="0.3">
      <c r="A125" s="275" t="s">
        <v>60</v>
      </c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ht="15.6" x14ac:dyDescent="0.3">
      <c r="A126" s="275" t="s">
        <v>62</v>
      </c>
      <c r="B126" s="275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ht="15.6" x14ac:dyDescent="0.3">
      <c r="A127" s="307" t="s">
        <v>61</v>
      </c>
      <c r="B127" s="30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</sheetData>
  <mergeCells count="7">
    <mergeCell ref="A127:B127"/>
    <mergeCell ref="A1:J1"/>
    <mergeCell ref="A2:J2"/>
    <mergeCell ref="A3:J3"/>
    <mergeCell ref="A4:J4"/>
    <mergeCell ref="A5:J5"/>
    <mergeCell ref="A6:B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N90"/>
  <sheetViews>
    <sheetView tabSelected="1" view="pageBreakPreview" zoomScale="60" zoomScaleNormal="80" workbookViewId="0">
      <selection activeCell="E19" sqref="E19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1.44140625" style="164" customWidth="1"/>
    <col min="4" max="4" width="22" style="164" customWidth="1"/>
    <col min="5" max="5" width="9.77734375" style="164" customWidth="1"/>
    <col min="6" max="6" width="7.66406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3.8" x14ac:dyDescent="0.25">
      <c r="A4" s="303" t="s">
        <v>196</v>
      </c>
      <c r="B4" s="303"/>
      <c r="C4" s="303"/>
      <c r="D4" s="303"/>
      <c r="E4" s="303"/>
      <c r="F4" s="303"/>
      <c r="G4" s="303"/>
      <c r="H4" s="303"/>
      <c r="I4" s="303"/>
      <c r="J4" s="303"/>
      <c r="K4" s="165"/>
      <c r="L4" s="137"/>
      <c r="M4" s="137"/>
      <c r="N4" s="137"/>
    </row>
    <row r="5" spans="1:14" x14ac:dyDescent="0.25">
      <c r="A5" s="303" t="s">
        <v>212</v>
      </c>
      <c r="B5" s="303"/>
      <c r="C5" s="303"/>
      <c r="D5" s="303"/>
      <c r="E5" s="303"/>
      <c r="F5" s="303"/>
      <c r="G5" s="303"/>
      <c r="H5" s="303"/>
      <c r="I5" s="303"/>
      <c r="J5" s="303"/>
      <c r="K5" s="167"/>
    </row>
    <row r="6" spans="1:14" x14ac:dyDescent="0.25">
      <c r="A6" s="169" t="s">
        <v>222</v>
      </c>
      <c r="C6" s="167"/>
      <c r="D6" s="13"/>
      <c r="E6" s="13"/>
      <c r="I6" s="216"/>
      <c r="J6" s="13" t="s">
        <v>238</v>
      </c>
      <c r="K6" s="167"/>
    </row>
    <row r="7" spans="1:14" ht="12.75" customHeight="1" x14ac:dyDescent="0.25">
      <c r="A7" s="169"/>
      <c r="B7" s="66" t="s">
        <v>198</v>
      </c>
      <c r="C7" s="273" t="s">
        <v>1548</v>
      </c>
      <c r="D7" s="18" t="str">
        <f>d_1</f>
        <v>28.05.2019г.</v>
      </c>
      <c r="E7" s="18" t="s">
        <v>1541</v>
      </c>
      <c r="G7" s="242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0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/>
      <c r="C10" s="178"/>
      <c r="D10" s="226"/>
      <c r="E10" s="265"/>
      <c r="F10" s="176"/>
      <c r="G10" s="176"/>
      <c r="H10" s="176"/>
      <c r="I10" s="176"/>
      <c r="J10" s="181"/>
    </row>
    <row r="11" spans="1:14" x14ac:dyDescent="0.25">
      <c r="A11" s="176" t="s">
        <v>43</v>
      </c>
      <c r="B11" s="177" t="str">
        <f>VLOOKUP($F11,УЧАСТНИКИ!$A$2:$L$1106,3,FALSE)</f>
        <v>Асеев Илья</v>
      </c>
      <c r="C11" s="178" t="str">
        <f>VLOOKUP($F11,УЧАСТНИКИ!$A$2:$L$1106,4,FALSE)</f>
        <v>23.03.1994</v>
      </c>
      <c r="D11" s="226" t="str">
        <f>VLOOKUP($F11,УЧАСТНИКИ!$A$2:$L$1106,5,FALSE)</f>
        <v xml:space="preserve">Санкт-Петербург </v>
      </c>
      <c r="E11" s="265" t="str">
        <f>VLOOKUP($F11,УЧАСТНИКИ!$A$2:$L$1106,8,FALSE)</f>
        <v>КМС</v>
      </c>
      <c r="F11" s="277" t="s">
        <v>1436</v>
      </c>
      <c r="G11" s="176"/>
      <c r="H11" s="176"/>
      <c r="I11" s="176"/>
      <c r="J11" s="181" t="str">
        <f>VLOOKUP($F11,УЧАСТНИКИ!$A$2:$L$1106,9,FALSE)</f>
        <v>Л</v>
      </c>
    </row>
    <row r="12" spans="1:14" ht="39.6" x14ac:dyDescent="0.25">
      <c r="A12" s="176" t="s">
        <v>44</v>
      </c>
      <c r="B12" s="177" t="str">
        <f>VLOOKUP($F12,УЧАСТНИКИ!$A$2:$L$1106,3,FALSE)</f>
        <v>Челноков Константин</v>
      </c>
      <c r="C12" s="178" t="str">
        <f>VLOOKUP($F12,УЧАСТНИКИ!$A$2:$L$1106,4,FALSE)</f>
        <v>01.11.1986</v>
      </c>
      <c r="D12" s="226" t="str">
        <f>VLOOKUP($F12,УЧАСТНИКИ!$A$2:$L$1106,5,FALSE)</f>
        <v>Краснодарский край Карачаево-Черкесская республика</v>
      </c>
      <c r="E12" s="265" t="str">
        <f>VLOOKUP($F12,УЧАСТНИКИ!$A$2:$L$1106,8,FALSE)</f>
        <v>МС</v>
      </c>
      <c r="F12" s="277" t="s">
        <v>1361</v>
      </c>
      <c r="G12" s="176"/>
      <c r="H12" s="176"/>
      <c r="I12" s="176"/>
      <c r="J12" s="181" t="str">
        <f>VLOOKUP($F12,УЧАСТНИКИ!$A$2:$L$1106,9,FALSE)</f>
        <v>К</v>
      </c>
    </row>
    <row r="13" spans="1:14" ht="26.4" x14ac:dyDescent="0.25">
      <c r="A13" s="176" t="s">
        <v>45</v>
      </c>
      <c r="B13" s="177" t="str">
        <f>VLOOKUP($F13,УЧАСТНИКИ!$A$2:$L$1106,3,FALSE)</f>
        <v>Шабанов Филипп</v>
      </c>
      <c r="C13" s="178" t="str">
        <f>VLOOKUP($F13,УЧАСТНИКИ!$A$2:$L$1106,4,FALSE)</f>
        <v>29.01.1991</v>
      </c>
      <c r="D13" s="226" t="str">
        <f>VLOOKUP($F13,УЧАСТНИКИ!$A$2:$L$1106,5,FALSE)</f>
        <v>Москва Псковская область</v>
      </c>
      <c r="E13" s="265" t="str">
        <f>VLOOKUP($F13,УЧАСТНИКИ!$A$2:$L$1106,8,FALSE)</f>
        <v>МС</v>
      </c>
      <c r="F13" s="277" t="s">
        <v>1536</v>
      </c>
      <c r="G13" s="176"/>
      <c r="H13" s="176"/>
      <c r="I13" s="176"/>
      <c r="J13" s="181" t="str">
        <f>VLOOKUP($F13,УЧАСТНИКИ!$A$2:$L$1106,9,FALSE)</f>
        <v>Л</v>
      </c>
      <c r="L13" s="13"/>
    </row>
    <row r="14" spans="1:14" x14ac:dyDescent="0.25">
      <c r="A14" s="176" t="s">
        <v>46</v>
      </c>
      <c r="B14" s="177" t="str">
        <f>VLOOKUP($F14,УЧАСТНИКИ!$A$2:$L$1106,3,FALSE)</f>
        <v>Егоров Глеб</v>
      </c>
      <c r="C14" s="178" t="str">
        <f>VLOOKUP($F14,УЧАСТНИКИ!$A$2:$L$1106,4,FALSE)</f>
        <v>27.06.1997</v>
      </c>
      <c r="D14" s="226" t="str">
        <f>VLOOKUP($F14,УЧАСТНИКИ!$A$2:$L$1106,5,FALSE)</f>
        <v xml:space="preserve">Свердловская область </v>
      </c>
      <c r="E14" s="265" t="str">
        <f>VLOOKUP($F14,УЧАСТНИКИ!$A$2:$L$1106,8,FALSE)</f>
        <v>МС</v>
      </c>
      <c r="F14" s="277" t="s">
        <v>170</v>
      </c>
      <c r="G14" s="176"/>
      <c r="H14" s="176"/>
      <c r="I14" s="176"/>
      <c r="J14" s="181" t="str">
        <f>VLOOKUP($F14,УЧАСТНИКИ!$A$2:$L$1106,9,FALSE)</f>
        <v>К</v>
      </c>
    </row>
    <row r="15" spans="1:14" x14ac:dyDescent="0.25">
      <c r="A15" s="176" t="s">
        <v>47</v>
      </c>
      <c r="B15" s="177" t="str">
        <f>VLOOKUP($F15,УЧАСТНИКИ!$A$2:$L$1106,3,FALSE)</f>
        <v>Рудченко Александр</v>
      </c>
      <c r="C15" s="178" t="str">
        <f>VLOOKUP($F15,УЧАСТНИКИ!$A$2:$L$1106,4,FALSE)</f>
        <v>08.03.1999</v>
      </c>
      <c r="D15" s="226" t="str">
        <f>VLOOKUP($F15,УЧАСТНИКИ!$A$2:$L$1106,5,FALSE)</f>
        <v xml:space="preserve">Московская область </v>
      </c>
      <c r="E15" s="265" t="str">
        <f>VLOOKUP($F15,УЧАСТНИКИ!$A$2:$L$1106,8,FALSE)</f>
        <v>КМС</v>
      </c>
      <c r="F15" s="277" t="s">
        <v>1519</v>
      </c>
      <c r="G15" s="176"/>
      <c r="H15" s="176"/>
      <c r="I15" s="176"/>
      <c r="J15" s="181" t="str">
        <f>VLOOKUP($F15,УЧАСТНИКИ!$A$2:$L$1106,9,FALSE)</f>
        <v>Л</v>
      </c>
    </row>
    <row r="16" spans="1:14" x14ac:dyDescent="0.25">
      <c r="A16" s="176" t="s">
        <v>48</v>
      </c>
      <c r="B16" s="177" t="str">
        <f>VLOOKUP($F16,УЧАСТНИКИ!$A$2:$L$1106,3,FALSE)</f>
        <v>Лобков Максим</v>
      </c>
      <c r="C16" s="178" t="str">
        <f>VLOOKUP($F16,УЧАСТНИКИ!$A$2:$L$1106,4,FALSE)</f>
        <v>20.05.1997</v>
      </c>
      <c r="D16" s="226" t="str">
        <f>VLOOKUP($F16,УЧАСТНИКИ!$A$2:$L$1106,5,FALSE)</f>
        <v xml:space="preserve">Волгоградская область </v>
      </c>
      <c r="E16" s="265" t="str">
        <f>VLOOKUP($F16,УЧАСТНИКИ!$A$2:$L$1106,8,FALSE)</f>
        <v>МС</v>
      </c>
      <c r="F16" s="277" t="s">
        <v>72</v>
      </c>
      <c r="G16" s="176"/>
      <c r="H16" s="176"/>
      <c r="I16" s="176"/>
      <c r="J16" s="181" t="str">
        <f>VLOOKUP($F16,УЧАСТНИКИ!$A$2:$L$1106,9,FALSE)</f>
        <v>К</v>
      </c>
    </row>
    <row r="17" spans="1:11" ht="26.4" x14ac:dyDescent="0.25">
      <c r="A17" s="176" t="s">
        <v>71</v>
      </c>
      <c r="B17" s="177" t="str">
        <f>VLOOKUP($F17,УЧАСТНИКИ!$A$2:$L$1106,3,FALSE)</f>
        <v>Кузнецов Артем</v>
      </c>
      <c r="C17" s="178" t="str">
        <f>VLOOKUP($F17,УЧАСТНИКИ!$A$2:$L$1106,4,FALSE)</f>
        <v>29.07.1999</v>
      </c>
      <c r="D17" s="226" t="str">
        <f>VLOOKUP($F17,УЧАСТНИКИ!$A$2:$L$1106,5,FALSE)</f>
        <v>Москва Владимирская область</v>
      </c>
      <c r="E17" s="265" t="str">
        <f>VLOOKUP($F17,УЧАСТНИКИ!$A$2:$L$1106,8,FALSE)</f>
        <v>КМС</v>
      </c>
      <c r="F17" s="277" t="s">
        <v>1404</v>
      </c>
      <c r="G17" s="176"/>
      <c r="H17" s="176"/>
      <c r="I17" s="176"/>
      <c r="J17" s="181" t="str">
        <f>VLOOKUP($F17,УЧАСТНИКИ!$A$2:$L$1106,9,FALSE)</f>
        <v>К</v>
      </c>
    </row>
    <row r="18" spans="1:11" x14ac:dyDescent="0.25">
      <c r="A18" s="222"/>
      <c r="B18" s="223" t="s">
        <v>50</v>
      </c>
      <c r="C18" s="224"/>
      <c r="D18" s="224"/>
      <c r="E18" s="224"/>
      <c r="F18" s="224"/>
      <c r="G18" s="224"/>
      <c r="H18" s="224"/>
      <c r="I18" s="224"/>
      <c r="J18" s="225"/>
      <c r="K18" s="7"/>
    </row>
    <row r="19" spans="1:11" x14ac:dyDescent="0.25">
      <c r="A19" s="176" t="s">
        <v>42</v>
      </c>
      <c r="B19" s="177"/>
      <c r="C19" s="178"/>
      <c r="D19" s="226"/>
      <c r="E19" s="265"/>
      <c r="F19" s="176"/>
      <c r="G19" s="176"/>
      <c r="H19" s="176"/>
      <c r="I19" s="176"/>
      <c r="J19" s="181"/>
    </row>
    <row r="20" spans="1:11" x14ac:dyDescent="0.25">
      <c r="A20" s="176" t="s">
        <v>43</v>
      </c>
      <c r="B20" s="177" t="str">
        <f>VLOOKUP($F20,УЧАСТНИКИ!$A$2:$L$1106,3,FALSE)</f>
        <v>Ветлугин Сергей</v>
      </c>
      <c r="C20" s="178" t="str">
        <f>VLOOKUP($F20,УЧАСТНИКИ!$A$2:$L$1106,4,FALSE)</f>
        <v>17.11.1995</v>
      </c>
      <c r="D20" s="226" t="str">
        <f>VLOOKUP($F20,УЧАСТНИКИ!$A$2:$L$1106,5,FALSE)</f>
        <v xml:space="preserve">Красноярский край </v>
      </c>
      <c r="E20" s="265" t="str">
        <f>VLOOKUP($F20,УЧАСТНИКИ!$A$2:$L$1106,8,FALSE)</f>
        <v>КМС</v>
      </c>
      <c r="F20" s="277" t="s">
        <v>1341</v>
      </c>
      <c r="G20" s="176"/>
      <c r="H20" s="176"/>
      <c r="I20" s="176"/>
      <c r="J20" s="181" t="str">
        <f>VLOOKUP($F20,УЧАСТНИКИ!$A$2:$L$1106,9,FALSE)</f>
        <v>К</v>
      </c>
    </row>
    <row r="21" spans="1:11" x14ac:dyDescent="0.25">
      <c r="A21" s="176" t="s">
        <v>44</v>
      </c>
      <c r="B21" s="177" t="str">
        <f>VLOOKUP($F21,УЧАСТНИКИ!$A$2:$L$1106,3,FALSE)</f>
        <v>Солодов Сергей</v>
      </c>
      <c r="C21" s="178" t="str">
        <f>VLOOKUP($F21,УЧАСТНИКИ!$A$2:$L$1106,4,FALSE)</f>
        <v>03.01.1996</v>
      </c>
      <c r="D21" s="226" t="str">
        <f>VLOOKUP($F21,УЧАСТНИКИ!$A$2:$L$1106,5,FALSE)</f>
        <v xml:space="preserve">Санкт-Петербург </v>
      </c>
      <c r="E21" s="265" t="str">
        <f>VLOOKUP($F21,УЧАСТНИКИ!$A$2:$L$1106,8,FALSE)</f>
        <v>МС</v>
      </c>
      <c r="F21" s="277" t="s">
        <v>1456</v>
      </c>
      <c r="G21" s="176"/>
      <c r="H21" s="176"/>
      <c r="I21" s="176"/>
      <c r="J21" s="181" t="str">
        <f>VLOOKUP($F21,УЧАСТНИКИ!$A$2:$L$1106,9,FALSE)</f>
        <v>К</v>
      </c>
    </row>
    <row r="22" spans="1:11" ht="26.4" x14ac:dyDescent="0.25">
      <c r="A22" s="176" t="s">
        <v>45</v>
      </c>
      <c r="B22" s="177" t="str">
        <f>VLOOKUP($F22,УЧАСТНИКИ!$A$2:$L$1106,3,FALSE)</f>
        <v>Шабанов Константин</v>
      </c>
      <c r="C22" s="178" t="str">
        <f>VLOOKUP($F22,УЧАСТНИКИ!$A$2:$L$1106,4,FALSE)</f>
        <v>17.11.1989</v>
      </c>
      <c r="D22" s="226" t="str">
        <f>VLOOKUP($F22,УЧАСТНИКИ!$A$2:$L$1106,5,FALSE)</f>
        <v>Москва Псковская область</v>
      </c>
      <c r="E22" s="265" t="str">
        <f>VLOOKUP($F22,УЧАСТНИКИ!$A$2:$L$1106,8,FALSE)</f>
        <v>МСМК</v>
      </c>
      <c r="F22" s="277" t="s">
        <v>1535</v>
      </c>
      <c r="G22" s="176"/>
      <c r="H22" s="176"/>
      <c r="I22" s="176"/>
      <c r="J22" s="181" t="str">
        <f>VLOOKUP($F22,УЧАСТНИКИ!$A$2:$L$1106,9,FALSE)</f>
        <v>Л</v>
      </c>
    </row>
    <row r="23" spans="1:11" x14ac:dyDescent="0.25">
      <c r="A23" s="176" t="s">
        <v>46</v>
      </c>
      <c r="B23" s="177" t="str">
        <f>VLOOKUP($F23,УЧАСТНИКИ!$A$2:$L$1106,3,FALSE)</f>
        <v>Дремин Алексей</v>
      </c>
      <c r="C23" s="178" t="str">
        <f>VLOOKUP($F23,УЧАСТНИКИ!$A$2:$L$1106,4,FALSE)</f>
        <v>10.05.1989</v>
      </c>
      <c r="D23" s="226" t="str">
        <f>VLOOKUP($F23,УЧАСТНИКИ!$A$2:$L$1106,5,FALSE)</f>
        <v xml:space="preserve">Челябинская область </v>
      </c>
      <c r="E23" s="265" t="str">
        <f>VLOOKUP($F23,УЧАСТНИКИ!$A$2:$L$1106,8,FALSE)</f>
        <v>МСМК</v>
      </c>
      <c r="F23" s="277" t="s">
        <v>157</v>
      </c>
      <c r="G23" s="176"/>
      <c r="H23" s="176"/>
      <c r="I23" s="176"/>
      <c r="J23" s="181" t="str">
        <f>VLOOKUP($F23,УЧАСТНИКИ!$A$2:$L$1106,9,FALSE)</f>
        <v>К</v>
      </c>
    </row>
    <row r="24" spans="1:11" x14ac:dyDescent="0.25">
      <c r="A24" s="176" t="s">
        <v>47</v>
      </c>
      <c r="B24" s="177" t="str">
        <f>VLOOKUP($F24,УЧАСТНИКИ!$A$2:$L$1106,3,FALSE)</f>
        <v>Пронских Евгений</v>
      </c>
      <c r="C24" s="178" t="str">
        <f>VLOOKUP($F24,УЧАСТНИКИ!$A$2:$L$1106,4,FALSE)</f>
        <v>30.01.1995</v>
      </c>
      <c r="D24" s="226" t="str">
        <f>VLOOKUP($F24,УЧАСТНИКИ!$A$2:$L$1106,5,FALSE)</f>
        <v xml:space="preserve">Алтайский край </v>
      </c>
      <c r="E24" s="265" t="str">
        <f>VLOOKUP($F24,УЧАСТНИКИ!$A$2:$L$1106,8,FALSE)</f>
        <v>КМС</v>
      </c>
      <c r="F24" s="277" t="s">
        <v>84</v>
      </c>
      <c r="G24" s="176"/>
      <c r="H24" s="176"/>
      <c r="I24" s="176"/>
      <c r="J24" s="181" t="str">
        <f>VLOOKUP($F24,УЧАСТНИКИ!$A$2:$L$1106,9,FALSE)</f>
        <v>К</v>
      </c>
    </row>
    <row r="25" spans="1:11" x14ac:dyDescent="0.25">
      <c r="A25" s="176" t="s">
        <v>48</v>
      </c>
      <c r="B25" s="177" t="str">
        <f>VLOOKUP($F25,УЧАСТНИКИ!$A$2:$L$1106,3,FALSE)</f>
        <v>Маляренко Григорий</v>
      </c>
      <c r="C25" s="178" t="str">
        <f>VLOOKUP($F25,УЧАСТНИКИ!$A$2:$L$1106,4,FALSE)</f>
        <v>28.12.1998</v>
      </c>
      <c r="D25" s="226" t="str">
        <f>VLOOKUP($F25,УЧАСТНИКИ!$A$2:$L$1106,5,FALSE)</f>
        <v xml:space="preserve">Омская область </v>
      </c>
      <c r="E25" s="265" t="str">
        <f>VLOOKUP($F25,УЧАСТНИКИ!$A$2:$L$1106,8,FALSE)</f>
        <v>КМС</v>
      </c>
      <c r="F25" s="277" t="s">
        <v>180</v>
      </c>
      <c r="G25" s="176"/>
      <c r="H25" s="176"/>
      <c r="I25" s="176"/>
      <c r="J25" s="181" t="str">
        <f>VLOOKUP($F25,УЧАСТНИКИ!$A$2:$L$1106,9,FALSE)</f>
        <v>К</v>
      </c>
    </row>
    <row r="26" spans="1:11" ht="39.6" x14ac:dyDescent="0.25">
      <c r="A26" s="176">
        <v>8</v>
      </c>
      <c r="B26" s="177" t="str">
        <f>VLOOKUP($F26,УЧАСТНИКИ!$A$2:$L$1106,3,FALSE)</f>
        <v>Ламков  Арсен</v>
      </c>
      <c r="C26" s="178" t="str">
        <f>VLOOKUP($F26,УЧАСТНИКИ!$A$2:$L$1106,4,FALSE)</f>
        <v>05.05.1999</v>
      </c>
      <c r="D26" s="226" t="str">
        <f>VLOOKUP($F26,УЧАСТНИКИ!$A$2:$L$1106,5,FALSE)</f>
        <v>Ставропольский край Карачаево-Черкесская республика</v>
      </c>
      <c r="E26" s="265" t="str">
        <f>VLOOKUP($F26,УЧАСТНИКИ!$A$2:$L$1106,8,FALSE)</f>
        <v>КМС</v>
      </c>
      <c r="F26" s="277" t="s">
        <v>1360</v>
      </c>
      <c r="G26" s="176"/>
      <c r="H26" s="176"/>
      <c r="I26" s="176"/>
      <c r="J26" s="181" t="str">
        <f>VLOOKUP($F26,УЧАСТНИКИ!$A$2:$L$1106,9,FALSE)</f>
        <v>К</v>
      </c>
    </row>
    <row r="27" spans="1:11" x14ac:dyDescent="0.25">
      <c r="A27" s="222"/>
      <c r="B27" s="223" t="s">
        <v>51</v>
      </c>
      <c r="C27" s="224"/>
      <c r="D27" s="224"/>
      <c r="E27" s="224"/>
      <c r="F27" s="224"/>
      <c r="G27" s="224"/>
      <c r="H27" s="224"/>
      <c r="I27" s="224"/>
      <c r="J27" s="225"/>
    </row>
    <row r="28" spans="1:11" x14ac:dyDescent="0.25">
      <c r="A28" s="176" t="s">
        <v>42</v>
      </c>
      <c r="B28" s="177"/>
      <c r="C28" s="178"/>
      <c r="D28" s="226"/>
      <c r="E28" s="265"/>
      <c r="F28" s="176"/>
      <c r="G28" s="176"/>
      <c r="H28" s="176"/>
      <c r="I28" s="176"/>
      <c r="J28" s="181"/>
    </row>
    <row r="29" spans="1:11" x14ac:dyDescent="0.25">
      <c r="A29" s="176" t="s">
        <v>43</v>
      </c>
      <c r="B29" s="177" t="str">
        <f>VLOOKUP($F29,УЧАСТНИКИ!$A$2:$L$1106,3,FALSE)</f>
        <v>Киреев Кирилл</v>
      </c>
      <c r="C29" s="178" t="str">
        <f>VLOOKUP($F29,УЧАСТНИКИ!$A$2:$L$1106,4,FALSE)</f>
        <v>28.08.1997</v>
      </c>
      <c r="D29" s="226" t="str">
        <f>VLOOKUP($F29,УЧАСТНИКИ!$A$2:$L$1106,5,FALSE)</f>
        <v xml:space="preserve">Ростовская область </v>
      </c>
      <c r="E29" s="265" t="str">
        <f>VLOOKUP($F29,УЧАСТНИКИ!$A$2:$L$1106,8,FALSE)</f>
        <v>КМС</v>
      </c>
      <c r="F29" s="277" t="s">
        <v>1496</v>
      </c>
      <c r="G29" s="176"/>
      <c r="H29" s="176"/>
      <c r="I29" s="176"/>
      <c r="J29" s="181" t="str">
        <f>VLOOKUP($F29,УЧАСТНИКИ!$A$2:$L$1106,9,FALSE)</f>
        <v>К</v>
      </c>
    </row>
    <row r="30" spans="1:11" ht="39.6" x14ac:dyDescent="0.25">
      <c r="A30" s="176" t="s">
        <v>44</v>
      </c>
      <c r="B30" s="177" t="str">
        <f>VLOOKUP($F30,УЧАСТНИКИ!$A$2:$L$1106,3,FALSE)</f>
        <v>Ежов Денис</v>
      </c>
      <c r="C30" s="178" t="str">
        <f>VLOOKUP($F30,УЧАСТНИКИ!$A$2:$L$1106,4,FALSE)</f>
        <v>18.03.1994</v>
      </c>
      <c r="D30" s="226" t="str">
        <f>VLOOKUP($F30,УЧАСТНИКИ!$A$2:$L$1106,5,FALSE)</f>
        <v>Краснодарский край Кабардино-Балкарская республика</v>
      </c>
      <c r="E30" s="265" t="str">
        <f>VLOOKUP($F30,УЧАСТНИКИ!$A$2:$L$1106,8,FALSE)</f>
        <v>МС</v>
      </c>
      <c r="F30" s="277" t="s">
        <v>188</v>
      </c>
      <c r="G30" s="176"/>
      <c r="H30" s="176"/>
      <c r="I30" s="176"/>
      <c r="J30" s="181" t="str">
        <f>VLOOKUP($F30,УЧАСТНИКИ!$A$2:$L$1106,9,FALSE)</f>
        <v>К</v>
      </c>
    </row>
    <row r="31" spans="1:11" ht="26.4" x14ac:dyDescent="0.25">
      <c r="A31" s="176" t="s">
        <v>45</v>
      </c>
      <c r="B31" s="177" t="str">
        <f>VLOOKUP($F31,УЧАСТНИКИ!$A$2:$L$1106,3,FALSE)</f>
        <v>Спиридонов Олег</v>
      </c>
      <c r="C31" s="178" t="str">
        <f>VLOOKUP($F31,УЧАСТНИКИ!$A$2:$L$1106,4,FALSE)</f>
        <v>16.08.1999</v>
      </c>
      <c r="D31" s="226" t="str">
        <f>VLOOKUP($F31,УЧАСТНИКИ!$A$2:$L$1106,5,FALSE)</f>
        <v>Калининградская область Санкт-Петербург</v>
      </c>
      <c r="E31" s="265" t="str">
        <f>VLOOKUP($F31,УЧАСТНИКИ!$A$2:$L$1106,8,FALSE)</f>
        <v>МС</v>
      </c>
      <c r="F31" s="277" t="s">
        <v>154</v>
      </c>
      <c r="G31" s="176"/>
      <c r="H31" s="176"/>
      <c r="I31" s="176"/>
      <c r="J31" s="181" t="str">
        <f>VLOOKUP($F31,УЧАСТНИКИ!$A$2:$L$1106,9,FALSE)</f>
        <v>К</v>
      </c>
    </row>
    <row r="32" spans="1:11" x14ac:dyDescent="0.25">
      <c r="A32" s="176" t="s">
        <v>46</v>
      </c>
      <c r="B32" s="177" t="str">
        <f>VLOOKUP($F32,УЧАСТНИКИ!$A$2:$L$1106,3,FALSE)</f>
        <v>Рыльщиков Денис</v>
      </c>
      <c r="C32" s="178" t="str">
        <f>VLOOKUP($F32,УЧАСТНИКИ!$A$2:$L$1106,4,FALSE)</f>
        <v>30.07.1998</v>
      </c>
      <c r="D32" s="226" t="str">
        <f>VLOOKUP($F32,УЧАСТНИКИ!$A$2:$L$1106,5,FALSE)</f>
        <v xml:space="preserve">Краснодарский край </v>
      </c>
      <c r="E32" s="265" t="str">
        <f>VLOOKUP($F32,УЧАСТНИКИ!$A$2:$L$1106,8,FALSE)</f>
        <v>КМС</v>
      </c>
      <c r="F32" s="277" t="s">
        <v>1393</v>
      </c>
      <c r="G32" s="176"/>
      <c r="H32" s="176"/>
      <c r="I32" s="176"/>
      <c r="J32" s="181" t="str">
        <f>VLOOKUP($F32,УЧАСТНИКИ!$A$2:$L$1106,9,FALSE)</f>
        <v>Л</v>
      </c>
    </row>
    <row r="33" spans="1:12" x14ac:dyDescent="0.25">
      <c r="A33" s="176" t="s">
        <v>47</v>
      </c>
      <c r="B33" s="177" t="str">
        <f>VLOOKUP($F33,УЧАСТНИКИ!$A$2:$L$1106,3,FALSE)</f>
        <v>Нечаев Александр</v>
      </c>
      <c r="C33" s="178" t="str">
        <f>VLOOKUP($F33,УЧАСТНИКИ!$A$2:$L$1106,4,FALSE)</f>
        <v>09.02.1999</v>
      </c>
      <c r="D33" s="226" t="str">
        <f>VLOOKUP($F33,УЧАСТНИКИ!$A$2:$L$1106,5,FALSE)</f>
        <v xml:space="preserve">Республика Саха (Якутия) </v>
      </c>
      <c r="E33" s="265" t="str">
        <f>VLOOKUP($F33,УЧАСТНИКИ!$A$2:$L$1106,8,FALSE)</f>
        <v>КМС</v>
      </c>
      <c r="F33" s="277" t="s">
        <v>165</v>
      </c>
      <c r="G33" s="176"/>
      <c r="H33" s="176"/>
      <c r="I33" s="176"/>
      <c r="J33" s="181" t="str">
        <f>VLOOKUP($F33,УЧАСТНИКИ!$A$2:$L$1106,9,FALSE)</f>
        <v>К</v>
      </c>
    </row>
    <row r="34" spans="1:12" x14ac:dyDescent="0.25">
      <c r="A34" s="176" t="s">
        <v>48</v>
      </c>
      <c r="B34" s="177" t="str">
        <f>VLOOKUP($F34,УЧАСТНИКИ!$A$2:$L$1106,3,FALSE)</f>
        <v>Зюков Владислав</v>
      </c>
      <c r="C34" s="178" t="str">
        <f>VLOOKUP($F34,УЧАСТНИКИ!$A$2:$L$1106,4,FALSE)</f>
        <v>23.07.1993</v>
      </c>
      <c r="D34" s="226" t="str">
        <f>VLOOKUP($F34,УЧАСТНИКИ!$A$2:$L$1106,5,FALSE)</f>
        <v>Москва Брянская область</v>
      </c>
      <c r="E34" s="265" t="str">
        <f>VLOOKUP($F34,УЧАСТНИКИ!$A$2:$L$1106,8,FALSE)</f>
        <v>МС</v>
      </c>
      <c r="F34" s="277" t="s">
        <v>132</v>
      </c>
      <c r="G34" s="176"/>
      <c r="H34" s="176"/>
      <c r="I34" s="176"/>
      <c r="J34" s="181" t="str">
        <f>VLOOKUP($F34,УЧАСТНИКИ!$A$2:$L$1106,9,FALSE)</f>
        <v>К</v>
      </c>
    </row>
    <row r="35" spans="1:12" x14ac:dyDescent="0.25">
      <c r="A35" s="176">
        <v>8</v>
      </c>
      <c r="B35" s="177" t="str">
        <f>VLOOKUP($F35,УЧАСТНИКИ!$A$2:$L$1106,3,FALSE)</f>
        <v>.Васильев Сослан</v>
      </c>
      <c r="C35" s="178" t="str">
        <f>VLOOKUP($F35,УЧАСТНИКИ!$A$2:$L$1106,4,FALSE)</f>
        <v>12.09.1996</v>
      </c>
      <c r="D35" s="226" t="str">
        <f>VLOOKUP($F35,УЧАСТНИКИ!$A$2:$L$1106,5,FALSE)</f>
        <v>Россия</v>
      </c>
      <c r="E35" s="265" t="str">
        <f>VLOOKUP($F35,УЧАСТНИКИ!$A$2:$L$1106,8,FALSE)</f>
        <v>КМС</v>
      </c>
      <c r="F35" s="277" t="s">
        <v>1429</v>
      </c>
      <c r="G35" s="176"/>
      <c r="H35" s="176"/>
      <c r="I35" s="176"/>
      <c r="J35" s="181" t="str">
        <f>VLOOKUP($F35,УЧАСТНИКИ!$A$2:$L$1106,9,FALSE)</f>
        <v>Л</v>
      </c>
    </row>
    <row r="36" spans="1:12" x14ac:dyDescent="0.25">
      <c r="K36" s="27"/>
    </row>
    <row r="37" spans="1:12" ht="15.6" x14ac:dyDescent="0.3">
      <c r="A37" s="229" t="s">
        <v>65</v>
      </c>
      <c r="B37" s="190"/>
      <c r="D37" s="229"/>
      <c r="E37" s="267"/>
      <c r="J37" s="27"/>
      <c r="K37" s="27"/>
    </row>
    <row r="38" spans="1:12" ht="15.6" x14ac:dyDescent="0.3">
      <c r="A38" s="229" t="s">
        <v>60</v>
      </c>
      <c r="K38" s="27"/>
    </row>
    <row r="39" spans="1:12" ht="15.6" x14ac:dyDescent="0.3">
      <c r="A39" s="229" t="s">
        <v>62</v>
      </c>
      <c r="B39" s="229"/>
      <c r="K39" s="27"/>
    </row>
    <row r="40" spans="1:12" ht="15.6" x14ac:dyDescent="0.3">
      <c r="A40" s="307" t="s">
        <v>61</v>
      </c>
      <c r="B40" s="307"/>
      <c r="K40" s="27"/>
    </row>
    <row r="41" spans="1:12" ht="15.75" customHeight="1" x14ac:dyDescent="0.25">
      <c r="L41" s="27"/>
    </row>
    <row r="42" spans="1:12" ht="15.75" customHeight="1" x14ac:dyDescent="0.25">
      <c r="L42" s="27"/>
    </row>
    <row r="43" spans="1:12" ht="15.75" customHeight="1" x14ac:dyDescent="0.25">
      <c r="L43" s="27"/>
    </row>
    <row r="44" spans="1:12" ht="15.75" customHeight="1" x14ac:dyDescent="0.25">
      <c r="L44" s="27"/>
    </row>
    <row r="45" spans="1:12" ht="15.75" customHeight="1" x14ac:dyDescent="0.25">
      <c r="L45" s="27"/>
    </row>
    <row r="46" spans="1:12" ht="15.75" customHeight="1" x14ac:dyDescent="0.25">
      <c r="A46" s="27"/>
      <c r="B46" s="191"/>
      <c r="C46" s="27"/>
      <c r="D46" s="27"/>
      <c r="E46" s="27"/>
      <c r="F46" s="27"/>
      <c r="G46" s="27"/>
      <c r="H46" s="27"/>
      <c r="I46" s="27"/>
      <c r="J46" s="27"/>
      <c r="K46" s="27"/>
      <c r="L46" s="27"/>
    </row>
    <row r="47" spans="1:12" ht="15.75" customHeight="1" x14ac:dyDescent="0.25">
      <c r="A47" s="34"/>
      <c r="B47" s="230"/>
      <c r="C47" s="231"/>
      <c r="D47" s="232"/>
      <c r="E47" s="232"/>
      <c r="F47" s="34"/>
      <c r="G47" s="34"/>
      <c r="H47" s="34"/>
      <c r="I47" s="34"/>
      <c r="J47" s="34"/>
      <c r="K47" s="231"/>
      <c r="L47" s="27"/>
    </row>
    <row r="48" spans="1:12" ht="15.75" customHeight="1" x14ac:dyDescent="0.25">
      <c r="A48" s="34"/>
      <c r="B48" s="33"/>
      <c r="C48" s="231"/>
      <c r="D48" s="232"/>
      <c r="E48" s="232"/>
      <c r="F48" s="34"/>
      <c r="G48" s="34"/>
      <c r="H48" s="34"/>
      <c r="I48" s="34"/>
      <c r="J48" s="34"/>
      <c r="K48" s="231"/>
    </row>
    <row r="49" spans="1:11" ht="15.75" customHeight="1" x14ac:dyDescent="0.25">
      <c r="A49" s="34"/>
      <c r="B49" s="233"/>
      <c r="C49" s="231"/>
      <c r="D49" s="232"/>
      <c r="E49" s="232"/>
      <c r="F49" s="34"/>
      <c r="G49" s="34"/>
      <c r="H49" s="34"/>
      <c r="I49" s="34"/>
      <c r="J49" s="34"/>
      <c r="K49" s="231"/>
    </row>
    <row r="50" spans="1:11" ht="15.75" customHeight="1" x14ac:dyDescent="0.25">
      <c r="A50" s="34"/>
      <c r="B50" s="233"/>
      <c r="C50" s="231"/>
      <c r="D50" s="232"/>
      <c r="E50" s="232"/>
      <c r="F50" s="34"/>
      <c r="G50" s="34"/>
      <c r="H50" s="34"/>
      <c r="I50" s="34"/>
      <c r="J50" s="34"/>
      <c r="K50" s="231"/>
    </row>
    <row r="51" spans="1:11" ht="15.75" customHeight="1" x14ac:dyDescent="0.25">
      <c r="A51" s="34"/>
      <c r="B51" s="233"/>
      <c r="C51" s="231"/>
      <c r="D51" s="232"/>
      <c r="E51" s="232"/>
      <c r="F51" s="34"/>
      <c r="G51" s="34"/>
      <c r="H51" s="34"/>
      <c r="I51" s="34"/>
      <c r="J51" s="34"/>
      <c r="K51" s="231"/>
    </row>
    <row r="52" spans="1:11" ht="15.75" customHeight="1" x14ac:dyDescent="0.25">
      <c r="A52" s="34"/>
      <c r="B52" s="233"/>
      <c r="C52" s="231"/>
      <c r="D52" s="232"/>
      <c r="E52" s="232"/>
      <c r="F52" s="34"/>
      <c r="G52" s="34"/>
      <c r="H52" s="34"/>
      <c r="I52" s="34"/>
      <c r="J52" s="34"/>
      <c r="K52" s="231"/>
    </row>
    <row r="53" spans="1:11" ht="15.75" customHeight="1" x14ac:dyDescent="0.25">
      <c r="A53" s="34"/>
      <c r="B53" s="233"/>
      <c r="C53" s="231"/>
      <c r="D53" s="232"/>
      <c r="E53" s="232"/>
      <c r="F53" s="34"/>
      <c r="G53" s="34"/>
      <c r="H53" s="34"/>
      <c r="I53" s="34"/>
      <c r="J53" s="34"/>
      <c r="K53" s="231"/>
    </row>
    <row r="54" spans="1:11" ht="15.75" customHeight="1" x14ac:dyDescent="0.25">
      <c r="A54" s="34"/>
      <c r="B54" s="233"/>
      <c r="C54" s="231"/>
      <c r="D54" s="232"/>
      <c r="E54" s="232"/>
      <c r="F54" s="34"/>
      <c r="G54" s="34"/>
      <c r="H54" s="34"/>
      <c r="I54" s="34"/>
      <c r="J54" s="34"/>
      <c r="K54" s="231"/>
    </row>
    <row r="55" spans="1:11" ht="15.75" customHeight="1" x14ac:dyDescent="0.25">
      <c r="A55" s="27"/>
      <c r="B55" s="191"/>
      <c r="C55" s="27"/>
      <c r="D55" s="27"/>
      <c r="E55" s="27"/>
      <c r="F55" s="27"/>
      <c r="G55" s="27"/>
      <c r="H55" s="27"/>
      <c r="I55" s="27"/>
      <c r="J55" s="27"/>
      <c r="K55" s="27"/>
    </row>
    <row r="56" spans="1:11" ht="15.75" customHeight="1" x14ac:dyDescent="0.25">
      <c r="A56" s="34"/>
      <c r="B56" s="230"/>
      <c r="C56" s="231"/>
      <c r="D56" s="232"/>
      <c r="E56" s="232"/>
      <c r="F56" s="34"/>
      <c r="G56" s="34"/>
      <c r="H56" s="34"/>
      <c r="I56" s="34"/>
      <c r="J56" s="34"/>
      <c r="K56" s="231"/>
    </row>
    <row r="57" spans="1:11" ht="15.75" customHeight="1" x14ac:dyDescent="0.25">
      <c r="A57" s="34"/>
      <c r="B57" s="230"/>
      <c r="C57" s="231"/>
      <c r="D57" s="232"/>
      <c r="E57" s="232"/>
      <c r="F57" s="34"/>
      <c r="G57" s="34"/>
      <c r="H57" s="34"/>
      <c r="I57" s="34"/>
      <c r="J57" s="34"/>
      <c r="K57" s="231"/>
    </row>
    <row r="58" spans="1:11" ht="15.75" customHeight="1" x14ac:dyDescent="0.25">
      <c r="A58" s="34"/>
      <c r="B58" s="230"/>
      <c r="C58" s="231"/>
      <c r="D58" s="232"/>
      <c r="E58" s="232"/>
      <c r="F58" s="34"/>
      <c r="G58" s="34"/>
      <c r="H58" s="34"/>
      <c r="I58" s="34"/>
      <c r="J58" s="34"/>
      <c r="K58" s="231"/>
    </row>
    <row r="59" spans="1:11" ht="15.75" customHeight="1" x14ac:dyDescent="0.25">
      <c r="A59" s="34"/>
      <c r="B59" s="230"/>
      <c r="C59" s="231"/>
      <c r="D59" s="232"/>
      <c r="E59" s="232"/>
      <c r="F59" s="34"/>
      <c r="G59" s="34"/>
      <c r="H59" s="34"/>
      <c r="I59" s="34"/>
      <c r="J59" s="34"/>
      <c r="K59" s="231"/>
    </row>
    <row r="60" spans="1:11" ht="15.75" customHeight="1" x14ac:dyDescent="0.25">
      <c r="A60" s="34"/>
      <c r="B60" s="230"/>
      <c r="C60" s="231"/>
      <c r="D60" s="232"/>
      <c r="E60" s="232"/>
      <c r="F60" s="34"/>
      <c r="G60" s="34"/>
      <c r="H60" s="34"/>
      <c r="I60" s="34"/>
      <c r="J60" s="34"/>
      <c r="K60" s="231"/>
    </row>
    <row r="61" spans="1:11" ht="15.75" customHeight="1" x14ac:dyDescent="0.25">
      <c r="A61" s="34"/>
      <c r="B61" s="230"/>
      <c r="C61" s="231"/>
      <c r="D61" s="232"/>
      <c r="E61" s="232"/>
      <c r="F61" s="34"/>
      <c r="G61" s="34"/>
      <c r="H61" s="34"/>
      <c r="I61" s="34"/>
      <c r="J61" s="34"/>
      <c r="K61" s="231"/>
    </row>
    <row r="62" spans="1:11" ht="15.75" customHeight="1" x14ac:dyDescent="0.25">
      <c r="A62" s="34"/>
      <c r="B62" s="230"/>
      <c r="C62" s="231"/>
      <c r="D62" s="232"/>
      <c r="E62" s="232"/>
      <c r="F62" s="34"/>
      <c r="G62" s="34"/>
      <c r="H62" s="34"/>
      <c r="I62" s="34"/>
      <c r="J62" s="34"/>
      <c r="K62" s="231"/>
    </row>
    <row r="63" spans="1:11" ht="15.75" customHeight="1" x14ac:dyDescent="0.25">
      <c r="A63" s="34"/>
      <c r="B63" s="230"/>
      <c r="C63" s="231"/>
      <c r="D63" s="232"/>
      <c r="E63" s="232"/>
      <c r="F63" s="34"/>
      <c r="G63" s="34"/>
      <c r="H63" s="34"/>
      <c r="I63" s="34"/>
      <c r="J63" s="34"/>
      <c r="K63" s="231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</sheetData>
  <mergeCells count="6">
    <mergeCell ref="A40:B40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72" bottom="0.55118110236220474" header="0.27559055118110237" footer="0.19685039370078741"/>
  <pageSetup paperSize="9" scale="90" orientation="landscape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M81"/>
  <sheetViews>
    <sheetView view="pageBreakPreview" zoomScale="60" zoomScaleNormal="80" workbookViewId="0">
      <selection activeCell="I35" sqref="I35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19.44140625" style="164" customWidth="1"/>
    <col min="5" max="5" width="9.77734375" style="164" customWidth="1"/>
    <col min="6" max="6" width="7.6640625" style="164" customWidth="1"/>
    <col min="7" max="8" width="6.88671875" style="164" customWidth="1"/>
    <col min="9" max="9" width="25.109375" style="164" customWidth="1"/>
    <col min="10" max="10" width="6" style="164" customWidth="1"/>
    <col min="11" max="16384" width="9.109375" style="164"/>
  </cols>
  <sheetData>
    <row r="1" spans="1:13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</row>
    <row r="2" spans="1:13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</row>
    <row r="3" spans="1:13" ht="15" customHeight="1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</row>
    <row r="4" spans="1:13" ht="14.4" customHeight="1" x14ac:dyDescent="0.25">
      <c r="A4" s="303" t="s">
        <v>196</v>
      </c>
      <c r="B4" s="303"/>
      <c r="C4" s="303"/>
      <c r="D4" s="303"/>
      <c r="E4" s="303"/>
      <c r="F4" s="303"/>
      <c r="G4" s="303"/>
      <c r="H4" s="303"/>
      <c r="I4" s="303"/>
      <c r="J4" s="303"/>
      <c r="K4" s="303"/>
    </row>
    <row r="5" spans="1:13" x14ac:dyDescent="0.25">
      <c r="A5" s="303" t="s">
        <v>212</v>
      </c>
      <c r="B5" s="303"/>
      <c r="C5" s="303"/>
      <c r="D5" s="303"/>
      <c r="E5" s="303"/>
      <c r="F5" s="303"/>
      <c r="G5" s="303"/>
      <c r="H5" s="303"/>
      <c r="I5" s="303"/>
      <c r="J5" s="303"/>
      <c r="K5" s="303"/>
    </row>
    <row r="6" spans="1:13" x14ac:dyDescent="0.25">
      <c r="A6" s="169" t="s">
        <v>222</v>
      </c>
      <c r="C6" s="167"/>
      <c r="D6" s="13"/>
      <c r="E6" s="13"/>
      <c r="I6" s="66"/>
      <c r="J6" s="216"/>
      <c r="K6" s="13" t="s">
        <v>238</v>
      </c>
    </row>
    <row r="7" spans="1:13" ht="12.75" customHeight="1" x14ac:dyDescent="0.25">
      <c r="A7" s="169"/>
      <c r="B7" s="19" t="s">
        <v>199</v>
      </c>
      <c r="C7" s="167" t="s">
        <v>103</v>
      </c>
      <c r="D7" s="18" t="str">
        <f>d_1</f>
        <v>28.05.2019г.</v>
      </c>
      <c r="E7" s="18" t="s">
        <v>1541</v>
      </c>
      <c r="H7" s="218"/>
      <c r="I7" s="235"/>
      <c r="J7" s="167"/>
      <c r="K7" s="248" t="str">
        <f>d_5</f>
        <v>г. Сочи, ул. Бзугу 2, ст. им. Славы Метревели</v>
      </c>
    </row>
    <row r="8" spans="1:13" ht="26.25" customHeight="1" thickBot="1" x14ac:dyDescent="0.3">
      <c r="A8" s="220" t="s">
        <v>64</v>
      </c>
      <c r="B8" s="220" t="s">
        <v>209</v>
      </c>
      <c r="C8" s="220" t="s">
        <v>59</v>
      </c>
      <c r="D8" s="220" t="s">
        <v>90</v>
      </c>
      <c r="E8" s="254" t="s">
        <v>251</v>
      </c>
      <c r="F8" s="254" t="s">
        <v>39</v>
      </c>
      <c r="G8" s="254" t="s">
        <v>95</v>
      </c>
      <c r="H8" s="221" t="s">
        <v>96</v>
      </c>
      <c r="I8" s="220" t="s">
        <v>97</v>
      </c>
      <c r="J8" s="220" t="s">
        <v>53</v>
      </c>
      <c r="K8" s="220" t="s">
        <v>66</v>
      </c>
    </row>
    <row r="9" spans="1:13" ht="13.8" thickBot="1" x14ac:dyDescent="0.3">
      <c r="A9" s="236"/>
      <c r="B9" s="237"/>
      <c r="C9" s="238"/>
      <c r="D9" s="238"/>
      <c r="E9" s="243"/>
      <c r="F9" s="243"/>
      <c r="G9" s="243"/>
      <c r="H9" s="238"/>
      <c r="I9" s="238"/>
      <c r="J9" s="238"/>
      <c r="K9" s="239"/>
    </row>
    <row r="10" spans="1:13" ht="15.75" customHeight="1" x14ac:dyDescent="0.25">
      <c r="A10" s="240" t="s">
        <v>42</v>
      </c>
      <c r="B10" s="177" t="e">
        <f>VLOOKUP($F10,УЧАСТНИКИ!$A$2:$L$1106,3,FALSE)</f>
        <v>#N/A</v>
      </c>
      <c r="C10" s="181" t="e">
        <f>VLOOKUP($F10,УЧАСТНИКИ!$A$2:$L$1106,4,FALSE)</f>
        <v>#N/A</v>
      </c>
      <c r="D10" s="226" t="e">
        <f>VLOOKUP($F10,УЧАСТНИКИ!$A$2:$L$1106,5,FALSE)</f>
        <v>#N/A</v>
      </c>
      <c r="E10" s="265" t="e">
        <f>VLOOKUP($F10,УЧАСТНИКИ!$A$2:$L$1106,8,FALSE)</f>
        <v>#N/A</v>
      </c>
      <c r="F10" s="176"/>
      <c r="G10" s="176"/>
      <c r="H10" s="176"/>
      <c r="I10" s="176"/>
      <c r="J10" s="176"/>
      <c r="K10" s="181" t="e">
        <f>VLOOKUP($F10,УЧАСТНИКИ!$A$2:$L$1106,9,FALSE)</f>
        <v>#N/A</v>
      </c>
    </row>
    <row r="11" spans="1:13" ht="15.75" customHeight="1" x14ac:dyDescent="0.25">
      <c r="A11" s="176" t="s">
        <v>43</v>
      </c>
      <c r="B11" s="177" t="e">
        <f>VLOOKUP($F11,УЧАСТНИКИ!$A$2:$L$1106,3,FALSE)</f>
        <v>#N/A</v>
      </c>
      <c r="C11" s="181" t="e">
        <f>VLOOKUP($F11,УЧАСТНИКИ!$A$2:$L$1106,4,FALSE)</f>
        <v>#N/A</v>
      </c>
      <c r="D11" s="226" t="e">
        <f>VLOOKUP($F11,УЧАСТНИКИ!$A$2:$L$1106,5,FALSE)</f>
        <v>#N/A</v>
      </c>
      <c r="E11" s="265" t="e">
        <f>VLOOKUP($F11,УЧАСТНИКИ!$A$2:$L$1106,8,FALSE)</f>
        <v>#N/A</v>
      </c>
      <c r="F11" s="176"/>
      <c r="G11" s="176"/>
      <c r="H11" s="176"/>
      <c r="I11" s="176"/>
      <c r="J11" s="176"/>
      <c r="K11" s="181" t="e">
        <f>VLOOKUP($F11,УЧАСТНИКИ!$A$2:$L$1106,9,FALSE)</f>
        <v>#N/A</v>
      </c>
    </row>
    <row r="12" spans="1:13" ht="15.75" customHeight="1" x14ac:dyDescent="0.25">
      <c r="A12" s="176" t="s">
        <v>44</v>
      </c>
      <c r="B12" s="177" t="e">
        <f>VLOOKUP($F12,УЧАСТНИКИ!$A$2:$L$1106,3,FALSE)</f>
        <v>#N/A</v>
      </c>
      <c r="C12" s="181" t="e">
        <f>VLOOKUP($F12,УЧАСТНИКИ!$A$2:$L$1106,4,FALSE)</f>
        <v>#N/A</v>
      </c>
      <c r="D12" s="226" t="e">
        <f>VLOOKUP($F12,УЧАСТНИКИ!$A$2:$L$1106,5,FALSE)</f>
        <v>#N/A</v>
      </c>
      <c r="E12" s="265" t="e">
        <f>VLOOKUP($F12,УЧАСТНИКИ!$A$2:$L$1106,8,FALSE)</f>
        <v>#N/A</v>
      </c>
      <c r="F12" s="176"/>
      <c r="G12" s="176"/>
      <c r="H12" s="176"/>
      <c r="I12" s="176"/>
      <c r="J12" s="176"/>
      <c r="K12" s="181" t="e">
        <f>VLOOKUP($F12,УЧАСТНИКИ!$A$2:$L$1106,9,FALSE)</f>
        <v>#N/A</v>
      </c>
    </row>
    <row r="13" spans="1:13" ht="15.75" customHeight="1" x14ac:dyDescent="0.25">
      <c r="A13" s="176" t="s">
        <v>45</v>
      </c>
      <c r="B13" s="177" t="e">
        <f>VLOOKUP($F13,УЧАСТНИКИ!$A$2:$L$1106,3,FALSE)</f>
        <v>#N/A</v>
      </c>
      <c r="C13" s="181" t="e">
        <f>VLOOKUP($F13,УЧАСТНИКИ!$A$2:$L$1106,4,FALSE)</f>
        <v>#N/A</v>
      </c>
      <c r="D13" s="226" t="e">
        <f>VLOOKUP($F13,УЧАСТНИКИ!$A$2:$L$1106,5,FALSE)</f>
        <v>#N/A</v>
      </c>
      <c r="E13" s="265" t="e">
        <f>VLOOKUP($F13,УЧАСТНИКИ!$A$2:$L$1106,8,FALSE)</f>
        <v>#N/A</v>
      </c>
      <c r="F13" s="176"/>
      <c r="G13" s="176"/>
      <c r="H13" s="176"/>
      <c r="I13" s="176"/>
      <c r="J13" s="176"/>
      <c r="K13" s="181" t="e">
        <f>VLOOKUP($F13,УЧАСТНИКИ!$A$2:$L$1106,9,FALSE)</f>
        <v>#N/A</v>
      </c>
      <c r="M13" s="13"/>
    </row>
    <row r="14" spans="1:13" ht="15.75" customHeight="1" x14ac:dyDescent="0.25">
      <c r="A14" s="176" t="s">
        <v>46</v>
      </c>
      <c r="B14" s="177" t="e">
        <f>VLOOKUP($F14,УЧАСТНИКИ!$A$2:$L$1106,3,FALSE)</f>
        <v>#N/A</v>
      </c>
      <c r="C14" s="181" t="e">
        <f>VLOOKUP($F14,УЧАСТНИКИ!$A$2:$L$1106,4,FALSE)</f>
        <v>#N/A</v>
      </c>
      <c r="D14" s="226" t="e">
        <f>VLOOKUP($F14,УЧАСТНИКИ!$A$2:$L$1106,5,FALSE)</f>
        <v>#N/A</v>
      </c>
      <c r="E14" s="265" t="e">
        <f>VLOOKUP($F14,УЧАСТНИКИ!$A$2:$L$1106,8,FALSE)</f>
        <v>#N/A</v>
      </c>
      <c r="F14" s="176"/>
      <c r="G14" s="176"/>
      <c r="H14" s="176"/>
      <c r="I14" s="176"/>
      <c r="J14" s="176"/>
      <c r="K14" s="181" t="e">
        <f>VLOOKUP($F14,УЧАСТНИКИ!$A$2:$L$1106,9,FALSE)</f>
        <v>#N/A</v>
      </c>
    </row>
    <row r="15" spans="1:13" ht="15.75" customHeight="1" x14ac:dyDescent="0.25">
      <c r="A15" s="176" t="s">
        <v>47</v>
      </c>
      <c r="B15" s="177" t="e">
        <f>VLOOKUP($F15,УЧАСТНИКИ!$A$2:$L$1106,3,FALSE)</f>
        <v>#N/A</v>
      </c>
      <c r="C15" s="181" t="e">
        <f>VLOOKUP($F15,УЧАСТНИКИ!$A$2:$L$1106,4,FALSE)</f>
        <v>#N/A</v>
      </c>
      <c r="D15" s="226" t="e">
        <f>VLOOKUP($F15,УЧАСТНИКИ!$A$2:$L$1106,5,FALSE)</f>
        <v>#N/A</v>
      </c>
      <c r="E15" s="265" t="e">
        <f>VLOOKUP($F15,УЧАСТНИКИ!$A$2:$L$1106,8,FALSE)</f>
        <v>#N/A</v>
      </c>
      <c r="F15" s="176"/>
      <c r="G15" s="176"/>
      <c r="H15" s="176"/>
      <c r="I15" s="176"/>
      <c r="J15" s="176"/>
      <c r="K15" s="181" t="e">
        <f>VLOOKUP($F15,УЧАСТНИКИ!$A$2:$L$1106,9,FALSE)</f>
        <v>#N/A</v>
      </c>
    </row>
    <row r="16" spans="1:13" ht="15.75" customHeight="1" x14ac:dyDescent="0.25">
      <c r="A16" s="176" t="s">
        <v>48</v>
      </c>
      <c r="B16" s="177" t="e">
        <f>VLOOKUP($F16,УЧАСТНИКИ!$A$2:$L$1106,3,FALSE)</f>
        <v>#N/A</v>
      </c>
      <c r="C16" s="181" t="e">
        <f>VLOOKUP($F16,УЧАСТНИКИ!$A$2:$L$1106,4,FALSE)</f>
        <v>#N/A</v>
      </c>
      <c r="D16" s="226" t="e">
        <f>VLOOKUP($F16,УЧАСТНИКИ!$A$2:$L$1106,5,FALSE)</f>
        <v>#N/A</v>
      </c>
      <c r="E16" s="265" t="e">
        <f>VLOOKUP($F16,УЧАСТНИКИ!$A$2:$L$1106,8,FALSE)</f>
        <v>#N/A</v>
      </c>
      <c r="F16" s="176"/>
      <c r="G16" s="176"/>
      <c r="H16" s="176"/>
      <c r="I16" s="176"/>
      <c r="J16" s="176"/>
      <c r="K16" s="181" t="e">
        <f>VLOOKUP($F16,УЧАСТНИКИ!$A$2:$L$1106,9,FALSE)</f>
        <v>#N/A</v>
      </c>
    </row>
    <row r="17" spans="1:11" ht="15.75" customHeight="1" x14ac:dyDescent="0.25">
      <c r="A17" s="176">
        <v>8</v>
      </c>
      <c r="B17" s="177" t="e">
        <f>VLOOKUP($F17,УЧАСТНИКИ!$A$2:$L$1106,3,FALSE)</f>
        <v>#N/A</v>
      </c>
      <c r="C17" s="181" t="e">
        <f>VLOOKUP($F17,УЧАСТНИКИ!$A$2:$L$1106,4,FALSE)</f>
        <v>#N/A</v>
      </c>
      <c r="D17" s="226" t="e">
        <f>VLOOKUP($F17,УЧАСТНИКИ!$A$2:$L$1106,5,FALSE)</f>
        <v>#N/A</v>
      </c>
      <c r="E17" s="265" t="e">
        <f>VLOOKUP($F17,УЧАСТНИКИ!$A$2:$L$1106,8,FALSE)</f>
        <v>#N/A</v>
      </c>
      <c r="F17" s="176"/>
      <c r="G17" s="176"/>
      <c r="H17" s="176"/>
      <c r="I17" s="176"/>
      <c r="J17" s="176"/>
      <c r="K17" s="181" t="e">
        <f>VLOOKUP($F17,УЧАСТНИКИ!$A$2:$L$1106,9,FALSE)</f>
        <v>#N/A</v>
      </c>
    </row>
    <row r="18" spans="1:11" x14ac:dyDescent="0.25">
      <c r="K18" s="27"/>
    </row>
    <row r="19" spans="1:11" ht="15.6" x14ac:dyDescent="0.3">
      <c r="A19" s="229"/>
      <c r="B19" s="190"/>
      <c r="C19" s="229"/>
      <c r="D19" s="229"/>
      <c r="E19" s="267"/>
      <c r="F19" s="229"/>
      <c r="G19" s="34"/>
      <c r="H19" s="229"/>
      <c r="I19" s="241"/>
      <c r="J19" s="27"/>
      <c r="K19" s="27"/>
    </row>
    <row r="20" spans="1:11" ht="15.75" customHeight="1" x14ac:dyDescent="0.3">
      <c r="A20" s="229" t="s">
        <v>65</v>
      </c>
      <c r="B20" s="190"/>
      <c r="K20" s="27"/>
    </row>
    <row r="21" spans="1:11" ht="15.75" customHeight="1" x14ac:dyDescent="0.3">
      <c r="A21" s="229" t="s">
        <v>60</v>
      </c>
      <c r="K21" s="27"/>
    </row>
    <row r="22" spans="1:11" ht="15.75" customHeight="1" x14ac:dyDescent="0.3">
      <c r="A22" s="229" t="s">
        <v>62</v>
      </c>
      <c r="B22" s="229"/>
      <c r="K22" s="27"/>
    </row>
    <row r="23" spans="1:11" ht="15.75" customHeight="1" x14ac:dyDescent="0.3">
      <c r="A23" s="307" t="s">
        <v>61</v>
      </c>
      <c r="B23" s="307"/>
      <c r="K23" s="27"/>
    </row>
    <row r="24" spans="1:11" ht="15.75" customHeight="1" x14ac:dyDescent="0.3">
      <c r="B24" s="229"/>
      <c r="K24" s="27"/>
    </row>
    <row r="25" spans="1:11" ht="15.75" customHeight="1" x14ac:dyDescent="0.3">
      <c r="B25" s="229"/>
      <c r="K25" s="27"/>
    </row>
    <row r="26" spans="1:11" ht="15.75" customHeight="1" x14ac:dyDescent="0.3">
      <c r="B26" s="229"/>
      <c r="K26" s="27"/>
    </row>
    <row r="27" spans="1:11" ht="15.75" customHeight="1" x14ac:dyDescent="0.3">
      <c r="B27" s="229"/>
      <c r="K27" s="27"/>
    </row>
    <row r="28" spans="1:11" ht="15.75" customHeight="1" x14ac:dyDescent="0.25">
      <c r="K28" s="27"/>
    </row>
    <row r="29" spans="1:11" ht="15.75" customHeight="1" x14ac:dyDescent="0.25">
      <c r="K29" s="27"/>
    </row>
    <row r="30" spans="1:11" ht="15.75" customHeight="1" x14ac:dyDescent="0.25">
      <c r="K30" s="27"/>
    </row>
    <row r="31" spans="1:11" ht="15.75" customHeight="1" x14ac:dyDescent="0.25">
      <c r="K31" s="27"/>
    </row>
    <row r="32" spans="1:11" ht="15.75" customHeight="1" x14ac:dyDescent="0.25">
      <c r="K32" s="27"/>
    </row>
    <row r="33" spans="1:11" ht="15.75" customHeight="1" x14ac:dyDescent="0.25">
      <c r="K33" s="27"/>
    </row>
    <row r="34" spans="1:11" ht="15.75" customHeight="1" x14ac:dyDescent="0.25">
      <c r="K34" s="27"/>
    </row>
    <row r="35" spans="1:11" ht="15.75" customHeight="1" x14ac:dyDescent="0.25">
      <c r="K35" s="27"/>
    </row>
    <row r="36" spans="1:11" ht="15.75" customHeight="1" x14ac:dyDescent="0.25">
      <c r="K36" s="27"/>
    </row>
    <row r="37" spans="1:11" ht="15.75" customHeight="1" x14ac:dyDescent="0.25">
      <c r="A37" s="27"/>
      <c r="B37" s="191"/>
      <c r="C37" s="27"/>
      <c r="D37" s="27"/>
      <c r="E37" s="27"/>
      <c r="F37" s="27"/>
      <c r="G37" s="27"/>
      <c r="H37" s="27"/>
      <c r="I37" s="27"/>
      <c r="J37" s="27"/>
      <c r="K37" s="27"/>
    </row>
    <row r="38" spans="1:11" ht="15.75" customHeight="1" x14ac:dyDescent="0.25">
      <c r="A38" s="34"/>
      <c r="B38" s="230"/>
      <c r="C38" s="231"/>
      <c r="D38" s="232"/>
      <c r="E38" s="232"/>
      <c r="F38" s="34"/>
      <c r="G38" s="34"/>
      <c r="H38" s="34"/>
      <c r="I38" s="34"/>
      <c r="J38" s="231"/>
      <c r="K38" s="27"/>
    </row>
    <row r="39" spans="1:11" ht="15.75" customHeight="1" x14ac:dyDescent="0.25">
      <c r="A39" s="34"/>
      <c r="B39" s="33"/>
      <c r="C39" s="231"/>
      <c r="D39" s="232"/>
      <c r="E39" s="232"/>
      <c r="F39" s="34"/>
      <c r="G39" s="34"/>
      <c r="H39" s="34"/>
      <c r="I39" s="34"/>
      <c r="J39" s="231"/>
    </row>
    <row r="40" spans="1:11" ht="15.75" customHeight="1" x14ac:dyDescent="0.25">
      <c r="A40" s="34"/>
      <c r="B40" s="233"/>
      <c r="C40" s="231"/>
      <c r="D40" s="232"/>
      <c r="E40" s="232"/>
      <c r="F40" s="34"/>
      <c r="G40" s="34"/>
      <c r="H40" s="34"/>
      <c r="I40" s="34"/>
      <c r="J40" s="231"/>
    </row>
    <row r="41" spans="1:11" ht="15.75" customHeight="1" x14ac:dyDescent="0.25">
      <c r="A41" s="34"/>
      <c r="B41" s="233"/>
      <c r="C41" s="231"/>
      <c r="D41" s="232"/>
      <c r="E41" s="232"/>
      <c r="F41" s="34"/>
      <c r="G41" s="34"/>
      <c r="H41" s="34"/>
      <c r="I41" s="34"/>
      <c r="J41" s="231"/>
    </row>
    <row r="42" spans="1:11" ht="15.75" customHeight="1" x14ac:dyDescent="0.25">
      <c r="A42" s="34"/>
      <c r="B42" s="233"/>
      <c r="C42" s="231"/>
      <c r="D42" s="232"/>
      <c r="E42" s="232"/>
      <c r="F42" s="34"/>
      <c r="G42" s="34"/>
      <c r="H42" s="34"/>
      <c r="I42" s="34"/>
      <c r="J42" s="231"/>
    </row>
    <row r="43" spans="1:11" ht="15.75" customHeight="1" x14ac:dyDescent="0.25">
      <c r="A43" s="34"/>
      <c r="B43" s="233"/>
      <c r="C43" s="231"/>
      <c r="D43" s="232"/>
      <c r="E43" s="232"/>
      <c r="F43" s="34"/>
      <c r="G43" s="34"/>
      <c r="H43" s="34"/>
      <c r="I43" s="34"/>
      <c r="J43" s="231"/>
    </row>
    <row r="44" spans="1:11" ht="15.75" customHeight="1" x14ac:dyDescent="0.25">
      <c r="A44" s="34"/>
      <c r="B44" s="233"/>
      <c r="C44" s="231"/>
      <c r="D44" s="232"/>
      <c r="E44" s="232"/>
      <c r="F44" s="34"/>
      <c r="G44" s="34"/>
      <c r="H44" s="34"/>
      <c r="I44" s="34"/>
      <c r="J44" s="231"/>
    </row>
    <row r="45" spans="1:11" ht="15.75" customHeight="1" x14ac:dyDescent="0.25">
      <c r="A45" s="34"/>
      <c r="B45" s="233"/>
      <c r="C45" s="231"/>
      <c r="D45" s="232"/>
      <c r="E45" s="232"/>
      <c r="F45" s="34"/>
      <c r="G45" s="34"/>
      <c r="H45" s="34"/>
      <c r="I45" s="34"/>
      <c r="J45" s="231"/>
    </row>
    <row r="46" spans="1:11" ht="15.75" customHeight="1" x14ac:dyDescent="0.25">
      <c r="A46" s="27"/>
      <c r="B46" s="191"/>
      <c r="C46" s="27"/>
      <c r="D46" s="27"/>
      <c r="E46" s="27"/>
      <c r="F46" s="27"/>
      <c r="G46" s="27"/>
      <c r="H46" s="27"/>
      <c r="I46" s="27"/>
      <c r="J46" s="27"/>
    </row>
    <row r="47" spans="1:11" ht="15.75" customHeight="1" x14ac:dyDescent="0.25">
      <c r="A47" s="34"/>
      <c r="B47" s="230"/>
      <c r="C47" s="231"/>
      <c r="D47" s="232"/>
      <c r="E47" s="232"/>
      <c r="F47" s="34"/>
      <c r="G47" s="34"/>
      <c r="H47" s="34"/>
      <c r="I47" s="34"/>
      <c r="J47" s="231"/>
    </row>
    <row r="48" spans="1:11" ht="15.75" customHeight="1" x14ac:dyDescent="0.25">
      <c r="A48" s="34"/>
      <c r="B48" s="230"/>
      <c r="C48" s="231"/>
      <c r="D48" s="232"/>
      <c r="E48" s="232"/>
      <c r="F48" s="34"/>
      <c r="G48" s="34"/>
      <c r="H48" s="34"/>
      <c r="I48" s="34"/>
      <c r="J48" s="231"/>
    </row>
    <row r="49" spans="1:10" ht="15.75" customHeight="1" x14ac:dyDescent="0.25">
      <c r="A49" s="34"/>
      <c r="B49" s="230"/>
      <c r="C49" s="231"/>
      <c r="D49" s="232"/>
      <c r="E49" s="232"/>
      <c r="F49" s="34"/>
      <c r="G49" s="34"/>
      <c r="H49" s="34"/>
      <c r="I49" s="34"/>
      <c r="J49" s="231"/>
    </row>
    <row r="50" spans="1:10" ht="15.75" customHeight="1" x14ac:dyDescent="0.25">
      <c r="A50" s="34"/>
      <c r="B50" s="230"/>
      <c r="C50" s="231"/>
      <c r="D50" s="232"/>
      <c r="E50" s="232"/>
      <c r="F50" s="34"/>
      <c r="G50" s="34"/>
      <c r="H50" s="34"/>
      <c r="I50" s="34"/>
      <c r="J50" s="231"/>
    </row>
    <row r="51" spans="1:10" ht="15.75" customHeight="1" x14ac:dyDescent="0.25">
      <c r="A51" s="34"/>
      <c r="B51" s="230"/>
      <c r="C51" s="231"/>
      <c r="D51" s="232"/>
      <c r="E51" s="232"/>
      <c r="F51" s="34"/>
      <c r="G51" s="34"/>
      <c r="H51" s="34"/>
      <c r="I51" s="34"/>
      <c r="J51" s="231"/>
    </row>
    <row r="52" spans="1:10" ht="15.75" customHeight="1" x14ac:dyDescent="0.25">
      <c r="A52" s="34"/>
      <c r="B52" s="230"/>
      <c r="C52" s="231"/>
      <c r="D52" s="232"/>
      <c r="E52" s="232"/>
      <c r="F52" s="34"/>
      <c r="G52" s="34"/>
      <c r="H52" s="34"/>
      <c r="I52" s="34"/>
      <c r="J52" s="231"/>
    </row>
    <row r="53" spans="1:10" ht="15.75" customHeight="1" x14ac:dyDescent="0.25">
      <c r="A53" s="34"/>
      <c r="B53" s="230"/>
      <c r="C53" s="231"/>
      <c r="D53" s="232"/>
      <c r="E53" s="232"/>
      <c r="F53" s="34"/>
      <c r="G53" s="34"/>
      <c r="H53" s="34"/>
      <c r="I53" s="34"/>
      <c r="J53" s="231"/>
    </row>
    <row r="54" spans="1:10" ht="15.75" customHeight="1" x14ac:dyDescent="0.25">
      <c r="A54" s="34"/>
      <c r="B54" s="230"/>
      <c r="C54" s="231"/>
      <c r="D54" s="232"/>
      <c r="E54" s="232"/>
      <c r="F54" s="34"/>
      <c r="G54" s="34"/>
      <c r="H54" s="34"/>
      <c r="I54" s="34"/>
      <c r="J54" s="231"/>
    </row>
    <row r="55" spans="1:10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</row>
    <row r="56" spans="1:10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</row>
    <row r="57" spans="1:10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</row>
    <row r="58" spans="1:10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</row>
    <row r="59" spans="1:10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</row>
    <row r="60" spans="1:10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</row>
    <row r="61" spans="1:10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</row>
    <row r="62" spans="1:10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</row>
    <row r="63" spans="1:10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</row>
    <row r="64" spans="1:10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</row>
    <row r="65" spans="1:10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</row>
    <row r="66" spans="1:10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</row>
    <row r="67" spans="1:10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</row>
    <row r="68" spans="1:10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</row>
    <row r="69" spans="1:10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</row>
    <row r="70" spans="1:10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</row>
    <row r="71" spans="1:10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</row>
    <row r="72" spans="1:10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</row>
    <row r="73" spans="1:10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</row>
    <row r="74" spans="1:10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</row>
    <row r="75" spans="1:10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</row>
    <row r="76" spans="1:10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</row>
    <row r="77" spans="1:10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</row>
    <row r="78" spans="1:10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</row>
    <row r="79" spans="1:10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</row>
    <row r="80" spans="1:10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</row>
    <row r="81" spans="1:10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</row>
  </sheetData>
  <mergeCells count="6">
    <mergeCell ref="A23:B23"/>
    <mergeCell ref="A1:K1"/>
    <mergeCell ref="A2:K2"/>
    <mergeCell ref="A3:K3"/>
    <mergeCell ref="A4:K4"/>
    <mergeCell ref="A5:K5"/>
  </mergeCells>
  <phoneticPr fontId="1" type="noConversion"/>
  <printOptions horizontalCentered="1"/>
  <pageMargins left="0" right="0" top="0.9055118110236221" bottom="0.39370078740157483" header="0.51181102362204722" footer="0.51181102362204722"/>
  <pageSetup paperSize="9" scale="95" orientation="landscape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N137"/>
  <sheetViews>
    <sheetView view="pageBreakPreview" zoomScale="60" zoomScaleNormal="80" workbookViewId="0">
      <selection activeCell="E7" sqref="E7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2.109375" style="164" customWidth="1"/>
    <col min="4" max="4" width="27.33203125" style="164" customWidth="1"/>
    <col min="5" max="5" width="9.77734375" style="164" customWidth="1"/>
    <col min="6" max="6" width="7.6640625" style="164" customWidth="1"/>
    <col min="7" max="7" width="6.8867187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4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4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4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165"/>
      <c r="L3" s="137"/>
      <c r="M3" s="137"/>
      <c r="N3" s="137"/>
    </row>
    <row r="4" spans="1:14" ht="13.8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165"/>
      <c r="L4" s="137"/>
      <c r="M4" s="137"/>
      <c r="N4" s="137"/>
    </row>
    <row r="5" spans="1:14" ht="13.8" x14ac:dyDescent="0.25">
      <c r="A5" s="308" t="s">
        <v>226</v>
      </c>
      <c r="B5" s="308"/>
      <c r="C5" s="308"/>
      <c r="D5" s="308"/>
      <c r="E5" s="308"/>
      <c r="F5" s="308"/>
      <c r="G5" s="308"/>
      <c r="H5" s="308"/>
      <c r="I5" s="308"/>
      <c r="J5" s="308"/>
      <c r="K5" s="165"/>
      <c r="L5" s="137"/>
      <c r="M5" s="137"/>
      <c r="N5" s="137"/>
    </row>
    <row r="6" spans="1:14" x14ac:dyDescent="0.25">
      <c r="A6" s="169" t="s">
        <v>221</v>
      </c>
      <c r="C6" s="167"/>
      <c r="D6" s="13"/>
      <c r="E6" s="13"/>
      <c r="I6" s="216"/>
      <c r="J6" s="13" t="s">
        <v>239</v>
      </c>
      <c r="K6" s="167"/>
    </row>
    <row r="7" spans="1:14" ht="13.5" customHeight="1" x14ac:dyDescent="0.25">
      <c r="A7" s="169"/>
      <c r="B7" s="66" t="s">
        <v>204</v>
      </c>
      <c r="C7" s="273" t="s">
        <v>1551</v>
      </c>
      <c r="D7" s="18" t="str">
        <f>d_2</f>
        <v>29.05.2019г.</v>
      </c>
      <c r="E7" s="18" t="s">
        <v>1541</v>
      </c>
      <c r="F7" s="218"/>
      <c r="G7" s="242"/>
      <c r="H7" s="218"/>
      <c r="I7" s="218"/>
      <c r="J7" s="248" t="str">
        <f>d_5</f>
        <v>г. Сочи, ул. Бзугу 2, ст. им. Славы Метревели</v>
      </c>
      <c r="K7" s="167"/>
    </row>
    <row r="8" spans="1:14" ht="24" customHeight="1" x14ac:dyDescent="0.25">
      <c r="A8" s="220" t="s">
        <v>64</v>
      </c>
      <c r="B8" s="220" t="s">
        <v>209</v>
      </c>
      <c r="C8" s="220" t="s">
        <v>59</v>
      </c>
      <c r="D8" s="220" t="s">
        <v>90</v>
      </c>
      <c r="E8" s="220" t="s">
        <v>251</v>
      </c>
      <c r="F8" s="221" t="s">
        <v>39</v>
      </c>
      <c r="G8" s="221" t="s">
        <v>98</v>
      </c>
      <c r="H8" s="221" t="s">
        <v>18</v>
      </c>
      <c r="I8" s="221" t="s">
        <v>53</v>
      </c>
      <c r="J8" s="220" t="s">
        <v>66</v>
      </c>
    </row>
    <row r="9" spans="1:14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4" x14ac:dyDescent="0.25">
      <c r="A10" s="176" t="s">
        <v>42</v>
      </c>
      <c r="B10" s="177"/>
      <c r="C10" s="181"/>
      <c r="D10" s="226"/>
      <c r="E10" s="265"/>
      <c r="F10" s="227"/>
      <c r="G10" s="227"/>
      <c r="H10" s="176"/>
      <c r="I10" s="176"/>
      <c r="J10" s="181"/>
    </row>
    <row r="11" spans="1:14" x14ac:dyDescent="0.25">
      <c r="A11" s="176" t="s">
        <v>43</v>
      </c>
      <c r="B11" s="177" t="str">
        <f>VLOOKUP($F11,УЧАСТНИКИ!$A$2:$L$1106,3,FALSE)</f>
        <v>Тыщенко Алан</v>
      </c>
      <c r="C11" s="181" t="str">
        <f>VLOOKUP($F11,УЧАСТНИКИ!$A$2:$L$1106,4,FALSE)</f>
        <v>16.03.1989</v>
      </c>
      <c r="D11" s="226" t="str">
        <f>VLOOKUP($F11,УЧАСТНИКИ!$A$2:$L$1106,5,FALSE)</f>
        <v xml:space="preserve">Краснодарский край </v>
      </c>
      <c r="E11" s="265" t="str">
        <f>VLOOKUP($F11,УЧАСТНИКИ!$A$2:$L$1106,8,FALSE)</f>
        <v>КМС</v>
      </c>
      <c r="F11" s="277" t="s">
        <v>1400</v>
      </c>
      <c r="G11" s="176"/>
      <c r="H11" s="176"/>
      <c r="I11" s="176"/>
      <c r="J11" s="181" t="str">
        <f>VLOOKUP($F11,УЧАСТНИКИ!$A$2:$L$1106,9,FALSE)</f>
        <v>Л</v>
      </c>
    </row>
    <row r="12" spans="1:14" x14ac:dyDescent="0.25">
      <c r="A12" s="176" t="s">
        <v>44</v>
      </c>
      <c r="B12" s="177" t="str">
        <f>VLOOKUP($F12,УЧАСТНИКИ!$A$2:$L$1106,3,FALSE)</f>
        <v>Таратынов Марк</v>
      </c>
      <c r="C12" s="181" t="str">
        <f>VLOOKUP($F12,УЧАСТНИКИ!$A$2:$L$1106,4,FALSE)</f>
        <v>31.05.1994</v>
      </c>
      <c r="D12" s="226" t="str">
        <f>VLOOKUP($F12,УЧАСТНИКИ!$A$2:$L$1106,5,FALSE)</f>
        <v xml:space="preserve">Санкт-Петербург </v>
      </c>
      <c r="E12" s="265" t="str">
        <f>VLOOKUP($F12,УЧАСТНИКИ!$A$2:$L$1106,8,FALSE)</f>
        <v>МС</v>
      </c>
      <c r="F12" s="277" t="s">
        <v>1457</v>
      </c>
      <c r="G12" s="176"/>
      <c r="H12" s="176"/>
      <c r="I12" s="176"/>
      <c r="J12" s="181" t="str">
        <f>VLOOKUP($F12,УЧАСТНИКИ!$A$2:$L$1106,9,FALSE)</f>
        <v>Л</v>
      </c>
    </row>
    <row r="13" spans="1:14" x14ac:dyDescent="0.25">
      <c r="A13" s="176" t="s">
        <v>45</v>
      </c>
      <c r="B13" s="177" t="str">
        <f>VLOOKUP($F13,УЧАСТНИКИ!$A$2:$L$1106,3,FALSE)</f>
        <v>Кукалев Вадим</v>
      </c>
      <c r="C13" s="181" t="str">
        <f>VLOOKUP($F13,УЧАСТНИКИ!$A$2:$L$1106,4,FALSE)</f>
        <v>22.08.1998</v>
      </c>
      <c r="D13" s="226" t="str">
        <f>VLOOKUP($F13,УЧАСТНИКИ!$A$2:$L$1106,5,FALSE)</f>
        <v xml:space="preserve">Тюменская область </v>
      </c>
      <c r="E13" s="265" t="str">
        <f>VLOOKUP($F13,УЧАСТНИКИ!$A$2:$L$1106,8,FALSE)</f>
        <v>КМС</v>
      </c>
      <c r="F13" s="277" t="s">
        <v>1350</v>
      </c>
      <c r="G13" s="176"/>
      <c r="H13" s="176"/>
      <c r="I13" s="176"/>
      <c r="J13" s="181" t="str">
        <f>VLOOKUP($F13,УЧАСТНИКИ!$A$2:$L$1106,9,FALSE)</f>
        <v>К</v>
      </c>
      <c r="L13" s="13"/>
    </row>
    <row r="14" spans="1:14" x14ac:dyDescent="0.25">
      <c r="A14" s="176" t="s">
        <v>46</v>
      </c>
      <c r="B14" s="177" t="str">
        <f>VLOOKUP($F14,УЧАСТНИКИ!$A$2:$L$1106,3,FALSE)</f>
        <v>Бакай Алексей</v>
      </c>
      <c r="C14" s="181" t="str">
        <f>VLOOKUP($F14,УЧАСТНИКИ!$A$2:$L$1106,4,FALSE)</f>
        <v>21.01.1999</v>
      </c>
      <c r="D14" s="226" t="str">
        <f>VLOOKUP($F14,УЧАСТНИКИ!$A$2:$L$1106,5,FALSE)</f>
        <v xml:space="preserve">Краснодарский край </v>
      </c>
      <c r="E14" s="265" t="str">
        <f>VLOOKUP($F14,УЧАСТНИКИ!$A$2:$L$1106,8,FALSE)</f>
        <v>КМС</v>
      </c>
      <c r="F14" s="277" t="s">
        <v>1375</v>
      </c>
      <c r="G14" s="176"/>
      <c r="H14" s="176"/>
      <c r="I14" s="176"/>
      <c r="J14" s="181" t="str">
        <f>VLOOKUP($F14,УЧАСТНИКИ!$A$2:$L$1106,9,FALSE)</f>
        <v>Л</v>
      </c>
    </row>
    <row r="15" spans="1:14" ht="26.4" x14ac:dyDescent="0.25">
      <c r="A15" s="176" t="s">
        <v>47</v>
      </c>
      <c r="B15" s="177" t="str">
        <f>VLOOKUP($F15,УЧАСТНИКИ!$A$2:$L$1106,3,FALSE)</f>
        <v>Ламков  Арсен</v>
      </c>
      <c r="C15" s="181" t="str">
        <f>VLOOKUP($F15,УЧАСТНИКИ!$A$2:$L$1106,4,FALSE)</f>
        <v>05.05.1999</v>
      </c>
      <c r="D15" s="226" t="str">
        <f>VLOOKUP($F15,УЧАСТНИКИ!$A$2:$L$1106,5,FALSE)</f>
        <v>Ставропольский край Карачаево-Черкесская республика</v>
      </c>
      <c r="E15" s="265" t="str">
        <f>VLOOKUP($F15,УЧАСТНИКИ!$A$2:$L$1106,8,FALSE)</f>
        <v>КМС</v>
      </c>
      <c r="F15" s="277" t="s">
        <v>1360</v>
      </c>
      <c r="G15" s="176"/>
      <c r="H15" s="176"/>
      <c r="I15" s="176"/>
      <c r="J15" s="181" t="str">
        <f>VLOOKUP($F15,УЧАСТНИКИ!$A$2:$L$1106,9,FALSE)</f>
        <v>К</v>
      </c>
    </row>
    <row r="16" spans="1:14" x14ac:dyDescent="0.25">
      <c r="A16" s="176" t="s">
        <v>48</v>
      </c>
      <c r="B16" s="177" t="str">
        <f>VLOOKUP($F16,УЧАСТНИКИ!$A$2:$L$1106,3,FALSE)</f>
        <v>Роженко Виктор</v>
      </c>
      <c r="C16" s="181" t="str">
        <f>VLOOKUP($F16,УЧАСТНИКИ!$A$2:$L$1106,4,FALSE)</f>
        <v>01.08.1993</v>
      </c>
      <c r="D16" s="226" t="str">
        <f>VLOOKUP($F16,УЧАСТНИКИ!$A$2:$L$1106,5,FALSE)</f>
        <v xml:space="preserve">Воронежская область </v>
      </c>
      <c r="E16" s="265" t="str">
        <f>VLOOKUP($F16,УЧАСТНИКИ!$A$2:$L$1106,8,FALSE)</f>
        <v>КМС</v>
      </c>
      <c r="F16" s="277" t="s">
        <v>1495</v>
      </c>
      <c r="G16" s="176"/>
      <c r="H16" s="176"/>
      <c r="I16" s="176"/>
      <c r="J16" s="181" t="str">
        <f>VLOOKUP($F16,УЧАСТНИКИ!$A$2:$L$1106,9,FALSE)</f>
        <v>К</v>
      </c>
    </row>
    <row r="17" spans="1:11" x14ac:dyDescent="0.25">
      <c r="A17" s="176" t="s">
        <v>71</v>
      </c>
      <c r="B17" s="177"/>
      <c r="C17" s="181"/>
      <c r="D17" s="226"/>
      <c r="E17" s="265"/>
      <c r="F17" s="176"/>
      <c r="G17" s="176"/>
      <c r="H17" s="176"/>
      <c r="I17" s="176"/>
      <c r="J17" s="181"/>
    </row>
    <row r="18" spans="1:11" x14ac:dyDescent="0.25">
      <c r="A18" s="222"/>
      <c r="B18" s="223" t="s">
        <v>50</v>
      </c>
      <c r="C18" s="224"/>
      <c r="D18" s="224"/>
      <c r="E18" s="224"/>
      <c r="F18" s="224"/>
      <c r="G18" s="224"/>
      <c r="H18" s="224"/>
      <c r="I18" s="224"/>
      <c r="J18" s="225"/>
      <c r="K18" s="7"/>
    </row>
    <row r="19" spans="1:11" x14ac:dyDescent="0.25">
      <c r="A19" s="176" t="s">
        <v>42</v>
      </c>
      <c r="B19" s="177"/>
      <c r="C19" s="181"/>
      <c r="D19" s="226"/>
      <c r="E19" s="265"/>
      <c r="F19" s="176"/>
      <c r="G19" s="176"/>
      <c r="H19" s="176"/>
      <c r="I19" s="176"/>
      <c r="J19" s="181"/>
    </row>
    <row r="20" spans="1:11" x14ac:dyDescent="0.25">
      <c r="A20" s="176" t="s">
        <v>43</v>
      </c>
      <c r="B20" s="177" t="str">
        <f>VLOOKUP($F20,УЧАСТНИКИ!$A$2:$L$1106,3,FALSE)</f>
        <v>Гребеньщиков Константин</v>
      </c>
      <c r="C20" s="181" t="str">
        <f>VLOOKUP($F20,УЧАСТНИКИ!$A$2:$L$1106,4,FALSE)</f>
        <v>02.01.1990</v>
      </c>
      <c r="D20" s="226" t="str">
        <f>VLOOKUP($F20,УЧАСТНИКИ!$A$2:$L$1106,5,FALSE)</f>
        <v xml:space="preserve">Тюменская область </v>
      </c>
      <c r="E20" s="265" t="str">
        <f>VLOOKUP($F20,УЧАСТНИКИ!$A$2:$L$1106,8,FALSE)</f>
        <v>КМС</v>
      </c>
      <c r="F20" s="277" t="s">
        <v>1347</v>
      </c>
      <c r="G20" s="176"/>
      <c r="H20" s="176"/>
      <c r="I20" s="176"/>
      <c r="J20" s="181" t="str">
        <f>VLOOKUP($F20,УЧАСТНИКИ!$A$2:$L$1106,9,FALSE)</f>
        <v>К</v>
      </c>
    </row>
    <row r="21" spans="1:11" x14ac:dyDescent="0.25">
      <c r="A21" s="176" t="s">
        <v>44</v>
      </c>
      <c r="B21" s="177" t="str">
        <f>VLOOKUP($F21,УЧАСТНИКИ!$A$2:$L$1106,3,FALSE)</f>
        <v>Чубровский Роман</v>
      </c>
      <c r="C21" s="181" t="str">
        <f>VLOOKUP($F21,УЧАСТНИКИ!$A$2:$L$1106,4,FALSE)</f>
        <v>21.12.1994</v>
      </c>
      <c r="D21" s="226" t="str">
        <f>VLOOKUP($F21,УЧАСТНИКИ!$A$2:$L$1106,5,FALSE)</f>
        <v xml:space="preserve">Новосибирская область </v>
      </c>
      <c r="E21" s="265" t="str">
        <f>VLOOKUP($F21,УЧАСТНИКИ!$A$2:$L$1106,8,FALSE)</f>
        <v>МС</v>
      </c>
      <c r="F21" s="277" t="s">
        <v>1477</v>
      </c>
      <c r="G21" s="176"/>
      <c r="H21" s="176"/>
      <c r="I21" s="176"/>
      <c r="J21" s="181" t="str">
        <f>VLOOKUP($F21,УЧАСТНИКИ!$A$2:$L$1106,9,FALSE)</f>
        <v>К</v>
      </c>
    </row>
    <row r="22" spans="1:11" x14ac:dyDescent="0.25">
      <c r="A22" s="176" t="s">
        <v>45</v>
      </c>
      <c r="B22" s="177" t="str">
        <f>VLOOKUP($F22,УЧАСТНИКИ!$A$2:$L$1106,3,FALSE)</f>
        <v>Лысенко Владимир</v>
      </c>
      <c r="C22" s="181" t="str">
        <f>VLOOKUP($F22,УЧАСТНИКИ!$A$2:$L$1106,4,FALSE)</f>
        <v>10.06.1998</v>
      </c>
      <c r="D22" s="226" t="str">
        <f>VLOOKUP($F22,УЧАСТНИКИ!$A$2:$L$1106,5,FALSE)</f>
        <v xml:space="preserve">Московская область </v>
      </c>
      <c r="E22" s="265" t="str">
        <f>VLOOKUP($F22,УЧАСТНИКИ!$A$2:$L$1106,8,FALSE)</f>
        <v>МС</v>
      </c>
      <c r="F22" s="277" t="s">
        <v>1516</v>
      </c>
      <c r="G22" s="176"/>
      <c r="H22" s="176"/>
      <c r="I22" s="176"/>
      <c r="J22" s="181" t="str">
        <f>VLOOKUP($F22,УЧАСТНИКИ!$A$2:$L$1106,9,FALSE)</f>
        <v>К</v>
      </c>
    </row>
    <row r="23" spans="1:11" x14ac:dyDescent="0.25">
      <c r="A23" s="176" t="s">
        <v>46</v>
      </c>
      <c r="B23" s="177" t="str">
        <f>VLOOKUP($F23,УЧАСТНИКИ!$A$2:$L$1106,3,FALSE)</f>
        <v>Кудрявцев Денис</v>
      </c>
      <c r="C23" s="181" t="str">
        <f>VLOOKUP($F23,УЧАСТНИКИ!$A$2:$L$1106,4,FALSE)</f>
        <v>13.04.1992</v>
      </c>
      <c r="D23" s="226" t="str">
        <f>VLOOKUP($F23,УЧАСТНИКИ!$A$2:$L$1106,5,FALSE)</f>
        <v xml:space="preserve">Тюменская область </v>
      </c>
      <c r="E23" s="265" t="str">
        <f>VLOOKUP($F23,УЧАСТНИКИ!$A$2:$L$1106,8,FALSE)</f>
        <v>ЗМС</v>
      </c>
      <c r="F23" s="277" t="s">
        <v>1349</v>
      </c>
      <c r="G23" s="176"/>
      <c r="H23" s="176"/>
      <c r="I23" s="176"/>
      <c r="J23" s="181" t="str">
        <f>VLOOKUP($F23,УЧАСТНИКИ!$A$2:$L$1106,9,FALSE)</f>
        <v>К</v>
      </c>
    </row>
    <row r="24" spans="1:11" x14ac:dyDescent="0.25">
      <c r="A24" s="176" t="s">
        <v>47</v>
      </c>
      <c r="B24" s="177" t="str">
        <f>VLOOKUP($F24,УЧАСТНИКИ!$A$2:$L$1106,3,FALSE)</f>
        <v>Логинов Иван</v>
      </c>
      <c r="C24" s="181" t="str">
        <f>VLOOKUP($F24,УЧАСТНИКИ!$A$2:$L$1106,4,FALSE)</f>
        <v>19.06.1997</v>
      </c>
      <c r="D24" s="226" t="str">
        <f>VLOOKUP($F24,УЧАСТНИКИ!$A$2:$L$1106,5,FALSE)</f>
        <v>Москва Владимирская область</v>
      </c>
      <c r="E24" s="265" t="str">
        <f>VLOOKUP($F24,УЧАСТНИКИ!$A$2:$L$1106,8,FALSE)</f>
        <v>МС</v>
      </c>
      <c r="F24" s="277" t="s">
        <v>1407</v>
      </c>
      <c r="G24" s="176"/>
      <c r="H24" s="176"/>
      <c r="I24" s="176"/>
      <c r="J24" s="181" t="str">
        <f>VLOOKUP($F24,УЧАСТНИКИ!$A$2:$L$1106,9,FALSE)</f>
        <v>К</v>
      </c>
    </row>
    <row r="25" spans="1:11" x14ac:dyDescent="0.25">
      <c r="A25" s="176" t="s">
        <v>48</v>
      </c>
      <c r="B25" s="177" t="str">
        <f>VLOOKUP($F25,УЧАСТНИКИ!$A$2:$L$1106,3,FALSE)</f>
        <v>Рубцов Артем</v>
      </c>
      <c r="C25" s="181" t="str">
        <f>VLOOKUP($F25,УЧАСТНИКИ!$A$2:$L$1106,4,FALSE)</f>
        <v>30.05.1998</v>
      </c>
      <c r="D25" s="226" t="str">
        <f>VLOOKUP($F25,УЧАСТНИКИ!$A$2:$L$1106,5,FALSE)</f>
        <v>Москва Оренбургская область</v>
      </c>
      <c r="E25" s="265" t="str">
        <f>VLOOKUP($F25,УЧАСТНИКИ!$A$2:$L$1106,8,FALSE)</f>
        <v>КМС</v>
      </c>
      <c r="F25" s="277" t="s">
        <v>1532</v>
      </c>
      <c r="G25" s="176"/>
      <c r="H25" s="176"/>
      <c r="I25" s="176"/>
      <c r="J25" s="181" t="str">
        <f>VLOOKUP($F25,УЧАСТНИКИ!$A$2:$L$1106,9,FALSE)</f>
        <v>Л</v>
      </c>
    </row>
    <row r="26" spans="1:11" x14ac:dyDescent="0.25">
      <c r="A26" s="176">
        <v>8</v>
      </c>
      <c r="B26" s="177" t="str">
        <f>VLOOKUP($F26,УЧАСТНИКИ!$A$2:$L$1106,3,FALSE)</f>
        <v>Федотов Артём</v>
      </c>
      <c r="C26" s="181" t="str">
        <f>VLOOKUP($F26,УЧАСТНИКИ!$A$2:$L$1106,4,FALSE)</f>
        <v>12.11.1991</v>
      </c>
      <c r="D26" s="226" t="str">
        <f>VLOOKUP($F26,УЧАСТНИКИ!$A$2:$L$1106,5,FALSE)</f>
        <v xml:space="preserve">Ульяновская область </v>
      </c>
      <c r="E26" s="265" t="str">
        <f>VLOOKUP($F26,УЧАСТНИКИ!$A$2:$L$1106,8,FALSE)</f>
        <v>МС</v>
      </c>
      <c r="F26" s="277" t="s">
        <v>1366</v>
      </c>
      <c r="G26" s="176"/>
      <c r="H26" s="176"/>
      <c r="I26" s="176"/>
      <c r="J26" s="181" t="str">
        <f>VLOOKUP($F26,УЧАСТНИКИ!$A$2:$L$1106,9,FALSE)</f>
        <v>К</v>
      </c>
    </row>
    <row r="27" spans="1:11" hidden="1" x14ac:dyDescent="0.25">
      <c r="A27" s="222"/>
      <c r="B27" s="223" t="s">
        <v>51</v>
      </c>
      <c r="C27" s="224"/>
      <c r="D27" s="224"/>
      <c r="E27" s="224"/>
      <c r="F27" s="224"/>
      <c r="G27" s="224"/>
      <c r="H27" s="224"/>
      <c r="I27" s="224"/>
      <c r="J27" s="225"/>
    </row>
    <row r="28" spans="1:11" hidden="1" x14ac:dyDescent="0.25">
      <c r="A28" s="176" t="s">
        <v>42</v>
      </c>
      <c r="B28" s="177" t="e">
        <f>VLOOKUP($F28,УЧАСТНИКИ!$A$2:$L$1106,3,FALSE)</f>
        <v>#N/A</v>
      </c>
      <c r="C28" s="181" t="e">
        <f>VLOOKUP($F28,УЧАСТНИКИ!$A$2:$L$1106,4,FALSE)</f>
        <v>#N/A</v>
      </c>
      <c r="D28" s="226" t="e">
        <f>VLOOKUP($F28,УЧАСТНИКИ!$A$2:$L$1106,5,FALSE)</f>
        <v>#N/A</v>
      </c>
      <c r="E28" s="265" t="e">
        <f>VLOOKUP($F28,УЧАСТНИКИ!$A$2:$L$1106,8,FALSE)</f>
        <v>#N/A</v>
      </c>
      <c r="F28" s="176"/>
      <c r="G28" s="176"/>
      <c r="H28" s="176"/>
      <c r="I28" s="176"/>
      <c r="J28" s="181" t="e">
        <f>VLOOKUP($F28,УЧАСТНИКИ!$A$2:$L$1106,9,FALSE)</f>
        <v>#N/A</v>
      </c>
    </row>
    <row r="29" spans="1:11" hidden="1" x14ac:dyDescent="0.25">
      <c r="A29" s="176" t="s">
        <v>43</v>
      </c>
      <c r="B29" s="177" t="e">
        <f>VLOOKUP($F29,УЧАСТНИКИ!$A$2:$L$1106,3,FALSE)</f>
        <v>#N/A</v>
      </c>
      <c r="C29" s="181" t="e">
        <f>VLOOKUP($F29,УЧАСТНИКИ!$A$2:$L$1106,4,FALSE)</f>
        <v>#N/A</v>
      </c>
      <c r="D29" s="226" t="e">
        <f>VLOOKUP($F29,УЧАСТНИКИ!$A$2:$L$1106,5,FALSE)</f>
        <v>#N/A</v>
      </c>
      <c r="E29" s="265" t="e">
        <f>VLOOKUP($F29,УЧАСТНИКИ!$A$2:$L$1106,8,FALSE)</f>
        <v>#N/A</v>
      </c>
      <c r="F29" s="176"/>
      <c r="G29" s="176"/>
      <c r="H29" s="176"/>
      <c r="I29" s="176"/>
      <c r="J29" s="181" t="e">
        <f>VLOOKUP($F29,УЧАСТНИКИ!$A$2:$L$1106,9,FALSE)</f>
        <v>#N/A</v>
      </c>
    </row>
    <row r="30" spans="1:11" hidden="1" x14ac:dyDescent="0.25">
      <c r="A30" s="176" t="s">
        <v>44</v>
      </c>
      <c r="B30" s="177" t="e">
        <f>VLOOKUP($F30,УЧАСТНИКИ!$A$2:$L$1106,3,FALSE)</f>
        <v>#N/A</v>
      </c>
      <c r="C30" s="181" t="e">
        <f>VLOOKUP($F30,УЧАСТНИКИ!$A$2:$L$1106,4,FALSE)</f>
        <v>#N/A</v>
      </c>
      <c r="D30" s="226" t="e">
        <f>VLOOKUP($F30,УЧАСТНИКИ!$A$2:$L$1106,5,FALSE)</f>
        <v>#N/A</v>
      </c>
      <c r="E30" s="265" t="e">
        <f>VLOOKUP($F30,УЧАСТНИКИ!$A$2:$L$1106,8,FALSE)</f>
        <v>#N/A</v>
      </c>
      <c r="F30" s="176"/>
      <c r="G30" s="176"/>
      <c r="H30" s="176"/>
      <c r="I30" s="176"/>
      <c r="J30" s="181" t="e">
        <f>VLOOKUP($F30,УЧАСТНИКИ!$A$2:$L$1106,9,FALSE)</f>
        <v>#N/A</v>
      </c>
    </row>
    <row r="31" spans="1:11" hidden="1" x14ac:dyDescent="0.25">
      <c r="A31" s="176" t="s">
        <v>45</v>
      </c>
      <c r="B31" s="177" t="e">
        <f>VLOOKUP($F31,УЧАСТНИКИ!$A$2:$L$1106,3,FALSE)</f>
        <v>#N/A</v>
      </c>
      <c r="C31" s="181" t="e">
        <f>VLOOKUP($F31,УЧАСТНИКИ!$A$2:$L$1106,4,FALSE)</f>
        <v>#N/A</v>
      </c>
      <c r="D31" s="226" t="e">
        <f>VLOOKUP($F31,УЧАСТНИКИ!$A$2:$L$1106,5,FALSE)</f>
        <v>#N/A</v>
      </c>
      <c r="E31" s="265" t="e">
        <f>VLOOKUP($F31,УЧАСТНИКИ!$A$2:$L$1106,8,FALSE)</f>
        <v>#N/A</v>
      </c>
      <c r="F31" s="176"/>
      <c r="G31" s="176"/>
      <c r="H31" s="176"/>
      <c r="I31" s="176"/>
      <c r="J31" s="181" t="e">
        <f>VLOOKUP($F31,УЧАСТНИКИ!$A$2:$L$1106,9,FALSE)</f>
        <v>#N/A</v>
      </c>
    </row>
    <row r="32" spans="1:11" hidden="1" x14ac:dyDescent="0.25">
      <c r="A32" s="176" t="s">
        <v>46</v>
      </c>
      <c r="B32" s="177" t="e">
        <f>VLOOKUP($F32,УЧАСТНИКИ!$A$2:$L$1106,3,FALSE)</f>
        <v>#N/A</v>
      </c>
      <c r="C32" s="181" t="e">
        <f>VLOOKUP($F32,УЧАСТНИКИ!$A$2:$L$1106,4,FALSE)</f>
        <v>#N/A</v>
      </c>
      <c r="D32" s="226" t="e">
        <f>VLOOKUP($F32,УЧАСТНИКИ!$A$2:$L$1106,5,FALSE)</f>
        <v>#N/A</v>
      </c>
      <c r="E32" s="265" t="e">
        <f>VLOOKUP($F32,УЧАСТНИКИ!$A$2:$L$1106,8,FALSE)</f>
        <v>#N/A</v>
      </c>
      <c r="F32" s="176"/>
      <c r="G32" s="176"/>
      <c r="H32" s="176"/>
      <c r="I32" s="176"/>
      <c r="J32" s="181" t="e">
        <f>VLOOKUP($F32,УЧАСТНИКИ!$A$2:$L$1106,9,FALSE)</f>
        <v>#N/A</v>
      </c>
    </row>
    <row r="33" spans="1:11" hidden="1" x14ac:dyDescent="0.25">
      <c r="A33" s="176" t="s">
        <v>47</v>
      </c>
      <c r="B33" s="177" t="e">
        <f>VLOOKUP($F33,УЧАСТНИКИ!$A$2:$L$1106,3,FALSE)</f>
        <v>#N/A</v>
      </c>
      <c r="C33" s="181" t="e">
        <f>VLOOKUP($F33,УЧАСТНИКИ!$A$2:$L$1106,4,FALSE)</f>
        <v>#N/A</v>
      </c>
      <c r="D33" s="226" t="e">
        <f>VLOOKUP($F33,УЧАСТНИКИ!$A$2:$L$1106,5,FALSE)</f>
        <v>#N/A</v>
      </c>
      <c r="E33" s="265" t="e">
        <f>VLOOKUP($F33,УЧАСТНИКИ!$A$2:$L$1106,8,FALSE)</f>
        <v>#N/A</v>
      </c>
      <c r="F33" s="176"/>
      <c r="G33" s="176"/>
      <c r="H33" s="176"/>
      <c r="I33" s="176"/>
      <c r="J33" s="181" t="e">
        <f>VLOOKUP($F33,УЧАСТНИКИ!$A$2:$L$1106,9,FALSE)</f>
        <v>#N/A</v>
      </c>
    </row>
    <row r="34" spans="1:11" hidden="1" x14ac:dyDescent="0.25">
      <c r="A34" s="176" t="s">
        <v>48</v>
      </c>
      <c r="B34" s="177" t="e">
        <f>VLOOKUP($F34,УЧАСТНИКИ!$A$2:$L$1106,3,FALSE)</f>
        <v>#N/A</v>
      </c>
      <c r="C34" s="181" t="e">
        <f>VLOOKUP($F34,УЧАСТНИКИ!$A$2:$L$1106,4,FALSE)</f>
        <v>#N/A</v>
      </c>
      <c r="D34" s="226" t="e">
        <f>VLOOKUP($F34,УЧАСТНИКИ!$A$2:$L$1106,5,FALSE)</f>
        <v>#N/A</v>
      </c>
      <c r="E34" s="265" t="e">
        <f>VLOOKUP($F34,УЧАСТНИКИ!$A$2:$L$1106,8,FALSE)</f>
        <v>#N/A</v>
      </c>
      <c r="F34" s="176"/>
      <c r="G34" s="176"/>
      <c r="H34" s="176"/>
      <c r="I34" s="176"/>
      <c r="J34" s="181" t="e">
        <f>VLOOKUP($F34,УЧАСТНИКИ!$A$2:$L$1106,9,FALSE)</f>
        <v>#N/A</v>
      </c>
    </row>
    <row r="35" spans="1:11" hidden="1" x14ac:dyDescent="0.25">
      <c r="A35" s="176">
        <v>8</v>
      </c>
      <c r="B35" s="177" t="e">
        <f>VLOOKUP($F35,УЧАСТНИКИ!$A$2:$L$1106,3,FALSE)</f>
        <v>#N/A</v>
      </c>
      <c r="C35" s="181" t="e">
        <f>VLOOKUP($F35,УЧАСТНИКИ!$A$2:$L$1106,4,FALSE)</f>
        <v>#N/A</v>
      </c>
      <c r="D35" s="226" t="e">
        <f>VLOOKUP($F35,УЧАСТНИКИ!$A$2:$L$1106,5,FALSE)</f>
        <v>#N/A</v>
      </c>
      <c r="E35" s="265" t="e">
        <f>VLOOKUP($F35,УЧАСТНИКИ!$A$2:$L$1106,8,FALSE)</f>
        <v>#N/A</v>
      </c>
      <c r="F35" s="176"/>
      <c r="G35" s="176"/>
      <c r="H35" s="176"/>
      <c r="I35" s="176"/>
      <c r="J35" s="181" t="e">
        <f>VLOOKUP($F35,УЧАСТНИКИ!$A$2:$L$1106,9,FALSE)</f>
        <v>#N/A</v>
      </c>
    </row>
    <row r="36" spans="1:11" hidden="1" x14ac:dyDescent="0.25">
      <c r="A36" s="222"/>
      <c r="B36" s="223" t="s">
        <v>52</v>
      </c>
      <c r="C36" s="224"/>
      <c r="D36" s="224"/>
      <c r="E36" s="224"/>
      <c r="F36" s="224"/>
      <c r="G36" s="224"/>
      <c r="H36" s="224"/>
      <c r="I36" s="224"/>
      <c r="J36" s="225"/>
      <c r="K36" s="27"/>
    </row>
    <row r="37" spans="1:11" hidden="1" x14ac:dyDescent="0.25">
      <c r="A37" s="176" t="s">
        <v>42</v>
      </c>
      <c r="B37" s="177" t="e">
        <f>VLOOKUP($F37,УЧАСТНИКИ!$A$2:$L$1106,3,FALSE)</f>
        <v>#N/A</v>
      </c>
      <c r="C37" s="181" t="e">
        <f>VLOOKUP($F37,УЧАСТНИКИ!$A$2:$L$1106,4,FALSE)</f>
        <v>#N/A</v>
      </c>
      <c r="D37" s="226" t="e">
        <f>VLOOKUP($F37,УЧАСТНИКИ!$A$2:$L$1106,5,FALSE)</f>
        <v>#N/A</v>
      </c>
      <c r="E37" s="265" t="e">
        <f>VLOOKUP($F37,УЧАСТНИКИ!$A$2:$L$1106,8,FALSE)</f>
        <v>#N/A</v>
      </c>
      <c r="F37" s="176"/>
      <c r="G37" s="176"/>
      <c r="H37" s="176"/>
      <c r="I37" s="176"/>
      <c r="J37" s="181" t="e">
        <f>VLOOKUP($F37,УЧАСТНИКИ!$A$2:$L$1106,9,FALSE)</f>
        <v>#N/A</v>
      </c>
      <c r="K37" s="27"/>
    </row>
    <row r="38" spans="1:11" hidden="1" x14ac:dyDescent="0.25">
      <c r="A38" s="176" t="s">
        <v>43</v>
      </c>
      <c r="B38" s="177" t="e">
        <f>VLOOKUP($F38,УЧАСТНИКИ!$A$2:$L$1106,3,FALSE)</f>
        <v>#N/A</v>
      </c>
      <c r="C38" s="181" t="e">
        <f>VLOOKUP($F38,УЧАСТНИКИ!$A$2:$L$1106,4,FALSE)</f>
        <v>#N/A</v>
      </c>
      <c r="D38" s="226" t="e">
        <f>VLOOKUP($F38,УЧАСТНИКИ!$A$2:$L$1106,5,FALSE)</f>
        <v>#N/A</v>
      </c>
      <c r="E38" s="265" t="e">
        <f>VLOOKUP($F38,УЧАСТНИКИ!$A$2:$L$1106,8,FALSE)</f>
        <v>#N/A</v>
      </c>
      <c r="F38" s="176"/>
      <c r="G38" s="176"/>
      <c r="H38" s="176"/>
      <c r="I38" s="176"/>
      <c r="J38" s="181" t="e">
        <f>VLOOKUP($F38,УЧАСТНИКИ!$A$2:$L$1106,9,FALSE)</f>
        <v>#N/A</v>
      </c>
      <c r="K38" s="27"/>
    </row>
    <row r="39" spans="1:11" hidden="1" x14ac:dyDescent="0.25">
      <c r="A39" s="176" t="s">
        <v>44</v>
      </c>
      <c r="B39" s="177" t="e">
        <f>VLOOKUP($F39,УЧАСТНИКИ!$A$2:$L$1106,3,FALSE)</f>
        <v>#N/A</v>
      </c>
      <c r="C39" s="181" t="e">
        <f>VLOOKUP($F39,УЧАСТНИКИ!$A$2:$L$1106,4,FALSE)</f>
        <v>#N/A</v>
      </c>
      <c r="D39" s="226" t="e">
        <f>VLOOKUP($F39,УЧАСТНИКИ!$A$2:$L$1106,5,FALSE)</f>
        <v>#N/A</v>
      </c>
      <c r="E39" s="265" t="e">
        <f>VLOOKUP($F39,УЧАСТНИКИ!$A$2:$L$1106,8,FALSE)</f>
        <v>#N/A</v>
      </c>
      <c r="F39" s="176"/>
      <c r="G39" s="176"/>
      <c r="H39" s="176"/>
      <c r="I39" s="176"/>
      <c r="J39" s="181" t="e">
        <f>VLOOKUP($F39,УЧАСТНИКИ!$A$2:$L$1106,9,FALSE)</f>
        <v>#N/A</v>
      </c>
      <c r="K39" s="27"/>
    </row>
    <row r="40" spans="1:11" hidden="1" x14ac:dyDescent="0.25">
      <c r="A40" s="176" t="s">
        <v>45</v>
      </c>
      <c r="B40" s="177" t="e">
        <f>VLOOKUP($F40,УЧАСТНИКИ!$A$2:$L$1106,3,FALSE)</f>
        <v>#N/A</v>
      </c>
      <c r="C40" s="181" t="e">
        <f>VLOOKUP($F40,УЧАСТНИКИ!$A$2:$L$1106,4,FALSE)</f>
        <v>#N/A</v>
      </c>
      <c r="D40" s="226" t="e">
        <f>VLOOKUP($F40,УЧАСТНИКИ!$A$2:$L$1106,5,FALSE)</f>
        <v>#N/A</v>
      </c>
      <c r="E40" s="265" t="e">
        <f>VLOOKUP($F40,УЧАСТНИКИ!$A$2:$L$1106,8,FALSE)</f>
        <v>#N/A</v>
      </c>
      <c r="F40" s="176"/>
      <c r="G40" s="176"/>
      <c r="H40" s="176"/>
      <c r="I40" s="176"/>
      <c r="J40" s="181" t="e">
        <f>VLOOKUP($F40,УЧАСТНИКИ!$A$2:$L$1106,9,FALSE)</f>
        <v>#N/A</v>
      </c>
      <c r="K40" s="27"/>
    </row>
    <row r="41" spans="1:11" hidden="1" x14ac:dyDescent="0.25">
      <c r="A41" s="176" t="s">
        <v>46</v>
      </c>
      <c r="B41" s="177" t="e">
        <f>VLOOKUP($F41,УЧАСТНИКИ!$A$2:$L$1106,3,FALSE)</f>
        <v>#N/A</v>
      </c>
      <c r="C41" s="181" t="e">
        <f>VLOOKUP($F41,УЧАСТНИКИ!$A$2:$L$1106,4,FALSE)</f>
        <v>#N/A</v>
      </c>
      <c r="D41" s="226" t="e">
        <f>VLOOKUP($F41,УЧАСТНИКИ!$A$2:$L$1106,5,FALSE)</f>
        <v>#N/A</v>
      </c>
      <c r="E41" s="265" t="e">
        <f>VLOOKUP($F41,УЧАСТНИКИ!$A$2:$L$1106,8,FALSE)</f>
        <v>#N/A</v>
      </c>
      <c r="F41" s="176"/>
      <c r="G41" s="176"/>
      <c r="H41" s="176"/>
      <c r="I41" s="176"/>
      <c r="J41" s="181" t="e">
        <f>VLOOKUP($F41,УЧАСТНИКИ!$A$2:$L$1106,9,FALSE)</f>
        <v>#N/A</v>
      </c>
      <c r="K41" s="27"/>
    </row>
    <row r="42" spans="1:11" hidden="1" x14ac:dyDescent="0.25">
      <c r="A42" s="176" t="s">
        <v>47</v>
      </c>
      <c r="B42" s="177" t="e">
        <f>VLOOKUP($F42,УЧАСТНИКИ!$A$2:$L$1106,3,FALSE)</f>
        <v>#N/A</v>
      </c>
      <c r="C42" s="181" t="e">
        <f>VLOOKUP($F42,УЧАСТНИКИ!$A$2:$L$1106,4,FALSE)</f>
        <v>#N/A</v>
      </c>
      <c r="D42" s="226" t="e">
        <f>VLOOKUP($F42,УЧАСТНИКИ!$A$2:$L$1106,5,FALSE)</f>
        <v>#N/A</v>
      </c>
      <c r="E42" s="265" t="e">
        <f>VLOOKUP($F42,УЧАСТНИКИ!$A$2:$L$1106,8,FALSE)</f>
        <v>#N/A</v>
      </c>
      <c r="F42" s="176"/>
      <c r="G42" s="176"/>
      <c r="H42" s="176"/>
      <c r="I42" s="176"/>
      <c r="J42" s="181" t="e">
        <f>VLOOKUP($F42,УЧАСТНИКИ!$A$2:$L$1106,9,FALSE)</f>
        <v>#N/A</v>
      </c>
      <c r="K42" s="27"/>
    </row>
    <row r="43" spans="1:11" hidden="1" x14ac:dyDescent="0.25">
      <c r="A43" s="176" t="s">
        <v>48</v>
      </c>
      <c r="B43" s="177" t="e">
        <f>VLOOKUP($F43,УЧАСТНИКИ!$A$2:$L$1106,3,FALSE)</f>
        <v>#N/A</v>
      </c>
      <c r="C43" s="181" t="e">
        <f>VLOOKUP($F43,УЧАСТНИКИ!$A$2:$L$1106,4,FALSE)</f>
        <v>#N/A</v>
      </c>
      <c r="D43" s="226" t="e">
        <f>VLOOKUP($F43,УЧАСТНИКИ!$A$2:$L$1106,5,FALSE)</f>
        <v>#N/A</v>
      </c>
      <c r="E43" s="265" t="e">
        <f>VLOOKUP($F43,УЧАСТНИКИ!$A$2:$L$1106,8,FALSE)</f>
        <v>#N/A</v>
      </c>
      <c r="F43" s="176"/>
      <c r="G43" s="176"/>
      <c r="H43" s="176"/>
      <c r="I43" s="176"/>
      <c r="J43" s="181" t="e">
        <f>VLOOKUP($F43,УЧАСТНИКИ!$A$2:$L$1106,9,FALSE)</f>
        <v>#N/A</v>
      </c>
      <c r="K43" s="27"/>
    </row>
    <row r="44" spans="1:11" hidden="1" x14ac:dyDescent="0.25">
      <c r="A44" s="176">
        <v>8</v>
      </c>
      <c r="B44" s="177" t="e">
        <f>VLOOKUP($F44,УЧАСТНИКИ!$A$2:$L$1106,3,FALSE)</f>
        <v>#N/A</v>
      </c>
      <c r="C44" s="181" t="e">
        <f>VLOOKUP($F44,УЧАСТНИКИ!$A$2:$L$1106,4,FALSE)</f>
        <v>#N/A</v>
      </c>
      <c r="D44" s="226" t="e">
        <f>VLOOKUP($F44,УЧАСТНИКИ!$A$2:$L$1106,5,FALSE)</f>
        <v>#N/A</v>
      </c>
      <c r="E44" s="265" t="e">
        <f>VLOOKUP($F44,УЧАСТНИКИ!$A$2:$L$1106,8,FALSE)</f>
        <v>#N/A</v>
      </c>
      <c r="F44" s="176"/>
      <c r="G44" s="176"/>
      <c r="H44" s="176"/>
      <c r="I44" s="176"/>
      <c r="J44" s="181" t="e">
        <f>VLOOKUP($F44,УЧАСТНИКИ!$A$2:$L$1106,9,FALSE)</f>
        <v>#N/A</v>
      </c>
      <c r="K44" s="27"/>
    </row>
    <row r="45" spans="1:11" hidden="1" x14ac:dyDescent="0.25">
      <c r="A45" s="222"/>
      <c r="B45" s="223" t="s">
        <v>63</v>
      </c>
      <c r="C45" s="224"/>
      <c r="D45" s="224"/>
      <c r="E45" s="224"/>
      <c r="F45" s="224"/>
      <c r="G45" s="224"/>
      <c r="H45" s="224"/>
      <c r="I45" s="224"/>
      <c r="J45" s="225"/>
      <c r="K45" s="27"/>
    </row>
    <row r="46" spans="1:11" hidden="1" x14ac:dyDescent="0.25">
      <c r="A46" s="176" t="s">
        <v>42</v>
      </c>
      <c r="B46" s="177" t="e">
        <f>VLOOKUP($F46,УЧАСТНИКИ!$A$2:$L$1106,3,FALSE)</f>
        <v>#N/A</v>
      </c>
      <c r="C46" s="181" t="e">
        <f>VLOOKUP($F46,УЧАСТНИКИ!$A$2:$L$1106,4,FALSE)</f>
        <v>#N/A</v>
      </c>
      <c r="D46" s="226" t="e">
        <f>VLOOKUP($F46,УЧАСТНИКИ!$A$2:$L$1106,5,FALSE)</f>
        <v>#N/A</v>
      </c>
      <c r="E46" s="265" t="e">
        <f>VLOOKUP($F46,УЧАСТНИКИ!$A$2:$L$1106,8,FALSE)</f>
        <v>#N/A</v>
      </c>
      <c r="F46" s="176"/>
      <c r="G46" s="176"/>
      <c r="H46" s="176"/>
      <c r="I46" s="176"/>
      <c r="J46" s="181" t="e">
        <f>VLOOKUP($F46,УЧАСТНИКИ!$A$2:$L$1106,9,FALSE)</f>
        <v>#N/A</v>
      </c>
      <c r="K46" s="27"/>
    </row>
    <row r="47" spans="1:11" hidden="1" x14ac:dyDescent="0.25">
      <c r="A47" s="176" t="s">
        <v>43</v>
      </c>
      <c r="B47" s="177" t="e">
        <f>VLOOKUP($F47,УЧАСТНИКИ!$A$2:$L$1106,3,FALSE)</f>
        <v>#N/A</v>
      </c>
      <c r="C47" s="181" t="e">
        <f>VLOOKUP($F47,УЧАСТНИКИ!$A$2:$L$1106,4,FALSE)</f>
        <v>#N/A</v>
      </c>
      <c r="D47" s="226" t="e">
        <f>VLOOKUP($F47,УЧАСТНИКИ!$A$2:$L$1106,5,FALSE)</f>
        <v>#N/A</v>
      </c>
      <c r="E47" s="265" t="e">
        <f>VLOOKUP($F47,УЧАСТНИКИ!$A$2:$L$1106,8,FALSE)</f>
        <v>#N/A</v>
      </c>
      <c r="F47" s="176"/>
      <c r="G47" s="176"/>
      <c r="H47" s="176"/>
      <c r="I47" s="176"/>
      <c r="J47" s="181" t="e">
        <f>VLOOKUP($F47,УЧАСТНИКИ!$A$2:$L$1106,9,FALSE)</f>
        <v>#N/A</v>
      </c>
      <c r="K47" s="27"/>
    </row>
    <row r="48" spans="1:11" hidden="1" x14ac:dyDescent="0.25">
      <c r="A48" s="176" t="s">
        <v>44</v>
      </c>
      <c r="B48" s="177" t="e">
        <f>VLOOKUP($F48,УЧАСТНИКИ!$A$2:$L$1106,3,FALSE)</f>
        <v>#N/A</v>
      </c>
      <c r="C48" s="181" t="e">
        <f>VLOOKUP($F48,УЧАСТНИКИ!$A$2:$L$1106,4,FALSE)</f>
        <v>#N/A</v>
      </c>
      <c r="D48" s="226" t="e">
        <f>VLOOKUP($F48,УЧАСТНИКИ!$A$2:$L$1106,5,FALSE)</f>
        <v>#N/A</v>
      </c>
      <c r="E48" s="265" t="e">
        <f>VLOOKUP($F48,УЧАСТНИКИ!$A$2:$L$1106,8,FALSE)</f>
        <v>#N/A</v>
      </c>
      <c r="F48" s="176"/>
      <c r="G48" s="176"/>
      <c r="H48" s="176"/>
      <c r="I48" s="176"/>
      <c r="J48" s="181" t="e">
        <f>VLOOKUP($F48,УЧАСТНИКИ!$A$2:$L$1106,9,FALSE)</f>
        <v>#N/A</v>
      </c>
      <c r="K48" s="27"/>
    </row>
    <row r="49" spans="1:11" hidden="1" x14ac:dyDescent="0.25">
      <c r="A49" s="176" t="s">
        <v>45</v>
      </c>
      <c r="B49" s="177" t="e">
        <f>VLOOKUP($F49,УЧАСТНИКИ!$A$2:$L$1106,3,FALSE)</f>
        <v>#N/A</v>
      </c>
      <c r="C49" s="181" t="e">
        <f>VLOOKUP($F49,УЧАСТНИКИ!$A$2:$L$1106,4,FALSE)</f>
        <v>#N/A</v>
      </c>
      <c r="D49" s="226" t="e">
        <f>VLOOKUP($F49,УЧАСТНИКИ!$A$2:$L$1106,5,FALSE)</f>
        <v>#N/A</v>
      </c>
      <c r="E49" s="265" t="e">
        <f>VLOOKUP($F49,УЧАСТНИКИ!$A$2:$L$1106,8,FALSE)</f>
        <v>#N/A</v>
      </c>
      <c r="F49" s="176"/>
      <c r="G49" s="176"/>
      <c r="H49" s="176"/>
      <c r="I49" s="176"/>
      <c r="J49" s="181" t="e">
        <f>VLOOKUP($F49,УЧАСТНИКИ!$A$2:$L$1106,9,FALSE)</f>
        <v>#N/A</v>
      </c>
      <c r="K49" s="27"/>
    </row>
    <row r="50" spans="1:11" hidden="1" x14ac:dyDescent="0.25">
      <c r="A50" s="176" t="s">
        <v>46</v>
      </c>
      <c r="B50" s="177" t="e">
        <f>VLOOKUP($F50,УЧАСТНИКИ!$A$2:$L$1106,3,FALSE)</f>
        <v>#N/A</v>
      </c>
      <c r="C50" s="181" t="e">
        <f>VLOOKUP($F50,УЧАСТНИКИ!$A$2:$L$1106,4,FALSE)</f>
        <v>#N/A</v>
      </c>
      <c r="D50" s="226" t="e">
        <f>VLOOKUP($F50,УЧАСТНИКИ!$A$2:$L$1106,5,FALSE)</f>
        <v>#N/A</v>
      </c>
      <c r="E50" s="265" t="e">
        <f>VLOOKUP($F50,УЧАСТНИКИ!$A$2:$L$1106,8,FALSE)</f>
        <v>#N/A</v>
      </c>
      <c r="F50" s="176"/>
      <c r="G50" s="176"/>
      <c r="H50" s="176"/>
      <c r="I50" s="176"/>
      <c r="J50" s="181" t="e">
        <f>VLOOKUP($F50,УЧАСТНИКИ!$A$2:$L$1106,9,FALSE)</f>
        <v>#N/A</v>
      </c>
      <c r="K50" s="27"/>
    </row>
    <row r="51" spans="1:11" hidden="1" x14ac:dyDescent="0.25">
      <c r="A51" s="176" t="s">
        <v>47</v>
      </c>
      <c r="B51" s="177" t="e">
        <f>VLOOKUP($F51,УЧАСТНИКИ!$A$2:$L$1106,3,FALSE)</f>
        <v>#N/A</v>
      </c>
      <c r="C51" s="181" t="e">
        <f>VLOOKUP($F51,УЧАСТНИКИ!$A$2:$L$1106,4,FALSE)</f>
        <v>#N/A</v>
      </c>
      <c r="D51" s="226" t="e">
        <f>VLOOKUP($F51,УЧАСТНИКИ!$A$2:$L$1106,5,FALSE)</f>
        <v>#N/A</v>
      </c>
      <c r="E51" s="265" t="e">
        <f>VLOOKUP($F51,УЧАСТНИКИ!$A$2:$L$1106,8,FALSE)</f>
        <v>#N/A</v>
      </c>
      <c r="F51" s="176"/>
      <c r="G51" s="176"/>
      <c r="H51" s="176"/>
      <c r="I51" s="176"/>
      <c r="J51" s="181" t="e">
        <f>VLOOKUP($F51,УЧАСТНИКИ!$A$2:$L$1106,9,FALSE)</f>
        <v>#N/A</v>
      </c>
      <c r="K51" s="27"/>
    </row>
    <row r="52" spans="1:11" hidden="1" x14ac:dyDescent="0.25">
      <c r="A52" s="176" t="s">
        <v>48</v>
      </c>
      <c r="B52" s="177" t="e">
        <f>VLOOKUP($F52,УЧАСТНИКИ!$A$2:$L$1106,3,FALSE)</f>
        <v>#N/A</v>
      </c>
      <c r="C52" s="181" t="e">
        <f>VLOOKUP($F52,УЧАСТНИКИ!$A$2:$L$1106,4,FALSE)</f>
        <v>#N/A</v>
      </c>
      <c r="D52" s="226" t="e">
        <f>VLOOKUP($F52,УЧАСТНИКИ!$A$2:$L$1106,5,FALSE)</f>
        <v>#N/A</v>
      </c>
      <c r="E52" s="265" t="e">
        <f>VLOOKUP($F52,УЧАСТНИКИ!$A$2:$L$1106,8,FALSE)</f>
        <v>#N/A</v>
      </c>
      <c r="F52" s="176"/>
      <c r="G52" s="176"/>
      <c r="H52" s="176"/>
      <c r="I52" s="176"/>
      <c r="J52" s="181" t="e">
        <f>VLOOKUP($F52,УЧАСТНИКИ!$A$2:$L$1106,9,FALSE)</f>
        <v>#N/A</v>
      </c>
      <c r="K52" s="27"/>
    </row>
    <row r="53" spans="1:11" hidden="1" x14ac:dyDescent="0.25">
      <c r="A53" s="176">
        <v>8</v>
      </c>
      <c r="B53" s="177" t="e">
        <f>VLOOKUP($F53,УЧАСТНИКИ!$A$2:$L$1106,3,FALSE)</f>
        <v>#N/A</v>
      </c>
      <c r="C53" s="181" t="e">
        <f>VLOOKUP($F53,УЧАСТНИКИ!$A$2:$L$1106,4,FALSE)</f>
        <v>#N/A</v>
      </c>
      <c r="D53" s="226" t="e">
        <f>VLOOKUP($F53,УЧАСТНИКИ!$A$2:$L$1106,5,FALSE)</f>
        <v>#N/A</v>
      </c>
      <c r="E53" s="265" t="e">
        <f>VLOOKUP($F53,УЧАСТНИКИ!$A$2:$L$1106,8,FALSE)</f>
        <v>#N/A</v>
      </c>
      <c r="F53" s="176"/>
      <c r="G53" s="176"/>
      <c r="H53" s="176"/>
      <c r="I53" s="176"/>
      <c r="J53" s="181" t="e">
        <f>VLOOKUP($F53,УЧАСТНИКИ!$A$2:$L$1106,9,FALSE)</f>
        <v>#N/A</v>
      </c>
      <c r="K53" s="27"/>
    </row>
    <row r="54" spans="1:11" hidden="1" x14ac:dyDescent="0.25">
      <c r="A54" s="222"/>
      <c r="B54" s="223" t="s">
        <v>29</v>
      </c>
      <c r="C54" s="224"/>
      <c r="D54" s="224"/>
      <c r="E54" s="224"/>
      <c r="F54" s="224"/>
      <c r="G54" s="224"/>
      <c r="H54" s="224"/>
      <c r="I54" s="224"/>
      <c r="J54" s="225"/>
      <c r="K54" s="27"/>
    </row>
    <row r="55" spans="1:11" hidden="1" x14ac:dyDescent="0.25">
      <c r="A55" s="176" t="s">
        <v>42</v>
      </c>
      <c r="B55" s="177" t="e">
        <f>VLOOKUP($F55,УЧАСТНИКИ!$A$2:$L$1106,3,FALSE)</f>
        <v>#N/A</v>
      </c>
      <c r="C55" s="181" t="e">
        <f>VLOOKUP($F55,УЧАСТНИКИ!$A$2:$L$1106,4,FALSE)</f>
        <v>#N/A</v>
      </c>
      <c r="D55" s="226" t="e">
        <f>VLOOKUP($F55,УЧАСТНИКИ!$A$2:$L$1106,5,FALSE)</f>
        <v>#N/A</v>
      </c>
      <c r="E55" s="265" t="e">
        <f>VLOOKUP($F55,УЧАСТНИКИ!$A$2:$L$1106,8,FALSE)</f>
        <v>#N/A</v>
      </c>
      <c r="F55" s="176"/>
      <c r="G55" s="176"/>
      <c r="H55" s="176"/>
      <c r="I55" s="176"/>
      <c r="J55" s="181" t="e">
        <f>VLOOKUP($F55,УЧАСТНИКИ!$A$2:$L$1106,9,FALSE)</f>
        <v>#N/A</v>
      </c>
      <c r="K55" s="27"/>
    </row>
    <row r="56" spans="1:11" hidden="1" x14ac:dyDescent="0.25">
      <c r="A56" s="176" t="s">
        <v>43</v>
      </c>
      <c r="B56" s="177" t="e">
        <f>VLOOKUP($F56,УЧАСТНИКИ!$A$2:$L$1106,3,FALSE)</f>
        <v>#N/A</v>
      </c>
      <c r="C56" s="181" t="e">
        <f>VLOOKUP($F56,УЧАСТНИКИ!$A$2:$L$1106,4,FALSE)</f>
        <v>#N/A</v>
      </c>
      <c r="D56" s="226" t="e">
        <f>VLOOKUP($F56,УЧАСТНИКИ!$A$2:$L$1106,5,FALSE)</f>
        <v>#N/A</v>
      </c>
      <c r="E56" s="265" t="e">
        <f>VLOOKUP($F56,УЧАСТНИКИ!$A$2:$L$1106,8,FALSE)</f>
        <v>#N/A</v>
      </c>
      <c r="F56" s="176"/>
      <c r="G56" s="176"/>
      <c r="H56" s="176"/>
      <c r="I56" s="176"/>
      <c r="J56" s="181" t="e">
        <f>VLOOKUP($F56,УЧАСТНИКИ!$A$2:$L$1106,9,FALSE)</f>
        <v>#N/A</v>
      </c>
      <c r="K56" s="27"/>
    </row>
    <row r="57" spans="1:11" hidden="1" x14ac:dyDescent="0.25">
      <c r="A57" s="176" t="s">
        <v>44</v>
      </c>
      <c r="B57" s="177" t="e">
        <f>VLOOKUP($F57,УЧАСТНИКИ!$A$2:$L$1106,3,FALSE)</f>
        <v>#N/A</v>
      </c>
      <c r="C57" s="181" t="e">
        <f>VLOOKUP($F57,УЧАСТНИКИ!$A$2:$L$1106,4,FALSE)</f>
        <v>#N/A</v>
      </c>
      <c r="D57" s="226" t="e">
        <f>VLOOKUP($F57,УЧАСТНИКИ!$A$2:$L$1106,5,FALSE)</f>
        <v>#N/A</v>
      </c>
      <c r="E57" s="265" t="e">
        <f>VLOOKUP($F57,УЧАСТНИКИ!$A$2:$L$1106,8,FALSE)</f>
        <v>#N/A</v>
      </c>
      <c r="F57" s="176"/>
      <c r="G57" s="176"/>
      <c r="H57" s="176"/>
      <c r="I57" s="176"/>
      <c r="J57" s="181" t="e">
        <f>VLOOKUP($F57,УЧАСТНИКИ!$A$2:$L$1106,9,FALSE)</f>
        <v>#N/A</v>
      </c>
      <c r="K57" s="27"/>
    </row>
    <row r="58" spans="1:11" hidden="1" x14ac:dyDescent="0.25">
      <c r="A58" s="176" t="s">
        <v>45</v>
      </c>
      <c r="B58" s="177" t="e">
        <f>VLOOKUP($F58,УЧАСТНИКИ!$A$2:$L$1106,3,FALSE)</f>
        <v>#N/A</v>
      </c>
      <c r="C58" s="181" t="e">
        <f>VLOOKUP($F58,УЧАСТНИКИ!$A$2:$L$1106,4,FALSE)</f>
        <v>#N/A</v>
      </c>
      <c r="D58" s="226" t="e">
        <f>VLOOKUP($F58,УЧАСТНИКИ!$A$2:$L$1106,5,FALSE)</f>
        <v>#N/A</v>
      </c>
      <c r="E58" s="265" t="e">
        <f>VLOOKUP($F58,УЧАСТНИКИ!$A$2:$L$1106,8,FALSE)</f>
        <v>#N/A</v>
      </c>
      <c r="F58" s="176"/>
      <c r="G58" s="176"/>
      <c r="H58" s="176"/>
      <c r="I58" s="176"/>
      <c r="J58" s="181" t="e">
        <f>VLOOKUP($F58,УЧАСТНИКИ!$A$2:$L$1106,9,FALSE)</f>
        <v>#N/A</v>
      </c>
      <c r="K58" s="27"/>
    </row>
    <row r="59" spans="1:11" hidden="1" x14ac:dyDescent="0.25">
      <c r="A59" s="176" t="s">
        <v>46</v>
      </c>
      <c r="B59" s="177" t="e">
        <f>VLOOKUP($F59,УЧАСТНИКИ!$A$2:$L$1106,3,FALSE)</f>
        <v>#N/A</v>
      </c>
      <c r="C59" s="181" t="e">
        <f>VLOOKUP($F59,УЧАСТНИКИ!$A$2:$L$1106,4,FALSE)</f>
        <v>#N/A</v>
      </c>
      <c r="D59" s="226" t="e">
        <f>VLOOKUP($F59,УЧАСТНИКИ!$A$2:$L$1106,5,FALSE)</f>
        <v>#N/A</v>
      </c>
      <c r="E59" s="265" t="e">
        <f>VLOOKUP($F59,УЧАСТНИКИ!$A$2:$L$1106,8,FALSE)</f>
        <v>#N/A</v>
      </c>
      <c r="F59" s="176"/>
      <c r="G59" s="176"/>
      <c r="H59" s="176"/>
      <c r="I59" s="176"/>
      <c r="J59" s="181" t="e">
        <f>VLOOKUP($F59,УЧАСТНИКИ!$A$2:$L$1106,9,FALSE)</f>
        <v>#N/A</v>
      </c>
      <c r="K59" s="27"/>
    </row>
    <row r="60" spans="1:11" hidden="1" x14ac:dyDescent="0.25">
      <c r="A60" s="176" t="s">
        <v>47</v>
      </c>
      <c r="B60" s="177" t="e">
        <f>VLOOKUP($F60,УЧАСТНИКИ!$A$2:$L$1106,3,FALSE)</f>
        <v>#N/A</v>
      </c>
      <c r="C60" s="181" t="e">
        <f>VLOOKUP($F60,УЧАСТНИКИ!$A$2:$L$1106,4,FALSE)</f>
        <v>#N/A</v>
      </c>
      <c r="D60" s="226" t="e">
        <f>VLOOKUP($F60,УЧАСТНИКИ!$A$2:$L$1106,5,FALSE)</f>
        <v>#N/A</v>
      </c>
      <c r="E60" s="265" t="e">
        <f>VLOOKUP($F60,УЧАСТНИКИ!$A$2:$L$1106,8,FALSE)</f>
        <v>#N/A</v>
      </c>
      <c r="F60" s="176"/>
      <c r="G60" s="176"/>
      <c r="H60" s="176"/>
      <c r="I60" s="176"/>
      <c r="J60" s="181" t="e">
        <f>VLOOKUP($F60,УЧАСТНИКИ!$A$2:$L$1106,9,FALSE)</f>
        <v>#N/A</v>
      </c>
      <c r="K60" s="27"/>
    </row>
    <row r="61" spans="1:11" hidden="1" x14ac:dyDescent="0.25">
      <c r="A61" s="176" t="s">
        <v>48</v>
      </c>
      <c r="B61" s="177" t="e">
        <f>VLOOKUP($F61,УЧАСТНИКИ!$A$2:$L$1106,3,FALSE)</f>
        <v>#N/A</v>
      </c>
      <c r="C61" s="181" t="e">
        <f>VLOOKUP($F61,УЧАСТНИКИ!$A$2:$L$1106,4,FALSE)</f>
        <v>#N/A</v>
      </c>
      <c r="D61" s="226" t="e">
        <f>VLOOKUP($F61,УЧАСТНИКИ!$A$2:$L$1106,5,FALSE)</f>
        <v>#N/A</v>
      </c>
      <c r="E61" s="265" t="e">
        <f>VLOOKUP($F61,УЧАСТНИКИ!$A$2:$L$1106,8,FALSE)</f>
        <v>#N/A</v>
      </c>
      <c r="F61" s="176"/>
      <c r="G61" s="176"/>
      <c r="H61" s="176"/>
      <c r="I61" s="176"/>
      <c r="J61" s="181" t="e">
        <f>VLOOKUP($F61,УЧАСТНИКИ!$A$2:$L$1106,9,FALSE)</f>
        <v>#N/A</v>
      </c>
      <c r="K61" s="27"/>
    </row>
    <row r="62" spans="1:11" hidden="1" x14ac:dyDescent="0.25">
      <c r="A62" s="176">
        <v>8</v>
      </c>
      <c r="B62" s="177" t="e">
        <f>VLOOKUP($F62,УЧАСТНИКИ!$A$2:$L$1106,3,FALSE)</f>
        <v>#N/A</v>
      </c>
      <c r="C62" s="181" t="e">
        <f>VLOOKUP($F62,УЧАСТНИКИ!$A$2:$L$1106,4,FALSE)</f>
        <v>#N/A</v>
      </c>
      <c r="D62" s="226" t="e">
        <f>VLOOKUP($F62,УЧАСТНИКИ!$A$2:$L$1106,5,FALSE)</f>
        <v>#N/A</v>
      </c>
      <c r="E62" s="265" t="e">
        <f>VLOOKUP($F62,УЧАСТНИКИ!$A$2:$L$1106,8,FALSE)</f>
        <v>#N/A</v>
      </c>
      <c r="F62" s="176"/>
      <c r="G62" s="176"/>
      <c r="H62" s="176"/>
      <c r="I62" s="176"/>
      <c r="J62" s="181" t="e">
        <f>VLOOKUP($F62,УЧАСТНИКИ!$A$2:$L$1106,9,FALSE)</f>
        <v>#N/A</v>
      </c>
      <c r="K62" s="27"/>
    </row>
    <row r="63" spans="1:11" hidden="1" x14ac:dyDescent="0.25">
      <c r="A63" s="222"/>
      <c r="B63" s="223" t="s">
        <v>0</v>
      </c>
      <c r="C63" s="224"/>
      <c r="D63" s="224"/>
      <c r="E63" s="224"/>
      <c r="F63" s="224"/>
      <c r="G63" s="224"/>
      <c r="H63" s="224"/>
      <c r="I63" s="224"/>
      <c r="J63" s="225"/>
      <c r="K63" s="27"/>
    </row>
    <row r="64" spans="1:11" hidden="1" x14ac:dyDescent="0.25">
      <c r="A64" s="176" t="s">
        <v>42</v>
      </c>
      <c r="B64" s="177" t="e">
        <f>VLOOKUP($F64,УЧАСТНИКИ!$A$2:$L$1106,3,FALSE)</f>
        <v>#N/A</v>
      </c>
      <c r="C64" s="181" t="e">
        <f>VLOOKUP($F64,УЧАСТНИКИ!$A$2:$L$1106,4,FALSE)</f>
        <v>#N/A</v>
      </c>
      <c r="D64" s="226" t="e">
        <f>VLOOKUP($F64,УЧАСТНИКИ!$A$2:$L$1106,5,FALSE)</f>
        <v>#N/A</v>
      </c>
      <c r="E64" s="265" t="e">
        <f>VLOOKUP($F64,УЧАСТНИКИ!$A$2:$L$1106,8,FALSE)</f>
        <v>#N/A</v>
      </c>
      <c r="F64" s="176"/>
      <c r="G64" s="176"/>
      <c r="H64" s="176"/>
      <c r="I64" s="176"/>
      <c r="J64" s="181" t="e">
        <f>VLOOKUP($F64,УЧАСТНИКИ!$A$2:$L$1106,9,FALSE)</f>
        <v>#N/A</v>
      </c>
      <c r="K64" s="27"/>
    </row>
    <row r="65" spans="1:12" hidden="1" x14ac:dyDescent="0.25">
      <c r="A65" s="176" t="s">
        <v>43</v>
      </c>
      <c r="B65" s="177" t="e">
        <f>VLOOKUP($F65,УЧАСТНИКИ!$A$2:$L$1106,3,FALSE)</f>
        <v>#N/A</v>
      </c>
      <c r="C65" s="181" t="e">
        <f>VLOOKUP($F65,УЧАСТНИКИ!$A$2:$L$1106,4,FALSE)</f>
        <v>#N/A</v>
      </c>
      <c r="D65" s="226" t="e">
        <f>VLOOKUP($F65,УЧАСТНИКИ!$A$2:$L$1106,5,FALSE)</f>
        <v>#N/A</v>
      </c>
      <c r="E65" s="265" t="e">
        <f>VLOOKUP($F65,УЧАСТНИКИ!$A$2:$L$1106,8,FALSE)</f>
        <v>#N/A</v>
      </c>
      <c r="F65" s="176"/>
      <c r="G65" s="176"/>
      <c r="H65" s="176"/>
      <c r="I65" s="176"/>
      <c r="J65" s="181" t="e">
        <f>VLOOKUP($F65,УЧАСТНИКИ!$A$2:$L$1106,9,FALSE)</f>
        <v>#N/A</v>
      </c>
      <c r="K65" s="27"/>
    </row>
    <row r="66" spans="1:12" hidden="1" x14ac:dyDescent="0.25">
      <c r="A66" s="176" t="s">
        <v>44</v>
      </c>
      <c r="B66" s="177" t="e">
        <f>VLOOKUP($F66,УЧАСТНИКИ!$A$2:$L$1106,3,FALSE)</f>
        <v>#N/A</v>
      </c>
      <c r="C66" s="181" t="e">
        <f>VLOOKUP($F66,УЧАСТНИКИ!$A$2:$L$1106,4,FALSE)</f>
        <v>#N/A</v>
      </c>
      <c r="D66" s="226" t="e">
        <f>VLOOKUP($F66,УЧАСТНИКИ!$A$2:$L$1106,5,FALSE)</f>
        <v>#N/A</v>
      </c>
      <c r="E66" s="265" t="e">
        <f>VLOOKUP($F66,УЧАСТНИКИ!$A$2:$L$1106,8,FALSE)</f>
        <v>#N/A</v>
      </c>
      <c r="F66" s="176"/>
      <c r="G66" s="176"/>
      <c r="H66" s="176"/>
      <c r="I66" s="176"/>
      <c r="J66" s="181" t="e">
        <f>VLOOKUP($F66,УЧАСТНИКИ!$A$2:$L$1106,9,FALSE)</f>
        <v>#N/A</v>
      </c>
      <c r="K66" s="27"/>
    </row>
    <row r="67" spans="1:12" hidden="1" x14ac:dyDescent="0.25">
      <c r="A67" s="176" t="s">
        <v>45</v>
      </c>
      <c r="B67" s="177" t="e">
        <f>VLOOKUP($F67,УЧАСТНИКИ!$A$2:$L$1106,3,FALSE)</f>
        <v>#N/A</v>
      </c>
      <c r="C67" s="181" t="e">
        <f>VLOOKUP($F67,УЧАСТНИКИ!$A$2:$L$1106,4,FALSE)</f>
        <v>#N/A</v>
      </c>
      <c r="D67" s="226" t="e">
        <f>VLOOKUP($F67,УЧАСТНИКИ!$A$2:$L$1106,5,FALSE)</f>
        <v>#N/A</v>
      </c>
      <c r="E67" s="265" t="e">
        <f>VLOOKUP($F67,УЧАСТНИКИ!$A$2:$L$1106,8,FALSE)</f>
        <v>#N/A</v>
      </c>
      <c r="F67" s="176"/>
      <c r="G67" s="176"/>
      <c r="H67" s="176"/>
      <c r="I67" s="176"/>
      <c r="J67" s="181" t="e">
        <f>VLOOKUP($F67,УЧАСТНИКИ!$A$2:$L$1106,9,FALSE)</f>
        <v>#N/A</v>
      </c>
      <c r="K67" s="27"/>
    </row>
    <row r="68" spans="1:12" hidden="1" x14ac:dyDescent="0.25">
      <c r="A68" s="176" t="s">
        <v>46</v>
      </c>
      <c r="B68" s="177" t="e">
        <f>VLOOKUP($F68,УЧАСТНИКИ!$A$2:$L$1106,3,FALSE)</f>
        <v>#N/A</v>
      </c>
      <c r="C68" s="181" t="e">
        <f>VLOOKUP($F68,УЧАСТНИКИ!$A$2:$L$1106,4,FALSE)</f>
        <v>#N/A</v>
      </c>
      <c r="D68" s="226" t="e">
        <f>VLOOKUP($F68,УЧАСТНИКИ!$A$2:$L$1106,5,FALSE)</f>
        <v>#N/A</v>
      </c>
      <c r="E68" s="265" t="e">
        <f>VLOOKUP($F68,УЧАСТНИКИ!$A$2:$L$1106,8,FALSE)</f>
        <v>#N/A</v>
      </c>
      <c r="F68" s="176"/>
      <c r="G68" s="176"/>
      <c r="H68" s="176"/>
      <c r="I68" s="176"/>
      <c r="J68" s="181" t="e">
        <f>VLOOKUP($F68,УЧАСТНИКИ!$A$2:$L$1106,9,FALSE)</f>
        <v>#N/A</v>
      </c>
      <c r="K68" s="27"/>
    </row>
    <row r="69" spans="1:12" hidden="1" x14ac:dyDescent="0.25">
      <c r="A69" s="176" t="s">
        <v>47</v>
      </c>
      <c r="B69" s="177" t="e">
        <f>VLOOKUP($F69,УЧАСТНИКИ!$A$2:$L$1106,3,FALSE)</f>
        <v>#N/A</v>
      </c>
      <c r="C69" s="181" t="e">
        <f>VLOOKUP($F69,УЧАСТНИКИ!$A$2:$L$1106,4,FALSE)</f>
        <v>#N/A</v>
      </c>
      <c r="D69" s="226" t="e">
        <f>VLOOKUP($F69,УЧАСТНИКИ!$A$2:$L$1106,5,FALSE)</f>
        <v>#N/A</v>
      </c>
      <c r="E69" s="265" t="e">
        <f>VLOOKUP($F69,УЧАСТНИКИ!$A$2:$L$1106,8,FALSE)</f>
        <v>#N/A</v>
      </c>
      <c r="F69" s="176"/>
      <c r="G69" s="176"/>
      <c r="H69" s="176"/>
      <c r="I69" s="176"/>
      <c r="J69" s="181" t="e">
        <f>VLOOKUP($F69,УЧАСТНИКИ!$A$2:$L$1106,9,FALSE)</f>
        <v>#N/A</v>
      </c>
      <c r="K69" s="27"/>
    </row>
    <row r="70" spans="1:12" hidden="1" x14ac:dyDescent="0.25">
      <c r="A70" s="176" t="s">
        <v>48</v>
      </c>
      <c r="B70" s="177" t="e">
        <f>VLOOKUP($F70,УЧАСТНИКИ!$A$2:$L$1106,3,FALSE)</f>
        <v>#N/A</v>
      </c>
      <c r="C70" s="181" t="e">
        <f>VLOOKUP($F70,УЧАСТНИКИ!$A$2:$L$1106,4,FALSE)</f>
        <v>#N/A</v>
      </c>
      <c r="D70" s="226" t="e">
        <f>VLOOKUP($F70,УЧАСТНИКИ!$A$2:$L$1106,5,FALSE)</f>
        <v>#N/A</v>
      </c>
      <c r="E70" s="265" t="e">
        <f>VLOOKUP($F70,УЧАСТНИКИ!$A$2:$L$1106,8,FALSE)</f>
        <v>#N/A</v>
      </c>
      <c r="F70" s="176"/>
      <c r="G70" s="176"/>
      <c r="H70" s="176"/>
      <c r="I70" s="176"/>
      <c r="J70" s="181" t="e">
        <f>VLOOKUP($F70,УЧАСТНИКИ!$A$2:$L$1106,9,FALSE)</f>
        <v>#N/A</v>
      </c>
      <c r="K70" s="27"/>
    </row>
    <row r="71" spans="1:12" hidden="1" x14ac:dyDescent="0.25">
      <c r="A71" s="176">
        <v>8</v>
      </c>
      <c r="B71" s="177" t="e">
        <f>VLOOKUP($F71,УЧАСТНИКИ!$A$2:$L$1106,3,FALSE)</f>
        <v>#N/A</v>
      </c>
      <c r="C71" s="181" t="e">
        <f>VLOOKUP($F71,УЧАСТНИКИ!$A$2:$L$1106,4,FALSE)</f>
        <v>#N/A</v>
      </c>
      <c r="D71" s="226" t="e">
        <f>VLOOKUP($F71,УЧАСТНИКИ!$A$2:$L$1106,5,FALSE)</f>
        <v>#N/A</v>
      </c>
      <c r="E71" s="265" t="e">
        <f>VLOOKUP($F71,УЧАСТНИКИ!$A$2:$L$1106,8,FALSE)</f>
        <v>#N/A</v>
      </c>
      <c r="F71" s="176"/>
      <c r="G71" s="176"/>
      <c r="H71" s="176"/>
      <c r="I71" s="176"/>
      <c r="J71" s="181" t="e">
        <f>VLOOKUP($F71,УЧАСТНИКИ!$A$2:$L$1106,9,FALSE)</f>
        <v>#N/A</v>
      </c>
      <c r="K71" s="27"/>
    </row>
    <row r="72" spans="1:12" ht="15.75" hidden="1" customHeight="1" x14ac:dyDescent="0.25">
      <c r="A72" s="34"/>
      <c r="B72" s="188"/>
      <c r="C72" s="189"/>
      <c r="D72" s="228"/>
      <c r="E72" s="228"/>
      <c r="F72" s="34"/>
      <c r="G72" s="34"/>
      <c r="H72" s="34"/>
      <c r="I72" s="34"/>
      <c r="J72" s="34"/>
      <c r="K72" s="189"/>
      <c r="L72" s="27"/>
    </row>
    <row r="73" spans="1:12" ht="15.75" hidden="1" customHeight="1" x14ac:dyDescent="0.25">
      <c r="A73" s="34"/>
      <c r="B73" s="188"/>
      <c r="C73" s="189"/>
      <c r="D73" s="228"/>
      <c r="E73" s="228"/>
      <c r="F73" s="34"/>
      <c r="G73" s="34"/>
      <c r="H73" s="34"/>
      <c r="I73" s="34"/>
      <c r="J73" s="34"/>
      <c r="K73" s="189"/>
      <c r="L73" s="27"/>
    </row>
    <row r="74" spans="1:12" x14ac:dyDescent="0.25">
      <c r="L74" s="27"/>
    </row>
    <row r="75" spans="1:12" ht="15.6" x14ac:dyDescent="0.3">
      <c r="A75" s="229" t="s">
        <v>65</v>
      </c>
      <c r="B75" s="190"/>
      <c r="D75" s="229"/>
      <c r="E75" s="267"/>
      <c r="G75" s="34"/>
      <c r="I75" s="229"/>
      <c r="K75" s="27"/>
      <c r="L75" s="27"/>
    </row>
    <row r="76" spans="1:12" ht="15.6" x14ac:dyDescent="0.3">
      <c r="A76" s="229" t="s">
        <v>60</v>
      </c>
      <c r="L76" s="27"/>
    </row>
    <row r="77" spans="1:12" ht="15.6" x14ac:dyDescent="0.3">
      <c r="A77" s="229" t="s">
        <v>62</v>
      </c>
      <c r="B77" s="229"/>
      <c r="L77" s="27"/>
    </row>
    <row r="78" spans="1:12" ht="15.6" x14ac:dyDescent="0.3">
      <c r="A78" s="307" t="s">
        <v>61</v>
      </c>
      <c r="B78" s="307"/>
      <c r="L78" s="27"/>
    </row>
    <row r="79" spans="1:12" ht="15.6" x14ac:dyDescent="0.3">
      <c r="B79" s="229"/>
      <c r="L79" s="27"/>
    </row>
    <row r="80" spans="1:12" ht="15.6" x14ac:dyDescent="0.3">
      <c r="B80" s="229"/>
      <c r="L80" s="27"/>
    </row>
    <row r="81" spans="1:12" x14ac:dyDescent="0.25">
      <c r="L81" s="27"/>
    </row>
    <row r="82" spans="1:12" ht="15.6" x14ac:dyDescent="0.3">
      <c r="B82" s="229"/>
      <c r="L82" s="27"/>
    </row>
    <row r="83" spans="1:12" ht="15.75" customHeight="1" x14ac:dyDescent="0.3">
      <c r="B83" s="229"/>
      <c r="L83" s="27"/>
    </row>
    <row r="84" spans="1:12" ht="15.75" customHeight="1" x14ac:dyDescent="0.25">
      <c r="L84" s="27"/>
    </row>
    <row r="85" spans="1:12" ht="15.75" customHeight="1" x14ac:dyDescent="0.25">
      <c r="L85" s="27"/>
    </row>
    <row r="86" spans="1:12" ht="15.75" customHeight="1" x14ac:dyDescent="0.25">
      <c r="L86" s="27"/>
    </row>
    <row r="87" spans="1:12" ht="15.75" customHeight="1" x14ac:dyDescent="0.25">
      <c r="L87" s="27"/>
    </row>
    <row r="88" spans="1:12" ht="15.75" customHeight="1" x14ac:dyDescent="0.25">
      <c r="L88" s="27"/>
    </row>
    <row r="89" spans="1:12" ht="15.75" customHeight="1" x14ac:dyDescent="0.25">
      <c r="L89" s="27"/>
    </row>
    <row r="90" spans="1:12" ht="15.75" customHeight="1" x14ac:dyDescent="0.25">
      <c r="L90" s="27"/>
    </row>
    <row r="91" spans="1:12" ht="15.75" customHeight="1" x14ac:dyDescent="0.25">
      <c r="L91" s="27"/>
    </row>
    <row r="92" spans="1:12" ht="15.75" customHeight="1" x14ac:dyDescent="0.25">
      <c r="L92" s="27"/>
    </row>
    <row r="93" spans="1:12" ht="15.75" customHeight="1" x14ac:dyDescent="0.25">
      <c r="A93" s="27"/>
      <c r="B93" s="191"/>
      <c r="C93" s="27"/>
      <c r="D93" s="27"/>
      <c r="E93" s="27"/>
      <c r="F93" s="27"/>
      <c r="G93" s="27"/>
      <c r="H93" s="27"/>
      <c r="I93" s="27"/>
      <c r="J93" s="27"/>
      <c r="K93" s="27"/>
      <c r="L93" s="27"/>
    </row>
    <row r="94" spans="1:12" ht="15.75" customHeight="1" x14ac:dyDescent="0.25">
      <c r="A94" s="34"/>
      <c r="B94" s="230"/>
      <c r="C94" s="231"/>
      <c r="D94" s="232"/>
      <c r="E94" s="232"/>
      <c r="F94" s="34"/>
      <c r="G94" s="34"/>
      <c r="H94" s="34"/>
      <c r="I94" s="34"/>
      <c r="J94" s="34"/>
      <c r="K94" s="231"/>
      <c r="L94" s="27"/>
    </row>
    <row r="95" spans="1:12" ht="15.75" customHeight="1" x14ac:dyDescent="0.25">
      <c r="A95" s="34"/>
      <c r="B95" s="33"/>
      <c r="C95" s="231"/>
      <c r="D95" s="232"/>
      <c r="E95" s="232"/>
      <c r="F95" s="34"/>
      <c r="G95" s="34"/>
      <c r="H95" s="34"/>
      <c r="I95" s="34"/>
      <c r="J95" s="34"/>
      <c r="K95" s="231"/>
    </row>
    <row r="96" spans="1:12" ht="15.75" customHeight="1" x14ac:dyDescent="0.25">
      <c r="A96" s="34"/>
      <c r="B96" s="233"/>
      <c r="C96" s="231"/>
      <c r="D96" s="232"/>
      <c r="E96" s="232"/>
      <c r="F96" s="34"/>
      <c r="G96" s="34"/>
      <c r="H96" s="34"/>
      <c r="I96" s="34"/>
      <c r="J96" s="34"/>
      <c r="K96" s="231"/>
    </row>
    <row r="97" spans="1:11" ht="15.75" customHeight="1" x14ac:dyDescent="0.25">
      <c r="A97" s="34"/>
      <c r="B97" s="233"/>
      <c r="C97" s="231"/>
      <c r="D97" s="232"/>
      <c r="E97" s="232"/>
      <c r="F97" s="34"/>
      <c r="G97" s="34"/>
      <c r="H97" s="34"/>
      <c r="I97" s="34"/>
      <c r="J97" s="34"/>
      <c r="K97" s="231"/>
    </row>
    <row r="98" spans="1:11" ht="15.75" customHeight="1" x14ac:dyDescent="0.25">
      <c r="A98" s="34"/>
      <c r="B98" s="233"/>
      <c r="C98" s="231"/>
      <c r="D98" s="232"/>
      <c r="E98" s="232"/>
      <c r="F98" s="34"/>
      <c r="G98" s="34"/>
      <c r="H98" s="34"/>
      <c r="I98" s="34"/>
      <c r="J98" s="34"/>
      <c r="K98" s="231"/>
    </row>
    <row r="99" spans="1:11" ht="15.75" customHeight="1" x14ac:dyDescent="0.25">
      <c r="A99" s="34"/>
      <c r="B99" s="233"/>
      <c r="C99" s="231"/>
      <c r="D99" s="232"/>
      <c r="E99" s="232"/>
      <c r="F99" s="34"/>
      <c r="G99" s="34"/>
      <c r="H99" s="34"/>
      <c r="I99" s="34"/>
      <c r="J99" s="34"/>
      <c r="K99" s="231"/>
    </row>
    <row r="100" spans="1:11" ht="15.75" customHeight="1" x14ac:dyDescent="0.25">
      <c r="A100" s="34"/>
      <c r="B100" s="233"/>
      <c r="C100" s="231"/>
      <c r="D100" s="232"/>
      <c r="E100" s="232"/>
      <c r="F100" s="34"/>
      <c r="G100" s="34"/>
      <c r="H100" s="34"/>
      <c r="I100" s="34"/>
      <c r="J100" s="34"/>
      <c r="K100" s="231"/>
    </row>
    <row r="101" spans="1:11" ht="15.75" customHeight="1" x14ac:dyDescent="0.25">
      <c r="A101" s="34"/>
      <c r="B101" s="233"/>
      <c r="C101" s="231"/>
      <c r="D101" s="232"/>
      <c r="E101" s="232"/>
      <c r="F101" s="34"/>
      <c r="G101" s="34"/>
      <c r="H101" s="34"/>
      <c r="I101" s="34"/>
      <c r="J101" s="34"/>
      <c r="K101" s="231"/>
    </row>
    <row r="102" spans="1:11" ht="15.75" customHeight="1" x14ac:dyDescent="0.25">
      <c r="A102" s="27"/>
      <c r="B102" s="191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ht="15.75" customHeight="1" x14ac:dyDescent="0.25">
      <c r="A103" s="34"/>
      <c r="B103" s="230"/>
      <c r="C103" s="231"/>
      <c r="D103" s="232"/>
      <c r="E103" s="232"/>
      <c r="F103" s="34"/>
      <c r="G103" s="34"/>
      <c r="H103" s="34"/>
      <c r="I103" s="34"/>
      <c r="J103" s="34"/>
      <c r="K103" s="231"/>
    </row>
    <row r="104" spans="1:11" ht="15.75" customHeight="1" x14ac:dyDescent="0.25">
      <c r="A104" s="34"/>
      <c r="B104" s="230"/>
      <c r="C104" s="231"/>
      <c r="D104" s="232"/>
      <c r="E104" s="232"/>
      <c r="F104" s="34"/>
      <c r="G104" s="34"/>
      <c r="H104" s="34"/>
      <c r="I104" s="34"/>
      <c r="J104" s="34"/>
      <c r="K104" s="231"/>
    </row>
    <row r="105" spans="1:11" ht="15.75" customHeight="1" x14ac:dyDescent="0.25">
      <c r="A105" s="34"/>
      <c r="B105" s="230"/>
      <c r="C105" s="231"/>
      <c r="D105" s="232"/>
      <c r="E105" s="232"/>
      <c r="F105" s="34"/>
      <c r="G105" s="34"/>
      <c r="H105" s="34"/>
      <c r="I105" s="34"/>
      <c r="J105" s="34"/>
      <c r="K105" s="231"/>
    </row>
    <row r="106" spans="1:11" ht="15.75" customHeight="1" x14ac:dyDescent="0.25">
      <c r="A106" s="34"/>
      <c r="B106" s="230"/>
      <c r="C106" s="231"/>
      <c r="D106" s="232"/>
      <c r="E106" s="232"/>
      <c r="F106" s="34"/>
      <c r="G106" s="34"/>
      <c r="H106" s="34"/>
      <c r="I106" s="34"/>
      <c r="J106" s="34"/>
      <c r="K106" s="231"/>
    </row>
    <row r="107" spans="1:11" ht="15.75" customHeight="1" x14ac:dyDescent="0.25">
      <c r="A107" s="34"/>
      <c r="B107" s="230"/>
      <c r="C107" s="231"/>
      <c r="D107" s="232"/>
      <c r="E107" s="232"/>
      <c r="F107" s="34"/>
      <c r="G107" s="34"/>
      <c r="H107" s="34"/>
      <c r="I107" s="34"/>
      <c r="J107" s="34"/>
      <c r="K107" s="231"/>
    </row>
    <row r="108" spans="1:11" ht="15.75" customHeight="1" x14ac:dyDescent="0.25">
      <c r="A108" s="34"/>
      <c r="B108" s="230"/>
      <c r="C108" s="231"/>
      <c r="D108" s="232"/>
      <c r="E108" s="232"/>
      <c r="F108" s="34"/>
      <c r="G108" s="34"/>
      <c r="H108" s="34"/>
      <c r="I108" s="34"/>
      <c r="J108" s="34"/>
      <c r="K108" s="231"/>
    </row>
    <row r="109" spans="1:11" ht="15.75" customHeight="1" x14ac:dyDescent="0.25">
      <c r="A109" s="34"/>
      <c r="B109" s="230"/>
      <c r="C109" s="231"/>
      <c r="D109" s="232"/>
      <c r="E109" s="232"/>
      <c r="F109" s="34"/>
      <c r="G109" s="34"/>
      <c r="H109" s="34"/>
      <c r="I109" s="34"/>
      <c r="J109" s="34"/>
      <c r="K109" s="231"/>
    </row>
    <row r="110" spans="1:11" ht="15.75" customHeight="1" x14ac:dyDescent="0.25">
      <c r="A110" s="34"/>
      <c r="B110" s="230"/>
      <c r="C110" s="231"/>
      <c r="D110" s="232"/>
      <c r="E110" s="232"/>
      <c r="F110" s="34"/>
      <c r="G110" s="34"/>
      <c r="H110" s="34"/>
      <c r="I110" s="34"/>
      <c r="J110" s="34"/>
      <c r="K110" s="231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</sheetData>
  <mergeCells count="6">
    <mergeCell ref="A78:B78"/>
    <mergeCell ref="A3:J3"/>
    <mergeCell ref="A1:J1"/>
    <mergeCell ref="A2:J2"/>
    <mergeCell ref="A4:J4"/>
    <mergeCell ref="A5:J5"/>
  </mergeCells>
  <phoneticPr fontId="1" type="noConversion"/>
  <printOptions horizontalCentered="1"/>
  <pageMargins left="0" right="0" top="0.49" bottom="0.16" header="0.27559055118110237" footer="0.19685039370078741"/>
  <pageSetup paperSize="9" scale="95" orientation="landscape" horizontalDpi="300" verticalDpi="30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107"/>
  <sheetViews>
    <sheetView view="pageBreakPreview" zoomScale="60" zoomScaleNormal="80" workbookViewId="0">
      <selection activeCell="B15" sqref="B15"/>
    </sheetView>
  </sheetViews>
  <sheetFormatPr defaultColWidth="9.109375" defaultRowHeight="13.2" x14ac:dyDescent="0.25"/>
  <cols>
    <col min="1" max="1" width="4" style="164" customWidth="1"/>
    <col min="2" max="2" width="25.5546875" style="164" customWidth="1"/>
    <col min="3" max="3" width="10.5546875" style="164" customWidth="1"/>
    <col min="4" max="4" width="24.5546875" style="164" customWidth="1"/>
    <col min="5" max="5" width="9.77734375" style="164" customWidth="1"/>
    <col min="6" max="6" width="7.6640625" style="164" customWidth="1"/>
    <col min="7" max="7" width="6.33203125" style="164" customWidth="1"/>
    <col min="8" max="8" width="25.109375" style="164" customWidth="1"/>
    <col min="9" max="9" width="6.88671875" style="164" customWidth="1"/>
    <col min="10" max="10" width="8.33203125" style="164" customWidth="1"/>
    <col min="11" max="11" width="6" style="164" customWidth="1"/>
    <col min="12" max="16384" width="9.109375" style="164"/>
  </cols>
  <sheetData>
    <row r="1" spans="1:17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137"/>
      <c r="L1" s="137"/>
      <c r="M1" s="137"/>
      <c r="N1" s="137"/>
    </row>
    <row r="2" spans="1:17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165"/>
      <c r="L2" s="137"/>
      <c r="M2" s="137"/>
      <c r="N2" s="137"/>
    </row>
    <row r="3" spans="1:17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215"/>
      <c r="L3" s="215"/>
      <c r="M3" s="215"/>
      <c r="N3" s="215"/>
      <c r="O3" s="215"/>
      <c r="P3" s="215"/>
      <c r="Q3" s="215"/>
    </row>
    <row r="4" spans="1:17" x14ac:dyDescent="0.25">
      <c r="A4" s="308" t="s">
        <v>196</v>
      </c>
      <c r="B4" s="308"/>
      <c r="C4" s="308"/>
      <c r="D4" s="308"/>
      <c r="E4" s="308"/>
      <c r="F4" s="308"/>
      <c r="G4" s="308"/>
      <c r="H4" s="308"/>
      <c r="I4" s="308"/>
      <c r="J4" s="308"/>
      <c r="K4" s="215"/>
      <c r="L4" s="215"/>
      <c r="M4" s="215"/>
      <c r="N4" s="215"/>
      <c r="O4" s="215"/>
      <c r="P4" s="215"/>
      <c r="Q4" s="215"/>
    </row>
    <row r="5" spans="1:17" ht="14.4" x14ac:dyDescent="0.25">
      <c r="A5" s="308" t="s">
        <v>228</v>
      </c>
      <c r="B5" s="308"/>
      <c r="C5" s="308"/>
      <c r="D5" s="308"/>
      <c r="E5" s="308"/>
      <c r="F5" s="308"/>
      <c r="G5" s="308"/>
      <c r="H5" s="308"/>
      <c r="I5" s="308"/>
      <c r="J5" s="308"/>
      <c r="K5" s="249"/>
    </row>
    <row r="6" spans="1:17" x14ac:dyDescent="0.25">
      <c r="A6" s="302"/>
      <c r="B6" s="302"/>
      <c r="C6" s="167"/>
      <c r="D6" s="13"/>
      <c r="E6" s="13"/>
      <c r="I6" s="216"/>
      <c r="J6" s="66" t="s">
        <v>240</v>
      </c>
      <c r="K6" s="167"/>
    </row>
    <row r="7" spans="1:17" ht="13.5" customHeight="1" x14ac:dyDescent="0.25">
      <c r="A7" s="216"/>
      <c r="B7" s="66" t="s">
        <v>204</v>
      </c>
      <c r="C7" s="273" t="s">
        <v>1542</v>
      </c>
      <c r="D7" s="18" t="str">
        <f>d_1</f>
        <v>28.05.2019г.</v>
      </c>
      <c r="E7" s="18" t="s">
        <v>1541</v>
      </c>
      <c r="H7" s="217"/>
      <c r="I7" s="218"/>
      <c r="J7" s="255" t="str">
        <f>d_5</f>
        <v>г. Сочи, ул. Бзугу 2, ст. им. Славы Метревели</v>
      </c>
      <c r="K7" s="167"/>
    </row>
    <row r="8" spans="1:17" ht="24" customHeight="1" x14ac:dyDescent="0.25">
      <c r="A8" s="220" t="s">
        <v>64</v>
      </c>
      <c r="B8" s="220" t="s">
        <v>120</v>
      </c>
      <c r="C8" s="220" t="s">
        <v>59</v>
      </c>
      <c r="D8" s="220" t="s">
        <v>90</v>
      </c>
      <c r="E8" s="220" t="s">
        <v>251</v>
      </c>
      <c r="F8" s="220" t="s">
        <v>39</v>
      </c>
      <c r="G8" s="220" t="s">
        <v>98</v>
      </c>
      <c r="H8" s="220" t="s">
        <v>18</v>
      </c>
      <c r="I8" s="221" t="s">
        <v>53</v>
      </c>
      <c r="J8" s="220" t="s">
        <v>66</v>
      </c>
    </row>
    <row r="9" spans="1:17" x14ac:dyDescent="0.25">
      <c r="A9" s="222"/>
      <c r="B9" s="223" t="s">
        <v>49</v>
      </c>
      <c r="C9" s="224"/>
      <c r="D9" s="224"/>
      <c r="E9" s="224"/>
      <c r="F9" s="224"/>
      <c r="G9" s="224"/>
      <c r="H9" s="224"/>
      <c r="I9" s="224"/>
      <c r="J9" s="225"/>
    </row>
    <row r="10" spans="1:17" ht="23.4" customHeight="1" x14ac:dyDescent="0.25">
      <c r="A10" s="176" t="s">
        <v>42</v>
      </c>
      <c r="B10" s="177" t="str">
        <f>VLOOKUP($F10,УЧАСТНИКИ!$A$2:$L$1106,3,FALSE)</f>
        <v>Рыбаков Михаил</v>
      </c>
      <c r="C10" s="181" t="str">
        <f>VLOOKUP($F10,УЧАСТНИКИ!$A$2:$L$1106,4,FALSE)</f>
        <v>28.10.1993</v>
      </c>
      <c r="D10" s="226" t="str">
        <f>VLOOKUP($F10,УЧАСТНИКИ!$A$2:$L$1106,5,FALSE)</f>
        <v>Ямало-Ненецкий автономный округ Чувашская республика</v>
      </c>
      <c r="E10" s="265" t="str">
        <f>VLOOKUP($F10,УЧАСТНИКИ!$A$2:$L$1106,8,FALSE)</f>
        <v>КМС</v>
      </c>
      <c r="F10" s="227" t="s">
        <v>1422</v>
      </c>
      <c r="G10" s="227"/>
      <c r="H10" s="176"/>
      <c r="I10" s="176"/>
      <c r="J10" s="181" t="str">
        <f>VLOOKUP($F10,УЧАСТНИКИ!$A$2:$L$1106,9,FALSE)</f>
        <v>К</v>
      </c>
    </row>
    <row r="11" spans="1:17" x14ac:dyDescent="0.25">
      <c r="A11" s="176" t="s">
        <v>43</v>
      </c>
      <c r="B11" s="177" t="str">
        <f>VLOOKUP($F11,УЧАСТНИКИ!$A$2:$L$1106,3,FALSE)</f>
        <v>Егоров Геннадий</v>
      </c>
      <c r="C11" s="181" t="str">
        <f>VLOOKUP($F11,УЧАСТНИКИ!$A$2:$L$1106,4,FALSE)</f>
        <v>16.04.1997</v>
      </c>
      <c r="D11" s="226" t="str">
        <f>VLOOKUP($F11,УЧАСТНИКИ!$A$2:$L$1106,5,FALSE)</f>
        <v xml:space="preserve">Республика Татарстан </v>
      </c>
      <c r="E11" s="265" t="str">
        <f>VLOOKUP($F11,УЧАСТНИКИ!$A$2:$L$1106,8,FALSE)</f>
        <v>КМС</v>
      </c>
      <c r="F11" s="277" t="s">
        <v>1412</v>
      </c>
      <c r="G11" s="176"/>
      <c r="H11" s="176"/>
      <c r="I11" s="176"/>
      <c r="J11" s="181" t="str">
        <f>VLOOKUP($F11,УЧАСТНИКИ!$A$2:$L$1106,9,FALSE)</f>
        <v>К</v>
      </c>
    </row>
    <row r="12" spans="1:17" x14ac:dyDescent="0.25">
      <c r="A12" s="176" t="s">
        <v>44</v>
      </c>
      <c r="B12" s="177" t="str">
        <f>VLOOKUP($F12,УЧАСТНИКИ!$A$2:$L$1106,3,FALSE)</f>
        <v>Забралов Виталий</v>
      </c>
      <c r="C12" s="181" t="str">
        <f>VLOOKUP($F12,УЧАСТНИКИ!$A$2:$L$1106,4,FALSE)</f>
        <v>28.11.1996</v>
      </c>
      <c r="D12" s="226" t="str">
        <f>VLOOKUP($F12,УЧАСТНИКИ!$A$2:$L$1106,5,FALSE)</f>
        <v xml:space="preserve">Санкт-Петербург </v>
      </c>
      <c r="E12" s="265" t="str">
        <f>VLOOKUP($F12,УЧАСТНИКИ!$A$2:$L$1106,8,FALSE)</f>
        <v>КМС</v>
      </c>
      <c r="F12" s="277" t="s">
        <v>1444</v>
      </c>
      <c r="G12" s="176"/>
      <c r="H12" s="176"/>
      <c r="I12" s="176"/>
      <c r="J12" s="181" t="str">
        <f>VLOOKUP($F12,УЧАСТНИКИ!$A$2:$L$1106,9,FALSE)</f>
        <v>Л</v>
      </c>
    </row>
    <row r="13" spans="1:17" x14ac:dyDescent="0.25">
      <c r="A13" s="176" t="s">
        <v>45</v>
      </c>
      <c r="B13" s="177" t="str">
        <f>VLOOKUP($F13,УЧАСТНИКИ!$A$2:$L$1106,3,FALSE)</f>
        <v>Александров Никита</v>
      </c>
      <c r="C13" s="181" t="str">
        <f>VLOOKUP($F13,УЧАСТНИКИ!$A$2:$L$1106,4,FALSE)</f>
        <v>22.10.1983</v>
      </c>
      <c r="D13" s="226" t="str">
        <f>VLOOKUP($F13,УЧАСТНИКИ!$A$2:$L$1106,5,FALSE)</f>
        <v xml:space="preserve">Ярославская область </v>
      </c>
      <c r="E13" s="265" t="str">
        <f>VLOOKUP($F13,УЧАСТНИКИ!$A$2:$L$1106,8,FALSE)</f>
        <v>МС</v>
      </c>
      <c r="F13" s="277" t="s">
        <v>1408</v>
      </c>
      <c r="G13" s="176"/>
      <c r="H13" s="176"/>
      <c r="I13" s="176"/>
      <c r="J13" s="181" t="str">
        <f>VLOOKUP($F13,УЧАСТНИКИ!$A$2:$L$1106,9,FALSE)</f>
        <v>К</v>
      </c>
      <c r="L13" s="13"/>
    </row>
    <row r="14" spans="1:17" x14ac:dyDescent="0.25">
      <c r="A14" s="176" t="s">
        <v>46</v>
      </c>
      <c r="B14" s="177" t="str">
        <f>VLOOKUP($F14,УЧАСТНИКИ!$A$2:$L$1106,3,FALSE)</f>
        <v>Клопцов Юрий</v>
      </c>
      <c r="C14" s="181" t="str">
        <f>VLOOKUP($F14,УЧАСТНИКИ!$A$2:$L$1106,4,FALSE)</f>
        <v>22.12.1989</v>
      </c>
      <c r="D14" s="226" t="str">
        <f>VLOOKUP($F14,УЧАСТНИКИ!$A$2:$L$1106,5,FALSE)</f>
        <v>Москва Алтайский край</v>
      </c>
      <c r="E14" s="265" t="str">
        <f>VLOOKUP($F14,УЧАСТНИКИ!$A$2:$L$1106,8,FALSE)</f>
        <v>МСМК</v>
      </c>
      <c r="F14" s="277" t="s">
        <v>1528</v>
      </c>
      <c r="G14" s="176"/>
      <c r="H14" s="176"/>
      <c r="I14" s="176"/>
      <c r="J14" s="181" t="str">
        <f>VLOOKUP($F14,УЧАСТНИКИ!$A$2:$L$1106,9,FALSE)</f>
        <v>Л</v>
      </c>
    </row>
    <row r="15" spans="1:17" x14ac:dyDescent="0.25">
      <c r="A15" s="176" t="s">
        <v>47</v>
      </c>
      <c r="B15" s="177" t="str">
        <f>VLOOKUP($F15,УЧАСТНИКИ!$A$2:$L$1106,3,FALSE)</f>
        <v>Захаров Дмитрий</v>
      </c>
      <c r="C15" s="181" t="str">
        <f>VLOOKUP($F15,УЧАСТНИКИ!$A$2:$L$1106,4,FALSE)</f>
        <v>20.06.1998</v>
      </c>
      <c r="D15" s="226" t="str">
        <f>VLOOKUP($F15,УЧАСТНИКИ!$A$2:$L$1106,5,FALSE)</f>
        <v xml:space="preserve">ЮФО (К) </v>
      </c>
      <c r="E15" s="265" t="str">
        <f>VLOOKUP($F15,УЧАСТНИКИ!$A$2:$L$1106,8,FALSE)</f>
        <v>1</v>
      </c>
      <c r="F15" s="277" t="s">
        <v>1505</v>
      </c>
      <c r="G15" s="176"/>
      <c r="H15" s="176"/>
      <c r="I15" s="176"/>
      <c r="J15" s="181" t="str">
        <f>VLOOKUP($F15,УЧАСТНИКИ!$A$2:$L$1106,9,FALSE)</f>
        <v>К</v>
      </c>
    </row>
    <row r="16" spans="1:17" x14ac:dyDescent="0.25">
      <c r="A16" s="176" t="s">
        <v>48</v>
      </c>
      <c r="B16" s="177" t="str">
        <f>VLOOKUP($F16,УЧАСТНИКИ!$A$2:$L$1106,3,FALSE)</f>
        <v>Якушев Максим</v>
      </c>
      <c r="C16" s="181" t="str">
        <f>VLOOKUP($F16,УЧАСТНИКИ!$A$2:$L$1106,4,FALSE)</f>
        <v>15.03.1992</v>
      </c>
      <c r="D16" s="226" t="str">
        <f>VLOOKUP($F16,УЧАСТНИКИ!$A$2:$L$1106,5,FALSE)</f>
        <v xml:space="preserve">Свердловская область </v>
      </c>
      <c r="E16" s="265" t="str">
        <f>VLOOKUP($F16,УЧАСТНИКИ!$A$2:$L$1106,8,FALSE)</f>
        <v>МСМК</v>
      </c>
      <c r="F16" s="277" t="s">
        <v>1340</v>
      </c>
      <c r="G16" s="176"/>
      <c r="H16" s="176"/>
      <c r="I16" s="176"/>
      <c r="J16" s="181" t="str">
        <f>VLOOKUP($F16,УЧАСТНИКИ!$A$2:$L$1106,9,FALSE)</f>
        <v>К</v>
      </c>
    </row>
    <row r="17" spans="1:10" x14ac:dyDescent="0.25">
      <c r="A17" s="176" t="s">
        <v>71</v>
      </c>
      <c r="B17" s="177" t="str">
        <f>VLOOKUP($F17,УЧАСТНИКИ!$A$2:$L$1106,3,FALSE)</f>
        <v>Надыров Ильдар</v>
      </c>
      <c r="C17" s="181" t="str">
        <f>VLOOKUP($F17,УЧАСТНИКИ!$A$2:$L$1106,4,FALSE)</f>
        <v>22.04.1994</v>
      </c>
      <c r="D17" s="226" t="str">
        <f>VLOOKUP($F17,УЧАСТНИКИ!$A$2:$L$1106,5,FALSE)</f>
        <v xml:space="preserve">Алтайский край </v>
      </c>
      <c r="E17" s="265" t="str">
        <f>VLOOKUP($F17,УЧАСТНИКИ!$A$2:$L$1106,8,FALSE)</f>
        <v>КМС</v>
      </c>
      <c r="F17" s="277" t="s">
        <v>82</v>
      </c>
      <c r="G17" s="176"/>
      <c r="H17" s="176"/>
      <c r="I17" s="176"/>
      <c r="J17" s="181" t="str">
        <f>VLOOKUP($F17,УЧАСТНИКИ!$A$2:$L$1106,9,FALSE)</f>
        <v>К</v>
      </c>
    </row>
    <row r="18" spans="1:10" x14ac:dyDescent="0.25">
      <c r="A18" s="176" t="s">
        <v>78</v>
      </c>
      <c r="B18" s="177" t="str">
        <f>VLOOKUP($F18,УЧАСТНИКИ!$A$2:$L$1106,3,FALSE)</f>
        <v>Плохотников Константин</v>
      </c>
      <c r="C18" s="181" t="str">
        <f>VLOOKUP($F18,УЧАСТНИКИ!$A$2:$L$1106,4,FALSE)</f>
        <v>24.03.1997</v>
      </c>
      <c r="D18" s="226" t="str">
        <f>VLOOKUP($F18,УЧАСТНИКИ!$A$2:$L$1106,5,FALSE)</f>
        <v xml:space="preserve">Краснодарский край </v>
      </c>
      <c r="E18" s="265" t="str">
        <f>VLOOKUP($F18,УЧАСТНИКИ!$A$2:$L$1106,8,FALSE)</f>
        <v>МС</v>
      </c>
      <c r="F18" s="277" t="s">
        <v>1389</v>
      </c>
      <c r="G18" s="176"/>
      <c r="H18" s="176"/>
      <c r="I18" s="176"/>
      <c r="J18" s="181" t="str">
        <f>VLOOKUP($F18,УЧАСТНИКИ!$A$2:$L$1106,9,FALSE)</f>
        <v>К</v>
      </c>
    </row>
    <row r="19" spans="1:10" x14ac:dyDescent="0.25">
      <c r="A19" s="176" t="s">
        <v>77</v>
      </c>
      <c r="B19" s="177" t="str">
        <f>VLOOKUP($F19,УЧАСТНИКИ!$A$2:$L$1106,3,FALSE)</f>
        <v>Калганов Никита</v>
      </c>
      <c r="C19" s="181" t="str">
        <f>VLOOKUP($F19,УЧАСТНИКИ!$A$2:$L$1106,4,FALSE)</f>
        <v>07.06.1999</v>
      </c>
      <c r="D19" s="226" t="str">
        <f>VLOOKUP($F19,УЧАСТНИКИ!$A$2:$L$1106,5,FALSE)</f>
        <v>Москва Орловская область</v>
      </c>
      <c r="E19" s="265" t="str">
        <f>VLOOKUP($F19,УЧАСТНИКИ!$A$2:$L$1106,8,FALSE)</f>
        <v>КМС</v>
      </c>
      <c r="F19" s="277" t="s">
        <v>1526</v>
      </c>
      <c r="G19" s="176"/>
      <c r="H19" s="176"/>
      <c r="I19" s="176"/>
      <c r="J19" s="181" t="str">
        <f>VLOOKUP($F19,УЧАСТНИКИ!$A$2:$L$1106,9,FALSE)</f>
        <v>Л</v>
      </c>
    </row>
    <row r="20" spans="1:10" x14ac:dyDescent="0.25">
      <c r="A20" s="176" t="s">
        <v>76</v>
      </c>
      <c r="B20" s="177" t="str">
        <f>VLOOKUP($F20,УЧАСТНИКИ!$A$2:$L$1106,3,FALSE)</f>
        <v>Калашников Юрий</v>
      </c>
      <c r="C20" s="181" t="str">
        <f>VLOOKUP($F20,УЧАСТНИКИ!$A$2:$L$1106,4,FALSE)</f>
        <v>06.01.1999</v>
      </c>
      <c r="D20" s="226" t="str">
        <f>VLOOKUP($F20,УЧАСТНИКИ!$A$2:$L$1106,5,FALSE)</f>
        <v xml:space="preserve">Краснодарский край </v>
      </c>
      <c r="E20" s="265" t="str">
        <f>VLOOKUP($F20,УЧАСТНИКИ!$A$2:$L$1106,8,FALSE)</f>
        <v>КМС</v>
      </c>
      <c r="F20" s="277" t="s">
        <v>190</v>
      </c>
      <c r="G20" s="176"/>
      <c r="H20" s="176"/>
      <c r="I20" s="176"/>
      <c r="J20" s="181" t="str">
        <f>VLOOKUP($F20,УЧАСТНИКИ!$A$2:$L$1106,9,FALSE)</f>
        <v>Л</v>
      </c>
    </row>
    <row r="21" spans="1:10" x14ac:dyDescent="0.25">
      <c r="A21" s="176" t="s">
        <v>75</v>
      </c>
      <c r="B21" s="177" t="str">
        <f>VLOOKUP($F21,УЧАСТНИКИ!$A$2:$L$1106,3,FALSE)</f>
        <v>Дятлов Кирилл</v>
      </c>
      <c r="C21" s="181" t="str">
        <f>VLOOKUP($F21,УЧАСТНИКИ!$A$2:$L$1106,4,FALSE)</f>
        <v>25.07.1997</v>
      </c>
      <c r="D21" s="226" t="str">
        <f>VLOOKUP($F21,УЧАСТНИКИ!$A$2:$L$1106,5,FALSE)</f>
        <v xml:space="preserve">Республика Татарстан </v>
      </c>
      <c r="E21" s="265" t="str">
        <f>VLOOKUP($F21,УЧАСТНИКИ!$A$2:$L$1106,8,FALSE)</f>
        <v>КМС</v>
      </c>
      <c r="F21" s="277" t="s">
        <v>1411</v>
      </c>
      <c r="G21" s="176"/>
      <c r="H21" s="176"/>
      <c r="I21" s="176"/>
      <c r="J21" s="181" t="str">
        <f>VLOOKUP($F21,УЧАСТНИКИ!$A$2:$L$1106,9,FALSE)</f>
        <v>К</v>
      </c>
    </row>
    <row r="22" spans="1:10" x14ac:dyDescent="0.25">
      <c r="A22" s="176" t="s">
        <v>74</v>
      </c>
      <c r="B22" s="177" t="str">
        <f>VLOOKUP($F22,УЧАСТНИКИ!$A$2:$L$1106,3,FALSE)</f>
        <v>Батыршин Эдуард</v>
      </c>
      <c r="C22" s="181" t="str">
        <f>VLOOKUP($F22,УЧАСТНИКИ!$A$2:$L$1106,4,FALSE)</f>
        <v>04.12.1998</v>
      </c>
      <c r="D22" s="226" t="str">
        <f>VLOOKUP($F22,УЧАСТНИКИ!$A$2:$L$1106,5,FALSE)</f>
        <v xml:space="preserve">Республика Башкортостан </v>
      </c>
      <c r="E22" s="265" t="str">
        <f>VLOOKUP($F22,УЧАСТНИКИ!$A$2:$L$1106,8,FALSE)</f>
        <v>МС</v>
      </c>
      <c r="F22" s="277" t="s">
        <v>1423</v>
      </c>
      <c r="G22" s="176"/>
      <c r="H22" s="176"/>
      <c r="I22" s="176"/>
      <c r="J22" s="181" t="str">
        <f>VLOOKUP($F22,УЧАСТНИКИ!$A$2:$L$1106,9,FALSE)</f>
        <v>К</v>
      </c>
    </row>
    <row r="23" spans="1:10" hidden="1" x14ac:dyDescent="0.25">
      <c r="A23" s="176" t="s">
        <v>73</v>
      </c>
      <c r="B23" s="177" t="e">
        <f>VLOOKUP($F23,УЧАСТНИКИ!$A$2:$L$1106,3,FALSE)</f>
        <v>#N/A</v>
      </c>
      <c r="C23" s="181" t="e">
        <f>VLOOKUP($F23,УЧАСТНИКИ!$A$2:$L$1106,4,FALSE)</f>
        <v>#N/A</v>
      </c>
      <c r="D23" s="226" t="e">
        <f>VLOOKUP($F23,УЧАСТНИКИ!$A$2:$L$1106,5,FALSE)</f>
        <v>#N/A</v>
      </c>
      <c r="E23" s="265" t="e">
        <f>VLOOKUP($F23,УЧАСТНИКИ!$A$2:$L$1106,8,FALSE)</f>
        <v>#N/A</v>
      </c>
      <c r="F23" s="176"/>
      <c r="G23" s="176"/>
      <c r="H23" s="176"/>
      <c r="I23" s="176"/>
      <c r="J23" s="181" t="e">
        <f>VLOOKUP($F23,УЧАСТНИКИ!$A$2:$L$1106,9,FALSE)</f>
        <v>#N/A</v>
      </c>
    </row>
    <row r="24" spans="1:10" hidden="1" x14ac:dyDescent="0.25">
      <c r="A24" s="176" t="s">
        <v>72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226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81" t="e">
        <f>VLOOKUP($F24,УЧАСТНИКИ!$A$2:$L$1106,9,FALSE)</f>
        <v>#N/A</v>
      </c>
    </row>
    <row r="25" spans="1:10" hidden="1" x14ac:dyDescent="0.25">
      <c r="A25" s="176" t="s">
        <v>79</v>
      </c>
      <c r="B25" s="177" t="e">
        <f>VLOOKUP($F25,УЧАСТНИКИ!$A$2:$L$1106,3,FALSE)</f>
        <v>#N/A</v>
      </c>
      <c r="C25" s="181" t="e">
        <f>VLOOKUP($F25,УЧАСТНИКИ!$A$2:$L$1106,4,FALSE)</f>
        <v>#N/A</v>
      </c>
      <c r="D25" s="226" t="e">
        <f>VLOOKUP($F25,УЧАСТНИКИ!$A$2:$L$1106,5,FALSE)</f>
        <v>#N/A</v>
      </c>
      <c r="E25" s="265" t="e">
        <f>VLOOKUP($F25,УЧАСТНИКИ!$A$2:$L$1106,8,FALSE)</f>
        <v>#N/A</v>
      </c>
      <c r="F25" s="176"/>
      <c r="G25" s="176"/>
      <c r="H25" s="176"/>
      <c r="I25" s="176"/>
      <c r="J25" s="181" t="e">
        <f>VLOOKUP($F25,УЧАСТНИКИ!$A$2:$L$1106,9,FALSE)</f>
        <v>#N/A</v>
      </c>
    </row>
    <row r="26" spans="1:10" hidden="1" x14ac:dyDescent="0.25">
      <c r="A26" s="222"/>
      <c r="B26" s="223" t="s">
        <v>50</v>
      </c>
      <c r="C26" s="224"/>
      <c r="D26" s="224"/>
      <c r="E26" s="224"/>
      <c r="F26" s="224"/>
      <c r="G26" s="224"/>
      <c r="H26" s="224"/>
      <c r="I26" s="224"/>
      <c r="J26" s="225"/>
    </row>
    <row r="27" spans="1:10" hidden="1" x14ac:dyDescent="0.25">
      <c r="A27" s="176" t="s">
        <v>42</v>
      </c>
      <c r="B27" s="177" t="e">
        <f>VLOOKUP($F27,УЧАСТНИКИ!$A$2:$L$1106,3,FALSE)</f>
        <v>#N/A</v>
      </c>
      <c r="C27" s="181" t="e">
        <f>VLOOKUP($F27,УЧАСТНИКИ!$A$2:$L$1106,4,FALSE)</f>
        <v>#N/A</v>
      </c>
      <c r="D27" s="226" t="e">
        <f>VLOOKUP($F27,УЧАСТНИКИ!$A$2:$L$1106,5,FALSE)</f>
        <v>#N/A</v>
      </c>
      <c r="E27" s="265" t="e">
        <f>VLOOKUP($F27,УЧАСТНИКИ!$A$2:$L$1106,8,FALSE)</f>
        <v>#N/A</v>
      </c>
      <c r="F27" s="176"/>
      <c r="G27" s="176"/>
      <c r="H27" s="176"/>
      <c r="I27" s="176"/>
      <c r="J27" s="181" t="e">
        <f>VLOOKUP($F27,УЧАСТНИКИ!$A$2:$L$1106,9,FALSE)</f>
        <v>#N/A</v>
      </c>
    </row>
    <row r="28" spans="1:10" hidden="1" x14ac:dyDescent="0.25">
      <c r="A28" s="176" t="s">
        <v>43</v>
      </c>
      <c r="B28" s="177" t="e">
        <f>VLOOKUP($F28,УЧАСТНИКИ!$A$2:$L$1106,3,FALSE)</f>
        <v>#N/A</v>
      </c>
      <c r="C28" s="181" t="e">
        <f>VLOOKUP($F28,УЧАСТНИКИ!$A$2:$L$1106,4,FALSE)</f>
        <v>#N/A</v>
      </c>
      <c r="D28" s="226" t="e">
        <f>VLOOKUP($F28,УЧАСТНИКИ!$A$2:$L$1106,5,FALSE)</f>
        <v>#N/A</v>
      </c>
      <c r="E28" s="265" t="e">
        <f>VLOOKUP($F28,УЧАСТНИКИ!$A$2:$L$1106,8,FALSE)</f>
        <v>#N/A</v>
      </c>
      <c r="F28" s="176"/>
      <c r="G28" s="176"/>
      <c r="H28" s="176"/>
      <c r="I28" s="176"/>
      <c r="J28" s="181" t="e">
        <f>VLOOKUP($F28,УЧАСТНИКИ!$A$2:$L$1106,9,FALSE)</f>
        <v>#N/A</v>
      </c>
    </row>
    <row r="29" spans="1:10" hidden="1" x14ac:dyDescent="0.25">
      <c r="A29" s="176" t="s">
        <v>44</v>
      </c>
      <c r="B29" s="177" t="e">
        <f>VLOOKUP($F29,УЧАСТНИКИ!$A$2:$L$1106,3,FALSE)</f>
        <v>#N/A</v>
      </c>
      <c r="C29" s="181" t="e">
        <f>VLOOKUP($F29,УЧАСТНИКИ!$A$2:$L$1106,4,FALSE)</f>
        <v>#N/A</v>
      </c>
      <c r="D29" s="226" t="e">
        <f>VLOOKUP($F29,УЧАСТНИКИ!$A$2:$L$1106,5,FALSE)</f>
        <v>#N/A</v>
      </c>
      <c r="E29" s="265" t="e">
        <f>VLOOKUP($F29,УЧАСТНИКИ!$A$2:$L$1106,8,FALSE)</f>
        <v>#N/A</v>
      </c>
      <c r="F29" s="176"/>
      <c r="G29" s="176"/>
      <c r="H29" s="176"/>
      <c r="I29" s="176"/>
      <c r="J29" s="181" t="e">
        <f>VLOOKUP($F29,УЧАСТНИКИ!$A$2:$L$1106,9,FALSE)</f>
        <v>#N/A</v>
      </c>
    </row>
    <row r="30" spans="1:10" hidden="1" x14ac:dyDescent="0.25">
      <c r="A30" s="176" t="s">
        <v>45</v>
      </c>
      <c r="B30" s="177" t="e">
        <f>VLOOKUP($F30,УЧАСТНИКИ!$A$2:$L$1106,3,FALSE)</f>
        <v>#N/A</v>
      </c>
      <c r="C30" s="181" t="e">
        <f>VLOOKUP($F30,УЧАСТНИКИ!$A$2:$L$1106,4,FALSE)</f>
        <v>#N/A</v>
      </c>
      <c r="D30" s="226" t="e">
        <f>VLOOKUP($F30,УЧАСТНИКИ!$A$2:$L$1106,5,FALSE)</f>
        <v>#N/A</v>
      </c>
      <c r="E30" s="265" t="e">
        <f>VLOOKUP($F30,УЧАСТНИКИ!$A$2:$L$1106,8,FALSE)</f>
        <v>#N/A</v>
      </c>
      <c r="F30" s="176"/>
      <c r="G30" s="176"/>
      <c r="H30" s="176"/>
      <c r="I30" s="176"/>
      <c r="J30" s="181" t="e">
        <f>VLOOKUP($F30,УЧАСТНИКИ!$A$2:$L$1106,9,FALSE)</f>
        <v>#N/A</v>
      </c>
    </row>
    <row r="31" spans="1:10" hidden="1" x14ac:dyDescent="0.25">
      <c r="A31" s="176" t="s">
        <v>46</v>
      </c>
      <c r="B31" s="177" t="e">
        <f>VLOOKUP($F31,УЧАСТНИКИ!$A$2:$L$1106,3,FALSE)</f>
        <v>#N/A</v>
      </c>
      <c r="C31" s="181" t="e">
        <f>VLOOKUP($F31,УЧАСТНИКИ!$A$2:$L$1106,4,FALSE)</f>
        <v>#N/A</v>
      </c>
      <c r="D31" s="226" t="e">
        <f>VLOOKUP($F31,УЧАСТНИКИ!$A$2:$L$1106,5,FALSE)</f>
        <v>#N/A</v>
      </c>
      <c r="E31" s="265" t="e">
        <f>VLOOKUP($F31,УЧАСТНИКИ!$A$2:$L$1106,8,FALSE)</f>
        <v>#N/A</v>
      </c>
      <c r="F31" s="176"/>
      <c r="G31" s="176"/>
      <c r="H31" s="176"/>
      <c r="I31" s="176"/>
      <c r="J31" s="181" t="e">
        <f>VLOOKUP($F31,УЧАСТНИКИ!$A$2:$L$1106,9,FALSE)</f>
        <v>#N/A</v>
      </c>
    </row>
    <row r="32" spans="1:10" hidden="1" x14ac:dyDescent="0.25">
      <c r="A32" s="176" t="s">
        <v>47</v>
      </c>
      <c r="B32" s="177" t="e">
        <f>VLOOKUP($F32,УЧАСТНИКИ!$A$2:$L$1106,3,FALSE)</f>
        <v>#N/A</v>
      </c>
      <c r="C32" s="181" t="e">
        <f>VLOOKUP($F32,УЧАСТНИКИ!$A$2:$L$1106,4,FALSE)</f>
        <v>#N/A</v>
      </c>
      <c r="D32" s="226" t="e">
        <f>VLOOKUP($F32,УЧАСТНИКИ!$A$2:$L$1106,5,FALSE)</f>
        <v>#N/A</v>
      </c>
      <c r="E32" s="265" t="e">
        <f>VLOOKUP($F32,УЧАСТНИКИ!$A$2:$L$1106,8,FALSE)</f>
        <v>#N/A</v>
      </c>
      <c r="F32" s="176"/>
      <c r="G32" s="176"/>
      <c r="H32" s="176"/>
      <c r="I32" s="176"/>
      <c r="J32" s="181" t="e">
        <f>VLOOKUP($F32,УЧАСТНИКИ!$A$2:$L$1106,9,FALSE)</f>
        <v>#N/A</v>
      </c>
    </row>
    <row r="33" spans="1:12" hidden="1" x14ac:dyDescent="0.25">
      <c r="A33" s="176" t="s">
        <v>48</v>
      </c>
      <c r="B33" s="177" t="e">
        <f>VLOOKUP($F33,УЧАСТНИКИ!$A$2:$L$1106,3,FALSE)</f>
        <v>#N/A</v>
      </c>
      <c r="C33" s="181" t="e">
        <f>VLOOKUP($F33,УЧАСТНИКИ!$A$2:$L$1106,4,FALSE)</f>
        <v>#N/A</v>
      </c>
      <c r="D33" s="226" t="e">
        <f>VLOOKUP($F33,УЧАСТНИКИ!$A$2:$L$1106,5,FALSE)</f>
        <v>#N/A</v>
      </c>
      <c r="E33" s="265" t="e">
        <f>VLOOKUP($F33,УЧАСТНИКИ!$A$2:$L$1106,8,FALSE)</f>
        <v>#N/A</v>
      </c>
      <c r="F33" s="176"/>
      <c r="G33" s="176"/>
      <c r="H33" s="176"/>
      <c r="I33" s="176"/>
      <c r="J33" s="181" t="e">
        <f>VLOOKUP($F33,УЧАСТНИКИ!$A$2:$L$1106,9,FALSE)</f>
        <v>#N/A</v>
      </c>
    </row>
    <row r="34" spans="1:12" hidden="1" x14ac:dyDescent="0.25">
      <c r="A34" s="176" t="s">
        <v>71</v>
      </c>
      <c r="B34" s="177" t="e">
        <f>VLOOKUP($F34,УЧАСТНИКИ!$A$2:$L$1106,3,FALSE)</f>
        <v>#N/A</v>
      </c>
      <c r="C34" s="181" t="e">
        <f>VLOOKUP($F34,УЧАСТНИКИ!$A$2:$L$1106,4,FALSE)</f>
        <v>#N/A</v>
      </c>
      <c r="D34" s="226" t="e">
        <f>VLOOKUP($F34,УЧАСТНИКИ!$A$2:$L$1106,5,FALSE)</f>
        <v>#N/A</v>
      </c>
      <c r="E34" s="265" t="e">
        <f>VLOOKUP($F34,УЧАСТНИКИ!$A$2:$L$1106,8,FALSE)</f>
        <v>#N/A</v>
      </c>
      <c r="F34" s="176"/>
      <c r="G34" s="176"/>
      <c r="H34" s="176"/>
      <c r="I34" s="176"/>
      <c r="J34" s="181" t="e">
        <f>VLOOKUP($F34,УЧАСТНИКИ!$A$2:$L$1106,9,FALSE)</f>
        <v>#N/A</v>
      </c>
    </row>
    <row r="35" spans="1:12" hidden="1" x14ac:dyDescent="0.25">
      <c r="A35" s="176" t="s">
        <v>78</v>
      </c>
      <c r="B35" s="177" t="e">
        <f>VLOOKUP($F35,УЧАСТНИКИ!$A$2:$L$1106,3,FALSE)</f>
        <v>#N/A</v>
      </c>
      <c r="C35" s="181" t="e">
        <f>VLOOKUP($F35,УЧАСТНИКИ!$A$2:$L$1106,4,FALSE)</f>
        <v>#N/A</v>
      </c>
      <c r="D35" s="226" t="e">
        <f>VLOOKUP($F35,УЧАСТНИКИ!$A$2:$L$1106,5,FALSE)</f>
        <v>#N/A</v>
      </c>
      <c r="E35" s="265" t="e">
        <f>VLOOKUP($F35,УЧАСТНИКИ!$A$2:$L$1106,8,FALSE)</f>
        <v>#N/A</v>
      </c>
      <c r="F35" s="176"/>
      <c r="G35" s="176"/>
      <c r="H35" s="176"/>
      <c r="I35" s="176"/>
      <c r="J35" s="181" t="e">
        <f>VLOOKUP($F35,УЧАСТНИКИ!$A$2:$L$1106,9,FALSE)</f>
        <v>#N/A</v>
      </c>
      <c r="K35" s="27"/>
    </row>
    <row r="36" spans="1:12" hidden="1" x14ac:dyDescent="0.25">
      <c r="A36" s="176" t="s">
        <v>77</v>
      </c>
      <c r="B36" s="177" t="e">
        <f>VLOOKUP($F36,УЧАСТНИКИ!$A$2:$L$1106,3,FALSE)</f>
        <v>#N/A</v>
      </c>
      <c r="C36" s="181" t="e">
        <f>VLOOKUP($F36,УЧАСТНИКИ!$A$2:$L$1106,4,FALSE)</f>
        <v>#N/A</v>
      </c>
      <c r="D36" s="226" t="e">
        <f>VLOOKUP($F36,УЧАСТНИКИ!$A$2:$L$1106,5,FALSE)</f>
        <v>#N/A</v>
      </c>
      <c r="E36" s="265" t="e">
        <f>VLOOKUP($F36,УЧАСТНИКИ!$A$2:$L$1106,8,FALSE)</f>
        <v>#N/A</v>
      </c>
      <c r="F36" s="176"/>
      <c r="G36" s="176"/>
      <c r="H36" s="176"/>
      <c r="I36" s="176"/>
      <c r="J36" s="181" t="e">
        <f>VLOOKUP($F36,УЧАСТНИКИ!$A$2:$L$1106,9,FALSE)</f>
        <v>#N/A</v>
      </c>
      <c r="K36" s="27"/>
    </row>
    <row r="37" spans="1:12" hidden="1" x14ac:dyDescent="0.25">
      <c r="A37" s="176" t="s">
        <v>76</v>
      </c>
      <c r="B37" s="177" t="e">
        <f>VLOOKUP($F37,УЧАСТНИКИ!$A$2:$L$1106,3,FALSE)</f>
        <v>#N/A</v>
      </c>
      <c r="C37" s="181" t="e">
        <f>VLOOKUP($F37,УЧАСТНИКИ!$A$2:$L$1106,4,FALSE)</f>
        <v>#N/A</v>
      </c>
      <c r="D37" s="226" t="e">
        <f>VLOOKUP($F37,УЧАСТНИКИ!$A$2:$L$1106,5,FALSE)</f>
        <v>#N/A</v>
      </c>
      <c r="E37" s="265" t="e">
        <f>VLOOKUP($F37,УЧАСТНИКИ!$A$2:$L$1106,8,FALSE)</f>
        <v>#N/A</v>
      </c>
      <c r="F37" s="176"/>
      <c r="G37" s="176"/>
      <c r="H37" s="176"/>
      <c r="I37" s="176"/>
      <c r="J37" s="181" t="e">
        <f>VLOOKUP($F37,УЧАСТНИКИ!$A$2:$L$1106,9,FALSE)</f>
        <v>#N/A</v>
      </c>
      <c r="K37" s="27"/>
    </row>
    <row r="38" spans="1:12" hidden="1" x14ac:dyDescent="0.25">
      <c r="A38" s="176" t="s">
        <v>75</v>
      </c>
      <c r="B38" s="177" t="e">
        <f>VLOOKUP($F38,УЧАСТНИКИ!$A$2:$L$1106,3,FALSE)</f>
        <v>#N/A</v>
      </c>
      <c r="C38" s="181" t="e">
        <f>VLOOKUP($F38,УЧАСТНИКИ!$A$2:$L$1106,4,FALSE)</f>
        <v>#N/A</v>
      </c>
      <c r="D38" s="226" t="e">
        <f>VLOOKUP($F38,УЧАСТНИКИ!$A$2:$L$1106,5,FALSE)</f>
        <v>#N/A</v>
      </c>
      <c r="E38" s="265" t="e">
        <f>VLOOKUP($F38,УЧАСТНИКИ!$A$2:$L$1106,8,FALSE)</f>
        <v>#N/A</v>
      </c>
      <c r="F38" s="176"/>
      <c r="G38" s="176"/>
      <c r="H38" s="176"/>
      <c r="I38" s="176"/>
      <c r="J38" s="181" t="e">
        <f>VLOOKUP($F38,УЧАСТНИКИ!$A$2:$L$1106,9,FALSE)</f>
        <v>#N/A</v>
      </c>
      <c r="K38" s="27"/>
    </row>
    <row r="39" spans="1:12" hidden="1" x14ac:dyDescent="0.25">
      <c r="A39" s="176" t="s">
        <v>74</v>
      </c>
      <c r="B39" s="177" t="e">
        <f>VLOOKUP($F39,УЧАСТНИКИ!$A$2:$L$1106,3,FALSE)</f>
        <v>#N/A</v>
      </c>
      <c r="C39" s="181" t="e">
        <f>VLOOKUP($F39,УЧАСТНИКИ!$A$2:$L$1106,4,FALSE)</f>
        <v>#N/A</v>
      </c>
      <c r="D39" s="226" t="e">
        <f>VLOOKUP($F39,УЧАСТНИКИ!$A$2:$L$1106,5,FALSE)</f>
        <v>#N/A</v>
      </c>
      <c r="E39" s="265" t="e">
        <f>VLOOKUP($F39,УЧАСТНИКИ!$A$2:$L$1106,8,FALSE)</f>
        <v>#N/A</v>
      </c>
      <c r="F39" s="176"/>
      <c r="G39" s="176"/>
      <c r="H39" s="176"/>
      <c r="I39" s="176"/>
      <c r="J39" s="181" t="e">
        <f>VLOOKUP($F39,УЧАСТНИКИ!$A$2:$L$1106,9,FALSE)</f>
        <v>#N/A</v>
      </c>
      <c r="K39" s="27"/>
    </row>
    <row r="40" spans="1:12" hidden="1" x14ac:dyDescent="0.25">
      <c r="A40" s="176" t="s">
        <v>73</v>
      </c>
      <c r="B40" s="177" t="e">
        <f>VLOOKUP($F40,УЧАСТНИКИ!$A$2:$L$1106,3,FALSE)</f>
        <v>#N/A</v>
      </c>
      <c r="C40" s="181" t="e">
        <f>VLOOKUP($F40,УЧАСТНИКИ!$A$2:$L$1106,4,FALSE)</f>
        <v>#N/A</v>
      </c>
      <c r="D40" s="226" t="e">
        <f>VLOOKUP($F40,УЧАСТНИКИ!$A$2:$L$1106,5,FALSE)</f>
        <v>#N/A</v>
      </c>
      <c r="E40" s="265" t="e">
        <f>VLOOKUP($F40,УЧАСТНИКИ!$A$2:$L$1106,8,FALSE)</f>
        <v>#N/A</v>
      </c>
      <c r="F40" s="176"/>
      <c r="G40" s="176"/>
      <c r="H40" s="176"/>
      <c r="I40" s="176"/>
      <c r="J40" s="181" t="e">
        <f>VLOOKUP($F40,УЧАСТНИКИ!$A$2:$L$1106,9,FALSE)</f>
        <v>#N/A</v>
      </c>
      <c r="K40" s="27"/>
    </row>
    <row r="41" spans="1:12" hidden="1" x14ac:dyDescent="0.25">
      <c r="A41" s="176" t="s">
        <v>72</v>
      </c>
      <c r="B41" s="177" t="e">
        <f>VLOOKUP($F41,УЧАСТНИКИ!$A$2:$L$1106,3,FALSE)</f>
        <v>#N/A</v>
      </c>
      <c r="C41" s="181" t="e">
        <f>VLOOKUP($F41,УЧАСТНИКИ!$A$2:$L$1106,4,FALSE)</f>
        <v>#N/A</v>
      </c>
      <c r="D41" s="226" t="e">
        <f>VLOOKUP($F41,УЧАСТНИКИ!$A$2:$L$1106,5,FALSE)</f>
        <v>#N/A</v>
      </c>
      <c r="E41" s="265" t="e">
        <f>VLOOKUP($F41,УЧАСТНИКИ!$A$2:$L$1106,8,FALSE)</f>
        <v>#N/A</v>
      </c>
      <c r="F41" s="176"/>
      <c r="G41" s="176"/>
      <c r="H41" s="176"/>
      <c r="I41" s="176"/>
      <c r="J41" s="181" t="e">
        <f>VLOOKUP($F41,УЧАСТНИКИ!$A$2:$L$1106,9,FALSE)</f>
        <v>#N/A</v>
      </c>
      <c r="K41" s="27"/>
    </row>
    <row r="42" spans="1:12" hidden="1" x14ac:dyDescent="0.25">
      <c r="A42" s="176" t="s">
        <v>79</v>
      </c>
      <c r="B42" s="177" t="e">
        <f>VLOOKUP($F42,УЧАСТНИКИ!$A$2:$L$1106,3,FALSE)</f>
        <v>#N/A</v>
      </c>
      <c r="C42" s="181" t="e">
        <f>VLOOKUP($F42,УЧАСТНИКИ!$A$2:$L$1106,4,FALSE)</f>
        <v>#N/A</v>
      </c>
      <c r="D42" s="226" t="e">
        <f>VLOOKUP($F42,УЧАСТНИКИ!$A$2:$L$1106,5,FALSE)</f>
        <v>#N/A</v>
      </c>
      <c r="E42" s="265" t="e">
        <f>VLOOKUP($F42,УЧАСТНИКИ!$A$2:$L$1106,8,FALSE)</f>
        <v>#N/A</v>
      </c>
      <c r="F42" s="176"/>
      <c r="G42" s="176"/>
      <c r="H42" s="176"/>
      <c r="I42" s="176"/>
      <c r="J42" s="181" t="e">
        <f>VLOOKUP($F42,УЧАСТНИКИ!$A$2:$L$1106,9,FALSE)</f>
        <v>#N/A</v>
      </c>
      <c r="K42" s="27"/>
    </row>
    <row r="43" spans="1:12" ht="15.75" customHeight="1" x14ac:dyDescent="0.25">
      <c r="A43" s="34"/>
      <c r="B43" s="188"/>
      <c r="C43" s="189"/>
      <c r="D43" s="228"/>
      <c r="E43" s="228"/>
      <c r="F43" s="34"/>
      <c r="G43" s="34"/>
      <c r="H43" s="34"/>
      <c r="I43" s="34"/>
      <c r="J43" s="34"/>
      <c r="K43" s="189"/>
      <c r="L43" s="27"/>
    </row>
    <row r="44" spans="1:12" x14ac:dyDescent="0.25">
      <c r="L44" s="27"/>
    </row>
    <row r="45" spans="1:12" ht="15.6" x14ac:dyDescent="0.3">
      <c r="A45" s="229" t="s">
        <v>65</v>
      </c>
      <c r="B45" s="190"/>
      <c r="D45" s="229"/>
      <c r="E45" s="267"/>
      <c r="G45" s="34"/>
      <c r="I45" s="229"/>
      <c r="K45" s="27"/>
      <c r="L45" s="27"/>
    </row>
    <row r="46" spans="1:12" ht="15.6" x14ac:dyDescent="0.3">
      <c r="A46" s="229" t="s">
        <v>60</v>
      </c>
      <c r="L46" s="27"/>
    </row>
    <row r="47" spans="1:12" ht="15.6" x14ac:dyDescent="0.3">
      <c r="A47" s="229" t="s">
        <v>62</v>
      </c>
      <c r="B47" s="229"/>
      <c r="L47" s="27"/>
    </row>
    <row r="48" spans="1:12" ht="15.6" x14ac:dyDescent="0.3">
      <c r="A48" s="307" t="s">
        <v>61</v>
      </c>
      <c r="B48" s="307"/>
      <c r="L48" s="27"/>
    </row>
    <row r="49" spans="1:12" ht="15.6" x14ac:dyDescent="0.3">
      <c r="B49" s="229"/>
      <c r="L49" s="27"/>
    </row>
    <row r="50" spans="1:12" ht="15.6" x14ac:dyDescent="0.3">
      <c r="B50" s="229"/>
      <c r="L50" s="27"/>
    </row>
    <row r="51" spans="1:12" x14ac:dyDescent="0.25">
      <c r="L51" s="27"/>
    </row>
    <row r="52" spans="1:12" ht="15.6" x14ac:dyDescent="0.3">
      <c r="B52" s="229"/>
      <c r="L52" s="27"/>
    </row>
    <row r="53" spans="1:12" ht="15.75" customHeight="1" x14ac:dyDescent="0.3">
      <c r="B53" s="229"/>
      <c r="L53" s="27"/>
    </row>
    <row r="54" spans="1:12" ht="15.75" customHeight="1" x14ac:dyDescent="0.25">
      <c r="L54" s="27"/>
    </row>
    <row r="55" spans="1:12" ht="15.75" customHeight="1" x14ac:dyDescent="0.25">
      <c r="L55" s="27"/>
    </row>
    <row r="56" spans="1:12" ht="15.75" customHeight="1" x14ac:dyDescent="0.25">
      <c r="L56" s="27"/>
    </row>
    <row r="57" spans="1:12" ht="15.75" customHeight="1" x14ac:dyDescent="0.25">
      <c r="L57" s="27"/>
    </row>
    <row r="58" spans="1:12" ht="15.75" customHeight="1" x14ac:dyDescent="0.25">
      <c r="L58" s="27"/>
    </row>
    <row r="59" spans="1:12" ht="15.75" customHeight="1" x14ac:dyDescent="0.25">
      <c r="L59" s="27"/>
    </row>
    <row r="60" spans="1:12" ht="15.75" customHeight="1" x14ac:dyDescent="0.25">
      <c r="L60" s="27"/>
    </row>
    <row r="61" spans="1:12" ht="15.75" customHeight="1" x14ac:dyDescent="0.25">
      <c r="L61" s="27"/>
    </row>
    <row r="62" spans="1:12" ht="15.75" customHeight="1" x14ac:dyDescent="0.25">
      <c r="L62" s="27"/>
    </row>
    <row r="63" spans="1:12" ht="15.75" customHeight="1" x14ac:dyDescent="0.25">
      <c r="A63" s="27"/>
      <c r="B63" s="191"/>
      <c r="C63" s="27"/>
      <c r="D63" s="27"/>
      <c r="E63" s="27"/>
      <c r="F63" s="27"/>
      <c r="G63" s="27"/>
      <c r="H63" s="27"/>
      <c r="I63" s="27"/>
      <c r="J63" s="27"/>
      <c r="K63" s="27"/>
      <c r="L63" s="27"/>
    </row>
    <row r="64" spans="1:12" ht="15.75" customHeight="1" x14ac:dyDescent="0.25">
      <c r="A64" s="34"/>
      <c r="B64" s="230"/>
      <c r="C64" s="231"/>
      <c r="D64" s="232"/>
      <c r="E64" s="232"/>
      <c r="F64" s="34"/>
      <c r="G64" s="34"/>
      <c r="H64" s="34"/>
      <c r="I64" s="34"/>
      <c r="J64" s="34"/>
      <c r="K64" s="231"/>
      <c r="L64" s="27"/>
    </row>
    <row r="65" spans="1:11" ht="15.75" customHeight="1" x14ac:dyDescent="0.25">
      <c r="A65" s="34"/>
      <c r="B65" s="33"/>
      <c r="C65" s="231"/>
      <c r="D65" s="232"/>
      <c r="E65" s="232"/>
      <c r="F65" s="34"/>
      <c r="G65" s="34"/>
      <c r="H65" s="34"/>
      <c r="I65" s="34"/>
      <c r="J65" s="34"/>
      <c r="K65" s="231"/>
    </row>
    <row r="66" spans="1:11" ht="15.75" customHeight="1" x14ac:dyDescent="0.25">
      <c r="A66" s="34"/>
      <c r="B66" s="233"/>
      <c r="C66" s="231"/>
      <c r="D66" s="232"/>
      <c r="E66" s="232"/>
      <c r="F66" s="34"/>
      <c r="G66" s="34"/>
      <c r="H66" s="34"/>
      <c r="I66" s="34"/>
      <c r="J66" s="34"/>
      <c r="K66" s="231"/>
    </row>
    <row r="67" spans="1:11" ht="15.75" customHeight="1" x14ac:dyDescent="0.25">
      <c r="A67" s="34"/>
      <c r="B67" s="233"/>
      <c r="C67" s="231"/>
      <c r="D67" s="232"/>
      <c r="E67" s="232"/>
      <c r="F67" s="34"/>
      <c r="G67" s="34"/>
      <c r="H67" s="34"/>
      <c r="I67" s="34"/>
      <c r="J67" s="34"/>
      <c r="K67" s="231"/>
    </row>
    <row r="68" spans="1:11" ht="15.75" customHeight="1" x14ac:dyDescent="0.25">
      <c r="A68" s="34"/>
      <c r="B68" s="233"/>
      <c r="C68" s="231"/>
      <c r="D68" s="232"/>
      <c r="E68" s="232"/>
      <c r="F68" s="34"/>
      <c r="G68" s="34"/>
      <c r="H68" s="34"/>
      <c r="I68" s="34"/>
      <c r="J68" s="34"/>
      <c r="K68" s="231"/>
    </row>
    <row r="69" spans="1:11" ht="15.75" customHeight="1" x14ac:dyDescent="0.25">
      <c r="A69" s="34"/>
      <c r="B69" s="233"/>
      <c r="C69" s="231"/>
      <c r="D69" s="232"/>
      <c r="E69" s="232"/>
      <c r="F69" s="34"/>
      <c r="G69" s="34"/>
      <c r="H69" s="34"/>
      <c r="I69" s="34"/>
      <c r="J69" s="34"/>
      <c r="K69" s="231"/>
    </row>
    <row r="70" spans="1:11" ht="15.75" customHeight="1" x14ac:dyDescent="0.25">
      <c r="A70" s="34"/>
      <c r="B70" s="233"/>
      <c r="C70" s="231"/>
      <c r="D70" s="232"/>
      <c r="E70" s="232"/>
      <c r="F70" s="34"/>
      <c r="G70" s="34"/>
      <c r="H70" s="34"/>
      <c r="I70" s="34"/>
      <c r="J70" s="34"/>
      <c r="K70" s="231"/>
    </row>
    <row r="71" spans="1:11" ht="15.75" customHeight="1" x14ac:dyDescent="0.25">
      <c r="A71" s="34"/>
      <c r="B71" s="233"/>
      <c r="C71" s="231"/>
      <c r="D71" s="232"/>
      <c r="E71" s="232"/>
      <c r="F71" s="34"/>
      <c r="G71" s="34"/>
      <c r="H71" s="34"/>
      <c r="I71" s="34"/>
      <c r="J71" s="34"/>
      <c r="K71" s="231"/>
    </row>
    <row r="72" spans="1:11" ht="15.75" customHeight="1" x14ac:dyDescent="0.25">
      <c r="A72" s="27"/>
      <c r="B72" s="191"/>
      <c r="C72" s="27"/>
      <c r="D72" s="27"/>
      <c r="E72" s="27"/>
      <c r="F72" s="27"/>
      <c r="G72" s="27"/>
      <c r="H72" s="27"/>
      <c r="I72" s="27"/>
      <c r="J72" s="27"/>
      <c r="K72" s="27"/>
    </row>
    <row r="73" spans="1:11" ht="15.75" customHeight="1" x14ac:dyDescent="0.25">
      <c r="A73" s="34"/>
      <c r="B73" s="230"/>
      <c r="C73" s="231"/>
      <c r="D73" s="232"/>
      <c r="E73" s="232"/>
      <c r="F73" s="34"/>
      <c r="G73" s="34"/>
      <c r="H73" s="34"/>
      <c r="I73" s="34"/>
      <c r="J73" s="34"/>
      <c r="K73" s="231"/>
    </row>
    <row r="74" spans="1:11" ht="15.75" customHeight="1" x14ac:dyDescent="0.25">
      <c r="A74" s="34"/>
      <c r="B74" s="230"/>
      <c r="C74" s="231"/>
      <c r="D74" s="232"/>
      <c r="E74" s="232"/>
      <c r="F74" s="34"/>
      <c r="G74" s="34"/>
      <c r="H74" s="34"/>
      <c r="I74" s="34"/>
      <c r="J74" s="34"/>
      <c r="K74" s="231"/>
    </row>
    <row r="75" spans="1:11" ht="15.75" customHeight="1" x14ac:dyDescent="0.25">
      <c r="A75" s="34"/>
      <c r="B75" s="230"/>
      <c r="C75" s="231"/>
      <c r="D75" s="232"/>
      <c r="E75" s="232"/>
      <c r="F75" s="34"/>
      <c r="G75" s="34"/>
      <c r="H75" s="34"/>
      <c r="I75" s="34"/>
      <c r="J75" s="34"/>
      <c r="K75" s="231"/>
    </row>
    <row r="76" spans="1:11" ht="15.75" customHeight="1" x14ac:dyDescent="0.25">
      <c r="A76" s="34"/>
      <c r="B76" s="230"/>
      <c r="C76" s="231"/>
      <c r="D76" s="232"/>
      <c r="E76" s="232"/>
      <c r="F76" s="34"/>
      <c r="G76" s="34"/>
      <c r="H76" s="34"/>
      <c r="I76" s="34"/>
      <c r="J76" s="34"/>
      <c r="K76" s="231"/>
    </row>
    <row r="77" spans="1:11" ht="15.75" customHeight="1" x14ac:dyDescent="0.25">
      <c r="A77" s="34"/>
      <c r="B77" s="230"/>
      <c r="C77" s="231"/>
      <c r="D77" s="232"/>
      <c r="E77" s="232"/>
      <c r="F77" s="34"/>
      <c r="G77" s="34"/>
      <c r="H77" s="34"/>
      <c r="I77" s="34"/>
      <c r="J77" s="34"/>
      <c r="K77" s="231"/>
    </row>
    <row r="78" spans="1:11" ht="15.75" customHeight="1" x14ac:dyDescent="0.25">
      <c r="A78" s="34"/>
      <c r="B78" s="230"/>
      <c r="C78" s="231"/>
      <c r="D78" s="232"/>
      <c r="E78" s="232"/>
      <c r="F78" s="34"/>
      <c r="G78" s="34"/>
      <c r="H78" s="34"/>
      <c r="I78" s="34"/>
      <c r="J78" s="34"/>
      <c r="K78" s="231"/>
    </row>
    <row r="79" spans="1:11" ht="15.75" customHeight="1" x14ac:dyDescent="0.25">
      <c r="A79" s="34"/>
      <c r="B79" s="230"/>
      <c r="C79" s="231"/>
      <c r="D79" s="232"/>
      <c r="E79" s="232"/>
      <c r="F79" s="34"/>
      <c r="G79" s="34"/>
      <c r="H79" s="34"/>
      <c r="I79" s="34"/>
      <c r="J79" s="34"/>
      <c r="K79" s="231"/>
    </row>
    <row r="80" spans="1:11" ht="15.75" customHeight="1" x14ac:dyDescent="0.25">
      <c r="A80" s="34"/>
      <c r="B80" s="230"/>
      <c r="C80" s="231"/>
      <c r="D80" s="232"/>
      <c r="E80" s="232"/>
      <c r="F80" s="34"/>
      <c r="G80" s="34"/>
      <c r="H80" s="34"/>
      <c r="I80" s="34"/>
      <c r="J80" s="34"/>
      <c r="K80" s="231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</sheetData>
  <mergeCells count="7">
    <mergeCell ref="A48:B48"/>
    <mergeCell ref="A6:B6"/>
    <mergeCell ref="A1:J1"/>
    <mergeCell ref="A2:J2"/>
    <mergeCell ref="A3:J3"/>
    <mergeCell ref="A4:J4"/>
    <mergeCell ref="A5:J5"/>
  </mergeCells>
  <phoneticPr fontId="1" type="noConversion"/>
  <printOptions horizontalCentered="1"/>
  <pageMargins left="0" right="0" top="0.27559055118110237" bottom="0.55118110236220474" header="0.27559055118110237" footer="0.19685039370078741"/>
  <pageSetup paperSize="9" scale="95" orientation="landscape" horizontalDpi="300" verticalDpi="3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AV1335"/>
  <sheetViews>
    <sheetView view="pageBreakPreview" zoomScale="60" zoomScaleNormal="80" workbookViewId="0">
      <selection activeCell="AT38" sqref="AT38"/>
    </sheetView>
  </sheetViews>
  <sheetFormatPr defaultColWidth="9.109375" defaultRowHeight="13.2" x14ac:dyDescent="0.25"/>
  <cols>
    <col min="1" max="1" width="3.88671875" style="164" customWidth="1"/>
    <col min="2" max="2" width="25.5546875" style="164" customWidth="1"/>
    <col min="3" max="3" width="9.6640625" style="164" customWidth="1"/>
    <col min="4" max="4" width="21.88671875" style="164" customWidth="1"/>
    <col min="5" max="5" width="9.77734375" style="164" customWidth="1"/>
    <col min="6" max="6" width="7" style="164" customWidth="1"/>
    <col min="7" max="7" width="2.109375" style="164" customWidth="1"/>
    <col min="8" max="8" width="1.88671875" style="164" customWidth="1"/>
    <col min="9" max="9" width="2.33203125" style="164" customWidth="1"/>
    <col min="10" max="37" width="2.109375" style="164" customWidth="1"/>
    <col min="38" max="38" width="2.109375" style="164" bestFit="1" customWidth="1"/>
    <col min="39" max="39" width="7" style="164" customWidth="1"/>
    <col min="40" max="40" width="4.33203125" style="164" customWidth="1"/>
    <col min="41" max="41" width="7.33203125" style="164" customWidth="1"/>
    <col min="42" max="42" width="5.88671875" style="164" customWidth="1"/>
    <col min="43" max="16384" width="9.109375" style="164"/>
  </cols>
  <sheetData>
    <row r="1" spans="1:45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304"/>
      <c r="AL1" s="304"/>
      <c r="AM1" s="304"/>
      <c r="AN1" s="304"/>
      <c r="AO1" s="304"/>
    </row>
    <row r="2" spans="1:45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  <c r="AK2" s="305"/>
      <c r="AL2" s="305"/>
      <c r="AM2" s="305"/>
      <c r="AN2" s="305"/>
      <c r="AO2" s="305"/>
    </row>
    <row r="3" spans="1:45" ht="15" customHeight="1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</row>
    <row r="4" spans="1:45" ht="15" customHeight="1" x14ac:dyDescent="0.25">
      <c r="A4" s="325" t="s">
        <v>196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  <c r="AF4" s="325"/>
      <c r="AG4" s="325"/>
      <c r="AH4" s="325"/>
      <c r="AI4" s="325"/>
      <c r="AJ4" s="325"/>
      <c r="AK4" s="325"/>
      <c r="AL4" s="325"/>
      <c r="AM4" s="325"/>
      <c r="AN4" s="325"/>
      <c r="AO4" s="325"/>
    </row>
    <row r="5" spans="1:45" ht="15.6" x14ac:dyDescent="0.25">
      <c r="A5" s="325" t="s">
        <v>213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  <c r="AF5" s="325"/>
      <c r="AG5" s="325"/>
      <c r="AH5" s="325"/>
      <c r="AI5" s="325"/>
      <c r="AJ5" s="325"/>
      <c r="AK5" s="325"/>
      <c r="AL5" s="325"/>
      <c r="AM5" s="325"/>
      <c r="AN5" s="325"/>
      <c r="AO5" s="325"/>
    </row>
    <row r="6" spans="1:45" ht="13.8" x14ac:dyDescent="0.25">
      <c r="A6" s="323"/>
      <c r="B6" s="323"/>
      <c r="C6" s="167"/>
      <c r="D6" s="13"/>
      <c r="E6" s="13"/>
      <c r="F6" s="324" t="s">
        <v>6</v>
      </c>
      <c r="G6" s="324"/>
      <c r="H6" s="324"/>
      <c r="I6" s="324"/>
      <c r="J6" s="324"/>
      <c r="K6" s="324"/>
      <c r="L6" s="324"/>
      <c r="M6" s="324"/>
      <c r="N6" s="324"/>
      <c r="O6" s="324"/>
      <c r="P6" s="324"/>
      <c r="Q6" s="324"/>
      <c r="R6" s="324"/>
      <c r="S6" s="324"/>
      <c r="T6" s="324"/>
      <c r="U6" s="324"/>
      <c r="V6" s="324"/>
      <c r="W6" s="324"/>
      <c r="X6" s="324"/>
      <c r="Y6" s="324"/>
      <c r="Z6" s="324"/>
      <c r="AA6" s="324"/>
      <c r="AB6" s="324"/>
      <c r="AC6" s="324"/>
      <c r="AD6" s="324"/>
      <c r="AE6" s="324"/>
      <c r="AF6" s="324"/>
      <c r="AG6" s="324"/>
      <c r="AH6" s="324"/>
      <c r="AI6" s="324"/>
      <c r="AJ6" s="324"/>
      <c r="AK6" s="324"/>
      <c r="AL6" s="324"/>
      <c r="AM6" s="18"/>
      <c r="AO6" s="13" t="s">
        <v>241</v>
      </c>
    </row>
    <row r="7" spans="1:45" ht="12.75" customHeight="1" x14ac:dyDescent="0.25">
      <c r="A7" s="18"/>
      <c r="B7" s="66" t="s">
        <v>30</v>
      </c>
      <c r="C7" s="167" t="s">
        <v>103</v>
      </c>
      <c r="D7" s="18" t="str">
        <f>d_1</f>
        <v>28.05.2019г.</v>
      </c>
      <c r="E7" s="18"/>
      <c r="F7" s="18" t="s">
        <v>1541</v>
      </c>
      <c r="X7" s="173"/>
      <c r="Y7" s="174"/>
      <c r="AB7" s="172"/>
      <c r="AC7" s="11"/>
      <c r="AD7" s="11"/>
      <c r="AE7" s="11"/>
      <c r="AF7" s="11"/>
      <c r="AG7" s="11"/>
      <c r="AH7" s="11"/>
      <c r="AI7" s="11"/>
      <c r="AJ7" s="11"/>
      <c r="AK7" s="11"/>
      <c r="AL7" s="11"/>
      <c r="AN7" s="171"/>
      <c r="AO7" s="255" t="str">
        <f>d_5</f>
        <v>г. Сочи, ул. Бзугу 2, ст. им. Славы Метревели</v>
      </c>
    </row>
    <row r="8" spans="1:45" ht="18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19" t="s">
        <v>67</v>
      </c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19"/>
      <c r="AE8" s="319"/>
      <c r="AF8" s="319"/>
      <c r="AG8" s="319"/>
      <c r="AH8" s="319"/>
      <c r="AI8" s="319"/>
      <c r="AJ8" s="319"/>
      <c r="AK8" s="196"/>
      <c r="AL8" s="196"/>
      <c r="AM8" s="315" t="s">
        <v>2</v>
      </c>
      <c r="AN8" s="317" t="s">
        <v>53</v>
      </c>
      <c r="AO8" s="317" t="s">
        <v>66</v>
      </c>
    </row>
    <row r="9" spans="1:45" x14ac:dyDescent="0.25">
      <c r="A9" s="316"/>
      <c r="B9" s="316"/>
      <c r="C9" s="316"/>
      <c r="D9" s="316"/>
      <c r="E9" s="316"/>
      <c r="F9" s="316"/>
      <c r="G9" s="314"/>
      <c r="H9" s="314"/>
      <c r="I9" s="314"/>
      <c r="J9" s="312"/>
      <c r="K9" s="312"/>
      <c r="L9" s="312"/>
      <c r="M9" s="314"/>
      <c r="N9" s="314"/>
      <c r="O9" s="314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3"/>
      <c r="AF9" s="313"/>
      <c r="AG9" s="313"/>
      <c r="AH9" s="313"/>
      <c r="AI9" s="313"/>
      <c r="AJ9" s="313"/>
      <c r="AK9" s="196" t="s">
        <v>69</v>
      </c>
      <c r="AL9" s="196" t="s">
        <v>68</v>
      </c>
      <c r="AM9" s="316"/>
      <c r="AN9" s="318"/>
      <c r="AO9" s="318"/>
      <c r="AS9" s="198"/>
    </row>
    <row r="10" spans="1:45" ht="15.75" customHeight="1" x14ac:dyDescent="0.25">
      <c r="A10" s="176" t="s">
        <v>42</v>
      </c>
      <c r="B10" s="177" t="str">
        <f>VLOOKUP($F10,УЧАСТНИКИ!$A$2:$L$1106,3,FALSE)</f>
        <v>Петров Александр</v>
      </c>
      <c r="C10" s="181" t="str">
        <f>VLOOKUP($F10,УЧАСТНИКИ!$A$2:$L$1106,4,FALSE)</f>
        <v>09.08.1986</v>
      </c>
      <c r="D10" s="177" t="str">
        <f>VLOOKUP($F10,УЧАСТНИКИ!$A$2:$L$1106,5,FALSE)</f>
        <v xml:space="preserve">Брянская область </v>
      </c>
      <c r="E10" s="265" t="str">
        <f>VLOOKUP($F10,УЧАСТНИКИ!$A$2:$L$1106,8,FALSE)</f>
        <v>МСМК</v>
      </c>
      <c r="F10" s="276" t="s">
        <v>137</v>
      </c>
      <c r="G10" s="203"/>
      <c r="H10" s="203"/>
      <c r="I10" s="180"/>
      <c r="J10" s="203"/>
      <c r="K10" s="203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1" t="str">
        <f>VLOOKUP($F10,УЧАСТНИКИ!$A$2:$L$1106,9,FALSE)</f>
        <v>К</v>
      </c>
      <c r="AS10" s="204"/>
    </row>
    <row r="11" spans="1:45" ht="15.75" customHeight="1" x14ac:dyDescent="0.25">
      <c r="A11" s="176" t="s">
        <v>43</v>
      </c>
      <c r="B11" s="177" t="str">
        <f>VLOOKUP($F11,УЧАСТНИКИ!$A$2:$L$1106,3,FALSE)</f>
        <v>Новиков Илья</v>
      </c>
      <c r="C11" s="181" t="str">
        <f>VLOOKUP($F11,УЧАСТНИКИ!$A$2:$L$1106,4,FALSE)</f>
        <v>08.09.1996</v>
      </c>
      <c r="D11" s="177" t="str">
        <f>VLOOKUP($F11,УЧАСТНИКИ!$A$2:$L$1106,5,FALSE)</f>
        <v xml:space="preserve">Республика Карелия </v>
      </c>
      <c r="E11" s="265" t="str">
        <f>VLOOKUP($F11,УЧАСТНИКИ!$A$2:$L$1106,8,FALSE)</f>
        <v>КМС</v>
      </c>
      <c r="F11" s="276" t="s">
        <v>1501</v>
      </c>
      <c r="G11" s="203"/>
      <c r="H11" s="203"/>
      <c r="I11" s="180"/>
      <c r="J11" s="203"/>
      <c r="K11" s="203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1" t="str">
        <f>VLOOKUP($F11,УЧАСТНИКИ!$A$2:$L$1106,9,FALSE)</f>
        <v>К</v>
      </c>
      <c r="AS11" s="7"/>
    </row>
    <row r="12" spans="1:45" ht="15.75" customHeight="1" x14ac:dyDescent="0.25">
      <c r="A12" s="176" t="s">
        <v>44</v>
      </c>
      <c r="B12" s="177" t="str">
        <f>VLOOKUP($F12,УЧАСТНИКИ!$A$2:$L$1106,3,FALSE)</f>
        <v>Муравьев Виталий</v>
      </c>
      <c r="C12" s="181" t="str">
        <f>VLOOKUP($F12,УЧАСТНИКИ!$A$2:$L$1106,4,FALSE)</f>
        <v>01.10.1993</v>
      </c>
      <c r="D12" s="177" t="str">
        <f>VLOOKUP($F12,УЧАСТНИКИ!$A$2:$L$1106,5,FALSE)</f>
        <v xml:space="preserve">Красноярский край </v>
      </c>
      <c r="E12" s="265" t="str">
        <f>VLOOKUP($F12,УЧАСТНИКИ!$A$2:$L$1106,8,FALSE)</f>
        <v>МС</v>
      </c>
      <c r="F12" s="276" t="s">
        <v>1343</v>
      </c>
      <c r="G12" s="203"/>
      <c r="H12" s="203"/>
      <c r="I12" s="180"/>
      <c r="J12" s="203"/>
      <c r="K12" s="203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1" t="str">
        <f>VLOOKUP($F12,УЧАСТНИКИ!$A$2:$L$1106,9,FALSE)</f>
        <v>К</v>
      </c>
      <c r="AS12" s="7"/>
    </row>
    <row r="13" spans="1:45" ht="15.75" customHeight="1" x14ac:dyDescent="0.25">
      <c r="A13" s="176" t="s">
        <v>45</v>
      </c>
      <c r="B13" s="177" t="str">
        <f>VLOOKUP($F13,УЧАСТНИКИ!$A$2:$L$1106,3,FALSE)</f>
        <v>Ряполов Анатолий</v>
      </c>
      <c r="C13" s="181" t="str">
        <f>VLOOKUP($F13,УЧАСТНИКИ!$A$2:$L$1106,4,FALSE)</f>
        <v>31.01.1997</v>
      </c>
      <c r="D13" s="177" t="str">
        <f>VLOOKUP($F13,УЧАСТНИКИ!$A$2:$L$1106,5,FALSE)</f>
        <v xml:space="preserve">Краснодарский край </v>
      </c>
      <c r="E13" s="265" t="str">
        <f>VLOOKUP($F13,УЧАСТНИКИ!$A$2:$L$1106,8,FALSE)</f>
        <v>МС</v>
      </c>
      <c r="F13" s="276" t="s">
        <v>1394</v>
      </c>
      <c r="G13" s="203"/>
      <c r="H13" s="203"/>
      <c r="I13" s="180"/>
      <c r="J13" s="203"/>
      <c r="K13" s="203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1" t="str">
        <f>VLOOKUP($F13,УЧАСТНИКИ!$A$2:$L$1106,9,FALSE)</f>
        <v>К</v>
      </c>
      <c r="AS13" s="7"/>
    </row>
    <row r="14" spans="1:45" ht="15.75" customHeight="1" x14ac:dyDescent="0.25">
      <c r="A14" s="176" t="s">
        <v>46</v>
      </c>
      <c r="B14" s="177" t="str">
        <f>VLOOKUP($F14,УЧАСТНИКИ!$A$2:$L$1106,3,FALSE)</f>
        <v>Шалин Павел</v>
      </c>
      <c r="C14" s="181" t="str">
        <f>VLOOKUP($F14,УЧАСТНИКИ!$A$2:$L$1106,4,FALSE)</f>
        <v>06.03.1987</v>
      </c>
      <c r="D14" s="177" t="str">
        <f>VLOOKUP($F14,УЧАСТНИКИ!$A$2:$L$1106,5,FALSE)</f>
        <v>Москва Липецкая область</v>
      </c>
      <c r="E14" s="265" t="str">
        <f>VLOOKUP($F14,УЧАСТНИКИ!$A$2:$L$1106,8,FALSE)</f>
        <v>МСМК</v>
      </c>
      <c r="F14" s="276" t="s">
        <v>1359</v>
      </c>
      <c r="G14" s="203"/>
      <c r="H14" s="203"/>
      <c r="I14" s="180"/>
      <c r="J14" s="203"/>
      <c r="K14" s="203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1" t="str">
        <f>VLOOKUP($F14,УЧАСТНИКИ!$A$2:$L$1106,9,FALSE)</f>
        <v>К</v>
      </c>
      <c r="AS14" s="7"/>
    </row>
    <row r="15" spans="1:45" ht="15.75" customHeight="1" x14ac:dyDescent="0.25">
      <c r="A15" s="176" t="s">
        <v>47</v>
      </c>
      <c r="B15" s="177" t="str">
        <f>VLOOKUP($F15,УЧАСТНИКИ!$A$2:$L$1106,3,FALSE)</f>
        <v>Тимофеев Евгений</v>
      </c>
      <c r="C15" s="181" t="str">
        <f>VLOOKUP($F15,УЧАСТНИКИ!$A$2:$L$1106,4,FALSE)</f>
        <v>30.05.1998</v>
      </c>
      <c r="D15" s="177" t="str">
        <f>VLOOKUP($F15,УЧАСТНИКИ!$A$2:$L$1106,5,FALSE)</f>
        <v xml:space="preserve">Самарская область </v>
      </c>
      <c r="E15" s="265" t="str">
        <f>VLOOKUP($F15,УЧАСТНИКИ!$A$2:$L$1106,8,FALSE)</f>
        <v>МС</v>
      </c>
      <c r="F15" s="276" t="s">
        <v>1480</v>
      </c>
      <c r="G15" s="203"/>
      <c r="H15" s="203"/>
      <c r="I15" s="180"/>
      <c r="J15" s="203"/>
      <c r="K15" s="203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1" t="str">
        <f>VLOOKUP($F15,УЧАСТНИКИ!$A$2:$L$1106,9,FALSE)</f>
        <v>К</v>
      </c>
      <c r="AS15" s="7"/>
    </row>
    <row r="16" spans="1:45" ht="15.75" customHeight="1" x14ac:dyDescent="0.25">
      <c r="A16" s="176" t="s">
        <v>48</v>
      </c>
      <c r="B16" s="177" t="str">
        <f>VLOOKUP($F16,УЧАСТНИКИ!$A$2:$L$1106,3,FALSE)</f>
        <v>Абольский Алексей</v>
      </c>
      <c r="C16" s="181" t="str">
        <f>VLOOKUP($F16,УЧАСТНИКИ!$A$2:$L$1106,4,FALSE)</f>
        <v>03.05.1998</v>
      </c>
      <c r="D16" s="177" t="str">
        <f>VLOOKUP($F16,УЧАСТНИКИ!$A$2:$L$1106,5,FALSE)</f>
        <v xml:space="preserve">Омская область </v>
      </c>
      <c r="E16" s="265" t="str">
        <f>VLOOKUP($F16,УЧАСТНИКИ!$A$2:$L$1106,8,FALSE)</f>
        <v>КМС</v>
      </c>
      <c r="F16" s="276" t="s">
        <v>1353</v>
      </c>
      <c r="G16" s="203"/>
      <c r="H16" s="203"/>
      <c r="I16" s="180"/>
      <c r="J16" s="203"/>
      <c r="K16" s="203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1" t="str">
        <f>VLOOKUP($F16,УЧАСТНИКИ!$A$2:$L$1106,9,FALSE)</f>
        <v>К</v>
      </c>
      <c r="AS16" s="7"/>
    </row>
    <row r="17" spans="1:48" ht="15.75" customHeight="1" x14ac:dyDescent="0.25">
      <c r="A17" s="176" t="s">
        <v>71</v>
      </c>
      <c r="B17" s="177" t="str">
        <f>VLOOKUP($F17,УЧАСТНИКИ!$A$2:$L$1106,3,FALSE)</f>
        <v>Полянский Сергей</v>
      </c>
      <c r="C17" s="181" t="str">
        <f>VLOOKUP($F17,УЧАСТНИКИ!$A$2:$L$1106,4,FALSE)</f>
        <v>29.10.1989</v>
      </c>
      <c r="D17" s="177" t="str">
        <f>VLOOKUP($F17,УЧАСТНИКИ!$A$2:$L$1106,5,FALSE)</f>
        <v xml:space="preserve">Краснодарский край </v>
      </c>
      <c r="E17" s="265" t="str">
        <f>VLOOKUP($F17,УЧАСТНИКИ!$A$2:$L$1106,8,FALSE)</f>
        <v>МСМК</v>
      </c>
      <c r="F17" s="276" t="s">
        <v>1</v>
      </c>
      <c r="G17" s="203"/>
      <c r="H17" s="203"/>
      <c r="I17" s="180"/>
      <c r="J17" s="203"/>
      <c r="K17" s="203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1" t="str">
        <f>VLOOKUP($F17,УЧАСТНИКИ!$A$2:$L$1106,9,FALSE)</f>
        <v>Л</v>
      </c>
      <c r="AS17" s="7"/>
    </row>
    <row r="18" spans="1:48" ht="15.75" customHeight="1" x14ac:dyDescent="0.25">
      <c r="A18" s="176" t="s">
        <v>78</v>
      </c>
      <c r="B18" s="177" t="str">
        <f>VLOOKUP($F18,УЧАСТНИКИ!$A$2:$L$1106,3,FALSE)</f>
        <v>Губин Евгений</v>
      </c>
      <c r="C18" s="181" t="str">
        <f>VLOOKUP($F18,УЧАСТНИКИ!$A$2:$L$1106,4,FALSE)</f>
        <v>02.07.1997</v>
      </c>
      <c r="D18" s="177" t="str">
        <f>VLOOKUP($F18,УЧАСТНИКИ!$A$2:$L$1106,5,FALSE)</f>
        <v>Москва Челябинская область</v>
      </c>
      <c r="E18" s="265" t="str">
        <f>VLOOKUP($F18,УЧАСТНИКИ!$A$2:$L$1106,8,FALSE)</f>
        <v>КМС</v>
      </c>
      <c r="F18" s="276" t="s">
        <v>1481</v>
      </c>
      <c r="G18" s="203"/>
      <c r="H18" s="203"/>
      <c r="I18" s="180"/>
      <c r="J18" s="203"/>
      <c r="K18" s="203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1" t="str">
        <f>VLOOKUP($F18,УЧАСТНИКИ!$A$2:$L$1106,9,FALSE)</f>
        <v>К</v>
      </c>
      <c r="AS18" s="7"/>
    </row>
    <row r="19" spans="1:48" ht="15.75" customHeight="1" x14ac:dyDescent="0.25">
      <c r="A19" s="176" t="s">
        <v>77</v>
      </c>
      <c r="B19" s="177" t="str">
        <f>VLOOKUP($F19,УЧАСТНИКИ!$A$2:$L$1106,3,FALSE)</f>
        <v>Богданов Денис</v>
      </c>
      <c r="C19" s="181" t="str">
        <f>VLOOKUP($F19,УЧАСТНИКИ!$A$2:$L$1106,4,FALSE)</f>
        <v>02.04.1991</v>
      </c>
      <c r="D19" s="177" t="str">
        <f>VLOOKUP($F19,УЧАСТНИКИ!$A$2:$L$1106,5,FALSE)</f>
        <v>Волгоградская область Москва</v>
      </c>
      <c r="E19" s="265" t="str">
        <f>VLOOKUP($F19,УЧАСТНИКИ!$A$2:$L$1106,8,FALSE)</f>
        <v>МС</v>
      </c>
      <c r="F19" s="276" t="s">
        <v>47</v>
      </c>
      <c r="G19" s="203"/>
      <c r="H19" s="203"/>
      <c r="I19" s="180"/>
      <c r="J19" s="203"/>
      <c r="K19" s="203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1" t="str">
        <f>VLOOKUP($F19,УЧАСТНИКИ!$A$2:$L$1106,9,FALSE)</f>
        <v>К</v>
      </c>
      <c r="AS19" s="7"/>
    </row>
    <row r="20" spans="1:48" ht="15.75" customHeight="1" x14ac:dyDescent="0.25">
      <c r="A20" s="176" t="s">
        <v>76</v>
      </c>
      <c r="B20" s="177" t="str">
        <f>VLOOKUP($F20,УЧАСТНИКИ!$A$2:$L$1106,3,FALSE)</f>
        <v>Бобков Дмитрий</v>
      </c>
      <c r="C20" s="181" t="str">
        <f>VLOOKUP($F20,УЧАСТНИКИ!$A$2:$L$1106,4,FALSE)</f>
        <v>20.03.1988</v>
      </c>
      <c r="D20" s="177" t="str">
        <f>VLOOKUP($F20,УЧАСТНИКИ!$A$2:$L$1106,5,FALSE)</f>
        <v xml:space="preserve">Краснодарский край </v>
      </c>
      <c r="E20" s="265" t="str">
        <f>VLOOKUP($F20,УЧАСТНИКИ!$A$2:$L$1106,8,FALSE)</f>
        <v>МС</v>
      </c>
      <c r="F20" s="276" t="s">
        <v>185</v>
      </c>
      <c r="G20" s="203"/>
      <c r="H20" s="203"/>
      <c r="I20" s="180"/>
      <c r="J20" s="203"/>
      <c r="K20" s="203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1" t="str">
        <f>VLOOKUP($F20,УЧАСТНИКИ!$A$2:$L$1106,9,FALSE)</f>
        <v>Л</v>
      </c>
      <c r="AS20" s="7"/>
    </row>
    <row r="21" spans="1:48" ht="15.75" customHeight="1" x14ac:dyDescent="0.25">
      <c r="A21" s="176" t="s">
        <v>75</v>
      </c>
      <c r="B21" s="177" t="str">
        <f>VLOOKUP($F21,УЧАСТНИКИ!$A$2:$L$1106,3,FALSE)</f>
        <v>Ндимбе Роман</v>
      </c>
      <c r="C21" s="181" t="str">
        <f>VLOOKUP($F21,УЧАСТНИКИ!$A$2:$L$1106,4,FALSE)</f>
        <v>06.07.1996</v>
      </c>
      <c r="D21" s="177" t="str">
        <f>VLOOKUP($F21,УЧАСТНИКИ!$A$2:$L$1106,5,FALSE)</f>
        <v xml:space="preserve">Санкт-Петербург </v>
      </c>
      <c r="E21" s="265" t="str">
        <f>VLOOKUP($F21,УЧАСТНИКИ!$A$2:$L$1106,8,FALSE)</f>
        <v>КМС</v>
      </c>
      <c r="F21" s="276" t="s">
        <v>1441</v>
      </c>
      <c r="G21" s="203"/>
      <c r="H21" s="203"/>
      <c r="I21" s="180"/>
      <c r="J21" s="203"/>
      <c r="K21" s="203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1" t="str">
        <f>VLOOKUP($F21,УЧАСТНИКИ!$A$2:$L$1106,9,FALSE)</f>
        <v>Л</v>
      </c>
      <c r="AS21" s="7"/>
    </row>
    <row r="22" spans="1:48" ht="15.75" customHeight="1" x14ac:dyDescent="0.25">
      <c r="A22" s="176" t="s">
        <v>74</v>
      </c>
      <c r="B22" s="177" t="str">
        <f>VLOOKUP($F22,УЧАСТНИКИ!$A$2:$L$1106,3,FALSE)</f>
        <v>Юнякин Максим</v>
      </c>
      <c r="C22" s="181" t="str">
        <f>VLOOKUP($F22,УЧАСТНИКИ!$A$2:$L$1106,4,FALSE)</f>
        <v>13.02.1996</v>
      </c>
      <c r="D22" s="177" t="str">
        <f>VLOOKUP($F22,УЧАСТНИКИ!$A$2:$L$1106,5,FALSE)</f>
        <v>Москва Саратовская область</v>
      </c>
      <c r="E22" s="265" t="str">
        <f>VLOOKUP($F22,УЧАСТНИКИ!$A$2:$L$1106,8,FALSE)</f>
        <v>МС</v>
      </c>
      <c r="F22" s="276" t="s">
        <v>1537</v>
      </c>
      <c r="G22" s="203"/>
      <c r="H22" s="203"/>
      <c r="I22" s="180"/>
      <c r="J22" s="203"/>
      <c r="K22" s="203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1" t="str">
        <f>VLOOKUP($F22,УЧАСТНИКИ!$A$2:$L$1106,9,FALSE)</f>
        <v>Л</v>
      </c>
      <c r="AS22" s="7"/>
    </row>
    <row r="23" spans="1:48" ht="15.75" customHeight="1" x14ac:dyDescent="0.25">
      <c r="A23" s="176" t="s">
        <v>73</v>
      </c>
      <c r="B23" s="177" t="str">
        <f>VLOOKUP($F23,УЧАСТНИКИ!$A$2:$L$1106,3,FALSE)</f>
        <v>Головачев Никита</v>
      </c>
      <c r="C23" s="181" t="str">
        <f>VLOOKUP($F23,УЧАСТНИКИ!$A$2:$L$1106,4,FALSE)</f>
        <v>24.12.1992</v>
      </c>
      <c r="D23" s="177" t="str">
        <f>VLOOKUP($F23,УЧАСТНИКИ!$A$2:$L$1106,5,FALSE)</f>
        <v xml:space="preserve">Краснодарский край </v>
      </c>
      <c r="E23" s="265" t="str">
        <f>VLOOKUP($F23,УЧАСТНИКИ!$A$2:$L$1106,8,FALSE)</f>
        <v>1</v>
      </c>
      <c r="F23" s="276" t="s">
        <v>1376</v>
      </c>
      <c r="G23" s="203"/>
      <c r="H23" s="203"/>
      <c r="I23" s="180"/>
      <c r="J23" s="203"/>
      <c r="K23" s="203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1" t="str">
        <f>VLOOKUP($F23,УЧАСТНИКИ!$A$2:$L$1106,9,FALSE)</f>
        <v>Л</v>
      </c>
      <c r="AS23" s="7"/>
    </row>
    <row r="24" spans="1:48" ht="15.75" customHeight="1" x14ac:dyDescent="0.25">
      <c r="A24" s="176" t="s">
        <v>72</v>
      </c>
      <c r="B24" s="177" t="str">
        <f>VLOOKUP($F24,УЧАСТНИКИ!$A$2:$L$1106,3,FALSE)</f>
        <v>Сехин Александр</v>
      </c>
      <c r="C24" s="181" t="str">
        <f>VLOOKUP($F24,УЧАСТНИКИ!$A$2:$L$1106,4,FALSE)</f>
        <v>05.06.1992</v>
      </c>
      <c r="D24" s="177" t="str">
        <f>VLOOKUP($F24,УЧАСТНИКИ!$A$2:$L$1106,5,FALSE)</f>
        <v>Москва Брянская область</v>
      </c>
      <c r="E24" s="265" t="str">
        <f>VLOOKUP($F24,УЧАСТНИКИ!$A$2:$L$1106,8,FALSE)</f>
        <v>МС</v>
      </c>
      <c r="F24" s="276" t="s">
        <v>139</v>
      </c>
      <c r="G24" s="203"/>
      <c r="H24" s="203"/>
      <c r="I24" s="180"/>
      <c r="J24" s="203"/>
      <c r="K24" s="203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1" t="str">
        <f>VLOOKUP($F24,УЧАСТНИКИ!$A$2:$L$1106,9,FALSE)</f>
        <v>К</v>
      </c>
      <c r="AS24" s="7"/>
    </row>
    <row r="25" spans="1:48" ht="15.75" customHeight="1" x14ac:dyDescent="0.25">
      <c r="A25" s="176" t="s">
        <v>79</v>
      </c>
      <c r="B25" s="177" t="str">
        <f>VLOOKUP($F25,УЧАСТНИКИ!$A$2:$L$1106,3,FALSE)</f>
        <v>Меньков Александр</v>
      </c>
      <c r="C25" s="181" t="str">
        <f>VLOOKUP($F25,УЧАСТНИКИ!$A$2:$L$1106,4,FALSE)</f>
        <v>07.12.1990</v>
      </c>
      <c r="D25" s="177" t="str">
        <f>VLOOKUP($F25,УЧАСТНИКИ!$A$2:$L$1106,5,FALSE)</f>
        <v>Красноярский край Республика Мордовия</v>
      </c>
      <c r="E25" s="265" t="str">
        <f>VLOOKUP($F25,УЧАСТНИКИ!$A$2:$L$1106,8,FALSE)</f>
        <v>ЗМС</v>
      </c>
      <c r="F25" s="276" t="s">
        <v>1342</v>
      </c>
      <c r="G25" s="203"/>
      <c r="H25" s="203"/>
      <c r="I25" s="180"/>
      <c r="J25" s="203"/>
      <c r="K25" s="203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1" t="str">
        <f>VLOOKUP($F25,УЧАСТНИКИ!$A$2:$L$1106,9,FALSE)</f>
        <v>К</v>
      </c>
      <c r="AS25" s="7"/>
    </row>
    <row r="26" spans="1:48" ht="15.75" customHeight="1" x14ac:dyDescent="0.25">
      <c r="A26" s="176" t="s">
        <v>80</v>
      </c>
      <c r="B26" s="177" t="str">
        <f>VLOOKUP($F26,УЧАСТНИКИ!$A$2:$L$1106,3,FALSE)</f>
        <v>Примак Артём</v>
      </c>
      <c r="C26" s="181" t="str">
        <f>VLOOKUP($F26,УЧАСТНИКИ!$A$2:$L$1106,4,FALSE)</f>
        <v>14.01.1993</v>
      </c>
      <c r="D26" s="177" t="str">
        <f>VLOOKUP($F26,УЧАСТНИКИ!$A$2:$L$1106,5,FALSE)</f>
        <v>Краснодарский край Хабаровский край</v>
      </c>
      <c r="E26" s="265" t="str">
        <f>VLOOKUP($F26,УЧАСТНИКИ!$A$2:$L$1106,8,FALSE)</f>
        <v>МСМК</v>
      </c>
      <c r="F26" s="276" t="s">
        <v>1391</v>
      </c>
      <c r="G26" s="203"/>
      <c r="H26" s="203"/>
      <c r="I26" s="180"/>
      <c r="J26" s="203"/>
      <c r="K26" s="203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1" t="str">
        <f>VLOOKUP($F26,УЧАСТНИКИ!$A$2:$L$1106,9,FALSE)</f>
        <v>К</v>
      </c>
      <c r="AS26" s="7"/>
    </row>
    <row r="27" spans="1:48" ht="15.75" customHeight="1" x14ac:dyDescent="0.25">
      <c r="A27" s="176" t="s">
        <v>81</v>
      </c>
      <c r="B27" s="177" t="str">
        <f>VLOOKUP($F27,УЧАСТНИКИ!$A$2:$L$1106,3,FALSE)</f>
        <v>Харитонов Кирилл</v>
      </c>
      <c r="C27" s="181" t="str">
        <f>VLOOKUP($F27,УЧАСТНИКИ!$A$2:$L$1106,4,FALSE)</f>
        <v>05.02.1999</v>
      </c>
      <c r="D27" s="177" t="str">
        <f>VLOOKUP($F27,УЧАСТНИКИ!$A$2:$L$1106,5,FALSE)</f>
        <v xml:space="preserve">Санкт-Петербург </v>
      </c>
      <c r="E27" s="265" t="str">
        <f>VLOOKUP($F27,УЧАСТНИКИ!$A$2:$L$1106,8,FALSE)</f>
        <v>КМС</v>
      </c>
      <c r="F27" s="276" t="s">
        <v>1463</v>
      </c>
      <c r="G27" s="203"/>
      <c r="H27" s="203"/>
      <c r="I27" s="180"/>
      <c r="J27" s="203"/>
      <c r="K27" s="203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0"/>
      <c r="AA27" s="180"/>
      <c r="AB27" s="180"/>
      <c r="AC27" s="180"/>
      <c r="AD27" s="180"/>
      <c r="AE27" s="180"/>
      <c r="AF27" s="180"/>
      <c r="AG27" s="180"/>
      <c r="AH27" s="180"/>
      <c r="AI27" s="180"/>
      <c r="AJ27" s="180"/>
      <c r="AK27" s="180"/>
      <c r="AL27" s="180"/>
      <c r="AM27" s="180"/>
      <c r="AN27" s="180"/>
      <c r="AO27" s="181" t="str">
        <f>VLOOKUP($F27,УЧАСТНИКИ!$A$2:$L$1106,9,FALSE)</f>
        <v>Л</v>
      </c>
      <c r="AS27" s="7"/>
    </row>
    <row r="28" spans="1:48" ht="15.75" customHeight="1" x14ac:dyDescent="0.25">
      <c r="A28" s="176" t="s">
        <v>82</v>
      </c>
      <c r="B28" s="177" t="str">
        <f>VLOOKUP($F28,УЧАСТНИКИ!$A$2:$L$1106,3,FALSE)</f>
        <v>Кутуев Раиль</v>
      </c>
      <c r="C28" s="181" t="str">
        <f>VLOOKUP($F28,УЧАСТНИКИ!$A$2:$L$1106,4,FALSE)</f>
        <v>06.08.1996</v>
      </c>
      <c r="D28" s="177" t="str">
        <f>VLOOKUP($F28,УЧАСТНИКИ!$A$2:$L$1106,5,FALSE)</f>
        <v>Москва Оренбургская область</v>
      </c>
      <c r="E28" s="265" t="str">
        <f>VLOOKUP($F28,УЧАСТНИКИ!$A$2:$L$1106,8,FALSE)</f>
        <v>МСМК</v>
      </c>
      <c r="F28" s="276" t="s">
        <v>1504</v>
      </c>
      <c r="G28" s="203"/>
      <c r="H28" s="203"/>
      <c r="I28" s="180"/>
      <c r="J28" s="203"/>
      <c r="K28" s="203"/>
      <c r="L28" s="180"/>
      <c r="M28" s="180"/>
      <c r="N28" s="180"/>
      <c r="O28" s="180"/>
      <c r="P28" s="180"/>
      <c r="Q28" s="180"/>
      <c r="R28" s="180"/>
      <c r="S28" s="180"/>
      <c r="T28" s="180"/>
      <c r="U28" s="180"/>
      <c r="V28" s="180"/>
      <c r="W28" s="180"/>
      <c r="X28" s="180"/>
      <c r="Y28" s="180"/>
      <c r="Z28" s="180"/>
      <c r="AA28" s="180"/>
      <c r="AB28" s="180"/>
      <c r="AC28" s="180"/>
      <c r="AD28" s="180"/>
      <c r="AE28" s="180"/>
      <c r="AF28" s="180"/>
      <c r="AG28" s="180"/>
      <c r="AH28" s="180"/>
      <c r="AI28" s="180"/>
      <c r="AJ28" s="180"/>
      <c r="AK28" s="180"/>
      <c r="AL28" s="180"/>
      <c r="AM28" s="180"/>
      <c r="AN28" s="180"/>
      <c r="AO28" s="181" t="str">
        <f>VLOOKUP($F28,УЧАСТНИКИ!$A$2:$L$1106,9,FALSE)</f>
        <v>К</v>
      </c>
      <c r="AS28" s="7"/>
    </row>
    <row r="29" spans="1:48" ht="15.75" customHeight="1" x14ac:dyDescent="0.25">
      <c r="A29" s="176" t="s">
        <v>83</v>
      </c>
      <c r="B29" s="177" t="str">
        <f>VLOOKUP($F29,УЧАСТНИКИ!$A$2:$L$1106,3,FALSE)</f>
        <v>Сардарян Эдуард</v>
      </c>
      <c r="C29" s="181" t="str">
        <f>VLOOKUP($F29,УЧАСТНИКИ!$A$2:$L$1106,4,FALSE)</f>
        <v>23.03.1999</v>
      </c>
      <c r="D29" s="177" t="str">
        <f>VLOOKUP($F29,УЧАСТНИКИ!$A$2:$L$1106,5,FALSE)</f>
        <v xml:space="preserve">Краснодарский край </v>
      </c>
      <c r="E29" s="265" t="str">
        <f>VLOOKUP($F29,УЧАСТНИКИ!$A$2:$L$1106,8,FALSE)</f>
        <v>КМС</v>
      </c>
      <c r="F29" s="276" t="s">
        <v>1395</v>
      </c>
      <c r="G29" s="203"/>
      <c r="H29" s="203"/>
      <c r="I29" s="180"/>
      <c r="J29" s="203"/>
      <c r="K29" s="203"/>
      <c r="L29" s="180"/>
      <c r="M29" s="180"/>
      <c r="N29" s="180"/>
      <c r="O29" s="180"/>
      <c r="P29" s="180"/>
      <c r="Q29" s="180"/>
      <c r="R29" s="180"/>
      <c r="S29" s="180"/>
      <c r="T29" s="180"/>
      <c r="U29" s="180"/>
      <c r="V29" s="180"/>
      <c r="W29" s="180"/>
      <c r="X29" s="180"/>
      <c r="Y29" s="180"/>
      <c r="Z29" s="180"/>
      <c r="AA29" s="180"/>
      <c r="AB29" s="180"/>
      <c r="AC29" s="180"/>
      <c r="AD29" s="180"/>
      <c r="AE29" s="180"/>
      <c r="AF29" s="180"/>
      <c r="AG29" s="180"/>
      <c r="AH29" s="180"/>
      <c r="AI29" s="180"/>
      <c r="AJ29" s="180"/>
      <c r="AK29" s="180"/>
      <c r="AL29" s="180"/>
      <c r="AM29" s="180"/>
      <c r="AN29" s="180"/>
      <c r="AO29" s="181" t="str">
        <f>VLOOKUP($F29,УЧАСТНИКИ!$A$2:$L$1106,9,FALSE)</f>
        <v>Л</v>
      </c>
      <c r="AS29" s="7"/>
    </row>
    <row r="30" spans="1:48" ht="15.75" customHeight="1" x14ac:dyDescent="0.3">
      <c r="A30" s="34"/>
      <c r="B30" s="213"/>
      <c r="C30" s="213"/>
      <c r="D30" s="213"/>
      <c r="E30" s="213"/>
      <c r="F30" s="34"/>
      <c r="G30" s="34"/>
      <c r="H30" s="34"/>
      <c r="I30" s="34"/>
      <c r="J30" s="34"/>
      <c r="K30" s="190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214"/>
      <c r="AS30" s="7"/>
    </row>
    <row r="31" spans="1:48" ht="15.75" customHeight="1" x14ac:dyDescent="0.25">
      <c r="A31" s="320" t="s">
        <v>3</v>
      </c>
      <c r="B31" s="321"/>
      <c r="C31" s="321"/>
      <c r="D31" s="321"/>
      <c r="E31" s="321"/>
      <c r="F31" s="321"/>
      <c r="G31" s="321"/>
      <c r="H31" s="321"/>
      <c r="I31" s="321"/>
      <c r="J31" s="321"/>
      <c r="K31" s="321"/>
      <c r="L31" s="321"/>
      <c r="M31" s="321"/>
      <c r="N31" s="321"/>
      <c r="O31" s="321"/>
      <c r="P31" s="321"/>
      <c r="Q31" s="321"/>
      <c r="R31" s="321"/>
      <c r="S31" s="321"/>
      <c r="T31" s="321"/>
      <c r="U31" s="321"/>
      <c r="V31" s="321"/>
      <c r="W31" s="321"/>
      <c r="X31" s="321"/>
      <c r="Y31" s="321"/>
      <c r="Z31" s="321"/>
      <c r="AA31" s="321"/>
      <c r="AB31" s="321"/>
      <c r="AC31" s="321"/>
      <c r="AD31" s="321"/>
      <c r="AE31" s="321"/>
      <c r="AF31" s="321"/>
      <c r="AG31" s="321"/>
      <c r="AH31" s="321"/>
      <c r="AI31" s="321"/>
      <c r="AJ31" s="321"/>
      <c r="AK31" s="321"/>
      <c r="AL31" s="321"/>
      <c r="AM31" s="321"/>
      <c r="AN31" s="321"/>
      <c r="AO31" s="321"/>
      <c r="AP31" s="321"/>
      <c r="AQ31" s="321"/>
      <c r="AR31" s="321"/>
      <c r="AS31" s="321"/>
      <c r="AT31" s="321"/>
      <c r="AU31" s="321"/>
      <c r="AV31" s="321"/>
    </row>
    <row r="32" spans="1:48" ht="15.75" customHeight="1" x14ac:dyDescent="0.25">
      <c r="A32" s="320" t="s">
        <v>4</v>
      </c>
      <c r="B32" s="321"/>
      <c r="C32" s="321"/>
      <c r="D32" s="321"/>
      <c r="E32" s="321"/>
      <c r="F32" s="321"/>
      <c r="G32" s="321"/>
      <c r="H32" s="321"/>
      <c r="I32" s="321"/>
      <c r="J32" s="321"/>
      <c r="K32" s="321"/>
      <c r="L32" s="321"/>
      <c r="M32" s="321"/>
      <c r="N32" s="321"/>
      <c r="O32" s="321"/>
      <c r="P32" s="321"/>
      <c r="Q32" s="321"/>
      <c r="R32" s="321"/>
      <c r="S32" s="321"/>
      <c r="T32" s="321"/>
      <c r="U32" s="321"/>
      <c r="V32" s="321"/>
      <c r="W32" s="321"/>
      <c r="X32" s="321"/>
      <c r="Y32" s="321"/>
      <c r="Z32" s="321"/>
      <c r="AA32" s="321"/>
      <c r="AB32" s="321"/>
      <c r="AC32" s="321"/>
      <c r="AD32" s="321"/>
      <c r="AE32" s="321"/>
      <c r="AF32" s="321"/>
      <c r="AG32" s="321"/>
      <c r="AH32" s="321"/>
      <c r="AI32" s="321"/>
      <c r="AJ32" s="321"/>
      <c r="AK32" s="321"/>
      <c r="AL32" s="321"/>
      <c r="AM32" s="321"/>
      <c r="AN32" s="321"/>
      <c r="AO32" s="321"/>
      <c r="AP32" s="321"/>
      <c r="AQ32" s="321"/>
      <c r="AR32" s="321"/>
      <c r="AS32" s="321"/>
      <c r="AT32" s="321"/>
      <c r="AU32" s="321"/>
      <c r="AV32" s="321"/>
    </row>
    <row r="33" spans="1:48" ht="15.75" customHeight="1" x14ac:dyDescent="0.25">
      <c r="A33" s="322" t="s">
        <v>5</v>
      </c>
      <c r="B33" s="322"/>
      <c r="C33" s="322"/>
      <c r="D33" s="322"/>
      <c r="E33" s="322"/>
      <c r="F33" s="322"/>
      <c r="G33" s="322"/>
      <c r="H33" s="322"/>
      <c r="I33" s="322"/>
      <c r="J33" s="322"/>
      <c r="K33" s="322"/>
      <c r="L33" s="322"/>
      <c r="M33" s="322"/>
      <c r="N33" s="322"/>
      <c r="O33" s="322"/>
      <c r="P33" s="322"/>
      <c r="Q33" s="322"/>
      <c r="R33" s="322"/>
      <c r="S33" s="322"/>
      <c r="T33" s="322"/>
      <c r="U33" s="322"/>
      <c r="V33" s="322"/>
      <c r="W33" s="322"/>
      <c r="X33" s="322"/>
      <c r="Y33" s="322"/>
      <c r="Z33" s="322"/>
      <c r="AA33" s="322"/>
      <c r="AB33" s="322"/>
      <c r="AC33" s="322"/>
      <c r="AD33" s="322"/>
      <c r="AE33" s="322"/>
      <c r="AF33" s="322"/>
      <c r="AG33" s="322"/>
      <c r="AH33" s="322"/>
      <c r="AI33" s="322"/>
      <c r="AJ33" s="322"/>
      <c r="AK33" s="322"/>
      <c r="AL33" s="322"/>
      <c r="AM33" s="322"/>
      <c r="AN33" s="322"/>
      <c r="AO33" s="322"/>
      <c r="AP33" s="322"/>
      <c r="AQ33" s="322"/>
      <c r="AR33" s="322"/>
      <c r="AS33" s="322"/>
      <c r="AT33" s="322"/>
      <c r="AU33" s="322"/>
      <c r="AV33" s="322"/>
    </row>
    <row r="34" spans="1:48" ht="15.75" customHeight="1" x14ac:dyDescent="0.3">
      <c r="A34" s="34"/>
      <c r="B34" s="188"/>
      <c r="C34" s="188"/>
      <c r="D34" s="190"/>
      <c r="E34" s="190"/>
      <c r="F34" s="34"/>
      <c r="G34" s="34"/>
      <c r="H34" s="34"/>
      <c r="I34" s="34"/>
      <c r="J34" s="34"/>
      <c r="K34" s="190"/>
    </row>
    <row r="35" spans="1:48" ht="15.75" customHeight="1" x14ac:dyDescent="0.3">
      <c r="A35" s="34"/>
      <c r="C35" s="188"/>
      <c r="D35" s="190"/>
      <c r="E35" s="190"/>
      <c r="F35" s="34"/>
      <c r="G35" s="34"/>
      <c r="H35" s="34"/>
      <c r="I35" s="34"/>
      <c r="J35" s="34"/>
      <c r="K35" s="190"/>
    </row>
    <row r="36" spans="1:48" ht="15.75" customHeight="1" x14ac:dyDescent="0.3">
      <c r="A36" s="34"/>
      <c r="C36" s="188"/>
      <c r="D36" s="190"/>
      <c r="E36" s="190"/>
      <c r="F36" s="34"/>
      <c r="G36" s="34"/>
      <c r="H36" s="34"/>
      <c r="I36" s="34"/>
      <c r="J36" s="34"/>
      <c r="K36" s="190"/>
    </row>
    <row r="37" spans="1:48" ht="15.75" customHeight="1" x14ac:dyDescent="0.25">
      <c r="A37" s="27"/>
      <c r="C37" s="188"/>
      <c r="D37" s="27"/>
      <c r="E37" s="27"/>
      <c r="F37" s="27"/>
      <c r="G37" s="27"/>
      <c r="H37" s="27"/>
      <c r="I37" s="27"/>
      <c r="J37" s="27"/>
      <c r="K37" s="27"/>
    </row>
    <row r="38" spans="1:48" ht="15.75" customHeight="1" x14ac:dyDescent="0.3">
      <c r="A38" s="34"/>
      <c r="B38" s="190"/>
      <c r="C38" s="190"/>
      <c r="D38" s="190"/>
      <c r="E38" s="190"/>
      <c r="F38" s="34"/>
      <c r="G38" s="34"/>
      <c r="H38" s="34"/>
      <c r="I38" s="34"/>
      <c r="J38" s="34"/>
      <c r="K38" s="190"/>
    </row>
    <row r="39" spans="1:48" ht="15.75" customHeight="1" x14ac:dyDescent="0.3">
      <c r="A39" s="34"/>
      <c r="B39" s="190"/>
      <c r="C39" s="190"/>
      <c r="D39" s="190"/>
      <c r="E39" s="190"/>
      <c r="F39" s="34"/>
      <c r="G39" s="34"/>
      <c r="H39" s="34"/>
      <c r="I39" s="34"/>
      <c r="J39" s="34"/>
      <c r="K39" s="190"/>
    </row>
    <row r="40" spans="1:48" ht="15.75" customHeight="1" x14ac:dyDescent="0.3">
      <c r="A40" s="34"/>
      <c r="B40" s="190"/>
      <c r="C40" s="190"/>
      <c r="D40" s="190"/>
      <c r="E40" s="190"/>
      <c r="F40" s="34"/>
      <c r="G40" s="34"/>
      <c r="H40" s="34"/>
      <c r="I40" s="34"/>
      <c r="J40" s="34"/>
      <c r="K40" s="190"/>
    </row>
    <row r="41" spans="1:48" ht="15.75" customHeight="1" x14ac:dyDescent="0.3">
      <c r="A41" s="34"/>
      <c r="B41" s="190"/>
      <c r="C41" s="190"/>
      <c r="D41" s="190"/>
      <c r="E41" s="190"/>
      <c r="F41" s="34"/>
      <c r="G41" s="34"/>
      <c r="H41" s="34"/>
      <c r="I41" s="34"/>
      <c r="J41" s="34"/>
      <c r="K41" s="190"/>
    </row>
    <row r="42" spans="1:48" ht="15.75" customHeight="1" x14ac:dyDescent="0.3">
      <c r="A42" s="34"/>
      <c r="B42" s="190"/>
      <c r="C42" s="190"/>
      <c r="D42" s="190"/>
      <c r="E42" s="190"/>
      <c r="F42" s="34"/>
      <c r="G42" s="34"/>
      <c r="H42" s="34"/>
      <c r="I42" s="34"/>
      <c r="J42" s="34"/>
      <c r="K42" s="190"/>
    </row>
    <row r="43" spans="1:48" ht="15.75" customHeight="1" x14ac:dyDescent="0.3">
      <c r="A43" s="34"/>
      <c r="B43" s="190"/>
      <c r="C43" s="190"/>
      <c r="D43" s="190"/>
      <c r="E43" s="190"/>
      <c r="F43" s="34"/>
      <c r="G43" s="34"/>
      <c r="H43" s="34"/>
      <c r="I43" s="34"/>
      <c r="J43" s="34"/>
      <c r="K43" s="190"/>
    </row>
    <row r="44" spans="1:48" ht="15.75" customHeight="1" x14ac:dyDescent="0.3">
      <c r="A44" s="34"/>
      <c r="B44" s="190"/>
      <c r="C44" s="190"/>
      <c r="D44" s="190"/>
      <c r="E44" s="190"/>
      <c r="F44" s="34"/>
      <c r="G44" s="34"/>
      <c r="H44" s="34"/>
      <c r="I44" s="34"/>
      <c r="J44" s="34"/>
      <c r="K44" s="190"/>
    </row>
    <row r="45" spans="1:48" ht="15" customHeight="1" x14ac:dyDescent="0.3">
      <c r="A45" s="34"/>
      <c r="B45" s="190"/>
      <c r="C45" s="190"/>
      <c r="D45" s="190"/>
      <c r="E45" s="190"/>
      <c r="F45" s="34"/>
      <c r="G45" s="34"/>
      <c r="H45" s="34"/>
      <c r="I45" s="34"/>
      <c r="J45" s="34"/>
      <c r="K45" s="190"/>
    </row>
    <row r="46" spans="1:48" ht="15" customHeight="1" x14ac:dyDescent="0.3">
      <c r="A46" s="34"/>
      <c r="B46" s="190"/>
      <c r="C46" s="190"/>
      <c r="D46" s="190"/>
      <c r="E46" s="190"/>
      <c r="F46" s="34"/>
      <c r="G46" s="34"/>
      <c r="H46" s="34"/>
      <c r="I46" s="34"/>
      <c r="J46" s="34"/>
      <c r="K46" s="190"/>
    </row>
    <row r="47" spans="1:48" ht="15.75" customHeight="1" x14ac:dyDescent="0.25">
      <c r="A47" s="27"/>
      <c r="B47" s="191"/>
      <c r="C47" s="27"/>
      <c r="D47" s="27"/>
      <c r="E47" s="27"/>
      <c r="F47" s="27"/>
      <c r="G47" s="27"/>
      <c r="H47" s="27"/>
      <c r="I47" s="27"/>
      <c r="J47" s="27"/>
      <c r="K47" s="27"/>
    </row>
    <row r="48" spans="1:48" ht="15.75" customHeight="1" x14ac:dyDescent="0.3">
      <c r="A48" s="34"/>
      <c r="B48" s="190"/>
      <c r="C48" s="190"/>
      <c r="D48" s="190"/>
      <c r="E48" s="190"/>
      <c r="F48" s="34"/>
      <c r="G48" s="34"/>
      <c r="H48" s="34"/>
      <c r="I48" s="34"/>
      <c r="J48" s="34"/>
      <c r="K48" s="190"/>
    </row>
    <row r="49" spans="1:11" ht="15.75" customHeight="1" x14ac:dyDescent="0.3">
      <c r="A49" s="34"/>
      <c r="B49" s="190"/>
      <c r="C49" s="190"/>
      <c r="D49" s="190"/>
      <c r="E49" s="190"/>
      <c r="F49" s="34"/>
      <c r="G49" s="34"/>
      <c r="H49" s="34"/>
      <c r="I49" s="34"/>
      <c r="J49" s="34"/>
      <c r="K49" s="190"/>
    </row>
    <row r="50" spans="1:11" ht="15.75" customHeight="1" x14ac:dyDescent="0.3">
      <c r="A50" s="34"/>
      <c r="B50" s="190"/>
      <c r="C50" s="190"/>
      <c r="D50" s="190"/>
      <c r="E50" s="190"/>
      <c r="F50" s="34"/>
      <c r="G50" s="34"/>
      <c r="H50" s="34"/>
      <c r="I50" s="34"/>
      <c r="J50" s="34"/>
      <c r="K50" s="190"/>
    </row>
    <row r="51" spans="1:11" ht="15.75" customHeight="1" x14ac:dyDescent="0.3">
      <c r="A51" s="34"/>
      <c r="B51" s="190"/>
      <c r="C51" s="190"/>
      <c r="D51" s="190"/>
      <c r="E51" s="190"/>
      <c r="F51" s="34"/>
      <c r="G51" s="34"/>
      <c r="H51" s="34"/>
      <c r="I51" s="34"/>
      <c r="J51" s="34"/>
      <c r="K51" s="190"/>
    </row>
    <row r="52" spans="1:11" ht="15.75" customHeight="1" x14ac:dyDescent="0.3">
      <c r="A52" s="34"/>
      <c r="B52" s="190"/>
      <c r="C52" s="190"/>
      <c r="D52" s="190"/>
      <c r="E52" s="190"/>
      <c r="F52" s="34"/>
      <c r="G52" s="34"/>
      <c r="H52" s="34"/>
      <c r="I52" s="34"/>
      <c r="J52" s="34"/>
      <c r="K52" s="190"/>
    </row>
    <row r="53" spans="1:11" ht="15.75" customHeight="1" x14ac:dyDescent="0.3">
      <c r="A53" s="34"/>
      <c r="B53" s="190"/>
      <c r="C53" s="190"/>
      <c r="D53" s="190"/>
      <c r="E53" s="190"/>
      <c r="F53" s="34"/>
      <c r="G53" s="34"/>
      <c r="H53" s="34"/>
      <c r="I53" s="34"/>
      <c r="J53" s="34"/>
      <c r="K53" s="190"/>
    </row>
    <row r="54" spans="1:11" ht="15.75" customHeight="1" x14ac:dyDescent="0.3">
      <c r="A54" s="34"/>
      <c r="B54" s="190"/>
      <c r="C54" s="190"/>
      <c r="D54" s="190"/>
      <c r="E54" s="190"/>
      <c r="F54" s="34"/>
      <c r="G54" s="34"/>
      <c r="H54" s="34"/>
      <c r="I54" s="34"/>
      <c r="J54" s="34"/>
      <c r="K54" s="190"/>
    </row>
    <row r="55" spans="1:11" ht="15.75" customHeight="1" x14ac:dyDescent="0.3">
      <c r="A55" s="34"/>
      <c r="B55" s="190"/>
      <c r="C55" s="190"/>
      <c r="D55" s="190"/>
      <c r="E55" s="190"/>
      <c r="F55" s="34"/>
      <c r="G55" s="34"/>
      <c r="H55" s="34"/>
      <c r="I55" s="34"/>
      <c r="J55" s="34"/>
      <c r="K55" s="190"/>
    </row>
    <row r="56" spans="1:11" ht="15.75" customHeight="1" x14ac:dyDescent="0.25">
      <c r="A56" s="34"/>
      <c r="B56" s="192"/>
      <c r="C56" s="311"/>
      <c r="D56" s="311"/>
      <c r="E56" s="260"/>
      <c r="F56" s="310"/>
      <c r="G56" s="310"/>
      <c r="H56" s="311"/>
      <c r="I56" s="311"/>
      <c r="J56" s="311"/>
      <c r="K56" s="34"/>
    </row>
    <row r="57" spans="1:11" ht="15.75" customHeight="1" x14ac:dyDescent="0.25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</row>
    <row r="58" spans="1:11" ht="15.75" customHeight="1" x14ac:dyDescent="0.25">
      <c r="A58" s="206"/>
      <c r="B58" s="140"/>
      <c r="C58" s="140"/>
      <c r="D58" s="140"/>
      <c r="E58" s="262"/>
      <c r="F58" s="140"/>
      <c r="G58" s="140"/>
      <c r="H58" s="140"/>
      <c r="I58" s="140"/>
      <c r="J58" s="207"/>
      <c r="K58" s="140"/>
    </row>
    <row r="59" spans="1:11" ht="15.75" customHeight="1" x14ac:dyDescent="0.25">
      <c r="A59" s="208"/>
      <c r="B59" s="140"/>
      <c r="C59" s="140"/>
      <c r="D59" s="140"/>
      <c r="E59" s="262"/>
      <c r="F59" s="208"/>
      <c r="G59" s="140"/>
      <c r="H59" s="140"/>
      <c r="I59" s="140"/>
      <c r="J59" s="208"/>
      <c r="K59" s="140"/>
    </row>
    <row r="60" spans="1:11" ht="15.75" customHeight="1" x14ac:dyDescent="0.25">
      <c r="A60" s="209"/>
      <c r="B60" s="209"/>
      <c r="C60" s="209"/>
      <c r="D60" s="209"/>
      <c r="E60" s="209"/>
      <c r="F60" s="209"/>
      <c r="G60" s="210"/>
      <c r="H60" s="211"/>
      <c r="I60" s="212"/>
      <c r="J60" s="209"/>
      <c r="K60" s="209"/>
    </row>
    <row r="61" spans="1:11" ht="15.75" customHeight="1" x14ac:dyDescent="0.25">
      <c r="A61" s="209"/>
      <c r="B61" s="209"/>
      <c r="C61" s="209"/>
      <c r="D61" s="209"/>
      <c r="E61" s="209"/>
      <c r="F61" s="209"/>
      <c r="G61" s="209"/>
      <c r="H61" s="209"/>
      <c r="I61" s="209"/>
      <c r="J61" s="209"/>
      <c r="K61" s="209"/>
    </row>
    <row r="62" spans="1:11" ht="15.75" customHeight="1" x14ac:dyDescent="0.25">
      <c r="A62" s="27"/>
      <c r="B62" s="191"/>
      <c r="C62" s="27"/>
      <c r="D62" s="27"/>
      <c r="E62" s="27"/>
      <c r="F62" s="27"/>
      <c r="G62" s="27"/>
      <c r="H62" s="27"/>
      <c r="I62" s="27"/>
      <c r="J62" s="27"/>
      <c r="K62" s="27"/>
    </row>
    <row r="63" spans="1:11" ht="15.75" customHeight="1" x14ac:dyDescent="0.3">
      <c r="A63" s="34"/>
      <c r="B63" s="190"/>
      <c r="C63" s="190"/>
      <c r="D63" s="190"/>
      <c r="E63" s="190"/>
      <c r="F63" s="34"/>
      <c r="G63" s="34"/>
      <c r="H63" s="34"/>
      <c r="I63" s="34"/>
      <c r="J63" s="34"/>
      <c r="K63" s="190"/>
    </row>
    <row r="64" spans="1:11" ht="15.75" customHeight="1" x14ac:dyDescent="0.3">
      <c r="A64" s="34"/>
      <c r="B64" s="190"/>
      <c r="C64" s="190"/>
      <c r="D64" s="190"/>
      <c r="E64" s="190"/>
      <c r="F64" s="34"/>
      <c r="G64" s="34"/>
      <c r="H64" s="34"/>
      <c r="I64" s="34"/>
      <c r="J64" s="34"/>
      <c r="K64" s="190"/>
    </row>
    <row r="65" spans="1:11" ht="15.75" customHeight="1" x14ac:dyDescent="0.3">
      <c r="A65" s="34"/>
      <c r="B65" s="190"/>
      <c r="C65" s="190"/>
      <c r="D65" s="190"/>
      <c r="E65" s="190"/>
      <c r="F65" s="34"/>
      <c r="G65" s="34"/>
      <c r="H65" s="34"/>
      <c r="I65" s="34"/>
      <c r="J65" s="34"/>
      <c r="K65" s="190"/>
    </row>
    <row r="66" spans="1:11" ht="15.75" customHeight="1" x14ac:dyDescent="0.3">
      <c r="A66" s="34"/>
      <c r="B66" s="190"/>
      <c r="C66" s="190"/>
      <c r="D66" s="190"/>
      <c r="E66" s="190"/>
      <c r="F66" s="34"/>
      <c r="G66" s="34"/>
      <c r="H66" s="34"/>
      <c r="I66" s="34"/>
      <c r="J66" s="34"/>
      <c r="K66" s="190"/>
    </row>
    <row r="67" spans="1:11" ht="15.6" x14ac:dyDescent="0.3">
      <c r="A67" s="34"/>
      <c r="B67" s="190"/>
      <c r="C67" s="190"/>
      <c r="D67" s="190"/>
      <c r="E67" s="190"/>
      <c r="F67" s="34"/>
      <c r="G67" s="34"/>
      <c r="H67" s="34"/>
      <c r="I67" s="34"/>
      <c r="J67" s="34"/>
      <c r="K67" s="190"/>
    </row>
    <row r="68" spans="1:11" ht="15.6" x14ac:dyDescent="0.3">
      <c r="A68" s="34"/>
      <c r="B68" s="190"/>
      <c r="C68" s="190"/>
      <c r="D68" s="190"/>
      <c r="E68" s="190"/>
      <c r="F68" s="34"/>
      <c r="G68" s="34"/>
      <c r="H68" s="34"/>
      <c r="I68" s="34"/>
      <c r="J68" s="34"/>
      <c r="K68" s="190"/>
    </row>
    <row r="69" spans="1:11" ht="15.6" x14ac:dyDescent="0.3">
      <c r="A69" s="34"/>
      <c r="B69" s="190"/>
      <c r="C69" s="190"/>
      <c r="D69" s="190"/>
      <c r="E69" s="190"/>
      <c r="F69" s="34"/>
      <c r="G69" s="34"/>
      <c r="H69" s="34"/>
      <c r="I69" s="34"/>
      <c r="J69" s="34"/>
      <c r="K69" s="190"/>
    </row>
    <row r="70" spans="1:11" ht="15.6" x14ac:dyDescent="0.3">
      <c r="A70" s="34"/>
      <c r="B70" s="190"/>
      <c r="C70" s="190"/>
      <c r="D70" s="190"/>
      <c r="E70" s="190"/>
      <c r="F70" s="34"/>
      <c r="G70" s="34"/>
      <c r="H70" s="34"/>
      <c r="I70" s="34"/>
      <c r="J70" s="34"/>
      <c r="K70" s="190"/>
    </row>
    <row r="71" spans="1:11" ht="15.6" x14ac:dyDescent="0.3">
      <c r="A71" s="34"/>
      <c r="B71" s="190"/>
      <c r="C71" s="190"/>
      <c r="D71" s="190"/>
      <c r="E71" s="190"/>
      <c r="F71" s="34"/>
      <c r="G71" s="34"/>
      <c r="H71" s="34"/>
      <c r="I71" s="34"/>
      <c r="J71" s="34"/>
      <c r="K71" s="190"/>
    </row>
    <row r="72" spans="1:11" x14ac:dyDescent="0.25">
      <c r="A72" s="27"/>
      <c r="B72" s="191"/>
      <c r="C72" s="27"/>
      <c r="D72" s="27"/>
      <c r="E72" s="27"/>
      <c r="F72" s="27"/>
      <c r="G72" s="27"/>
      <c r="H72" s="27"/>
      <c r="I72" s="27"/>
      <c r="J72" s="27"/>
      <c r="K72" s="27"/>
    </row>
    <row r="73" spans="1:11" ht="15.6" x14ac:dyDescent="0.3">
      <c r="A73" s="34"/>
      <c r="B73" s="190"/>
      <c r="C73" s="190"/>
      <c r="D73" s="190"/>
      <c r="E73" s="190"/>
      <c r="F73" s="34"/>
      <c r="G73" s="34"/>
      <c r="H73" s="34"/>
      <c r="I73" s="34"/>
      <c r="J73" s="34"/>
      <c r="K73" s="190"/>
    </row>
    <row r="74" spans="1:11" ht="15.6" x14ac:dyDescent="0.3">
      <c r="A74" s="34"/>
      <c r="B74" s="190"/>
      <c r="C74" s="190"/>
      <c r="D74" s="190"/>
      <c r="E74" s="190"/>
      <c r="F74" s="34"/>
      <c r="G74" s="34"/>
      <c r="H74" s="34"/>
      <c r="I74" s="34"/>
      <c r="J74" s="34"/>
      <c r="K74" s="190"/>
    </row>
    <row r="75" spans="1:11" ht="15.6" x14ac:dyDescent="0.3">
      <c r="A75" s="34"/>
      <c r="B75" s="190"/>
      <c r="C75" s="190"/>
      <c r="D75" s="190"/>
      <c r="E75" s="190"/>
      <c r="F75" s="34"/>
      <c r="G75" s="34"/>
      <c r="H75" s="34"/>
      <c r="I75" s="34"/>
      <c r="J75" s="34"/>
      <c r="K75" s="190"/>
    </row>
    <row r="76" spans="1:11" ht="15.6" x14ac:dyDescent="0.3">
      <c r="A76" s="34"/>
      <c r="B76" s="190"/>
      <c r="C76" s="190"/>
      <c r="D76" s="190"/>
      <c r="E76" s="190"/>
      <c r="F76" s="34"/>
      <c r="G76" s="34"/>
      <c r="H76" s="34"/>
      <c r="I76" s="34"/>
      <c r="J76" s="34"/>
      <c r="K76" s="190"/>
    </row>
    <row r="77" spans="1:11" ht="15.6" x14ac:dyDescent="0.3">
      <c r="A77" s="34"/>
      <c r="B77" s="190"/>
      <c r="C77" s="190"/>
      <c r="D77" s="190"/>
      <c r="E77" s="190"/>
      <c r="F77" s="34"/>
      <c r="G77" s="34"/>
      <c r="H77" s="34"/>
      <c r="I77" s="34"/>
      <c r="J77" s="34"/>
      <c r="K77" s="190"/>
    </row>
    <row r="78" spans="1:11" ht="15.6" x14ac:dyDescent="0.3">
      <c r="A78" s="34"/>
      <c r="B78" s="190"/>
      <c r="C78" s="190"/>
      <c r="D78" s="190"/>
      <c r="E78" s="190"/>
      <c r="F78" s="34"/>
      <c r="G78" s="34"/>
      <c r="H78" s="34"/>
      <c r="I78" s="34"/>
      <c r="J78" s="34"/>
      <c r="K78" s="190"/>
    </row>
    <row r="79" spans="1:11" ht="15.6" x14ac:dyDescent="0.3">
      <c r="A79" s="34"/>
      <c r="B79" s="190"/>
      <c r="C79" s="190"/>
      <c r="D79" s="190"/>
      <c r="E79" s="190"/>
      <c r="F79" s="34"/>
      <c r="G79" s="34"/>
      <c r="H79" s="34"/>
      <c r="I79" s="34"/>
      <c r="J79" s="34"/>
      <c r="K79" s="190"/>
    </row>
    <row r="80" spans="1:11" ht="15.6" x14ac:dyDescent="0.3">
      <c r="A80" s="34"/>
      <c r="B80" s="190"/>
      <c r="C80" s="190"/>
      <c r="D80" s="190"/>
      <c r="E80" s="190"/>
      <c r="F80" s="34"/>
      <c r="G80" s="34"/>
      <c r="H80" s="34"/>
      <c r="I80" s="34"/>
      <c r="J80" s="34"/>
      <c r="K80" s="190"/>
    </row>
    <row r="81" spans="1:11" ht="15.6" x14ac:dyDescent="0.3">
      <c r="A81" s="34"/>
      <c r="B81" s="190"/>
      <c r="C81" s="190"/>
      <c r="D81" s="190"/>
      <c r="E81" s="190"/>
      <c r="F81" s="34"/>
      <c r="G81" s="34"/>
      <c r="H81" s="34"/>
      <c r="I81" s="34"/>
      <c r="J81" s="34"/>
      <c r="K81" s="190"/>
    </row>
    <row r="82" spans="1:11" x14ac:dyDescent="0.25">
      <c r="A82" s="27"/>
      <c r="B82" s="191"/>
      <c r="C82" s="27"/>
      <c r="D82" s="27"/>
      <c r="E82" s="27"/>
      <c r="F82" s="27"/>
      <c r="G82" s="27"/>
      <c r="H82" s="27"/>
      <c r="I82" s="27"/>
      <c r="J82" s="27"/>
      <c r="K82" s="27"/>
    </row>
    <row r="83" spans="1:11" ht="15.6" x14ac:dyDescent="0.3">
      <c r="A83" s="34"/>
      <c r="B83" s="190"/>
      <c r="C83" s="190"/>
      <c r="D83" s="190"/>
      <c r="E83" s="190"/>
      <c r="F83" s="34"/>
      <c r="G83" s="34"/>
      <c r="H83" s="34"/>
      <c r="I83" s="34"/>
      <c r="J83" s="34"/>
      <c r="K83" s="190"/>
    </row>
    <row r="84" spans="1:11" ht="15.6" x14ac:dyDescent="0.3">
      <c r="A84" s="34"/>
      <c r="B84" s="190"/>
      <c r="C84" s="190"/>
      <c r="D84" s="190"/>
      <c r="E84" s="190"/>
      <c r="F84" s="34"/>
      <c r="G84" s="34"/>
      <c r="H84" s="34"/>
      <c r="I84" s="34"/>
      <c r="J84" s="34"/>
      <c r="K84" s="190"/>
    </row>
    <row r="85" spans="1:11" ht="15.6" x14ac:dyDescent="0.3">
      <c r="A85" s="34"/>
      <c r="B85" s="190"/>
      <c r="C85" s="190"/>
      <c r="D85" s="190"/>
      <c r="E85" s="190"/>
      <c r="F85" s="34"/>
      <c r="G85" s="34"/>
      <c r="H85" s="34"/>
      <c r="I85" s="34"/>
      <c r="J85" s="34"/>
      <c r="K85" s="190"/>
    </row>
    <row r="86" spans="1:11" ht="15.6" x14ac:dyDescent="0.3">
      <c r="A86" s="34"/>
      <c r="B86" s="190"/>
      <c r="C86" s="190"/>
      <c r="D86" s="190"/>
      <c r="E86" s="190"/>
      <c r="F86" s="34"/>
      <c r="G86" s="34"/>
      <c r="H86" s="34"/>
      <c r="I86" s="34"/>
      <c r="J86" s="34"/>
      <c r="K86" s="190"/>
    </row>
    <row r="87" spans="1:11" ht="15.6" x14ac:dyDescent="0.3">
      <c r="A87" s="34"/>
      <c r="B87" s="190"/>
      <c r="C87" s="190"/>
      <c r="D87" s="190"/>
      <c r="E87" s="190"/>
      <c r="F87" s="34"/>
      <c r="G87" s="34"/>
      <c r="H87" s="34"/>
      <c r="I87" s="34"/>
      <c r="J87" s="34"/>
      <c r="K87" s="190"/>
    </row>
    <row r="88" spans="1:11" ht="15.6" x14ac:dyDescent="0.3">
      <c r="A88" s="34"/>
      <c r="B88" s="190"/>
      <c r="C88" s="190"/>
      <c r="D88" s="190"/>
      <c r="E88" s="190"/>
      <c r="F88" s="34"/>
      <c r="G88" s="34"/>
      <c r="H88" s="34"/>
      <c r="I88" s="34"/>
      <c r="J88" s="34"/>
      <c r="K88" s="190"/>
    </row>
    <row r="89" spans="1:11" ht="15.6" x14ac:dyDescent="0.3">
      <c r="A89" s="34"/>
      <c r="B89" s="190"/>
      <c r="C89" s="190"/>
      <c r="D89" s="190"/>
      <c r="E89" s="190"/>
      <c r="F89" s="34"/>
      <c r="G89" s="34"/>
      <c r="H89" s="34"/>
      <c r="I89" s="34"/>
      <c r="J89" s="34"/>
      <c r="K89" s="190"/>
    </row>
    <row r="90" spans="1:11" ht="15.6" x14ac:dyDescent="0.3">
      <c r="A90" s="34"/>
      <c r="B90" s="190"/>
      <c r="C90" s="190"/>
      <c r="D90" s="190"/>
      <c r="E90" s="190"/>
      <c r="F90" s="34"/>
      <c r="G90" s="34"/>
      <c r="H90" s="34"/>
      <c r="I90" s="34"/>
      <c r="J90" s="34"/>
      <c r="K90" s="190"/>
    </row>
    <row r="91" spans="1:11" ht="15.6" x14ac:dyDescent="0.3">
      <c r="A91" s="34"/>
      <c r="B91" s="190"/>
      <c r="C91" s="190"/>
      <c r="D91" s="190"/>
      <c r="E91" s="190"/>
      <c r="F91" s="34"/>
      <c r="G91" s="34"/>
      <c r="H91" s="34"/>
      <c r="I91" s="34"/>
      <c r="J91" s="34"/>
      <c r="K91" s="190"/>
    </row>
    <row r="92" spans="1:11" x14ac:dyDescent="0.25">
      <c r="A92" s="27"/>
      <c r="B92" s="191"/>
      <c r="C92" s="27"/>
      <c r="D92" s="27"/>
      <c r="E92" s="27"/>
      <c r="F92" s="27"/>
      <c r="G92" s="27"/>
      <c r="H92" s="27"/>
      <c r="I92" s="27"/>
      <c r="J92" s="27"/>
      <c r="K92" s="27"/>
    </row>
    <row r="93" spans="1:11" ht="15.6" x14ac:dyDescent="0.3">
      <c r="A93" s="34"/>
      <c r="B93" s="190"/>
      <c r="C93" s="190"/>
      <c r="D93" s="190"/>
      <c r="E93" s="190"/>
      <c r="F93" s="34"/>
      <c r="G93" s="34"/>
      <c r="H93" s="34"/>
      <c r="I93" s="34"/>
      <c r="J93" s="34"/>
      <c r="K93" s="190"/>
    </row>
    <row r="94" spans="1:11" ht="15.6" x14ac:dyDescent="0.3">
      <c r="A94" s="34"/>
      <c r="B94" s="190"/>
      <c r="C94" s="190"/>
      <c r="D94" s="190"/>
      <c r="E94" s="190"/>
      <c r="F94" s="34"/>
      <c r="G94" s="34"/>
      <c r="H94" s="34"/>
      <c r="I94" s="34"/>
      <c r="J94" s="34"/>
      <c r="K94" s="190"/>
    </row>
    <row r="95" spans="1:11" ht="15.6" x14ac:dyDescent="0.3">
      <c r="A95" s="34"/>
      <c r="B95" s="190"/>
      <c r="C95" s="190"/>
      <c r="D95" s="190"/>
      <c r="E95" s="190"/>
      <c r="F95" s="34"/>
      <c r="G95" s="34"/>
      <c r="H95" s="34"/>
      <c r="I95" s="34"/>
      <c r="J95" s="34"/>
      <c r="K95" s="190"/>
    </row>
    <row r="96" spans="1:11" ht="15.6" x14ac:dyDescent="0.3">
      <c r="A96" s="34"/>
      <c r="B96" s="190"/>
      <c r="C96" s="190"/>
      <c r="D96" s="190"/>
      <c r="E96" s="190"/>
      <c r="F96" s="34"/>
      <c r="G96" s="34"/>
      <c r="H96" s="34"/>
      <c r="I96" s="34"/>
      <c r="J96" s="34"/>
      <c r="K96" s="190"/>
    </row>
    <row r="97" spans="1:11" ht="15.6" x14ac:dyDescent="0.3">
      <c r="A97" s="34"/>
      <c r="B97" s="190"/>
      <c r="C97" s="190"/>
      <c r="D97" s="190"/>
      <c r="E97" s="190"/>
      <c r="F97" s="34"/>
      <c r="G97" s="34"/>
      <c r="H97" s="34"/>
      <c r="I97" s="34"/>
      <c r="J97" s="34"/>
      <c r="K97" s="190"/>
    </row>
    <row r="98" spans="1:11" ht="15.6" x14ac:dyDescent="0.3">
      <c r="A98" s="34"/>
      <c r="B98" s="190"/>
      <c r="C98" s="190"/>
      <c r="D98" s="190"/>
      <c r="E98" s="190"/>
      <c r="F98" s="34"/>
      <c r="G98" s="34"/>
      <c r="H98" s="34"/>
      <c r="I98" s="34"/>
      <c r="J98" s="34"/>
      <c r="K98" s="190"/>
    </row>
    <row r="99" spans="1:11" ht="15.6" x14ac:dyDescent="0.3">
      <c r="A99" s="34"/>
      <c r="B99" s="190"/>
      <c r="C99" s="190"/>
      <c r="D99" s="190"/>
      <c r="E99" s="190"/>
      <c r="F99" s="34"/>
      <c r="G99" s="34"/>
      <c r="H99" s="34"/>
      <c r="I99" s="34"/>
      <c r="J99" s="34"/>
      <c r="K99" s="190"/>
    </row>
    <row r="100" spans="1:11" ht="15.6" x14ac:dyDescent="0.3">
      <c r="A100" s="34"/>
      <c r="B100" s="190"/>
      <c r="C100" s="190"/>
      <c r="D100" s="190"/>
      <c r="E100" s="190"/>
      <c r="F100" s="34"/>
      <c r="G100" s="34"/>
      <c r="H100" s="34"/>
      <c r="I100" s="34"/>
      <c r="J100" s="34"/>
      <c r="K100" s="190"/>
    </row>
    <row r="101" spans="1:11" x14ac:dyDescent="0.25">
      <c r="A101" s="34"/>
      <c r="B101" s="192"/>
      <c r="C101" s="311"/>
      <c r="D101" s="311"/>
      <c r="E101" s="260"/>
      <c r="F101" s="310"/>
      <c r="G101" s="310"/>
      <c r="H101" s="311"/>
      <c r="I101" s="311"/>
      <c r="J101" s="311"/>
      <c r="K101" s="34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  <row r="1284" spans="1:11" x14ac:dyDescent="0.25">
      <c r="A1284" s="27"/>
      <c r="B1284" s="27"/>
      <c r="C1284" s="27"/>
      <c r="D1284" s="27"/>
      <c r="E1284" s="27"/>
      <c r="F1284" s="27"/>
      <c r="G1284" s="27"/>
      <c r="H1284" s="27"/>
      <c r="I1284" s="27"/>
      <c r="J1284" s="27"/>
      <c r="K1284" s="27"/>
    </row>
    <row r="1285" spans="1:11" x14ac:dyDescent="0.25">
      <c r="A1285" s="27"/>
      <c r="B1285" s="27"/>
      <c r="C1285" s="27"/>
      <c r="D1285" s="27"/>
      <c r="E1285" s="27"/>
      <c r="F1285" s="27"/>
      <c r="G1285" s="27"/>
      <c r="H1285" s="27"/>
      <c r="I1285" s="27"/>
      <c r="J1285" s="27"/>
      <c r="K1285" s="27"/>
    </row>
    <row r="1286" spans="1:11" x14ac:dyDescent="0.25">
      <c r="A1286" s="27"/>
      <c r="B1286" s="27"/>
      <c r="C1286" s="27"/>
      <c r="D1286" s="27"/>
      <c r="E1286" s="27"/>
      <c r="F1286" s="27"/>
      <c r="G1286" s="27"/>
      <c r="H1286" s="27"/>
      <c r="I1286" s="27"/>
      <c r="J1286" s="27"/>
      <c r="K1286" s="27"/>
    </row>
    <row r="1287" spans="1:11" x14ac:dyDescent="0.25">
      <c r="A1287" s="27"/>
      <c r="B1287" s="27"/>
      <c r="C1287" s="27"/>
      <c r="D1287" s="27"/>
      <c r="E1287" s="27"/>
      <c r="F1287" s="27"/>
      <c r="G1287" s="27"/>
      <c r="H1287" s="27"/>
      <c r="I1287" s="27"/>
      <c r="J1287" s="27"/>
      <c r="K1287" s="27"/>
    </row>
    <row r="1288" spans="1:11" x14ac:dyDescent="0.25">
      <c r="A1288" s="27"/>
      <c r="B1288" s="27"/>
      <c r="C1288" s="27"/>
      <c r="D1288" s="27"/>
      <c r="E1288" s="27"/>
      <c r="F1288" s="27"/>
      <c r="G1288" s="27"/>
      <c r="H1288" s="27"/>
      <c r="I1288" s="27"/>
      <c r="J1288" s="27"/>
      <c r="K1288" s="27"/>
    </row>
    <row r="1289" spans="1:11" x14ac:dyDescent="0.25">
      <c r="A1289" s="27"/>
      <c r="B1289" s="27"/>
      <c r="C1289" s="27"/>
      <c r="D1289" s="27"/>
      <c r="E1289" s="27"/>
      <c r="F1289" s="27"/>
      <c r="G1289" s="27"/>
      <c r="H1289" s="27"/>
      <c r="I1289" s="27"/>
      <c r="J1289" s="27"/>
      <c r="K1289" s="27"/>
    </row>
    <row r="1290" spans="1:11" x14ac:dyDescent="0.25">
      <c r="A1290" s="27"/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</row>
    <row r="1291" spans="1:11" x14ac:dyDescent="0.25">
      <c r="A1291" s="27"/>
      <c r="B1291" s="27"/>
      <c r="C1291" s="27"/>
      <c r="D1291" s="27"/>
      <c r="E1291" s="27"/>
      <c r="F1291" s="27"/>
      <c r="G1291" s="27"/>
      <c r="H1291" s="27"/>
      <c r="I1291" s="27"/>
      <c r="J1291" s="27"/>
      <c r="K1291" s="27"/>
    </row>
    <row r="1292" spans="1:11" x14ac:dyDescent="0.25">
      <c r="A1292" s="27"/>
      <c r="B1292" s="27"/>
      <c r="C1292" s="27"/>
      <c r="D1292" s="27"/>
      <c r="E1292" s="27"/>
      <c r="F1292" s="27"/>
      <c r="G1292" s="27"/>
      <c r="H1292" s="27"/>
      <c r="I1292" s="27"/>
      <c r="J1292" s="27"/>
      <c r="K1292" s="27"/>
    </row>
    <row r="1293" spans="1:11" x14ac:dyDescent="0.25">
      <c r="A1293" s="27"/>
      <c r="B1293" s="27"/>
      <c r="C1293" s="27"/>
      <c r="D1293" s="27"/>
      <c r="E1293" s="27"/>
      <c r="F1293" s="27"/>
      <c r="G1293" s="27"/>
      <c r="H1293" s="27"/>
      <c r="I1293" s="27"/>
      <c r="J1293" s="27"/>
      <c r="K1293" s="27"/>
    </row>
    <row r="1294" spans="1:11" x14ac:dyDescent="0.25">
      <c r="A1294" s="27"/>
      <c r="B1294" s="27"/>
      <c r="C1294" s="27"/>
      <c r="D1294" s="27"/>
      <c r="E1294" s="27"/>
      <c r="F1294" s="27"/>
      <c r="G1294" s="27"/>
      <c r="H1294" s="27"/>
      <c r="I1294" s="27"/>
      <c r="J1294" s="27"/>
      <c r="K1294" s="27"/>
    </row>
    <row r="1295" spans="1:11" x14ac:dyDescent="0.25">
      <c r="A1295" s="27"/>
      <c r="B1295" s="27"/>
      <c r="C1295" s="27"/>
      <c r="D1295" s="27"/>
      <c r="E1295" s="27"/>
      <c r="F1295" s="27"/>
      <c r="G1295" s="27"/>
      <c r="H1295" s="27"/>
      <c r="I1295" s="27"/>
      <c r="J1295" s="27"/>
      <c r="K1295" s="27"/>
    </row>
    <row r="1296" spans="1:11" x14ac:dyDescent="0.25">
      <c r="A1296" s="27"/>
      <c r="B1296" s="27"/>
      <c r="C1296" s="27"/>
      <c r="D1296" s="27"/>
      <c r="E1296" s="27"/>
      <c r="F1296" s="27"/>
      <c r="G1296" s="27"/>
      <c r="H1296" s="27"/>
      <c r="I1296" s="27"/>
      <c r="J1296" s="27"/>
      <c r="K1296" s="27"/>
    </row>
    <row r="1297" spans="1:11" x14ac:dyDescent="0.25">
      <c r="A1297" s="27"/>
      <c r="B1297" s="27"/>
      <c r="C1297" s="27"/>
      <c r="D1297" s="27"/>
      <c r="E1297" s="27"/>
      <c r="F1297" s="27"/>
      <c r="G1297" s="27"/>
      <c r="H1297" s="27"/>
      <c r="I1297" s="27"/>
      <c r="J1297" s="27"/>
      <c r="K1297" s="27"/>
    </row>
    <row r="1298" spans="1:11" x14ac:dyDescent="0.25">
      <c r="A1298" s="27"/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</row>
    <row r="1299" spans="1:11" x14ac:dyDescent="0.25">
      <c r="A1299" s="27"/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</row>
    <row r="1300" spans="1:11" x14ac:dyDescent="0.25">
      <c r="A1300" s="27"/>
      <c r="B1300" s="27"/>
      <c r="C1300" s="27"/>
      <c r="D1300" s="27"/>
      <c r="E1300" s="27"/>
      <c r="F1300" s="27"/>
      <c r="G1300" s="27"/>
      <c r="H1300" s="27"/>
      <c r="I1300" s="27"/>
      <c r="J1300" s="27"/>
      <c r="K1300" s="27"/>
    </row>
    <row r="1301" spans="1:11" x14ac:dyDescent="0.25">
      <c r="A1301" s="27"/>
      <c r="B1301" s="27"/>
      <c r="C1301" s="27"/>
      <c r="D1301" s="27"/>
      <c r="E1301" s="27"/>
      <c r="F1301" s="27"/>
      <c r="G1301" s="27"/>
      <c r="H1301" s="27"/>
      <c r="I1301" s="27"/>
      <c r="J1301" s="27"/>
      <c r="K1301" s="27"/>
    </row>
    <row r="1302" spans="1:11" x14ac:dyDescent="0.25">
      <c r="A1302" s="27"/>
      <c r="B1302" s="27"/>
      <c r="C1302" s="27"/>
      <c r="D1302" s="27"/>
      <c r="E1302" s="27"/>
      <c r="F1302" s="27"/>
      <c r="G1302" s="27"/>
      <c r="H1302" s="27"/>
      <c r="I1302" s="27"/>
      <c r="J1302" s="27"/>
      <c r="K1302" s="27"/>
    </row>
    <row r="1303" spans="1:11" x14ac:dyDescent="0.25">
      <c r="A1303" s="27"/>
      <c r="B1303" s="27"/>
      <c r="C1303" s="27"/>
      <c r="D1303" s="27"/>
      <c r="E1303" s="27"/>
      <c r="F1303" s="27"/>
      <c r="G1303" s="27"/>
      <c r="H1303" s="27"/>
      <c r="I1303" s="27"/>
      <c r="J1303" s="27"/>
      <c r="K1303" s="27"/>
    </row>
    <row r="1304" spans="1:11" x14ac:dyDescent="0.25">
      <c r="A1304" s="27"/>
      <c r="B1304" s="27"/>
      <c r="C1304" s="27"/>
      <c r="D1304" s="27"/>
      <c r="E1304" s="27"/>
      <c r="F1304" s="27"/>
      <c r="G1304" s="27"/>
      <c r="H1304" s="27"/>
      <c r="I1304" s="27"/>
      <c r="J1304" s="27"/>
      <c r="K1304" s="27"/>
    </row>
    <row r="1305" spans="1:11" x14ac:dyDescent="0.25">
      <c r="A1305" s="27"/>
      <c r="B1305" s="27"/>
      <c r="C1305" s="27"/>
      <c r="D1305" s="27"/>
      <c r="E1305" s="27"/>
      <c r="F1305" s="27"/>
      <c r="G1305" s="27"/>
      <c r="H1305" s="27"/>
      <c r="I1305" s="27"/>
      <c r="J1305" s="27"/>
      <c r="K1305" s="27"/>
    </row>
    <row r="1306" spans="1:11" x14ac:dyDescent="0.25">
      <c r="A1306" s="27"/>
      <c r="B1306" s="27"/>
      <c r="C1306" s="27"/>
      <c r="D1306" s="27"/>
      <c r="E1306" s="27"/>
      <c r="F1306" s="27"/>
      <c r="G1306" s="27"/>
      <c r="H1306" s="27"/>
      <c r="I1306" s="27"/>
      <c r="J1306" s="27"/>
      <c r="K1306" s="27"/>
    </row>
    <row r="1307" spans="1:11" x14ac:dyDescent="0.25">
      <c r="A1307" s="27"/>
      <c r="B1307" s="27"/>
      <c r="C1307" s="27"/>
      <c r="D1307" s="27"/>
      <c r="E1307" s="27"/>
      <c r="F1307" s="27"/>
      <c r="G1307" s="27"/>
      <c r="H1307" s="27"/>
      <c r="I1307" s="27"/>
      <c r="J1307" s="27"/>
      <c r="K1307" s="27"/>
    </row>
    <row r="1308" spans="1:11" x14ac:dyDescent="0.25">
      <c r="A1308" s="27"/>
      <c r="B1308" s="27"/>
      <c r="C1308" s="27"/>
      <c r="D1308" s="27"/>
      <c r="E1308" s="27"/>
      <c r="F1308" s="27"/>
      <c r="G1308" s="27"/>
      <c r="H1308" s="27"/>
      <c r="I1308" s="27"/>
      <c r="J1308" s="27"/>
      <c r="K1308" s="27"/>
    </row>
    <row r="1309" spans="1:11" x14ac:dyDescent="0.25">
      <c r="A1309" s="27"/>
      <c r="B1309" s="27"/>
      <c r="C1309" s="27"/>
      <c r="D1309" s="27"/>
      <c r="E1309" s="27"/>
      <c r="F1309" s="27"/>
      <c r="G1309" s="27"/>
      <c r="H1309" s="27"/>
      <c r="I1309" s="27"/>
      <c r="J1309" s="27"/>
      <c r="K1309" s="27"/>
    </row>
    <row r="1310" spans="1:11" x14ac:dyDescent="0.25">
      <c r="A1310" s="27"/>
      <c r="B1310" s="27"/>
      <c r="C1310" s="27"/>
      <c r="D1310" s="27"/>
      <c r="E1310" s="27"/>
      <c r="F1310" s="27"/>
      <c r="G1310" s="27"/>
      <c r="H1310" s="27"/>
      <c r="I1310" s="27"/>
      <c r="J1310" s="27"/>
      <c r="K1310" s="27"/>
    </row>
    <row r="1311" spans="1:11" x14ac:dyDescent="0.25">
      <c r="A1311" s="27"/>
      <c r="B1311" s="27"/>
      <c r="C1311" s="27"/>
      <c r="D1311" s="27"/>
      <c r="E1311" s="27"/>
      <c r="F1311" s="27"/>
      <c r="G1311" s="27"/>
      <c r="H1311" s="27"/>
      <c r="I1311" s="27"/>
      <c r="J1311" s="27"/>
      <c r="K1311" s="27"/>
    </row>
    <row r="1312" spans="1:11" x14ac:dyDescent="0.25">
      <c r="A1312" s="27"/>
      <c r="B1312" s="27"/>
      <c r="C1312" s="27"/>
      <c r="D1312" s="27"/>
      <c r="E1312" s="27"/>
      <c r="F1312" s="27"/>
      <c r="G1312" s="27"/>
      <c r="H1312" s="27"/>
      <c r="I1312" s="27"/>
      <c r="J1312" s="27"/>
      <c r="K1312" s="27"/>
    </row>
    <row r="1313" spans="1:11" x14ac:dyDescent="0.25">
      <c r="A1313" s="27"/>
      <c r="B1313" s="27"/>
      <c r="C1313" s="27"/>
      <c r="D1313" s="27"/>
      <c r="E1313" s="27"/>
      <c r="F1313" s="27"/>
      <c r="G1313" s="27"/>
      <c r="H1313" s="27"/>
      <c r="I1313" s="27"/>
      <c r="J1313" s="27"/>
      <c r="K1313" s="27"/>
    </row>
    <row r="1314" spans="1:11" x14ac:dyDescent="0.25">
      <c r="A1314" s="27"/>
      <c r="B1314" s="27"/>
      <c r="C1314" s="27"/>
      <c r="D1314" s="27"/>
      <c r="E1314" s="27"/>
      <c r="F1314" s="27"/>
      <c r="G1314" s="27"/>
      <c r="H1314" s="27"/>
      <c r="I1314" s="27"/>
      <c r="J1314" s="27"/>
      <c r="K1314" s="27"/>
    </row>
    <row r="1315" spans="1:11" x14ac:dyDescent="0.25">
      <c r="A1315" s="27"/>
      <c r="B1315" s="27"/>
      <c r="C1315" s="27"/>
      <c r="D1315" s="27"/>
      <c r="E1315" s="27"/>
      <c r="F1315" s="27"/>
      <c r="G1315" s="27"/>
      <c r="H1315" s="27"/>
      <c r="I1315" s="27"/>
      <c r="J1315" s="27"/>
      <c r="K1315" s="27"/>
    </row>
    <row r="1316" spans="1:11" x14ac:dyDescent="0.25">
      <c r="A1316" s="27"/>
      <c r="B1316" s="27"/>
      <c r="C1316" s="27"/>
      <c r="D1316" s="27"/>
      <c r="E1316" s="27"/>
      <c r="F1316" s="27"/>
      <c r="G1316" s="27"/>
      <c r="H1316" s="27"/>
      <c r="I1316" s="27"/>
      <c r="J1316" s="27"/>
      <c r="K1316" s="27"/>
    </row>
    <row r="1317" spans="1:11" x14ac:dyDescent="0.25">
      <c r="A1317" s="27"/>
      <c r="B1317" s="27"/>
      <c r="C1317" s="27"/>
      <c r="D1317" s="27"/>
      <c r="E1317" s="27"/>
      <c r="F1317" s="27"/>
      <c r="G1317" s="27"/>
      <c r="H1317" s="27"/>
      <c r="I1317" s="27"/>
      <c r="J1317" s="27"/>
      <c r="K1317" s="27"/>
    </row>
    <row r="1318" spans="1:11" x14ac:dyDescent="0.25">
      <c r="A1318" s="27"/>
      <c r="B1318" s="27"/>
      <c r="C1318" s="27"/>
      <c r="D1318" s="27"/>
      <c r="E1318" s="27"/>
      <c r="F1318" s="27"/>
      <c r="G1318" s="27"/>
      <c r="H1318" s="27"/>
      <c r="I1318" s="27"/>
      <c r="J1318" s="27"/>
      <c r="K1318" s="27"/>
    </row>
    <row r="1319" spans="1:11" x14ac:dyDescent="0.25">
      <c r="A1319" s="27"/>
      <c r="B1319" s="27"/>
      <c r="C1319" s="27"/>
      <c r="D1319" s="27"/>
      <c r="E1319" s="27"/>
      <c r="F1319" s="27"/>
      <c r="G1319" s="27"/>
      <c r="H1319" s="27"/>
      <c r="I1319" s="27"/>
      <c r="J1319" s="27"/>
      <c r="K1319" s="27"/>
    </row>
    <row r="1320" spans="1:11" x14ac:dyDescent="0.25">
      <c r="A1320" s="27"/>
      <c r="B1320" s="27"/>
      <c r="C1320" s="27"/>
      <c r="D1320" s="27"/>
      <c r="E1320" s="27"/>
      <c r="F1320" s="27"/>
      <c r="G1320" s="27"/>
      <c r="H1320" s="27"/>
      <c r="I1320" s="27"/>
      <c r="J1320" s="27"/>
      <c r="K1320" s="27"/>
    </row>
    <row r="1321" spans="1:11" x14ac:dyDescent="0.25">
      <c r="A1321" s="27"/>
      <c r="B1321" s="27"/>
      <c r="C1321" s="27"/>
      <c r="D1321" s="27"/>
      <c r="E1321" s="27"/>
      <c r="F1321" s="27"/>
      <c r="G1321" s="27"/>
      <c r="H1321" s="27"/>
      <c r="I1321" s="27"/>
      <c r="J1321" s="27"/>
      <c r="K1321" s="27"/>
    </row>
    <row r="1322" spans="1:11" x14ac:dyDescent="0.25">
      <c r="A1322" s="27"/>
      <c r="B1322" s="27"/>
      <c r="C1322" s="27"/>
      <c r="D1322" s="27"/>
      <c r="E1322" s="27"/>
      <c r="F1322" s="27"/>
      <c r="G1322" s="27"/>
      <c r="H1322" s="27"/>
      <c r="I1322" s="27"/>
      <c r="J1322" s="27"/>
      <c r="K1322" s="27"/>
    </row>
    <row r="1323" spans="1:11" x14ac:dyDescent="0.25">
      <c r="A1323" s="27"/>
      <c r="B1323" s="27"/>
      <c r="C1323" s="27"/>
      <c r="D1323" s="27"/>
      <c r="E1323" s="27"/>
      <c r="F1323" s="27"/>
      <c r="G1323" s="27"/>
      <c r="H1323" s="27"/>
      <c r="I1323" s="27"/>
      <c r="J1323" s="27"/>
      <c r="K1323" s="27"/>
    </row>
    <row r="1324" spans="1:11" x14ac:dyDescent="0.25">
      <c r="A1324" s="27"/>
      <c r="B1324" s="27"/>
      <c r="C1324" s="27"/>
      <c r="D1324" s="27"/>
      <c r="E1324" s="27"/>
      <c r="F1324" s="27"/>
      <c r="G1324" s="27"/>
      <c r="H1324" s="27"/>
      <c r="I1324" s="27"/>
      <c r="J1324" s="27"/>
      <c r="K1324" s="27"/>
    </row>
    <row r="1325" spans="1:11" x14ac:dyDescent="0.25">
      <c r="A1325" s="27"/>
      <c r="B1325" s="27"/>
      <c r="C1325" s="27"/>
      <c r="D1325" s="27"/>
      <c r="E1325" s="27"/>
      <c r="F1325" s="27"/>
      <c r="G1325" s="27"/>
      <c r="H1325" s="27"/>
      <c r="I1325" s="27"/>
      <c r="J1325" s="27"/>
      <c r="K1325" s="27"/>
    </row>
    <row r="1326" spans="1:11" x14ac:dyDescent="0.25">
      <c r="A1326" s="27"/>
      <c r="B1326" s="27"/>
      <c r="C1326" s="27"/>
      <c r="D1326" s="27"/>
      <c r="E1326" s="27"/>
      <c r="F1326" s="27"/>
      <c r="G1326" s="27"/>
      <c r="H1326" s="27"/>
      <c r="I1326" s="27"/>
      <c r="J1326" s="27"/>
      <c r="K1326" s="27"/>
    </row>
    <row r="1327" spans="1:11" x14ac:dyDescent="0.25">
      <c r="A1327" s="27"/>
      <c r="B1327" s="27"/>
      <c r="C1327" s="27"/>
      <c r="D1327" s="27"/>
      <c r="E1327" s="27"/>
      <c r="F1327" s="27"/>
      <c r="G1327" s="27"/>
      <c r="H1327" s="27"/>
      <c r="I1327" s="27"/>
      <c r="J1327" s="27"/>
      <c r="K1327" s="27"/>
    </row>
    <row r="1328" spans="1:11" x14ac:dyDescent="0.25">
      <c r="A1328" s="27"/>
      <c r="B1328" s="27"/>
      <c r="C1328" s="27"/>
      <c r="D1328" s="27"/>
      <c r="E1328" s="27"/>
      <c r="F1328" s="27"/>
      <c r="G1328" s="27"/>
      <c r="H1328" s="27"/>
      <c r="I1328" s="27"/>
      <c r="J1328" s="27"/>
      <c r="K1328" s="27"/>
    </row>
    <row r="1329" spans="1:11" x14ac:dyDescent="0.25">
      <c r="A1329" s="27"/>
      <c r="B1329" s="27"/>
      <c r="C1329" s="27"/>
      <c r="D1329" s="27"/>
      <c r="E1329" s="27"/>
      <c r="F1329" s="27"/>
      <c r="G1329" s="27"/>
      <c r="H1329" s="27"/>
      <c r="I1329" s="27"/>
      <c r="J1329" s="27"/>
      <c r="K1329" s="27"/>
    </row>
    <row r="1330" spans="1:11" x14ac:dyDescent="0.25">
      <c r="A1330" s="27"/>
      <c r="B1330" s="27"/>
      <c r="C1330" s="27"/>
      <c r="D1330" s="27"/>
      <c r="E1330" s="27"/>
      <c r="F1330" s="27"/>
      <c r="G1330" s="27"/>
      <c r="H1330" s="27"/>
      <c r="I1330" s="27"/>
      <c r="J1330" s="27"/>
      <c r="K1330" s="27"/>
    </row>
    <row r="1331" spans="1:11" x14ac:dyDescent="0.25">
      <c r="A1331" s="27"/>
      <c r="B1331" s="27"/>
      <c r="C1331" s="27"/>
      <c r="D1331" s="27"/>
      <c r="E1331" s="27"/>
      <c r="F1331" s="27"/>
      <c r="G1331" s="27"/>
      <c r="H1331" s="27"/>
      <c r="I1331" s="27"/>
      <c r="J1331" s="27"/>
      <c r="K1331" s="27"/>
    </row>
    <row r="1332" spans="1:11" x14ac:dyDescent="0.25">
      <c r="A1332" s="27"/>
      <c r="B1332" s="27"/>
      <c r="C1332" s="27"/>
      <c r="D1332" s="27"/>
      <c r="E1332" s="27"/>
      <c r="F1332" s="27"/>
      <c r="G1332" s="27"/>
      <c r="H1332" s="27"/>
      <c r="I1332" s="27"/>
      <c r="J1332" s="27"/>
      <c r="K1332" s="27"/>
    </row>
    <row r="1333" spans="1:11" x14ac:dyDescent="0.25">
      <c r="A1333" s="27"/>
      <c r="B1333" s="27"/>
      <c r="C1333" s="27"/>
      <c r="D1333" s="27"/>
      <c r="E1333" s="27"/>
      <c r="F1333" s="27"/>
      <c r="G1333" s="27"/>
      <c r="H1333" s="27"/>
      <c r="I1333" s="27"/>
      <c r="J1333" s="27"/>
      <c r="K1333" s="27"/>
    </row>
    <row r="1334" spans="1:11" x14ac:dyDescent="0.25">
      <c r="A1334" s="27"/>
      <c r="B1334" s="27"/>
      <c r="C1334" s="27"/>
      <c r="D1334" s="27"/>
      <c r="E1334" s="27"/>
      <c r="F1334" s="27"/>
      <c r="G1334" s="27"/>
      <c r="H1334" s="27"/>
      <c r="I1334" s="27"/>
      <c r="J1334" s="27"/>
      <c r="K1334" s="27"/>
    </row>
    <row r="1335" spans="1:11" x14ac:dyDescent="0.25">
      <c r="A1335" s="27"/>
      <c r="B1335" s="27"/>
      <c r="C1335" s="27"/>
      <c r="D1335" s="27"/>
      <c r="E1335" s="27"/>
      <c r="F1335" s="27"/>
      <c r="G1335" s="27"/>
      <c r="H1335" s="27"/>
      <c r="I1335" s="27"/>
      <c r="J1335" s="27"/>
      <c r="K1335" s="27"/>
    </row>
  </sheetData>
  <customSheetViews>
    <customSheetView guid="{B28A55F2-F506-44F5-8B45-C06C81F4E83D}" showRuler="0" topLeftCell="B1">
      <selection activeCell="AM6" sqref="AM6"/>
      <pageMargins left="0" right="0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36">
    <mergeCell ref="A3:AO3"/>
    <mergeCell ref="A1:AO1"/>
    <mergeCell ref="A2:AO2"/>
    <mergeCell ref="A6:B6"/>
    <mergeCell ref="F6:AL6"/>
    <mergeCell ref="A4:AO4"/>
    <mergeCell ref="A5:AO5"/>
    <mergeCell ref="C101:D101"/>
    <mergeCell ref="F101:G101"/>
    <mergeCell ref="H101:J101"/>
    <mergeCell ref="AB9:AD9"/>
    <mergeCell ref="S9:U9"/>
    <mergeCell ref="Y9:AA9"/>
    <mergeCell ref="A32:AV32"/>
    <mergeCell ref="A33:AV33"/>
    <mergeCell ref="C56:D56"/>
    <mergeCell ref="B8:B9"/>
    <mergeCell ref="AM8:AM9"/>
    <mergeCell ref="AN8:AN9"/>
    <mergeCell ref="A31:AV31"/>
    <mergeCell ref="J9:L9"/>
    <mergeCell ref="A8:A9"/>
    <mergeCell ref="C8:C9"/>
    <mergeCell ref="D8:D9"/>
    <mergeCell ref="AO8:AO9"/>
    <mergeCell ref="F8:F9"/>
    <mergeCell ref="G8:AJ8"/>
    <mergeCell ref="G9:I9"/>
    <mergeCell ref="AH9:AJ9"/>
    <mergeCell ref="E8:E9"/>
    <mergeCell ref="F56:G56"/>
    <mergeCell ref="H56:J56"/>
    <mergeCell ref="P9:R9"/>
    <mergeCell ref="V9:X9"/>
    <mergeCell ref="AE9:AG9"/>
    <mergeCell ref="M9:O9"/>
  </mergeCells>
  <phoneticPr fontId="1" type="noConversion"/>
  <printOptions horizontalCentered="1"/>
  <pageMargins left="0" right="0" top="0.39370078740157483" bottom="0.39370078740157483" header="0.51181102362204722" footer="0.51181102362204722"/>
  <pageSetup paperSize="9" scale="90" orientation="landscape" horizontalDpi="300" verticalDpi="300" r:id="rId2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AV1332"/>
  <sheetViews>
    <sheetView view="pageBreakPreview" zoomScale="60" zoomScaleNormal="80" workbookViewId="0">
      <selection activeCell="AR32" sqref="AR32"/>
    </sheetView>
  </sheetViews>
  <sheetFormatPr defaultColWidth="9.109375" defaultRowHeight="13.2" x14ac:dyDescent="0.25"/>
  <cols>
    <col min="1" max="1" width="3.88671875" style="164" customWidth="1"/>
    <col min="2" max="2" width="25.5546875" style="164" customWidth="1"/>
    <col min="3" max="3" width="12.109375" style="164" customWidth="1"/>
    <col min="4" max="4" width="23.5546875" style="164" customWidth="1"/>
    <col min="5" max="5" width="9.77734375" style="164" customWidth="1"/>
    <col min="6" max="6" width="5.33203125" style="164" customWidth="1"/>
    <col min="7" max="7" width="2.109375" style="164" customWidth="1"/>
    <col min="8" max="8" width="1.88671875" style="164" customWidth="1"/>
    <col min="9" max="9" width="2.33203125" style="164" customWidth="1"/>
    <col min="10" max="37" width="2.109375" style="164" customWidth="1"/>
    <col min="38" max="38" width="2.109375" style="164" bestFit="1" customWidth="1"/>
    <col min="39" max="39" width="7" style="164" customWidth="1"/>
    <col min="40" max="40" width="4.33203125" style="164" customWidth="1"/>
    <col min="41" max="41" width="6.109375" style="164" customWidth="1"/>
    <col min="42" max="42" width="5.88671875" style="164" customWidth="1"/>
    <col min="43" max="16384" width="9.109375" style="164"/>
  </cols>
  <sheetData>
    <row r="1" spans="1:45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  <c r="R1" s="304"/>
      <c r="S1" s="304"/>
      <c r="T1" s="304"/>
      <c r="U1" s="304"/>
      <c r="V1" s="304"/>
      <c r="W1" s="304"/>
      <c r="X1" s="304"/>
      <c r="Y1" s="304"/>
      <c r="Z1" s="304"/>
      <c r="AA1" s="304"/>
      <c r="AB1" s="304"/>
      <c r="AC1" s="304"/>
      <c r="AD1" s="304"/>
      <c r="AE1" s="304"/>
      <c r="AF1" s="304"/>
      <c r="AG1" s="304"/>
      <c r="AH1" s="304"/>
      <c r="AI1" s="304"/>
      <c r="AJ1" s="304"/>
      <c r="AK1" s="304"/>
      <c r="AL1" s="304"/>
      <c r="AM1" s="304"/>
      <c r="AN1" s="304"/>
      <c r="AO1" s="304"/>
    </row>
    <row r="2" spans="1:45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305"/>
      <c r="R2" s="305"/>
      <c r="S2" s="305"/>
      <c r="T2" s="305"/>
      <c r="U2" s="305"/>
      <c r="V2" s="305"/>
      <c r="W2" s="305"/>
      <c r="X2" s="305"/>
      <c r="Y2" s="305"/>
      <c r="Z2" s="305"/>
      <c r="AA2" s="305"/>
      <c r="AB2" s="305"/>
      <c r="AC2" s="305"/>
      <c r="AD2" s="305"/>
      <c r="AE2" s="305"/>
      <c r="AF2" s="305"/>
      <c r="AG2" s="305"/>
      <c r="AH2" s="305"/>
      <c r="AI2" s="305"/>
      <c r="AJ2" s="305"/>
      <c r="AK2" s="305"/>
      <c r="AL2" s="305"/>
      <c r="AM2" s="305"/>
      <c r="AN2" s="305"/>
      <c r="AO2" s="305"/>
    </row>
    <row r="3" spans="1:45" ht="15" customHeight="1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306"/>
      <c r="R3" s="306"/>
      <c r="S3" s="306"/>
      <c r="T3" s="306"/>
      <c r="U3" s="306"/>
      <c r="V3" s="306"/>
      <c r="W3" s="306"/>
      <c r="X3" s="306"/>
      <c r="Y3" s="306"/>
      <c r="Z3" s="306"/>
      <c r="AA3" s="306"/>
      <c r="AB3" s="306"/>
      <c r="AC3" s="306"/>
      <c r="AD3" s="306"/>
      <c r="AE3" s="306"/>
      <c r="AF3" s="306"/>
      <c r="AG3" s="306"/>
      <c r="AH3" s="306"/>
      <c r="AI3" s="306"/>
      <c r="AJ3" s="306"/>
      <c r="AK3" s="306"/>
      <c r="AL3" s="306"/>
      <c r="AM3" s="306"/>
      <c r="AN3" s="306"/>
      <c r="AO3" s="306"/>
    </row>
    <row r="4" spans="1:45" ht="15" customHeight="1" x14ac:dyDescent="0.25">
      <c r="A4" s="325" t="s">
        <v>196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  <c r="AF4" s="325"/>
      <c r="AG4" s="325"/>
      <c r="AH4" s="325"/>
      <c r="AI4" s="325"/>
      <c r="AJ4" s="325"/>
      <c r="AK4" s="325"/>
      <c r="AL4" s="325"/>
      <c r="AM4" s="325"/>
      <c r="AN4" s="325"/>
      <c r="AO4" s="325"/>
    </row>
    <row r="5" spans="1:45" ht="15.6" x14ac:dyDescent="0.25">
      <c r="A5" s="325" t="s">
        <v>214</v>
      </c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  <c r="AF5" s="325"/>
      <c r="AG5" s="325"/>
      <c r="AH5" s="325"/>
      <c r="AI5" s="325"/>
      <c r="AJ5" s="325"/>
      <c r="AK5" s="325"/>
      <c r="AL5" s="325"/>
      <c r="AM5" s="325"/>
      <c r="AN5" s="325"/>
      <c r="AO5" s="325"/>
    </row>
    <row r="6" spans="1:45" ht="13.8" x14ac:dyDescent="0.25">
      <c r="A6" s="323"/>
      <c r="B6" s="323"/>
      <c r="C6" s="167"/>
      <c r="D6" s="13"/>
      <c r="E6" s="13"/>
      <c r="F6" s="324" t="s">
        <v>6</v>
      </c>
      <c r="G6" s="324"/>
      <c r="H6" s="324"/>
      <c r="I6" s="324"/>
      <c r="J6" s="324"/>
      <c r="K6" s="324"/>
      <c r="L6" s="324"/>
      <c r="M6" s="324"/>
      <c r="N6" s="324"/>
      <c r="O6" s="324"/>
      <c r="P6" s="324"/>
      <c r="Q6" s="324"/>
      <c r="R6" s="324"/>
      <c r="S6" s="324"/>
      <c r="T6" s="324"/>
      <c r="U6" s="324"/>
      <c r="V6" s="324"/>
      <c r="W6" s="324"/>
      <c r="X6" s="324"/>
      <c r="Y6" s="324"/>
      <c r="Z6" s="324"/>
      <c r="AA6" s="324"/>
      <c r="AB6" s="324"/>
      <c r="AC6" s="324"/>
      <c r="AD6" s="324"/>
      <c r="AE6" s="324"/>
      <c r="AF6" s="324"/>
      <c r="AG6" s="324"/>
      <c r="AH6" s="324"/>
      <c r="AI6" s="324"/>
      <c r="AJ6" s="324"/>
      <c r="AK6" s="324"/>
      <c r="AL6" s="324"/>
      <c r="AM6" s="18"/>
      <c r="AO6" s="66" t="s">
        <v>242</v>
      </c>
    </row>
    <row r="7" spans="1:45" ht="12.75" customHeight="1" x14ac:dyDescent="0.25">
      <c r="A7" s="18"/>
      <c r="B7" s="66" t="s">
        <v>30</v>
      </c>
      <c r="C7" s="273" t="s">
        <v>1552</v>
      </c>
      <c r="D7" s="18" t="str">
        <f>d_1</f>
        <v>28.05.2019г.</v>
      </c>
      <c r="E7" s="18"/>
      <c r="F7" s="18" t="s">
        <v>1541</v>
      </c>
      <c r="X7" s="173"/>
      <c r="Y7" s="174"/>
      <c r="AB7" s="172"/>
      <c r="AC7" s="11"/>
      <c r="AD7" s="11"/>
      <c r="AE7" s="11"/>
      <c r="AF7" s="11"/>
      <c r="AG7" s="11"/>
      <c r="AH7" s="11"/>
      <c r="AI7" s="11"/>
      <c r="AJ7" s="11"/>
      <c r="AK7" s="11"/>
      <c r="AL7" s="11"/>
      <c r="AN7" s="171"/>
      <c r="AO7" s="17" t="str">
        <f>d_5</f>
        <v>г. Сочи, ул. Бзугу 2, ст. им. Славы Метревели</v>
      </c>
    </row>
    <row r="8" spans="1:45" ht="18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19" t="s">
        <v>67</v>
      </c>
      <c r="H8" s="319"/>
      <c r="I8" s="319"/>
      <c r="J8" s="319"/>
      <c r="K8" s="319"/>
      <c r="L8" s="319"/>
      <c r="M8" s="319"/>
      <c r="N8" s="319"/>
      <c r="O8" s="319"/>
      <c r="P8" s="319"/>
      <c r="Q8" s="319"/>
      <c r="R8" s="319"/>
      <c r="S8" s="319"/>
      <c r="T8" s="319"/>
      <c r="U8" s="319"/>
      <c r="V8" s="319"/>
      <c r="W8" s="319"/>
      <c r="X8" s="319"/>
      <c r="Y8" s="319"/>
      <c r="Z8" s="319"/>
      <c r="AA8" s="319"/>
      <c r="AB8" s="319"/>
      <c r="AC8" s="319"/>
      <c r="AD8" s="319"/>
      <c r="AE8" s="319"/>
      <c r="AF8" s="319"/>
      <c r="AG8" s="319"/>
      <c r="AH8" s="319"/>
      <c r="AI8" s="319"/>
      <c r="AJ8" s="319"/>
      <c r="AK8" s="196"/>
      <c r="AL8" s="196"/>
      <c r="AM8" s="315" t="s">
        <v>2</v>
      </c>
      <c r="AN8" s="317" t="s">
        <v>53</v>
      </c>
      <c r="AO8" s="317" t="s">
        <v>66</v>
      </c>
    </row>
    <row r="9" spans="1:45" x14ac:dyDescent="0.25">
      <c r="A9" s="316"/>
      <c r="B9" s="316"/>
      <c r="C9" s="316"/>
      <c r="D9" s="316"/>
      <c r="E9" s="316"/>
      <c r="F9" s="316"/>
      <c r="G9" s="314"/>
      <c r="H9" s="314"/>
      <c r="I9" s="314"/>
      <c r="J9" s="312"/>
      <c r="K9" s="312"/>
      <c r="L9" s="312"/>
      <c r="M9" s="314"/>
      <c r="N9" s="314"/>
      <c r="O9" s="314"/>
      <c r="P9" s="312"/>
      <c r="Q9" s="312"/>
      <c r="R9" s="312"/>
      <c r="S9" s="312"/>
      <c r="T9" s="312"/>
      <c r="U9" s="312"/>
      <c r="V9" s="312"/>
      <c r="W9" s="312"/>
      <c r="X9" s="312"/>
      <c r="Y9" s="312"/>
      <c r="Z9" s="312"/>
      <c r="AA9" s="312"/>
      <c r="AB9" s="312"/>
      <c r="AC9" s="312"/>
      <c r="AD9" s="312"/>
      <c r="AE9" s="313"/>
      <c r="AF9" s="313"/>
      <c r="AG9" s="313"/>
      <c r="AH9" s="313"/>
      <c r="AI9" s="313"/>
      <c r="AJ9" s="313"/>
      <c r="AK9" s="196" t="s">
        <v>69</v>
      </c>
      <c r="AL9" s="196" t="s">
        <v>68</v>
      </c>
      <c r="AM9" s="316"/>
      <c r="AN9" s="318"/>
      <c r="AO9" s="318"/>
      <c r="AS9" s="198"/>
    </row>
    <row r="10" spans="1:45" ht="15.75" customHeight="1" x14ac:dyDescent="0.25">
      <c r="A10" s="176" t="s">
        <v>42</v>
      </c>
      <c r="B10" s="199" t="str">
        <f>VLOOKUP($F10,УЧАСТНИКИ!$A$2:$L$1106,3,FALSE)</f>
        <v>Желябин Дмитрий</v>
      </c>
      <c r="C10" s="200" t="str">
        <f>VLOOKUP($F10,УЧАСТНИКИ!$A$2:$L$1106,4,FALSE)</f>
        <v>20.05.1990</v>
      </c>
      <c r="D10" s="201" t="str">
        <f>VLOOKUP($F10,УЧАСТНИКИ!$A$2:$L$1106,5,FALSE)</f>
        <v>Москва Ставропольский край</v>
      </c>
      <c r="E10" s="265" t="str">
        <f>VLOOKUP($F10,УЧАСТНИКИ!$A$2:$L$1106,8,FALSE)</f>
        <v>МСМК</v>
      </c>
      <c r="F10" s="202" t="s">
        <v>1483</v>
      </c>
      <c r="G10" s="203"/>
      <c r="H10" s="203"/>
      <c r="I10" s="180"/>
      <c r="J10" s="203"/>
      <c r="K10" s="203"/>
      <c r="L10" s="180"/>
      <c r="M10" s="180"/>
      <c r="N10" s="180"/>
      <c r="O10" s="180"/>
      <c r="P10" s="180"/>
      <c r="Q10" s="180"/>
      <c r="R10" s="180"/>
      <c r="S10" s="180"/>
      <c r="T10" s="180"/>
      <c r="U10" s="180"/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0"/>
      <c r="AG10" s="180"/>
      <c r="AH10" s="180"/>
      <c r="AI10" s="180"/>
      <c r="AJ10" s="180"/>
      <c r="AK10" s="180"/>
      <c r="AL10" s="180"/>
      <c r="AM10" s="180"/>
      <c r="AN10" s="180"/>
      <c r="AO10" s="181" t="str">
        <f>VLOOKUP($F10,УЧАСТНИКИ!$A$2:$L$1106,9,FALSE)</f>
        <v>К</v>
      </c>
      <c r="AS10" s="204"/>
    </row>
    <row r="11" spans="1:45" ht="15.75" customHeight="1" x14ac:dyDescent="0.25">
      <c r="A11" s="176" t="s">
        <v>43</v>
      </c>
      <c r="B11" s="199" t="str">
        <f>VLOOKUP($F11,УЧАСТНИКИ!$A$2:$L$1106,3,FALSE)</f>
        <v>Просвирин Илья</v>
      </c>
      <c r="C11" s="200" t="str">
        <f>VLOOKUP($F11,УЧАСТНИКИ!$A$2:$L$1106,4,FALSE)</f>
        <v>28.02.1995</v>
      </c>
      <c r="D11" s="201" t="str">
        <f>VLOOKUP($F11,УЧАСТНИКИ!$A$2:$L$1106,5,FALSE)</f>
        <v xml:space="preserve">Ярославская область </v>
      </c>
      <c r="E11" s="265" t="str">
        <f>VLOOKUP($F11,УЧАСТНИКИ!$A$2:$L$1106,8,FALSE)</f>
        <v>МС</v>
      </c>
      <c r="F11" s="202" t="s">
        <v>1410</v>
      </c>
      <c r="G11" s="203"/>
      <c r="H11" s="203"/>
      <c r="I11" s="180"/>
      <c r="J11" s="203"/>
      <c r="K11" s="203"/>
      <c r="L11" s="180"/>
      <c r="M11" s="180"/>
      <c r="N11" s="180"/>
      <c r="O11" s="180"/>
      <c r="P11" s="180"/>
      <c r="Q11" s="180"/>
      <c r="R11" s="180"/>
      <c r="S11" s="180"/>
      <c r="T11" s="180"/>
      <c r="U11" s="180"/>
      <c r="V11" s="180"/>
      <c r="W11" s="180"/>
      <c r="X11" s="180"/>
      <c r="Y11" s="180"/>
      <c r="Z11" s="180"/>
      <c r="AA11" s="180"/>
      <c r="AB11" s="180"/>
      <c r="AC11" s="180"/>
      <c r="AD11" s="180"/>
      <c r="AE11" s="180"/>
      <c r="AF11" s="180"/>
      <c r="AG11" s="180"/>
      <c r="AH11" s="180"/>
      <c r="AI11" s="180"/>
      <c r="AJ11" s="180"/>
      <c r="AK11" s="180"/>
      <c r="AL11" s="180"/>
      <c r="AM11" s="180"/>
      <c r="AN11" s="180"/>
      <c r="AO11" s="181" t="str">
        <f>VLOOKUP($F11,УЧАСТНИКИ!$A$2:$L$1106,9,FALSE)</f>
        <v>К</v>
      </c>
      <c r="AS11" s="7"/>
    </row>
    <row r="12" spans="1:45" ht="15.75" customHeight="1" x14ac:dyDescent="0.25">
      <c r="A12" s="176" t="s">
        <v>44</v>
      </c>
      <c r="B12" s="199" t="str">
        <f>VLOOKUP($F12,УЧАСТНИКИ!$A$2:$L$1106,3,FALSE)</f>
        <v>Гавриленко Максим</v>
      </c>
      <c r="C12" s="200" t="str">
        <f>VLOOKUP($F12,УЧАСТНИКИ!$A$2:$L$1106,4,FALSE)</f>
        <v>18.07.1993</v>
      </c>
      <c r="D12" s="201" t="str">
        <f>VLOOKUP($F12,УЧАСТНИКИ!$A$2:$L$1106,5,FALSE)</f>
        <v xml:space="preserve">Краснодарский край </v>
      </c>
      <c r="E12" s="265" t="str">
        <f>VLOOKUP($F12,УЧАСТНИКИ!$A$2:$L$1106,8,FALSE)</f>
        <v>КМС</v>
      </c>
      <c r="F12" s="202" t="s">
        <v>187</v>
      </c>
      <c r="G12" s="203"/>
      <c r="H12" s="203"/>
      <c r="I12" s="180"/>
      <c r="J12" s="203"/>
      <c r="K12" s="203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80"/>
      <c r="AF12" s="180"/>
      <c r="AG12" s="180"/>
      <c r="AH12" s="180"/>
      <c r="AI12" s="180"/>
      <c r="AJ12" s="180"/>
      <c r="AK12" s="180"/>
      <c r="AL12" s="180"/>
      <c r="AM12" s="180"/>
      <c r="AN12" s="180"/>
      <c r="AO12" s="181" t="str">
        <f>VLOOKUP($F12,УЧАСТНИКИ!$A$2:$L$1106,9,FALSE)</f>
        <v>Л</v>
      </c>
      <c r="AS12" s="7"/>
    </row>
    <row r="13" spans="1:45" ht="15.75" customHeight="1" x14ac:dyDescent="0.25">
      <c r="A13" s="176" t="s">
        <v>45</v>
      </c>
      <c r="B13" s="199" t="str">
        <f>VLOOKUP($F13,УЧАСТНИКИ!$A$2:$L$1106,3,FALSE)</f>
        <v>Калмыков Владимир</v>
      </c>
      <c r="C13" s="200" t="str">
        <f>VLOOKUP($F13,УЧАСТНИКИ!$A$2:$L$1106,4,FALSE)</f>
        <v>18.05.1992</v>
      </c>
      <c r="D13" s="201" t="str">
        <f>VLOOKUP($F13,УЧАСТНИКИ!$A$2:$L$1106,5,FALSE)</f>
        <v>Кировская область Челябинская область</v>
      </c>
      <c r="E13" s="265" t="str">
        <f>VLOOKUP($F13,УЧАСТНИКИ!$A$2:$L$1106,8,FALSE)</f>
        <v>МС</v>
      </c>
      <c r="F13" s="202" t="s">
        <v>1427</v>
      </c>
      <c r="G13" s="203"/>
      <c r="H13" s="203"/>
      <c r="I13" s="180"/>
      <c r="J13" s="203"/>
      <c r="K13" s="203"/>
      <c r="L13" s="180"/>
      <c r="M13" s="180"/>
      <c r="N13" s="180"/>
      <c r="O13" s="180"/>
      <c r="P13" s="180"/>
      <c r="Q13" s="180"/>
      <c r="R13" s="180"/>
      <c r="S13" s="180"/>
      <c r="T13" s="180"/>
      <c r="U13" s="180"/>
      <c r="V13" s="180"/>
      <c r="W13" s="180"/>
      <c r="X13" s="180"/>
      <c r="Y13" s="180"/>
      <c r="Z13" s="180"/>
      <c r="AA13" s="180"/>
      <c r="AB13" s="180"/>
      <c r="AC13" s="180"/>
      <c r="AD13" s="180"/>
      <c r="AE13" s="180"/>
      <c r="AF13" s="180"/>
      <c r="AG13" s="180"/>
      <c r="AH13" s="180"/>
      <c r="AI13" s="180"/>
      <c r="AJ13" s="180"/>
      <c r="AK13" s="180"/>
      <c r="AL13" s="180"/>
      <c r="AM13" s="180"/>
      <c r="AN13" s="180"/>
      <c r="AO13" s="181" t="str">
        <f>VLOOKUP($F13,УЧАСТНИКИ!$A$2:$L$1106,9,FALSE)</f>
        <v>К</v>
      </c>
      <c r="AS13" s="7"/>
    </row>
    <row r="14" spans="1:45" x14ac:dyDescent="0.25">
      <c r="A14" s="176" t="s">
        <v>46</v>
      </c>
      <c r="B14" s="199" t="str">
        <f>VLOOKUP($F14,УЧАСТНИКИ!$A$2:$L$1106,3,FALSE)</f>
        <v>Горохов Георгий</v>
      </c>
      <c r="C14" s="200" t="str">
        <f>VLOOKUP($F14,УЧАСТНИКИ!$A$2:$L$1106,4,FALSE)</f>
        <v>20.04.1993</v>
      </c>
      <c r="D14" s="201" t="str">
        <f>VLOOKUP($F14,УЧАСТНИКИ!$A$2:$L$1106,5,FALSE)</f>
        <v>Москва Брянская область</v>
      </c>
      <c r="E14" s="265" t="str">
        <f>VLOOKUP($F14,УЧАСТНИКИ!$A$2:$L$1106,8,FALSE)</f>
        <v>МСМК</v>
      </c>
      <c r="F14" s="202" t="s">
        <v>129</v>
      </c>
      <c r="G14" s="203"/>
      <c r="H14" s="203"/>
      <c r="I14" s="180"/>
      <c r="J14" s="203"/>
      <c r="K14" s="203"/>
      <c r="L14" s="180"/>
      <c r="M14" s="180"/>
      <c r="N14" s="180"/>
      <c r="O14" s="180"/>
      <c r="P14" s="180"/>
      <c r="Q14" s="180"/>
      <c r="R14" s="180"/>
      <c r="S14" s="180"/>
      <c r="T14" s="180"/>
      <c r="U14" s="180"/>
      <c r="V14" s="180"/>
      <c r="W14" s="180"/>
      <c r="X14" s="180"/>
      <c r="Y14" s="180"/>
      <c r="Z14" s="180"/>
      <c r="AA14" s="180"/>
      <c r="AB14" s="180"/>
      <c r="AC14" s="180"/>
      <c r="AD14" s="180"/>
      <c r="AE14" s="180"/>
      <c r="AF14" s="180"/>
      <c r="AG14" s="180"/>
      <c r="AH14" s="180"/>
      <c r="AI14" s="180"/>
      <c r="AJ14" s="180"/>
      <c r="AK14" s="180"/>
      <c r="AL14" s="180"/>
      <c r="AM14" s="180"/>
      <c r="AN14" s="180"/>
      <c r="AO14" s="181" t="str">
        <f>VLOOKUP($F14,УЧАСТНИКИ!$A$2:$L$1106,9,FALSE)</f>
        <v>К</v>
      </c>
      <c r="AS14" s="7"/>
    </row>
    <row r="15" spans="1:45" ht="15.75" customHeight="1" x14ac:dyDescent="0.25">
      <c r="A15" s="176" t="s">
        <v>47</v>
      </c>
      <c r="B15" s="199" t="str">
        <f>VLOOKUP($F15,УЧАСТНИКИ!$A$2:$L$1106,3,FALSE)</f>
        <v>Мудров Илья</v>
      </c>
      <c r="C15" s="200" t="str">
        <f>VLOOKUP($F15,УЧАСТНИКИ!$A$2:$L$1106,4,FALSE)</f>
        <v>17.11.1991</v>
      </c>
      <c r="D15" s="201" t="str">
        <f>VLOOKUP($F15,УЧАСТНИКИ!$A$2:$L$1106,5,FALSE)</f>
        <v>Московская область Ярославская область</v>
      </c>
      <c r="E15" s="265" t="str">
        <f>VLOOKUP($F15,УЧАСТНИКИ!$A$2:$L$1106,8,FALSE)</f>
        <v>МС</v>
      </c>
      <c r="F15" s="202" t="s">
        <v>1409</v>
      </c>
      <c r="G15" s="203"/>
      <c r="H15" s="203"/>
      <c r="I15" s="180"/>
      <c r="J15" s="203"/>
      <c r="K15" s="203"/>
      <c r="L15" s="180"/>
      <c r="M15" s="180"/>
      <c r="N15" s="180"/>
      <c r="O15" s="180"/>
      <c r="P15" s="180"/>
      <c r="Q15" s="180"/>
      <c r="R15" s="180"/>
      <c r="S15" s="180"/>
      <c r="T15" s="180"/>
      <c r="U15" s="180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0"/>
      <c r="AG15" s="180"/>
      <c r="AH15" s="180"/>
      <c r="AI15" s="180"/>
      <c r="AJ15" s="180"/>
      <c r="AK15" s="180"/>
      <c r="AL15" s="180"/>
      <c r="AM15" s="180"/>
      <c r="AN15" s="180"/>
      <c r="AO15" s="181" t="str">
        <f>VLOOKUP($F15,УЧАСТНИКИ!$A$2:$L$1106,9,FALSE)</f>
        <v>К</v>
      </c>
      <c r="AS15" s="7"/>
    </row>
    <row r="16" spans="1:45" ht="15.75" customHeight="1" x14ac:dyDescent="0.25">
      <c r="A16" s="176" t="s">
        <v>48</v>
      </c>
      <c r="B16" s="199" t="str">
        <f>VLOOKUP($F16,УЧАСТНИКИ!$A$2:$L$1106,3,FALSE)</f>
        <v>Лукьяненко Евгений</v>
      </c>
      <c r="C16" s="200" t="str">
        <f>VLOOKUP($F16,УЧАСТНИКИ!$A$2:$L$1106,4,FALSE)</f>
        <v>23.01.1985</v>
      </c>
      <c r="D16" s="201" t="str">
        <f>VLOOKUP($F16,УЧАСТНИКИ!$A$2:$L$1106,5,FALSE)</f>
        <v>Краснодарский край Москва</v>
      </c>
      <c r="E16" s="265" t="str">
        <f>VLOOKUP($F16,УЧАСТНИКИ!$A$2:$L$1106,8,FALSE)</f>
        <v>ЗМС</v>
      </c>
      <c r="F16" s="202" t="s">
        <v>1384</v>
      </c>
      <c r="G16" s="203"/>
      <c r="H16" s="203"/>
      <c r="I16" s="180"/>
      <c r="J16" s="203"/>
      <c r="K16" s="203"/>
      <c r="L16" s="180"/>
      <c r="M16" s="180"/>
      <c r="N16" s="180"/>
      <c r="O16" s="180"/>
      <c r="P16" s="180"/>
      <c r="Q16" s="180"/>
      <c r="R16" s="180"/>
      <c r="S16" s="180"/>
      <c r="T16" s="180"/>
      <c r="U16" s="180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0"/>
      <c r="AH16" s="180"/>
      <c r="AI16" s="180"/>
      <c r="AJ16" s="180"/>
      <c r="AK16" s="180"/>
      <c r="AL16" s="180"/>
      <c r="AM16" s="180"/>
      <c r="AN16" s="180"/>
      <c r="AO16" s="181" t="str">
        <f>VLOOKUP($F16,УЧАСТНИКИ!$A$2:$L$1106,9,FALSE)</f>
        <v>К</v>
      </c>
      <c r="AS16" s="7"/>
    </row>
    <row r="17" spans="1:48" ht="15.75" customHeight="1" x14ac:dyDescent="0.25">
      <c r="A17" s="176" t="s">
        <v>71</v>
      </c>
      <c r="B17" s="199" t="str">
        <f>VLOOKUP($F17,УЧАСТНИКИ!$A$2:$L$1106,3,FALSE)</f>
        <v>Грипич Александр</v>
      </c>
      <c r="C17" s="200" t="str">
        <f>VLOOKUP($F17,УЧАСТНИКИ!$A$2:$L$1106,4,FALSE)</f>
        <v>21.09.1986</v>
      </c>
      <c r="D17" s="201" t="str">
        <f>VLOOKUP($F17,УЧАСТНИКИ!$A$2:$L$1106,5,FALSE)</f>
        <v xml:space="preserve">Краснодарский край </v>
      </c>
      <c r="E17" s="265" t="str">
        <f>VLOOKUP($F17,УЧАСТНИКИ!$A$2:$L$1106,8,FALSE)</f>
        <v>ЗМС</v>
      </c>
      <c r="F17" s="202" t="s">
        <v>1377</v>
      </c>
      <c r="G17" s="203"/>
      <c r="H17" s="203"/>
      <c r="I17" s="180"/>
      <c r="J17" s="203"/>
      <c r="K17" s="203"/>
      <c r="L17" s="180"/>
      <c r="M17" s="180"/>
      <c r="N17" s="180"/>
      <c r="O17" s="180"/>
      <c r="P17" s="180"/>
      <c r="Q17" s="180"/>
      <c r="R17" s="180"/>
      <c r="S17" s="180"/>
      <c r="T17" s="180"/>
      <c r="U17" s="180"/>
      <c r="V17" s="180"/>
      <c r="W17" s="180"/>
      <c r="X17" s="180"/>
      <c r="Y17" s="180"/>
      <c r="Z17" s="180"/>
      <c r="AA17" s="180"/>
      <c r="AB17" s="180"/>
      <c r="AC17" s="180"/>
      <c r="AD17" s="180"/>
      <c r="AE17" s="180"/>
      <c r="AF17" s="180"/>
      <c r="AG17" s="180"/>
      <c r="AH17" s="180"/>
      <c r="AI17" s="180"/>
      <c r="AJ17" s="180"/>
      <c r="AK17" s="180"/>
      <c r="AL17" s="180"/>
      <c r="AM17" s="180"/>
      <c r="AN17" s="180"/>
      <c r="AO17" s="181" t="str">
        <f>VLOOKUP($F17,УЧАСТНИКИ!$A$2:$L$1106,9,FALSE)</f>
        <v>К</v>
      </c>
      <c r="AS17" s="7"/>
    </row>
    <row r="18" spans="1:48" ht="15.75" customHeight="1" x14ac:dyDescent="0.25">
      <c r="A18" s="176" t="s">
        <v>78</v>
      </c>
      <c r="B18" s="199" t="str">
        <f>VLOOKUP($F18,УЧАСТНИКИ!$A$2:$L$1106,3,FALSE)</f>
        <v>Акиньшин Денис</v>
      </c>
      <c r="C18" s="200" t="str">
        <f>VLOOKUP($F18,УЧАСТНИКИ!$A$2:$L$1106,4,FALSE)</f>
        <v>1998</v>
      </c>
      <c r="D18" s="201" t="str">
        <f>VLOOKUP($F18,УЧАСТНИКИ!$A$2:$L$1106,5,FALSE)</f>
        <v>Москва</v>
      </c>
      <c r="E18" s="265" t="str">
        <f>VLOOKUP($F18,УЧАСТНИКИ!$A$2:$L$1106,8,FALSE)</f>
        <v>КМС</v>
      </c>
      <c r="F18" s="202" t="s">
        <v>1554</v>
      </c>
      <c r="G18" s="203"/>
      <c r="H18" s="203"/>
      <c r="I18" s="180"/>
      <c r="J18" s="203"/>
      <c r="K18" s="203"/>
      <c r="L18" s="180"/>
      <c r="M18" s="180"/>
      <c r="N18" s="180"/>
      <c r="O18" s="180"/>
      <c r="P18" s="180"/>
      <c r="Q18" s="180"/>
      <c r="R18" s="180"/>
      <c r="S18" s="180"/>
      <c r="T18" s="180"/>
      <c r="U18" s="180"/>
      <c r="V18" s="180"/>
      <c r="W18" s="180"/>
      <c r="X18" s="180"/>
      <c r="Y18" s="180"/>
      <c r="Z18" s="180"/>
      <c r="AA18" s="180"/>
      <c r="AB18" s="180"/>
      <c r="AC18" s="180"/>
      <c r="AD18" s="180"/>
      <c r="AE18" s="180"/>
      <c r="AF18" s="180"/>
      <c r="AG18" s="180"/>
      <c r="AH18" s="180"/>
      <c r="AI18" s="180"/>
      <c r="AJ18" s="180"/>
      <c r="AK18" s="180"/>
      <c r="AL18" s="180"/>
      <c r="AM18" s="180"/>
      <c r="AN18" s="180"/>
      <c r="AO18" s="181" t="str">
        <f>VLOOKUP($F18,УЧАСТНИКИ!$A$2:$L$1106,9,FALSE)</f>
        <v>Л</v>
      </c>
      <c r="AS18" s="7"/>
    </row>
    <row r="19" spans="1:48" ht="15.75" hidden="1" customHeight="1" x14ac:dyDescent="0.25">
      <c r="A19" s="176" t="s">
        <v>77</v>
      </c>
      <c r="B19" s="199" t="e">
        <f>VLOOKUP($F19,УЧАСТНИКИ!$A$2:$L$1106,3,FALSE)</f>
        <v>#N/A</v>
      </c>
      <c r="C19" s="200" t="e">
        <f>VLOOKUP($F19,УЧАСТНИКИ!$A$2:$L$1106,4,FALSE)</f>
        <v>#N/A</v>
      </c>
      <c r="D19" s="201" t="e">
        <f>VLOOKUP($F19,УЧАСТНИКИ!$A$2:$L$1106,5,FALSE)</f>
        <v>#N/A</v>
      </c>
      <c r="E19" s="265" t="e">
        <f>VLOOKUP($F19,УЧАСТНИКИ!$A$2:$L$1106,8,FALSE)</f>
        <v>#N/A</v>
      </c>
      <c r="F19" s="202"/>
      <c r="G19" s="203"/>
      <c r="H19" s="203"/>
      <c r="I19" s="180"/>
      <c r="J19" s="203"/>
      <c r="K19" s="203"/>
      <c r="L19" s="180"/>
      <c r="M19" s="180"/>
      <c r="N19" s="180"/>
      <c r="O19" s="180"/>
      <c r="P19" s="180"/>
      <c r="Q19" s="180"/>
      <c r="R19" s="180"/>
      <c r="S19" s="180"/>
      <c r="T19" s="180"/>
      <c r="U19" s="180"/>
      <c r="V19" s="180"/>
      <c r="W19" s="180"/>
      <c r="X19" s="180"/>
      <c r="Y19" s="180"/>
      <c r="Z19" s="180"/>
      <c r="AA19" s="180"/>
      <c r="AB19" s="180"/>
      <c r="AC19" s="180"/>
      <c r="AD19" s="180"/>
      <c r="AE19" s="180"/>
      <c r="AF19" s="180"/>
      <c r="AG19" s="180"/>
      <c r="AH19" s="180"/>
      <c r="AI19" s="180"/>
      <c r="AJ19" s="180"/>
      <c r="AK19" s="180"/>
      <c r="AL19" s="180"/>
      <c r="AM19" s="180"/>
      <c r="AN19" s="180"/>
      <c r="AO19" s="181" t="e">
        <f>VLOOKUP($F19,УЧАСТНИКИ!$A$2:$L$1106,9,FALSE)</f>
        <v>#N/A</v>
      </c>
      <c r="AS19" s="7"/>
    </row>
    <row r="20" spans="1:48" ht="15.75" hidden="1" customHeight="1" x14ac:dyDescent="0.25">
      <c r="A20" s="176" t="s">
        <v>76</v>
      </c>
      <c r="B20" s="199" t="e">
        <f>VLOOKUP($F20,УЧАСТНИКИ!$A$2:$L$1106,3,FALSE)</f>
        <v>#N/A</v>
      </c>
      <c r="C20" s="200" t="e">
        <f>VLOOKUP($F20,УЧАСТНИКИ!$A$2:$L$1106,4,FALSE)</f>
        <v>#N/A</v>
      </c>
      <c r="D20" s="201" t="e">
        <f>VLOOKUP($F20,УЧАСТНИКИ!$A$2:$L$1106,5,FALSE)</f>
        <v>#N/A</v>
      </c>
      <c r="E20" s="265" t="e">
        <f>VLOOKUP($F20,УЧАСТНИКИ!$A$2:$L$1106,8,FALSE)</f>
        <v>#N/A</v>
      </c>
      <c r="F20" s="202"/>
      <c r="G20" s="203"/>
      <c r="H20" s="203"/>
      <c r="I20" s="180"/>
      <c r="J20" s="203"/>
      <c r="K20" s="203"/>
      <c r="L20" s="180"/>
      <c r="M20" s="180"/>
      <c r="N20" s="180"/>
      <c r="O20" s="180"/>
      <c r="P20" s="180"/>
      <c r="Q20" s="180"/>
      <c r="R20" s="180"/>
      <c r="S20" s="180"/>
      <c r="T20" s="180"/>
      <c r="U20" s="180"/>
      <c r="V20" s="180"/>
      <c r="W20" s="180"/>
      <c r="X20" s="180"/>
      <c r="Y20" s="180"/>
      <c r="Z20" s="180"/>
      <c r="AA20" s="180"/>
      <c r="AB20" s="180"/>
      <c r="AC20" s="180"/>
      <c r="AD20" s="180"/>
      <c r="AE20" s="180"/>
      <c r="AF20" s="180"/>
      <c r="AG20" s="180"/>
      <c r="AH20" s="180"/>
      <c r="AI20" s="180"/>
      <c r="AJ20" s="180"/>
      <c r="AK20" s="180"/>
      <c r="AL20" s="180"/>
      <c r="AM20" s="180"/>
      <c r="AN20" s="180"/>
      <c r="AO20" s="181" t="e">
        <f>VLOOKUP($F20,УЧАСТНИКИ!$A$2:$L$1106,9,FALSE)</f>
        <v>#N/A</v>
      </c>
      <c r="AS20" s="7"/>
    </row>
    <row r="21" spans="1:48" ht="15.75" hidden="1" customHeight="1" x14ac:dyDescent="0.25">
      <c r="A21" s="176" t="s">
        <v>75</v>
      </c>
      <c r="B21" s="199" t="e">
        <f>VLOOKUP($F21,УЧАСТНИКИ!$A$2:$L$1106,3,FALSE)</f>
        <v>#N/A</v>
      </c>
      <c r="C21" s="200" t="e">
        <f>VLOOKUP($F21,УЧАСТНИКИ!$A$2:$L$1106,4,FALSE)</f>
        <v>#N/A</v>
      </c>
      <c r="D21" s="201" t="e">
        <f>VLOOKUP($F21,УЧАСТНИКИ!$A$2:$L$1106,5,FALSE)</f>
        <v>#N/A</v>
      </c>
      <c r="E21" s="265" t="e">
        <f>VLOOKUP($F21,УЧАСТНИКИ!$A$2:$L$1106,8,FALSE)</f>
        <v>#N/A</v>
      </c>
      <c r="F21" s="202"/>
      <c r="G21" s="203"/>
      <c r="H21" s="203"/>
      <c r="I21" s="180"/>
      <c r="J21" s="203"/>
      <c r="K21" s="203"/>
      <c r="L21" s="180"/>
      <c r="M21" s="180"/>
      <c r="N21" s="180"/>
      <c r="O21" s="180"/>
      <c r="P21" s="180"/>
      <c r="Q21" s="180"/>
      <c r="R21" s="180"/>
      <c r="S21" s="180"/>
      <c r="T21" s="180"/>
      <c r="U21" s="180"/>
      <c r="V21" s="180"/>
      <c r="W21" s="180"/>
      <c r="X21" s="180"/>
      <c r="Y21" s="180"/>
      <c r="Z21" s="180"/>
      <c r="AA21" s="180"/>
      <c r="AB21" s="180"/>
      <c r="AC21" s="180"/>
      <c r="AD21" s="180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1" t="e">
        <f>VLOOKUP($F21,УЧАСТНИКИ!$A$2:$L$1106,9,FALSE)</f>
        <v>#N/A</v>
      </c>
      <c r="AS21" s="7"/>
    </row>
    <row r="22" spans="1:48" ht="15.75" hidden="1" customHeight="1" x14ac:dyDescent="0.25">
      <c r="A22" s="176" t="s">
        <v>74</v>
      </c>
      <c r="B22" s="199" t="e">
        <f>VLOOKUP($F22,УЧАСТНИКИ!$A$2:$L$1106,3,FALSE)</f>
        <v>#N/A</v>
      </c>
      <c r="C22" s="200" t="e">
        <f>VLOOKUP($F22,УЧАСТНИКИ!$A$2:$L$1106,4,FALSE)</f>
        <v>#N/A</v>
      </c>
      <c r="D22" s="201" t="e">
        <f>VLOOKUP($F22,УЧАСТНИКИ!$A$2:$L$1106,5,FALSE)</f>
        <v>#N/A</v>
      </c>
      <c r="E22" s="265" t="e">
        <f>VLOOKUP($F22,УЧАСТНИКИ!$A$2:$L$1106,8,FALSE)</f>
        <v>#N/A</v>
      </c>
      <c r="F22" s="205"/>
      <c r="G22" s="203"/>
      <c r="H22" s="203"/>
      <c r="I22" s="180"/>
      <c r="J22" s="203"/>
      <c r="K22" s="203"/>
      <c r="L22" s="180"/>
      <c r="M22" s="180"/>
      <c r="N22" s="180"/>
      <c r="O22" s="180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0"/>
      <c r="AD22" s="180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1" t="e">
        <f>VLOOKUP($F22,УЧАСТНИКИ!$A$2:$L$1106,9,FALSE)</f>
        <v>#N/A</v>
      </c>
      <c r="AS22" s="7"/>
    </row>
    <row r="23" spans="1:48" ht="15.75" hidden="1" customHeight="1" x14ac:dyDescent="0.25">
      <c r="A23" s="176" t="s">
        <v>73</v>
      </c>
      <c r="B23" s="199" t="e">
        <f>VLOOKUP($F23,УЧАСТНИКИ!$A$2:$L$1106,3,FALSE)</f>
        <v>#N/A</v>
      </c>
      <c r="C23" s="200" t="e">
        <f>VLOOKUP($F23,УЧАСТНИКИ!$A$2:$L$1106,4,FALSE)</f>
        <v>#N/A</v>
      </c>
      <c r="D23" s="201" t="e">
        <f>VLOOKUP($F23,УЧАСТНИКИ!$A$2:$L$1106,5,FALSE)</f>
        <v>#N/A</v>
      </c>
      <c r="E23" s="265" t="e">
        <f>VLOOKUP($F23,УЧАСТНИКИ!$A$2:$L$1106,8,FALSE)</f>
        <v>#N/A</v>
      </c>
      <c r="F23" s="205"/>
      <c r="G23" s="203"/>
      <c r="H23" s="203"/>
      <c r="I23" s="180"/>
      <c r="J23" s="203"/>
      <c r="K23" s="203"/>
      <c r="L23" s="180"/>
      <c r="M23" s="180"/>
      <c r="N23" s="180"/>
      <c r="O23" s="180"/>
      <c r="P23" s="180"/>
      <c r="Q23" s="180"/>
      <c r="R23" s="180"/>
      <c r="S23" s="180"/>
      <c r="T23" s="180"/>
      <c r="U23" s="180"/>
      <c r="V23" s="180"/>
      <c r="W23" s="180"/>
      <c r="X23" s="180"/>
      <c r="Y23" s="180"/>
      <c r="Z23" s="180"/>
      <c r="AA23" s="180"/>
      <c r="AB23" s="180"/>
      <c r="AC23" s="180"/>
      <c r="AD23" s="180"/>
      <c r="AE23" s="180"/>
      <c r="AF23" s="180"/>
      <c r="AG23" s="180"/>
      <c r="AH23" s="180"/>
      <c r="AI23" s="180"/>
      <c r="AJ23" s="180"/>
      <c r="AK23" s="180"/>
      <c r="AL23" s="180"/>
      <c r="AM23" s="180"/>
      <c r="AN23" s="180"/>
      <c r="AO23" s="181" t="e">
        <f>VLOOKUP($F23,УЧАСТНИКИ!$A$2:$L$1106,9,FALSE)</f>
        <v>#N/A</v>
      </c>
      <c r="AS23" s="7"/>
    </row>
    <row r="24" spans="1:48" ht="15.75" hidden="1" customHeight="1" x14ac:dyDescent="0.25">
      <c r="A24" s="176" t="s">
        <v>72</v>
      </c>
      <c r="B24" s="199" t="e">
        <f>VLOOKUP($F24,УЧАСТНИКИ!$A$2:$L$1106,3,FALSE)</f>
        <v>#N/A</v>
      </c>
      <c r="C24" s="200" t="e">
        <f>VLOOKUP($F24,УЧАСТНИКИ!$A$2:$L$1106,4,FALSE)</f>
        <v>#N/A</v>
      </c>
      <c r="D24" s="201" t="e">
        <f>VLOOKUP($F24,УЧАСТНИКИ!$A$2:$L$1106,5,FALSE)</f>
        <v>#N/A</v>
      </c>
      <c r="E24" s="265" t="e">
        <f>VLOOKUP($F24,УЧАСТНИКИ!$A$2:$L$1106,8,FALSE)</f>
        <v>#N/A</v>
      </c>
      <c r="F24" s="205"/>
      <c r="G24" s="203"/>
      <c r="H24" s="203"/>
      <c r="I24" s="180"/>
      <c r="J24" s="203"/>
      <c r="K24" s="203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0"/>
      <c r="AG24" s="180"/>
      <c r="AH24" s="180"/>
      <c r="AI24" s="180"/>
      <c r="AJ24" s="180"/>
      <c r="AK24" s="180"/>
      <c r="AL24" s="180"/>
      <c r="AM24" s="180"/>
      <c r="AN24" s="180"/>
      <c r="AO24" s="181" t="e">
        <f>VLOOKUP($F24,УЧАСТНИКИ!$A$2:$L$1106,9,FALSE)</f>
        <v>#N/A</v>
      </c>
      <c r="AS24" s="7"/>
    </row>
    <row r="25" spans="1:48" ht="15.75" hidden="1" customHeight="1" x14ac:dyDescent="0.25">
      <c r="A25" s="176" t="s">
        <v>79</v>
      </c>
      <c r="B25" s="199" t="e">
        <f>VLOOKUP($F25,УЧАСТНИКИ!$A$2:$L$1106,3,FALSE)</f>
        <v>#N/A</v>
      </c>
      <c r="C25" s="200" t="e">
        <f>VLOOKUP($F25,УЧАСТНИКИ!$A$2:$L$1106,4,FALSE)</f>
        <v>#N/A</v>
      </c>
      <c r="D25" s="201" t="e">
        <f>VLOOKUP($F25,УЧАСТНИКИ!$A$2:$L$1106,5,FALSE)</f>
        <v>#N/A</v>
      </c>
      <c r="E25" s="265" t="e">
        <f>VLOOKUP($F25,УЧАСТНИКИ!$A$2:$L$1106,8,FALSE)</f>
        <v>#N/A</v>
      </c>
      <c r="F25" s="205"/>
      <c r="G25" s="203"/>
      <c r="H25" s="203"/>
      <c r="I25" s="180"/>
      <c r="J25" s="203"/>
      <c r="K25" s="203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0"/>
      <c r="AG25" s="180"/>
      <c r="AH25" s="180"/>
      <c r="AI25" s="180"/>
      <c r="AJ25" s="180"/>
      <c r="AK25" s="180"/>
      <c r="AL25" s="180"/>
      <c r="AM25" s="180"/>
      <c r="AN25" s="180"/>
      <c r="AO25" s="181" t="e">
        <f>VLOOKUP($F25,УЧАСТНИКИ!$A$2:$L$1106,9,FALSE)</f>
        <v>#N/A</v>
      </c>
      <c r="AS25" s="7"/>
    </row>
    <row r="26" spans="1:48" ht="15.75" hidden="1" customHeight="1" x14ac:dyDescent="0.25">
      <c r="A26" s="176" t="s">
        <v>80</v>
      </c>
      <c r="B26" s="199" t="e">
        <f>VLOOKUP($F26,УЧАСТНИКИ!$A$2:$L$1106,3,FALSE)</f>
        <v>#N/A</v>
      </c>
      <c r="C26" s="200" t="e">
        <f>VLOOKUP($F26,УЧАСТНИКИ!$A$2:$L$1106,4,FALSE)</f>
        <v>#N/A</v>
      </c>
      <c r="D26" s="201" t="e">
        <f>VLOOKUP($F26,УЧАСТНИКИ!$A$2:$L$1106,5,FALSE)</f>
        <v>#N/A</v>
      </c>
      <c r="E26" s="265" t="e">
        <f>VLOOKUP($F26,УЧАСТНИКИ!$A$2:$L$1106,8,FALSE)</f>
        <v>#N/A</v>
      </c>
      <c r="F26" s="205"/>
      <c r="G26" s="203"/>
      <c r="H26" s="203"/>
      <c r="I26" s="180"/>
      <c r="J26" s="203"/>
      <c r="K26" s="203"/>
      <c r="L26" s="180"/>
      <c r="M26" s="180"/>
      <c r="N26" s="180"/>
      <c r="O26" s="180"/>
      <c r="P26" s="180"/>
      <c r="Q26" s="180"/>
      <c r="R26" s="180"/>
      <c r="S26" s="180"/>
      <c r="T26" s="180"/>
      <c r="U26" s="180"/>
      <c r="V26" s="180"/>
      <c r="W26" s="180"/>
      <c r="X26" s="180"/>
      <c r="Y26" s="180"/>
      <c r="Z26" s="180"/>
      <c r="AA26" s="180"/>
      <c r="AB26" s="180"/>
      <c r="AC26" s="180"/>
      <c r="AD26" s="180"/>
      <c r="AE26" s="180"/>
      <c r="AF26" s="180"/>
      <c r="AG26" s="180"/>
      <c r="AH26" s="180"/>
      <c r="AI26" s="180"/>
      <c r="AJ26" s="180"/>
      <c r="AK26" s="180"/>
      <c r="AL26" s="180"/>
      <c r="AM26" s="180"/>
      <c r="AN26" s="180"/>
      <c r="AO26" s="181" t="e">
        <f>VLOOKUP($F26,УЧАСТНИКИ!$A$2:$L$1106,9,FALSE)</f>
        <v>#N/A</v>
      </c>
      <c r="AS26" s="7"/>
    </row>
    <row r="27" spans="1:48" ht="15.75" customHeight="1" x14ac:dyDescent="0.25">
      <c r="A27" s="34"/>
      <c r="B27" s="188"/>
      <c r="C27" s="185"/>
      <c r="D27" s="188"/>
      <c r="E27" s="188"/>
      <c r="F27" s="127"/>
      <c r="G27" s="27"/>
      <c r="H27" s="27"/>
      <c r="I27" s="7"/>
      <c r="J27" s="27"/>
      <c r="K27" s="2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185"/>
      <c r="AS27" s="7"/>
    </row>
    <row r="28" spans="1:48" ht="15.75" customHeight="1" x14ac:dyDescent="0.25">
      <c r="A28" s="320" t="s">
        <v>3</v>
      </c>
      <c r="B28" s="321"/>
      <c r="C28" s="321"/>
      <c r="D28" s="321"/>
      <c r="E28" s="321"/>
      <c r="F28" s="321"/>
      <c r="G28" s="321"/>
      <c r="H28" s="321"/>
      <c r="I28" s="321"/>
      <c r="J28" s="321"/>
      <c r="K28" s="321"/>
      <c r="L28" s="321"/>
      <c r="M28" s="321"/>
      <c r="N28" s="321"/>
      <c r="O28" s="321"/>
      <c r="P28" s="321"/>
      <c r="Q28" s="321"/>
      <c r="R28" s="321"/>
      <c r="S28" s="321"/>
      <c r="T28" s="321"/>
      <c r="U28" s="321"/>
      <c r="V28" s="321"/>
      <c r="W28" s="321"/>
      <c r="X28" s="321"/>
      <c r="Y28" s="321"/>
      <c r="Z28" s="321"/>
      <c r="AA28" s="321"/>
      <c r="AB28" s="321"/>
      <c r="AC28" s="321"/>
      <c r="AD28" s="321"/>
      <c r="AE28" s="321"/>
      <c r="AF28" s="321"/>
      <c r="AG28" s="321"/>
      <c r="AH28" s="321"/>
      <c r="AI28" s="321"/>
      <c r="AJ28" s="321"/>
      <c r="AK28" s="321"/>
      <c r="AL28" s="321"/>
      <c r="AM28" s="321"/>
      <c r="AN28" s="321"/>
      <c r="AO28" s="321"/>
      <c r="AP28" s="321"/>
      <c r="AQ28" s="321"/>
      <c r="AR28" s="321"/>
      <c r="AS28" s="321"/>
      <c r="AT28" s="321"/>
      <c r="AU28" s="321"/>
      <c r="AV28" s="321"/>
    </row>
    <row r="29" spans="1:48" ht="15.75" customHeight="1" x14ac:dyDescent="0.25">
      <c r="A29" s="320" t="s">
        <v>4</v>
      </c>
      <c r="B29" s="321"/>
      <c r="C29" s="321"/>
      <c r="D29" s="321"/>
      <c r="E29" s="321"/>
      <c r="F29" s="321"/>
      <c r="G29" s="321"/>
      <c r="H29" s="321"/>
      <c r="I29" s="321"/>
      <c r="J29" s="321"/>
      <c r="K29" s="321"/>
      <c r="L29" s="321"/>
      <c r="M29" s="321"/>
      <c r="N29" s="321"/>
      <c r="O29" s="321"/>
      <c r="P29" s="321"/>
      <c r="Q29" s="321"/>
      <c r="R29" s="321"/>
      <c r="S29" s="321"/>
      <c r="T29" s="321"/>
      <c r="U29" s="321"/>
      <c r="V29" s="321"/>
      <c r="W29" s="321"/>
      <c r="X29" s="321"/>
      <c r="Y29" s="321"/>
      <c r="Z29" s="321"/>
      <c r="AA29" s="321"/>
      <c r="AB29" s="321"/>
      <c r="AC29" s="321"/>
      <c r="AD29" s="321"/>
      <c r="AE29" s="321"/>
      <c r="AF29" s="321"/>
      <c r="AG29" s="321"/>
      <c r="AH29" s="321"/>
      <c r="AI29" s="321"/>
      <c r="AJ29" s="321"/>
      <c r="AK29" s="321"/>
      <c r="AL29" s="321"/>
      <c r="AM29" s="321"/>
      <c r="AN29" s="321"/>
      <c r="AO29" s="321"/>
      <c r="AP29" s="321"/>
      <c r="AQ29" s="321"/>
      <c r="AR29" s="321"/>
      <c r="AS29" s="321"/>
      <c r="AT29" s="321"/>
      <c r="AU29" s="321"/>
      <c r="AV29" s="321"/>
    </row>
    <row r="30" spans="1:48" ht="15.75" customHeight="1" x14ac:dyDescent="0.25">
      <c r="A30" s="322" t="s">
        <v>5</v>
      </c>
      <c r="B30" s="322"/>
      <c r="C30" s="322"/>
      <c r="D30" s="322"/>
      <c r="E30" s="322"/>
      <c r="F30" s="322"/>
      <c r="G30" s="322"/>
      <c r="H30" s="322"/>
      <c r="I30" s="322"/>
      <c r="J30" s="322"/>
      <c r="K30" s="322"/>
      <c r="L30" s="322"/>
      <c r="M30" s="322"/>
      <c r="N30" s="322"/>
      <c r="O30" s="322"/>
      <c r="P30" s="322"/>
      <c r="Q30" s="322"/>
      <c r="R30" s="322"/>
      <c r="S30" s="322"/>
      <c r="T30" s="322"/>
      <c r="U30" s="322"/>
      <c r="V30" s="322"/>
      <c r="W30" s="322"/>
      <c r="X30" s="322"/>
      <c r="Y30" s="322"/>
      <c r="Z30" s="322"/>
      <c r="AA30" s="322"/>
      <c r="AB30" s="322"/>
      <c r="AC30" s="322"/>
      <c r="AD30" s="322"/>
      <c r="AE30" s="322"/>
      <c r="AF30" s="322"/>
      <c r="AG30" s="322"/>
      <c r="AH30" s="322"/>
      <c r="AI30" s="322"/>
      <c r="AJ30" s="322"/>
      <c r="AK30" s="322"/>
      <c r="AL30" s="322"/>
      <c r="AM30" s="322"/>
      <c r="AN30" s="322"/>
      <c r="AO30" s="322"/>
      <c r="AP30" s="322"/>
      <c r="AQ30" s="322"/>
      <c r="AR30" s="322"/>
      <c r="AS30" s="322"/>
      <c r="AT30" s="322"/>
      <c r="AU30" s="322"/>
      <c r="AV30" s="322"/>
    </row>
    <row r="31" spans="1:48" ht="15.75" customHeight="1" x14ac:dyDescent="0.3">
      <c r="A31" s="34"/>
      <c r="B31" s="188"/>
      <c r="C31" s="188"/>
      <c r="D31" s="190"/>
      <c r="E31" s="190"/>
      <c r="F31" s="34"/>
      <c r="G31" s="34"/>
      <c r="H31" s="34"/>
      <c r="I31" s="34"/>
      <c r="J31" s="34"/>
      <c r="K31" s="190"/>
    </row>
    <row r="32" spans="1:48" ht="15.75" customHeight="1" x14ac:dyDescent="0.3">
      <c r="A32" s="34"/>
      <c r="C32" s="188"/>
      <c r="D32" s="190"/>
      <c r="E32" s="190"/>
      <c r="F32" s="34"/>
      <c r="G32" s="34"/>
      <c r="H32" s="34"/>
      <c r="I32" s="34"/>
      <c r="J32" s="34"/>
      <c r="K32" s="190"/>
    </row>
    <row r="33" spans="1:11" ht="15.75" customHeight="1" x14ac:dyDescent="0.3">
      <c r="A33" s="34"/>
      <c r="C33" s="188"/>
      <c r="D33" s="190"/>
      <c r="E33" s="190"/>
      <c r="F33" s="34"/>
      <c r="G33" s="34"/>
      <c r="H33" s="34"/>
      <c r="I33" s="34"/>
      <c r="J33" s="34"/>
      <c r="K33" s="190"/>
    </row>
    <row r="34" spans="1:11" ht="15.75" customHeight="1" x14ac:dyDescent="0.25">
      <c r="A34" s="27"/>
      <c r="C34" s="188"/>
      <c r="D34" s="27"/>
      <c r="E34" s="27"/>
      <c r="F34" s="27"/>
      <c r="G34" s="27"/>
      <c r="H34" s="27"/>
      <c r="I34" s="27"/>
      <c r="J34" s="27"/>
      <c r="K34" s="27"/>
    </row>
    <row r="35" spans="1:11" ht="15.75" customHeight="1" x14ac:dyDescent="0.3">
      <c r="A35" s="34"/>
      <c r="B35" s="190"/>
      <c r="C35" s="190"/>
      <c r="D35" s="190"/>
      <c r="E35" s="190"/>
      <c r="F35" s="34"/>
      <c r="G35" s="34"/>
      <c r="H35" s="34"/>
      <c r="I35" s="34"/>
      <c r="J35" s="34"/>
      <c r="K35" s="190"/>
    </row>
    <row r="36" spans="1:11" ht="15.75" customHeight="1" x14ac:dyDescent="0.3">
      <c r="A36" s="34"/>
      <c r="B36" s="190"/>
      <c r="C36" s="190"/>
      <c r="D36" s="190"/>
      <c r="E36" s="190"/>
      <c r="F36" s="34"/>
      <c r="G36" s="34"/>
      <c r="H36" s="34"/>
      <c r="I36" s="34"/>
      <c r="J36" s="34"/>
      <c r="K36" s="190"/>
    </row>
    <row r="37" spans="1:11" ht="15.75" customHeight="1" x14ac:dyDescent="0.3">
      <c r="A37" s="34"/>
      <c r="B37" s="190"/>
      <c r="C37" s="190"/>
      <c r="D37" s="190"/>
      <c r="E37" s="190"/>
      <c r="F37" s="34"/>
      <c r="G37" s="34"/>
      <c r="H37" s="34"/>
      <c r="I37" s="34"/>
      <c r="J37" s="34"/>
      <c r="K37" s="190"/>
    </row>
    <row r="38" spans="1:11" ht="15.75" customHeight="1" x14ac:dyDescent="0.3">
      <c r="A38" s="34"/>
      <c r="B38" s="190"/>
      <c r="C38" s="190"/>
      <c r="D38" s="190"/>
      <c r="E38" s="190"/>
      <c r="F38" s="34"/>
      <c r="G38" s="34"/>
      <c r="H38" s="34"/>
      <c r="I38" s="34"/>
      <c r="J38" s="34"/>
      <c r="K38" s="190"/>
    </row>
    <row r="39" spans="1:11" ht="15.75" customHeight="1" x14ac:dyDescent="0.3">
      <c r="A39" s="34"/>
      <c r="B39" s="190"/>
      <c r="C39" s="190"/>
      <c r="D39" s="190"/>
      <c r="E39" s="190"/>
      <c r="F39" s="34"/>
      <c r="G39" s="34"/>
      <c r="H39" s="34"/>
      <c r="I39" s="34"/>
      <c r="J39" s="34"/>
      <c r="K39" s="190"/>
    </row>
    <row r="40" spans="1:11" ht="15.75" customHeight="1" x14ac:dyDescent="0.3">
      <c r="A40" s="34"/>
      <c r="B40" s="190"/>
      <c r="C40" s="190"/>
      <c r="D40" s="190"/>
      <c r="E40" s="190"/>
      <c r="F40" s="34"/>
      <c r="G40" s="34"/>
      <c r="H40" s="34"/>
      <c r="I40" s="34"/>
      <c r="J40" s="34"/>
      <c r="K40" s="190"/>
    </row>
    <row r="41" spans="1:11" ht="15.75" customHeight="1" x14ac:dyDescent="0.3">
      <c r="A41" s="34"/>
      <c r="B41" s="190"/>
      <c r="C41" s="190"/>
      <c r="D41" s="190"/>
      <c r="E41" s="190"/>
      <c r="F41" s="34"/>
      <c r="G41" s="34"/>
      <c r="H41" s="34"/>
      <c r="I41" s="34"/>
      <c r="J41" s="34"/>
      <c r="K41" s="190"/>
    </row>
    <row r="42" spans="1:11" ht="15" customHeight="1" x14ac:dyDescent="0.3">
      <c r="A42" s="34"/>
      <c r="B42" s="190"/>
      <c r="C42" s="190"/>
      <c r="D42" s="190"/>
      <c r="E42" s="190"/>
      <c r="F42" s="34"/>
      <c r="G42" s="34"/>
      <c r="H42" s="34"/>
      <c r="I42" s="34"/>
      <c r="J42" s="34"/>
      <c r="K42" s="190"/>
    </row>
    <row r="43" spans="1:11" ht="15" customHeight="1" x14ac:dyDescent="0.3">
      <c r="A43" s="34"/>
      <c r="B43" s="190"/>
      <c r="C43" s="190"/>
      <c r="D43" s="190"/>
      <c r="E43" s="190"/>
      <c r="F43" s="34"/>
      <c r="G43" s="34"/>
      <c r="H43" s="34"/>
      <c r="I43" s="34"/>
      <c r="J43" s="34"/>
      <c r="K43" s="190"/>
    </row>
    <row r="44" spans="1:11" ht="15.75" customHeight="1" x14ac:dyDescent="0.25">
      <c r="A44" s="27"/>
      <c r="B44" s="191"/>
      <c r="C44" s="27"/>
      <c r="D44" s="27"/>
      <c r="E44" s="27"/>
      <c r="F44" s="27"/>
      <c r="G44" s="27"/>
      <c r="H44" s="27"/>
      <c r="I44" s="27"/>
      <c r="J44" s="27"/>
      <c r="K44" s="27"/>
    </row>
    <row r="45" spans="1:11" ht="15.75" customHeight="1" x14ac:dyDescent="0.3">
      <c r="A45" s="34"/>
      <c r="B45" s="190"/>
      <c r="C45" s="190"/>
      <c r="D45" s="190"/>
      <c r="E45" s="190"/>
      <c r="F45" s="34"/>
      <c r="G45" s="34"/>
      <c r="H45" s="34"/>
      <c r="I45" s="34"/>
      <c r="J45" s="34"/>
      <c r="K45" s="190"/>
    </row>
    <row r="46" spans="1:11" ht="15.75" customHeight="1" x14ac:dyDescent="0.3">
      <c r="A46" s="34"/>
      <c r="B46" s="190"/>
      <c r="C46" s="190"/>
      <c r="D46" s="190"/>
      <c r="E46" s="190"/>
      <c r="F46" s="34"/>
      <c r="G46" s="34"/>
      <c r="H46" s="34"/>
      <c r="I46" s="34"/>
      <c r="J46" s="34"/>
      <c r="K46" s="190"/>
    </row>
    <row r="47" spans="1:11" ht="15.75" customHeight="1" x14ac:dyDescent="0.3">
      <c r="A47" s="34"/>
      <c r="B47" s="190"/>
      <c r="C47" s="190"/>
      <c r="D47" s="190"/>
      <c r="E47" s="190"/>
      <c r="F47" s="34"/>
      <c r="G47" s="34"/>
      <c r="H47" s="34"/>
      <c r="I47" s="34"/>
      <c r="J47" s="34"/>
      <c r="K47" s="190"/>
    </row>
    <row r="48" spans="1:11" ht="15.75" customHeight="1" x14ac:dyDescent="0.3">
      <c r="A48" s="34"/>
      <c r="B48" s="190"/>
      <c r="C48" s="190"/>
      <c r="D48" s="190"/>
      <c r="E48" s="190"/>
      <c r="F48" s="34"/>
      <c r="G48" s="34"/>
      <c r="H48" s="34"/>
      <c r="I48" s="34"/>
      <c r="J48" s="34"/>
      <c r="K48" s="190"/>
    </row>
    <row r="49" spans="1:11" ht="15.75" customHeight="1" x14ac:dyDescent="0.3">
      <c r="A49" s="34"/>
      <c r="B49" s="190"/>
      <c r="C49" s="190"/>
      <c r="D49" s="190"/>
      <c r="E49" s="190"/>
      <c r="F49" s="34"/>
      <c r="G49" s="34"/>
      <c r="H49" s="34"/>
      <c r="I49" s="34"/>
      <c r="J49" s="34"/>
      <c r="K49" s="190"/>
    </row>
    <row r="50" spans="1:11" ht="15.75" customHeight="1" x14ac:dyDescent="0.3">
      <c r="A50" s="34"/>
      <c r="B50" s="190"/>
      <c r="C50" s="190"/>
      <c r="D50" s="190"/>
      <c r="E50" s="190"/>
      <c r="F50" s="34"/>
      <c r="G50" s="34"/>
      <c r="H50" s="34"/>
      <c r="I50" s="34"/>
      <c r="J50" s="34"/>
      <c r="K50" s="190"/>
    </row>
    <row r="51" spans="1:11" ht="15.75" customHeight="1" x14ac:dyDescent="0.3">
      <c r="A51" s="34"/>
      <c r="B51" s="190"/>
      <c r="C51" s="190"/>
      <c r="D51" s="190"/>
      <c r="E51" s="190"/>
      <c r="F51" s="34"/>
      <c r="G51" s="34"/>
      <c r="H51" s="34"/>
      <c r="I51" s="34"/>
      <c r="J51" s="34"/>
      <c r="K51" s="190"/>
    </row>
    <row r="52" spans="1:11" ht="15.75" customHeight="1" x14ac:dyDescent="0.3">
      <c r="A52" s="34"/>
      <c r="B52" s="190"/>
      <c r="C52" s="190"/>
      <c r="D52" s="190"/>
      <c r="E52" s="190"/>
      <c r="F52" s="34"/>
      <c r="G52" s="34"/>
      <c r="H52" s="34"/>
      <c r="I52" s="34"/>
      <c r="J52" s="34"/>
      <c r="K52" s="190"/>
    </row>
    <row r="53" spans="1:11" ht="15.75" customHeight="1" x14ac:dyDescent="0.25">
      <c r="A53" s="34"/>
      <c r="B53" s="192"/>
      <c r="C53" s="311"/>
      <c r="D53" s="311"/>
      <c r="E53" s="260"/>
      <c r="F53" s="310"/>
      <c r="G53" s="310"/>
      <c r="H53" s="311"/>
      <c r="I53" s="311"/>
      <c r="J53" s="311"/>
      <c r="K53" s="34"/>
    </row>
    <row r="54" spans="1:11" ht="15.75" customHeight="1" x14ac:dyDescent="0.25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</row>
    <row r="55" spans="1:11" ht="15.75" customHeight="1" x14ac:dyDescent="0.25">
      <c r="A55" s="206"/>
      <c r="B55" s="140"/>
      <c r="C55" s="140"/>
      <c r="D55" s="140"/>
      <c r="E55" s="262"/>
      <c r="F55" s="140"/>
      <c r="G55" s="140"/>
      <c r="H55" s="140"/>
      <c r="I55" s="140"/>
      <c r="J55" s="207"/>
      <c r="K55" s="140"/>
    </row>
    <row r="56" spans="1:11" ht="15.75" customHeight="1" x14ac:dyDescent="0.25">
      <c r="A56" s="208"/>
      <c r="B56" s="140"/>
      <c r="C56" s="140"/>
      <c r="D56" s="140"/>
      <c r="E56" s="262"/>
      <c r="F56" s="208"/>
      <c r="G56" s="140"/>
      <c r="H56" s="140"/>
      <c r="I56" s="140"/>
      <c r="J56" s="208"/>
      <c r="K56" s="140"/>
    </row>
    <row r="57" spans="1:11" ht="15.75" customHeight="1" x14ac:dyDescent="0.25">
      <c r="A57" s="209"/>
      <c r="B57" s="209"/>
      <c r="C57" s="209"/>
      <c r="D57" s="209"/>
      <c r="E57" s="209"/>
      <c r="F57" s="209"/>
      <c r="G57" s="210"/>
      <c r="H57" s="211"/>
      <c r="I57" s="212"/>
      <c r="J57" s="209"/>
      <c r="K57" s="209"/>
    </row>
    <row r="58" spans="1:11" ht="15.75" customHeight="1" x14ac:dyDescent="0.25">
      <c r="A58" s="209"/>
      <c r="B58" s="209"/>
      <c r="C58" s="209"/>
      <c r="D58" s="209"/>
      <c r="E58" s="209"/>
      <c r="F58" s="209"/>
      <c r="G58" s="209"/>
      <c r="H58" s="209"/>
      <c r="I58" s="209"/>
      <c r="J58" s="209"/>
      <c r="K58" s="209"/>
    </row>
    <row r="59" spans="1:11" ht="15.75" customHeight="1" x14ac:dyDescent="0.25">
      <c r="A59" s="27"/>
      <c r="B59" s="191"/>
      <c r="C59" s="27"/>
      <c r="D59" s="27"/>
      <c r="E59" s="27"/>
      <c r="F59" s="27"/>
      <c r="G59" s="27"/>
      <c r="H59" s="27"/>
      <c r="I59" s="27"/>
      <c r="J59" s="27"/>
      <c r="K59" s="27"/>
    </row>
    <row r="60" spans="1:11" ht="15.75" customHeight="1" x14ac:dyDescent="0.3">
      <c r="A60" s="34"/>
      <c r="B60" s="190"/>
      <c r="C60" s="190"/>
      <c r="D60" s="190"/>
      <c r="E60" s="190"/>
      <c r="F60" s="34"/>
      <c r="G60" s="34"/>
      <c r="H60" s="34"/>
      <c r="I60" s="34"/>
      <c r="J60" s="34"/>
      <c r="K60" s="190"/>
    </row>
    <row r="61" spans="1:11" ht="15.75" customHeight="1" x14ac:dyDescent="0.3">
      <c r="A61" s="34"/>
      <c r="B61" s="190"/>
      <c r="C61" s="190"/>
      <c r="D61" s="190"/>
      <c r="E61" s="190"/>
      <c r="F61" s="34"/>
      <c r="G61" s="34"/>
      <c r="H61" s="34"/>
      <c r="I61" s="34"/>
      <c r="J61" s="34"/>
      <c r="K61" s="190"/>
    </row>
    <row r="62" spans="1:11" ht="15.75" customHeight="1" x14ac:dyDescent="0.3">
      <c r="A62" s="34"/>
      <c r="B62" s="190"/>
      <c r="C62" s="190"/>
      <c r="D62" s="190"/>
      <c r="E62" s="190"/>
      <c r="F62" s="34"/>
      <c r="G62" s="34"/>
      <c r="H62" s="34"/>
      <c r="I62" s="34"/>
      <c r="J62" s="34"/>
      <c r="K62" s="190"/>
    </row>
    <row r="63" spans="1:11" ht="15.75" customHeight="1" x14ac:dyDescent="0.3">
      <c r="A63" s="34"/>
      <c r="B63" s="190"/>
      <c r="C63" s="190"/>
      <c r="D63" s="190"/>
      <c r="E63" s="190"/>
      <c r="F63" s="34"/>
      <c r="G63" s="34"/>
      <c r="H63" s="34"/>
      <c r="I63" s="34"/>
      <c r="J63" s="34"/>
      <c r="K63" s="190"/>
    </row>
    <row r="64" spans="1:11" ht="15.6" x14ac:dyDescent="0.3">
      <c r="A64" s="34"/>
      <c r="B64" s="190"/>
      <c r="C64" s="190"/>
      <c r="D64" s="190"/>
      <c r="E64" s="190"/>
      <c r="F64" s="34"/>
      <c r="G64" s="34"/>
      <c r="H64" s="34"/>
      <c r="I64" s="34"/>
      <c r="J64" s="34"/>
      <c r="K64" s="190"/>
    </row>
    <row r="65" spans="1:11" ht="15.6" x14ac:dyDescent="0.3">
      <c r="A65" s="34"/>
      <c r="B65" s="190"/>
      <c r="C65" s="190"/>
      <c r="D65" s="190"/>
      <c r="E65" s="190"/>
      <c r="F65" s="34"/>
      <c r="G65" s="34"/>
      <c r="H65" s="34"/>
      <c r="I65" s="34"/>
      <c r="J65" s="34"/>
      <c r="K65" s="190"/>
    </row>
    <row r="66" spans="1:11" ht="15.6" x14ac:dyDescent="0.3">
      <c r="A66" s="34"/>
      <c r="B66" s="190"/>
      <c r="C66" s="190"/>
      <c r="D66" s="190"/>
      <c r="E66" s="190"/>
      <c r="F66" s="34"/>
      <c r="G66" s="34"/>
      <c r="H66" s="34"/>
      <c r="I66" s="34"/>
      <c r="J66" s="34"/>
      <c r="K66" s="190"/>
    </row>
    <row r="67" spans="1:11" ht="15.6" x14ac:dyDescent="0.3">
      <c r="A67" s="34"/>
      <c r="B67" s="190"/>
      <c r="C67" s="190"/>
      <c r="D67" s="190"/>
      <c r="E67" s="190"/>
      <c r="F67" s="34"/>
      <c r="G67" s="34"/>
      <c r="H67" s="34"/>
      <c r="I67" s="34"/>
      <c r="J67" s="34"/>
      <c r="K67" s="190"/>
    </row>
    <row r="68" spans="1:11" ht="15.6" x14ac:dyDescent="0.3">
      <c r="A68" s="34"/>
      <c r="B68" s="190"/>
      <c r="C68" s="190"/>
      <c r="D68" s="190"/>
      <c r="E68" s="190"/>
      <c r="F68" s="34"/>
      <c r="G68" s="34"/>
      <c r="H68" s="34"/>
      <c r="I68" s="34"/>
      <c r="J68" s="34"/>
      <c r="K68" s="190"/>
    </row>
    <row r="69" spans="1:11" x14ac:dyDescent="0.25">
      <c r="A69" s="27"/>
      <c r="B69" s="191"/>
      <c r="C69" s="27"/>
      <c r="D69" s="27"/>
      <c r="E69" s="27"/>
      <c r="F69" s="27"/>
      <c r="G69" s="27"/>
      <c r="H69" s="27"/>
      <c r="I69" s="27"/>
      <c r="J69" s="27"/>
      <c r="K69" s="27"/>
    </row>
    <row r="70" spans="1:11" ht="15.6" x14ac:dyDescent="0.3">
      <c r="A70" s="34"/>
      <c r="B70" s="190"/>
      <c r="C70" s="190"/>
      <c r="D70" s="190"/>
      <c r="E70" s="190"/>
      <c r="F70" s="34"/>
      <c r="G70" s="34"/>
      <c r="H70" s="34"/>
      <c r="I70" s="34"/>
      <c r="J70" s="34"/>
      <c r="K70" s="190"/>
    </row>
    <row r="71" spans="1:11" ht="15.6" x14ac:dyDescent="0.3">
      <c r="A71" s="34"/>
      <c r="B71" s="190"/>
      <c r="C71" s="190"/>
      <c r="D71" s="190"/>
      <c r="E71" s="190"/>
      <c r="F71" s="34"/>
      <c r="G71" s="34"/>
      <c r="H71" s="34"/>
      <c r="I71" s="34"/>
      <c r="J71" s="34"/>
      <c r="K71" s="190"/>
    </row>
    <row r="72" spans="1:11" ht="15.6" x14ac:dyDescent="0.3">
      <c r="A72" s="34"/>
      <c r="B72" s="190"/>
      <c r="C72" s="190"/>
      <c r="D72" s="190"/>
      <c r="E72" s="190"/>
      <c r="F72" s="34"/>
      <c r="G72" s="34"/>
      <c r="H72" s="34"/>
      <c r="I72" s="34"/>
      <c r="J72" s="34"/>
      <c r="K72" s="190"/>
    </row>
    <row r="73" spans="1:11" ht="15.6" x14ac:dyDescent="0.3">
      <c r="A73" s="34"/>
      <c r="B73" s="190"/>
      <c r="C73" s="190"/>
      <c r="D73" s="190"/>
      <c r="E73" s="190"/>
      <c r="F73" s="34"/>
      <c r="G73" s="34"/>
      <c r="H73" s="34"/>
      <c r="I73" s="34"/>
      <c r="J73" s="34"/>
      <c r="K73" s="190"/>
    </row>
    <row r="74" spans="1:11" ht="15.6" x14ac:dyDescent="0.3">
      <c r="A74" s="34"/>
      <c r="B74" s="190"/>
      <c r="C74" s="190"/>
      <c r="D74" s="190"/>
      <c r="E74" s="190"/>
      <c r="F74" s="34"/>
      <c r="G74" s="34"/>
      <c r="H74" s="34"/>
      <c r="I74" s="34"/>
      <c r="J74" s="34"/>
      <c r="K74" s="190"/>
    </row>
    <row r="75" spans="1:11" ht="15.6" x14ac:dyDescent="0.3">
      <c r="A75" s="34"/>
      <c r="B75" s="190"/>
      <c r="C75" s="190"/>
      <c r="D75" s="190"/>
      <c r="E75" s="190"/>
      <c r="F75" s="34"/>
      <c r="G75" s="34"/>
      <c r="H75" s="34"/>
      <c r="I75" s="34"/>
      <c r="J75" s="34"/>
      <c r="K75" s="190"/>
    </row>
    <row r="76" spans="1:11" ht="15.6" x14ac:dyDescent="0.3">
      <c r="A76" s="34"/>
      <c r="B76" s="190"/>
      <c r="C76" s="190"/>
      <c r="D76" s="190"/>
      <c r="E76" s="190"/>
      <c r="F76" s="34"/>
      <c r="G76" s="34"/>
      <c r="H76" s="34"/>
      <c r="I76" s="34"/>
      <c r="J76" s="34"/>
      <c r="K76" s="190"/>
    </row>
    <row r="77" spans="1:11" ht="15.6" x14ac:dyDescent="0.3">
      <c r="A77" s="34"/>
      <c r="B77" s="190"/>
      <c r="C77" s="190"/>
      <c r="D77" s="190"/>
      <c r="E77" s="190"/>
      <c r="F77" s="34"/>
      <c r="G77" s="34"/>
      <c r="H77" s="34"/>
      <c r="I77" s="34"/>
      <c r="J77" s="34"/>
      <c r="K77" s="190"/>
    </row>
    <row r="78" spans="1:11" ht="15.6" x14ac:dyDescent="0.3">
      <c r="A78" s="34"/>
      <c r="B78" s="190"/>
      <c r="C78" s="190"/>
      <c r="D78" s="190"/>
      <c r="E78" s="190"/>
      <c r="F78" s="34"/>
      <c r="G78" s="34"/>
      <c r="H78" s="34"/>
      <c r="I78" s="34"/>
      <c r="J78" s="34"/>
      <c r="K78" s="190"/>
    </row>
    <row r="79" spans="1:11" x14ac:dyDescent="0.25">
      <c r="A79" s="27"/>
      <c r="B79" s="191"/>
      <c r="C79" s="27"/>
      <c r="D79" s="27"/>
      <c r="E79" s="27"/>
      <c r="F79" s="27"/>
      <c r="G79" s="27"/>
      <c r="H79" s="27"/>
      <c r="I79" s="27"/>
      <c r="J79" s="27"/>
      <c r="K79" s="27"/>
    </row>
    <row r="80" spans="1:11" ht="15.6" x14ac:dyDescent="0.3">
      <c r="A80" s="34"/>
      <c r="B80" s="190"/>
      <c r="C80" s="190"/>
      <c r="D80" s="190"/>
      <c r="E80" s="190"/>
      <c r="F80" s="34"/>
      <c r="G80" s="34"/>
      <c r="H80" s="34"/>
      <c r="I80" s="34"/>
      <c r="J80" s="34"/>
      <c r="K80" s="190"/>
    </row>
    <row r="81" spans="1:11" ht="15.6" x14ac:dyDescent="0.3">
      <c r="A81" s="34"/>
      <c r="B81" s="190"/>
      <c r="C81" s="190"/>
      <c r="D81" s="190"/>
      <c r="E81" s="190"/>
      <c r="F81" s="34"/>
      <c r="G81" s="34"/>
      <c r="H81" s="34"/>
      <c r="I81" s="34"/>
      <c r="J81" s="34"/>
      <c r="K81" s="190"/>
    </row>
    <row r="82" spans="1:11" ht="15.6" x14ac:dyDescent="0.3">
      <c r="A82" s="34"/>
      <c r="B82" s="190"/>
      <c r="C82" s="190"/>
      <c r="D82" s="190"/>
      <c r="E82" s="190"/>
      <c r="F82" s="34"/>
      <c r="G82" s="34"/>
      <c r="H82" s="34"/>
      <c r="I82" s="34"/>
      <c r="J82" s="34"/>
      <c r="K82" s="190"/>
    </row>
    <row r="83" spans="1:11" ht="15.6" x14ac:dyDescent="0.3">
      <c r="A83" s="34"/>
      <c r="B83" s="190"/>
      <c r="C83" s="190"/>
      <c r="D83" s="190"/>
      <c r="E83" s="190"/>
      <c r="F83" s="34"/>
      <c r="G83" s="34"/>
      <c r="H83" s="34"/>
      <c r="I83" s="34"/>
      <c r="J83" s="34"/>
      <c r="K83" s="190"/>
    </row>
    <row r="84" spans="1:11" ht="15.6" x14ac:dyDescent="0.3">
      <c r="A84" s="34"/>
      <c r="B84" s="190"/>
      <c r="C84" s="190"/>
      <c r="D84" s="190"/>
      <c r="E84" s="190"/>
      <c r="F84" s="34"/>
      <c r="G84" s="34"/>
      <c r="H84" s="34"/>
      <c r="I84" s="34"/>
      <c r="J84" s="34"/>
      <c r="K84" s="190"/>
    </row>
    <row r="85" spans="1:11" ht="15.6" x14ac:dyDescent="0.3">
      <c r="A85" s="34"/>
      <c r="B85" s="190"/>
      <c r="C85" s="190"/>
      <c r="D85" s="190"/>
      <c r="E85" s="190"/>
      <c r="F85" s="34"/>
      <c r="G85" s="34"/>
      <c r="H85" s="34"/>
      <c r="I85" s="34"/>
      <c r="J85" s="34"/>
      <c r="K85" s="190"/>
    </row>
    <row r="86" spans="1:11" ht="15.6" x14ac:dyDescent="0.3">
      <c r="A86" s="34"/>
      <c r="B86" s="190"/>
      <c r="C86" s="190"/>
      <c r="D86" s="190"/>
      <c r="E86" s="190"/>
      <c r="F86" s="34"/>
      <c r="G86" s="34"/>
      <c r="H86" s="34"/>
      <c r="I86" s="34"/>
      <c r="J86" s="34"/>
      <c r="K86" s="190"/>
    </row>
    <row r="87" spans="1:11" ht="15.6" x14ac:dyDescent="0.3">
      <c r="A87" s="34"/>
      <c r="B87" s="190"/>
      <c r="C87" s="190"/>
      <c r="D87" s="190"/>
      <c r="E87" s="190"/>
      <c r="F87" s="34"/>
      <c r="G87" s="34"/>
      <c r="H87" s="34"/>
      <c r="I87" s="34"/>
      <c r="J87" s="34"/>
      <c r="K87" s="190"/>
    </row>
    <row r="88" spans="1:11" ht="15.6" x14ac:dyDescent="0.3">
      <c r="A88" s="34"/>
      <c r="B88" s="190"/>
      <c r="C88" s="190"/>
      <c r="D88" s="190"/>
      <c r="E88" s="190"/>
      <c r="F88" s="34"/>
      <c r="G88" s="34"/>
      <c r="H88" s="34"/>
      <c r="I88" s="34"/>
      <c r="J88" s="34"/>
      <c r="K88" s="190"/>
    </row>
    <row r="89" spans="1:11" x14ac:dyDescent="0.25">
      <c r="A89" s="27"/>
      <c r="B89" s="191"/>
      <c r="C89" s="27"/>
      <c r="D89" s="27"/>
      <c r="E89" s="27"/>
      <c r="F89" s="27"/>
      <c r="G89" s="27"/>
      <c r="H89" s="27"/>
      <c r="I89" s="27"/>
      <c r="J89" s="27"/>
      <c r="K89" s="27"/>
    </row>
    <row r="90" spans="1:11" ht="15.6" x14ac:dyDescent="0.3">
      <c r="A90" s="34"/>
      <c r="B90" s="190"/>
      <c r="C90" s="190"/>
      <c r="D90" s="190"/>
      <c r="E90" s="190"/>
      <c r="F90" s="34"/>
      <c r="G90" s="34"/>
      <c r="H90" s="34"/>
      <c r="I90" s="34"/>
      <c r="J90" s="34"/>
      <c r="K90" s="190"/>
    </row>
    <row r="91" spans="1:11" ht="15.6" x14ac:dyDescent="0.3">
      <c r="A91" s="34"/>
      <c r="B91" s="190"/>
      <c r="C91" s="190"/>
      <c r="D91" s="190"/>
      <c r="E91" s="190"/>
      <c r="F91" s="34"/>
      <c r="G91" s="34"/>
      <c r="H91" s="34"/>
      <c r="I91" s="34"/>
      <c r="J91" s="34"/>
      <c r="K91" s="190"/>
    </row>
    <row r="92" spans="1:11" ht="15.6" x14ac:dyDescent="0.3">
      <c r="A92" s="34"/>
      <c r="B92" s="190"/>
      <c r="C92" s="190"/>
      <c r="D92" s="190"/>
      <c r="E92" s="190"/>
      <c r="F92" s="34"/>
      <c r="G92" s="34"/>
      <c r="H92" s="34"/>
      <c r="I92" s="34"/>
      <c r="J92" s="34"/>
      <c r="K92" s="190"/>
    </row>
    <row r="93" spans="1:11" ht="15.6" x14ac:dyDescent="0.3">
      <c r="A93" s="34"/>
      <c r="B93" s="190"/>
      <c r="C93" s="190"/>
      <c r="D93" s="190"/>
      <c r="E93" s="190"/>
      <c r="F93" s="34"/>
      <c r="G93" s="34"/>
      <c r="H93" s="34"/>
      <c r="I93" s="34"/>
      <c r="J93" s="34"/>
      <c r="K93" s="190"/>
    </row>
    <row r="94" spans="1:11" ht="15.6" x14ac:dyDescent="0.3">
      <c r="A94" s="34"/>
      <c r="B94" s="190"/>
      <c r="C94" s="190"/>
      <c r="D94" s="190"/>
      <c r="E94" s="190"/>
      <c r="F94" s="34"/>
      <c r="G94" s="34"/>
      <c r="H94" s="34"/>
      <c r="I94" s="34"/>
      <c r="J94" s="34"/>
      <c r="K94" s="190"/>
    </row>
    <row r="95" spans="1:11" ht="15.6" x14ac:dyDescent="0.3">
      <c r="A95" s="34"/>
      <c r="B95" s="190"/>
      <c r="C95" s="190"/>
      <c r="D95" s="190"/>
      <c r="E95" s="190"/>
      <c r="F95" s="34"/>
      <c r="G95" s="34"/>
      <c r="H95" s="34"/>
      <c r="I95" s="34"/>
      <c r="J95" s="34"/>
      <c r="K95" s="190"/>
    </row>
    <row r="96" spans="1:11" ht="15.6" x14ac:dyDescent="0.3">
      <c r="A96" s="34"/>
      <c r="B96" s="190"/>
      <c r="C96" s="190"/>
      <c r="D96" s="190"/>
      <c r="E96" s="190"/>
      <c r="F96" s="34"/>
      <c r="G96" s="34"/>
      <c r="H96" s="34"/>
      <c r="I96" s="34"/>
      <c r="J96" s="34"/>
      <c r="K96" s="190"/>
    </row>
    <row r="97" spans="1:11" ht="15.6" x14ac:dyDescent="0.3">
      <c r="A97" s="34"/>
      <c r="B97" s="190"/>
      <c r="C97" s="190"/>
      <c r="D97" s="190"/>
      <c r="E97" s="190"/>
      <c r="F97" s="34"/>
      <c r="G97" s="34"/>
      <c r="H97" s="34"/>
      <c r="I97" s="34"/>
      <c r="J97" s="34"/>
      <c r="K97" s="190"/>
    </row>
    <row r="98" spans="1:11" x14ac:dyDescent="0.25">
      <c r="A98" s="34"/>
      <c r="B98" s="192"/>
      <c r="C98" s="311"/>
      <c r="D98" s="311"/>
      <c r="E98" s="260"/>
      <c r="F98" s="310"/>
      <c r="G98" s="310"/>
      <c r="H98" s="311"/>
      <c r="I98" s="311"/>
      <c r="J98" s="311"/>
      <c r="K98" s="34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  <row r="1284" spans="1:11" x14ac:dyDescent="0.25">
      <c r="A1284" s="27"/>
      <c r="B1284" s="27"/>
      <c r="C1284" s="27"/>
      <c r="D1284" s="27"/>
      <c r="E1284" s="27"/>
      <c r="F1284" s="27"/>
      <c r="G1284" s="27"/>
      <c r="H1284" s="27"/>
      <c r="I1284" s="27"/>
      <c r="J1284" s="27"/>
      <c r="K1284" s="27"/>
    </row>
    <row r="1285" spans="1:11" x14ac:dyDescent="0.25">
      <c r="A1285" s="27"/>
      <c r="B1285" s="27"/>
      <c r="C1285" s="27"/>
      <c r="D1285" s="27"/>
      <c r="E1285" s="27"/>
      <c r="F1285" s="27"/>
      <c r="G1285" s="27"/>
      <c r="H1285" s="27"/>
      <c r="I1285" s="27"/>
      <c r="J1285" s="27"/>
      <c r="K1285" s="27"/>
    </row>
    <row r="1286" spans="1:11" x14ac:dyDescent="0.25">
      <c r="A1286" s="27"/>
      <c r="B1286" s="27"/>
      <c r="C1286" s="27"/>
      <c r="D1286" s="27"/>
      <c r="E1286" s="27"/>
      <c r="F1286" s="27"/>
      <c r="G1286" s="27"/>
      <c r="H1286" s="27"/>
      <c r="I1286" s="27"/>
      <c r="J1286" s="27"/>
      <c r="K1286" s="27"/>
    </row>
    <row r="1287" spans="1:11" x14ac:dyDescent="0.25">
      <c r="A1287" s="27"/>
      <c r="B1287" s="27"/>
      <c r="C1287" s="27"/>
      <c r="D1287" s="27"/>
      <c r="E1287" s="27"/>
      <c r="F1287" s="27"/>
      <c r="G1287" s="27"/>
      <c r="H1287" s="27"/>
      <c r="I1287" s="27"/>
      <c r="J1287" s="27"/>
      <c r="K1287" s="27"/>
    </row>
    <row r="1288" spans="1:11" x14ac:dyDescent="0.25">
      <c r="A1288" s="27"/>
      <c r="B1288" s="27"/>
      <c r="C1288" s="27"/>
      <c r="D1288" s="27"/>
      <c r="E1288" s="27"/>
      <c r="F1288" s="27"/>
      <c r="G1288" s="27"/>
      <c r="H1288" s="27"/>
      <c r="I1288" s="27"/>
      <c r="J1288" s="27"/>
      <c r="K1288" s="27"/>
    </row>
    <row r="1289" spans="1:11" x14ac:dyDescent="0.25">
      <c r="A1289" s="27"/>
      <c r="B1289" s="27"/>
      <c r="C1289" s="27"/>
      <c r="D1289" s="27"/>
      <c r="E1289" s="27"/>
      <c r="F1289" s="27"/>
      <c r="G1289" s="27"/>
      <c r="H1289" s="27"/>
      <c r="I1289" s="27"/>
      <c r="J1289" s="27"/>
      <c r="K1289" s="27"/>
    </row>
    <row r="1290" spans="1:11" x14ac:dyDescent="0.25">
      <c r="A1290" s="27"/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</row>
    <row r="1291" spans="1:11" x14ac:dyDescent="0.25">
      <c r="A1291" s="27"/>
      <c r="B1291" s="27"/>
      <c r="C1291" s="27"/>
      <c r="D1291" s="27"/>
      <c r="E1291" s="27"/>
      <c r="F1291" s="27"/>
      <c r="G1291" s="27"/>
      <c r="H1291" s="27"/>
      <c r="I1291" s="27"/>
      <c r="J1291" s="27"/>
      <c r="K1291" s="27"/>
    </row>
    <row r="1292" spans="1:11" x14ac:dyDescent="0.25">
      <c r="A1292" s="27"/>
      <c r="B1292" s="27"/>
      <c r="C1292" s="27"/>
      <c r="D1292" s="27"/>
      <c r="E1292" s="27"/>
      <c r="F1292" s="27"/>
      <c r="G1292" s="27"/>
      <c r="H1292" s="27"/>
      <c r="I1292" s="27"/>
      <c r="J1292" s="27"/>
      <c r="K1292" s="27"/>
    </row>
    <row r="1293" spans="1:11" x14ac:dyDescent="0.25">
      <c r="A1293" s="27"/>
      <c r="B1293" s="27"/>
      <c r="C1293" s="27"/>
      <c r="D1293" s="27"/>
      <c r="E1293" s="27"/>
      <c r="F1293" s="27"/>
      <c r="G1293" s="27"/>
      <c r="H1293" s="27"/>
      <c r="I1293" s="27"/>
      <c r="J1293" s="27"/>
      <c r="K1293" s="27"/>
    </row>
    <row r="1294" spans="1:11" x14ac:dyDescent="0.25">
      <c r="A1294" s="27"/>
      <c r="B1294" s="27"/>
      <c r="C1294" s="27"/>
      <c r="D1294" s="27"/>
      <c r="E1294" s="27"/>
      <c r="F1294" s="27"/>
      <c r="G1294" s="27"/>
      <c r="H1294" s="27"/>
      <c r="I1294" s="27"/>
      <c r="J1294" s="27"/>
      <c r="K1294" s="27"/>
    </row>
    <row r="1295" spans="1:11" x14ac:dyDescent="0.25">
      <c r="A1295" s="27"/>
      <c r="B1295" s="27"/>
      <c r="C1295" s="27"/>
      <c r="D1295" s="27"/>
      <c r="E1295" s="27"/>
      <c r="F1295" s="27"/>
      <c r="G1295" s="27"/>
      <c r="H1295" s="27"/>
      <c r="I1295" s="27"/>
      <c r="J1295" s="27"/>
      <c r="K1295" s="27"/>
    </row>
    <row r="1296" spans="1:11" x14ac:dyDescent="0.25">
      <c r="A1296" s="27"/>
      <c r="B1296" s="27"/>
      <c r="C1296" s="27"/>
      <c r="D1296" s="27"/>
      <c r="E1296" s="27"/>
      <c r="F1296" s="27"/>
      <c r="G1296" s="27"/>
      <c r="H1296" s="27"/>
      <c r="I1296" s="27"/>
      <c r="J1296" s="27"/>
      <c r="K1296" s="27"/>
    </row>
    <row r="1297" spans="1:11" x14ac:dyDescent="0.25">
      <c r="A1297" s="27"/>
      <c r="B1297" s="27"/>
      <c r="C1297" s="27"/>
      <c r="D1297" s="27"/>
      <c r="E1297" s="27"/>
      <c r="F1297" s="27"/>
      <c r="G1297" s="27"/>
      <c r="H1297" s="27"/>
      <c r="I1297" s="27"/>
      <c r="J1297" s="27"/>
      <c r="K1297" s="27"/>
    </row>
    <row r="1298" spans="1:11" x14ac:dyDescent="0.25">
      <c r="A1298" s="27"/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</row>
    <row r="1299" spans="1:11" x14ac:dyDescent="0.25">
      <c r="A1299" s="27"/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</row>
    <row r="1300" spans="1:11" x14ac:dyDescent="0.25">
      <c r="A1300" s="27"/>
      <c r="B1300" s="27"/>
      <c r="C1300" s="27"/>
      <c r="D1300" s="27"/>
      <c r="E1300" s="27"/>
      <c r="F1300" s="27"/>
      <c r="G1300" s="27"/>
      <c r="H1300" s="27"/>
      <c r="I1300" s="27"/>
      <c r="J1300" s="27"/>
      <c r="K1300" s="27"/>
    </row>
    <row r="1301" spans="1:11" x14ac:dyDescent="0.25">
      <c r="A1301" s="27"/>
      <c r="B1301" s="27"/>
      <c r="C1301" s="27"/>
      <c r="D1301" s="27"/>
      <c r="E1301" s="27"/>
      <c r="F1301" s="27"/>
      <c r="G1301" s="27"/>
      <c r="H1301" s="27"/>
      <c r="I1301" s="27"/>
      <c r="J1301" s="27"/>
      <c r="K1301" s="27"/>
    </row>
    <row r="1302" spans="1:11" x14ac:dyDescent="0.25">
      <c r="A1302" s="27"/>
      <c r="B1302" s="27"/>
      <c r="C1302" s="27"/>
      <c r="D1302" s="27"/>
      <c r="E1302" s="27"/>
      <c r="F1302" s="27"/>
      <c r="G1302" s="27"/>
      <c r="H1302" s="27"/>
      <c r="I1302" s="27"/>
      <c r="J1302" s="27"/>
      <c r="K1302" s="27"/>
    </row>
    <row r="1303" spans="1:11" x14ac:dyDescent="0.25">
      <c r="A1303" s="27"/>
      <c r="B1303" s="27"/>
      <c r="C1303" s="27"/>
      <c r="D1303" s="27"/>
      <c r="E1303" s="27"/>
      <c r="F1303" s="27"/>
      <c r="G1303" s="27"/>
      <c r="H1303" s="27"/>
      <c r="I1303" s="27"/>
      <c r="J1303" s="27"/>
      <c r="K1303" s="27"/>
    </row>
    <row r="1304" spans="1:11" x14ac:dyDescent="0.25">
      <c r="A1304" s="27"/>
      <c r="B1304" s="27"/>
      <c r="C1304" s="27"/>
      <c r="D1304" s="27"/>
      <c r="E1304" s="27"/>
      <c r="F1304" s="27"/>
      <c r="G1304" s="27"/>
      <c r="H1304" s="27"/>
      <c r="I1304" s="27"/>
      <c r="J1304" s="27"/>
      <c r="K1304" s="27"/>
    </row>
    <row r="1305" spans="1:11" x14ac:dyDescent="0.25">
      <c r="A1305" s="27"/>
      <c r="B1305" s="27"/>
      <c r="C1305" s="27"/>
      <c r="D1305" s="27"/>
      <c r="E1305" s="27"/>
      <c r="F1305" s="27"/>
      <c r="G1305" s="27"/>
      <c r="H1305" s="27"/>
      <c r="I1305" s="27"/>
      <c r="J1305" s="27"/>
      <c r="K1305" s="27"/>
    </row>
    <row r="1306" spans="1:11" x14ac:dyDescent="0.25">
      <c r="A1306" s="27"/>
      <c r="B1306" s="27"/>
      <c r="C1306" s="27"/>
      <c r="D1306" s="27"/>
      <c r="E1306" s="27"/>
      <c r="F1306" s="27"/>
      <c r="G1306" s="27"/>
      <c r="H1306" s="27"/>
      <c r="I1306" s="27"/>
      <c r="J1306" s="27"/>
      <c r="K1306" s="27"/>
    </row>
    <row r="1307" spans="1:11" x14ac:dyDescent="0.25">
      <c r="A1307" s="27"/>
      <c r="B1307" s="27"/>
      <c r="C1307" s="27"/>
      <c r="D1307" s="27"/>
      <c r="E1307" s="27"/>
      <c r="F1307" s="27"/>
      <c r="G1307" s="27"/>
      <c r="H1307" s="27"/>
      <c r="I1307" s="27"/>
      <c r="J1307" s="27"/>
      <c r="K1307" s="27"/>
    </row>
    <row r="1308" spans="1:11" x14ac:dyDescent="0.25">
      <c r="A1308" s="27"/>
      <c r="B1308" s="27"/>
      <c r="C1308" s="27"/>
      <c r="D1308" s="27"/>
      <c r="E1308" s="27"/>
      <c r="F1308" s="27"/>
      <c r="G1308" s="27"/>
      <c r="H1308" s="27"/>
      <c r="I1308" s="27"/>
      <c r="J1308" s="27"/>
      <c r="K1308" s="27"/>
    </row>
    <row r="1309" spans="1:11" x14ac:dyDescent="0.25">
      <c r="A1309" s="27"/>
      <c r="B1309" s="27"/>
      <c r="C1309" s="27"/>
      <c r="D1309" s="27"/>
      <c r="E1309" s="27"/>
      <c r="F1309" s="27"/>
      <c r="G1309" s="27"/>
      <c r="H1309" s="27"/>
      <c r="I1309" s="27"/>
      <c r="J1309" s="27"/>
      <c r="K1309" s="27"/>
    </row>
    <row r="1310" spans="1:11" x14ac:dyDescent="0.25">
      <c r="A1310" s="27"/>
      <c r="B1310" s="27"/>
      <c r="C1310" s="27"/>
      <c r="D1310" s="27"/>
      <c r="E1310" s="27"/>
      <c r="F1310" s="27"/>
      <c r="G1310" s="27"/>
      <c r="H1310" s="27"/>
      <c r="I1310" s="27"/>
      <c r="J1310" s="27"/>
      <c r="K1310" s="27"/>
    </row>
    <row r="1311" spans="1:11" x14ac:dyDescent="0.25">
      <c r="A1311" s="27"/>
      <c r="B1311" s="27"/>
      <c r="C1311" s="27"/>
      <c r="D1311" s="27"/>
      <c r="E1311" s="27"/>
      <c r="F1311" s="27"/>
      <c r="G1311" s="27"/>
      <c r="H1311" s="27"/>
      <c r="I1311" s="27"/>
      <c r="J1311" s="27"/>
      <c r="K1311" s="27"/>
    </row>
    <row r="1312" spans="1:11" x14ac:dyDescent="0.25">
      <c r="A1312" s="27"/>
      <c r="B1312" s="27"/>
      <c r="C1312" s="27"/>
      <c r="D1312" s="27"/>
      <c r="E1312" s="27"/>
      <c r="F1312" s="27"/>
      <c r="G1312" s="27"/>
      <c r="H1312" s="27"/>
      <c r="I1312" s="27"/>
      <c r="J1312" s="27"/>
      <c r="K1312" s="27"/>
    </row>
    <row r="1313" spans="1:11" x14ac:dyDescent="0.25">
      <c r="A1313" s="27"/>
      <c r="B1313" s="27"/>
      <c r="C1313" s="27"/>
      <c r="D1313" s="27"/>
      <c r="E1313" s="27"/>
      <c r="F1313" s="27"/>
      <c r="G1313" s="27"/>
      <c r="H1313" s="27"/>
      <c r="I1313" s="27"/>
      <c r="J1313" s="27"/>
      <c r="K1313" s="27"/>
    </row>
    <row r="1314" spans="1:11" x14ac:dyDescent="0.25">
      <c r="A1314" s="27"/>
      <c r="B1314" s="27"/>
      <c r="C1314" s="27"/>
      <c r="D1314" s="27"/>
      <c r="E1314" s="27"/>
      <c r="F1314" s="27"/>
      <c r="G1314" s="27"/>
      <c r="H1314" s="27"/>
      <c r="I1314" s="27"/>
      <c r="J1314" s="27"/>
      <c r="K1314" s="27"/>
    </row>
    <row r="1315" spans="1:11" x14ac:dyDescent="0.25">
      <c r="A1315" s="27"/>
      <c r="B1315" s="27"/>
      <c r="C1315" s="27"/>
      <c r="D1315" s="27"/>
      <c r="E1315" s="27"/>
      <c r="F1315" s="27"/>
      <c r="G1315" s="27"/>
      <c r="H1315" s="27"/>
      <c r="I1315" s="27"/>
      <c r="J1315" s="27"/>
      <c r="K1315" s="27"/>
    </row>
    <row r="1316" spans="1:11" x14ac:dyDescent="0.25">
      <c r="A1316" s="27"/>
      <c r="B1316" s="27"/>
      <c r="C1316" s="27"/>
      <c r="D1316" s="27"/>
      <c r="E1316" s="27"/>
      <c r="F1316" s="27"/>
      <c r="G1316" s="27"/>
      <c r="H1316" s="27"/>
      <c r="I1316" s="27"/>
      <c r="J1316" s="27"/>
      <c r="K1316" s="27"/>
    </row>
    <row r="1317" spans="1:11" x14ac:dyDescent="0.25">
      <c r="A1317" s="27"/>
      <c r="B1317" s="27"/>
      <c r="C1317" s="27"/>
      <c r="D1317" s="27"/>
      <c r="E1317" s="27"/>
      <c r="F1317" s="27"/>
      <c r="G1317" s="27"/>
      <c r="H1317" s="27"/>
      <c r="I1317" s="27"/>
      <c r="J1317" s="27"/>
      <c r="K1317" s="27"/>
    </row>
    <row r="1318" spans="1:11" x14ac:dyDescent="0.25">
      <c r="A1318" s="27"/>
      <c r="B1318" s="27"/>
      <c r="C1318" s="27"/>
      <c r="D1318" s="27"/>
      <c r="E1318" s="27"/>
      <c r="F1318" s="27"/>
      <c r="G1318" s="27"/>
      <c r="H1318" s="27"/>
      <c r="I1318" s="27"/>
      <c r="J1318" s="27"/>
      <c r="K1318" s="27"/>
    </row>
    <row r="1319" spans="1:11" x14ac:dyDescent="0.25">
      <c r="A1319" s="27"/>
      <c r="B1319" s="27"/>
      <c r="C1319" s="27"/>
      <c r="D1319" s="27"/>
      <c r="E1319" s="27"/>
      <c r="F1319" s="27"/>
      <c r="G1319" s="27"/>
      <c r="H1319" s="27"/>
      <c r="I1319" s="27"/>
      <c r="J1319" s="27"/>
      <c r="K1319" s="27"/>
    </row>
    <row r="1320" spans="1:11" x14ac:dyDescent="0.25">
      <c r="A1320" s="27"/>
      <c r="B1320" s="27"/>
      <c r="C1320" s="27"/>
      <c r="D1320" s="27"/>
      <c r="E1320" s="27"/>
      <c r="F1320" s="27"/>
      <c r="G1320" s="27"/>
      <c r="H1320" s="27"/>
      <c r="I1320" s="27"/>
      <c r="J1320" s="27"/>
      <c r="K1320" s="27"/>
    </row>
    <row r="1321" spans="1:11" x14ac:dyDescent="0.25">
      <c r="A1321" s="27"/>
      <c r="B1321" s="27"/>
      <c r="C1321" s="27"/>
      <c r="D1321" s="27"/>
      <c r="E1321" s="27"/>
      <c r="F1321" s="27"/>
      <c r="G1321" s="27"/>
      <c r="H1321" s="27"/>
      <c r="I1321" s="27"/>
      <c r="J1321" s="27"/>
      <c r="K1321" s="27"/>
    </row>
    <row r="1322" spans="1:11" x14ac:dyDescent="0.25">
      <c r="A1322" s="27"/>
      <c r="B1322" s="27"/>
      <c r="C1322" s="27"/>
      <c r="D1322" s="27"/>
      <c r="E1322" s="27"/>
      <c r="F1322" s="27"/>
      <c r="G1322" s="27"/>
      <c r="H1322" s="27"/>
      <c r="I1322" s="27"/>
      <c r="J1322" s="27"/>
      <c r="K1322" s="27"/>
    </row>
    <row r="1323" spans="1:11" x14ac:dyDescent="0.25">
      <c r="A1323" s="27"/>
      <c r="B1323" s="27"/>
      <c r="C1323" s="27"/>
      <c r="D1323" s="27"/>
      <c r="E1323" s="27"/>
      <c r="F1323" s="27"/>
      <c r="G1323" s="27"/>
      <c r="H1323" s="27"/>
      <c r="I1323" s="27"/>
      <c r="J1323" s="27"/>
      <c r="K1323" s="27"/>
    </row>
    <row r="1324" spans="1:11" x14ac:dyDescent="0.25">
      <c r="A1324" s="27"/>
      <c r="B1324" s="27"/>
      <c r="C1324" s="27"/>
      <c r="D1324" s="27"/>
      <c r="E1324" s="27"/>
      <c r="F1324" s="27"/>
      <c r="G1324" s="27"/>
      <c r="H1324" s="27"/>
      <c r="I1324" s="27"/>
      <c r="J1324" s="27"/>
      <c r="K1324" s="27"/>
    </row>
    <row r="1325" spans="1:11" x14ac:dyDescent="0.25">
      <c r="A1325" s="27"/>
      <c r="B1325" s="27"/>
      <c r="C1325" s="27"/>
      <c r="D1325" s="27"/>
      <c r="E1325" s="27"/>
      <c r="F1325" s="27"/>
      <c r="G1325" s="27"/>
      <c r="H1325" s="27"/>
      <c r="I1325" s="27"/>
      <c r="J1325" s="27"/>
      <c r="K1325" s="27"/>
    </row>
    <row r="1326" spans="1:11" x14ac:dyDescent="0.25">
      <c r="A1326" s="27"/>
      <c r="B1326" s="27"/>
      <c r="C1326" s="27"/>
      <c r="D1326" s="27"/>
      <c r="E1326" s="27"/>
      <c r="F1326" s="27"/>
      <c r="G1326" s="27"/>
      <c r="H1326" s="27"/>
      <c r="I1326" s="27"/>
      <c r="J1326" s="27"/>
      <c r="K1326" s="27"/>
    </row>
    <row r="1327" spans="1:11" x14ac:dyDescent="0.25">
      <c r="A1327" s="27"/>
      <c r="B1327" s="27"/>
      <c r="C1327" s="27"/>
      <c r="D1327" s="27"/>
      <c r="E1327" s="27"/>
      <c r="F1327" s="27"/>
      <c r="G1327" s="27"/>
      <c r="H1327" s="27"/>
      <c r="I1327" s="27"/>
      <c r="J1327" s="27"/>
      <c r="K1327" s="27"/>
    </row>
    <row r="1328" spans="1:11" x14ac:dyDescent="0.25">
      <c r="A1328" s="27"/>
      <c r="B1328" s="27"/>
      <c r="C1328" s="27"/>
      <c r="D1328" s="27"/>
      <c r="E1328" s="27"/>
      <c r="F1328" s="27"/>
      <c r="G1328" s="27"/>
      <c r="H1328" s="27"/>
      <c r="I1328" s="27"/>
      <c r="J1328" s="27"/>
      <c r="K1328" s="27"/>
    </row>
    <row r="1329" spans="1:11" x14ac:dyDescent="0.25">
      <c r="A1329" s="27"/>
      <c r="B1329" s="27"/>
      <c r="C1329" s="27"/>
      <c r="D1329" s="27"/>
      <c r="E1329" s="27"/>
      <c r="F1329" s="27"/>
      <c r="G1329" s="27"/>
      <c r="H1329" s="27"/>
      <c r="I1329" s="27"/>
      <c r="J1329" s="27"/>
      <c r="K1329" s="27"/>
    </row>
    <row r="1330" spans="1:11" x14ac:dyDescent="0.25">
      <c r="A1330" s="27"/>
      <c r="B1330" s="27"/>
      <c r="C1330" s="27"/>
      <c r="D1330" s="27"/>
      <c r="E1330" s="27"/>
      <c r="F1330" s="27"/>
      <c r="G1330" s="27"/>
      <c r="H1330" s="27"/>
      <c r="I1330" s="27"/>
      <c r="J1330" s="27"/>
      <c r="K1330" s="27"/>
    </row>
    <row r="1331" spans="1:11" x14ac:dyDescent="0.25">
      <c r="A1331" s="27"/>
      <c r="B1331" s="27"/>
      <c r="C1331" s="27"/>
      <c r="D1331" s="27"/>
      <c r="E1331" s="27"/>
      <c r="F1331" s="27"/>
      <c r="G1331" s="27"/>
      <c r="H1331" s="27"/>
      <c r="I1331" s="27"/>
      <c r="J1331" s="27"/>
      <c r="K1331" s="27"/>
    </row>
    <row r="1332" spans="1:11" x14ac:dyDescent="0.25">
      <c r="A1332" s="27"/>
      <c r="B1332" s="27"/>
      <c r="C1332" s="27"/>
      <c r="D1332" s="27"/>
      <c r="E1332" s="27"/>
      <c r="F1332" s="27"/>
      <c r="G1332" s="27"/>
      <c r="H1332" s="27"/>
      <c r="I1332" s="27"/>
      <c r="J1332" s="27"/>
      <c r="K1332" s="27"/>
    </row>
  </sheetData>
  <mergeCells count="36">
    <mergeCell ref="A1:AO1"/>
    <mergeCell ref="A2:AO2"/>
    <mergeCell ref="G8:AJ8"/>
    <mergeCell ref="A3:AO3"/>
    <mergeCell ref="F6:AL6"/>
    <mergeCell ref="A6:B6"/>
    <mergeCell ref="A8:A9"/>
    <mergeCell ref="B8:B9"/>
    <mergeCell ref="V9:X9"/>
    <mergeCell ref="S9:U9"/>
    <mergeCell ref="J9:L9"/>
    <mergeCell ref="M9:O9"/>
    <mergeCell ref="P9:R9"/>
    <mergeCell ref="A4:AO4"/>
    <mergeCell ref="A5:AO5"/>
    <mergeCell ref="E8:E9"/>
    <mergeCell ref="H98:J98"/>
    <mergeCell ref="F98:G98"/>
    <mergeCell ref="C98:D98"/>
    <mergeCell ref="C53:D53"/>
    <mergeCell ref="F53:G53"/>
    <mergeCell ref="H53:J53"/>
    <mergeCell ref="A30:AV30"/>
    <mergeCell ref="AH9:AJ9"/>
    <mergeCell ref="Y9:AA9"/>
    <mergeCell ref="AB9:AD9"/>
    <mergeCell ref="A28:AV28"/>
    <mergeCell ref="A29:AV29"/>
    <mergeCell ref="AM8:AM9"/>
    <mergeCell ref="G9:I9"/>
    <mergeCell ref="AE9:AG9"/>
    <mergeCell ref="C8:C9"/>
    <mergeCell ref="D8:D9"/>
    <mergeCell ref="F8:F9"/>
    <mergeCell ref="AN8:AN9"/>
    <mergeCell ref="AO8:AO9"/>
  </mergeCells>
  <phoneticPr fontId="1" type="noConversion"/>
  <printOptions horizontalCentered="1"/>
  <pageMargins left="0" right="0" top="0.52" bottom="0.39370078740157483" header="0.51181102362204722" footer="0.51181102362204722"/>
  <pageSetup paperSize="9" scale="89" orientation="landscape" horizontalDpi="300" verticalDpi="300" r:id="rId1"/>
  <headerFooter alignWithMargins="0"/>
  <colBreaks count="1" manualBreakCount="1">
    <brk id="41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A1:AU1304"/>
  <sheetViews>
    <sheetView view="pageBreakPreview" zoomScale="60" zoomScaleNormal="80" workbookViewId="0">
      <selection activeCell="K29" sqref="K29"/>
    </sheetView>
  </sheetViews>
  <sheetFormatPr defaultColWidth="9.109375" defaultRowHeight="13.2" outlineLevelRow="1" x14ac:dyDescent="0.25"/>
  <cols>
    <col min="1" max="1" width="3.88671875" style="164" customWidth="1"/>
    <col min="2" max="2" width="25.5546875" style="164" customWidth="1"/>
    <col min="3" max="3" width="10.109375" style="164" customWidth="1"/>
    <col min="4" max="4" width="22.6640625" style="164" customWidth="1"/>
    <col min="5" max="5" width="9.77734375" style="164" customWidth="1"/>
    <col min="6" max="6" width="7.6640625" style="164" customWidth="1"/>
    <col min="7" max="9" width="7.33203125" style="164" customWidth="1"/>
    <col min="10" max="10" width="3.6640625" style="164" customWidth="1"/>
    <col min="11" max="13" width="7.33203125" style="164" customWidth="1"/>
    <col min="14" max="14" width="7.109375" style="164" customWidth="1"/>
    <col min="15" max="15" width="5" style="164" customWidth="1"/>
    <col min="16" max="16" width="8.33203125" style="164" customWidth="1"/>
    <col min="17" max="16384" width="9.109375" style="164"/>
  </cols>
  <sheetData>
    <row r="1" spans="1:39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</row>
    <row r="2" spans="1:39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</row>
    <row r="3" spans="1:39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</row>
    <row r="4" spans="1:39" ht="13.8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</row>
    <row r="5" spans="1:39" s="257" customFormat="1" x14ac:dyDescent="0.25">
      <c r="A5" s="306" t="s">
        <v>215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</row>
    <row r="6" spans="1:39" ht="13.8" x14ac:dyDescent="0.25">
      <c r="A6" s="166"/>
      <c r="B6" s="166"/>
      <c r="C6" s="167"/>
      <c r="D6" s="13"/>
      <c r="E6" s="13"/>
      <c r="F6" s="170"/>
      <c r="G6" s="170"/>
      <c r="H6" s="168"/>
      <c r="I6" s="170"/>
      <c r="J6" s="170"/>
      <c r="K6" s="170"/>
      <c r="L6" s="170"/>
      <c r="M6" s="170"/>
      <c r="O6" s="171"/>
      <c r="P6" s="13" t="s">
        <v>243</v>
      </c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</row>
    <row r="7" spans="1:39" ht="12.75" customHeight="1" x14ac:dyDescent="0.25">
      <c r="A7" s="18"/>
      <c r="B7" s="66" t="s">
        <v>30</v>
      </c>
      <c r="C7" s="273" t="s">
        <v>1550</v>
      </c>
      <c r="D7" s="18" t="str">
        <f>d_1</f>
        <v>28.05.2019г.</v>
      </c>
      <c r="E7" s="18"/>
      <c r="F7" s="18" t="s">
        <v>1541</v>
      </c>
      <c r="L7" s="172"/>
      <c r="M7" s="11"/>
      <c r="N7" s="11"/>
      <c r="O7" s="11"/>
      <c r="P7" s="17" t="str">
        <f>d_5</f>
        <v>г. Сочи, ул. Бзугу 2, ст. им. Славы Метревели</v>
      </c>
      <c r="V7" s="173"/>
      <c r="W7" s="174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8" customHeight="1" x14ac:dyDescent="0.25">
      <c r="A8" s="315" t="s">
        <v>219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29" t="s">
        <v>7</v>
      </c>
      <c r="H8" s="329"/>
      <c r="I8" s="329"/>
      <c r="J8" s="330" t="s">
        <v>8</v>
      </c>
      <c r="K8" s="326" t="s">
        <v>7</v>
      </c>
      <c r="L8" s="327"/>
      <c r="M8" s="328"/>
      <c r="N8" s="315" t="s">
        <v>40</v>
      </c>
      <c r="O8" s="317" t="s">
        <v>53</v>
      </c>
      <c r="P8" s="317" t="s">
        <v>41</v>
      </c>
    </row>
    <row r="9" spans="1:39" ht="19.2" customHeight="1" x14ac:dyDescent="0.25">
      <c r="A9" s="316"/>
      <c r="B9" s="316"/>
      <c r="C9" s="316"/>
      <c r="D9" s="316"/>
      <c r="E9" s="316"/>
      <c r="F9" s="316"/>
      <c r="G9" s="175">
        <v>1</v>
      </c>
      <c r="H9" s="175">
        <v>2</v>
      </c>
      <c r="I9" s="175">
        <v>3</v>
      </c>
      <c r="J9" s="330"/>
      <c r="K9" s="175">
        <v>4</v>
      </c>
      <c r="L9" s="175">
        <v>5</v>
      </c>
      <c r="M9" s="175">
        <v>6</v>
      </c>
      <c r="N9" s="316"/>
      <c r="O9" s="318"/>
      <c r="P9" s="318"/>
    </row>
    <row r="10" spans="1:39" ht="13.5" customHeight="1" x14ac:dyDescent="0.25">
      <c r="A10" s="176" t="s">
        <v>42</v>
      </c>
      <c r="B10" s="177" t="str">
        <f>VLOOKUP($F10,УЧАСТНИКИ!$A$2:$L$1106,3,FALSE)</f>
        <v>Петров Александр</v>
      </c>
      <c r="C10" s="181" t="str">
        <f>VLOOKUP($F10,УЧАСТНИКИ!$A$2:$L$1106,4,FALSE)</f>
        <v>09.08.1986</v>
      </c>
      <c r="D10" s="177" t="str">
        <f>VLOOKUP($F10,УЧАСТНИКИ!$A$2:$L$1106,5,FALSE)</f>
        <v xml:space="preserve">Брянская область </v>
      </c>
      <c r="E10" s="265" t="str">
        <f>VLOOKUP($F10,УЧАСТНИКИ!$A$2:$L$1106,8,FALSE)</f>
        <v>МСМК</v>
      </c>
      <c r="F10" s="276" t="s">
        <v>137</v>
      </c>
      <c r="G10" s="176"/>
      <c r="H10" s="176"/>
      <c r="I10" s="176"/>
      <c r="J10" s="176"/>
      <c r="K10" s="179"/>
      <c r="L10" s="180"/>
      <c r="M10" s="180"/>
      <c r="N10" s="180"/>
      <c r="O10" s="180"/>
      <c r="P10" s="181" t="str">
        <f>VLOOKUP($F10,УЧАСТНИКИ!$A$2:$L$1106,9,FALSE)</f>
        <v>К</v>
      </c>
      <c r="Q10" s="182"/>
      <c r="R10" s="182"/>
    </row>
    <row r="11" spans="1:39" ht="13.5" customHeight="1" outlineLevel="1" x14ac:dyDescent="0.25">
      <c r="A11" s="176"/>
      <c r="B11" s="177"/>
      <c r="C11" s="181"/>
      <c r="D11" s="177"/>
      <c r="E11" s="265"/>
      <c r="F11" s="276"/>
      <c r="G11" s="176"/>
      <c r="H11" s="176"/>
      <c r="I11" s="176"/>
      <c r="J11" s="176"/>
      <c r="K11" s="179"/>
      <c r="L11" s="180"/>
      <c r="M11" s="180"/>
      <c r="N11" s="180"/>
      <c r="O11" s="180"/>
      <c r="P11" s="181"/>
      <c r="Q11" s="182"/>
      <c r="R11" s="182"/>
    </row>
    <row r="12" spans="1:39" ht="13.5" customHeight="1" x14ac:dyDescent="0.25">
      <c r="A12" s="176" t="s">
        <v>43</v>
      </c>
      <c r="B12" s="177" t="str">
        <f>VLOOKUP($F12,УЧАСТНИКИ!$A$2:$L$1106,3,FALSE)</f>
        <v>Новиков Илья</v>
      </c>
      <c r="C12" s="181" t="str">
        <f>VLOOKUP($F12,УЧАСТНИКИ!$A$2:$L$1106,4,FALSE)</f>
        <v>08.09.1996</v>
      </c>
      <c r="D12" s="177" t="str">
        <f>VLOOKUP($F12,УЧАСТНИКИ!$A$2:$L$1106,5,FALSE)</f>
        <v xml:space="preserve">Республика Карелия </v>
      </c>
      <c r="E12" s="265" t="str">
        <f>VLOOKUP($F12,УЧАСТНИКИ!$A$2:$L$1106,8,FALSE)</f>
        <v>КМС</v>
      </c>
      <c r="F12" s="276" t="s">
        <v>1501</v>
      </c>
      <c r="G12" s="176"/>
      <c r="H12" s="176"/>
      <c r="I12" s="176"/>
      <c r="J12" s="176"/>
      <c r="K12" s="179"/>
      <c r="L12" s="180"/>
      <c r="M12" s="180"/>
      <c r="N12" s="180"/>
      <c r="O12" s="180"/>
      <c r="P12" s="181" t="str">
        <f>VLOOKUP($F12,УЧАСТНИКИ!$A$2:$L$1106,9,FALSE)</f>
        <v>К</v>
      </c>
      <c r="Q12" s="182"/>
      <c r="R12" s="182"/>
    </row>
    <row r="13" spans="1:39" ht="13.5" customHeight="1" outlineLevel="1" x14ac:dyDescent="0.25">
      <c r="A13" s="176"/>
      <c r="B13" s="177"/>
      <c r="C13" s="181"/>
      <c r="D13" s="177"/>
      <c r="E13" s="265"/>
      <c r="F13" s="276"/>
      <c r="G13" s="176"/>
      <c r="H13" s="176"/>
      <c r="I13" s="176"/>
      <c r="J13" s="176"/>
      <c r="K13" s="179"/>
      <c r="L13" s="180"/>
      <c r="M13" s="180"/>
      <c r="N13" s="180"/>
      <c r="O13" s="180"/>
      <c r="P13" s="181"/>
      <c r="Q13" s="182"/>
      <c r="R13" s="182"/>
    </row>
    <row r="14" spans="1:39" ht="13.5" customHeight="1" x14ac:dyDescent="0.25">
      <c r="A14" s="176" t="s">
        <v>44</v>
      </c>
      <c r="B14" s="177" t="str">
        <f>VLOOKUP($F14,УЧАСТНИКИ!$A$2:$L$1106,3,FALSE)</f>
        <v>Муравьев Виталий</v>
      </c>
      <c r="C14" s="181" t="str">
        <f>VLOOKUP($F14,УЧАСТНИКИ!$A$2:$L$1106,4,FALSE)</f>
        <v>01.10.1993</v>
      </c>
      <c r="D14" s="177" t="str">
        <f>VLOOKUP($F14,УЧАСТНИКИ!$A$2:$L$1106,5,FALSE)</f>
        <v xml:space="preserve">Красноярский край </v>
      </c>
      <c r="E14" s="265" t="str">
        <f>VLOOKUP($F14,УЧАСТНИКИ!$A$2:$L$1106,8,FALSE)</f>
        <v>МС</v>
      </c>
      <c r="F14" s="276" t="s">
        <v>1343</v>
      </c>
      <c r="G14" s="176"/>
      <c r="H14" s="176"/>
      <c r="I14" s="176"/>
      <c r="J14" s="176"/>
      <c r="K14" s="179"/>
      <c r="L14" s="180"/>
      <c r="M14" s="180"/>
      <c r="N14" s="180"/>
      <c r="O14" s="180"/>
      <c r="P14" s="181" t="str">
        <f>VLOOKUP($F14,УЧАСТНИКИ!$A$2:$L$1106,9,FALSE)</f>
        <v>К</v>
      </c>
      <c r="Q14" s="182"/>
      <c r="R14" s="182"/>
    </row>
    <row r="15" spans="1:39" ht="13.5" customHeight="1" outlineLevel="1" x14ac:dyDescent="0.25">
      <c r="A15" s="176"/>
      <c r="B15" s="177"/>
      <c r="C15" s="181"/>
      <c r="D15" s="177"/>
      <c r="E15" s="265"/>
      <c r="F15" s="276"/>
      <c r="G15" s="176"/>
      <c r="H15" s="176"/>
      <c r="I15" s="176"/>
      <c r="J15" s="176"/>
      <c r="K15" s="179"/>
      <c r="L15" s="180"/>
      <c r="M15" s="180"/>
      <c r="N15" s="180"/>
      <c r="O15" s="180"/>
      <c r="P15" s="181"/>
      <c r="Q15" s="182"/>
      <c r="R15" s="182"/>
    </row>
    <row r="16" spans="1:39" ht="13.5" customHeight="1" x14ac:dyDescent="0.25">
      <c r="A16" s="176" t="s">
        <v>45</v>
      </c>
      <c r="B16" s="177" t="str">
        <f>VLOOKUP($F16,УЧАСТНИКИ!$A$2:$L$1106,3,FALSE)</f>
        <v>Ряполов Анатолий</v>
      </c>
      <c r="C16" s="181" t="str">
        <f>VLOOKUP($F16,УЧАСТНИКИ!$A$2:$L$1106,4,FALSE)</f>
        <v>31.01.1997</v>
      </c>
      <c r="D16" s="177" t="str">
        <f>VLOOKUP($F16,УЧАСТНИКИ!$A$2:$L$1106,5,FALSE)</f>
        <v xml:space="preserve">Краснодарский край </v>
      </c>
      <c r="E16" s="265" t="str">
        <f>VLOOKUP($F16,УЧАСТНИКИ!$A$2:$L$1106,8,FALSE)</f>
        <v>МС</v>
      </c>
      <c r="F16" s="276" t="s">
        <v>1394</v>
      </c>
      <c r="G16" s="176"/>
      <c r="H16" s="176"/>
      <c r="I16" s="176"/>
      <c r="J16" s="176"/>
      <c r="K16" s="179"/>
      <c r="L16" s="180"/>
      <c r="M16" s="180"/>
      <c r="N16" s="180"/>
      <c r="O16" s="180"/>
      <c r="P16" s="181" t="str">
        <f>VLOOKUP($F16,УЧАСТНИКИ!$A$2:$L$1106,9,FALSE)</f>
        <v>К</v>
      </c>
      <c r="Q16" s="182"/>
      <c r="R16" s="182"/>
    </row>
    <row r="17" spans="1:18" ht="13.5" customHeight="1" outlineLevel="1" x14ac:dyDescent="0.25">
      <c r="A17" s="176"/>
      <c r="B17" s="177"/>
      <c r="C17" s="181"/>
      <c r="D17" s="177"/>
      <c r="E17" s="265"/>
      <c r="F17" s="276"/>
      <c r="G17" s="176"/>
      <c r="H17" s="176"/>
      <c r="I17" s="176"/>
      <c r="J17" s="176"/>
      <c r="K17" s="179"/>
      <c r="L17" s="180"/>
      <c r="M17" s="180"/>
      <c r="N17" s="180"/>
      <c r="O17" s="180"/>
      <c r="P17" s="181"/>
      <c r="Q17" s="182"/>
      <c r="R17" s="182"/>
    </row>
    <row r="18" spans="1:18" ht="13.5" customHeight="1" x14ac:dyDescent="0.25">
      <c r="A18" s="176" t="s">
        <v>46</v>
      </c>
      <c r="B18" s="177" t="str">
        <f>VLOOKUP($F18,УЧАСТНИКИ!$A$2:$L$1106,3,FALSE)</f>
        <v>Шалин Павел</v>
      </c>
      <c r="C18" s="181" t="str">
        <f>VLOOKUP($F18,УЧАСТНИКИ!$A$2:$L$1106,4,FALSE)</f>
        <v>06.03.1987</v>
      </c>
      <c r="D18" s="177" t="str">
        <f>VLOOKUP($F18,УЧАСТНИКИ!$A$2:$L$1106,5,FALSE)</f>
        <v>Москва Липецкая область</v>
      </c>
      <c r="E18" s="265" t="str">
        <f>VLOOKUP($F18,УЧАСТНИКИ!$A$2:$L$1106,8,FALSE)</f>
        <v>МСМК</v>
      </c>
      <c r="F18" s="276" t="s">
        <v>1359</v>
      </c>
      <c r="G18" s="176"/>
      <c r="H18" s="176"/>
      <c r="I18" s="176"/>
      <c r="J18" s="176"/>
      <c r="K18" s="179"/>
      <c r="L18" s="180"/>
      <c r="M18" s="180"/>
      <c r="N18" s="180"/>
      <c r="O18" s="180"/>
      <c r="P18" s="181" t="str">
        <f>VLOOKUP($F18,УЧАСТНИКИ!$A$2:$L$1106,9,FALSE)</f>
        <v>К</v>
      </c>
      <c r="Q18" s="182"/>
      <c r="R18" s="182"/>
    </row>
    <row r="19" spans="1:18" ht="13.5" customHeight="1" outlineLevel="1" x14ac:dyDescent="0.25">
      <c r="A19" s="176"/>
      <c r="B19" s="177"/>
      <c r="C19" s="181"/>
      <c r="D19" s="177"/>
      <c r="E19" s="265"/>
      <c r="F19" s="276"/>
      <c r="G19" s="176"/>
      <c r="H19" s="176"/>
      <c r="I19" s="176"/>
      <c r="J19" s="176"/>
      <c r="K19" s="179"/>
      <c r="L19" s="180"/>
      <c r="M19" s="180"/>
      <c r="N19" s="180"/>
      <c r="O19" s="180"/>
      <c r="P19" s="181"/>
      <c r="Q19" s="182"/>
      <c r="R19" s="182"/>
    </row>
    <row r="20" spans="1:18" ht="13.5" customHeight="1" x14ac:dyDescent="0.25">
      <c r="A20" s="176" t="s">
        <v>47</v>
      </c>
      <c r="B20" s="177" t="str">
        <f>VLOOKUP($F20,УЧАСТНИКИ!$A$2:$L$1106,3,FALSE)</f>
        <v>Тимофеев Евгений</v>
      </c>
      <c r="C20" s="181" t="str">
        <f>VLOOKUP($F20,УЧАСТНИКИ!$A$2:$L$1106,4,FALSE)</f>
        <v>30.05.1998</v>
      </c>
      <c r="D20" s="177" t="str">
        <f>VLOOKUP($F20,УЧАСТНИКИ!$A$2:$L$1106,5,FALSE)</f>
        <v xml:space="preserve">Самарская область </v>
      </c>
      <c r="E20" s="265" t="str">
        <f>VLOOKUP($F20,УЧАСТНИКИ!$A$2:$L$1106,8,FALSE)</f>
        <v>МС</v>
      </c>
      <c r="F20" s="276" t="s">
        <v>1480</v>
      </c>
      <c r="G20" s="176"/>
      <c r="H20" s="176"/>
      <c r="I20" s="176"/>
      <c r="J20" s="176"/>
      <c r="K20" s="179"/>
      <c r="L20" s="180"/>
      <c r="M20" s="180"/>
      <c r="N20" s="180"/>
      <c r="O20" s="180"/>
      <c r="P20" s="181" t="str">
        <f>VLOOKUP($F20,УЧАСТНИКИ!$A$2:$L$1106,9,FALSE)</f>
        <v>К</v>
      </c>
      <c r="Q20" s="182"/>
      <c r="R20" s="182"/>
    </row>
    <row r="21" spans="1:18" ht="13.5" customHeight="1" outlineLevel="1" x14ac:dyDescent="0.25">
      <c r="A21" s="176"/>
      <c r="B21" s="177"/>
      <c r="C21" s="181"/>
      <c r="D21" s="177"/>
      <c r="E21" s="265"/>
      <c r="F21" s="276"/>
      <c r="G21" s="176"/>
      <c r="H21" s="176"/>
      <c r="I21" s="176"/>
      <c r="J21" s="176"/>
      <c r="K21" s="179"/>
      <c r="L21" s="180"/>
      <c r="M21" s="180"/>
      <c r="N21" s="180"/>
      <c r="O21" s="180"/>
      <c r="P21" s="181"/>
      <c r="Q21" s="182"/>
      <c r="R21" s="182"/>
    </row>
    <row r="22" spans="1:18" ht="13.5" customHeight="1" x14ac:dyDescent="0.25">
      <c r="A22" s="176" t="s">
        <v>48</v>
      </c>
      <c r="B22" s="177" t="str">
        <f>VLOOKUP($F22,УЧАСТНИКИ!$A$2:$L$1106,3,FALSE)</f>
        <v>Абольский Алексей</v>
      </c>
      <c r="C22" s="181" t="str">
        <f>VLOOKUP($F22,УЧАСТНИКИ!$A$2:$L$1106,4,FALSE)</f>
        <v>03.05.1998</v>
      </c>
      <c r="D22" s="177" t="str">
        <f>VLOOKUP($F22,УЧАСТНИКИ!$A$2:$L$1106,5,FALSE)</f>
        <v xml:space="preserve">Омская область </v>
      </c>
      <c r="E22" s="265" t="str">
        <f>VLOOKUP($F22,УЧАСТНИКИ!$A$2:$L$1106,8,FALSE)</f>
        <v>КМС</v>
      </c>
      <c r="F22" s="276" t="s">
        <v>1353</v>
      </c>
      <c r="G22" s="176"/>
      <c r="H22" s="176"/>
      <c r="I22" s="176"/>
      <c r="J22" s="176"/>
      <c r="K22" s="179"/>
      <c r="L22" s="180"/>
      <c r="M22" s="180"/>
      <c r="N22" s="180"/>
      <c r="O22" s="180"/>
      <c r="P22" s="181" t="str">
        <f>VLOOKUP($F22,УЧАСТНИКИ!$A$2:$L$1106,9,FALSE)</f>
        <v>К</v>
      </c>
      <c r="Q22" s="182"/>
      <c r="R22" s="182"/>
    </row>
    <row r="23" spans="1:18" ht="13.5" customHeight="1" outlineLevel="1" x14ac:dyDescent="0.25">
      <c r="A23" s="176"/>
      <c r="B23" s="177"/>
      <c r="C23" s="181"/>
      <c r="D23" s="177"/>
      <c r="E23" s="265"/>
      <c r="F23" s="276"/>
      <c r="G23" s="176"/>
      <c r="H23" s="176"/>
      <c r="I23" s="176"/>
      <c r="J23" s="176"/>
      <c r="K23" s="179"/>
      <c r="L23" s="180"/>
      <c r="M23" s="180"/>
      <c r="N23" s="180"/>
      <c r="O23" s="180"/>
      <c r="P23" s="181"/>
      <c r="Q23" s="182"/>
      <c r="R23" s="182"/>
    </row>
    <row r="24" spans="1:18" ht="13.5" customHeight="1" x14ac:dyDescent="0.25">
      <c r="A24" s="176" t="s">
        <v>71</v>
      </c>
      <c r="B24" s="177" t="str">
        <f>VLOOKUP($F24,УЧАСТНИКИ!$A$2:$L$1106,3,FALSE)</f>
        <v>Полянский Сергей</v>
      </c>
      <c r="C24" s="181" t="str">
        <f>VLOOKUP($F24,УЧАСТНИКИ!$A$2:$L$1106,4,FALSE)</f>
        <v>29.10.1989</v>
      </c>
      <c r="D24" s="177" t="str">
        <f>VLOOKUP($F24,УЧАСТНИКИ!$A$2:$L$1106,5,FALSE)</f>
        <v xml:space="preserve">Краснодарский край </v>
      </c>
      <c r="E24" s="265" t="str">
        <f>VLOOKUP($F24,УЧАСТНИКИ!$A$2:$L$1106,8,FALSE)</f>
        <v>МСМК</v>
      </c>
      <c r="F24" s="276" t="s">
        <v>1</v>
      </c>
      <c r="G24" s="176"/>
      <c r="H24" s="176"/>
      <c r="I24" s="176"/>
      <c r="J24" s="176"/>
      <c r="K24" s="179"/>
      <c r="L24" s="180"/>
      <c r="M24" s="180"/>
      <c r="N24" s="180"/>
      <c r="O24" s="180"/>
      <c r="P24" s="181" t="str">
        <f>VLOOKUP($F24,УЧАСТНИКИ!$A$2:$L$1106,9,FALSE)</f>
        <v>Л</v>
      </c>
      <c r="Q24" s="182"/>
      <c r="R24" s="182"/>
    </row>
    <row r="25" spans="1:18" ht="13.5" customHeight="1" outlineLevel="1" x14ac:dyDescent="0.25">
      <c r="A25" s="176"/>
      <c r="B25" s="177"/>
      <c r="C25" s="181"/>
      <c r="D25" s="177"/>
      <c r="E25" s="265"/>
      <c r="F25" s="276"/>
      <c r="G25" s="176"/>
      <c r="H25" s="176"/>
      <c r="I25" s="176"/>
      <c r="J25" s="176"/>
      <c r="K25" s="179"/>
      <c r="L25" s="180"/>
      <c r="M25" s="180"/>
      <c r="N25" s="180"/>
      <c r="O25" s="180"/>
      <c r="P25" s="181"/>
      <c r="Q25" s="182"/>
      <c r="R25" s="182"/>
    </row>
    <row r="26" spans="1:18" ht="13.5" customHeight="1" x14ac:dyDescent="0.25">
      <c r="A26" s="176" t="s">
        <v>78</v>
      </c>
      <c r="B26" s="177" t="str">
        <f>VLOOKUP($F26,УЧАСТНИКИ!$A$2:$L$1106,3,FALSE)</f>
        <v>Губин Евгений</v>
      </c>
      <c r="C26" s="181" t="str">
        <f>VLOOKUP($F26,УЧАСТНИКИ!$A$2:$L$1106,4,FALSE)</f>
        <v>02.07.1997</v>
      </c>
      <c r="D26" s="177" t="str">
        <f>VLOOKUP($F26,УЧАСТНИКИ!$A$2:$L$1106,5,FALSE)</f>
        <v>Москва Челябинская область</v>
      </c>
      <c r="E26" s="265" t="str">
        <f>VLOOKUP($F26,УЧАСТНИКИ!$A$2:$L$1106,8,FALSE)</f>
        <v>КМС</v>
      </c>
      <c r="F26" s="276" t="s">
        <v>1481</v>
      </c>
      <c r="G26" s="176"/>
      <c r="H26" s="176"/>
      <c r="I26" s="176"/>
      <c r="J26" s="176"/>
      <c r="K26" s="179"/>
      <c r="L26" s="180"/>
      <c r="M26" s="180"/>
      <c r="N26" s="180"/>
      <c r="O26" s="180"/>
      <c r="P26" s="181" t="str">
        <f>VLOOKUP($F26,УЧАСТНИКИ!$A$2:$L$1106,9,FALSE)</f>
        <v>К</v>
      </c>
      <c r="Q26" s="182"/>
      <c r="R26" s="182"/>
    </row>
    <row r="27" spans="1:18" ht="13.5" customHeight="1" outlineLevel="1" x14ac:dyDescent="0.25">
      <c r="A27" s="176"/>
      <c r="B27" s="177"/>
      <c r="C27" s="181"/>
      <c r="D27" s="177"/>
      <c r="E27" s="265"/>
      <c r="F27" s="276"/>
      <c r="G27" s="176"/>
      <c r="H27" s="176"/>
      <c r="I27" s="176"/>
      <c r="J27" s="176"/>
      <c r="K27" s="179"/>
      <c r="L27" s="180"/>
      <c r="M27" s="180"/>
      <c r="N27" s="180"/>
      <c r="O27" s="180"/>
      <c r="P27" s="181"/>
      <c r="Q27" s="182"/>
      <c r="R27" s="182"/>
    </row>
    <row r="28" spans="1:18" ht="13.5" customHeight="1" x14ac:dyDescent="0.25">
      <c r="A28" s="176" t="s">
        <v>77</v>
      </c>
      <c r="B28" s="177" t="str">
        <f>VLOOKUP($F28,УЧАСТНИКИ!$A$2:$L$1106,3,FALSE)</f>
        <v>Богданов Денис</v>
      </c>
      <c r="C28" s="181" t="str">
        <f>VLOOKUP($F28,УЧАСТНИКИ!$A$2:$L$1106,4,FALSE)</f>
        <v>02.04.1991</v>
      </c>
      <c r="D28" s="177" t="str">
        <f>VLOOKUP($F28,УЧАСТНИКИ!$A$2:$L$1106,5,FALSE)</f>
        <v>Волгоградская область Москва</v>
      </c>
      <c r="E28" s="265" t="str">
        <f>VLOOKUP($F28,УЧАСТНИКИ!$A$2:$L$1106,8,FALSE)</f>
        <v>МС</v>
      </c>
      <c r="F28" s="276" t="s">
        <v>47</v>
      </c>
      <c r="G28" s="176"/>
      <c r="H28" s="176"/>
      <c r="I28" s="176"/>
      <c r="J28" s="176"/>
      <c r="K28" s="179"/>
      <c r="L28" s="180"/>
      <c r="M28" s="180"/>
      <c r="N28" s="180"/>
      <c r="O28" s="180"/>
      <c r="P28" s="181" t="str">
        <f>VLOOKUP($F28,УЧАСТНИКИ!$A$2:$L$1106,9,FALSE)</f>
        <v>К</v>
      </c>
      <c r="Q28" s="182"/>
      <c r="R28" s="182"/>
    </row>
    <row r="29" spans="1:18" ht="13.5" customHeight="1" outlineLevel="1" x14ac:dyDescent="0.25">
      <c r="A29" s="176" t="s">
        <v>75</v>
      </c>
      <c r="B29" s="177"/>
      <c r="C29" s="181"/>
      <c r="D29" s="177"/>
      <c r="E29" s="265"/>
      <c r="F29" s="276"/>
      <c r="G29" s="176"/>
      <c r="H29" s="176"/>
      <c r="I29" s="176"/>
      <c r="J29" s="176"/>
      <c r="K29" s="179"/>
      <c r="L29" s="180"/>
      <c r="M29" s="180"/>
      <c r="N29" s="180"/>
      <c r="O29" s="180"/>
      <c r="P29" s="181"/>
      <c r="Q29" s="182"/>
      <c r="R29" s="182"/>
    </row>
    <row r="30" spans="1:18" ht="13.5" customHeight="1" x14ac:dyDescent="0.25">
      <c r="A30" s="176" t="s">
        <v>76</v>
      </c>
      <c r="B30" s="177" t="str">
        <f>VLOOKUP($F30,УЧАСТНИКИ!$A$2:$L$1106,3,FALSE)</f>
        <v>Бобков Дмитрий</v>
      </c>
      <c r="C30" s="181" t="str">
        <f>VLOOKUP($F30,УЧАСТНИКИ!$A$2:$L$1106,4,FALSE)</f>
        <v>20.03.1988</v>
      </c>
      <c r="D30" s="177" t="str">
        <f>VLOOKUP($F30,УЧАСТНИКИ!$A$2:$L$1106,5,FALSE)</f>
        <v xml:space="preserve">Краснодарский край </v>
      </c>
      <c r="E30" s="265" t="str">
        <f>VLOOKUP($F30,УЧАСТНИКИ!$A$2:$L$1106,8,FALSE)</f>
        <v>МС</v>
      </c>
      <c r="F30" s="276" t="s">
        <v>185</v>
      </c>
      <c r="G30" s="176"/>
      <c r="H30" s="176"/>
      <c r="I30" s="176"/>
      <c r="J30" s="176"/>
      <c r="K30" s="179"/>
      <c r="L30" s="180"/>
      <c r="M30" s="180"/>
      <c r="N30" s="180"/>
      <c r="O30" s="180"/>
      <c r="P30" s="181" t="str">
        <f>VLOOKUP($F30,УЧАСТНИКИ!$A$2:$L$1106,9,FALSE)</f>
        <v>Л</v>
      </c>
      <c r="Q30" s="182"/>
      <c r="R30" s="182"/>
    </row>
    <row r="31" spans="1:18" ht="13.5" customHeight="1" outlineLevel="1" x14ac:dyDescent="0.25">
      <c r="A31" s="176" t="s">
        <v>73</v>
      </c>
      <c r="B31" s="177"/>
      <c r="C31" s="181"/>
      <c r="D31" s="177"/>
      <c r="E31" s="265"/>
      <c r="F31" s="176"/>
      <c r="G31" s="176"/>
      <c r="H31" s="176"/>
      <c r="I31" s="176"/>
      <c r="J31" s="176"/>
      <c r="K31" s="179"/>
      <c r="L31" s="180"/>
      <c r="M31" s="180"/>
      <c r="N31" s="180"/>
      <c r="O31" s="180"/>
      <c r="P31" s="181"/>
      <c r="Q31" s="182"/>
      <c r="R31" s="182"/>
    </row>
    <row r="32" spans="1:18" ht="13.5" customHeight="1" x14ac:dyDescent="0.25">
      <c r="A32" s="176" t="s">
        <v>75</v>
      </c>
      <c r="B32" s="177" t="str">
        <f>VLOOKUP($F32,УЧАСТНИКИ!$A$2:$L$1106,3,FALSE)</f>
        <v>Ндимбе Роман</v>
      </c>
      <c r="C32" s="181" t="str">
        <f>VLOOKUP($F32,УЧАСТНИКИ!$A$2:$L$1106,4,FALSE)</f>
        <v>06.07.1996</v>
      </c>
      <c r="D32" s="177" t="str">
        <f>VLOOKUP($F32,УЧАСТНИКИ!$A$2:$L$1106,5,FALSE)</f>
        <v xml:space="preserve">Санкт-Петербург </v>
      </c>
      <c r="E32" s="265" t="str">
        <f>VLOOKUP($F32,УЧАСТНИКИ!$A$2:$L$1106,8,FALSE)</f>
        <v>КМС</v>
      </c>
      <c r="F32" s="277" t="s">
        <v>1441</v>
      </c>
      <c r="G32" s="176"/>
      <c r="H32" s="176"/>
      <c r="I32" s="176"/>
      <c r="J32" s="176"/>
      <c r="K32" s="179"/>
      <c r="L32" s="180"/>
      <c r="M32" s="180"/>
      <c r="N32" s="180"/>
      <c r="O32" s="180"/>
      <c r="P32" s="181" t="str">
        <f>VLOOKUP($F32,УЧАСТНИКИ!$A$2:$L$1106,9,FALSE)</f>
        <v>Л</v>
      </c>
      <c r="Q32" s="182"/>
      <c r="R32" s="182"/>
    </row>
    <row r="33" spans="1:18" ht="13.5" customHeight="1" outlineLevel="1" x14ac:dyDescent="0.25">
      <c r="A33" s="176" t="s">
        <v>79</v>
      </c>
      <c r="B33" s="177"/>
      <c r="C33" s="181"/>
      <c r="D33" s="177"/>
      <c r="E33" s="265"/>
      <c r="F33" s="176"/>
      <c r="G33" s="176"/>
      <c r="H33" s="176"/>
      <c r="I33" s="176"/>
      <c r="J33" s="176"/>
      <c r="K33" s="179"/>
      <c r="L33" s="180"/>
      <c r="M33" s="180"/>
      <c r="N33" s="180"/>
      <c r="O33" s="180"/>
      <c r="P33" s="181"/>
      <c r="Q33" s="182"/>
      <c r="R33" s="182"/>
    </row>
    <row r="34" spans="1:18" ht="13.5" customHeight="1" x14ac:dyDescent="0.25">
      <c r="A34" s="176" t="s">
        <v>74</v>
      </c>
      <c r="B34" s="177" t="str">
        <f>VLOOKUP($F34,УЧАСТНИКИ!$A$2:$L$1106,3,FALSE)</f>
        <v>Юнякин Максим</v>
      </c>
      <c r="C34" s="181" t="str">
        <f>VLOOKUP($F34,УЧАСТНИКИ!$A$2:$L$1106,4,FALSE)</f>
        <v>13.02.1996</v>
      </c>
      <c r="D34" s="177" t="str">
        <f>VLOOKUP($F34,УЧАСТНИКИ!$A$2:$L$1106,5,FALSE)</f>
        <v>Москва Саратовская область</v>
      </c>
      <c r="E34" s="265" t="str">
        <f>VLOOKUP($F34,УЧАСТНИКИ!$A$2:$L$1106,8,FALSE)</f>
        <v>МС</v>
      </c>
      <c r="F34" s="277" t="s">
        <v>1537</v>
      </c>
      <c r="G34" s="176"/>
      <c r="H34" s="176"/>
      <c r="I34" s="176"/>
      <c r="J34" s="176"/>
      <c r="K34" s="179"/>
      <c r="L34" s="180"/>
      <c r="M34" s="180"/>
      <c r="N34" s="180"/>
      <c r="O34" s="180"/>
      <c r="P34" s="181" t="str">
        <f>VLOOKUP($F34,УЧАСТНИКИ!$A$2:$L$1106,9,FALSE)</f>
        <v>Л</v>
      </c>
      <c r="Q34" s="182"/>
      <c r="R34" s="182"/>
    </row>
    <row r="35" spans="1:18" ht="13.5" customHeight="1" outlineLevel="1" x14ac:dyDescent="0.25">
      <c r="A35" s="176" t="s">
        <v>81</v>
      </c>
      <c r="B35" s="177"/>
      <c r="C35" s="181"/>
      <c r="D35" s="177"/>
      <c r="E35" s="265"/>
      <c r="F35" s="176"/>
      <c r="G35" s="176"/>
      <c r="H35" s="176"/>
      <c r="I35" s="176"/>
      <c r="J35" s="176"/>
      <c r="K35" s="179"/>
      <c r="L35" s="180"/>
      <c r="M35" s="180"/>
      <c r="N35" s="180"/>
      <c r="O35" s="180"/>
      <c r="P35" s="181"/>
      <c r="Q35" s="182"/>
      <c r="R35" s="182"/>
    </row>
    <row r="36" spans="1:18" ht="13.5" customHeight="1" x14ac:dyDescent="0.25">
      <c r="A36" s="176" t="s">
        <v>73</v>
      </c>
      <c r="B36" s="177" t="str">
        <f>VLOOKUP($F36,УЧАСТНИКИ!$A$2:$L$1106,3,FALSE)</f>
        <v>Головачев Никита</v>
      </c>
      <c r="C36" s="181" t="str">
        <f>VLOOKUP($F36,УЧАСТНИКИ!$A$2:$L$1106,4,FALSE)</f>
        <v>24.12.1992</v>
      </c>
      <c r="D36" s="177" t="str">
        <f>VLOOKUP($F36,УЧАСТНИКИ!$A$2:$L$1106,5,FALSE)</f>
        <v xml:space="preserve">Краснодарский край </v>
      </c>
      <c r="E36" s="265" t="str">
        <f>VLOOKUP($F36,УЧАСТНИКИ!$A$2:$L$1106,8,FALSE)</f>
        <v>1</v>
      </c>
      <c r="F36" s="277" t="s">
        <v>1376</v>
      </c>
      <c r="G36" s="176"/>
      <c r="H36" s="176"/>
      <c r="I36" s="176"/>
      <c r="J36" s="176"/>
      <c r="K36" s="179"/>
      <c r="L36" s="180"/>
      <c r="M36" s="180"/>
      <c r="N36" s="180"/>
      <c r="O36" s="180"/>
      <c r="P36" s="181" t="str">
        <f>VLOOKUP($F36,УЧАСТНИКИ!$A$2:$L$1106,9,FALSE)</f>
        <v>Л</v>
      </c>
      <c r="Q36" s="182"/>
      <c r="R36" s="182"/>
    </row>
    <row r="37" spans="1:18" ht="13.5" customHeight="1" outlineLevel="1" x14ac:dyDescent="0.25">
      <c r="A37" s="176" t="s">
        <v>77</v>
      </c>
      <c r="B37" s="177"/>
      <c r="C37" s="181"/>
      <c r="D37" s="177"/>
      <c r="E37" s="265"/>
      <c r="F37" s="176"/>
      <c r="G37" s="176"/>
      <c r="H37" s="176"/>
      <c r="I37" s="176"/>
      <c r="J37" s="176"/>
      <c r="K37" s="179"/>
      <c r="L37" s="180"/>
      <c r="M37" s="180"/>
      <c r="N37" s="180"/>
      <c r="O37" s="180"/>
      <c r="P37" s="181"/>
      <c r="Q37" s="182"/>
      <c r="R37" s="182"/>
    </row>
    <row r="38" spans="1:18" ht="13.5" customHeight="1" x14ac:dyDescent="0.25">
      <c r="A38" s="176" t="s">
        <v>72</v>
      </c>
      <c r="B38" s="177" t="str">
        <f>VLOOKUP($F38,УЧАСТНИКИ!$A$2:$L$1106,3,FALSE)</f>
        <v>Сехин Александр</v>
      </c>
      <c r="C38" s="181" t="str">
        <f>VLOOKUP($F38,УЧАСТНИКИ!$A$2:$L$1106,4,FALSE)</f>
        <v>05.06.1992</v>
      </c>
      <c r="D38" s="177" t="str">
        <f>VLOOKUP($F38,УЧАСТНИКИ!$A$2:$L$1106,5,FALSE)</f>
        <v>Москва Брянская область</v>
      </c>
      <c r="E38" s="265" t="str">
        <f>VLOOKUP($F38,УЧАСТНИКИ!$A$2:$L$1106,8,FALSE)</f>
        <v>МС</v>
      </c>
      <c r="F38" s="277" t="s">
        <v>139</v>
      </c>
      <c r="G38" s="176"/>
      <c r="H38" s="176"/>
      <c r="I38" s="176"/>
      <c r="J38" s="176"/>
      <c r="K38" s="179"/>
      <c r="L38" s="180"/>
      <c r="M38" s="180"/>
      <c r="N38" s="180"/>
      <c r="O38" s="180"/>
      <c r="P38" s="181" t="str">
        <f>VLOOKUP($F38,УЧАСТНИКИ!$A$2:$L$1106,9,FALSE)</f>
        <v>К</v>
      </c>
      <c r="Q38" s="182"/>
      <c r="R38" s="182"/>
    </row>
    <row r="39" spans="1:18" ht="13.5" customHeight="1" outlineLevel="1" x14ac:dyDescent="0.25">
      <c r="A39" s="176" t="s">
        <v>75</v>
      </c>
      <c r="B39" s="177"/>
      <c r="C39" s="181"/>
      <c r="D39" s="177"/>
      <c r="E39" s="265"/>
      <c r="F39" s="176"/>
      <c r="G39" s="176"/>
      <c r="H39" s="176"/>
      <c r="I39" s="176"/>
      <c r="J39" s="176"/>
      <c r="K39" s="179"/>
      <c r="L39" s="180"/>
      <c r="M39" s="180"/>
      <c r="N39" s="180"/>
      <c r="O39" s="180"/>
      <c r="P39" s="181"/>
      <c r="Q39" s="182"/>
      <c r="R39" s="182"/>
    </row>
    <row r="40" spans="1:18" ht="13.5" customHeight="1" x14ac:dyDescent="0.25">
      <c r="A40" s="176" t="s">
        <v>79</v>
      </c>
      <c r="B40" s="177" t="str">
        <f>VLOOKUP($F40,УЧАСТНИКИ!$A$2:$L$1106,3,FALSE)</f>
        <v>Меньков Александр</v>
      </c>
      <c r="C40" s="181" t="str">
        <f>VLOOKUP($F40,УЧАСТНИКИ!$A$2:$L$1106,4,FALSE)</f>
        <v>07.12.1990</v>
      </c>
      <c r="D40" s="177" t="str">
        <f>VLOOKUP($F40,УЧАСТНИКИ!$A$2:$L$1106,5,FALSE)</f>
        <v>Красноярский край Республика Мордовия</v>
      </c>
      <c r="E40" s="265" t="str">
        <f>VLOOKUP($F40,УЧАСТНИКИ!$A$2:$L$1106,8,FALSE)</f>
        <v>ЗМС</v>
      </c>
      <c r="F40" s="277" t="s">
        <v>1342</v>
      </c>
      <c r="G40" s="176"/>
      <c r="H40" s="176"/>
      <c r="I40" s="176"/>
      <c r="J40" s="176"/>
      <c r="K40" s="179"/>
      <c r="L40" s="180"/>
      <c r="M40" s="180"/>
      <c r="N40" s="180"/>
      <c r="O40" s="180"/>
      <c r="P40" s="181" t="str">
        <f>VLOOKUP($F40,УЧАСТНИКИ!$A$2:$L$1106,9,FALSE)</f>
        <v>К</v>
      </c>
      <c r="Q40" s="182"/>
      <c r="R40" s="182"/>
    </row>
    <row r="41" spans="1:18" ht="13.5" customHeight="1" outlineLevel="1" x14ac:dyDescent="0.25">
      <c r="A41" s="176" t="s">
        <v>73</v>
      </c>
      <c r="B41" s="177"/>
      <c r="C41" s="181"/>
      <c r="D41" s="177"/>
      <c r="E41" s="265"/>
      <c r="F41" s="176"/>
      <c r="G41" s="176"/>
      <c r="H41" s="176"/>
      <c r="I41" s="176"/>
      <c r="J41" s="176"/>
      <c r="K41" s="179"/>
      <c r="L41" s="180"/>
      <c r="M41" s="180"/>
      <c r="N41" s="180"/>
      <c r="O41" s="180"/>
      <c r="P41" s="181"/>
      <c r="Q41" s="182"/>
      <c r="R41" s="182"/>
    </row>
    <row r="42" spans="1:18" ht="13.5" customHeight="1" x14ac:dyDescent="0.25">
      <c r="A42" s="176" t="s">
        <v>80</v>
      </c>
      <c r="B42" s="177" t="str">
        <f>VLOOKUP($F42,УЧАСТНИКИ!$A$2:$L$1106,3,FALSE)</f>
        <v>Примак Артём</v>
      </c>
      <c r="C42" s="181" t="str">
        <f>VLOOKUP($F42,УЧАСТНИКИ!$A$2:$L$1106,4,FALSE)</f>
        <v>14.01.1993</v>
      </c>
      <c r="D42" s="177" t="str">
        <f>VLOOKUP($F42,УЧАСТНИКИ!$A$2:$L$1106,5,FALSE)</f>
        <v>Краснодарский край Хабаровский край</v>
      </c>
      <c r="E42" s="265" t="str">
        <f>VLOOKUP($F42,УЧАСТНИКИ!$A$2:$L$1106,8,FALSE)</f>
        <v>МСМК</v>
      </c>
      <c r="F42" s="277" t="s">
        <v>1391</v>
      </c>
      <c r="G42" s="176"/>
      <c r="H42" s="176"/>
      <c r="I42" s="176"/>
      <c r="J42" s="176"/>
      <c r="K42" s="179"/>
      <c r="L42" s="180"/>
      <c r="M42" s="180"/>
      <c r="N42" s="180"/>
      <c r="O42" s="180"/>
      <c r="P42" s="181" t="str">
        <f>VLOOKUP($F42,УЧАСТНИКИ!$A$2:$L$1106,9,FALSE)</f>
        <v>К</v>
      </c>
      <c r="Q42" s="182"/>
      <c r="R42" s="182"/>
    </row>
    <row r="43" spans="1:18" ht="13.5" customHeight="1" outlineLevel="1" x14ac:dyDescent="0.25">
      <c r="A43" s="176" t="s">
        <v>79</v>
      </c>
      <c r="B43" s="177"/>
      <c r="C43" s="181"/>
      <c r="D43" s="177"/>
      <c r="E43" s="265"/>
      <c r="F43" s="176"/>
      <c r="G43" s="176"/>
      <c r="H43" s="176"/>
      <c r="I43" s="176"/>
      <c r="J43" s="176"/>
      <c r="K43" s="179"/>
      <c r="L43" s="180"/>
      <c r="M43" s="180"/>
      <c r="N43" s="180"/>
      <c r="O43" s="180"/>
      <c r="P43" s="181"/>
      <c r="Q43" s="182"/>
      <c r="R43" s="182"/>
    </row>
    <row r="44" spans="1:18" ht="13.5" customHeight="1" x14ac:dyDescent="0.25">
      <c r="A44" s="176" t="s">
        <v>81</v>
      </c>
      <c r="B44" s="177" t="str">
        <f>VLOOKUP($F44,УЧАСТНИКИ!$A$2:$L$1106,3,FALSE)</f>
        <v>Харитонов Кирилл</v>
      </c>
      <c r="C44" s="181" t="str">
        <f>VLOOKUP($F44,УЧАСТНИКИ!$A$2:$L$1106,4,FALSE)</f>
        <v>05.02.1999</v>
      </c>
      <c r="D44" s="177" t="str">
        <f>VLOOKUP($F44,УЧАСТНИКИ!$A$2:$L$1106,5,FALSE)</f>
        <v xml:space="preserve">Санкт-Петербург </v>
      </c>
      <c r="E44" s="265" t="str">
        <f>VLOOKUP($F44,УЧАСТНИКИ!$A$2:$L$1106,8,FALSE)</f>
        <v>КМС</v>
      </c>
      <c r="F44" s="277" t="s">
        <v>1463</v>
      </c>
      <c r="G44" s="176"/>
      <c r="H44" s="176"/>
      <c r="I44" s="176"/>
      <c r="J44" s="176"/>
      <c r="K44" s="179"/>
      <c r="L44" s="180"/>
      <c r="M44" s="180"/>
      <c r="N44" s="180"/>
      <c r="O44" s="180"/>
      <c r="P44" s="181" t="str">
        <f>VLOOKUP($F44,УЧАСТНИКИ!$A$2:$L$1106,9,FALSE)</f>
        <v>Л</v>
      </c>
      <c r="Q44" s="182"/>
      <c r="R44" s="182"/>
    </row>
    <row r="45" spans="1:18" ht="13.5" customHeight="1" outlineLevel="1" collapsed="1" x14ac:dyDescent="0.25">
      <c r="A45" s="176" t="s">
        <v>78</v>
      </c>
      <c r="B45" s="177"/>
      <c r="C45" s="181"/>
      <c r="D45" s="177"/>
      <c r="E45" s="265"/>
      <c r="F45" s="176"/>
      <c r="G45" s="176"/>
      <c r="H45" s="176"/>
      <c r="I45" s="176"/>
      <c r="J45" s="176"/>
      <c r="K45" s="179"/>
      <c r="L45" s="180"/>
      <c r="M45" s="180"/>
      <c r="N45" s="180"/>
      <c r="O45" s="180"/>
      <c r="P45" s="181"/>
      <c r="Q45" s="182"/>
      <c r="R45" s="182"/>
    </row>
    <row r="46" spans="1:18" ht="13.5" customHeight="1" x14ac:dyDescent="0.25">
      <c r="A46" s="176" t="s">
        <v>82</v>
      </c>
      <c r="B46" s="177" t="str">
        <f>VLOOKUP($F46,УЧАСТНИКИ!$A$2:$L$1106,3,FALSE)</f>
        <v>Кутуев Раиль</v>
      </c>
      <c r="C46" s="181" t="str">
        <f>VLOOKUP($F46,УЧАСТНИКИ!$A$2:$L$1106,4,FALSE)</f>
        <v>06.08.1996</v>
      </c>
      <c r="D46" s="177" t="str">
        <f>VLOOKUP($F46,УЧАСТНИКИ!$A$2:$L$1106,5,FALSE)</f>
        <v>Москва Оренбургская область</v>
      </c>
      <c r="E46" s="265" t="str">
        <f>VLOOKUP($F46,УЧАСТНИКИ!$A$2:$L$1106,8,FALSE)</f>
        <v>МСМК</v>
      </c>
      <c r="F46" s="277" t="s">
        <v>1504</v>
      </c>
      <c r="G46" s="176"/>
      <c r="H46" s="176"/>
      <c r="I46" s="176"/>
      <c r="J46" s="176"/>
      <c r="K46" s="179"/>
      <c r="L46" s="180"/>
      <c r="M46" s="180"/>
      <c r="N46" s="180"/>
      <c r="O46" s="180"/>
      <c r="P46" s="181" t="str">
        <f>VLOOKUP($F46,УЧАСТНИКИ!$A$2:$L$1106,9,FALSE)</f>
        <v>К</v>
      </c>
      <c r="Q46" s="182"/>
      <c r="R46" s="182"/>
    </row>
    <row r="47" spans="1:18" ht="13.5" customHeight="1" outlineLevel="1" x14ac:dyDescent="0.25">
      <c r="A47" s="176"/>
      <c r="B47" s="177"/>
      <c r="C47" s="181"/>
      <c r="D47" s="177"/>
      <c r="E47" s="265"/>
      <c r="F47" s="176"/>
      <c r="G47" s="176"/>
      <c r="H47" s="176"/>
      <c r="I47" s="176"/>
      <c r="J47" s="176"/>
      <c r="K47" s="179"/>
      <c r="L47" s="180"/>
      <c r="M47" s="180"/>
      <c r="N47" s="180"/>
      <c r="O47" s="180"/>
      <c r="P47" s="181"/>
      <c r="Q47" s="182"/>
      <c r="R47" s="182"/>
    </row>
    <row r="48" spans="1:18" ht="13.5" customHeight="1" x14ac:dyDescent="0.25">
      <c r="A48" s="176" t="s">
        <v>83</v>
      </c>
      <c r="B48" s="177" t="str">
        <f>VLOOKUP($F48,УЧАСТНИКИ!$A$2:$L$1106,3,FALSE)</f>
        <v>Сардарян Эдуард</v>
      </c>
      <c r="C48" s="181" t="str">
        <f>VLOOKUP($F48,УЧАСТНИКИ!$A$2:$L$1106,4,FALSE)</f>
        <v>23.03.1999</v>
      </c>
      <c r="D48" s="177" t="str">
        <f>VLOOKUP($F48,УЧАСТНИКИ!$A$2:$L$1106,5,FALSE)</f>
        <v xml:space="preserve">Краснодарский край </v>
      </c>
      <c r="E48" s="265" t="str">
        <f>VLOOKUP($F48,УЧАСТНИКИ!$A$2:$L$1106,8,FALSE)</f>
        <v>КМС</v>
      </c>
      <c r="F48" s="277" t="s">
        <v>1395</v>
      </c>
      <c r="G48" s="176"/>
      <c r="H48" s="176"/>
      <c r="I48" s="176"/>
      <c r="J48" s="176"/>
      <c r="K48" s="179"/>
      <c r="L48" s="180"/>
      <c r="M48" s="180"/>
      <c r="N48" s="180"/>
      <c r="O48" s="180"/>
      <c r="P48" s="181" t="str">
        <f>VLOOKUP($F48,УЧАСТНИКИ!$A$2:$L$1106,9,FALSE)</f>
        <v>Л</v>
      </c>
      <c r="Q48" s="182"/>
      <c r="R48" s="182"/>
    </row>
    <row r="49" spans="1:47" ht="13.5" customHeight="1" outlineLevel="1" x14ac:dyDescent="0.25">
      <c r="A49" s="176"/>
      <c r="B49" s="177"/>
      <c r="C49" s="181"/>
      <c r="D49" s="177"/>
      <c r="E49" s="265"/>
      <c r="F49" s="176"/>
      <c r="G49" s="176"/>
      <c r="H49" s="176"/>
      <c r="I49" s="176"/>
      <c r="J49" s="176"/>
      <c r="K49" s="179"/>
      <c r="L49" s="180"/>
      <c r="M49" s="180"/>
      <c r="N49" s="180"/>
      <c r="O49" s="180"/>
      <c r="P49" s="181"/>
      <c r="Q49" s="182"/>
      <c r="R49" s="182"/>
    </row>
    <row r="50" spans="1:47" x14ac:dyDescent="0.25">
      <c r="A50" s="320" t="s">
        <v>3</v>
      </c>
      <c r="B50" s="321"/>
      <c r="C50" s="321"/>
      <c r="D50" s="321"/>
      <c r="E50" s="321"/>
      <c r="F50" s="321"/>
      <c r="G50" s="321"/>
      <c r="H50" s="321"/>
      <c r="I50" s="321"/>
      <c r="J50" s="321"/>
      <c r="K50" s="321"/>
      <c r="L50" s="321"/>
      <c r="M50" s="321"/>
      <c r="N50" s="321"/>
      <c r="O50" s="321"/>
      <c r="P50" s="321"/>
      <c r="Q50" s="321"/>
      <c r="R50" s="321"/>
      <c r="S50" s="321"/>
      <c r="T50" s="321"/>
      <c r="U50" s="321"/>
      <c r="V50" s="321"/>
      <c r="W50" s="321"/>
      <c r="X50" s="321"/>
      <c r="Y50" s="321"/>
      <c r="Z50" s="321"/>
      <c r="AA50" s="321"/>
      <c r="AB50" s="321"/>
      <c r="AC50" s="321"/>
      <c r="AD50" s="321"/>
      <c r="AE50" s="321"/>
      <c r="AF50" s="321"/>
      <c r="AG50" s="321"/>
      <c r="AH50" s="321"/>
      <c r="AI50" s="321"/>
      <c r="AJ50" s="321"/>
      <c r="AK50" s="321"/>
      <c r="AL50" s="321"/>
      <c r="AM50" s="321"/>
      <c r="AN50" s="321"/>
      <c r="AO50" s="321"/>
      <c r="AP50" s="321"/>
      <c r="AQ50" s="321"/>
      <c r="AR50" s="321"/>
      <c r="AS50" s="321"/>
      <c r="AT50" s="321"/>
      <c r="AU50" s="321"/>
    </row>
    <row r="51" spans="1:47" x14ac:dyDescent="0.25">
      <c r="A51" s="320" t="s">
        <v>4</v>
      </c>
      <c r="B51" s="321"/>
      <c r="C51" s="321"/>
      <c r="D51" s="321"/>
      <c r="E51" s="321"/>
      <c r="F51" s="321"/>
      <c r="G51" s="321"/>
      <c r="H51" s="321"/>
      <c r="I51" s="321"/>
      <c r="J51" s="321"/>
      <c r="K51" s="321"/>
      <c r="L51" s="321"/>
      <c r="M51" s="321"/>
      <c r="N51" s="321"/>
      <c r="O51" s="321"/>
      <c r="P51" s="321"/>
      <c r="Q51" s="321"/>
      <c r="R51" s="321"/>
      <c r="S51" s="321"/>
      <c r="T51" s="321"/>
      <c r="U51" s="321"/>
      <c r="V51" s="321"/>
      <c r="W51" s="321"/>
      <c r="X51" s="321"/>
      <c r="Y51" s="321"/>
      <c r="Z51" s="321"/>
      <c r="AA51" s="321"/>
      <c r="AB51" s="321"/>
      <c r="AC51" s="321"/>
      <c r="AD51" s="321"/>
      <c r="AE51" s="321"/>
      <c r="AF51" s="321"/>
      <c r="AG51" s="321"/>
      <c r="AH51" s="321"/>
      <c r="AI51" s="321"/>
      <c r="AJ51" s="321"/>
      <c r="AK51" s="321"/>
      <c r="AL51" s="321"/>
      <c r="AM51" s="321"/>
      <c r="AN51" s="321"/>
      <c r="AO51" s="321"/>
      <c r="AP51" s="321"/>
      <c r="AQ51" s="321"/>
      <c r="AR51" s="321"/>
      <c r="AS51" s="321"/>
      <c r="AT51" s="321"/>
      <c r="AU51" s="321"/>
    </row>
    <row r="52" spans="1:47" x14ac:dyDescent="0.25">
      <c r="A52" s="322" t="s">
        <v>5</v>
      </c>
      <c r="B52" s="322"/>
      <c r="C52" s="322"/>
      <c r="D52" s="322"/>
      <c r="E52" s="322"/>
      <c r="F52" s="322"/>
      <c r="G52" s="322"/>
      <c r="H52" s="322"/>
      <c r="I52" s="322"/>
      <c r="J52" s="322"/>
      <c r="K52" s="322"/>
      <c r="L52" s="322"/>
      <c r="M52" s="322"/>
      <c r="N52" s="322"/>
      <c r="O52" s="322"/>
      <c r="P52" s="322"/>
      <c r="Q52" s="322"/>
      <c r="R52" s="322"/>
      <c r="S52" s="322"/>
      <c r="T52" s="322"/>
      <c r="U52" s="322"/>
      <c r="V52" s="322"/>
      <c r="W52" s="322"/>
      <c r="X52" s="322"/>
      <c r="Y52" s="322"/>
      <c r="Z52" s="322"/>
      <c r="AA52" s="322"/>
      <c r="AB52" s="322"/>
      <c r="AC52" s="322"/>
      <c r="AD52" s="322"/>
      <c r="AE52" s="322"/>
      <c r="AF52" s="322"/>
      <c r="AG52" s="322"/>
      <c r="AH52" s="322"/>
      <c r="AI52" s="322"/>
      <c r="AJ52" s="322"/>
      <c r="AK52" s="322"/>
      <c r="AL52" s="322"/>
      <c r="AM52" s="322"/>
      <c r="AN52" s="322"/>
      <c r="AO52" s="322"/>
      <c r="AP52" s="322"/>
      <c r="AQ52" s="322"/>
      <c r="AR52" s="322"/>
      <c r="AS52" s="322"/>
      <c r="AT52" s="322"/>
      <c r="AU52" s="322"/>
    </row>
    <row r="53" spans="1:47" ht="15.6" x14ac:dyDescent="0.3">
      <c r="A53" s="34"/>
      <c r="B53" s="190"/>
      <c r="C53" s="190"/>
      <c r="D53" s="190"/>
      <c r="E53" s="190"/>
      <c r="F53" s="34"/>
      <c r="G53" s="34"/>
      <c r="H53" s="34"/>
      <c r="I53" s="34"/>
      <c r="J53" s="34"/>
      <c r="K53" s="190"/>
    </row>
    <row r="54" spans="1:47" ht="15.6" x14ac:dyDescent="0.3">
      <c r="A54" s="34"/>
      <c r="B54" s="190"/>
      <c r="C54" s="190"/>
      <c r="D54" s="190"/>
      <c r="E54" s="190"/>
      <c r="F54" s="34"/>
      <c r="G54" s="34"/>
      <c r="H54" s="34"/>
      <c r="I54" s="34"/>
      <c r="J54" s="34"/>
      <c r="K54" s="190"/>
    </row>
    <row r="55" spans="1:47" ht="15.6" x14ac:dyDescent="0.3">
      <c r="A55" s="34"/>
      <c r="B55" s="190"/>
      <c r="C55" s="190"/>
      <c r="D55" s="190"/>
      <c r="E55" s="190"/>
      <c r="F55" s="34"/>
      <c r="G55" s="34"/>
      <c r="H55" s="34"/>
      <c r="I55" s="34"/>
      <c r="J55" s="34"/>
      <c r="K55" s="190"/>
    </row>
    <row r="56" spans="1:47" ht="15.6" x14ac:dyDescent="0.3">
      <c r="A56" s="34"/>
      <c r="B56" s="190"/>
      <c r="C56" s="190"/>
      <c r="D56" s="190"/>
      <c r="E56" s="190"/>
      <c r="F56" s="34"/>
      <c r="G56" s="34"/>
      <c r="H56" s="34"/>
      <c r="I56" s="34"/>
      <c r="J56" s="34"/>
      <c r="K56" s="190"/>
    </row>
    <row r="57" spans="1:47" ht="15.6" x14ac:dyDescent="0.3">
      <c r="A57" s="34"/>
      <c r="B57" s="190"/>
      <c r="C57" s="190"/>
      <c r="D57" s="190"/>
      <c r="E57" s="190"/>
      <c r="F57" s="34"/>
      <c r="G57" s="34"/>
      <c r="H57" s="34"/>
      <c r="I57" s="34"/>
      <c r="J57" s="34"/>
      <c r="K57" s="190"/>
    </row>
    <row r="58" spans="1:47" ht="15.6" x14ac:dyDescent="0.3">
      <c r="A58" s="34"/>
      <c r="B58" s="190"/>
      <c r="C58" s="190"/>
      <c r="D58" s="190"/>
      <c r="E58" s="190"/>
      <c r="F58" s="34"/>
      <c r="G58" s="34"/>
      <c r="H58" s="34"/>
      <c r="I58" s="34"/>
      <c r="J58" s="34"/>
      <c r="K58" s="190"/>
    </row>
    <row r="59" spans="1:47" ht="15.6" x14ac:dyDescent="0.3">
      <c r="A59" s="34"/>
      <c r="B59" s="190"/>
      <c r="C59" s="190"/>
      <c r="D59" s="190"/>
      <c r="E59" s="190"/>
      <c r="F59" s="34"/>
      <c r="G59" s="34"/>
      <c r="H59" s="34"/>
      <c r="I59" s="34"/>
      <c r="J59" s="34"/>
      <c r="K59" s="190"/>
    </row>
    <row r="60" spans="1:47" ht="15.6" x14ac:dyDescent="0.3">
      <c r="A60" s="34"/>
      <c r="B60" s="190"/>
      <c r="C60" s="190"/>
      <c r="D60" s="190"/>
      <c r="E60" s="190"/>
      <c r="F60" s="34"/>
      <c r="G60" s="34"/>
      <c r="H60" s="34"/>
      <c r="I60" s="34"/>
      <c r="J60" s="34"/>
      <c r="K60" s="190"/>
    </row>
    <row r="61" spans="1:47" x14ac:dyDescent="0.25">
      <c r="A61" s="27"/>
      <c r="B61" s="191"/>
      <c r="C61" s="27"/>
      <c r="D61" s="27"/>
      <c r="E61" s="27"/>
      <c r="F61" s="27"/>
      <c r="G61" s="27"/>
      <c r="H61" s="27"/>
      <c r="I61" s="27"/>
      <c r="J61" s="27"/>
      <c r="K61" s="27"/>
    </row>
    <row r="62" spans="1:47" ht="15.6" x14ac:dyDescent="0.3">
      <c r="A62" s="34"/>
      <c r="B62" s="190"/>
      <c r="C62" s="190"/>
      <c r="D62" s="190"/>
      <c r="E62" s="190"/>
      <c r="F62" s="34"/>
      <c r="G62" s="34"/>
      <c r="H62" s="34"/>
      <c r="I62" s="34"/>
      <c r="J62" s="34"/>
      <c r="K62" s="190"/>
    </row>
    <row r="63" spans="1:47" ht="15.6" x14ac:dyDescent="0.3">
      <c r="A63" s="34"/>
      <c r="B63" s="190"/>
      <c r="C63" s="190"/>
      <c r="D63" s="190"/>
      <c r="E63" s="190"/>
      <c r="F63" s="34"/>
      <c r="G63" s="34"/>
      <c r="H63" s="34"/>
      <c r="I63" s="34"/>
      <c r="J63" s="34"/>
      <c r="K63" s="190"/>
    </row>
    <row r="64" spans="1:47" ht="15.6" x14ac:dyDescent="0.3">
      <c r="A64" s="34"/>
      <c r="B64" s="190"/>
      <c r="C64" s="190"/>
      <c r="D64" s="190"/>
      <c r="E64" s="190"/>
      <c r="F64" s="34"/>
      <c r="G64" s="34"/>
      <c r="H64" s="34"/>
      <c r="I64" s="34"/>
      <c r="J64" s="34"/>
      <c r="K64" s="190"/>
    </row>
    <row r="65" spans="1:11" ht="15.6" x14ac:dyDescent="0.3">
      <c r="A65" s="34"/>
      <c r="B65" s="190"/>
      <c r="C65" s="190"/>
      <c r="D65" s="190"/>
      <c r="E65" s="190"/>
      <c r="F65" s="34"/>
      <c r="G65" s="34"/>
      <c r="H65" s="34"/>
      <c r="I65" s="34"/>
      <c r="J65" s="34"/>
      <c r="K65" s="190"/>
    </row>
    <row r="66" spans="1:11" ht="15.6" x14ac:dyDescent="0.3">
      <c r="A66" s="34"/>
      <c r="B66" s="190"/>
      <c r="C66" s="190"/>
      <c r="D66" s="190"/>
      <c r="E66" s="190"/>
      <c r="F66" s="34"/>
      <c r="G66" s="34"/>
      <c r="H66" s="34"/>
      <c r="I66" s="34"/>
      <c r="J66" s="34"/>
      <c r="K66" s="190"/>
    </row>
    <row r="67" spans="1:11" ht="15.6" x14ac:dyDescent="0.3">
      <c r="A67" s="34"/>
      <c r="B67" s="190"/>
      <c r="C67" s="190"/>
      <c r="D67" s="190"/>
      <c r="E67" s="190"/>
      <c r="F67" s="34"/>
      <c r="G67" s="34"/>
      <c r="H67" s="34"/>
      <c r="I67" s="34"/>
      <c r="J67" s="34"/>
      <c r="K67" s="190"/>
    </row>
    <row r="68" spans="1:11" ht="15.6" x14ac:dyDescent="0.3">
      <c r="A68" s="34"/>
      <c r="B68" s="190"/>
      <c r="C68" s="190"/>
      <c r="D68" s="190"/>
      <c r="E68" s="190"/>
      <c r="F68" s="34"/>
      <c r="G68" s="34"/>
      <c r="H68" s="34"/>
      <c r="I68" s="34"/>
      <c r="J68" s="34"/>
      <c r="K68" s="190"/>
    </row>
    <row r="69" spans="1:11" ht="15.6" x14ac:dyDescent="0.3">
      <c r="A69" s="34"/>
      <c r="B69" s="190"/>
      <c r="C69" s="190"/>
      <c r="D69" s="190"/>
      <c r="E69" s="190"/>
      <c r="F69" s="34"/>
      <c r="G69" s="34"/>
      <c r="H69" s="34"/>
      <c r="I69" s="34"/>
      <c r="J69" s="34"/>
      <c r="K69" s="190"/>
    </row>
    <row r="70" spans="1:11" x14ac:dyDescent="0.25">
      <c r="A70" s="34"/>
      <c r="B70" s="192"/>
      <c r="C70" s="311"/>
      <c r="D70" s="311"/>
      <c r="E70" s="260"/>
      <c r="F70" s="310"/>
      <c r="G70" s="310"/>
      <c r="H70" s="311"/>
      <c r="I70" s="311"/>
      <c r="J70" s="311"/>
      <c r="K70" s="34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  <row r="1284" spans="1:11" x14ac:dyDescent="0.25">
      <c r="A1284" s="27"/>
      <c r="B1284" s="27"/>
      <c r="C1284" s="27"/>
      <c r="D1284" s="27"/>
      <c r="E1284" s="27"/>
      <c r="F1284" s="27"/>
      <c r="G1284" s="27"/>
      <c r="H1284" s="27"/>
      <c r="I1284" s="27"/>
      <c r="J1284" s="27"/>
      <c r="K1284" s="27"/>
    </row>
    <row r="1285" spans="1:11" x14ac:dyDescent="0.25">
      <c r="A1285" s="27"/>
      <c r="B1285" s="27"/>
      <c r="C1285" s="27"/>
      <c r="D1285" s="27"/>
      <c r="E1285" s="27"/>
      <c r="F1285" s="27"/>
      <c r="G1285" s="27"/>
      <c r="H1285" s="27"/>
      <c r="I1285" s="27"/>
      <c r="J1285" s="27"/>
      <c r="K1285" s="27"/>
    </row>
    <row r="1286" spans="1:11" x14ac:dyDescent="0.25">
      <c r="A1286" s="27"/>
      <c r="B1286" s="27"/>
      <c r="C1286" s="27"/>
      <c r="D1286" s="27"/>
      <c r="E1286" s="27"/>
      <c r="F1286" s="27"/>
      <c r="G1286" s="27"/>
      <c r="H1286" s="27"/>
      <c r="I1286" s="27"/>
      <c r="J1286" s="27"/>
      <c r="K1286" s="27"/>
    </row>
    <row r="1287" spans="1:11" x14ac:dyDescent="0.25">
      <c r="A1287" s="27"/>
      <c r="B1287" s="27"/>
      <c r="C1287" s="27"/>
      <c r="D1287" s="27"/>
      <c r="E1287" s="27"/>
      <c r="F1287" s="27"/>
      <c r="G1287" s="27"/>
      <c r="H1287" s="27"/>
      <c r="I1287" s="27"/>
      <c r="J1287" s="27"/>
      <c r="K1287" s="27"/>
    </row>
    <row r="1288" spans="1:11" x14ac:dyDescent="0.25">
      <c r="A1288" s="27"/>
      <c r="B1288" s="27"/>
      <c r="C1288" s="27"/>
      <c r="D1288" s="27"/>
      <c r="E1288" s="27"/>
      <c r="F1288" s="27"/>
      <c r="G1288" s="27"/>
      <c r="H1288" s="27"/>
      <c r="I1288" s="27"/>
      <c r="J1288" s="27"/>
      <c r="K1288" s="27"/>
    </row>
    <row r="1289" spans="1:11" x14ac:dyDescent="0.25">
      <c r="A1289" s="27"/>
      <c r="B1289" s="27"/>
      <c r="C1289" s="27"/>
      <c r="D1289" s="27"/>
      <c r="E1289" s="27"/>
      <c r="F1289" s="27"/>
      <c r="G1289" s="27"/>
      <c r="H1289" s="27"/>
      <c r="I1289" s="27"/>
      <c r="J1289" s="27"/>
      <c r="K1289" s="27"/>
    </row>
    <row r="1290" spans="1:11" x14ac:dyDescent="0.25">
      <c r="A1290" s="27"/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</row>
    <row r="1291" spans="1:11" x14ac:dyDescent="0.25">
      <c r="A1291" s="27"/>
      <c r="B1291" s="27"/>
      <c r="C1291" s="27"/>
      <c r="D1291" s="27"/>
      <c r="E1291" s="27"/>
      <c r="F1291" s="27"/>
      <c r="G1291" s="27"/>
      <c r="H1291" s="27"/>
      <c r="I1291" s="27"/>
      <c r="J1291" s="27"/>
      <c r="K1291" s="27"/>
    </row>
    <row r="1292" spans="1:11" x14ac:dyDescent="0.25">
      <c r="A1292" s="27"/>
      <c r="B1292" s="27"/>
      <c r="C1292" s="27"/>
      <c r="D1292" s="27"/>
      <c r="E1292" s="27"/>
      <c r="F1292" s="27"/>
      <c r="G1292" s="27"/>
      <c r="H1292" s="27"/>
      <c r="I1292" s="27"/>
      <c r="J1292" s="27"/>
      <c r="K1292" s="27"/>
    </row>
    <row r="1293" spans="1:11" x14ac:dyDescent="0.25">
      <c r="A1293" s="27"/>
      <c r="B1293" s="27"/>
      <c r="C1293" s="27"/>
      <c r="D1293" s="27"/>
      <c r="E1293" s="27"/>
      <c r="F1293" s="27"/>
      <c r="G1293" s="27"/>
      <c r="H1293" s="27"/>
      <c r="I1293" s="27"/>
      <c r="J1293" s="27"/>
      <c r="K1293" s="27"/>
    </row>
    <row r="1294" spans="1:11" x14ac:dyDescent="0.25">
      <c r="A1294" s="27"/>
      <c r="B1294" s="27"/>
      <c r="C1294" s="27"/>
      <c r="D1294" s="27"/>
      <c r="E1294" s="27"/>
      <c r="F1294" s="27"/>
      <c r="G1294" s="27"/>
      <c r="H1294" s="27"/>
      <c r="I1294" s="27"/>
      <c r="J1294" s="27"/>
      <c r="K1294" s="27"/>
    </row>
    <row r="1295" spans="1:11" x14ac:dyDescent="0.25">
      <c r="A1295" s="27"/>
      <c r="B1295" s="27"/>
      <c r="C1295" s="27"/>
      <c r="D1295" s="27"/>
      <c r="E1295" s="27"/>
      <c r="F1295" s="27"/>
      <c r="G1295" s="27"/>
      <c r="H1295" s="27"/>
      <c r="I1295" s="27"/>
      <c r="J1295" s="27"/>
      <c r="K1295" s="27"/>
    </row>
    <row r="1296" spans="1:11" x14ac:dyDescent="0.25">
      <c r="A1296" s="27"/>
      <c r="B1296" s="27"/>
      <c r="C1296" s="27"/>
      <c r="D1296" s="27"/>
      <c r="E1296" s="27"/>
      <c r="F1296" s="27"/>
      <c r="G1296" s="27"/>
      <c r="H1296" s="27"/>
      <c r="I1296" s="27"/>
      <c r="J1296" s="27"/>
      <c r="K1296" s="27"/>
    </row>
    <row r="1297" spans="1:11" x14ac:dyDescent="0.25">
      <c r="A1297" s="27"/>
      <c r="B1297" s="27"/>
      <c r="C1297" s="27"/>
      <c r="D1297" s="27"/>
      <c r="E1297" s="27"/>
      <c r="F1297" s="27"/>
      <c r="G1297" s="27"/>
      <c r="H1297" s="27"/>
      <c r="I1297" s="27"/>
      <c r="J1297" s="27"/>
      <c r="K1297" s="27"/>
    </row>
    <row r="1298" spans="1:11" x14ac:dyDescent="0.25">
      <c r="A1298" s="27"/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</row>
    <row r="1299" spans="1:11" x14ac:dyDescent="0.25">
      <c r="A1299" s="27"/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</row>
    <row r="1300" spans="1:11" x14ac:dyDescent="0.25">
      <c r="A1300" s="27"/>
      <c r="B1300" s="27"/>
      <c r="C1300" s="27"/>
      <c r="D1300" s="27"/>
      <c r="E1300" s="27"/>
      <c r="F1300" s="27"/>
      <c r="G1300" s="27"/>
      <c r="H1300" s="27"/>
      <c r="I1300" s="27"/>
      <c r="J1300" s="27"/>
      <c r="K1300" s="27"/>
    </row>
    <row r="1301" spans="1:11" x14ac:dyDescent="0.25">
      <c r="A1301" s="27"/>
      <c r="B1301" s="27"/>
      <c r="C1301" s="27"/>
      <c r="D1301" s="27"/>
      <c r="E1301" s="27"/>
      <c r="F1301" s="27"/>
      <c r="G1301" s="27"/>
      <c r="H1301" s="27"/>
      <c r="I1301" s="27"/>
      <c r="J1301" s="27"/>
      <c r="K1301" s="27"/>
    </row>
    <row r="1302" spans="1:11" x14ac:dyDescent="0.25">
      <c r="A1302" s="27"/>
      <c r="B1302" s="27"/>
      <c r="C1302" s="27"/>
      <c r="D1302" s="27"/>
      <c r="E1302" s="27"/>
      <c r="F1302" s="27"/>
      <c r="G1302" s="27"/>
      <c r="H1302" s="27"/>
      <c r="I1302" s="27"/>
      <c r="J1302" s="27"/>
      <c r="K1302" s="27"/>
    </row>
    <row r="1303" spans="1:11" x14ac:dyDescent="0.25">
      <c r="A1303" s="27"/>
      <c r="B1303" s="27"/>
      <c r="C1303" s="27"/>
      <c r="D1303" s="27"/>
      <c r="E1303" s="27"/>
      <c r="F1303" s="27"/>
      <c r="G1303" s="27"/>
      <c r="H1303" s="27"/>
      <c r="I1303" s="27"/>
      <c r="J1303" s="27"/>
      <c r="K1303" s="27"/>
    </row>
    <row r="1304" spans="1:11" x14ac:dyDescent="0.25">
      <c r="A1304" s="27"/>
      <c r="B1304" s="27"/>
      <c r="C1304" s="27"/>
      <c r="D1304" s="27"/>
      <c r="E1304" s="27"/>
      <c r="F1304" s="27"/>
      <c r="G1304" s="27"/>
      <c r="H1304" s="27"/>
      <c r="I1304" s="27"/>
      <c r="J1304" s="27"/>
      <c r="K1304" s="27"/>
    </row>
  </sheetData>
  <customSheetViews>
    <customSheetView guid="{B28A55F2-F506-44F5-8B45-C06C81F4E83D}" showRuler="0">
      <selection activeCell="N6" sqref="N6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3">
    <mergeCell ref="A1:P1"/>
    <mergeCell ref="G8:I8"/>
    <mergeCell ref="J8:J9"/>
    <mergeCell ref="C8:C9"/>
    <mergeCell ref="A2:P2"/>
    <mergeCell ref="A3:P3"/>
    <mergeCell ref="A4:P4"/>
    <mergeCell ref="A5:P5"/>
    <mergeCell ref="E8:E9"/>
    <mergeCell ref="H70:J70"/>
    <mergeCell ref="F70:G70"/>
    <mergeCell ref="C70:D70"/>
    <mergeCell ref="A52:AU52"/>
    <mergeCell ref="F8:F9"/>
    <mergeCell ref="N8:N9"/>
    <mergeCell ref="A50:AU50"/>
    <mergeCell ref="A8:A9"/>
    <mergeCell ref="P8:P9"/>
    <mergeCell ref="B8:B9"/>
    <mergeCell ref="A51:AU51"/>
    <mergeCell ref="D8:D9"/>
    <mergeCell ref="O8:O9"/>
    <mergeCell ref="K8:M8"/>
  </mergeCells>
  <phoneticPr fontId="1" type="noConversion"/>
  <printOptions horizontalCentered="1"/>
  <pageMargins left="0" right="0" top="0.39370078740157483" bottom="0.39370078740157483" header="0.51181102362204722" footer="0.51181102362204722"/>
  <pageSetup paperSize="9" scale="77" orientation="landscape" horizontalDpi="300" verticalDpi="300" r:id="rId2"/>
  <headerFooter alignWithMargins="0"/>
  <rowBreaks count="1" manualBreakCount="1">
    <brk id="52" max="1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U1283"/>
  <sheetViews>
    <sheetView view="pageBreakPreview" zoomScale="80" zoomScaleNormal="75" zoomScaleSheetLayoutView="80" workbookViewId="0">
      <selection activeCell="E7" sqref="E7"/>
    </sheetView>
  </sheetViews>
  <sheetFormatPr defaultColWidth="9.109375" defaultRowHeight="13.2" outlineLevelRow="1" x14ac:dyDescent="0.25"/>
  <cols>
    <col min="1" max="1" width="3.88671875" style="164" customWidth="1"/>
    <col min="2" max="2" width="25.5546875" style="164" customWidth="1"/>
    <col min="3" max="3" width="10.109375" style="164" customWidth="1"/>
    <col min="4" max="4" width="22.6640625" style="164" customWidth="1"/>
    <col min="5" max="5" width="9.77734375" style="164" customWidth="1"/>
    <col min="6" max="6" width="7.6640625" style="164" customWidth="1"/>
    <col min="7" max="9" width="7.33203125" style="164" customWidth="1"/>
    <col min="10" max="10" width="3.6640625" style="164" customWidth="1"/>
    <col min="11" max="13" width="7.33203125" style="164" customWidth="1"/>
    <col min="14" max="14" width="7.109375" style="164" customWidth="1"/>
    <col min="15" max="15" width="5" style="164" customWidth="1"/>
    <col min="16" max="16" width="8.33203125" style="164" customWidth="1"/>
    <col min="17" max="16384" width="9.109375" style="164"/>
  </cols>
  <sheetData>
    <row r="1" spans="1:39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</row>
    <row r="2" spans="1:39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</row>
    <row r="3" spans="1:39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</row>
    <row r="4" spans="1:39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168"/>
      <c r="R4" s="168"/>
      <c r="S4" s="168"/>
      <c r="T4" s="168"/>
    </row>
    <row r="5" spans="1:39" x14ac:dyDescent="0.25">
      <c r="A5" s="306" t="s">
        <v>220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168"/>
      <c r="R5" s="168"/>
      <c r="S5" s="168"/>
      <c r="T5" s="168"/>
    </row>
    <row r="6" spans="1:39" ht="13.8" x14ac:dyDescent="0.25">
      <c r="A6" s="166"/>
      <c r="B6" s="166"/>
      <c r="C6" s="167"/>
      <c r="D6" s="13"/>
      <c r="E6" s="13"/>
      <c r="F6" s="170"/>
      <c r="G6" s="170"/>
      <c r="H6" s="168"/>
      <c r="I6" s="170"/>
      <c r="J6" s="170"/>
      <c r="K6" s="170"/>
      <c r="L6" s="170"/>
      <c r="M6" s="170"/>
      <c r="O6" s="171"/>
      <c r="P6" s="13" t="s">
        <v>244</v>
      </c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</row>
    <row r="7" spans="1:39" ht="12.75" customHeight="1" x14ac:dyDescent="0.25">
      <c r="A7" s="18"/>
      <c r="B7" s="66" t="s">
        <v>30</v>
      </c>
      <c r="C7" s="167" t="s">
        <v>103</v>
      </c>
      <c r="D7" s="18" t="str">
        <f>d_1</f>
        <v>28.05.2019г.</v>
      </c>
      <c r="E7" s="18" t="s">
        <v>1541</v>
      </c>
      <c r="L7" s="172" t="str">
        <f>d_5</f>
        <v>г. Сочи, ул. Бзугу 2, ст. им. Славы Метревели</v>
      </c>
      <c r="M7" s="11"/>
      <c r="N7" s="11"/>
      <c r="O7" s="11"/>
      <c r="P7" s="17" t="str">
        <f>d_5</f>
        <v>г. Сочи, ул. Бзугу 2, ст. им. Славы Метревели</v>
      </c>
      <c r="V7" s="173"/>
      <c r="W7" s="174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8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29" t="s">
        <v>7</v>
      </c>
      <c r="H8" s="329"/>
      <c r="I8" s="329"/>
      <c r="J8" s="330" t="s">
        <v>8</v>
      </c>
      <c r="K8" s="326" t="s">
        <v>7</v>
      </c>
      <c r="L8" s="327"/>
      <c r="M8" s="328"/>
      <c r="N8" s="315" t="s">
        <v>40</v>
      </c>
      <c r="O8" s="317" t="s">
        <v>53</v>
      </c>
      <c r="P8" s="317" t="s">
        <v>41</v>
      </c>
    </row>
    <row r="9" spans="1:39" ht="22.8" customHeight="1" x14ac:dyDescent="0.25">
      <c r="A9" s="316"/>
      <c r="B9" s="316"/>
      <c r="C9" s="316"/>
      <c r="D9" s="316"/>
      <c r="E9" s="316"/>
      <c r="F9" s="316"/>
      <c r="G9" s="175">
        <v>1</v>
      </c>
      <c r="H9" s="175">
        <v>2</v>
      </c>
      <c r="I9" s="175">
        <v>3</v>
      </c>
      <c r="J9" s="330"/>
      <c r="K9" s="175">
        <v>4</v>
      </c>
      <c r="L9" s="175">
        <v>5</v>
      </c>
      <c r="M9" s="175">
        <v>6</v>
      </c>
      <c r="N9" s="316"/>
      <c r="O9" s="318"/>
      <c r="P9" s="318"/>
    </row>
    <row r="10" spans="1:39" ht="13.5" customHeight="1" x14ac:dyDescent="0.25">
      <c r="A10" s="176" t="s">
        <v>42</v>
      </c>
      <c r="B10" s="177" t="e">
        <f>VLOOKUP($F10,УЧАСТНИКИ!$A$2:$L$1106,3,FALSE)</f>
        <v>#N/A</v>
      </c>
      <c r="C10" s="181" t="e">
        <f>VLOOKUP($F10,УЧАСТНИКИ!$A$2:$L$1106,4,FALSE)</f>
        <v>#N/A</v>
      </c>
      <c r="D10" s="177" t="e">
        <f>VLOOKUP($F10,УЧАСТНИКИ!$A$2:$L$1106,5,FALSE)</f>
        <v>#N/A</v>
      </c>
      <c r="E10" s="265" t="e">
        <f>VLOOKUP($F10,УЧАСТНИКИ!$A$2:$L$1106,8,FALSE)</f>
        <v>#N/A</v>
      </c>
      <c r="F10" s="176"/>
      <c r="G10" s="176"/>
      <c r="H10" s="176"/>
      <c r="I10" s="176"/>
      <c r="J10" s="176"/>
      <c r="K10" s="179"/>
      <c r="L10" s="180"/>
      <c r="M10" s="180"/>
      <c r="N10" s="180"/>
      <c r="O10" s="180"/>
      <c r="P10" s="181" t="e">
        <f>VLOOKUP($F10,УЧАСТНИКИ!$A$2:$L$1106,9,FALSE)</f>
        <v>#N/A</v>
      </c>
      <c r="Q10" s="182"/>
      <c r="R10" s="182"/>
    </row>
    <row r="11" spans="1:39" ht="13.5" hidden="1" customHeight="1" outlineLevel="1" x14ac:dyDescent="0.25">
      <c r="A11" s="176"/>
      <c r="B11" s="177"/>
      <c r="C11" s="181"/>
      <c r="D11" s="177"/>
      <c r="E11" s="265" t="e">
        <f>VLOOKUP($F11,УЧАСТНИКИ!$A$2:$L$1106,8,FALSE)</f>
        <v>#N/A</v>
      </c>
      <c r="F11" s="176"/>
      <c r="G11" s="176"/>
      <c r="H11" s="176"/>
      <c r="I11" s="176"/>
      <c r="J11" s="176"/>
      <c r="K11" s="179"/>
      <c r="L11" s="180"/>
      <c r="M11" s="180"/>
      <c r="N11" s="180"/>
      <c r="O11" s="180"/>
      <c r="P11" s="181"/>
      <c r="Q11" s="182"/>
      <c r="R11" s="182"/>
    </row>
    <row r="12" spans="1:39" ht="13.5" customHeight="1" collapsed="1" x14ac:dyDescent="0.25">
      <c r="A12" s="176" t="s">
        <v>43</v>
      </c>
      <c r="B12" s="177" t="e">
        <f>VLOOKUP($F12,УЧАСТНИКИ!$A$2:$L$1106,3,FALSE)</f>
        <v>#N/A</v>
      </c>
      <c r="C12" s="181" t="e">
        <f>VLOOKUP($F12,УЧАСТНИКИ!$A$2:$L$1106,4,FALSE)</f>
        <v>#N/A</v>
      </c>
      <c r="D12" s="177" t="e">
        <f>VLOOKUP($F12,УЧАСТНИКИ!$A$2:$L$1106,5,FALSE)</f>
        <v>#N/A</v>
      </c>
      <c r="E12" s="265" t="e">
        <f>VLOOKUP($F12,УЧАСТНИКИ!$A$2:$L$1106,8,FALSE)</f>
        <v>#N/A</v>
      </c>
      <c r="F12" s="176"/>
      <c r="G12" s="176"/>
      <c r="H12" s="176"/>
      <c r="I12" s="176"/>
      <c r="J12" s="176"/>
      <c r="K12" s="179"/>
      <c r="L12" s="180"/>
      <c r="M12" s="180"/>
      <c r="N12" s="180"/>
      <c r="O12" s="180"/>
      <c r="P12" s="181" t="e">
        <f>VLOOKUP($F12,УЧАСТНИКИ!$A$2:$L$1106,9,FALSE)</f>
        <v>#N/A</v>
      </c>
      <c r="Q12" s="182"/>
      <c r="R12" s="182"/>
    </row>
    <row r="13" spans="1:39" ht="13.5" hidden="1" customHeight="1" outlineLevel="1" x14ac:dyDescent="0.25">
      <c r="A13" s="176"/>
      <c r="B13" s="177"/>
      <c r="C13" s="181"/>
      <c r="D13" s="177"/>
      <c r="E13" s="265" t="e">
        <f>VLOOKUP($F13,УЧАСТНИКИ!$A$2:$L$1106,8,FALSE)</f>
        <v>#N/A</v>
      </c>
      <c r="F13" s="176"/>
      <c r="G13" s="176"/>
      <c r="H13" s="176"/>
      <c r="I13" s="176"/>
      <c r="J13" s="176"/>
      <c r="K13" s="179"/>
      <c r="L13" s="180"/>
      <c r="M13" s="180"/>
      <c r="N13" s="180"/>
      <c r="O13" s="180"/>
      <c r="P13" s="181"/>
      <c r="Q13" s="182"/>
      <c r="R13" s="182"/>
    </row>
    <row r="14" spans="1:39" ht="13.5" customHeight="1" collapsed="1" x14ac:dyDescent="0.25">
      <c r="A14" s="176" t="s">
        <v>44</v>
      </c>
      <c r="B14" s="177" t="e">
        <f>VLOOKUP($F14,УЧАСТНИКИ!$A$2:$L$1106,3,FALSE)</f>
        <v>#N/A</v>
      </c>
      <c r="C14" s="181" t="e">
        <f>VLOOKUP($F14,УЧАСТНИКИ!$A$2:$L$1106,4,FALSE)</f>
        <v>#N/A</v>
      </c>
      <c r="D14" s="177" t="e">
        <f>VLOOKUP($F14,УЧАСТНИКИ!$A$2:$L$1106,5,FALSE)</f>
        <v>#N/A</v>
      </c>
      <c r="E14" s="265" t="e">
        <f>VLOOKUP($F14,УЧАСТНИКИ!$A$2:$L$1106,8,FALSE)</f>
        <v>#N/A</v>
      </c>
      <c r="F14" s="176"/>
      <c r="G14" s="176"/>
      <c r="H14" s="176"/>
      <c r="I14" s="176"/>
      <c r="J14" s="176"/>
      <c r="K14" s="179"/>
      <c r="L14" s="180"/>
      <c r="M14" s="180"/>
      <c r="N14" s="180"/>
      <c r="O14" s="180"/>
      <c r="P14" s="181" t="e">
        <f>VLOOKUP($F14,УЧАСТНИКИ!$A$2:$L$1106,9,FALSE)</f>
        <v>#N/A</v>
      </c>
      <c r="Q14" s="182"/>
      <c r="R14" s="182"/>
    </row>
    <row r="15" spans="1:39" ht="13.5" hidden="1" customHeight="1" outlineLevel="1" x14ac:dyDescent="0.25">
      <c r="A15" s="176"/>
      <c r="B15" s="177"/>
      <c r="C15" s="181"/>
      <c r="D15" s="177"/>
      <c r="E15" s="265" t="e">
        <f>VLOOKUP($F15,УЧАСТНИКИ!$A$2:$L$1106,8,FALSE)</f>
        <v>#N/A</v>
      </c>
      <c r="F15" s="176"/>
      <c r="G15" s="176"/>
      <c r="H15" s="176"/>
      <c r="I15" s="176"/>
      <c r="J15" s="176"/>
      <c r="K15" s="179"/>
      <c r="L15" s="180"/>
      <c r="M15" s="180"/>
      <c r="N15" s="180"/>
      <c r="O15" s="180"/>
      <c r="P15" s="181"/>
      <c r="Q15" s="182"/>
      <c r="R15" s="182"/>
    </row>
    <row r="16" spans="1:39" ht="13.5" customHeight="1" collapsed="1" x14ac:dyDescent="0.25">
      <c r="A16" s="176" t="s">
        <v>45</v>
      </c>
      <c r="B16" s="177" t="e">
        <f>VLOOKUP($F16,УЧАСТНИКИ!$A$2:$L$1106,3,FALSE)</f>
        <v>#N/A</v>
      </c>
      <c r="C16" s="181" t="e">
        <f>VLOOKUP($F16,УЧАСТНИКИ!$A$2:$L$1106,4,FALSE)</f>
        <v>#N/A</v>
      </c>
      <c r="D16" s="177" t="e">
        <f>VLOOKUP($F16,УЧАСТНИКИ!$A$2:$L$1106,5,FALSE)</f>
        <v>#N/A</v>
      </c>
      <c r="E16" s="265" t="e">
        <f>VLOOKUP($F16,УЧАСТНИКИ!$A$2:$L$1106,8,FALSE)</f>
        <v>#N/A</v>
      </c>
      <c r="F16" s="176"/>
      <c r="G16" s="176"/>
      <c r="H16" s="176"/>
      <c r="I16" s="176"/>
      <c r="J16" s="176"/>
      <c r="K16" s="179"/>
      <c r="L16" s="180"/>
      <c r="M16" s="180"/>
      <c r="N16" s="180"/>
      <c r="O16" s="180"/>
      <c r="P16" s="181" t="e">
        <f>VLOOKUP($F16,УЧАСТНИКИ!$A$2:$L$1106,9,FALSE)</f>
        <v>#N/A</v>
      </c>
      <c r="Q16" s="182"/>
      <c r="R16" s="182"/>
    </row>
    <row r="17" spans="1:18" ht="13.5" hidden="1" customHeight="1" outlineLevel="1" x14ac:dyDescent="0.25">
      <c r="A17" s="176"/>
      <c r="B17" s="177"/>
      <c r="C17" s="181"/>
      <c r="D17" s="177"/>
      <c r="E17" s="265" t="e">
        <f>VLOOKUP($F17,УЧАСТНИКИ!$A$2:$L$1106,8,FALSE)</f>
        <v>#N/A</v>
      </c>
      <c r="F17" s="176"/>
      <c r="G17" s="176"/>
      <c r="H17" s="176"/>
      <c r="I17" s="176"/>
      <c r="J17" s="176"/>
      <c r="K17" s="179"/>
      <c r="L17" s="180"/>
      <c r="M17" s="180"/>
      <c r="N17" s="180"/>
      <c r="O17" s="180"/>
      <c r="P17" s="181"/>
      <c r="Q17" s="182"/>
      <c r="R17" s="182"/>
    </row>
    <row r="18" spans="1:18" ht="13.5" customHeight="1" collapsed="1" x14ac:dyDescent="0.25">
      <c r="A18" s="176" t="s">
        <v>46</v>
      </c>
      <c r="B18" s="177" t="e">
        <f>VLOOKUP($F18,УЧАСТНИКИ!$A$2:$L$1106,3,FALSE)</f>
        <v>#N/A</v>
      </c>
      <c r="C18" s="181" t="e">
        <f>VLOOKUP($F18,УЧАСТНИКИ!$A$2:$L$1106,4,FALSE)</f>
        <v>#N/A</v>
      </c>
      <c r="D18" s="177" t="e">
        <f>VLOOKUP($F18,УЧАСТНИКИ!$A$2:$L$1106,5,FALSE)</f>
        <v>#N/A</v>
      </c>
      <c r="E18" s="265" t="e">
        <f>VLOOKUP($F18,УЧАСТНИКИ!$A$2:$L$1106,8,FALSE)</f>
        <v>#N/A</v>
      </c>
      <c r="F18" s="176"/>
      <c r="G18" s="176"/>
      <c r="H18" s="176"/>
      <c r="I18" s="176"/>
      <c r="J18" s="176"/>
      <c r="K18" s="179"/>
      <c r="L18" s="180"/>
      <c r="M18" s="180"/>
      <c r="N18" s="180"/>
      <c r="O18" s="180"/>
      <c r="P18" s="181" t="e">
        <f>VLOOKUP($F18,УЧАСТНИКИ!$A$2:$L$1106,9,FALSE)</f>
        <v>#N/A</v>
      </c>
      <c r="Q18" s="182"/>
      <c r="R18" s="182"/>
    </row>
    <row r="19" spans="1:18" ht="13.5" hidden="1" customHeight="1" outlineLevel="1" x14ac:dyDescent="0.25">
      <c r="A19" s="176"/>
      <c r="B19" s="177"/>
      <c r="C19" s="181"/>
      <c r="D19" s="177"/>
      <c r="E19" s="265" t="e">
        <f>VLOOKUP($F19,УЧАСТНИКИ!$A$2:$L$1106,8,FALSE)</f>
        <v>#N/A</v>
      </c>
      <c r="F19" s="176"/>
      <c r="G19" s="176"/>
      <c r="H19" s="176"/>
      <c r="I19" s="176"/>
      <c r="J19" s="176"/>
      <c r="K19" s="179"/>
      <c r="L19" s="180"/>
      <c r="M19" s="180"/>
      <c r="N19" s="180"/>
      <c r="O19" s="180"/>
      <c r="P19" s="181"/>
      <c r="Q19" s="182"/>
      <c r="R19" s="182"/>
    </row>
    <row r="20" spans="1:18" ht="13.5" customHeight="1" collapsed="1" x14ac:dyDescent="0.25">
      <c r="A20" s="176" t="s">
        <v>47</v>
      </c>
      <c r="B20" s="177" t="e">
        <f>VLOOKUP($F20,УЧАСТНИКИ!$A$2:$L$1106,3,FALSE)</f>
        <v>#N/A</v>
      </c>
      <c r="C20" s="181" t="e">
        <f>VLOOKUP($F20,УЧАСТНИКИ!$A$2:$L$1106,4,FALSE)</f>
        <v>#N/A</v>
      </c>
      <c r="D20" s="177" t="e">
        <f>VLOOKUP($F20,УЧАСТНИКИ!$A$2:$L$1106,5,FALSE)</f>
        <v>#N/A</v>
      </c>
      <c r="E20" s="265" t="e">
        <f>VLOOKUP($F20,УЧАСТНИКИ!$A$2:$L$1106,8,FALSE)</f>
        <v>#N/A</v>
      </c>
      <c r="F20" s="176"/>
      <c r="G20" s="176"/>
      <c r="H20" s="176"/>
      <c r="I20" s="176"/>
      <c r="J20" s="176"/>
      <c r="K20" s="179"/>
      <c r="L20" s="180"/>
      <c r="M20" s="180"/>
      <c r="N20" s="180"/>
      <c r="O20" s="180"/>
      <c r="P20" s="181" t="e">
        <f>VLOOKUP($F20,УЧАСТНИКИ!$A$2:$L$1106,9,FALSE)</f>
        <v>#N/A</v>
      </c>
      <c r="Q20" s="182"/>
      <c r="R20" s="182"/>
    </row>
    <row r="21" spans="1:18" ht="13.5" hidden="1" customHeight="1" outlineLevel="1" x14ac:dyDescent="0.25">
      <c r="A21" s="176"/>
      <c r="B21" s="177"/>
      <c r="C21" s="181"/>
      <c r="D21" s="177"/>
      <c r="E21" s="265" t="e">
        <f>VLOOKUP($F21,УЧАСТНИКИ!$A$2:$L$1106,8,FALSE)</f>
        <v>#N/A</v>
      </c>
      <c r="F21" s="176"/>
      <c r="G21" s="176"/>
      <c r="H21" s="176"/>
      <c r="I21" s="176"/>
      <c r="J21" s="176"/>
      <c r="K21" s="179"/>
      <c r="L21" s="180"/>
      <c r="M21" s="180"/>
      <c r="N21" s="180"/>
      <c r="O21" s="180"/>
      <c r="P21" s="181"/>
      <c r="Q21" s="182"/>
      <c r="R21" s="182"/>
    </row>
    <row r="22" spans="1:18" ht="13.5" customHeight="1" collapsed="1" x14ac:dyDescent="0.25">
      <c r="A22" s="176" t="s">
        <v>48</v>
      </c>
      <c r="B22" s="177" t="e">
        <f>VLOOKUP($F22,УЧАСТНИКИ!$A$2:$L$1106,3,FALSE)</f>
        <v>#N/A</v>
      </c>
      <c r="C22" s="181" t="e">
        <f>VLOOKUP($F22,УЧАСТНИКИ!$A$2:$L$1106,4,FALSE)</f>
        <v>#N/A</v>
      </c>
      <c r="D22" s="177" t="e">
        <f>VLOOKUP($F22,УЧАСТНИКИ!$A$2:$L$1106,5,FALSE)</f>
        <v>#N/A</v>
      </c>
      <c r="E22" s="265" t="e">
        <f>VLOOKUP($F22,УЧАСТНИКИ!$A$2:$L$1106,8,FALSE)</f>
        <v>#N/A</v>
      </c>
      <c r="F22" s="176"/>
      <c r="G22" s="176"/>
      <c r="H22" s="176"/>
      <c r="I22" s="176"/>
      <c r="J22" s="176"/>
      <c r="K22" s="179"/>
      <c r="L22" s="180"/>
      <c r="M22" s="180"/>
      <c r="N22" s="180"/>
      <c r="O22" s="180"/>
      <c r="P22" s="181" t="e">
        <f>VLOOKUP($F22,УЧАСТНИКИ!$A$2:$L$1106,9,FALSE)</f>
        <v>#N/A</v>
      </c>
      <c r="Q22" s="182"/>
      <c r="R22" s="182"/>
    </row>
    <row r="23" spans="1:18" ht="13.5" hidden="1" customHeight="1" outlineLevel="1" x14ac:dyDescent="0.25">
      <c r="A23" s="176"/>
      <c r="B23" s="177"/>
      <c r="C23" s="181"/>
      <c r="D23" s="177"/>
      <c r="E23" s="265" t="e">
        <f>VLOOKUP($F23,УЧАСТНИКИ!$A$2:$L$1106,8,FALSE)</f>
        <v>#N/A</v>
      </c>
      <c r="F23" s="176"/>
      <c r="G23" s="176"/>
      <c r="H23" s="176"/>
      <c r="I23" s="176"/>
      <c r="J23" s="176"/>
      <c r="K23" s="179"/>
      <c r="L23" s="180"/>
      <c r="M23" s="180"/>
      <c r="N23" s="180"/>
      <c r="O23" s="180"/>
      <c r="P23" s="181"/>
      <c r="Q23" s="182"/>
      <c r="R23" s="182"/>
    </row>
    <row r="24" spans="1:18" ht="13.5" customHeight="1" collapsed="1" x14ac:dyDescent="0.25">
      <c r="A24" s="176" t="s">
        <v>71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177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76"/>
      <c r="K24" s="179"/>
      <c r="L24" s="180"/>
      <c r="M24" s="180"/>
      <c r="N24" s="180"/>
      <c r="O24" s="180"/>
      <c r="P24" s="181" t="e">
        <f>VLOOKUP($F24,УЧАСТНИКИ!$A$2:$L$1106,9,FALSE)</f>
        <v>#N/A</v>
      </c>
      <c r="Q24" s="182"/>
      <c r="R24" s="182"/>
    </row>
    <row r="25" spans="1:18" ht="13.5" hidden="1" customHeight="1" outlineLevel="1" x14ac:dyDescent="0.25">
      <c r="A25" s="176"/>
      <c r="B25" s="177"/>
      <c r="C25" s="181"/>
      <c r="D25" s="177"/>
      <c r="E25" s="265" t="e">
        <f>VLOOKUP($F25,УЧАСТНИКИ!$A$2:$L$1106,8,FALSE)</f>
        <v>#N/A</v>
      </c>
      <c r="F25" s="176"/>
      <c r="G25" s="176"/>
      <c r="H25" s="176"/>
      <c r="I25" s="176"/>
      <c r="J25" s="176"/>
      <c r="K25" s="179"/>
      <c r="L25" s="180"/>
      <c r="M25" s="180"/>
      <c r="N25" s="180"/>
      <c r="O25" s="180"/>
      <c r="P25" s="181"/>
      <c r="Q25" s="182"/>
      <c r="R25" s="182"/>
    </row>
    <row r="26" spans="1:18" ht="13.5" customHeight="1" collapsed="1" x14ac:dyDescent="0.25">
      <c r="A26" s="176" t="s">
        <v>78</v>
      </c>
      <c r="B26" s="177" t="e">
        <f>VLOOKUP($F26,УЧАСТНИКИ!$A$2:$L$1106,3,FALSE)</f>
        <v>#N/A</v>
      </c>
      <c r="C26" s="181" t="e">
        <f>VLOOKUP($F26,УЧАСТНИКИ!$A$2:$L$1106,4,FALSE)</f>
        <v>#N/A</v>
      </c>
      <c r="D26" s="177" t="e">
        <f>VLOOKUP($F26,УЧАСТНИКИ!$A$2:$L$1106,5,FALSE)</f>
        <v>#N/A</v>
      </c>
      <c r="E26" s="265" t="e">
        <f>VLOOKUP($F26,УЧАСТНИКИ!$A$2:$L$1106,8,FALSE)</f>
        <v>#N/A</v>
      </c>
      <c r="F26" s="176"/>
      <c r="G26" s="176"/>
      <c r="H26" s="176"/>
      <c r="I26" s="176"/>
      <c r="J26" s="176"/>
      <c r="K26" s="179"/>
      <c r="L26" s="180"/>
      <c r="M26" s="180"/>
      <c r="N26" s="180"/>
      <c r="O26" s="180"/>
      <c r="P26" s="181" t="e">
        <f>VLOOKUP($F26,УЧАСТНИКИ!$A$2:$L$1106,9,FALSE)</f>
        <v>#N/A</v>
      </c>
      <c r="Q26" s="182"/>
      <c r="R26" s="182"/>
    </row>
    <row r="27" spans="1:18" ht="13.5" hidden="1" customHeight="1" outlineLevel="1" x14ac:dyDescent="0.25">
      <c r="A27" s="176"/>
      <c r="B27" s="177"/>
      <c r="C27" s="181"/>
      <c r="D27" s="177"/>
      <c r="E27" s="265" t="e">
        <f>VLOOKUP($F27,УЧАСТНИКИ!$A$2:$L$1106,8,FALSE)</f>
        <v>#N/A</v>
      </c>
      <c r="F27" s="176"/>
      <c r="G27" s="176"/>
      <c r="H27" s="176"/>
      <c r="I27" s="176"/>
      <c r="J27" s="176"/>
      <c r="K27" s="179"/>
      <c r="L27" s="180"/>
      <c r="M27" s="180"/>
      <c r="N27" s="180"/>
      <c r="O27" s="180"/>
      <c r="P27" s="181"/>
      <c r="Q27" s="182"/>
      <c r="R27" s="182"/>
    </row>
    <row r="28" spans="1:18" ht="13.5" customHeight="1" collapsed="1" x14ac:dyDescent="0.25">
      <c r="A28" s="176" t="s">
        <v>77</v>
      </c>
      <c r="B28" s="177" t="e">
        <f>VLOOKUP($F28,УЧАСТНИКИ!$A$2:$L$1106,3,FALSE)</f>
        <v>#N/A</v>
      </c>
      <c r="C28" s="181" t="e">
        <f>VLOOKUP($F28,УЧАСТНИКИ!$A$2:$L$1106,4,FALSE)</f>
        <v>#N/A</v>
      </c>
      <c r="D28" s="177" t="e">
        <f>VLOOKUP($F28,УЧАСТНИКИ!$A$2:$L$1106,5,FALSE)</f>
        <v>#N/A</v>
      </c>
      <c r="E28" s="265" t="e">
        <f>VLOOKUP($F28,УЧАСТНИКИ!$A$2:$L$1106,8,FALSE)</f>
        <v>#N/A</v>
      </c>
      <c r="F28" s="176"/>
      <c r="G28" s="176"/>
      <c r="H28" s="176"/>
      <c r="I28" s="176"/>
      <c r="J28" s="176"/>
      <c r="K28" s="179"/>
      <c r="L28" s="180"/>
      <c r="M28" s="180"/>
      <c r="N28" s="180"/>
      <c r="O28" s="180"/>
      <c r="P28" s="181" t="e">
        <f>VLOOKUP($F28,УЧАСТНИКИ!$A$2:$L$1106,9,FALSE)</f>
        <v>#N/A</v>
      </c>
      <c r="Q28" s="182"/>
      <c r="R28" s="182"/>
    </row>
    <row r="29" spans="1:18" ht="13.5" hidden="1" customHeight="1" outlineLevel="1" x14ac:dyDescent="0.25">
      <c r="A29" s="176" t="s">
        <v>75</v>
      </c>
      <c r="B29" s="177"/>
      <c r="C29" s="181"/>
      <c r="D29" s="177"/>
      <c r="E29" s="177"/>
      <c r="F29" s="176"/>
      <c r="G29" s="176"/>
      <c r="H29" s="176"/>
      <c r="I29" s="176"/>
      <c r="J29" s="176"/>
      <c r="K29" s="179"/>
      <c r="L29" s="180"/>
      <c r="M29" s="180"/>
      <c r="N29" s="180"/>
      <c r="O29" s="180"/>
      <c r="P29" s="181" t="e">
        <f>VLOOKUP($F29,УЧАСТНИКИ!$A$2:$L$1106,9,FALSE)</f>
        <v>#N/A</v>
      </c>
      <c r="Q29" s="182"/>
      <c r="R29" s="182"/>
    </row>
    <row r="30" spans="1:18" ht="13.5" customHeight="1" collapsed="1" x14ac:dyDescent="0.25">
      <c r="A30" s="176" t="s">
        <v>76</v>
      </c>
      <c r="B30" s="177" t="e">
        <f>VLOOKUP($F30,УЧАСТНИКИ!$A$2:$L$1106,3,FALSE)</f>
        <v>#N/A</v>
      </c>
      <c r="C30" s="181" t="e">
        <f>VLOOKUP($F30,УЧАСТНИКИ!$A$2:$L$1106,4,FALSE)</f>
        <v>#N/A</v>
      </c>
      <c r="D30" s="177" t="e">
        <f>VLOOKUP($F30,УЧАСТНИКИ!$A$2:$L$1106,5,FALSE)</f>
        <v>#N/A</v>
      </c>
      <c r="E30" s="265" t="e">
        <f>VLOOKUP($F30,УЧАСТНИКИ!$A$2:$L$1106,8,FALSE)</f>
        <v>#N/A</v>
      </c>
      <c r="F30" s="176"/>
      <c r="G30" s="176"/>
      <c r="H30" s="176"/>
      <c r="I30" s="176"/>
      <c r="J30" s="176"/>
      <c r="K30" s="179"/>
      <c r="L30" s="180"/>
      <c r="M30" s="180"/>
      <c r="N30" s="180"/>
      <c r="O30" s="180"/>
      <c r="P30" s="181" t="e">
        <f>VLOOKUP($F30,УЧАСТНИКИ!$A$2:$L$1106,9,FALSE)</f>
        <v>#N/A</v>
      </c>
      <c r="Q30" s="182"/>
      <c r="R30" s="182"/>
    </row>
    <row r="31" spans="1:18" ht="13.5" hidden="1" customHeight="1" outlineLevel="1" x14ac:dyDescent="0.25">
      <c r="A31" s="176" t="s">
        <v>73</v>
      </c>
      <c r="B31" s="177"/>
      <c r="C31" s="181"/>
      <c r="D31" s="177"/>
      <c r="E31" s="265" t="e">
        <f>VLOOKUP($F31,УЧАСТНИКИ!$A$2:$L$1106,8,FALSE)</f>
        <v>#N/A</v>
      </c>
      <c r="F31" s="176"/>
      <c r="G31" s="176"/>
      <c r="H31" s="176"/>
      <c r="I31" s="176"/>
      <c r="J31" s="176"/>
      <c r="K31" s="179"/>
      <c r="L31" s="180"/>
      <c r="M31" s="180"/>
      <c r="N31" s="180"/>
      <c r="O31" s="180"/>
      <c r="P31" s="181" t="e">
        <f>VLOOKUP($F31,УЧАСТНИКИ!$A$2:$L$1106,9,FALSE)</f>
        <v>#N/A</v>
      </c>
      <c r="Q31" s="182"/>
      <c r="R31" s="182"/>
    </row>
    <row r="32" spans="1:18" ht="13.5" customHeight="1" collapsed="1" x14ac:dyDescent="0.25">
      <c r="A32" s="176" t="s">
        <v>75</v>
      </c>
      <c r="B32" s="177" t="e">
        <f>VLOOKUP($F32,УЧАСТНИКИ!$A$2:$L$1106,3,FALSE)</f>
        <v>#N/A</v>
      </c>
      <c r="C32" s="181" t="e">
        <f>VLOOKUP($F32,УЧАСТНИКИ!$A$2:$L$1106,4,FALSE)</f>
        <v>#N/A</v>
      </c>
      <c r="D32" s="177" t="e">
        <f>VLOOKUP($F32,УЧАСТНИКИ!$A$2:$L$1106,5,FALSE)</f>
        <v>#N/A</v>
      </c>
      <c r="E32" s="265" t="e">
        <f>VLOOKUP($F32,УЧАСТНИКИ!$A$2:$L$1106,8,FALSE)</f>
        <v>#N/A</v>
      </c>
      <c r="F32" s="176"/>
      <c r="G32" s="176"/>
      <c r="H32" s="176"/>
      <c r="I32" s="176"/>
      <c r="J32" s="176"/>
      <c r="K32" s="179"/>
      <c r="L32" s="180"/>
      <c r="M32" s="180"/>
      <c r="N32" s="180"/>
      <c r="O32" s="180"/>
      <c r="P32" s="181" t="e">
        <f>VLOOKUP($F32,УЧАСТНИКИ!$A$2:$L$1106,9,FALSE)</f>
        <v>#N/A</v>
      </c>
      <c r="Q32" s="182"/>
      <c r="R32" s="182"/>
    </row>
    <row r="33" spans="1:18" ht="13.5" hidden="1" customHeight="1" outlineLevel="1" x14ac:dyDescent="0.25">
      <c r="A33" s="176" t="s">
        <v>79</v>
      </c>
      <c r="B33" s="177"/>
      <c r="C33" s="181"/>
      <c r="D33" s="177"/>
      <c r="E33" s="265" t="e">
        <f>VLOOKUP($F33,УЧАСТНИКИ!$A$2:$L$1106,8,FALSE)</f>
        <v>#N/A</v>
      </c>
      <c r="F33" s="176"/>
      <c r="G33" s="176"/>
      <c r="H33" s="176"/>
      <c r="I33" s="176"/>
      <c r="J33" s="176"/>
      <c r="K33" s="179"/>
      <c r="L33" s="180"/>
      <c r="M33" s="180"/>
      <c r="N33" s="180"/>
      <c r="O33" s="180"/>
      <c r="P33" s="181" t="e">
        <f>VLOOKUP($F33,УЧАСТНИКИ!$A$2:$L$1106,9,FALSE)</f>
        <v>#N/A</v>
      </c>
      <c r="Q33" s="182"/>
      <c r="R33" s="182"/>
    </row>
    <row r="34" spans="1:18" ht="13.5" customHeight="1" collapsed="1" x14ac:dyDescent="0.25">
      <c r="A34" s="176" t="s">
        <v>74</v>
      </c>
      <c r="B34" s="177" t="e">
        <f>VLOOKUP($F34,УЧАСТНИКИ!$A$2:$L$1106,3,FALSE)</f>
        <v>#N/A</v>
      </c>
      <c r="C34" s="181" t="e">
        <f>VLOOKUP($F34,УЧАСТНИКИ!$A$2:$L$1106,4,FALSE)</f>
        <v>#N/A</v>
      </c>
      <c r="D34" s="177" t="e">
        <f>VLOOKUP($F34,УЧАСТНИКИ!$A$2:$L$1106,5,FALSE)</f>
        <v>#N/A</v>
      </c>
      <c r="E34" s="265" t="e">
        <f>VLOOKUP($F34,УЧАСТНИКИ!$A$2:$L$1106,8,FALSE)</f>
        <v>#N/A</v>
      </c>
      <c r="F34" s="176"/>
      <c r="G34" s="176"/>
      <c r="H34" s="176"/>
      <c r="I34" s="176"/>
      <c r="J34" s="176"/>
      <c r="K34" s="179"/>
      <c r="L34" s="180"/>
      <c r="M34" s="180"/>
      <c r="N34" s="180"/>
      <c r="O34" s="180"/>
      <c r="P34" s="181" t="e">
        <f>VLOOKUP($F34,УЧАСТНИКИ!$A$2:$L$1106,9,FALSE)</f>
        <v>#N/A</v>
      </c>
      <c r="Q34" s="182"/>
      <c r="R34" s="182"/>
    </row>
    <row r="35" spans="1:18" ht="13.5" hidden="1" customHeight="1" outlineLevel="1" x14ac:dyDescent="0.25">
      <c r="A35" s="176" t="s">
        <v>81</v>
      </c>
      <c r="B35" s="177"/>
      <c r="C35" s="181"/>
      <c r="D35" s="177"/>
      <c r="E35" s="265" t="e">
        <f>VLOOKUP($F35,УЧАСТНИКИ!$A$2:$L$1106,8,FALSE)</f>
        <v>#N/A</v>
      </c>
      <c r="F35" s="176"/>
      <c r="G35" s="176"/>
      <c r="H35" s="176"/>
      <c r="I35" s="176"/>
      <c r="J35" s="176"/>
      <c r="K35" s="179"/>
      <c r="L35" s="180"/>
      <c r="M35" s="180"/>
      <c r="N35" s="180"/>
      <c r="O35" s="180"/>
      <c r="P35" s="181" t="e">
        <f>VLOOKUP($F35,УЧАСТНИКИ!$A$2:$L$1106,9,FALSE)</f>
        <v>#N/A</v>
      </c>
      <c r="Q35" s="182"/>
      <c r="R35" s="182"/>
    </row>
    <row r="36" spans="1:18" ht="13.5" customHeight="1" collapsed="1" x14ac:dyDescent="0.25">
      <c r="A36" s="176" t="s">
        <v>73</v>
      </c>
      <c r="B36" s="177" t="e">
        <f>VLOOKUP($F36,УЧАСТНИКИ!$A$2:$L$1106,3,FALSE)</f>
        <v>#N/A</v>
      </c>
      <c r="C36" s="181" t="e">
        <f>VLOOKUP($F36,УЧАСТНИКИ!$A$2:$L$1106,4,FALSE)</f>
        <v>#N/A</v>
      </c>
      <c r="D36" s="177" t="e">
        <f>VLOOKUP($F36,УЧАСТНИКИ!$A$2:$L$1106,5,FALSE)</f>
        <v>#N/A</v>
      </c>
      <c r="E36" s="265" t="e">
        <f>VLOOKUP($F36,УЧАСТНИКИ!$A$2:$L$1106,8,FALSE)</f>
        <v>#N/A</v>
      </c>
      <c r="F36" s="176"/>
      <c r="G36" s="176"/>
      <c r="H36" s="176"/>
      <c r="I36" s="176"/>
      <c r="J36" s="176"/>
      <c r="K36" s="179"/>
      <c r="L36" s="180"/>
      <c r="M36" s="180"/>
      <c r="N36" s="180"/>
      <c r="O36" s="180"/>
      <c r="P36" s="181" t="e">
        <f>VLOOKUP($F36,УЧАСТНИКИ!$A$2:$L$1106,9,FALSE)</f>
        <v>#N/A</v>
      </c>
      <c r="Q36" s="182"/>
      <c r="R36" s="182"/>
    </row>
    <row r="37" spans="1:18" ht="13.5" hidden="1" customHeight="1" outlineLevel="1" x14ac:dyDescent="0.25">
      <c r="A37" s="176" t="s">
        <v>77</v>
      </c>
      <c r="B37" s="177"/>
      <c r="C37" s="181"/>
      <c r="D37" s="177"/>
      <c r="E37" s="265" t="e">
        <f>VLOOKUP($F37,УЧАСТНИКИ!$A$2:$L$1106,8,FALSE)</f>
        <v>#N/A</v>
      </c>
      <c r="F37" s="176"/>
      <c r="G37" s="176"/>
      <c r="H37" s="176"/>
      <c r="I37" s="176"/>
      <c r="J37" s="176"/>
      <c r="K37" s="179"/>
      <c r="L37" s="180"/>
      <c r="M37" s="180"/>
      <c r="N37" s="180"/>
      <c r="O37" s="180"/>
      <c r="P37" s="181" t="e">
        <f>VLOOKUP($F37,УЧАСТНИКИ!$A$2:$L$1106,9,FALSE)</f>
        <v>#N/A</v>
      </c>
      <c r="Q37" s="182"/>
      <c r="R37" s="182"/>
    </row>
    <row r="38" spans="1:18" ht="13.5" customHeight="1" collapsed="1" x14ac:dyDescent="0.25">
      <c r="A38" s="176" t="s">
        <v>72</v>
      </c>
      <c r="B38" s="177" t="e">
        <f>VLOOKUP($F38,УЧАСТНИКИ!$A$2:$L$1106,3,FALSE)</f>
        <v>#N/A</v>
      </c>
      <c r="C38" s="181" t="e">
        <f>VLOOKUP($F38,УЧАСТНИКИ!$A$2:$L$1106,4,FALSE)</f>
        <v>#N/A</v>
      </c>
      <c r="D38" s="177" t="e">
        <f>VLOOKUP($F38,УЧАСТНИКИ!$A$2:$L$1106,5,FALSE)</f>
        <v>#N/A</v>
      </c>
      <c r="E38" s="265" t="e">
        <f>VLOOKUP($F38,УЧАСТНИКИ!$A$2:$L$1106,8,FALSE)</f>
        <v>#N/A</v>
      </c>
      <c r="F38" s="176"/>
      <c r="G38" s="176"/>
      <c r="H38" s="176"/>
      <c r="I38" s="176"/>
      <c r="J38" s="176"/>
      <c r="K38" s="179"/>
      <c r="L38" s="180"/>
      <c r="M38" s="180"/>
      <c r="N38" s="180"/>
      <c r="O38" s="180"/>
      <c r="P38" s="181" t="e">
        <f>VLOOKUP($F38,УЧАСТНИКИ!$A$2:$L$1106,9,FALSE)</f>
        <v>#N/A</v>
      </c>
      <c r="Q38" s="182"/>
      <c r="R38" s="182"/>
    </row>
    <row r="39" spans="1:18" ht="13.5" hidden="1" customHeight="1" outlineLevel="1" x14ac:dyDescent="0.25">
      <c r="A39" s="176" t="s">
        <v>75</v>
      </c>
      <c r="B39" s="177"/>
      <c r="C39" s="181"/>
      <c r="D39" s="177"/>
      <c r="E39" s="265" t="e">
        <f>VLOOKUP($F39,УЧАСТНИКИ!$A$2:$L$1106,8,FALSE)</f>
        <v>#N/A</v>
      </c>
      <c r="F39" s="176"/>
      <c r="G39" s="176"/>
      <c r="H39" s="176"/>
      <c r="I39" s="176"/>
      <c r="J39" s="176"/>
      <c r="K39" s="179"/>
      <c r="L39" s="180"/>
      <c r="M39" s="180"/>
      <c r="N39" s="180"/>
      <c r="O39" s="180"/>
      <c r="P39" s="181" t="e">
        <f>VLOOKUP($F39,УЧАСТНИКИ!$A$2:$L$1106,9,FALSE)</f>
        <v>#N/A</v>
      </c>
      <c r="Q39" s="182"/>
      <c r="R39" s="182"/>
    </row>
    <row r="40" spans="1:18" ht="13.5" customHeight="1" collapsed="1" x14ac:dyDescent="0.25">
      <c r="A40" s="176" t="s">
        <v>79</v>
      </c>
      <c r="B40" s="177" t="e">
        <f>VLOOKUP($F40,УЧАСТНИКИ!$A$2:$L$1106,3,FALSE)</f>
        <v>#N/A</v>
      </c>
      <c r="C40" s="181" t="e">
        <f>VLOOKUP($F40,УЧАСТНИКИ!$A$2:$L$1106,4,FALSE)</f>
        <v>#N/A</v>
      </c>
      <c r="D40" s="177" t="e">
        <f>VLOOKUP($F40,УЧАСТНИКИ!$A$2:$L$1106,5,FALSE)</f>
        <v>#N/A</v>
      </c>
      <c r="E40" s="265" t="e">
        <f>VLOOKUP($F40,УЧАСТНИКИ!$A$2:$L$1106,8,FALSE)</f>
        <v>#N/A</v>
      </c>
      <c r="F40" s="176"/>
      <c r="G40" s="176"/>
      <c r="H40" s="176"/>
      <c r="I40" s="176"/>
      <c r="J40" s="176"/>
      <c r="K40" s="179"/>
      <c r="L40" s="180"/>
      <c r="M40" s="180"/>
      <c r="N40" s="180"/>
      <c r="O40" s="180"/>
      <c r="P40" s="181" t="e">
        <f>VLOOKUP($F40,УЧАСТНИКИ!$A$2:$L$1106,9,FALSE)</f>
        <v>#N/A</v>
      </c>
      <c r="Q40" s="182"/>
      <c r="R40" s="182"/>
    </row>
    <row r="41" spans="1:18" ht="13.5" hidden="1" customHeight="1" outlineLevel="1" x14ac:dyDescent="0.25">
      <c r="A41" s="176" t="s">
        <v>73</v>
      </c>
      <c r="B41" s="177"/>
      <c r="C41" s="181"/>
      <c r="D41" s="177"/>
      <c r="E41" s="265" t="e">
        <f>VLOOKUP($F41,УЧАСТНИКИ!$A$2:$L$1106,8,FALSE)</f>
        <v>#N/A</v>
      </c>
      <c r="F41" s="176"/>
      <c r="G41" s="176"/>
      <c r="H41" s="176"/>
      <c r="I41" s="176"/>
      <c r="J41" s="176"/>
      <c r="K41" s="179"/>
      <c r="L41" s="180"/>
      <c r="M41" s="180"/>
      <c r="N41" s="180"/>
      <c r="O41" s="180"/>
      <c r="P41" s="181" t="e">
        <f>VLOOKUP($F41,УЧАСТНИКИ!$A$2:$L$1106,9,FALSE)</f>
        <v>#N/A</v>
      </c>
      <c r="Q41" s="182"/>
      <c r="R41" s="182"/>
    </row>
    <row r="42" spans="1:18" ht="13.5" customHeight="1" collapsed="1" x14ac:dyDescent="0.25">
      <c r="A42" s="176" t="s">
        <v>80</v>
      </c>
      <c r="B42" s="177" t="e">
        <f>VLOOKUP($F42,УЧАСТНИКИ!$A$2:$L$1106,3,FALSE)</f>
        <v>#N/A</v>
      </c>
      <c r="C42" s="181" t="e">
        <f>VLOOKUP($F42,УЧАСТНИКИ!$A$2:$L$1106,4,FALSE)</f>
        <v>#N/A</v>
      </c>
      <c r="D42" s="177" t="e">
        <f>VLOOKUP($F42,УЧАСТНИКИ!$A$2:$L$1106,5,FALSE)</f>
        <v>#N/A</v>
      </c>
      <c r="E42" s="265" t="e">
        <f>VLOOKUP($F42,УЧАСТНИКИ!$A$2:$L$1106,8,FALSE)</f>
        <v>#N/A</v>
      </c>
      <c r="F42" s="176"/>
      <c r="G42" s="176"/>
      <c r="H42" s="176"/>
      <c r="I42" s="176"/>
      <c r="J42" s="176"/>
      <c r="K42" s="179"/>
      <c r="L42" s="180"/>
      <c r="M42" s="180"/>
      <c r="N42" s="180"/>
      <c r="O42" s="180"/>
      <c r="P42" s="181" t="e">
        <f>VLOOKUP($F42,УЧАСТНИКИ!$A$2:$L$1106,9,FALSE)</f>
        <v>#N/A</v>
      </c>
      <c r="Q42" s="182"/>
      <c r="R42" s="182"/>
    </row>
    <row r="43" spans="1:18" ht="13.5" hidden="1" customHeight="1" outlineLevel="1" x14ac:dyDescent="0.25">
      <c r="A43" s="176" t="s">
        <v>79</v>
      </c>
      <c r="B43" s="177"/>
      <c r="C43" s="181"/>
      <c r="D43" s="177"/>
      <c r="E43" s="265" t="e">
        <f>VLOOKUP($F43,УЧАСТНИКИ!$A$2:$L$1106,8,FALSE)</f>
        <v>#N/A</v>
      </c>
      <c r="F43" s="176"/>
      <c r="G43" s="176"/>
      <c r="H43" s="176"/>
      <c r="I43" s="176"/>
      <c r="J43" s="176"/>
      <c r="K43" s="179"/>
      <c r="L43" s="180"/>
      <c r="M43" s="180"/>
      <c r="N43" s="180"/>
      <c r="O43" s="180"/>
      <c r="P43" s="181" t="e">
        <f>VLOOKUP($F43,УЧАСТНИКИ!$A$2:$L$1106,9,FALSE)</f>
        <v>#N/A</v>
      </c>
      <c r="Q43" s="182"/>
      <c r="R43" s="182"/>
    </row>
    <row r="44" spans="1:18" ht="13.5" customHeight="1" collapsed="1" x14ac:dyDescent="0.25">
      <c r="A44" s="176" t="s">
        <v>81</v>
      </c>
      <c r="B44" s="177" t="e">
        <f>VLOOKUP($F44,УЧАСТНИКИ!$A$2:$L$1106,3,FALSE)</f>
        <v>#N/A</v>
      </c>
      <c r="C44" s="181" t="e">
        <f>VLOOKUP($F44,УЧАСТНИКИ!$A$2:$L$1106,4,FALSE)</f>
        <v>#N/A</v>
      </c>
      <c r="D44" s="177" t="e">
        <f>VLOOKUP($F44,УЧАСТНИКИ!$A$2:$L$1106,5,FALSE)</f>
        <v>#N/A</v>
      </c>
      <c r="E44" s="265" t="e">
        <f>VLOOKUP($F44,УЧАСТНИКИ!$A$2:$L$1106,8,FALSE)</f>
        <v>#N/A</v>
      </c>
      <c r="F44" s="176"/>
      <c r="G44" s="176"/>
      <c r="H44" s="176"/>
      <c r="I44" s="176"/>
      <c r="J44" s="176"/>
      <c r="K44" s="179"/>
      <c r="L44" s="180"/>
      <c r="M44" s="180"/>
      <c r="N44" s="180"/>
      <c r="O44" s="180"/>
      <c r="P44" s="181" t="e">
        <f>VLOOKUP($F44,УЧАСТНИКИ!$A$2:$L$1106,9,FALSE)</f>
        <v>#N/A</v>
      </c>
      <c r="Q44" s="182"/>
      <c r="R44" s="182"/>
    </row>
    <row r="45" spans="1:18" ht="13.5" hidden="1" customHeight="1" outlineLevel="1" collapsed="1" x14ac:dyDescent="0.25">
      <c r="A45" s="176" t="s">
        <v>78</v>
      </c>
      <c r="B45" s="177"/>
      <c r="C45" s="181"/>
      <c r="D45" s="177"/>
      <c r="E45" s="265" t="e">
        <f>VLOOKUP($F45,УЧАСТНИКИ!$A$2:$L$1106,8,FALSE)</f>
        <v>#N/A</v>
      </c>
      <c r="F45" s="176"/>
      <c r="G45" s="176"/>
      <c r="H45" s="176"/>
      <c r="I45" s="176"/>
      <c r="J45" s="176"/>
      <c r="K45" s="179"/>
      <c r="L45" s="180"/>
      <c r="M45" s="180"/>
      <c r="N45" s="180"/>
      <c r="O45" s="180"/>
      <c r="P45" s="181" t="e">
        <f>VLOOKUP($F45,УЧАСТНИКИ!$A$2:$L$1106,9,FALSE)</f>
        <v>#N/A</v>
      </c>
      <c r="Q45" s="182"/>
      <c r="R45" s="182"/>
    </row>
    <row r="46" spans="1:18" ht="13.5" customHeight="1" collapsed="1" x14ac:dyDescent="0.25">
      <c r="A46" s="176" t="s">
        <v>82</v>
      </c>
      <c r="B46" s="177" t="e">
        <f>VLOOKUP($F46,УЧАСТНИКИ!$A$2:$L$1106,3,FALSE)</f>
        <v>#N/A</v>
      </c>
      <c r="C46" s="181" t="e">
        <f>VLOOKUP($F46,УЧАСТНИКИ!$A$2:$L$1106,4,FALSE)</f>
        <v>#N/A</v>
      </c>
      <c r="D46" s="177" t="e">
        <f>VLOOKUP($F46,УЧАСТНИКИ!$A$2:$L$1106,5,FALSE)</f>
        <v>#N/A</v>
      </c>
      <c r="E46" s="265" t="e">
        <f>VLOOKUP($F46,УЧАСТНИКИ!$A$2:$L$1106,8,FALSE)</f>
        <v>#N/A</v>
      </c>
      <c r="F46" s="176"/>
      <c r="G46" s="176"/>
      <c r="H46" s="176"/>
      <c r="I46" s="176"/>
      <c r="J46" s="176"/>
      <c r="K46" s="179"/>
      <c r="L46" s="180"/>
      <c r="M46" s="180"/>
      <c r="N46" s="180"/>
      <c r="O46" s="180"/>
      <c r="P46" s="181" t="e">
        <f>VLOOKUP($F46,УЧАСТНИКИ!$A$2:$L$1106,9,FALSE)</f>
        <v>#N/A</v>
      </c>
      <c r="Q46" s="182"/>
      <c r="R46" s="182"/>
    </row>
    <row r="47" spans="1:18" ht="13.5" hidden="1" customHeight="1" outlineLevel="1" x14ac:dyDescent="0.25">
      <c r="A47" s="176"/>
      <c r="B47" s="177"/>
      <c r="C47" s="181"/>
      <c r="D47" s="177"/>
      <c r="E47" s="265" t="e">
        <f>VLOOKUP($F47,УЧАСТНИКИ!$A$2:$L$1106,8,FALSE)</f>
        <v>#N/A</v>
      </c>
      <c r="F47" s="176"/>
      <c r="G47" s="176"/>
      <c r="H47" s="176"/>
      <c r="I47" s="176"/>
      <c r="J47" s="176"/>
      <c r="K47" s="179"/>
      <c r="L47" s="180"/>
      <c r="M47" s="180"/>
      <c r="N47" s="180"/>
      <c r="O47" s="180"/>
      <c r="P47" s="181" t="e">
        <f>VLOOKUP($F47,УЧАСТНИКИ!$A$2:$L$1106,9,FALSE)</f>
        <v>#N/A</v>
      </c>
      <c r="Q47" s="182"/>
      <c r="R47" s="182"/>
    </row>
    <row r="48" spans="1:18" ht="13.5" customHeight="1" collapsed="1" x14ac:dyDescent="0.25">
      <c r="A48" s="176" t="s">
        <v>83</v>
      </c>
      <c r="B48" s="177" t="e">
        <f>VLOOKUP($F48,УЧАСТНИКИ!$A$2:$L$1106,3,FALSE)</f>
        <v>#N/A</v>
      </c>
      <c r="C48" s="181" t="e">
        <f>VLOOKUP($F48,УЧАСТНИКИ!$A$2:$L$1106,4,FALSE)</f>
        <v>#N/A</v>
      </c>
      <c r="D48" s="177" t="e">
        <f>VLOOKUP($F48,УЧАСТНИКИ!$A$2:$L$1106,5,FALSE)</f>
        <v>#N/A</v>
      </c>
      <c r="E48" s="265" t="e">
        <f>VLOOKUP($F48,УЧАСТНИКИ!$A$2:$L$1106,8,FALSE)</f>
        <v>#N/A</v>
      </c>
      <c r="F48" s="176"/>
      <c r="G48" s="176"/>
      <c r="H48" s="176"/>
      <c r="I48" s="176"/>
      <c r="J48" s="176"/>
      <c r="K48" s="179"/>
      <c r="L48" s="180"/>
      <c r="M48" s="180"/>
      <c r="N48" s="180"/>
      <c r="O48" s="180"/>
      <c r="P48" s="181" t="e">
        <f>VLOOKUP($F48,УЧАСТНИКИ!$A$2:$L$1106,9,FALSE)</f>
        <v>#N/A</v>
      </c>
      <c r="Q48" s="182"/>
      <c r="R48" s="182"/>
    </row>
    <row r="49" spans="1:47" ht="13.5" hidden="1" customHeight="1" outlineLevel="1" x14ac:dyDescent="0.25">
      <c r="A49" s="176"/>
      <c r="B49" s="177"/>
      <c r="C49" s="181"/>
      <c r="D49" s="177"/>
      <c r="E49" s="265" t="e">
        <f>VLOOKUP($F49,УЧАСТНИКИ!$A$2:$L$1106,8,FALSE)</f>
        <v>#N/A</v>
      </c>
      <c r="F49" s="176"/>
      <c r="G49" s="176"/>
      <c r="H49" s="176"/>
      <c r="I49" s="176"/>
      <c r="J49" s="176"/>
      <c r="K49" s="179"/>
      <c r="L49" s="180"/>
      <c r="M49" s="180"/>
      <c r="N49" s="180"/>
      <c r="O49" s="180"/>
      <c r="P49" s="181" t="e">
        <f>VLOOKUP($F49,УЧАСТНИКИ!$A$2:$L$1106,9,FALSE)</f>
        <v>#N/A</v>
      </c>
      <c r="Q49" s="182"/>
      <c r="R49" s="182"/>
    </row>
    <row r="50" spans="1:47" ht="13.5" customHeight="1" collapsed="1" x14ac:dyDescent="0.25">
      <c r="A50" s="176" t="s">
        <v>84</v>
      </c>
      <c r="B50" s="177" t="e">
        <f>VLOOKUP($F50,УЧАСТНИКИ!$A$2:$L$1106,3,FALSE)</f>
        <v>#N/A</v>
      </c>
      <c r="C50" s="181" t="e">
        <f>VLOOKUP($F50,УЧАСТНИКИ!$A$2:$L$1106,4,FALSE)</f>
        <v>#N/A</v>
      </c>
      <c r="D50" s="177" t="e">
        <f>VLOOKUP($F50,УЧАСТНИКИ!$A$2:$L$1106,5,FALSE)</f>
        <v>#N/A</v>
      </c>
      <c r="E50" s="265" t="e">
        <f>VLOOKUP($F50,УЧАСТНИКИ!$A$2:$L$1106,8,FALSE)</f>
        <v>#N/A</v>
      </c>
      <c r="F50" s="176"/>
      <c r="G50" s="176"/>
      <c r="H50" s="176"/>
      <c r="I50" s="176"/>
      <c r="J50" s="176"/>
      <c r="K50" s="179"/>
      <c r="L50" s="180"/>
      <c r="M50" s="180"/>
      <c r="N50" s="180"/>
      <c r="O50" s="180"/>
      <c r="P50" s="181" t="e">
        <f>VLOOKUP($F50,УЧАСТНИКИ!$A$2:$L$1106,9,FALSE)</f>
        <v>#N/A</v>
      </c>
      <c r="Q50" s="182"/>
      <c r="R50" s="182"/>
    </row>
    <row r="51" spans="1:47" ht="13.5" hidden="1" customHeight="1" outlineLevel="1" x14ac:dyDescent="0.25">
      <c r="A51" s="176"/>
      <c r="B51" s="177"/>
      <c r="C51" s="181"/>
      <c r="D51" s="177"/>
      <c r="E51" s="265" t="e">
        <f>VLOOKUP($F51,УЧАСТНИКИ!$A$2:$L$1106,8,FALSE)</f>
        <v>#N/A</v>
      </c>
      <c r="F51" s="176"/>
      <c r="G51" s="176"/>
      <c r="H51" s="176"/>
      <c r="I51" s="176"/>
      <c r="J51" s="176"/>
      <c r="K51" s="179"/>
      <c r="L51" s="180"/>
      <c r="M51" s="180"/>
      <c r="N51" s="180"/>
      <c r="O51" s="180"/>
      <c r="P51" s="181" t="e">
        <f>VLOOKUP($F51,УЧАСТНИКИ!$A$2:$L$1106,9,FALSE)</f>
        <v>#N/A</v>
      </c>
      <c r="Q51" s="182"/>
      <c r="R51" s="182"/>
    </row>
    <row r="52" spans="1:47" ht="13.5" customHeight="1" collapsed="1" x14ac:dyDescent="0.25">
      <c r="A52" s="176" t="s">
        <v>28</v>
      </c>
      <c r="B52" s="177" t="e">
        <f>VLOOKUP($F52,УЧАСТНИКИ!$A$2:$L$1106,3,FALSE)</f>
        <v>#N/A</v>
      </c>
      <c r="C52" s="181" t="e">
        <f>VLOOKUP($F52,УЧАСТНИКИ!$A$2:$L$1106,4,FALSE)</f>
        <v>#N/A</v>
      </c>
      <c r="D52" s="177" t="e">
        <f>VLOOKUP($F52,УЧАСТНИКИ!$A$2:$L$1106,5,FALSE)</f>
        <v>#N/A</v>
      </c>
      <c r="E52" s="265" t="e">
        <f>VLOOKUP($F52,УЧАСТНИКИ!$A$2:$L$1106,8,FALSE)</f>
        <v>#N/A</v>
      </c>
      <c r="F52" s="176"/>
      <c r="G52" s="176"/>
      <c r="H52" s="176"/>
      <c r="I52" s="176"/>
      <c r="J52" s="176"/>
      <c r="K52" s="179"/>
      <c r="L52" s="180"/>
      <c r="M52" s="180"/>
      <c r="N52" s="180"/>
      <c r="O52" s="180"/>
      <c r="P52" s="181" t="e">
        <f>VLOOKUP($F52,УЧАСТНИКИ!$A$2:$L$1106,9,FALSE)</f>
        <v>#N/A</v>
      </c>
      <c r="Q52" s="182"/>
      <c r="R52" s="182"/>
    </row>
    <row r="53" spans="1:47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spans="1:47" x14ac:dyDescent="0.25">
      <c r="A54" s="320" t="s">
        <v>3</v>
      </c>
      <c r="B54" s="321"/>
      <c r="C54" s="321"/>
      <c r="D54" s="321"/>
      <c r="E54" s="321"/>
      <c r="F54" s="321"/>
      <c r="G54" s="321"/>
      <c r="H54" s="321"/>
      <c r="I54" s="321"/>
      <c r="J54" s="321"/>
      <c r="K54" s="321"/>
      <c r="L54" s="321"/>
      <c r="M54" s="321"/>
      <c r="N54" s="321"/>
      <c r="O54" s="321"/>
      <c r="P54" s="321"/>
      <c r="Q54" s="321"/>
      <c r="R54" s="321"/>
      <c r="S54" s="321"/>
      <c r="T54" s="321"/>
      <c r="U54" s="321"/>
      <c r="V54" s="321"/>
      <c r="W54" s="321"/>
      <c r="X54" s="321"/>
      <c r="Y54" s="321"/>
      <c r="Z54" s="321"/>
      <c r="AA54" s="321"/>
      <c r="AB54" s="321"/>
      <c r="AC54" s="321"/>
      <c r="AD54" s="321"/>
      <c r="AE54" s="321"/>
      <c r="AF54" s="321"/>
      <c r="AG54" s="321"/>
      <c r="AH54" s="321"/>
      <c r="AI54" s="321"/>
      <c r="AJ54" s="321"/>
      <c r="AK54" s="321"/>
      <c r="AL54" s="321"/>
      <c r="AM54" s="321"/>
      <c r="AN54" s="321"/>
      <c r="AO54" s="321"/>
      <c r="AP54" s="321"/>
      <c r="AQ54" s="321"/>
      <c r="AR54" s="321"/>
      <c r="AS54" s="321"/>
      <c r="AT54" s="321"/>
      <c r="AU54" s="321"/>
    </row>
    <row r="55" spans="1:47" x14ac:dyDescent="0.25">
      <c r="A55" s="320" t="s">
        <v>4</v>
      </c>
      <c r="B55" s="321"/>
      <c r="C55" s="321"/>
      <c r="D55" s="321"/>
      <c r="E55" s="321"/>
      <c r="F55" s="321"/>
      <c r="G55" s="321"/>
      <c r="H55" s="321"/>
      <c r="I55" s="321"/>
      <c r="J55" s="321"/>
      <c r="K55" s="321"/>
      <c r="L55" s="321"/>
      <c r="M55" s="321"/>
      <c r="N55" s="321"/>
      <c r="O55" s="321"/>
      <c r="P55" s="321"/>
      <c r="Q55" s="321"/>
      <c r="R55" s="321"/>
      <c r="S55" s="321"/>
      <c r="T55" s="321"/>
      <c r="U55" s="321"/>
      <c r="V55" s="321"/>
      <c r="W55" s="321"/>
      <c r="X55" s="321"/>
      <c r="Y55" s="321"/>
      <c r="Z55" s="321"/>
      <c r="AA55" s="321"/>
      <c r="AB55" s="321"/>
      <c r="AC55" s="321"/>
      <c r="AD55" s="321"/>
      <c r="AE55" s="321"/>
      <c r="AF55" s="321"/>
      <c r="AG55" s="321"/>
      <c r="AH55" s="321"/>
      <c r="AI55" s="321"/>
      <c r="AJ55" s="321"/>
      <c r="AK55" s="321"/>
      <c r="AL55" s="321"/>
      <c r="AM55" s="321"/>
      <c r="AN55" s="321"/>
      <c r="AO55" s="321"/>
      <c r="AP55" s="321"/>
      <c r="AQ55" s="321"/>
      <c r="AR55" s="321"/>
      <c r="AS55" s="321"/>
      <c r="AT55" s="321"/>
      <c r="AU55" s="321"/>
    </row>
    <row r="56" spans="1:47" x14ac:dyDescent="0.25">
      <c r="A56" s="322" t="s">
        <v>5</v>
      </c>
      <c r="B56" s="322"/>
      <c r="C56" s="322"/>
      <c r="D56" s="322"/>
      <c r="E56" s="322"/>
      <c r="F56" s="322"/>
      <c r="G56" s="322"/>
      <c r="H56" s="322"/>
      <c r="I56" s="322"/>
      <c r="J56" s="322"/>
      <c r="K56" s="322"/>
      <c r="L56" s="322"/>
      <c r="M56" s="322"/>
      <c r="N56" s="322"/>
      <c r="O56" s="322"/>
      <c r="P56" s="322"/>
      <c r="Q56" s="322"/>
      <c r="R56" s="322"/>
      <c r="S56" s="322"/>
      <c r="T56" s="322"/>
      <c r="U56" s="322"/>
      <c r="V56" s="322"/>
      <c r="W56" s="322"/>
      <c r="X56" s="322"/>
      <c r="Y56" s="322"/>
      <c r="Z56" s="322"/>
      <c r="AA56" s="322"/>
      <c r="AB56" s="322"/>
      <c r="AC56" s="322"/>
      <c r="AD56" s="322"/>
      <c r="AE56" s="322"/>
      <c r="AF56" s="322"/>
      <c r="AG56" s="322"/>
      <c r="AH56" s="322"/>
      <c r="AI56" s="322"/>
      <c r="AJ56" s="322"/>
      <c r="AK56" s="322"/>
      <c r="AL56" s="322"/>
      <c r="AM56" s="322"/>
      <c r="AN56" s="322"/>
      <c r="AO56" s="322"/>
      <c r="AP56" s="322"/>
      <c r="AQ56" s="322"/>
      <c r="AR56" s="322"/>
      <c r="AS56" s="322"/>
      <c r="AT56" s="322"/>
      <c r="AU56" s="322"/>
    </row>
    <row r="57" spans="1:47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47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47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47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47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47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47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47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</sheetData>
  <customSheetViews>
    <customSheetView guid="{B28A55F2-F506-44F5-8B45-C06C81F4E83D}" showRuler="0">
      <selection activeCell="N8" sqref="N8"/>
      <pageMargins left="0.78740157480314965" right="0.19685039370078741" top="0.39370078740157483" bottom="0.39370078740157483" header="0.51181102362204722" footer="0.51181102362204722"/>
      <pageSetup paperSize="9" orientation="landscape" horizontalDpi="300" verticalDpi="300" r:id="rId1"/>
      <headerFooter alignWithMargins="0"/>
    </customSheetView>
  </customSheetViews>
  <mergeCells count="20">
    <mergeCell ref="A1:P1"/>
    <mergeCell ref="A8:A9"/>
    <mergeCell ref="B8:B9"/>
    <mergeCell ref="C8:C9"/>
    <mergeCell ref="D8:D9"/>
    <mergeCell ref="N8:N9"/>
    <mergeCell ref="P8:P9"/>
    <mergeCell ref="A2:P2"/>
    <mergeCell ref="A3:P3"/>
    <mergeCell ref="A4:P4"/>
    <mergeCell ref="A5:P5"/>
    <mergeCell ref="E8:E9"/>
    <mergeCell ref="A54:AU54"/>
    <mergeCell ref="A55:AU55"/>
    <mergeCell ref="A56:AU56"/>
    <mergeCell ref="J8:J9"/>
    <mergeCell ref="O8:O9"/>
    <mergeCell ref="G8:I8"/>
    <mergeCell ref="F8:F9"/>
    <mergeCell ref="K8:M8"/>
  </mergeCells>
  <phoneticPr fontId="1" type="noConversion"/>
  <printOptions horizontalCentered="1"/>
  <pageMargins left="0.34" right="0.19685039370078741" top="0.39370078740157483" bottom="0.39370078740157483" header="0.51181102362204722" footer="0.51181102362204722"/>
  <pageSetup paperSize="9" scale="95" orientation="landscape" horizontalDpi="300" verticalDpi="300" r:id="rId2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83"/>
  <sheetViews>
    <sheetView view="pageBreakPreview" zoomScale="60" zoomScaleNormal="80" workbookViewId="0">
      <selection activeCell="F7" sqref="F7"/>
    </sheetView>
  </sheetViews>
  <sheetFormatPr defaultColWidth="9.109375" defaultRowHeight="13.2" x14ac:dyDescent="0.25"/>
  <cols>
    <col min="1" max="1" width="3.88671875" style="164" customWidth="1"/>
    <col min="2" max="2" width="25.5546875" style="164" customWidth="1"/>
    <col min="3" max="3" width="10.109375" style="164" customWidth="1"/>
    <col min="4" max="4" width="22.6640625" style="164" customWidth="1"/>
    <col min="5" max="5" width="9.77734375" style="164" customWidth="1"/>
    <col min="6" max="6" width="7.6640625" style="164" customWidth="1"/>
    <col min="7" max="9" width="7.33203125" style="164" customWidth="1"/>
    <col min="10" max="10" width="3.6640625" style="164" customWidth="1"/>
    <col min="11" max="13" width="7.33203125" style="164" customWidth="1"/>
    <col min="14" max="14" width="7.109375" style="164" customWidth="1"/>
    <col min="15" max="15" width="5" style="164" customWidth="1"/>
    <col min="16" max="16" width="8.33203125" style="164" customWidth="1"/>
    <col min="17" max="16384" width="9.109375" style="164"/>
  </cols>
  <sheetData>
    <row r="1" spans="1:39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160"/>
      <c r="R1" s="160"/>
      <c r="S1" s="160"/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G1" s="160"/>
      <c r="AH1" s="160"/>
      <c r="AI1" s="160"/>
      <c r="AJ1" s="160"/>
      <c r="AK1" s="160"/>
      <c r="AL1" s="160"/>
      <c r="AM1" s="160"/>
    </row>
    <row r="2" spans="1:39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</row>
    <row r="3" spans="1:39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</row>
    <row r="4" spans="1:39" ht="13.8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</row>
    <row r="5" spans="1:39" x14ac:dyDescent="0.25">
      <c r="A5" s="306" t="s">
        <v>217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168"/>
      <c r="R5" s="168"/>
      <c r="S5" s="168"/>
      <c r="T5" s="168"/>
    </row>
    <row r="6" spans="1:39" ht="13.8" x14ac:dyDescent="0.25">
      <c r="A6" s="169" t="s">
        <v>223</v>
      </c>
      <c r="B6" s="194"/>
      <c r="C6" s="247"/>
      <c r="D6" s="13"/>
      <c r="E6" s="13"/>
      <c r="F6" s="195"/>
      <c r="G6" s="195"/>
      <c r="H6" s="168"/>
      <c r="I6" s="195"/>
      <c r="J6" s="195"/>
      <c r="K6" s="195"/>
      <c r="L6" s="195"/>
      <c r="M6" s="195"/>
      <c r="O6" s="171"/>
      <c r="P6" s="13" t="s">
        <v>245</v>
      </c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95"/>
      <c r="AE6" s="195"/>
      <c r="AF6" s="195"/>
      <c r="AG6" s="195"/>
      <c r="AH6" s="195"/>
      <c r="AI6" s="195"/>
      <c r="AJ6" s="195"/>
    </row>
    <row r="7" spans="1:39" x14ac:dyDescent="0.25">
      <c r="A7" s="18"/>
      <c r="B7" s="66" t="s">
        <v>30</v>
      </c>
      <c r="C7" s="273" t="s">
        <v>1538</v>
      </c>
      <c r="D7" s="18" t="str">
        <f>d_1</f>
        <v>28.05.2019г.</v>
      </c>
      <c r="E7" s="18"/>
      <c r="F7" s="18" t="s">
        <v>1541</v>
      </c>
      <c r="L7" s="172"/>
      <c r="M7" s="11"/>
      <c r="N7" s="11"/>
      <c r="O7" s="11"/>
      <c r="P7" s="17" t="s">
        <v>259</v>
      </c>
      <c r="V7" s="173"/>
      <c r="W7" s="174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8.600000000000001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29" t="s">
        <v>7</v>
      </c>
      <c r="H8" s="329"/>
      <c r="I8" s="329"/>
      <c r="J8" s="330" t="s">
        <v>8</v>
      </c>
      <c r="K8" s="326" t="s">
        <v>7</v>
      </c>
      <c r="L8" s="327"/>
      <c r="M8" s="328"/>
      <c r="N8" s="315" t="s">
        <v>40</v>
      </c>
      <c r="O8" s="317" t="s">
        <v>53</v>
      </c>
      <c r="P8" s="317" t="s">
        <v>41</v>
      </c>
    </row>
    <row r="9" spans="1:39" ht="16.8" customHeight="1" x14ac:dyDescent="0.25">
      <c r="A9" s="316"/>
      <c r="B9" s="316"/>
      <c r="C9" s="316"/>
      <c r="D9" s="316"/>
      <c r="E9" s="316"/>
      <c r="F9" s="316"/>
      <c r="G9" s="175">
        <v>1</v>
      </c>
      <c r="H9" s="175">
        <v>2</v>
      </c>
      <c r="I9" s="175">
        <v>3</v>
      </c>
      <c r="J9" s="330"/>
      <c r="K9" s="175">
        <v>4</v>
      </c>
      <c r="L9" s="175">
        <v>5</v>
      </c>
      <c r="M9" s="175">
        <v>6</v>
      </c>
      <c r="N9" s="316"/>
      <c r="O9" s="318"/>
      <c r="P9" s="318"/>
    </row>
    <row r="10" spans="1:39" x14ac:dyDescent="0.25">
      <c r="A10" s="197" t="s">
        <v>42</v>
      </c>
      <c r="B10" s="177" t="str">
        <f>VLOOKUP($F10,УЧАСТНИКИ!$A$2:$L$1106,3,FALSE)</f>
        <v>Горбачев Александр</v>
      </c>
      <c r="C10" s="181" t="str">
        <f>VLOOKUP($F10,УЧАСТНИКИ!$A$2:$L$1106,4,FALSE)</f>
        <v>12.05.1993</v>
      </c>
      <c r="D10" s="177" t="str">
        <f>VLOOKUP($F10,УЧАСТНИКИ!$A$2:$L$1106,5,FALSE)</f>
        <v xml:space="preserve">Воронежская область </v>
      </c>
      <c r="E10" s="265" t="str">
        <f>VLOOKUP($F10,УЧАСТНИКИ!$A$2:$L$1106,8,FALSE)</f>
        <v>КМС</v>
      </c>
      <c r="F10" s="277" t="s">
        <v>1492</v>
      </c>
      <c r="G10" s="197"/>
      <c r="H10" s="197"/>
      <c r="I10" s="197"/>
      <c r="J10" s="197"/>
      <c r="K10" s="179"/>
      <c r="L10" s="180"/>
      <c r="M10" s="180"/>
      <c r="N10" s="180"/>
      <c r="O10" s="180"/>
      <c r="P10" s="181" t="str">
        <f>VLOOKUP($F10,УЧАСТНИКИ!$A$2:$L$1106,9,FALSE)</f>
        <v>К</v>
      </c>
      <c r="Q10" s="182"/>
      <c r="R10" s="182"/>
    </row>
    <row r="11" spans="1:39" x14ac:dyDescent="0.25">
      <c r="A11" s="197" t="s">
        <v>43</v>
      </c>
      <c r="B11" s="177" t="str">
        <f>VLOOKUP($F11,УЧАСТНИКИ!$A$2:$L$1106,3,FALSE)</f>
        <v>Седюк Николай</v>
      </c>
      <c r="C11" s="181" t="str">
        <f>VLOOKUP($F11,УЧАСТНИКИ!$A$2:$L$1106,4,FALSE)</f>
        <v>29.04.1988</v>
      </c>
      <c r="D11" s="177" t="str">
        <f>VLOOKUP($F11,УЧАСТНИКИ!$A$2:$L$1106,5,FALSE)</f>
        <v>Москва Нижегородская область</v>
      </c>
      <c r="E11" s="265" t="str">
        <f>VLOOKUP($F11,УЧАСТНИКИ!$A$2:$L$1106,8,FALSE)</f>
        <v>МСМК</v>
      </c>
      <c r="F11" s="277" t="s">
        <v>1419</v>
      </c>
      <c r="G11" s="197"/>
      <c r="H11" s="197"/>
      <c r="I11" s="197"/>
      <c r="J11" s="197"/>
      <c r="K11" s="179"/>
      <c r="L11" s="180"/>
      <c r="M11" s="180"/>
      <c r="N11" s="180"/>
      <c r="O11" s="180"/>
      <c r="P11" s="181" t="str">
        <f>VLOOKUP($F11,УЧАСТНИКИ!$A$2:$L$1106,9,FALSE)</f>
        <v>К</v>
      </c>
      <c r="Q11" s="182"/>
      <c r="R11" s="182"/>
    </row>
    <row r="12" spans="1:39" x14ac:dyDescent="0.25">
      <c r="A12" s="197" t="s">
        <v>44</v>
      </c>
      <c r="B12" s="177" t="str">
        <f>VLOOKUP($F12,УЧАСТНИКИ!$A$2:$L$1106,3,FALSE)</f>
        <v>Кириа Александр</v>
      </c>
      <c r="C12" s="181" t="str">
        <f>VLOOKUP($F12,УЧАСТНИКИ!$A$2:$L$1106,4,FALSE)</f>
        <v>23.03.1992</v>
      </c>
      <c r="D12" s="177" t="str">
        <f>VLOOKUP($F12,УЧАСТНИКИ!$A$2:$L$1106,5,FALSE)</f>
        <v xml:space="preserve">Краснодарский край </v>
      </c>
      <c r="E12" s="265" t="str">
        <f>VLOOKUP($F12,УЧАСТНИКИ!$A$2:$L$1106,8,FALSE)</f>
        <v>МС</v>
      </c>
      <c r="F12" s="277" t="s">
        <v>23</v>
      </c>
      <c r="G12" s="197"/>
      <c r="H12" s="197"/>
      <c r="I12" s="197"/>
      <c r="J12" s="197"/>
      <c r="K12" s="179"/>
      <c r="L12" s="180"/>
      <c r="M12" s="180"/>
      <c r="N12" s="180"/>
      <c r="O12" s="180"/>
      <c r="P12" s="181" t="str">
        <f>VLOOKUP($F12,УЧАСТНИКИ!$A$2:$L$1106,9,FALSE)</f>
        <v>Л</v>
      </c>
      <c r="Q12" s="182"/>
      <c r="R12" s="182"/>
    </row>
    <row r="13" spans="1:39" x14ac:dyDescent="0.25">
      <c r="A13" s="197" t="s">
        <v>45</v>
      </c>
      <c r="B13" s="177" t="str">
        <f>VLOOKUP($F13,УЧАСТНИКИ!$A$2:$L$1106,3,FALSE)</f>
        <v>Королёв Максим</v>
      </c>
      <c r="C13" s="181" t="str">
        <f>VLOOKUP($F13,УЧАСТНИКИ!$A$2:$L$1106,4,FALSE)</f>
        <v>06.01.1988</v>
      </c>
      <c r="D13" s="177" t="str">
        <f>VLOOKUP($F13,УЧАСТНИКИ!$A$2:$L$1106,5,FALSE)</f>
        <v xml:space="preserve">Липецкая область </v>
      </c>
      <c r="E13" s="265" t="str">
        <f>VLOOKUP($F13,УЧАСТНИКИ!$A$2:$L$1106,8,FALSE)</f>
        <v>МС</v>
      </c>
      <c r="F13" s="277" t="s">
        <v>1357</v>
      </c>
      <c r="G13" s="197"/>
      <c r="H13" s="197"/>
      <c r="I13" s="197"/>
      <c r="J13" s="197"/>
      <c r="K13" s="179"/>
      <c r="L13" s="180"/>
      <c r="M13" s="180"/>
      <c r="N13" s="180"/>
      <c r="O13" s="180"/>
      <c r="P13" s="181" t="str">
        <f>VLOOKUP($F13,УЧАСТНИКИ!$A$2:$L$1106,9,FALSE)</f>
        <v>К</v>
      </c>
      <c r="Q13" s="182"/>
      <c r="R13" s="182"/>
    </row>
    <row r="14" spans="1:39" x14ac:dyDescent="0.25">
      <c r="A14" s="197" t="s">
        <v>46</v>
      </c>
      <c r="B14" s="177" t="str">
        <f>VLOOKUP($F14,УЧАСТНИКИ!$A$2:$L$1106,3,FALSE)</f>
        <v>Бабанин Павел</v>
      </c>
      <c r="C14" s="181" t="str">
        <f>VLOOKUP($F14,УЧАСТНИКИ!$A$2:$L$1106,4,FALSE)</f>
        <v>24.06.1997</v>
      </c>
      <c r="D14" s="177" t="str">
        <f>VLOOKUP($F14,УЧАСТНИКИ!$A$2:$L$1106,5,FALSE)</f>
        <v xml:space="preserve">Омская область </v>
      </c>
      <c r="E14" s="265" t="str">
        <f>VLOOKUP($F14,УЧАСТНИКИ!$A$2:$L$1106,8,FALSE)</f>
        <v>КМС</v>
      </c>
      <c r="F14" s="277" t="s">
        <v>178</v>
      </c>
      <c r="G14" s="197"/>
      <c r="H14" s="197"/>
      <c r="I14" s="197"/>
      <c r="J14" s="197"/>
      <c r="K14" s="179"/>
      <c r="L14" s="180"/>
      <c r="M14" s="180"/>
      <c r="N14" s="180"/>
      <c r="O14" s="180"/>
      <c r="P14" s="181" t="str">
        <f>VLOOKUP($F14,УЧАСТНИКИ!$A$2:$L$1106,9,FALSE)</f>
        <v>К</v>
      </c>
      <c r="Q14" s="182"/>
      <c r="R14" s="182"/>
    </row>
    <row r="15" spans="1:39" x14ac:dyDescent="0.25">
      <c r="A15" s="197" t="s">
        <v>47</v>
      </c>
      <c r="B15" s="177" t="str">
        <f>VLOOKUP($F15,УЧАСТНИКИ!$A$2:$L$1106,3,FALSE)</f>
        <v>Добренький Александр</v>
      </c>
      <c r="C15" s="181" t="str">
        <f>VLOOKUP($F15,УЧАСТНИКИ!$A$2:$L$1106,4,FALSE)</f>
        <v>11.03.1994</v>
      </c>
      <c r="D15" s="177" t="str">
        <f>VLOOKUP($F15,УЧАСТНИКИ!$A$2:$L$1106,5,FALSE)</f>
        <v>Московская область Кабардино-Балкарская республика</v>
      </c>
      <c r="E15" s="265" t="str">
        <f>VLOOKUP($F15,УЧАСТНИКИ!$A$2:$L$1106,8,FALSE)</f>
        <v>МС</v>
      </c>
      <c r="F15" s="277" t="s">
        <v>1513</v>
      </c>
      <c r="G15" s="197"/>
      <c r="H15" s="197"/>
      <c r="I15" s="197"/>
      <c r="J15" s="197"/>
      <c r="K15" s="179"/>
      <c r="L15" s="180"/>
      <c r="M15" s="180"/>
      <c r="N15" s="180"/>
      <c r="O15" s="180"/>
      <c r="P15" s="181" t="str">
        <f>VLOOKUP($F15,УЧАСТНИКИ!$A$2:$L$1106,9,FALSE)</f>
        <v>К</v>
      </c>
      <c r="Q15" s="182"/>
      <c r="R15" s="182"/>
    </row>
    <row r="16" spans="1:39" x14ac:dyDescent="0.25">
      <c r="A16" s="197" t="s">
        <v>48</v>
      </c>
      <c r="B16" s="177" t="str">
        <f>VLOOKUP($F16,УЧАСТНИКИ!$A$2:$L$1106,3,FALSE)</f>
        <v>Бутенко Виктор</v>
      </c>
      <c r="C16" s="181" t="str">
        <f>VLOOKUP($F16,УЧАСТНИКИ!$A$2:$L$1106,4,FALSE)</f>
        <v>10.03.1993</v>
      </c>
      <c r="D16" s="177" t="str">
        <f>VLOOKUP($F16,УЧАСТНИКИ!$A$2:$L$1106,5,FALSE)</f>
        <v xml:space="preserve">Москва </v>
      </c>
      <c r="E16" s="265" t="str">
        <f>VLOOKUP($F16,УЧАСТНИКИ!$A$2:$L$1106,8,FALSE)</f>
        <v>МСМК</v>
      </c>
      <c r="F16" s="277" t="s">
        <v>1525</v>
      </c>
      <c r="G16" s="197"/>
      <c r="H16" s="197"/>
      <c r="I16" s="197"/>
      <c r="J16" s="197"/>
      <c r="K16" s="179"/>
      <c r="L16" s="180"/>
      <c r="M16" s="180"/>
      <c r="N16" s="180"/>
      <c r="O16" s="180"/>
      <c r="P16" s="181" t="str">
        <f>VLOOKUP($F16,УЧАСТНИКИ!$A$2:$L$1106,9,FALSE)</f>
        <v>Л</v>
      </c>
      <c r="Q16" s="182"/>
      <c r="R16" s="182"/>
    </row>
    <row r="17" spans="1:47" ht="13.5" customHeight="1" x14ac:dyDescent="0.25">
      <c r="A17" s="197" t="s">
        <v>71</v>
      </c>
      <c r="B17" s="177" t="str">
        <f>VLOOKUP($F17,УЧАСТНИКИ!$A$2:$L$1106,3,FALSE)</f>
        <v>Семенов Геннадий</v>
      </c>
      <c r="C17" s="181" t="str">
        <f>VLOOKUP($F17,УЧАСТНИКИ!$A$2:$L$1106,4,FALSE)</f>
        <v>05.08.1997</v>
      </c>
      <c r="D17" s="177" t="str">
        <f>VLOOKUP($F17,УЧАСТНИКИ!$A$2:$L$1106,5,FALSE)</f>
        <v xml:space="preserve">Владимирская область </v>
      </c>
      <c r="E17" s="265" t="str">
        <f>VLOOKUP($F17,УЧАСТНИКИ!$A$2:$L$1106,8,FALSE)</f>
        <v>КМС</v>
      </c>
      <c r="F17" s="277" t="s">
        <v>1406</v>
      </c>
      <c r="G17" s="197"/>
      <c r="H17" s="197"/>
      <c r="I17" s="197"/>
      <c r="J17" s="197"/>
      <c r="K17" s="179"/>
      <c r="L17" s="180"/>
      <c r="M17" s="180"/>
      <c r="N17" s="180"/>
      <c r="O17" s="180"/>
      <c r="P17" s="181" t="str">
        <f>VLOOKUP($F17,УЧАСТНИКИ!$A$2:$L$1106,9,FALSE)</f>
        <v>К</v>
      </c>
      <c r="Q17" s="182"/>
      <c r="R17" s="182"/>
    </row>
    <row r="18" spans="1:47" ht="13.5" customHeight="1" x14ac:dyDescent="0.25">
      <c r="A18" s="197" t="s">
        <v>78</v>
      </c>
      <c r="B18" s="177" t="str">
        <f>VLOOKUP($F18,УЧАСТНИКИ!$A$2:$L$1106,3,FALSE)</f>
        <v>Сидорченко Глеб</v>
      </c>
      <c r="C18" s="181" t="str">
        <f>VLOOKUP($F18,УЧАСТНИКИ!$A$2:$L$1106,4,FALSE)</f>
        <v>15.06.1986</v>
      </c>
      <c r="D18" s="177" t="str">
        <f>VLOOKUP($F18,УЧАСТНИКИ!$A$2:$L$1106,5,FALSE)</f>
        <v>Москва Ставропольский край</v>
      </c>
      <c r="E18" s="265" t="str">
        <f>VLOOKUP($F18,УЧАСТНИКИ!$A$2:$L$1106,8,FALSE)</f>
        <v>МС</v>
      </c>
      <c r="F18" s="277" t="s">
        <v>1484</v>
      </c>
      <c r="G18" s="197"/>
      <c r="H18" s="197"/>
      <c r="I18" s="197"/>
      <c r="J18" s="197"/>
      <c r="K18" s="179"/>
      <c r="L18" s="180"/>
      <c r="M18" s="180"/>
      <c r="N18" s="180"/>
      <c r="O18" s="180"/>
      <c r="P18" s="181" t="str">
        <f>VLOOKUP($F18,УЧАСТНИКИ!$A$2:$L$1106,9,FALSE)</f>
        <v>К</v>
      </c>
      <c r="Q18" s="182"/>
      <c r="R18" s="182"/>
    </row>
    <row r="19" spans="1:47" ht="13.5" customHeight="1" x14ac:dyDescent="0.25">
      <c r="A19" s="197" t="s">
        <v>77</v>
      </c>
      <c r="B19" s="177" t="str">
        <f>VLOOKUP($F19,УЧАСТНИКИ!$A$2:$L$1106,3,FALSE)</f>
        <v>Худяков Алексей</v>
      </c>
      <c r="C19" s="181" t="str">
        <f>VLOOKUP($F19,УЧАСТНИКИ!$A$2:$L$1106,4,FALSE)</f>
        <v>31.03.1995</v>
      </c>
      <c r="D19" s="177" t="str">
        <f>VLOOKUP($F19,УЧАСТНИКИ!$A$2:$L$1106,5,FALSE)</f>
        <v>Москва Нижегородская область</v>
      </c>
      <c r="E19" s="265" t="str">
        <f>VLOOKUP($F19,УЧАСТНИКИ!$A$2:$L$1106,8,FALSE)</f>
        <v>МСМК</v>
      </c>
      <c r="F19" s="277" t="s">
        <v>1420</v>
      </c>
      <c r="G19" s="197"/>
      <c r="H19" s="197"/>
      <c r="I19" s="197"/>
      <c r="J19" s="197"/>
      <c r="K19" s="179"/>
      <c r="L19" s="180"/>
      <c r="M19" s="180"/>
      <c r="N19" s="180"/>
      <c r="O19" s="180"/>
      <c r="P19" s="181" t="str">
        <f>VLOOKUP($F19,УЧАСТНИКИ!$A$2:$L$1106,9,FALSE)</f>
        <v>К</v>
      </c>
      <c r="Q19" s="182"/>
      <c r="R19" s="182"/>
    </row>
    <row r="20" spans="1:47" ht="13.5" customHeight="1" x14ac:dyDescent="0.25">
      <c r="A20" s="197" t="s">
        <v>76</v>
      </c>
      <c r="B20" s="177" t="str">
        <f>VLOOKUP($F20,УЧАСТНИКИ!$A$2:$L$1106,3,FALSE)</f>
        <v>Сысоев Алексей</v>
      </c>
      <c r="C20" s="181" t="str">
        <f>VLOOKUP($F20,УЧАСТНИКИ!$A$2:$L$1106,4,FALSE)</f>
        <v>08.03.1985</v>
      </c>
      <c r="D20" s="177" t="str">
        <f>VLOOKUP($F20,УЧАСТНИКИ!$A$2:$L$1106,5,FALSE)</f>
        <v xml:space="preserve">Москва </v>
      </c>
      <c r="E20" s="265" t="str">
        <f>VLOOKUP($F20,УЧАСТНИКИ!$A$2:$L$1106,8,FALSE)</f>
        <v>МСМК</v>
      </c>
      <c r="F20" s="277" t="s">
        <v>1534</v>
      </c>
      <c r="G20" s="197"/>
      <c r="H20" s="197"/>
      <c r="I20" s="197"/>
      <c r="J20" s="197"/>
      <c r="K20" s="179"/>
      <c r="L20" s="180"/>
      <c r="M20" s="180"/>
      <c r="N20" s="180"/>
      <c r="O20" s="180"/>
      <c r="P20" s="181" t="str">
        <f>VLOOKUP($F20,УЧАСТНИКИ!$A$2:$L$1106,9,FALSE)</f>
        <v>Л</v>
      </c>
      <c r="Q20" s="182"/>
      <c r="R20" s="182"/>
    </row>
    <row r="21" spans="1:47" ht="13.5" customHeight="1" x14ac:dyDescent="0.25">
      <c r="A21" s="197" t="s">
        <v>75</v>
      </c>
      <c r="B21" s="177" t="str">
        <f>VLOOKUP($F21,УЧАСТНИКИ!$A$2:$L$1106,3,FALSE)</f>
        <v>Кислица Алексей</v>
      </c>
      <c r="C21" s="181" t="str">
        <f>VLOOKUP($F21,УЧАСТНИКИ!$A$2:$L$1106,4,FALSE)</f>
        <v>06.07.1999</v>
      </c>
      <c r="D21" s="177" t="str">
        <f>VLOOKUP($F21,УЧАСТНИКИ!$A$2:$L$1106,5,FALSE)</f>
        <v xml:space="preserve">Краснодарский край </v>
      </c>
      <c r="E21" s="265" t="str">
        <f>VLOOKUP($F21,УЧАСТНИКИ!$A$2:$L$1106,8,FALSE)</f>
        <v>МС</v>
      </c>
      <c r="F21" s="277" t="s">
        <v>1379</v>
      </c>
      <c r="G21" s="197"/>
      <c r="H21" s="197"/>
      <c r="I21" s="197"/>
      <c r="J21" s="197"/>
      <c r="K21" s="179"/>
      <c r="L21" s="180"/>
      <c r="M21" s="180"/>
      <c r="N21" s="180"/>
      <c r="O21" s="180"/>
      <c r="P21" s="181" t="str">
        <f>VLOOKUP($F21,УЧАСТНИКИ!$A$2:$L$1106,9,FALSE)</f>
        <v>К</v>
      </c>
      <c r="Q21" s="182"/>
      <c r="R21" s="182"/>
    </row>
    <row r="22" spans="1:47" ht="13.5" customHeight="1" x14ac:dyDescent="0.25">
      <c r="A22" s="197" t="s">
        <v>74</v>
      </c>
      <c r="B22" s="177" t="str">
        <f>VLOOKUP($F22,УЧАСТНИКИ!$A$2:$L$1106,3,FALSE)</f>
        <v>Качанов Максим</v>
      </c>
      <c r="C22" s="181" t="str">
        <f>VLOOKUP($F22,УЧАСТНИКИ!$A$2:$L$1106,4,FALSE)</f>
        <v>18.06.1997</v>
      </c>
      <c r="D22" s="177" t="str">
        <f>VLOOKUP($F22,УЧАСТНИКИ!$A$2:$L$1106,5,FALSE)</f>
        <v xml:space="preserve">Москва </v>
      </c>
      <c r="E22" s="265" t="str">
        <f>VLOOKUP($F22,УЧАСТНИКИ!$A$2:$L$1106,8,FALSE)</f>
        <v>КМС</v>
      </c>
      <c r="F22" s="277" t="s">
        <v>1527</v>
      </c>
      <c r="G22" s="197"/>
      <c r="H22" s="197"/>
      <c r="I22" s="197"/>
      <c r="J22" s="197"/>
      <c r="K22" s="179"/>
      <c r="L22" s="180"/>
      <c r="M22" s="180"/>
      <c r="N22" s="180"/>
      <c r="O22" s="180"/>
      <c r="P22" s="181" t="str">
        <f>VLOOKUP($F22,УЧАСТНИКИ!$A$2:$L$1106,9,FALSE)</f>
        <v>Л</v>
      </c>
      <c r="Q22" s="182"/>
      <c r="R22" s="182"/>
    </row>
    <row r="23" spans="1:47" ht="13.5" customHeight="1" x14ac:dyDescent="0.25">
      <c r="A23" s="197" t="s">
        <v>73</v>
      </c>
      <c r="B23" s="177" t="str">
        <f>VLOOKUP($F23,УЧАСТНИКИ!$A$2:$L$1106,3,FALSE)</f>
        <v>Козырев Евгений</v>
      </c>
      <c r="C23" s="181" t="str">
        <f>VLOOKUP($F23,УЧАСТНИКИ!$A$2:$L$1106,4,FALSE)</f>
        <v>10.01.1996</v>
      </c>
      <c r="D23" s="177" t="str">
        <f>VLOOKUP($F23,УЧАСТНИКИ!$A$2:$L$1106,5,FALSE)</f>
        <v xml:space="preserve">Воронежская область </v>
      </c>
      <c r="E23" s="265" t="str">
        <f>VLOOKUP($F23,УЧАСТНИКИ!$A$2:$L$1106,8,FALSE)</f>
        <v>МС</v>
      </c>
      <c r="F23" s="277" t="s">
        <v>1493</v>
      </c>
      <c r="G23" s="197"/>
      <c r="H23" s="197"/>
      <c r="I23" s="197"/>
      <c r="J23" s="197"/>
      <c r="K23" s="179"/>
      <c r="L23" s="180"/>
      <c r="M23" s="180"/>
      <c r="N23" s="180"/>
      <c r="O23" s="180"/>
      <c r="P23" s="181" t="str">
        <f>VLOOKUP($F23,УЧАСТНИКИ!$A$2:$L$1106,9,FALSE)</f>
        <v>К</v>
      </c>
      <c r="Q23" s="182"/>
      <c r="R23" s="182"/>
    </row>
    <row r="24" spans="1:47" ht="13.5" hidden="1" customHeight="1" x14ac:dyDescent="0.25">
      <c r="A24" s="197" t="s">
        <v>72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177" t="e">
        <f>VLOOKUP($F24,УЧАСТНИКИ!$A$2:$L$1106,5,FALSE)</f>
        <v>#N/A</v>
      </c>
      <c r="E24" s="265" t="e">
        <f>VLOOKUP($F24,УЧАСТНИКИ!$A$2:$L$1106,8,FALSE)</f>
        <v>#N/A</v>
      </c>
      <c r="F24" s="197"/>
      <c r="G24" s="197"/>
      <c r="H24" s="197"/>
      <c r="I24" s="197"/>
      <c r="J24" s="197"/>
      <c r="K24" s="179"/>
      <c r="L24" s="180"/>
      <c r="M24" s="180"/>
      <c r="N24" s="180"/>
      <c r="O24" s="180"/>
      <c r="P24" s="181" t="e">
        <f>VLOOKUP($F24,УЧАСТНИКИ!$A$2:$L$1106,9,FALSE)</f>
        <v>#N/A</v>
      </c>
      <c r="Q24" s="182"/>
      <c r="R24" s="182"/>
    </row>
    <row r="25" spans="1:47" ht="13.5" hidden="1" customHeight="1" x14ac:dyDescent="0.25">
      <c r="A25" s="197" t="s">
        <v>79</v>
      </c>
      <c r="B25" s="177" t="e">
        <f>VLOOKUP($F25,УЧАСТНИКИ!$A$2:$L$1106,3,FALSE)</f>
        <v>#N/A</v>
      </c>
      <c r="C25" s="181" t="e">
        <f>VLOOKUP($F25,УЧАСТНИКИ!$A$2:$L$1106,4,FALSE)</f>
        <v>#N/A</v>
      </c>
      <c r="D25" s="177" t="e">
        <f>VLOOKUP($F25,УЧАСТНИКИ!$A$2:$L$1106,5,FALSE)</f>
        <v>#N/A</v>
      </c>
      <c r="E25" s="265" t="e">
        <f>VLOOKUP($F25,УЧАСТНИКИ!$A$2:$L$1106,8,FALSE)</f>
        <v>#N/A</v>
      </c>
      <c r="F25" s="197"/>
      <c r="G25" s="197"/>
      <c r="H25" s="197"/>
      <c r="I25" s="197"/>
      <c r="J25" s="197"/>
      <c r="K25" s="179"/>
      <c r="L25" s="180"/>
      <c r="M25" s="180"/>
      <c r="N25" s="180"/>
      <c r="O25" s="180"/>
      <c r="P25" s="181" t="e">
        <f>VLOOKUP($F25,УЧАСТНИКИ!$A$2:$L$1106,9,FALSE)</f>
        <v>#N/A</v>
      </c>
      <c r="Q25" s="182"/>
      <c r="R25" s="182"/>
    </row>
    <row r="26" spans="1:47" ht="13.5" hidden="1" customHeight="1" x14ac:dyDescent="0.25">
      <c r="A26" s="197" t="s">
        <v>80</v>
      </c>
      <c r="B26" s="177" t="e">
        <f>VLOOKUP($F26,УЧАСТНИКИ!$A$2:$L$1106,3,FALSE)</f>
        <v>#N/A</v>
      </c>
      <c r="C26" s="181" t="e">
        <f>VLOOKUP($F26,УЧАСТНИКИ!$A$2:$L$1106,4,FALSE)</f>
        <v>#N/A</v>
      </c>
      <c r="D26" s="177" t="e">
        <f>VLOOKUP($F26,УЧАСТНИКИ!$A$2:$L$1106,5,FALSE)</f>
        <v>#N/A</v>
      </c>
      <c r="E26" s="265" t="e">
        <f>VLOOKUP($F26,УЧАСТНИКИ!$A$2:$L$1106,8,FALSE)</f>
        <v>#N/A</v>
      </c>
      <c r="F26" s="197"/>
      <c r="G26" s="197"/>
      <c r="H26" s="197"/>
      <c r="I26" s="197"/>
      <c r="J26" s="197"/>
      <c r="K26" s="179"/>
      <c r="L26" s="180"/>
      <c r="M26" s="180"/>
      <c r="N26" s="180"/>
      <c r="O26" s="180"/>
      <c r="P26" s="181" t="e">
        <f>VLOOKUP($F26,УЧАСТНИКИ!$A$2:$L$1106,9,FALSE)</f>
        <v>#N/A</v>
      </c>
      <c r="Q26" s="182"/>
      <c r="R26" s="182"/>
    </row>
    <row r="27" spans="1:47" ht="13.5" hidden="1" customHeight="1" x14ac:dyDescent="0.25">
      <c r="A27" s="197" t="s">
        <v>81</v>
      </c>
      <c r="B27" s="177" t="e">
        <f>VLOOKUP($F27,УЧАСТНИКИ!$A$2:$L$1106,3,FALSE)</f>
        <v>#N/A</v>
      </c>
      <c r="C27" s="181" t="e">
        <f>VLOOKUP($F27,УЧАСТНИКИ!$A$2:$L$1106,4,FALSE)</f>
        <v>#N/A</v>
      </c>
      <c r="D27" s="177" t="e">
        <f>VLOOKUP($F27,УЧАСТНИКИ!$A$2:$L$1106,5,FALSE)</f>
        <v>#N/A</v>
      </c>
      <c r="E27" s="265" t="e">
        <f>VLOOKUP($F27,УЧАСТНИКИ!$A$2:$L$1106,8,FALSE)</f>
        <v>#N/A</v>
      </c>
      <c r="F27" s="261"/>
      <c r="G27" s="197"/>
      <c r="H27" s="197"/>
      <c r="I27" s="197"/>
      <c r="J27" s="197"/>
      <c r="K27" s="179"/>
      <c r="L27" s="180"/>
      <c r="M27" s="180"/>
      <c r="N27" s="180"/>
      <c r="O27" s="180"/>
      <c r="P27" s="181" t="e">
        <f>VLOOKUP($F27,УЧАСТНИКИ!$A$2:$L$1106,9,FALSE)</f>
        <v>#N/A</v>
      </c>
      <c r="Q27" s="182"/>
      <c r="R27" s="182"/>
    </row>
    <row r="28" spans="1:47" ht="13.5" customHeight="1" x14ac:dyDescent="0.25">
      <c r="A28" s="183"/>
      <c r="B28" s="184"/>
      <c r="C28" s="185"/>
      <c r="D28" s="186"/>
      <c r="E28" s="186"/>
      <c r="F28" s="183"/>
      <c r="G28" s="183"/>
      <c r="H28" s="183"/>
      <c r="I28" s="183"/>
      <c r="J28" s="183"/>
      <c r="K28" s="187"/>
      <c r="L28" s="82"/>
      <c r="M28" s="82"/>
      <c r="N28" s="82"/>
      <c r="O28" s="82"/>
      <c r="P28" s="185"/>
      <c r="Q28" s="182"/>
      <c r="R28" s="182"/>
    </row>
    <row r="29" spans="1:47" x14ac:dyDescent="0.25">
      <c r="A29" s="320" t="s">
        <v>3</v>
      </c>
      <c r="B29" s="321"/>
      <c r="C29" s="321"/>
      <c r="D29" s="321"/>
      <c r="E29" s="321"/>
      <c r="F29" s="321"/>
      <c r="G29" s="321"/>
      <c r="H29" s="321"/>
      <c r="I29" s="321"/>
      <c r="J29" s="321"/>
      <c r="K29" s="321"/>
      <c r="L29" s="321"/>
      <c r="M29" s="321"/>
      <c r="N29" s="321"/>
      <c r="O29" s="321"/>
      <c r="P29" s="321"/>
      <c r="Q29" s="321"/>
      <c r="R29" s="321"/>
      <c r="S29" s="321"/>
      <c r="T29" s="321"/>
      <c r="U29" s="321"/>
      <c r="V29" s="321"/>
      <c r="W29" s="321"/>
      <c r="X29" s="321"/>
      <c r="Y29" s="321"/>
      <c r="Z29" s="321"/>
      <c r="AA29" s="321"/>
      <c r="AB29" s="321"/>
      <c r="AC29" s="321"/>
      <c r="AD29" s="321"/>
      <c r="AE29" s="321"/>
      <c r="AF29" s="321"/>
      <c r="AG29" s="321"/>
      <c r="AH29" s="321"/>
      <c r="AI29" s="321"/>
      <c r="AJ29" s="321"/>
      <c r="AK29" s="321"/>
      <c r="AL29" s="321"/>
      <c r="AM29" s="321"/>
      <c r="AN29" s="321"/>
      <c r="AO29" s="321"/>
      <c r="AP29" s="321"/>
      <c r="AQ29" s="321"/>
      <c r="AR29" s="321"/>
      <c r="AS29" s="321"/>
      <c r="AT29" s="321"/>
      <c r="AU29" s="321"/>
    </row>
    <row r="30" spans="1:47" x14ac:dyDescent="0.25">
      <c r="A30" s="320" t="s">
        <v>4</v>
      </c>
      <c r="B30" s="321"/>
      <c r="C30" s="321"/>
      <c r="D30" s="321"/>
      <c r="E30" s="321"/>
      <c r="F30" s="321"/>
      <c r="G30" s="321"/>
      <c r="H30" s="321"/>
      <c r="I30" s="321"/>
      <c r="J30" s="321"/>
      <c r="K30" s="321"/>
      <c r="L30" s="321"/>
      <c r="M30" s="321"/>
      <c r="N30" s="321"/>
      <c r="O30" s="321"/>
      <c r="P30" s="321"/>
      <c r="Q30" s="321"/>
      <c r="R30" s="321"/>
      <c r="S30" s="321"/>
      <c r="T30" s="321"/>
      <c r="U30" s="321"/>
      <c r="V30" s="321"/>
      <c r="W30" s="321"/>
      <c r="X30" s="321"/>
      <c r="Y30" s="321"/>
      <c r="Z30" s="321"/>
      <c r="AA30" s="321"/>
      <c r="AB30" s="321"/>
      <c r="AC30" s="321"/>
      <c r="AD30" s="321"/>
      <c r="AE30" s="321"/>
      <c r="AF30" s="321"/>
      <c r="AG30" s="321"/>
      <c r="AH30" s="321"/>
      <c r="AI30" s="321"/>
      <c r="AJ30" s="321"/>
      <c r="AK30" s="321"/>
      <c r="AL30" s="321"/>
      <c r="AM30" s="321"/>
      <c r="AN30" s="321"/>
      <c r="AO30" s="321"/>
      <c r="AP30" s="321"/>
      <c r="AQ30" s="321"/>
      <c r="AR30" s="321"/>
      <c r="AS30" s="321"/>
      <c r="AT30" s="321"/>
      <c r="AU30" s="321"/>
    </row>
    <row r="31" spans="1:47" x14ac:dyDescent="0.25">
      <c r="A31" s="322" t="s">
        <v>5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22"/>
      <c r="M31" s="322"/>
      <c r="N31" s="322"/>
      <c r="O31" s="322"/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  <c r="AA31" s="322"/>
      <c r="AB31" s="322"/>
      <c r="AC31" s="322"/>
      <c r="AD31" s="322"/>
      <c r="AE31" s="322"/>
      <c r="AF31" s="322"/>
      <c r="AG31" s="322"/>
      <c r="AH31" s="322"/>
      <c r="AI31" s="322"/>
      <c r="AJ31" s="322"/>
      <c r="AK31" s="322"/>
      <c r="AL31" s="322"/>
      <c r="AM31" s="322"/>
      <c r="AN31" s="322"/>
      <c r="AO31" s="322"/>
      <c r="AP31" s="322"/>
      <c r="AQ31" s="322"/>
      <c r="AR31" s="322"/>
      <c r="AS31" s="322"/>
      <c r="AT31" s="322"/>
      <c r="AU31" s="322"/>
    </row>
    <row r="32" spans="1:47" ht="15.6" x14ac:dyDescent="0.3">
      <c r="A32" s="34"/>
      <c r="B32" s="190"/>
      <c r="C32" s="190"/>
      <c r="D32" s="190"/>
      <c r="E32" s="190"/>
      <c r="F32" s="34"/>
      <c r="G32" s="34"/>
      <c r="H32" s="34"/>
      <c r="I32" s="34"/>
      <c r="J32" s="34"/>
      <c r="K32" s="190"/>
    </row>
    <row r="33" spans="1:11" ht="15.6" x14ac:dyDescent="0.3">
      <c r="A33" s="34"/>
      <c r="B33" s="190"/>
      <c r="C33" s="190"/>
      <c r="D33" s="190"/>
      <c r="E33" s="190"/>
      <c r="F33" s="34"/>
      <c r="G33" s="34"/>
      <c r="H33" s="34"/>
      <c r="I33" s="34"/>
      <c r="J33" s="34"/>
      <c r="K33" s="190"/>
    </row>
    <row r="34" spans="1:11" ht="15.6" x14ac:dyDescent="0.3">
      <c r="A34" s="34"/>
      <c r="B34" s="190"/>
      <c r="C34" s="190"/>
      <c r="D34" s="190"/>
      <c r="E34" s="190"/>
      <c r="F34" s="34"/>
      <c r="G34" s="34"/>
      <c r="H34" s="34"/>
      <c r="I34" s="34"/>
      <c r="J34" s="34"/>
      <c r="K34" s="190"/>
    </row>
    <row r="35" spans="1:11" ht="15.6" x14ac:dyDescent="0.3">
      <c r="A35" s="34"/>
      <c r="B35" s="190"/>
      <c r="C35" s="190"/>
      <c r="D35" s="190"/>
      <c r="E35" s="190"/>
      <c r="F35" s="34"/>
      <c r="G35" s="34"/>
      <c r="H35" s="34"/>
      <c r="I35" s="34"/>
      <c r="J35" s="34"/>
      <c r="K35" s="190"/>
    </row>
    <row r="36" spans="1:11" ht="15.6" x14ac:dyDescent="0.3">
      <c r="A36" s="34"/>
      <c r="B36" s="190"/>
      <c r="C36" s="190"/>
      <c r="D36" s="190"/>
      <c r="E36" s="190"/>
      <c r="F36" s="34"/>
      <c r="G36" s="34"/>
      <c r="H36" s="34"/>
      <c r="I36" s="34"/>
      <c r="J36" s="34"/>
      <c r="K36" s="190"/>
    </row>
    <row r="37" spans="1:11" ht="15.6" x14ac:dyDescent="0.3">
      <c r="A37" s="34"/>
      <c r="B37" s="190"/>
      <c r="C37" s="190"/>
      <c r="D37" s="190"/>
      <c r="E37" s="190"/>
      <c r="F37" s="34"/>
      <c r="G37" s="34"/>
      <c r="H37" s="34"/>
      <c r="I37" s="34"/>
      <c r="J37" s="34"/>
      <c r="K37" s="190"/>
    </row>
    <row r="38" spans="1:11" ht="15.6" x14ac:dyDescent="0.3">
      <c r="A38" s="34"/>
      <c r="B38" s="190"/>
      <c r="C38" s="190"/>
      <c r="D38" s="190"/>
      <c r="E38" s="190"/>
      <c r="F38" s="34"/>
      <c r="G38" s="34"/>
      <c r="H38" s="34"/>
      <c r="I38" s="34"/>
      <c r="J38" s="34"/>
      <c r="K38" s="190"/>
    </row>
    <row r="39" spans="1:11" ht="15.6" x14ac:dyDescent="0.3">
      <c r="A39" s="34"/>
      <c r="B39" s="190"/>
      <c r="C39" s="190"/>
      <c r="D39" s="190"/>
      <c r="E39" s="190"/>
      <c r="F39" s="34"/>
      <c r="G39" s="34"/>
      <c r="H39" s="34"/>
      <c r="I39" s="34"/>
      <c r="J39" s="34"/>
      <c r="K39" s="190"/>
    </row>
    <row r="40" spans="1:11" x14ac:dyDescent="0.25">
      <c r="A40" s="27"/>
      <c r="B40" s="191"/>
      <c r="C40" s="27"/>
      <c r="D40" s="27"/>
      <c r="E40" s="27"/>
      <c r="F40" s="27"/>
      <c r="G40" s="27"/>
      <c r="H40" s="27"/>
      <c r="I40" s="27"/>
      <c r="J40" s="27"/>
      <c r="K40" s="27"/>
    </row>
    <row r="41" spans="1:11" ht="15.6" x14ac:dyDescent="0.3">
      <c r="A41" s="34"/>
      <c r="B41" s="190"/>
      <c r="C41" s="190"/>
      <c r="D41" s="190"/>
      <c r="E41" s="190"/>
      <c r="F41" s="34"/>
      <c r="G41" s="34"/>
      <c r="H41" s="34"/>
      <c r="I41" s="34"/>
      <c r="J41" s="34"/>
      <c r="K41" s="190"/>
    </row>
    <row r="42" spans="1:11" ht="15.6" x14ac:dyDescent="0.3">
      <c r="A42" s="34"/>
      <c r="B42" s="190"/>
      <c r="C42" s="190"/>
      <c r="D42" s="190"/>
      <c r="E42" s="190"/>
      <c r="F42" s="34"/>
      <c r="G42" s="34"/>
      <c r="H42" s="34"/>
      <c r="I42" s="34"/>
      <c r="J42" s="34"/>
      <c r="K42" s="190"/>
    </row>
    <row r="43" spans="1:11" ht="15.6" x14ac:dyDescent="0.3">
      <c r="A43" s="34"/>
      <c r="B43" s="190"/>
      <c r="C43" s="190"/>
      <c r="D43" s="190"/>
      <c r="E43" s="190"/>
      <c r="F43" s="34"/>
      <c r="G43" s="34"/>
      <c r="H43" s="34"/>
      <c r="I43" s="34"/>
      <c r="J43" s="34"/>
      <c r="K43" s="190"/>
    </row>
    <row r="44" spans="1:11" ht="15.6" x14ac:dyDescent="0.3">
      <c r="A44" s="34"/>
      <c r="B44" s="190"/>
      <c r="C44" s="190"/>
      <c r="D44" s="190"/>
      <c r="E44" s="190"/>
      <c r="F44" s="34"/>
      <c r="G44" s="34"/>
      <c r="H44" s="34"/>
      <c r="I44" s="34"/>
      <c r="J44" s="34"/>
      <c r="K44" s="190"/>
    </row>
    <row r="45" spans="1:11" ht="15.6" x14ac:dyDescent="0.3">
      <c r="A45" s="34"/>
      <c r="B45" s="190"/>
      <c r="C45" s="190"/>
      <c r="D45" s="190"/>
      <c r="E45" s="190"/>
      <c r="F45" s="34"/>
      <c r="G45" s="34"/>
      <c r="H45" s="34"/>
      <c r="I45" s="34"/>
      <c r="J45" s="34"/>
      <c r="K45" s="190"/>
    </row>
    <row r="46" spans="1:11" ht="15.6" x14ac:dyDescent="0.3">
      <c r="A46" s="34"/>
      <c r="B46" s="190"/>
      <c r="C46" s="190"/>
      <c r="D46" s="190"/>
      <c r="E46" s="190"/>
      <c r="F46" s="34"/>
      <c r="G46" s="34"/>
      <c r="H46" s="34"/>
      <c r="I46" s="34"/>
      <c r="J46" s="34"/>
      <c r="K46" s="190"/>
    </row>
    <row r="47" spans="1:11" ht="15.6" x14ac:dyDescent="0.3">
      <c r="A47" s="34"/>
      <c r="B47" s="190"/>
      <c r="C47" s="190"/>
      <c r="D47" s="190"/>
      <c r="E47" s="190"/>
      <c r="F47" s="34"/>
      <c r="G47" s="34"/>
      <c r="H47" s="34"/>
      <c r="I47" s="34"/>
      <c r="J47" s="34"/>
      <c r="K47" s="190"/>
    </row>
    <row r="48" spans="1:11" ht="15.6" x14ac:dyDescent="0.3">
      <c r="A48" s="34"/>
      <c r="B48" s="190"/>
      <c r="C48" s="190"/>
      <c r="D48" s="190"/>
      <c r="E48" s="190"/>
      <c r="F48" s="34"/>
      <c r="G48" s="34"/>
      <c r="H48" s="34"/>
      <c r="I48" s="34"/>
      <c r="J48" s="34"/>
      <c r="K48" s="190"/>
    </row>
    <row r="49" spans="1:11" x14ac:dyDescent="0.25">
      <c r="A49" s="34"/>
      <c r="B49" s="193"/>
      <c r="C49" s="311"/>
      <c r="D49" s="311"/>
      <c r="E49" s="260"/>
      <c r="F49" s="310"/>
      <c r="G49" s="310"/>
      <c r="H49" s="311"/>
      <c r="I49" s="311"/>
      <c r="J49" s="311"/>
      <c r="K49" s="34"/>
    </row>
    <row r="50" spans="1:1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</row>
    <row r="53" spans="1:11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spans="1:11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</row>
    <row r="55" spans="1:11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</row>
    <row r="56" spans="1:1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</row>
    <row r="57" spans="1:1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</sheetData>
  <mergeCells count="23">
    <mergeCell ref="C49:D49"/>
    <mergeCell ref="F49:G49"/>
    <mergeCell ref="H49:J49"/>
    <mergeCell ref="N8:N9"/>
    <mergeCell ref="C8:C9"/>
    <mergeCell ref="D8:D9"/>
    <mergeCell ref="F8:F9"/>
    <mergeCell ref="G8:I8"/>
    <mergeCell ref="J8:J9"/>
    <mergeCell ref="E8:E9"/>
    <mergeCell ref="A29:AU29"/>
    <mergeCell ref="A30:AU30"/>
    <mergeCell ref="A31:AU31"/>
    <mergeCell ref="O8:O9"/>
    <mergeCell ref="A8:A9"/>
    <mergeCell ref="B8:B9"/>
    <mergeCell ref="P8:P9"/>
    <mergeCell ref="A1:P1"/>
    <mergeCell ref="A2:P2"/>
    <mergeCell ref="A3:P3"/>
    <mergeCell ref="A4:P4"/>
    <mergeCell ref="A5:P5"/>
    <mergeCell ref="K8:M8"/>
  </mergeCells>
  <pageMargins left="0.7" right="0.7" top="0.75" bottom="0.75" header="0.3" footer="0.3"/>
  <pageSetup paperSize="9" scale="88" orientation="landscape" r:id="rId1"/>
  <colBreaks count="1" manualBreakCount="1">
    <brk id="16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AU1283"/>
  <sheetViews>
    <sheetView view="pageBreakPreview" zoomScale="60" zoomScaleNormal="80" workbookViewId="0">
      <selection activeCell="K8" sqref="K8:M8"/>
    </sheetView>
  </sheetViews>
  <sheetFormatPr defaultColWidth="9.109375" defaultRowHeight="13.2" x14ac:dyDescent="0.25"/>
  <cols>
    <col min="1" max="1" width="3.88671875" style="164" customWidth="1"/>
    <col min="2" max="2" width="25.5546875" style="164" customWidth="1"/>
    <col min="3" max="3" width="10.109375" style="164" customWidth="1"/>
    <col min="4" max="4" width="22.6640625" style="164" customWidth="1"/>
    <col min="5" max="5" width="9.77734375" style="164" customWidth="1"/>
    <col min="6" max="6" width="7.6640625" style="164" customWidth="1"/>
    <col min="7" max="9" width="7.33203125" style="164" customWidth="1"/>
    <col min="10" max="10" width="3.6640625" style="164" customWidth="1"/>
    <col min="11" max="13" width="7.33203125" style="164" customWidth="1"/>
    <col min="14" max="14" width="7.109375" style="164" customWidth="1"/>
    <col min="15" max="15" width="5" style="164" customWidth="1"/>
    <col min="16" max="16" width="8.33203125" style="164" customWidth="1"/>
    <col min="17" max="16384" width="9.109375" style="164"/>
  </cols>
  <sheetData>
    <row r="1" spans="1:39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</row>
    <row r="2" spans="1:39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</row>
    <row r="3" spans="1:39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</row>
    <row r="4" spans="1:39" ht="13.8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</row>
    <row r="5" spans="1:39" x14ac:dyDescent="0.25">
      <c r="A5" s="306" t="s">
        <v>257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168"/>
      <c r="R5" s="168"/>
      <c r="S5" s="168"/>
      <c r="T5" s="168"/>
    </row>
    <row r="6" spans="1:39" ht="13.8" x14ac:dyDescent="0.25">
      <c r="A6" s="169" t="s">
        <v>224</v>
      </c>
      <c r="B6" s="166"/>
      <c r="C6" s="167"/>
      <c r="D6" s="13"/>
      <c r="E6" s="13"/>
      <c r="F6" s="170"/>
      <c r="G6" s="170"/>
      <c r="H6" s="168"/>
      <c r="I6" s="170"/>
      <c r="J6" s="170"/>
      <c r="K6" s="170"/>
      <c r="L6" s="170"/>
      <c r="M6" s="170"/>
      <c r="O6" s="171"/>
      <c r="P6" s="13" t="s">
        <v>246</v>
      </c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</row>
    <row r="7" spans="1:39" ht="12.75" customHeight="1" x14ac:dyDescent="0.25">
      <c r="A7" s="18"/>
      <c r="B7" s="66" t="s">
        <v>30</v>
      </c>
      <c r="C7" s="273" t="s">
        <v>1539</v>
      </c>
      <c r="D7" s="18" t="str">
        <f>d_1</f>
        <v>28.05.2019г.</v>
      </c>
      <c r="E7" s="18"/>
      <c r="F7" s="18" t="s">
        <v>1541</v>
      </c>
      <c r="L7" s="172"/>
      <c r="M7" s="11"/>
      <c r="N7" s="11"/>
      <c r="O7" s="11"/>
      <c r="P7" s="17" t="s">
        <v>259</v>
      </c>
      <c r="V7" s="173"/>
      <c r="W7" s="174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5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29" t="s">
        <v>7</v>
      </c>
      <c r="H8" s="329"/>
      <c r="I8" s="329"/>
      <c r="J8" s="330" t="s">
        <v>8</v>
      </c>
      <c r="K8" s="326" t="s">
        <v>7</v>
      </c>
      <c r="L8" s="327"/>
      <c r="M8" s="328"/>
      <c r="N8" s="315" t="s">
        <v>40</v>
      </c>
      <c r="O8" s="317" t="s">
        <v>53</v>
      </c>
      <c r="P8" s="317" t="s">
        <v>41</v>
      </c>
    </row>
    <row r="9" spans="1:39" ht="22.2" customHeight="1" x14ac:dyDescent="0.25">
      <c r="A9" s="316"/>
      <c r="B9" s="316"/>
      <c r="C9" s="316"/>
      <c r="D9" s="316"/>
      <c r="E9" s="316"/>
      <c r="F9" s="316"/>
      <c r="G9" s="175">
        <v>1</v>
      </c>
      <c r="H9" s="175">
        <v>2</v>
      </c>
      <c r="I9" s="175">
        <v>3</v>
      </c>
      <c r="J9" s="330"/>
      <c r="K9" s="175">
        <v>4</v>
      </c>
      <c r="L9" s="175">
        <v>5</v>
      </c>
      <c r="M9" s="175">
        <v>6</v>
      </c>
      <c r="N9" s="316"/>
      <c r="O9" s="318"/>
      <c r="P9" s="318"/>
    </row>
    <row r="10" spans="1:39" ht="13.5" customHeight="1" x14ac:dyDescent="0.25">
      <c r="A10" s="176" t="s">
        <v>42</v>
      </c>
      <c r="B10" s="177" t="str">
        <f>VLOOKUP($F10,УЧАСТНИКИ!$A$2:$L$1106,3,FALSE)</f>
        <v>Терентьев Илья</v>
      </c>
      <c r="C10" s="181" t="str">
        <f>VLOOKUP($F10,УЧАСТНИКИ!$A$2:$L$1106,4,FALSE)</f>
        <v>25.01.1995</v>
      </c>
      <c r="D10" s="177" t="str">
        <f>VLOOKUP($F10,УЧАСТНИКИ!$A$2:$L$1106,5,FALSE)</f>
        <v xml:space="preserve">Республика Мордовия </v>
      </c>
      <c r="E10" s="265" t="str">
        <f>VLOOKUP($F10,УЧАСТНИКИ!$A$2:$L$1106,8,FALSE)</f>
        <v>КМС</v>
      </c>
      <c r="F10" s="277" t="s">
        <v>1373</v>
      </c>
      <c r="G10" s="176"/>
      <c r="H10" s="176"/>
      <c r="I10" s="176"/>
      <c r="J10" s="176"/>
      <c r="K10" s="179"/>
      <c r="L10" s="180"/>
      <c r="M10" s="180"/>
      <c r="N10" s="180"/>
      <c r="O10" s="180"/>
      <c r="P10" s="181" t="str">
        <f>VLOOKUP($F10,УЧАСТНИКИ!$A$2:$L$1106,9,FALSE)</f>
        <v>К</v>
      </c>
      <c r="Q10" s="182"/>
      <c r="R10" s="182"/>
    </row>
    <row r="11" spans="1:39" ht="13.5" customHeight="1" x14ac:dyDescent="0.25">
      <c r="A11" s="176" t="s">
        <v>43</v>
      </c>
      <c r="B11" s="177" t="str">
        <f>VLOOKUP($F11,УЧАСТНИКИ!$A$2:$L$1106,3,FALSE)</f>
        <v>Волик Глеб</v>
      </c>
      <c r="C11" s="181" t="str">
        <f>VLOOKUP($F11,УЧАСТНИКИ!$A$2:$L$1106,4,FALSE)</f>
        <v>17.12.1996</v>
      </c>
      <c r="D11" s="177" t="str">
        <f>VLOOKUP($F11,УЧАСТНИКИ!$A$2:$L$1106,5,FALSE)</f>
        <v xml:space="preserve">Краснодарский край </v>
      </c>
      <c r="E11" s="265" t="str">
        <f>VLOOKUP($F11,УЧАСТНИКИ!$A$2:$L$1106,8,FALSE)</f>
        <v>МС</v>
      </c>
      <c r="F11" s="277" t="s">
        <v>186</v>
      </c>
      <c r="G11" s="176"/>
      <c r="H11" s="176"/>
      <c r="I11" s="176"/>
      <c r="J11" s="176"/>
      <c r="K11" s="179"/>
      <c r="L11" s="180"/>
      <c r="M11" s="180"/>
      <c r="N11" s="180"/>
      <c r="O11" s="180"/>
      <c r="P11" s="181" t="str">
        <f>VLOOKUP($F11,УЧАСТНИКИ!$A$2:$L$1106,9,FALSE)</f>
        <v>Л</v>
      </c>
      <c r="Q11" s="182"/>
      <c r="R11" s="182"/>
    </row>
    <row r="12" spans="1:39" ht="13.5" customHeight="1" x14ac:dyDescent="0.25">
      <c r="A12" s="176" t="s">
        <v>44</v>
      </c>
      <c r="B12" s="177" t="str">
        <f>VLOOKUP($F12,УЧАСТНИКИ!$A$2:$L$1106,3,FALSE)</f>
        <v>Башан Николай</v>
      </c>
      <c r="C12" s="181" t="str">
        <f>VLOOKUP($F12,УЧАСТНИКИ!$A$2:$L$1106,4,FALSE)</f>
        <v>18.11.1992</v>
      </c>
      <c r="D12" s="177" t="str">
        <f>VLOOKUP($F12,УЧАСТНИКИ!$A$2:$L$1106,5,FALSE)</f>
        <v xml:space="preserve">Республика Мордовия </v>
      </c>
      <c r="E12" s="265" t="str">
        <f>VLOOKUP($F12,УЧАСТНИКИ!$A$2:$L$1106,8,FALSE)</f>
        <v>МС</v>
      </c>
      <c r="F12" s="277" t="s">
        <v>1368</v>
      </c>
      <c r="G12" s="176"/>
      <c r="H12" s="176"/>
      <c r="I12" s="176"/>
      <c r="J12" s="176"/>
      <c r="K12" s="179"/>
      <c r="L12" s="180"/>
      <c r="M12" s="180"/>
      <c r="N12" s="180"/>
      <c r="O12" s="180"/>
      <c r="P12" s="181" t="str">
        <f>VLOOKUP($F12,УЧАСТНИКИ!$A$2:$L$1106,9,FALSE)</f>
        <v>К</v>
      </c>
      <c r="Q12" s="182"/>
      <c r="R12" s="182"/>
    </row>
    <row r="13" spans="1:39" ht="13.5" customHeight="1" x14ac:dyDescent="0.25">
      <c r="A13" s="176" t="s">
        <v>45</v>
      </c>
      <c r="B13" s="177" t="str">
        <f>VLOOKUP($F13,УЧАСТНИКИ!$A$2:$L$1106,3,FALSE)</f>
        <v>Евсеев Игорь</v>
      </c>
      <c r="C13" s="181" t="str">
        <f>VLOOKUP($F13,УЧАСТНИКИ!$A$2:$L$1106,4,FALSE)</f>
        <v>27.03.1996</v>
      </c>
      <c r="D13" s="177" t="str">
        <f>VLOOKUP($F13,УЧАСТНИКИ!$A$2:$L$1106,5,FALSE)</f>
        <v>Москва Ставропольский край</v>
      </c>
      <c r="E13" s="265" t="str">
        <f>VLOOKUP($F13,УЧАСТНИКИ!$A$2:$L$1106,8,FALSE)</f>
        <v>МС</v>
      </c>
      <c r="F13" s="277" t="s">
        <v>1482</v>
      </c>
      <c r="G13" s="176"/>
      <c r="H13" s="176"/>
      <c r="I13" s="176"/>
      <c r="J13" s="176"/>
      <c r="K13" s="179"/>
      <c r="L13" s="180"/>
      <c r="M13" s="180"/>
      <c r="N13" s="180"/>
      <c r="O13" s="180"/>
      <c r="P13" s="181" t="str">
        <f>VLOOKUP($F13,УЧАСТНИКИ!$A$2:$L$1106,9,FALSE)</f>
        <v>К</v>
      </c>
      <c r="Q13" s="182"/>
      <c r="R13" s="182"/>
    </row>
    <row r="14" spans="1:39" ht="13.5" customHeight="1" x14ac:dyDescent="0.25">
      <c r="A14" s="176" t="s">
        <v>46</v>
      </c>
      <c r="B14" s="177" t="str">
        <f>VLOOKUP($F14,УЧАСТНИКИ!$A$2:$L$1106,3,FALSE)</f>
        <v>Сокирский Алексей</v>
      </c>
      <c r="C14" s="181" t="str">
        <f>VLOOKUP($F14,УЧАСТНИКИ!$A$2:$L$1106,4,FALSE)</f>
        <v>16.03.1985</v>
      </c>
      <c r="D14" s="177" t="str">
        <f>VLOOKUP($F14,УЧАСТНИКИ!$A$2:$L$1106,5,FALSE)</f>
        <v>Краснодарский край ЮФО (К)</v>
      </c>
      <c r="E14" s="265" t="str">
        <f>VLOOKUP($F14,УЧАСТНИКИ!$A$2:$L$1106,8,FALSE)</f>
        <v>МСМК</v>
      </c>
      <c r="F14" s="277" t="s">
        <v>1397</v>
      </c>
      <c r="G14" s="176"/>
      <c r="H14" s="176"/>
      <c r="I14" s="176"/>
      <c r="J14" s="176"/>
      <c r="K14" s="179"/>
      <c r="L14" s="180"/>
      <c r="M14" s="180"/>
      <c r="N14" s="180"/>
      <c r="O14" s="180"/>
      <c r="P14" s="181" t="str">
        <f>VLOOKUP($F14,УЧАСТНИКИ!$A$2:$L$1106,9,FALSE)</f>
        <v>К</v>
      </c>
      <c r="Q14" s="182"/>
      <c r="R14" s="182"/>
    </row>
    <row r="15" spans="1:39" ht="13.5" customHeight="1" x14ac:dyDescent="0.25">
      <c r="A15" s="176" t="s">
        <v>47</v>
      </c>
      <c r="B15" s="177" t="str">
        <f>VLOOKUP($F15,УЧАСТНИКИ!$A$2:$L$1106,3,FALSE)</f>
        <v>Данилов Данила</v>
      </c>
      <c r="C15" s="181" t="str">
        <f>VLOOKUP($F15,УЧАСТНИКИ!$A$2:$L$1106,4,FALSE)</f>
        <v>05.01.1998</v>
      </c>
      <c r="D15" s="177" t="str">
        <f>VLOOKUP($F15,УЧАСТНИКИ!$A$2:$L$1106,5,FALSE)</f>
        <v>Краснодарский край Москва</v>
      </c>
      <c r="E15" s="265" t="str">
        <f>VLOOKUP($F15,УЧАСТНИКИ!$A$2:$L$1106,8,FALSE)</f>
        <v>МС</v>
      </c>
      <c r="F15" s="277" t="s">
        <v>1378</v>
      </c>
      <c r="G15" s="176"/>
      <c r="H15" s="176"/>
      <c r="I15" s="176"/>
      <c r="J15" s="176"/>
      <c r="K15" s="179"/>
      <c r="L15" s="180"/>
      <c r="M15" s="180"/>
      <c r="N15" s="180"/>
      <c r="O15" s="180"/>
      <c r="P15" s="181" t="str">
        <f>VLOOKUP($F15,УЧАСТНИКИ!$A$2:$L$1106,9,FALSE)</f>
        <v>К</v>
      </c>
      <c r="Q15" s="182"/>
      <c r="R15" s="182"/>
    </row>
    <row r="16" spans="1:39" ht="13.5" customHeight="1" x14ac:dyDescent="0.25">
      <c r="A16" s="176" t="s">
        <v>48</v>
      </c>
      <c r="B16" s="177" t="str">
        <f>VLOOKUP($F16,УЧАСТНИКИ!$A$2:$L$1106,3,FALSE)</f>
        <v>Пронкин Валерий</v>
      </c>
      <c r="C16" s="181" t="str">
        <f>VLOOKUP($F16,УЧАСТНИКИ!$A$2:$L$1106,4,FALSE)</f>
        <v>15.06.1994</v>
      </c>
      <c r="D16" s="177" t="str">
        <f>VLOOKUP($F16,УЧАСТНИКИ!$A$2:$L$1106,5,FALSE)</f>
        <v>Москва Нижегородская область</v>
      </c>
      <c r="E16" s="265" t="str">
        <f>VLOOKUP($F16,УЧАСТНИКИ!$A$2:$L$1106,8,FALSE)</f>
        <v>МСМК</v>
      </c>
      <c r="F16" s="277" t="s">
        <v>1418</v>
      </c>
      <c r="G16" s="176"/>
      <c r="H16" s="176"/>
      <c r="I16" s="176"/>
      <c r="J16" s="176"/>
      <c r="K16" s="179"/>
      <c r="L16" s="180"/>
      <c r="M16" s="180"/>
      <c r="N16" s="180"/>
      <c r="O16" s="180"/>
      <c r="P16" s="181" t="str">
        <f>VLOOKUP($F16,УЧАСТНИКИ!$A$2:$L$1106,9,FALSE)</f>
        <v>К</v>
      </c>
      <c r="Q16" s="182"/>
      <c r="R16" s="182"/>
    </row>
    <row r="17" spans="1:47" ht="13.5" customHeight="1" x14ac:dyDescent="0.25">
      <c r="A17" s="176" t="s">
        <v>71</v>
      </c>
      <c r="B17" s="177" t="str">
        <f>VLOOKUP($F17,УЧАСТНИКИ!$A$2:$L$1106,3,FALSE)</f>
        <v>Бурый Игорь</v>
      </c>
      <c r="C17" s="181" t="str">
        <f>VLOOKUP($F17,УЧАСТНИКИ!$A$2:$L$1106,4,FALSE)</f>
        <v>08.04.1993</v>
      </c>
      <c r="D17" s="177" t="str">
        <f>VLOOKUP($F17,УЧАСТНИКИ!$A$2:$L$1106,5,FALSE)</f>
        <v xml:space="preserve">Республика Мордовия </v>
      </c>
      <c r="E17" s="265" t="str">
        <f>VLOOKUP($F17,УЧАСТНИКИ!$A$2:$L$1106,8,FALSE)</f>
        <v>МС</v>
      </c>
      <c r="F17" s="277" t="s">
        <v>1369</v>
      </c>
      <c r="G17" s="176"/>
      <c r="H17" s="176"/>
      <c r="I17" s="176"/>
      <c r="J17" s="176"/>
      <c r="K17" s="179"/>
      <c r="L17" s="180"/>
      <c r="M17" s="180"/>
      <c r="N17" s="180"/>
      <c r="O17" s="180"/>
      <c r="P17" s="181" t="str">
        <f>VLOOKUP($F17,УЧАСТНИКИ!$A$2:$L$1106,9,FALSE)</f>
        <v>К</v>
      </c>
      <c r="Q17" s="182"/>
      <c r="R17" s="182"/>
    </row>
    <row r="18" spans="1:47" ht="13.5" customHeight="1" x14ac:dyDescent="0.25">
      <c r="A18" s="176" t="s">
        <v>78</v>
      </c>
      <c r="B18" s="177" t="str">
        <f>VLOOKUP($F18,УЧАСТНИКИ!$A$2:$L$1106,3,FALSE)</f>
        <v>Лукьянов Денис</v>
      </c>
      <c r="C18" s="181" t="str">
        <f>VLOOKUP($F18,УЧАСТНИКИ!$A$2:$L$1106,4,FALSE)</f>
        <v>14.07.1989</v>
      </c>
      <c r="D18" s="177" t="str">
        <f>VLOOKUP($F18,УЧАСТНИКИ!$A$2:$L$1106,5,FALSE)</f>
        <v>Московская область Ростовская область</v>
      </c>
      <c r="E18" s="265" t="str">
        <f>VLOOKUP($F18,УЧАСТНИКИ!$A$2:$L$1106,8,FALSE)</f>
        <v>МСМК</v>
      </c>
      <c r="F18" s="277" t="s">
        <v>1498</v>
      </c>
      <c r="G18" s="176"/>
      <c r="H18" s="176"/>
      <c r="I18" s="176"/>
      <c r="J18" s="176"/>
      <c r="K18" s="179"/>
      <c r="L18" s="180"/>
      <c r="M18" s="180"/>
      <c r="N18" s="180"/>
      <c r="O18" s="180"/>
      <c r="P18" s="181" t="str">
        <f>VLOOKUP($F18,УЧАСТНИКИ!$A$2:$L$1106,9,FALSE)</f>
        <v>К</v>
      </c>
      <c r="Q18" s="182"/>
      <c r="R18" s="182"/>
    </row>
    <row r="19" spans="1:47" ht="13.5" customHeight="1" x14ac:dyDescent="0.25">
      <c r="A19" s="176" t="s">
        <v>77</v>
      </c>
      <c r="B19" s="177" t="str">
        <f>VLOOKUP($F19,УЧАСТНИКИ!$A$2:$L$1106,3,FALSE)</f>
        <v>Коротовский Евгений</v>
      </c>
      <c r="C19" s="181" t="str">
        <f>VLOOKUP($F19,УЧАСТНИКИ!$A$2:$L$1106,4,FALSE)</f>
        <v>01.06.1992</v>
      </c>
      <c r="D19" s="177" t="str">
        <f>VLOOKUP($F19,УЧАСТНИКИ!$A$2:$L$1106,5,FALSE)</f>
        <v>Москва Смоленская область</v>
      </c>
      <c r="E19" s="265" t="str">
        <f>VLOOKUP($F19,УЧАСТНИКИ!$A$2:$L$1106,8,FALSE)</f>
        <v>МСМК</v>
      </c>
      <c r="F19" s="277" t="s">
        <v>1468</v>
      </c>
      <c r="G19" s="176"/>
      <c r="H19" s="176"/>
      <c r="I19" s="176"/>
      <c r="J19" s="176"/>
      <c r="K19" s="179"/>
      <c r="L19" s="180"/>
      <c r="M19" s="180"/>
      <c r="N19" s="180"/>
      <c r="O19" s="180"/>
      <c r="P19" s="181" t="str">
        <f>VLOOKUP($F19,УЧАСТНИКИ!$A$2:$L$1106,9,FALSE)</f>
        <v>К</v>
      </c>
      <c r="Q19" s="182"/>
      <c r="R19" s="182"/>
    </row>
    <row r="20" spans="1:47" ht="13.5" customHeight="1" x14ac:dyDescent="0.25">
      <c r="A20" s="176" t="s">
        <v>76</v>
      </c>
      <c r="B20" s="177" t="str">
        <f>VLOOKUP($F20,УЧАСТНИКИ!$A$2:$L$1106,3,FALSE)</f>
        <v>Романов Андрей</v>
      </c>
      <c r="C20" s="181" t="str">
        <f>VLOOKUP($F20,УЧАСТНИКИ!$A$2:$L$1106,4,FALSE)</f>
        <v>19.09.1994</v>
      </c>
      <c r="D20" s="177" t="str">
        <f>VLOOKUP($F20,УЧАСТНИКИ!$A$2:$L$1106,5,FALSE)</f>
        <v xml:space="preserve">Московская область </v>
      </c>
      <c r="E20" s="265" t="str">
        <f>VLOOKUP($F20,УЧАСТНИКИ!$A$2:$L$1106,8,FALSE)</f>
        <v>МС</v>
      </c>
      <c r="F20" s="277" t="s">
        <v>1518</v>
      </c>
      <c r="G20" s="176"/>
      <c r="H20" s="176"/>
      <c r="I20" s="176"/>
      <c r="J20" s="176"/>
      <c r="K20" s="179"/>
      <c r="L20" s="180"/>
      <c r="M20" s="180"/>
      <c r="N20" s="180"/>
      <c r="O20" s="180"/>
      <c r="P20" s="181" t="str">
        <f>VLOOKUP($F20,УЧАСТНИКИ!$A$2:$L$1106,9,FALSE)</f>
        <v>К</v>
      </c>
      <c r="Q20" s="182"/>
      <c r="R20" s="182"/>
    </row>
    <row r="21" spans="1:47" ht="13.5" customHeight="1" x14ac:dyDescent="0.25">
      <c r="A21" s="176" t="s">
        <v>75</v>
      </c>
      <c r="B21" s="177" t="str">
        <f>VLOOKUP($F21,УЧАСТНИКИ!$A$2:$L$1106,3,FALSE)</f>
        <v>Полешко Артем</v>
      </c>
      <c r="C21" s="181" t="str">
        <f>VLOOKUP($F21,УЧАСТНИКИ!$A$2:$L$1106,4,FALSE)</f>
        <v>13.02.1995</v>
      </c>
      <c r="D21" s="177" t="str">
        <f>VLOOKUP($F21,УЧАСТНИКИ!$A$2:$L$1106,5,FALSE)</f>
        <v xml:space="preserve">ЮФО (К) </v>
      </c>
      <c r="E21" s="265" t="str">
        <f>VLOOKUP($F21,УЧАСТНИКИ!$A$2:$L$1106,8,FALSE)</f>
        <v>МС</v>
      </c>
      <c r="F21" s="277" t="s">
        <v>1509</v>
      </c>
      <c r="G21" s="176"/>
      <c r="H21" s="176"/>
      <c r="I21" s="176"/>
      <c r="J21" s="176"/>
      <c r="K21" s="179"/>
      <c r="L21" s="180"/>
      <c r="M21" s="180"/>
      <c r="N21" s="180"/>
      <c r="O21" s="180"/>
      <c r="P21" s="181" t="str">
        <f>VLOOKUP($F21,УЧАСТНИКИ!$A$2:$L$1106,9,FALSE)</f>
        <v>К</v>
      </c>
      <c r="Q21" s="182"/>
      <c r="R21" s="182"/>
    </row>
    <row r="22" spans="1:47" ht="13.5" customHeight="1" x14ac:dyDescent="0.25">
      <c r="A22" s="176" t="s">
        <v>74</v>
      </c>
      <c r="B22" s="177" t="str">
        <f>VLOOKUP($F22,УЧАСТНИКИ!$A$2:$L$1106,3,FALSE)</f>
        <v>Поздняков Анатолий</v>
      </c>
      <c r="C22" s="181" t="str">
        <f>VLOOKUP($F22,УЧАСТНИКИ!$A$2:$L$1106,4,FALSE)</f>
        <v>01.02.1987</v>
      </c>
      <c r="D22" s="177" t="str">
        <f>VLOOKUP($F22,УЧАСТНИКИ!$A$2:$L$1106,5,FALSE)</f>
        <v xml:space="preserve">Санкт-Петербург </v>
      </c>
      <c r="E22" s="265" t="str">
        <f>VLOOKUP($F22,УЧАСТНИКИ!$A$2:$L$1106,8,FALSE)</f>
        <v>МСМК</v>
      </c>
      <c r="F22" s="277" t="s">
        <v>1448</v>
      </c>
      <c r="G22" s="176"/>
      <c r="H22" s="176"/>
      <c r="I22" s="176"/>
      <c r="J22" s="176"/>
      <c r="K22" s="179"/>
      <c r="L22" s="180"/>
      <c r="M22" s="180"/>
      <c r="N22" s="180"/>
      <c r="O22" s="180"/>
      <c r="P22" s="181" t="str">
        <f>VLOOKUP($F22,УЧАСТНИКИ!$A$2:$L$1106,9,FALSE)</f>
        <v>Л</v>
      </c>
      <c r="Q22" s="182"/>
      <c r="R22" s="182"/>
    </row>
    <row r="23" spans="1:47" ht="13.5" customHeight="1" x14ac:dyDescent="0.25">
      <c r="A23" s="176" t="s">
        <v>73</v>
      </c>
      <c r="B23" s="177" t="str">
        <f>VLOOKUP($F23,УЧАСТНИКИ!$A$2:$L$1106,3,FALSE)</f>
        <v>Литвинов Сергей</v>
      </c>
      <c r="C23" s="181" t="str">
        <f>VLOOKUP($F23,УЧАСТНИКИ!$A$2:$L$1106,4,FALSE)</f>
        <v>27.01.1986</v>
      </c>
      <c r="D23" s="177" t="str">
        <f>VLOOKUP($F23,УЧАСТНИКИ!$A$2:$L$1106,5,FALSE)</f>
        <v xml:space="preserve">Республика Мордовия </v>
      </c>
      <c r="E23" s="265" t="str">
        <f>VLOOKUP($F23,УЧАСТНИКИ!$A$2:$L$1106,8,FALSE)</f>
        <v>МСМК</v>
      </c>
      <c r="F23" s="277" t="s">
        <v>1371</v>
      </c>
      <c r="G23" s="176"/>
      <c r="H23" s="176"/>
      <c r="I23" s="176"/>
      <c r="J23" s="176"/>
      <c r="K23" s="179"/>
      <c r="L23" s="180"/>
      <c r="M23" s="180"/>
      <c r="N23" s="180"/>
      <c r="O23" s="180"/>
      <c r="P23" s="181" t="str">
        <f>VLOOKUP($F23,УЧАСТНИКИ!$A$2:$L$1106,9,FALSE)</f>
        <v>К</v>
      </c>
      <c r="Q23" s="182"/>
      <c r="R23" s="182"/>
    </row>
    <row r="24" spans="1:47" ht="13.5" hidden="1" customHeight="1" x14ac:dyDescent="0.25">
      <c r="A24" s="176" t="s">
        <v>72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177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76"/>
      <c r="K24" s="179"/>
      <c r="L24" s="180"/>
      <c r="M24" s="180"/>
      <c r="N24" s="180"/>
      <c r="O24" s="180"/>
      <c r="P24" s="181" t="e">
        <f>VLOOKUP($F24,УЧАСТНИКИ!$A$2:$L$1106,9,FALSE)</f>
        <v>#N/A</v>
      </c>
      <c r="Q24" s="182"/>
      <c r="R24" s="182"/>
    </row>
    <row r="25" spans="1:47" ht="13.5" hidden="1" customHeight="1" x14ac:dyDescent="0.25">
      <c r="A25" s="176" t="s">
        <v>79</v>
      </c>
      <c r="B25" s="177" t="e">
        <f>VLOOKUP($F25,УЧАСТНИКИ!$A$2:$L$1106,3,FALSE)</f>
        <v>#N/A</v>
      </c>
      <c r="C25" s="181" t="e">
        <f>VLOOKUP($F25,УЧАСТНИКИ!$A$2:$L$1106,4,FALSE)</f>
        <v>#N/A</v>
      </c>
      <c r="D25" s="177" t="e">
        <f>VLOOKUP($F25,УЧАСТНИКИ!$A$2:$L$1106,5,FALSE)</f>
        <v>#N/A</v>
      </c>
      <c r="E25" s="265" t="e">
        <f>VLOOKUP($F25,УЧАСТНИКИ!$A$2:$L$1106,8,FALSE)</f>
        <v>#N/A</v>
      </c>
      <c r="F25" s="176"/>
      <c r="G25" s="176"/>
      <c r="H25" s="176"/>
      <c r="I25" s="176"/>
      <c r="J25" s="176"/>
      <c r="K25" s="179"/>
      <c r="L25" s="180"/>
      <c r="M25" s="180"/>
      <c r="N25" s="180"/>
      <c r="O25" s="180"/>
      <c r="P25" s="181" t="e">
        <f>VLOOKUP($F25,УЧАСТНИКИ!$A$2:$L$1106,9,FALSE)</f>
        <v>#N/A</v>
      </c>
      <c r="Q25" s="182"/>
      <c r="R25" s="182"/>
    </row>
    <row r="26" spans="1:47" ht="13.5" hidden="1" customHeight="1" x14ac:dyDescent="0.25">
      <c r="A26" s="176" t="s">
        <v>80</v>
      </c>
      <c r="B26" s="177" t="e">
        <f>VLOOKUP($F26,УЧАСТНИКИ!$A$2:$L$1106,3,FALSE)</f>
        <v>#N/A</v>
      </c>
      <c r="C26" s="181" t="e">
        <f>VLOOKUP($F26,УЧАСТНИКИ!$A$2:$L$1106,4,FALSE)</f>
        <v>#N/A</v>
      </c>
      <c r="D26" s="177" t="e">
        <f>VLOOKUP($F26,УЧАСТНИКИ!$A$2:$L$1106,5,FALSE)</f>
        <v>#N/A</v>
      </c>
      <c r="E26" s="265" t="e">
        <f>VLOOKUP($F26,УЧАСТНИКИ!$A$2:$L$1106,8,FALSE)</f>
        <v>#N/A</v>
      </c>
      <c r="F26" s="176"/>
      <c r="G26" s="176"/>
      <c r="H26" s="176"/>
      <c r="I26" s="176"/>
      <c r="J26" s="176"/>
      <c r="K26" s="179"/>
      <c r="L26" s="180"/>
      <c r="M26" s="180"/>
      <c r="N26" s="180"/>
      <c r="O26" s="180"/>
      <c r="P26" s="181" t="e">
        <f>VLOOKUP($F26,УЧАСТНИКИ!$A$2:$L$1106,9,FALSE)</f>
        <v>#N/A</v>
      </c>
      <c r="Q26" s="182"/>
      <c r="R26" s="182"/>
    </row>
    <row r="27" spans="1:47" ht="13.5" hidden="1" customHeight="1" x14ac:dyDescent="0.25">
      <c r="A27" s="176" t="s">
        <v>81</v>
      </c>
      <c r="B27" s="177" t="e">
        <f>VLOOKUP($F27,УЧАСТНИКИ!$A$2:$L$1106,3,FALSE)</f>
        <v>#N/A</v>
      </c>
      <c r="C27" s="181" t="e">
        <f>VLOOKUP($F27,УЧАСТНИКИ!$A$2:$L$1106,4,FALSE)</f>
        <v>#N/A</v>
      </c>
      <c r="D27" s="177" t="e">
        <f>VLOOKUP($F27,УЧАСТНИКИ!$A$2:$L$1106,5,FALSE)</f>
        <v>#N/A</v>
      </c>
      <c r="E27" s="265" t="e">
        <f>VLOOKUP($F27,УЧАСТНИКИ!$A$2:$L$1106,8,FALSE)</f>
        <v>#N/A</v>
      </c>
      <c r="F27" s="176"/>
      <c r="G27" s="176"/>
      <c r="H27" s="176"/>
      <c r="I27" s="176"/>
      <c r="J27" s="176"/>
      <c r="K27" s="179"/>
      <c r="L27" s="180"/>
      <c r="M27" s="180"/>
      <c r="N27" s="180"/>
      <c r="O27" s="180"/>
      <c r="P27" s="181" t="e">
        <f>VLOOKUP($F27,УЧАСТНИКИ!$A$2:$L$1106,9,FALSE)</f>
        <v>#N/A</v>
      </c>
      <c r="Q27" s="182"/>
      <c r="R27" s="182"/>
    </row>
    <row r="28" spans="1:47" ht="13.5" customHeight="1" x14ac:dyDescent="0.25">
      <c r="A28" s="183"/>
      <c r="B28" s="184"/>
      <c r="C28" s="185"/>
      <c r="D28" s="186"/>
      <c r="E28" s="186"/>
      <c r="F28" s="183"/>
      <c r="G28" s="183"/>
      <c r="H28" s="183"/>
      <c r="I28" s="183"/>
      <c r="J28" s="183"/>
      <c r="K28" s="187"/>
      <c r="L28" s="82"/>
      <c r="M28" s="82"/>
      <c r="N28" s="82"/>
      <c r="O28" s="82"/>
      <c r="P28" s="185"/>
      <c r="Q28" s="182"/>
      <c r="R28" s="182"/>
    </row>
    <row r="29" spans="1:47" x14ac:dyDescent="0.25">
      <c r="A29" s="320" t="s">
        <v>3</v>
      </c>
      <c r="B29" s="321"/>
      <c r="C29" s="321"/>
      <c r="D29" s="321"/>
      <c r="E29" s="321"/>
      <c r="F29" s="321"/>
      <c r="G29" s="321"/>
      <c r="H29" s="321"/>
      <c r="I29" s="321"/>
      <c r="J29" s="321"/>
      <c r="K29" s="321"/>
      <c r="L29" s="321"/>
      <c r="M29" s="321"/>
      <c r="N29" s="321"/>
      <c r="O29" s="321"/>
      <c r="P29" s="321"/>
      <c r="Q29" s="321"/>
      <c r="R29" s="321"/>
      <c r="S29" s="321"/>
      <c r="T29" s="321"/>
      <c r="U29" s="321"/>
      <c r="V29" s="321"/>
      <c r="W29" s="321"/>
      <c r="X29" s="321"/>
      <c r="Y29" s="321"/>
      <c r="Z29" s="321"/>
      <c r="AA29" s="321"/>
      <c r="AB29" s="321"/>
      <c r="AC29" s="321"/>
      <c r="AD29" s="321"/>
      <c r="AE29" s="321"/>
      <c r="AF29" s="321"/>
      <c r="AG29" s="321"/>
      <c r="AH29" s="321"/>
      <c r="AI29" s="321"/>
      <c r="AJ29" s="321"/>
      <c r="AK29" s="321"/>
      <c r="AL29" s="321"/>
      <c r="AM29" s="321"/>
      <c r="AN29" s="321"/>
      <c r="AO29" s="321"/>
      <c r="AP29" s="321"/>
      <c r="AQ29" s="321"/>
      <c r="AR29" s="321"/>
      <c r="AS29" s="321"/>
      <c r="AT29" s="321"/>
      <c r="AU29" s="321"/>
    </row>
    <row r="30" spans="1:47" x14ac:dyDescent="0.25">
      <c r="A30" s="320" t="s">
        <v>4</v>
      </c>
      <c r="B30" s="321"/>
      <c r="C30" s="321"/>
      <c r="D30" s="321"/>
      <c r="E30" s="321"/>
      <c r="F30" s="321"/>
      <c r="G30" s="321"/>
      <c r="H30" s="321"/>
      <c r="I30" s="321"/>
      <c r="J30" s="321"/>
      <c r="K30" s="321"/>
      <c r="L30" s="321"/>
      <c r="M30" s="321"/>
      <c r="N30" s="321"/>
      <c r="O30" s="321"/>
      <c r="P30" s="321"/>
      <c r="Q30" s="321"/>
      <c r="R30" s="321"/>
      <c r="S30" s="321"/>
      <c r="T30" s="321"/>
      <c r="U30" s="321"/>
      <c r="V30" s="321"/>
      <c r="W30" s="321"/>
      <c r="X30" s="321"/>
      <c r="Y30" s="321"/>
      <c r="Z30" s="321"/>
      <c r="AA30" s="321"/>
      <c r="AB30" s="321"/>
      <c r="AC30" s="321"/>
      <c r="AD30" s="321"/>
      <c r="AE30" s="321"/>
      <c r="AF30" s="321"/>
      <c r="AG30" s="321"/>
      <c r="AH30" s="321"/>
      <c r="AI30" s="321"/>
      <c r="AJ30" s="321"/>
      <c r="AK30" s="321"/>
      <c r="AL30" s="321"/>
      <c r="AM30" s="321"/>
      <c r="AN30" s="321"/>
      <c r="AO30" s="321"/>
      <c r="AP30" s="321"/>
      <c r="AQ30" s="321"/>
      <c r="AR30" s="321"/>
      <c r="AS30" s="321"/>
      <c r="AT30" s="321"/>
      <c r="AU30" s="321"/>
    </row>
    <row r="31" spans="1:47" x14ac:dyDescent="0.25">
      <c r="A31" s="322" t="s">
        <v>5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22"/>
      <c r="M31" s="322"/>
      <c r="N31" s="322"/>
      <c r="O31" s="322"/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  <c r="AA31" s="322"/>
      <c r="AB31" s="322"/>
      <c r="AC31" s="322"/>
      <c r="AD31" s="322"/>
      <c r="AE31" s="322"/>
      <c r="AF31" s="322"/>
      <c r="AG31" s="322"/>
      <c r="AH31" s="322"/>
      <c r="AI31" s="322"/>
      <c r="AJ31" s="322"/>
      <c r="AK31" s="322"/>
      <c r="AL31" s="322"/>
      <c r="AM31" s="322"/>
      <c r="AN31" s="322"/>
      <c r="AO31" s="322"/>
      <c r="AP31" s="322"/>
      <c r="AQ31" s="322"/>
      <c r="AR31" s="322"/>
      <c r="AS31" s="322"/>
      <c r="AT31" s="322"/>
      <c r="AU31" s="322"/>
    </row>
    <row r="32" spans="1:47" ht="15.6" x14ac:dyDescent="0.3">
      <c r="A32" s="34"/>
      <c r="B32" s="190"/>
      <c r="C32" s="190"/>
      <c r="D32" s="190"/>
      <c r="E32" s="190"/>
      <c r="F32" s="34"/>
      <c r="G32" s="34"/>
      <c r="H32" s="34"/>
      <c r="I32" s="34"/>
      <c r="J32" s="34"/>
      <c r="K32" s="190"/>
    </row>
    <row r="33" spans="1:11" ht="15.6" x14ac:dyDescent="0.3">
      <c r="A33" s="34"/>
      <c r="B33" s="190"/>
      <c r="C33" s="190"/>
      <c r="D33" s="190"/>
      <c r="E33" s="190"/>
      <c r="F33" s="34"/>
      <c r="G33" s="34"/>
      <c r="H33" s="34"/>
      <c r="I33" s="34"/>
      <c r="J33" s="34"/>
      <c r="K33" s="190"/>
    </row>
    <row r="34" spans="1:11" ht="15.6" x14ac:dyDescent="0.3">
      <c r="A34" s="34"/>
      <c r="B34" s="190"/>
      <c r="C34" s="190"/>
      <c r="D34" s="190"/>
      <c r="E34" s="190"/>
      <c r="F34" s="34"/>
      <c r="G34" s="34"/>
      <c r="H34" s="34"/>
      <c r="I34" s="34"/>
      <c r="J34" s="34"/>
      <c r="K34" s="190"/>
    </row>
    <row r="35" spans="1:11" ht="15.6" x14ac:dyDescent="0.3">
      <c r="A35" s="34"/>
      <c r="B35" s="190"/>
      <c r="C35" s="190"/>
      <c r="D35" s="190"/>
      <c r="E35" s="190"/>
      <c r="F35" s="34"/>
      <c r="G35" s="34"/>
      <c r="H35" s="34"/>
      <c r="I35" s="34"/>
      <c r="J35" s="34"/>
      <c r="K35" s="190"/>
    </row>
    <row r="36" spans="1:11" ht="15.6" x14ac:dyDescent="0.3">
      <c r="A36" s="34"/>
      <c r="B36" s="190"/>
      <c r="C36" s="190"/>
      <c r="D36" s="190"/>
      <c r="E36" s="190"/>
      <c r="F36" s="34"/>
      <c r="G36" s="34"/>
      <c r="H36" s="34"/>
      <c r="I36" s="34"/>
      <c r="J36" s="34"/>
      <c r="K36" s="190"/>
    </row>
    <row r="37" spans="1:11" ht="15.6" x14ac:dyDescent="0.3">
      <c r="A37" s="34"/>
      <c r="B37" s="190"/>
      <c r="C37" s="190"/>
      <c r="D37" s="190"/>
      <c r="E37" s="190"/>
      <c r="F37" s="34"/>
      <c r="G37" s="34"/>
      <c r="H37" s="34"/>
      <c r="I37" s="34"/>
      <c r="J37" s="34"/>
      <c r="K37" s="190"/>
    </row>
    <row r="38" spans="1:11" ht="15.6" x14ac:dyDescent="0.3">
      <c r="A38" s="34"/>
      <c r="B38" s="190"/>
      <c r="C38" s="190"/>
      <c r="D38" s="190"/>
      <c r="E38" s="190"/>
      <c r="F38" s="34"/>
      <c r="G38" s="34"/>
      <c r="H38" s="34"/>
      <c r="I38" s="34"/>
      <c r="J38" s="34"/>
      <c r="K38" s="190"/>
    </row>
    <row r="39" spans="1:11" ht="15.6" x14ac:dyDescent="0.3">
      <c r="A39" s="34"/>
      <c r="B39" s="190"/>
      <c r="C39" s="190"/>
      <c r="D39" s="190"/>
      <c r="E39" s="190"/>
      <c r="F39" s="34"/>
      <c r="G39" s="34"/>
      <c r="H39" s="34"/>
      <c r="I39" s="34"/>
      <c r="J39" s="34"/>
      <c r="K39" s="190"/>
    </row>
    <row r="40" spans="1:11" x14ac:dyDescent="0.25">
      <c r="A40" s="27"/>
      <c r="B40" s="191"/>
      <c r="C40" s="27"/>
      <c r="D40" s="27"/>
      <c r="E40" s="27"/>
      <c r="F40" s="27"/>
      <c r="G40" s="27"/>
      <c r="H40" s="27"/>
      <c r="I40" s="27"/>
      <c r="J40" s="27"/>
      <c r="K40" s="27"/>
    </row>
    <row r="41" spans="1:11" ht="15.6" x14ac:dyDescent="0.3">
      <c r="A41" s="34"/>
      <c r="B41" s="190"/>
      <c r="C41" s="190"/>
      <c r="D41" s="190"/>
      <c r="E41" s="190"/>
      <c r="F41" s="34"/>
      <c r="G41" s="34"/>
      <c r="H41" s="34"/>
      <c r="I41" s="34"/>
      <c r="J41" s="34"/>
      <c r="K41" s="190"/>
    </row>
    <row r="42" spans="1:11" ht="15.6" x14ac:dyDescent="0.3">
      <c r="A42" s="34"/>
      <c r="B42" s="190"/>
      <c r="C42" s="190"/>
      <c r="D42" s="190"/>
      <c r="E42" s="190"/>
      <c r="F42" s="34"/>
      <c r="G42" s="34"/>
      <c r="H42" s="34"/>
      <c r="I42" s="34"/>
      <c r="J42" s="34"/>
      <c r="K42" s="190"/>
    </row>
    <row r="43" spans="1:11" ht="15.6" x14ac:dyDescent="0.3">
      <c r="A43" s="34"/>
      <c r="B43" s="190"/>
      <c r="C43" s="190"/>
      <c r="D43" s="190"/>
      <c r="E43" s="190"/>
      <c r="F43" s="34"/>
      <c r="G43" s="34"/>
      <c r="H43" s="34"/>
      <c r="I43" s="34"/>
      <c r="J43" s="34"/>
      <c r="K43" s="190"/>
    </row>
    <row r="44" spans="1:11" ht="15.6" x14ac:dyDescent="0.3">
      <c r="A44" s="34"/>
      <c r="B44" s="190"/>
      <c r="C44" s="190"/>
      <c r="D44" s="190"/>
      <c r="E44" s="190"/>
      <c r="F44" s="34"/>
      <c r="G44" s="34"/>
      <c r="H44" s="34"/>
      <c r="I44" s="34"/>
      <c r="J44" s="34"/>
      <c r="K44" s="190"/>
    </row>
    <row r="45" spans="1:11" ht="15.6" x14ac:dyDescent="0.3">
      <c r="A45" s="34"/>
      <c r="B45" s="190"/>
      <c r="C45" s="190"/>
      <c r="D45" s="190"/>
      <c r="E45" s="190"/>
      <c r="F45" s="34"/>
      <c r="G45" s="34"/>
      <c r="H45" s="34"/>
      <c r="I45" s="34"/>
      <c r="J45" s="34"/>
      <c r="K45" s="190"/>
    </row>
    <row r="46" spans="1:11" ht="15.6" x14ac:dyDescent="0.3">
      <c r="A46" s="34"/>
      <c r="B46" s="190"/>
      <c r="C46" s="190"/>
      <c r="D46" s="190"/>
      <c r="E46" s="190"/>
      <c r="F46" s="34"/>
      <c r="G46" s="34"/>
      <c r="H46" s="34"/>
      <c r="I46" s="34"/>
      <c r="J46" s="34"/>
      <c r="K46" s="190"/>
    </row>
    <row r="47" spans="1:11" ht="15.6" x14ac:dyDescent="0.3">
      <c r="A47" s="34"/>
      <c r="B47" s="190"/>
      <c r="C47" s="190"/>
      <c r="D47" s="190"/>
      <c r="E47" s="190"/>
      <c r="F47" s="34"/>
      <c r="G47" s="34"/>
      <c r="H47" s="34"/>
      <c r="I47" s="34"/>
      <c r="J47" s="34"/>
      <c r="K47" s="190"/>
    </row>
    <row r="48" spans="1:11" ht="15.6" x14ac:dyDescent="0.3">
      <c r="A48" s="34"/>
      <c r="B48" s="190"/>
      <c r="C48" s="190"/>
      <c r="D48" s="190"/>
      <c r="E48" s="190"/>
      <c r="F48" s="34"/>
      <c r="G48" s="34"/>
      <c r="H48" s="34"/>
      <c r="I48" s="34"/>
      <c r="J48" s="34"/>
      <c r="K48" s="190"/>
    </row>
    <row r="49" spans="1:11" x14ac:dyDescent="0.25">
      <c r="A49" s="34"/>
      <c r="B49" s="192"/>
      <c r="C49" s="311"/>
      <c r="D49" s="311"/>
      <c r="E49" s="260"/>
      <c r="F49" s="310"/>
      <c r="G49" s="310"/>
      <c r="H49" s="311"/>
      <c r="I49" s="311"/>
      <c r="J49" s="311"/>
      <c r="K49" s="34"/>
    </row>
    <row r="50" spans="1:1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</row>
    <row r="53" spans="1:11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spans="1:11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</row>
    <row r="55" spans="1:11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</row>
    <row r="56" spans="1:1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</row>
    <row r="57" spans="1:1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</sheetData>
  <mergeCells count="23">
    <mergeCell ref="K8:M8"/>
    <mergeCell ref="C49:D49"/>
    <mergeCell ref="F49:G49"/>
    <mergeCell ref="H49:J49"/>
    <mergeCell ref="A29:AU29"/>
    <mergeCell ref="A30:AU30"/>
    <mergeCell ref="A31:AU31"/>
    <mergeCell ref="A1:P1"/>
    <mergeCell ref="A8:A9"/>
    <mergeCell ref="B8:B9"/>
    <mergeCell ref="C8:C9"/>
    <mergeCell ref="D8:D9"/>
    <mergeCell ref="A2:P2"/>
    <mergeCell ref="J8:J9"/>
    <mergeCell ref="G8:I8"/>
    <mergeCell ref="N8:N9"/>
    <mergeCell ref="A3:P3"/>
    <mergeCell ref="F8:F9"/>
    <mergeCell ref="O8:O9"/>
    <mergeCell ref="P8:P9"/>
    <mergeCell ref="A4:P4"/>
    <mergeCell ref="A5:P5"/>
    <mergeCell ref="E8:E9"/>
  </mergeCells>
  <phoneticPr fontId="1" type="noConversion"/>
  <printOptions horizontalCentered="1"/>
  <pageMargins left="0.23622047244094491" right="0.19685039370078741" top="0.39370078740157483" bottom="0.39370078740157483" header="0.51181102362204722" footer="0.51181102362204722"/>
  <pageSetup paperSize="9" scale="88" orientation="landscape" horizontalDpi="300" verticalDpi="3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AU1283"/>
  <sheetViews>
    <sheetView view="pageBreakPreview" zoomScale="60" zoomScaleNormal="80" workbookViewId="0">
      <selection activeCell="H34" sqref="H34"/>
    </sheetView>
  </sheetViews>
  <sheetFormatPr defaultColWidth="9.109375" defaultRowHeight="13.2" x14ac:dyDescent="0.25"/>
  <cols>
    <col min="1" max="1" width="3.88671875" style="164" customWidth="1"/>
    <col min="2" max="2" width="25.5546875" style="164" customWidth="1"/>
    <col min="3" max="3" width="10.109375" style="164" customWidth="1"/>
    <col min="4" max="4" width="22.6640625" style="164" customWidth="1"/>
    <col min="5" max="5" width="9.77734375" style="164" customWidth="1"/>
    <col min="6" max="6" width="7.6640625" style="164" customWidth="1"/>
    <col min="7" max="9" width="7.33203125" style="164" customWidth="1"/>
    <col min="10" max="10" width="3.6640625" style="164" customWidth="1"/>
    <col min="11" max="13" width="7.33203125" style="164" customWidth="1"/>
    <col min="14" max="14" width="7.109375" style="164" customWidth="1"/>
    <col min="15" max="15" width="5" style="164" customWidth="1"/>
    <col min="16" max="16" width="8.33203125" style="164" customWidth="1"/>
    <col min="17" max="16384" width="9.109375" style="164"/>
  </cols>
  <sheetData>
    <row r="1" spans="1:39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</row>
    <row r="2" spans="1:39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</row>
    <row r="3" spans="1:39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</row>
    <row r="4" spans="1:39" ht="13.8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</row>
    <row r="5" spans="1:39" x14ac:dyDescent="0.25">
      <c r="A5" s="306" t="s">
        <v>218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168"/>
      <c r="R5" s="168"/>
      <c r="S5" s="168"/>
      <c r="T5" s="168"/>
    </row>
    <row r="6" spans="1:39" ht="13.8" x14ac:dyDescent="0.25">
      <c r="A6" s="169" t="s">
        <v>225</v>
      </c>
      <c r="B6" s="166"/>
      <c r="C6" s="167"/>
      <c r="D6" s="13"/>
      <c r="E6" s="13"/>
      <c r="F6" s="170"/>
      <c r="G6" s="170"/>
      <c r="H6" s="168"/>
      <c r="I6" s="170"/>
      <c r="J6" s="170"/>
      <c r="K6" s="170"/>
      <c r="L6" s="170"/>
      <c r="M6" s="170"/>
      <c r="O6" s="171"/>
      <c r="P6" s="13" t="s">
        <v>247</v>
      </c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</row>
    <row r="7" spans="1:39" ht="12.75" customHeight="1" x14ac:dyDescent="0.25">
      <c r="A7" s="18"/>
      <c r="B7" s="66" t="s">
        <v>30</v>
      </c>
      <c r="C7" s="273" t="s">
        <v>1538</v>
      </c>
      <c r="D7" s="18" t="str">
        <f>d_2</f>
        <v>29.05.2019г.</v>
      </c>
      <c r="E7" s="18"/>
      <c r="F7" s="18" t="s">
        <v>1541</v>
      </c>
      <c r="L7" s="172"/>
      <c r="M7" s="11"/>
      <c r="N7" s="11"/>
      <c r="O7" s="11"/>
      <c r="P7" s="17" t="s">
        <v>259</v>
      </c>
      <c r="V7" s="173"/>
      <c r="W7" s="174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5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29" t="s">
        <v>7</v>
      </c>
      <c r="H8" s="329"/>
      <c r="I8" s="329"/>
      <c r="J8" s="330" t="s">
        <v>8</v>
      </c>
      <c r="K8" s="326" t="s">
        <v>7</v>
      </c>
      <c r="L8" s="327"/>
      <c r="M8" s="328"/>
      <c r="N8" s="315" t="s">
        <v>40</v>
      </c>
      <c r="O8" s="317" t="s">
        <v>53</v>
      </c>
      <c r="P8" s="317" t="s">
        <v>41</v>
      </c>
    </row>
    <row r="9" spans="1:39" ht="24" customHeight="1" x14ac:dyDescent="0.25">
      <c r="A9" s="316"/>
      <c r="B9" s="316"/>
      <c r="C9" s="316"/>
      <c r="D9" s="316"/>
      <c r="E9" s="316"/>
      <c r="F9" s="316"/>
      <c r="G9" s="175">
        <v>1</v>
      </c>
      <c r="H9" s="175">
        <v>2</v>
      </c>
      <c r="I9" s="175">
        <v>3</v>
      </c>
      <c r="J9" s="330"/>
      <c r="K9" s="175">
        <v>4</v>
      </c>
      <c r="L9" s="175">
        <v>5</v>
      </c>
      <c r="M9" s="175">
        <v>6</v>
      </c>
      <c r="N9" s="316"/>
      <c r="O9" s="318"/>
      <c r="P9" s="318"/>
    </row>
    <row r="10" spans="1:39" ht="13.5" customHeight="1" x14ac:dyDescent="0.25">
      <c r="A10" s="176" t="s">
        <v>42</v>
      </c>
      <c r="B10" s="177" t="str">
        <f>VLOOKUP($F10,УЧАСТНИКИ!$A$2:$L$1106,3,FALSE)</f>
        <v>Бездольный Борис</v>
      </c>
      <c r="C10" s="181" t="str">
        <f>VLOOKUP($F10,УЧАСТНИКИ!$A$2:$L$1106,4,FALSE)</f>
        <v>01.04.1997</v>
      </c>
      <c r="D10" s="177" t="str">
        <f>VLOOKUP($F10,УЧАСТНИКИ!$A$2:$L$1106,5,FALSE)</f>
        <v xml:space="preserve">Краснодарский край </v>
      </c>
      <c r="E10" s="265" t="str">
        <f>VLOOKUP($F10,УЧАСТНИКИ!$A$2:$L$1106,8,FALSE)</f>
        <v>МС</v>
      </c>
      <c r="F10" s="277" t="s">
        <v>183</v>
      </c>
      <c r="G10" s="176"/>
      <c r="H10" s="176"/>
      <c r="I10" s="176"/>
      <c r="J10" s="176"/>
      <c r="K10" s="179"/>
      <c r="L10" s="180"/>
      <c r="M10" s="180"/>
      <c r="N10" s="180"/>
      <c r="O10" s="180"/>
      <c r="P10" s="181" t="str">
        <f>VLOOKUP($F10,УЧАСТНИКИ!$A$2:$L$1106,9,FALSE)</f>
        <v>К</v>
      </c>
      <c r="Q10" s="182"/>
      <c r="R10" s="182"/>
    </row>
    <row r="11" spans="1:39" ht="13.5" customHeight="1" x14ac:dyDescent="0.25">
      <c r="A11" s="176" t="s">
        <v>43</v>
      </c>
      <c r="B11" s="177" t="str">
        <f>VLOOKUP($F11,УЧАСТНИКИ!$A$2:$L$1106,3,FALSE)</f>
        <v>Тузов Илья</v>
      </c>
      <c r="C11" s="181" t="str">
        <f>VLOOKUP($F11,УЧАСТНИКИ!$A$2:$L$1106,4,FALSE)</f>
        <v>12.06.1999</v>
      </c>
      <c r="D11" s="177" t="str">
        <f>VLOOKUP($F11,УЧАСТНИКИ!$A$2:$L$1106,5,FALSE)</f>
        <v xml:space="preserve">Санкт-Петербург </v>
      </c>
      <c r="E11" s="265" t="str">
        <f>VLOOKUP($F11,УЧАСТНИКИ!$A$2:$L$1106,8,FALSE)</f>
        <v>МС</v>
      </c>
      <c r="F11" s="277" t="s">
        <v>1459</v>
      </c>
      <c r="G11" s="176"/>
      <c r="H11" s="176"/>
      <c r="I11" s="176"/>
      <c r="J11" s="176"/>
      <c r="K11" s="179"/>
      <c r="L11" s="180"/>
      <c r="M11" s="180"/>
      <c r="N11" s="180"/>
      <c r="O11" s="180"/>
      <c r="P11" s="181" t="str">
        <f>VLOOKUP($F11,УЧАСТНИКИ!$A$2:$L$1106,9,FALSE)</f>
        <v>Л</v>
      </c>
      <c r="Q11" s="182"/>
      <c r="R11" s="182"/>
    </row>
    <row r="12" spans="1:39" ht="13.5" customHeight="1" x14ac:dyDescent="0.25">
      <c r="A12" s="176" t="s">
        <v>44</v>
      </c>
      <c r="B12" s="177" t="str">
        <f>VLOOKUP($F12,УЧАСТНИКИ!$A$2:$L$1106,3,FALSE)</f>
        <v>Эмурлаев Руслан</v>
      </c>
      <c r="C12" s="181" t="str">
        <f>VLOOKUP($F12,УЧАСТНИКИ!$A$2:$L$1106,4,FALSE)</f>
        <v>27.02.1997</v>
      </c>
      <c r="D12" s="177" t="str">
        <f>VLOOKUP($F12,УЧАСТНИКИ!$A$2:$L$1106,5,FALSE)</f>
        <v>Краснодарский край Ставропольский край</v>
      </c>
      <c r="E12" s="265" t="str">
        <f>VLOOKUP($F12,УЧАСТНИКИ!$A$2:$L$1106,8,FALSE)</f>
        <v>МС</v>
      </c>
      <c r="F12" s="277" t="s">
        <v>1485</v>
      </c>
      <c r="G12" s="176"/>
      <c r="H12" s="176"/>
      <c r="I12" s="176"/>
      <c r="J12" s="176"/>
      <c r="K12" s="179"/>
      <c r="L12" s="180"/>
      <c r="M12" s="180"/>
      <c r="N12" s="180"/>
      <c r="O12" s="180"/>
      <c r="P12" s="181" t="str">
        <f>VLOOKUP($F12,УЧАСТНИКИ!$A$2:$L$1106,9,FALSE)</f>
        <v>К</v>
      </c>
      <c r="Q12" s="182"/>
      <c r="R12" s="182"/>
    </row>
    <row r="13" spans="1:39" ht="13.5" customHeight="1" x14ac:dyDescent="0.25">
      <c r="A13" s="176" t="s">
        <v>45</v>
      </c>
      <c r="B13" s="177" t="str">
        <f>VLOOKUP($F13,УЧАСТНИКИ!$A$2:$L$1106,3,FALSE)</f>
        <v>Костин Дмитрий</v>
      </c>
      <c r="C13" s="181" t="str">
        <f>VLOOKUP($F13,УЧАСТНИКИ!$A$2:$L$1106,4,FALSE)</f>
        <v>03.12.1999</v>
      </c>
      <c r="D13" s="177" t="str">
        <f>VLOOKUP($F13,УЧАСТНИКИ!$A$2:$L$1106,5,FALSE)</f>
        <v xml:space="preserve">Волгоградская область </v>
      </c>
      <c r="E13" s="265" t="str">
        <f>VLOOKUP($F13,УЧАСТНИКИ!$A$2:$L$1106,8,FALSE)</f>
        <v>КМС</v>
      </c>
      <c r="F13" s="277" t="s">
        <v>75</v>
      </c>
      <c r="G13" s="176"/>
      <c r="H13" s="176"/>
      <c r="I13" s="176"/>
      <c r="J13" s="176"/>
      <c r="K13" s="179"/>
      <c r="L13" s="180"/>
      <c r="M13" s="180"/>
      <c r="N13" s="180"/>
      <c r="O13" s="180"/>
      <c r="P13" s="181" t="str">
        <f>VLOOKUP($F13,УЧАСТНИКИ!$A$2:$L$1106,9,FALSE)</f>
        <v>К</v>
      </c>
      <c r="Q13" s="182"/>
      <c r="R13" s="182"/>
    </row>
    <row r="14" spans="1:39" ht="13.5" customHeight="1" x14ac:dyDescent="0.25">
      <c r="A14" s="176" t="s">
        <v>46</v>
      </c>
      <c r="B14" s="177" t="str">
        <f>VLOOKUP($F14,УЧАСТНИКИ!$A$2:$L$1106,3,FALSE)</f>
        <v>Орлов Николай</v>
      </c>
      <c r="C14" s="181" t="str">
        <f>VLOOKUP($F14,УЧАСТНИКИ!$A$2:$L$1106,4,FALSE)</f>
        <v>07.01.1999</v>
      </c>
      <c r="D14" s="177" t="str">
        <f>VLOOKUP($F14,УЧАСТНИКИ!$A$2:$L$1106,5,FALSE)</f>
        <v xml:space="preserve">Московская область </v>
      </c>
      <c r="E14" s="265" t="str">
        <f>VLOOKUP($F14,УЧАСТНИКИ!$A$2:$L$1106,8,FALSE)</f>
        <v>МС</v>
      </c>
      <c r="F14" s="277" t="s">
        <v>1517</v>
      </c>
      <c r="G14" s="176"/>
      <c r="H14" s="176"/>
      <c r="I14" s="176"/>
      <c r="J14" s="176"/>
      <c r="K14" s="179"/>
      <c r="L14" s="180"/>
      <c r="M14" s="180"/>
      <c r="N14" s="180"/>
      <c r="O14" s="180"/>
      <c r="P14" s="181" t="str">
        <f>VLOOKUP($F14,УЧАСТНИКИ!$A$2:$L$1106,9,FALSE)</f>
        <v>К</v>
      </c>
      <c r="Q14" s="182"/>
      <c r="R14" s="182"/>
    </row>
    <row r="15" spans="1:39" ht="13.5" customHeight="1" x14ac:dyDescent="0.25">
      <c r="A15" s="176" t="s">
        <v>47</v>
      </c>
      <c r="B15" s="177" t="str">
        <f>VLOOKUP($F15,УЧАСТНИКИ!$A$2:$L$1106,3,FALSE)</f>
        <v>Зотеев Евгений</v>
      </c>
      <c r="C15" s="181" t="str">
        <f>VLOOKUP($F15,УЧАСТНИКИ!$A$2:$L$1106,4,FALSE)</f>
        <v>24.08.1991</v>
      </c>
      <c r="D15" s="177" t="str">
        <f>VLOOKUP($F15,УЧАСТНИКИ!$A$2:$L$1106,5,FALSE)</f>
        <v>Кабардино-Балкарская республика Краснодарский край</v>
      </c>
      <c r="E15" s="265" t="str">
        <f>VLOOKUP($F15,УЧАСТНИКИ!$A$2:$L$1106,8,FALSE)</f>
        <v>МС</v>
      </c>
      <c r="F15" s="277" t="s">
        <v>1476</v>
      </c>
      <c r="G15" s="176"/>
      <c r="H15" s="176"/>
      <c r="I15" s="176"/>
      <c r="J15" s="176"/>
      <c r="K15" s="179"/>
      <c r="L15" s="180"/>
      <c r="M15" s="180"/>
      <c r="N15" s="180"/>
      <c r="O15" s="180"/>
      <c r="P15" s="181" t="str">
        <f>VLOOKUP($F15,УЧАСТНИКИ!$A$2:$L$1106,9,FALSE)</f>
        <v>К</v>
      </c>
      <c r="Q15" s="182"/>
      <c r="R15" s="182"/>
    </row>
    <row r="16" spans="1:39" ht="13.5" customHeight="1" x14ac:dyDescent="0.25">
      <c r="A16" s="176" t="s">
        <v>48</v>
      </c>
      <c r="B16" s="177" t="str">
        <f>VLOOKUP($F16,УЧАСТНИКИ!$A$2:$L$1106,3,FALSE)</f>
        <v>Филиппов Иван</v>
      </c>
      <c r="C16" s="181" t="str">
        <f>VLOOKUP($F16,УЧАСТНИКИ!$A$2:$L$1106,4,FALSE)</f>
        <v>26.08.1996</v>
      </c>
      <c r="D16" s="177" t="str">
        <f>VLOOKUP($F16,УЧАСТНИКИ!$A$2:$L$1106,5,FALSE)</f>
        <v>Московская область Смоленская область</v>
      </c>
      <c r="E16" s="265" t="str">
        <f>VLOOKUP($F16,УЧАСТНИКИ!$A$2:$L$1106,8,FALSE)</f>
        <v>МС</v>
      </c>
      <c r="F16" s="277" t="s">
        <v>1471</v>
      </c>
      <c r="G16" s="176"/>
      <c r="H16" s="176"/>
      <c r="I16" s="176"/>
      <c r="J16" s="176"/>
      <c r="K16" s="179"/>
      <c r="L16" s="180"/>
      <c r="M16" s="180"/>
      <c r="N16" s="180"/>
      <c r="O16" s="180"/>
      <c r="P16" s="181" t="str">
        <f>VLOOKUP($F16,УЧАСТНИКИ!$A$2:$L$1106,9,FALSE)</f>
        <v>К</v>
      </c>
      <c r="Q16" s="182"/>
      <c r="R16" s="182"/>
    </row>
    <row r="17" spans="1:47" ht="13.5" customHeight="1" x14ac:dyDescent="0.25">
      <c r="A17" s="176" t="s">
        <v>71</v>
      </c>
      <c r="B17" s="177" t="str">
        <f>VLOOKUP($F17,УЧАСТНИКИ!$A$2:$L$1106,3,FALSE)</f>
        <v>Тарабин Дмитрий</v>
      </c>
      <c r="C17" s="181" t="str">
        <f>VLOOKUP($F17,УЧАСТНИКИ!$A$2:$L$1106,4,FALSE)</f>
        <v>29.10.1991</v>
      </c>
      <c r="D17" s="177" t="str">
        <f>VLOOKUP($F17,УЧАСТНИКИ!$A$2:$L$1106,5,FALSE)</f>
        <v>Краснодарский край Московская область</v>
      </c>
      <c r="E17" s="265" t="str">
        <f>VLOOKUP($F17,УЧАСТНИКИ!$A$2:$L$1106,8,FALSE)</f>
        <v>МСМК</v>
      </c>
      <c r="F17" s="277" t="s">
        <v>1399</v>
      </c>
      <c r="G17" s="176"/>
      <c r="H17" s="176"/>
      <c r="I17" s="176"/>
      <c r="J17" s="176"/>
      <c r="K17" s="179"/>
      <c r="L17" s="180"/>
      <c r="M17" s="180"/>
      <c r="N17" s="180"/>
      <c r="O17" s="180"/>
      <c r="P17" s="181" t="str">
        <f>VLOOKUP($F17,УЧАСТНИКИ!$A$2:$L$1106,9,FALSE)</f>
        <v>К</v>
      </c>
      <c r="Q17" s="182"/>
      <c r="R17" s="182"/>
    </row>
    <row r="18" spans="1:47" ht="13.5" customHeight="1" x14ac:dyDescent="0.25">
      <c r="A18" s="176" t="s">
        <v>78</v>
      </c>
      <c r="B18" s="177" t="str">
        <f>VLOOKUP($F18,УЧАСТНИКИ!$A$2:$L$1106,3,FALSE)</f>
        <v>Полянчиков Виталий</v>
      </c>
      <c r="C18" s="181" t="str">
        <f>VLOOKUP($F18,УЧАСТНИКИ!$A$2:$L$1106,4,FALSE)</f>
        <v>04.11.1997</v>
      </c>
      <c r="D18" s="177" t="str">
        <f>VLOOKUP($F18,УЧАСТНИКИ!$A$2:$L$1106,5,FALSE)</f>
        <v xml:space="preserve">ЮФО (К) </v>
      </c>
      <c r="E18" s="265" t="str">
        <f>VLOOKUP($F18,УЧАСТНИКИ!$A$2:$L$1106,8,FALSE)</f>
        <v>КМС</v>
      </c>
      <c r="F18" s="277" t="s">
        <v>1510</v>
      </c>
      <c r="G18" s="176"/>
      <c r="H18" s="176"/>
      <c r="I18" s="176"/>
      <c r="J18" s="176"/>
      <c r="K18" s="179"/>
      <c r="L18" s="180"/>
      <c r="M18" s="180"/>
      <c r="N18" s="180"/>
      <c r="O18" s="180"/>
      <c r="P18" s="181" t="str">
        <f>VLOOKUP($F18,УЧАСТНИКИ!$A$2:$L$1106,9,FALSE)</f>
        <v>К</v>
      </c>
      <c r="Q18" s="182"/>
      <c r="R18" s="182"/>
    </row>
    <row r="19" spans="1:47" ht="13.5" customHeight="1" x14ac:dyDescent="0.25">
      <c r="A19" s="176" t="s">
        <v>77</v>
      </c>
      <c r="B19" s="177"/>
      <c r="C19" s="181"/>
      <c r="D19" s="177"/>
      <c r="E19" s="265"/>
      <c r="F19" s="277"/>
      <c r="G19" s="176"/>
      <c r="H19" s="176"/>
      <c r="I19" s="176"/>
      <c r="J19" s="176"/>
      <c r="K19" s="179"/>
      <c r="L19" s="180"/>
      <c r="M19" s="180"/>
      <c r="N19" s="180"/>
      <c r="O19" s="180"/>
      <c r="P19" s="181"/>
      <c r="Q19" s="182"/>
      <c r="R19" s="182"/>
    </row>
    <row r="20" spans="1:47" ht="13.5" hidden="1" customHeight="1" x14ac:dyDescent="0.25">
      <c r="A20" s="176" t="s">
        <v>76</v>
      </c>
      <c r="B20" s="177" t="e">
        <f>VLOOKUP($F20,УЧАСТНИКИ!$A$2:$L$1106,3,FALSE)</f>
        <v>#N/A</v>
      </c>
      <c r="C20" s="181" t="e">
        <f>VLOOKUP($F20,УЧАСТНИКИ!$A$2:$L$1106,4,FALSE)</f>
        <v>#N/A</v>
      </c>
      <c r="D20" s="177" t="e">
        <f>VLOOKUP($F20,УЧАСТНИКИ!$A$2:$L$1106,5,FALSE)</f>
        <v>#N/A</v>
      </c>
      <c r="E20" s="265" t="e">
        <f>VLOOKUP($F20,УЧАСТНИКИ!$A$2:$L$1106,8,FALSE)</f>
        <v>#N/A</v>
      </c>
      <c r="F20" s="176"/>
      <c r="G20" s="176"/>
      <c r="H20" s="176"/>
      <c r="I20" s="176"/>
      <c r="J20" s="176"/>
      <c r="K20" s="179"/>
      <c r="L20" s="180"/>
      <c r="M20" s="180"/>
      <c r="N20" s="180"/>
      <c r="O20" s="180"/>
      <c r="P20" s="181" t="e">
        <f>VLOOKUP($F20,УЧАСТНИКИ!$A$2:$L$1106,9,FALSE)</f>
        <v>#N/A</v>
      </c>
      <c r="Q20" s="182"/>
      <c r="R20" s="182"/>
    </row>
    <row r="21" spans="1:47" ht="13.5" hidden="1" customHeight="1" x14ac:dyDescent="0.25">
      <c r="A21" s="176" t="s">
        <v>75</v>
      </c>
      <c r="B21" s="177" t="e">
        <f>VLOOKUP($F21,УЧАСТНИКИ!$A$2:$L$1106,3,FALSE)</f>
        <v>#N/A</v>
      </c>
      <c r="C21" s="181" t="e">
        <f>VLOOKUP($F21,УЧАСТНИКИ!$A$2:$L$1106,4,FALSE)</f>
        <v>#N/A</v>
      </c>
      <c r="D21" s="177" t="e">
        <f>VLOOKUP($F21,УЧАСТНИКИ!$A$2:$L$1106,5,FALSE)</f>
        <v>#N/A</v>
      </c>
      <c r="E21" s="265" t="e">
        <f>VLOOKUP($F21,УЧАСТНИКИ!$A$2:$L$1106,8,FALSE)</f>
        <v>#N/A</v>
      </c>
      <c r="F21" s="176"/>
      <c r="G21" s="176"/>
      <c r="H21" s="176"/>
      <c r="I21" s="176"/>
      <c r="J21" s="176"/>
      <c r="K21" s="179"/>
      <c r="L21" s="180"/>
      <c r="M21" s="180"/>
      <c r="N21" s="180"/>
      <c r="O21" s="180"/>
      <c r="P21" s="181" t="e">
        <f>VLOOKUP($F21,УЧАСТНИКИ!$A$2:$L$1106,9,FALSE)</f>
        <v>#N/A</v>
      </c>
      <c r="Q21" s="182"/>
      <c r="R21" s="182"/>
    </row>
    <row r="22" spans="1:47" ht="13.5" hidden="1" customHeight="1" x14ac:dyDescent="0.25">
      <c r="A22" s="176" t="s">
        <v>74</v>
      </c>
      <c r="B22" s="177" t="e">
        <f>VLOOKUP($F22,УЧАСТНИКИ!$A$2:$L$1106,3,FALSE)</f>
        <v>#N/A</v>
      </c>
      <c r="C22" s="181" t="e">
        <f>VLOOKUP($F22,УЧАСТНИКИ!$A$2:$L$1106,4,FALSE)</f>
        <v>#N/A</v>
      </c>
      <c r="D22" s="177" t="e">
        <f>VLOOKUP($F22,УЧАСТНИКИ!$A$2:$L$1106,5,FALSE)</f>
        <v>#N/A</v>
      </c>
      <c r="E22" s="265" t="e">
        <f>VLOOKUP($F22,УЧАСТНИКИ!$A$2:$L$1106,8,FALSE)</f>
        <v>#N/A</v>
      </c>
      <c r="F22" s="176"/>
      <c r="G22" s="176"/>
      <c r="H22" s="176"/>
      <c r="I22" s="176"/>
      <c r="J22" s="176"/>
      <c r="K22" s="179"/>
      <c r="L22" s="180"/>
      <c r="M22" s="180"/>
      <c r="N22" s="180"/>
      <c r="O22" s="180"/>
      <c r="P22" s="181" t="e">
        <f>VLOOKUP($F22,УЧАСТНИКИ!$A$2:$L$1106,9,FALSE)</f>
        <v>#N/A</v>
      </c>
      <c r="Q22" s="182"/>
      <c r="R22" s="182"/>
    </row>
    <row r="23" spans="1:47" ht="13.5" hidden="1" customHeight="1" x14ac:dyDescent="0.25">
      <c r="A23" s="176" t="s">
        <v>73</v>
      </c>
      <c r="B23" s="177" t="e">
        <f>VLOOKUP($F23,УЧАСТНИКИ!$A$2:$L$1106,3,FALSE)</f>
        <v>#N/A</v>
      </c>
      <c r="C23" s="181" t="e">
        <f>VLOOKUP($F23,УЧАСТНИКИ!$A$2:$L$1106,4,FALSE)</f>
        <v>#N/A</v>
      </c>
      <c r="D23" s="177" t="e">
        <f>VLOOKUP($F23,УЧАСТНИКИ!$A$2:$L$1106,5,FALSE)</f>
        <v>#N/A</v>
      </c>
      <c r="E23" s="265" t="e">
        <f>VLOOKUP($F23,УЧАСТНИКИ!$A$2:$L$1106,8,FALSE)</f>
        <v>#N/A</v>
      </c>
      <c r="F23" s="176"/>
      <c r="G23" s="176"/>
      <c r="H23" s="176"/>
      <c r="I23" s="176"/>
      <c r="J23" s="176"/>
      <c r="K23" s="179"/>
      <c r="L23" s="180"/>
      <c r="M23" s="180"/>
      <c r="N23" s="180"/>
      <c r="O23" s="180"/>
      <c r="P23" s="181" t="e">
        <f>VLOOKUP($F23,УЧАСТНИКИ!$A$2:$L$1106,9,FALSE)</f>
        <v>#N/A</v>
      </c>
      <c r="Q23" s="182"/>
      <c r="R23" s="182"/>
    </row>
    <row r="24" spans="1:47" ht="13.5" hidden="1" customHeight="1" x14ac:dyDescent="0.25">
      <c r="A24" s="176" t="s">
        <v>72</v>
      </c>
      <c r="B24" s="177" t="e">
        <f>VLOOKUP($F24,УЧАСТНИКИ!$A$2:$L$1106,3,FALSE)</f>
        <v>#N/A</v>
      </c>
      <c r="C24" s="181" t="e">
        <f>VLOOKUP($F24,УЧАСТНИКИ!$A$2:$L$1106,4,FALSE)</f>
        <v>#N/A</v>
      </c>
      <c r="D24" s="177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76"/>
      <c r="K24" s="179"/>
      <c r="L24" s="180"/>
      <c r="M24" s="180"/>
      <c r="N24" s="180"/>
      <c r="O24" s="180"/>
      <c r="P24" s="181" t="e">
        <f>VLOOKUP($F24,УЧАСТНИКИ!$A$2:$L$1106,9,FALSE)</f>
        <v>#N/A</v>
      </c>
      <c r="Q24" s="182"/>
      <c r="R24" s="182"/>
    </row>
    <row r="25" spans="1:47" ht="13.5" hidden="1" customHeight="1" x14ac:dyDescent="0.25">
      <c r="A25" s="176" t="s">
        <v>79</v>
      </c>
      <c r="B25" s="177" t="e">
        <f>VLOOKUP($F25,УЧАСТНИКИ!$A$2:$L$1106,3,FALSE)</f>
        <v>#N/A</v>
      </c>
      <c r="C25" s="181" t="e">
        <f>VLOOKUP($F25,УЧАСТНИКИ!$A$2:$L$1106,4,FALSE)</f>
        <v>#N/A</v>
      </c>
      <c r="D25" s="177" t="e">
        <f>VLOOKUP($F25,УЧАСТНИКИ!$A$2:$L$1106,5,FALSE)</f>
        <v>#N/A</v>
      </c>
      <c r="E25" s="265" t="e">
        <f>VLOOKUP($F25,УЧАСТНИКИ!$A$2:$L$1106,8,FALSE)</f>
        <v>#N/A</v>
      </c>
      <c r="F25" s="176"/>
      <c r="G25" s="176"/>
      <c r="H25" s="176"/>
      <c r="I25" s="176"/>
      <c r="J25" s="176"/>
      <c r="K25" s="179"/>
      <c r="L25" s="180"/>
      <c r="M25" s="180"/>
      <c r="N25" s="180"/>
      <c r="O25" s="180"/>
      <c r="P25" s="181" t="e">
        <f>VLOOKUP($F25,УЧАСТНИКИ!$A$2:$L$1106,9,FALSE)</f>
        <v>#N/A</v>
      </c>
      <c r="Q25" s="182"/>
      <c r="R25" s="182"/>
    </row>
    <row r="26" spans="1:47" ht="13.5" hidden="1" customHeight="1" x14ac:dyDescent="0.25">
      <c r="A26" s="176" t="s">
        <v>80</v>
      </c>
      <c r="B26" s="177" t="e">
        <f>VLOOKUP($F26,УЧАСТНИКИ!$A$2:$L$1106,3,FALSE)</f>
        <v>#N/A</v>
      </c>
      <c r="C26" s="181" t="e">
        <f>VLOOKUP($F26,УЧАСТНИКИ!$A$2:$L$1106,4,FALSE)</f>
        <v>#N/A</v>
      </c>
      <c r="D26" s="177" t="e">
        <f>VLOOKUP($F26,УЧАСТНИКИ!$A$2:$L$1106,5,FALSE)</f>
        <v>#N/A</v>
      </c>
      <c r="E26" s="265" t="e">
        <f>VLOOKUP($F26,УЧАСТНИКИ!$A$2:$L$1106,8,FALSE)</f>
        <v>#N/A</v>
      </c>
      <c r="F26" s="176"/>
      <c r="G26" s="176"/>
      <c r="H26" s="176"/>
      <c r="I26" s="176"/>
      <c r="J26" s="176"/>
      <c r="K26" s="179"/>
      <c r="L26" s="180"/>
      <c r="M26" s="180"/>
      <c r="N26" s="180"/>
      <c r="O26" s="180"/>
      <c r="P26" s="181" t="e">
        <f>VLOOKUP($F26,УЧАСТНИКИ!$A$2:$L$1106,9,FALSE)</f>
        <v>#N/A</v>
      </c>
      <c r="Q26" s="182"/>
      <c r="R26" s="182"/>
    </row>
    <row r="27" spans="1:47" ht="13.5" hidden="1" customHeight="1" x14ac:dyDescent="0.25">
      <c r="A27" s="176" t="s">
        <v>81</v>
      </c>
      <c r="B27" s="177" t="e">
        <f>VLOOKUP($F27,УЧАСТНИКИ!$A$2:$L$1106,3,FALSE)</f>
        <v>#N/A</v>
      </c>
      <c r="C27" s="181" t="e">
        <f>VLOOKUP($F27,УЧАСТНИКИ!$A$2:$L$1106,4,FALSE)</f>
        <v>#N/A</v>
      </c>
      <c r="D27" s="177" t="e">
        <f>VLOOKUP($F27,УЧАСТНИКИ!$A$2:$L$1106,5,FALSE)</f>
        <v>#N/A</v>
      </c>
      <c r="E27" s="265" t="e">
        <f>VLOOKUP($F27,УЧАСТНИКИ!$A$2:$L$1106,8,FALSE)</f>
        <v>#N/A</v>
      </c>
      <c r="F27" s="176"/>
      <c r="G27" s="176"/>
      <c r="H27" s="176"/>
      <c r="I27" s="176"/>
      <c r="J27" s="176"/>
      <c r="K27" s="179"/>
      <c r="L27" s="180"/>
      <c r="M27" s="180"/>
      <c r="N27" s="180"/>
      <c r="O27" s="180"/>
      <c r="P27" s="181" t="e">
        <f>VLOOKUP($F27,УЧАСТНИКИ!$A$2:$L$1106,9,FALSE)</f>
        <v>#N/A</v>
      </c>
      <c r="Q27" s="182"/>
      <c r="R27" s="182"/>
    </row>
    <row r="28" spans="1:47" ht="13.5" customHeight="1" x14ac:dyDescent="0.25">
      <c r="A28" s="183"/>
      <c r="B28" s="184"/>
      <c r="C28" s="185"/>
      <c r="D28" s="186"/>
      <c r="E28" s="186"/>
      <c r="F28" s="183"/>
      <c r="G28" s="183"/>
      <c r="H28" s="183"/>
      <c r="I28" s="183"/>
      <c r="J28" s="183"/>
      <c r="K28" s="187"/>
      <c r="L28" s="82"/>
      <c r="M28" s="82"/>
      <c r="N28" s="82"/>
      <c r="O28" s="82"/>
      <c r="P28" s="185"/>
      <c r="Q28" s="182"/>
      <c r="R28" s="182"/>
    </row>
    <row r="29" spans="1:47" x14ac:dyDescent="0.25">
      <c r="A29" s="320" t="s">
        <v>3</v>
      </c>
      <c r="B29" s="321"/>
      <c r="C29" s="321"/>
      <c r="D29" s="321"/>
      <c r="E29" s="321"/>
      <c r="F29" s="321"/>
      <c r="G29" s="321"/>
      <c r="H29" s="321"/>
      <c r="I29" s="321"/>
      <c r="J29" s="321"/>
      <c r="K29" s="321"/>
      <c r="L29" s="321"/>
      <c r="M29" s="321"/>
      <c r="N29" s="321"/>
      <c r="O29" s="321"/>
      <c r="P29" s="321"/>
      <c r="Q29" s="321"/>
      <c r="R29" s="321"/>
      <c r="S29" s="321"/>
      <c r="T29" s="321"/>
      <c r="U29" s="321"/>
      <c r="V29" s="321"/>
      <c r="W29" s="321"/>
      <c r="X29" s="321"/>
      <c r="Y29" s="321"/>
      <c r="Z29" s="321"/>
      <c r="AA29" s="321"/>
      <c r="AB29" s="321"/>
      <c r="AC29" s="321"/>
      <c r="AD29" s="321"/>
      <c r="AE29" s="321"/>
      <c r="AF29" s="321"/>
      <c r="AG29" s="321"/>
      <c r="AH29" s="321"/>
      <c r="AI29" s="321"/>
      <c r="AJ29" s="321"/>
      <c r="AK29" s="321"/>
      <c r="AL29" s="321"/>
      <c r="AM29" s="321"/>
      <c r="AN29" s="321"/>
      <c r="AO29" s="321"/>
      <c r="AP29" s="321"/>
      <c r="AQ29" s="321"/>
      <c r="AR29" s="321"/>
      <c r="AS29" s="321"/>
      <c r="AT29" s="321"/>
      <c r="AU29" s="321"/>
    </row>
    <row r="30" spans="1:47" x14ac:dyDescent="0.25">
      <c r="A30" s="320" t="s">
        <v>4</v>
      </c>
      <c r="B30" s="321"/>
      <c r="C30" s="321"/>
      <c r="D30" s="321"/>
      <c r="E30" s="321"/>
      <c r="F30" s="321"/>
      <c r="G30" s="321"/>
      <c r="H30" s="321"/>
      <c r="I30" s="321"/>
      <c r="J30" s="321"/>
      <c r="K30" s="321"/>
      <c r="L30" s="321"/>
      <c r="M30" s="321"/>
      <c r="N30" s="321"/>
      <c r="O30" s="321"/>
      <c r="P30" s="321"/>
      <c r="Q30" s="321"/>
      <c r="R30" s="321"/>
      <c r="S30" s="321"/>
      <c r="T30" s="321"/>
      <c r="U30" s="321"/>
      <c r="V30" s="321"/>
      <c r="W30" s="321"/>
      <c r="X30" s="321"/>
      <c r="Y30" s="321"/>
      <c r="Z30" s="321"/>
      <c r="AA30" s="321"/>
      <c r="AB30" s="321"/>
      <c r="AC30" s="321"/>
      <c r="AD30" s="321"/>
      <c r="AE30" s="321"/>
      <c r="AF30" s="321"/>
      <c r="AG30" s="321"/>
      <c r="AH30" s="321"/>
      <c r="AI30" s="321"/>
      <c r="AJ30" s="321"/>
      <c r="AK30" s="321"/>
      <c r="AL30" s="321"/>
      <c r="AM30" s="321"/>
      <c r="AN30" s="321"/>
      <c r="AO30" s="321"/>
      <c r="AP30" s="321"/>
      <c r="AQ30" s="321"/>
      <c r="AR30" s="321"/>
      <c r="AS30" s="321"/>
      <c r="AT30" s="321"/>
      <c r="AU30" s="321"/>
    </row>
    <row r="31" spans="1:47" x14ac:dyDescent="0.25">
      <c r="A31" s="322" t="s">
        <v>5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22"/>
      <c r="M31" s="322"/>
      <c r="N31" s="322"/>
      <c r="O31" s="322"/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  <c r="AA31" s="322"/>
      <c r="AB31" s="322"/>
      <c r="AC31" s="322"/>
      <c r="AD31" s="322"/>
      <c r="AE31" s="322"/>
      <c r="AF31" s="322"/>
      <c r="AG31" s="322"/>
      <c r="AH31" s="322"/>
      <c r="AI31" s="322"/>
      <c r="AJ31" s="322"/>
      <c r="AK31" s="322"/>
      <c r="AL31" s="322"/>
      <c r="AM31" s="322"/>
      <c r="AN31" s="322"/>
      <c r="AO31" s="322"/>
      <c r="AP31" s="322"/>
      <c r="AQ31" s="322"/>
      <c r="AR31" s="322"/>
      <c r="AS31" s="322"/>
      <c r="AT31" s="322"/>
      <c r="AU31" s="322"/>
    </row>
    <row r="32" spans="1:47" ht="15.6" x14ac:dyDescent="0.3">
      <c r="A32" s="34"/>
      <c r="B32" s="190"/>
      <c r="C32" s="190"/>
      <c r="D32" s="190"/>
      <c r="E32" s="190"/>
      <c r="F32" s="34"/>
      <c r="G32" s="34"/>
      <c r="H32" s="34"/>
      <c r="I32" s="34"/>
      <c r="J32" s="34"/>
      <c r="K32" s="190"/>
    </row>
    <row r="33" spans="1:11" ht="15.6" x14ac:dyDescent="0.3">
      <c r="A33" s="34"/>
      <c r="B33" s="190"/>
      <c r="C33" s="190"/>
      <c r="D33" s="190"/>
      <c r="E33" s="190"/>
      <c r="F33" s="34"/>
      <c r="G33" s="34"/>
      <c r="H33" s="34"/>
      <c r="I33" s="34"/>
      <c r="J33" s="34"/>
      <c r="K33" s="190"/>
    </row>
    <row r="34" spans="1:11" ht="15.6" x14ac:dyDescent="0.3">
      <c r="A34" s="34"/>
      <c r="B34" s="190"/>
      <c r="C34" s="190"/>
      <c r="D34" s="190"/>
      <c r="E34" s="190"/>
      <c r="F34" s="34"/>
      <c r="G34" s="34"/>
      <c r="H34" s="34"/>
      <c r="I34" s="34"/>
      <c r="J34" s="34"/>
      <c r="K34" s="190"/>
    </row>
    <row r="35" spans="1:11" ht="15.6" x14ac:dyDescent="0.3">
      <c r="A35" s="34"/>
      <c r="B35" s="190"/>
      <c r="C35" s="190"/>
      <c r="D35" s="190"/>
      <c r="E35" s="190"/>
      <c r="F35" s="34"/>
      <c r="G35" s="34"/>
      <c r="H35" s="34"/>
      <c r="I35" s="34"/>
      <c r="J35" s="34"/>
      <c r="K35" s="190"/>
    </row>
    <row r="36" spans="1:11" ht="15.6" x14ac:dyDescent="0.3">
      <c r="A36" s="34"/>
      <c r="B36" s="190"/>
      <c r="C36" s="190"/>
      <c r="D36" s="190"/>
      <c r="E36" s="190"/>
      <c r="F36" s="34"/>
      <c r="G36" s="34"/>
      <c r="H36" s="34"/>
      <c r="I36" s="34"/>
      <c r="J36" s="34"/>
      <c r="K36" s="190"/>
    </row>
    <row r="37" spans="1:11" ht="15.6" x14ac:dyDescent="0.3">
      <c r="A37" s="34"/>
      <c r="B37" s="190"/>
      <c r="C37" s="190"/>
      <c r="D37" s="190"/>
      <c r="E37" s="190"/>
      <c r="F37" s="34"/>
      <c r="G37" s="34"/>
      <c r="H37" s="34"/>
      <c r="I37" s="34"/>
      <c r="J37" s="34"/>
      <c r="K37" s="190"/>
    </row>
    <row r="38" spans="1:11" ht="15.6" x14ac:dyDescent="0.3">
      <c r="A38" s="34"/>
      <c r="B38" s="190"/>
      <c r="C38" s="190"/>
      <c r="D38" s="190"/>
      <c r="E38" s="190"/>
      <c r="F38" s="34"/>
      <c r="G38" s="34"/>
      <c r="H38" s="34"/>
      <c r="I38" s="34"/>
      <c r="J38" s="34"/>
      <c r="K38" s="190"/>
    </row>
    <row r="39" spans="1:11" ht="15.6" x14ac:dyDescent="0.3">
      <c r="A39" s="34"/>
      <c r="B39" s="190"/>
      <c r="C39" s="190"/>
      <c r="D39" s="190"/>
      <c r="E39" s="190"/>
      <c r="F39" s="34"/>
      <c r="G39" s="34"/>
      <c r="H39" s="34"/>
      <c r="I39" s="34"/>
      <c r="J39" s="34"/>
      <c r="K39" s="190"/>
    </row>
    <row r="40" spans="1:11" x14ac:dyDescent="0.25">
      <c r="A40" s="27"/>
      <c r="B40" s="191"/>
      <c r="C40" s="27"/>
      <c r="D40" s="27"/>
      <c r="E40" s="27"/>
      <c r="F40" s="27"/>
      <c r="G40" s="27"/>
      <c r="H40" s="27"/>
      <c r="I40" s="27"/>
      <c r="J40" s="27"/>
      <c r="K40" s="27"/>
    </row>
    <row r="41" spans="1:11" ht="15.6" x14ac:dyDescent="0.3">
      <c r="A41" s="34"/>
      <c r="B41" s="190"/>
      <c r="C41" s="190"/>
      <c r="D41" s="190"/>
      <c r="E41" s="190"/>
      <c r="F41" s="34"/>
      <c r="G41" s="34"/>
      <c r="H41" s="34"/>
      <c r="I41" s="34"/>
      <c r="J41" s="34"/>
      <c r="K41" s="190"/>
    </row>
    <row r="42" spans="1:11" ht="15.6" x14ac:dyDescent="0.3">
      <c r="A42" s="34"/>
      <c r="B42" s="190"/>
      <c r="C42" s="190"/>
      <c r="D42" s="190"/>
      <c r="E42" s="190"/>
      <c r="F42" s="34"/>
      <c r="G42" s="34"/>
      <c r="H42" s="34"/>
      <c r="I42" s="34"/>
      <c r="J42" s="34"/>
      <c r="K42" s="190"/>
    </row>
    <row r="43" spans="1:11" ht="15.6" x14ac:dyDescent="0.3">
      <c r="A43" s="34"/>
      <c r="B43" s="190"/>
      <c r="C43" s="190"/>
      <c r="D43" s="190"/>
      <c r="E43" s="190"/>
      <c r="F43" s="34"/>
      <c r="G43" s="34"/>
      <c r="H43" s="34"/>
      <c r="I43" s="34"/>
      <c r="J43" s="34"/>
      <c r="K43" s="190"/>
    </row>
    <row r="44" spans="1:11" ht="15.6" x14ac:dyDescent="0.3">
      <c r="A44" s="34"/>
      <c r="B44" s="190"/>
      <c r="C44" s="190"/>
      <c r="D44" s="190"/>
      <c r="E44" s="190"/>
      <c r="F44" s="34"/>
      <c r="G44" s="34"/>
      <c r="H44" s="34"/>
      <c r="I44" s="34"/>
      <c r="J44" s="34"/>
      <c r="K44" s="190"/>
    </row>
    <row r="45" spans="1:11" ht="15.6" x14ac:dyDescent="0.3">
      <c r="A45" s="34"/>
      <c r="B45" s="190"/>
      <c r="C45" s="190"/>
      <c r="D45" s="190"/>
      <c r="E45" s="190"/>
      <c r="F45" s="34"/>
      <c r="G45" s="34"/>
      <c r="H45" s="34"/>
      <c r="I45" s="34"/>
      <c r="J45" s="34"/>
      <c r="K45" s="190"/>
    </row>
    <row r="46" spans="1:11" ht="15.6" x14ac:dyDescent="0.3">
      <c r="A46" s="34"/>
      <c r="B46" s="190"/>
      <c r="C46" s="190"/>
      <c r="D46" s="190"/>
      <c r="E46" s="190"/>
      <c r="F46" s="34"/>
      <c r="G46" s="34"/>
      <c r="H46" s="34"/>
      <c r="I46" s="34"/>
      <c r="J46" s="34"/>
      <c r="K46" s="190"/>
    </row>
    <row r="47" spans="1:11" ht="15.6" x14ac:dyDescent="0.3">
      <c r="A47" s="34"/>
      <c r="B47" s="190"/>
      <c r="C47" s="190"/>
      <c r="D47" s="190"/>
      <c r="E47" s="190"/>
      <c r="F47" s="34"/>
      <c r="G47" s="34"/>
      <c r="H47" s="34"/>
      <c r="I47" s="34"/>
      <c r="J47" s="34"/>
      <c r="K47" s="190"/>
    </row>
    <row r="48" spans="1:11" ht="15.6" x14ac:dyDescent="0.3">
      <c r="A48" s="34"/>
      <c r="B48" s="190"/>
      <c r="C48" s="190"/>
      <c r="D48" s="190"/>
      <c r="E48" s="190"/>
      <c r="F48" s="34"/>
      <c r="G48" s="34"/>
      <c r="H48" s="34"/>
      <c r="I48" s="34"/>
      <c r="J48" s="34"/>
      <c r="K48" s="190"/>
    </row>
    <row r="49" spans="1:11" x14ac:dyDescent="0.25">
      <c r="A49" s="34"/>
      <c r="B49" s="192"/>
      <c r="C49" s="311"/>
      <c r="D49" s="311"/>
      <c r="E49" s="260"/>
      <c r="F49" s="310"/>
      <c r="G49" s="310"/>
      <c r="H49" s="311"/>
      <c r="I49" s="311"/>
      <c r="J49" s="311"/>
      <c r="K49" s="34"/>
    </row>
    <row r="50" spans="1:1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</row>
    <row r="53" spans="1:11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spans="1:11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</row>
    <row r="55" spans="1:11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</row>
    <row r="56" spans="1:1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</row>
    <row r="57" spans="1:1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</sheetData>
  <mergeCells count="23">
    <mergeCell ref="A1:P1"/>
    <mergeCell ref="A8:A9"/>
    <mergeCell ref="B8:B9"/>
    <mergeCell ref="C8:C9"/>
    <mergeCell ref="D8:D9"/>
    <mergeCell ref="A2:P2"/>
    <mergeCell ref="G8:I8"/>
    <mergeCell ref="F8:F9"/>
    <mergeCell ref="P8:P9"/>
    <mergeCell ref="A3:P3"/>
    <mergeCell ref="J8:J9"/>
    <mergeCell ref="N8:N9"/>
    <mergeCell ref="A4:P4"/>
    <mergeCell ref="A5:P5"/>
    <mergeCell ref="O8:O9"/>
    <mergeCell ref="A31:AU31"/>
    <mergeCell ref="C49:D49"/>
    <mergeCell ref="F49:G49"/>
    <mergeCell ref="H49:J49"/>
    <mergeCell ref="A29:AU29"/>
    <mergeCell ref="A30:AU30"/>
    <mergeCell ref="E8:E9"/>
    <mergeCell ref="K8:M8"/>
  </mergeCells>
  <phoneticPr fontId="1" type="noConversion"/>
  <printOptions horizontalCentered="1"/>
  <pageMargins left="0.31496062992125984" right="0.19685039370078741" top="0.39370078740157483" bottom="0.39370078740157483" header="0.51181102362204722" footer="0.51181102362204722"/>
  <pageSetup paperSize="9" scale="88" orientation="landscape" horizontalDpi="300" verticalDpi="3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AU1283"/>
  <sheetViews>
    <sheetView view="pageBreakPreview" zoomScale="60" zoomScaleNormal="80" workbookViewId="0">
      <selection activeCell="G46" sqref="G46"/>
    </sheetView>
  </sheetViews>
  <sheetFormatPr defaultColWidth="9.109375" defaultRowHeight="13.2" x14ac:dyDescent="0.25"/>
  <cols>
    <col min="1" max="1" width="3.88671875" style="164" customWidth="1"/>
    <col min="2" max="2" width="25.5546875" style="164" customWidth="1"/>
    <col min="3" max="3" width="10.109375" style="164" customWidth="1"/>
    <col min="4" max="4" width="22.6640625" style="164" customWidth="1"/>
    <col min="5" max="5" width="9.77734375" style="164" customWidth="1"/>
    <col min="6" max="6" width="7.6640625" style="164" customWidth="1"/>
    <col min="7" max="9" width="7.33203125" style="164" customWidth="1"/>
    <col min="10" max="10" width="3.6640625" style="164" customWidth="1"/>
    <col min="11" max="13" width="7.33203125" style="164" customWidth="1"/>
    <col min="14" max="14" width="7.109375" style="164" customWidth="1"/>
    <col min="15" max="15" width="5" style="164" customWidth="1"/>
    <col min="16" max="16" width="8.33203125" style="164" customWidth="1"/>
    <col min="17" max="16384" width="9.109375" style="164"/>
  </cols>
  <sheetData>
    <row r="1" spans="1:39" x14ac:dyDescent="0.25">
      <c r="A1" s="304" t="str">
        <f>Name_2</f>
        <v>ВСЕРОССИЙСКАЯ ФЕДЕРАЦИЯ ЛЕГКОЙ АТЛЕТИКИ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</row>
    <row r="2" spans="1:39" ht="13.8" x14ac:dyDescent="0.25">
      <c r="A2" s="305" t="s">
        <v>89</v>
      </c>
      <c r="B2" s="305"/>
      <c r="C2" s="305"/>
      <c r="D2" s="305"/>
      <c r="E2" s="305"/>
      <c r="F2" s="305"/>
      <c r="G2" s="305"/>
      <c r="H2" s="305"/>
      <c r="I2" s="305"/>
      <c r="J2" s="305"/>
      <c r="K2" s="305"/>
      <c r="L2" s="305"/>
      <c r="M2" s="305"/>
      <c r="N2" s="305"/>
      <c r="O2" s="305"/>
      <c r="P2" s="30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  <c r="AH2" s="165"/>
      <c r="AI2" s="165"/>
      <c r="AJ2" s="165"/>
      <c r="AK2" s="165"/>
      <c r="AL2" s="165"/>
      <c r="AM2" s="165"/>
    </row>
    <row r="3" spans="1:39" ht="13.8" x14ac:dyDescent="0.25">
      <c r="A3" s="306" t="s">
        <v>252</v>
      </c>
      <c r="B3" s="306"/>
      <c r="C3" s="306"/>
      <c r="D3" s="306"/>
      <c r="E3" s="306"/>
      <c r="F3" s="306"/>
      <c r="G3" s="306"/>
      <c r="H3" s="306"/>
      <c r="I3" s="306"/>
      <c r="J3" s="306"/>
      <c r="K3" s="306"/>
      <c r="L3" s="306"/>
      <c r="M3" s="306"/>
      <c r="N3" s="306"/>
      <c r="O3" s="306"/>
      <c r="P3" s="306"/>
      <c r="Q3" s="165"/>
      <c r="R3" s="165"/>
      <c r="S3" s="165"/>
      <c r="T3" s="165"/>
      <c r="U3" s="165"/>
      <c r="V3" s="165"/>
      <c r="W3" s="165"/>
      <c r="X3" s="165"/>
      <c r="Y3" s="165"/>
      <c r="Z3" s="165"/>
      <c r="AA3" s="165"/>
      <c r="AB3" s="165"/>
      <c r="AC3" s="165"/>
      <c r="AD3" s="165"/>
      <c r="AE3" s="165"/>
      <c r="AF3" s="165"/>
      <c r="AG3" s="165"/>
      <c r="AH3" s="165"/>
      <c r="AI3" s="165"/>
      <c r="AJ3" s="165"/>
      <c r="AK3" s="165"/>
      <c r="AL3" s="165"/>
      <c r="AM3" s="165"/>
    </row>
    <row r="4" spans="1:39" ht="13.8" x14ac:dyDescent="0.25">
      <c r="A4" s="306" t="s">
        <v>196</v>
      </c>
      <c r="B4" s="306"/>
      <c r="C4" s="306"/>
      <c r="D4" s="306"/>
      <c r="E4" s="306"/>
      <c r="F4" s="306"/>
      <c r="G4" s="306"/>
      <c r="H4" s="306"/>
      <c r="I4" s="306"/>
      <c r="J4" s="306"/>
      <c r="K4" s="306"/>
      <c r="L4" s="306"/>
      <c r="M4" s="306"/>
      <c r="N4" s="306"/>
      <c r="O4" s="306"/>
      <c r="P4" s="306"/>
      <c r="Q4" s="165"/>
      <c r="R4" s="165"/>
      <c r="S4" s="165"/>
      <c r="T4" s="165"/>
      <c r="U4" s="165"/>
      <c r="V4" s="165"/>
      <c r="W4" s="165"/>
      <c r="X4" s="165"/>
      <c r="Y4" s="165"/>
      <c r="Z4" s="165"/>
      <c r="AA4" s="165"/>
      <c r="AB4" s="165"/>
      <c r="AC4" s="165"/>
      <c r="AD4" s="165"/>
      <c r="AE4" s="165"/>
      <c r="AF4" s="165"/>
      <c r="AG4" s="165"/>
      <c r="AH4" s="165"/>
      <c r="AI4" s="165"/>
      <c r="AJ4" s="165"/>
      <c r="AK4" s="165"/>
      <c r="AL4" s="165"/>
      <c r="AM4" s="165"/>
    </row>
    <row r="5" spans="1:39" x14ac:dyDescent="0.25">
      <c r="A5" s="306" t="s">
        <v>216</v>
      </c>
      <c r="B5" s="306"/>
      <c r="C5" s="306"/>
      <c r="D5" s="306"/>
      <c r="E5" s="306"/>
      <c r="F5" s="306"/>
      <c r="G5" s="306"/>
      <c r="H5" s="306"/>
      <c r="I5" s="306"/>
      <c r="J5" s="306"/>
      <c r="K5" s="306"/>
      <c r="L5" s="306"/>
      <c r="M5" s="306"/>
      <c r="N5" s="306"/>
      <c r="O5" s="306"/>
      <c r="P5" s="306"/>
      <c r="Q5" s="168"/>
      <c r="R5" s="168"/>
      <c r="S5" s="168"/>
      <c r="T5" s="168"/>
    </row>
    <row r="6" spans="1:39" ht="13.8" x14ac:dyDescent="0.25">
      <c r="A6" s="169" t="s">
        <v>224</v>
      </c>
      <c r="B6" s="166"/>
      <c r="C6" s="167"/>
      <c r="D6" s="13"/>
      <c r="E6" s="13"/>
      <c r="F6" s="256"/>
      <c r="G6" s="256"/>
      <c r="H6" s="256"/>
      <c r="I6" s="256"/>
      <c r="J6" s="256"/>
      <c r="K6" s="256"/>
      <c r="L6" s="256"/>
      <c r="M6" s="170"/>
      <c r="N6" s="18"/>
      <c r="O6" s="171"/>
      <c r="P6" s="13" t="s">
        <v>248</v>
      </c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</row>
    <row r="7" spans="1:39" ht="12.75" customHeight="1" x14ac:dyDescent="0.25">
      <c r="A7" s="18"/>
      <c r="B7" s="66" t="s">
        <v>30</v>
      </c>
      <c r="C7" s="273" t="s">
        <v>1539</v>
      </c>
      <c r="D7" s="18" t="str">
        <f>d_2</f>
        <v>29.05.2019г.</v>
      </c>
      <c r="E7" s="18" t="s">
        <v>1541</v>
      </c>
      <c r="L7" s="172"/>
      <c r="M7" s="11"/>
      <c r="N7" s="11"/>
      <c r="O7" s="11"/>
      <c r="P7" s="17" t="s">
        <v>259</v>
      </c>
      <c r="V7" s="173"/>
      <c r="W7" s="174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9" ht="16.8" customHeight="1" x14ac:dyDescent="0.25">
      <c r="A8" s="315" t="s">
        <v>64</v>
      </c>
      <c r="B8" s="315" t="s">
        <v>100</v>
      </c>
      <c r="C8" s="315" t="s">
        <v>59</v>
      </c>
      <c r="D8" s="315" t="s">
        <v>90</v>
      </c>
      <c r="E8" s="315" t="s">
        <v>251</v>
      </c>
      <c r="F8" s="315" t="s">
        <v>39</v>
      </c>
      <c r="G8" s="329" t="s">
        <v>7</v>
      </c>
      <c r="H8" s="329"/>
      <c r="I8" s="329"/>
      <c r="J8" s="330" t="s">
        <v>8</v>
      </c>
      <c r="K8" s="326" t="s">
        <v>7</v>
      </c>
      <c r="L8" s="327"/>
      <c r="M8" s="328"/>
      <c r="N8" s="315" t="s">
        <v>40</v>
      </c>
      <c r="O8" s="317" t="s">
        <v>53</v>
      </c>
      <c r="P8" s="317" t="s">
        <v>41</v>
      </c>
    </row>
    <row r="9" spans="1:39" ht="19.2" customHeight="1" x14ac:dyDescent="0.25">
      <c r="A9" s="316"/>
      <c r="B9" s="316"/>
      <c r="C9" s="316"/>
      <c r="D9" s="316"/>
      <c r="E9" s="316"/>
      <c r="F9" s="316"/>
      <c r="G9" s="175">
        <v>1</v>
      </c>
      <c r="H9" s="175">
        <v>2</v>
      </c>
      <c r="I9" s="175">
        <v>3</v>
      </c>
      <c r="J9" s="330"/>
      <c r="K9" s="175">
        <v>4</v>
      </c>
      <c r="L9" s="175">
        <v>5</v>
      </c>
      <c r="M9" s="175">
        <v>6</v>
      </c>
      <c r="N9" s="316"/>
      <c r="O9" s="318"/>
      <c r="P9" s="318"/>
    </row>
    <row r="10" spans="1:39" ht="13.5" customHeight="1" x14ac:dyDescent="0.25">
      <c r="A10" s="176" t="s">
        <v>42</v>
      </c>
      <c r="B10" s="177" t="str">
        <f>VLOOKUP($F10,УЧАСТНИКИ!$A$2:$L$1106,3,FALSE)</f>
        <v>Бабанин Павел</v>
      </c>
      <c r="C10" s="178" t="str">
        <f>VLOOKUP($F10,УЧАСТНИКИ!$A$2:$L$1106,4,FALSE)</f>
        <v>24.06.1997</v>
      </c>
      <c r="D10" s="177" t="str">
        <f>VLOOKUP($F10,УЧАСТНИКИ!$A$2:$L$1106,5,FALSE)</f>
        <v xml:space="preserve">Омская область </v>
      </c>
      <c r="E10" s="265" t="str">
        <f>VLOOKUP($F10,УЧАСТНИКИ!$A$2:$L$1106,8,FALSE)</f>
        <v>КМС</v>
      </c>
      <c r="F10" s="277" t="s">
        <v>178</v>
      </c>
      <c r="G10" s="176"/>
      <c r="H10" s="176"/>
      <c r="I10" s="176"/>
      <c r="J10" s="176"/>
      <c r="K10" s="179"/>
      <c r="L10" s="180"/>
      <c r="M10" s="180"/>
      <c r="N10" s="180"/>
      <c r="O10" s="180"/>
      <c r="P10" s="181" t="str">
        <f>VLOOKUP($F10,УЧАСТНИКИ!$A$2:$L$1106,9,FALSE)</f>
        <v>К</v>
      </c>
      <c r="Q10" s="182"/>
      <c r="R10" s="182"/>
    </row>
    <row r="11" spans="1:39" ht="13.5" customHeight="1" x14ac:dyDescent="0.25">
      <c r="A11" s="176" t="s">
        <v>43</v>
      </c>
      <c r="B11" s="177" t="str">
        <f>VLOOKUP($F11,УЧАСТНИКИ!$A$2:$L$1106,3,FALSE)</f>
        <v>Деркач Павел</v>
      </c>
      <c r="C11" s="178" t="str">
        <f>VLOOKUP($F11,УЧАСТНИКИ!$A$2:$L$1106,4,FALSE)</f>
        <v>02.11.1993</v>
      </c>
      <c r="D11" s="177" t="str">
        <f>VLOOKUP($F11,УЧАСТНИКИ!$A$2:$L$1106,5,FALSE)</f>
        <v>Москва Нижегородская область</v>
      </c>
      <c r="E11" s="265" t="str">
        <f>VLOOKUP($F11,УЧАСТНИКИ!$A$2:$L$1106,8,FALSE)</f>
        <v>МС</v>
      </c>
      <c r="F11" s="277" t="s">
        <v>1417</v>
      </c>
      <c r="G11" s="176"/>
      <c r="H11" s="176"/>
      <c r="I11" s="176"/>
      <c r="J11" s="176"/>
      <c r="K11" s="179"/>
      <c r="L11" s="180"/>
      <c r="M11" s="180"/>
      <c r="N11" s="180"/>
      <c r="O11" s="180"/>
      <c r="P11" s="181" t="str">
        <f>VLOOKUP($F11,УЧАСТНИКИ!$A$2:$L$1106,9,FALSE)</f>
        <v>К</v>
      </c>
      <c r="Q11" s="182"/>
      <c r="R11" s="182"/>
    </row>
    <row r="12" spans="1:39" ht="13.5" customHeight="1" x14ac:dyDescent="0.25">
      <c r="A12" s="176" t="s">
        <v>44</v>
      </c>
      <c r="B12" s="177" t="str">
        <f>VLOOKUP($F12,УЧАСТНИКИ!$A$2:$L$1106,3,FALSE)</f>
        <v>Панчехин Сергей</v>
      </c>
      <c r="C12" s="178" t="str">
        <f>VLOOKUP($F12,УЧАСТНИКИ!$A$2:$L$1106,4,FALSE)</f>
        <v>11.05.1997</v>
      </c>
      <c r="D12" s="177" t="str">
        <f>VLOOKUP($F12,УЧАСТНИКИ!$A$2:$L$1106,5,FALSE)</f>
        <v xml:space="preserve">Краснодарский край </v>
      </c>
      <c r="E12" s="265" t="str">
        <f>VLOOKUP($F12,УЧАСТНИКИ!$A$2:$L$1106,8,FALSE)</f>
        <v>МС</v>
      </c>
      <c r="F12" s="277" t="s">
        <v>1387</v>
      </c>
      <c r="G12" s="176"/>
      <c r="H12" s="176"/>
      <c r="I12" s="176"/>
      <c r="J12" s="176"/>
      <c r="K12" s="179"/>
      <c r="L12" s="180"/>
      <c r="M12" s="180"/>
      <c r="N12" s="180"/>
      <c r="O12" s="180"/>
      <c r="P12" s="181" t="str">
        <f>VLOOKUP($F12,УЧАСТНИКИ!$A$2:$L$1106,9,FALSE)</f>
        <v>Л</v>
      </c>
      <c r="Q12" s="182"/>
      <c r="R12" s="182"/>
    </row>
    <row r="13" spans="1:39" ht="13.5" customHeight="1" x14ac:dyDescent="0.25">
      <c r="A13" s="176" t="s">
        <v>45</v>
      </c>
      <c r="B13" s="177" t="str">
        <f>VLOOKUP($F13,УЧАСТНИКИ!$A$2:$L$1106,3,FALSE)</f>
        <v>Сеськин Демьян</v>
      </c>
      <c r="C13" s="178" t="str">
        <f>VLOOKUP($F13,УЧАСТНИКИ!$A$2:$L$1106,4,FALSE)</f>
        <v>04.08.1997</v>
      </c>
      <c r="D13" s="177" t="str">
        <f>VLOOKUP($F13,УЧАСТНИКИ!$A$2:$L$1106,5,FALSE)</f>
        <v>Москва Санкт-Петербург</v>
      </c>
      <c r="E13" s="265" t="str">
        <f>VLOOKUP($F13,УЧАСТНИКИ!$A$2:$L$1106,8,FALSE)</f>
        <v>МС</v>
      </c>
      <c r="F13" s="277" t="s">
        <v>1454</v>
      </c>
      <c r="G13" s="176"/>
      <c r="H13" s="176"/>
      <c r="I13" s="176"/>
      <c r="J13" s="176"/>
      <c r="K13" s="179"/>
      <c r="L13" s="180"/>
      <c r="M13" s="180"/>
      <c r="N13" s="180"/>
      <c r="O13" s="180"/>
      <c r="P13" s="181" t="str">
        <f>VLOOKUP($F13,УЧАСТНИКИ!$A$2:$L$1106,9,FALSE)</f>
        <v>К</v>
      </c>
      <c r="Q13" s="182"/>
      <c r="R13" s="182"/>
    </row>
    <row r="14" spans="1:39" ht="13.5" customHeight="1" x14ac:dyDescent="0.25">
      <c r="A14" s="176" t="s">
        <v>46</v>
      </c>
      <c r="B14" s="177" t="str">
        <f>VLOOKUP($F14,УЧАСТНИКИ!$A$2:$L$1106,3,FALSE)</f>
        <v>Лесной Александр</v>
      </c>
      <c r="C14" s="178" t="str">
        <f>VLOOKUP($F14,УЧАСТНИКИ!$A$2:$L$1106,4,FALSE)</f>
        <v>28.07.1988</v>
      </c>
      <c r="D14" s="177" t="str">
        <f>VLOOKUP($F14,УЧАСТНИКИ!$A$2:$L$1106,5,FALSE)</f>
        <v>Краснодарский край Нижегородская область</v>
      </c>
      <c r="E14" s="265" t="str">
        <f>VLOOKUP($F14,УЧАСТНИКИ!$A$2:$L$1106,8,FALSE)</f>
        <v>МСМК</v>
      </c>
      <c r="F14" s="277" t="s">
        <v>1382</v>
      </c>
      <c r="G14" s="176"/>
      <c r="H14" s="176"/>
      <c r="I14" s="176"/>
      <c r="J14" s="176"/>
      <c r="K14" s="179"/>
      <c r="L14" s="180"/>
      <c r="M14" s="180"/>
      <c r="N14" s="180"/>
      <c r="O14" s="180"/>
      <c r="P14" s="181" t="str">
        <f>VLOOKUP($F14,УЧАСТНИКИ!$A$2:$L$1106,9,FALSE)</f>
        <v>К</v>
      </c>
      <c r="Q14" s="182"/>
      <c r="R14" s="182"/>
    </row>
    <row r="15" spans="1:39" ht="13.5" customHeight="1" x14ac:dyDescent="0.25">
      <c r="A15" s="176" t="s">
        <v>47</v>
      </c>
      <c r="B15" s="177" t="str">
        <f>VLOOKUP($F15,УЧАСТНИКИ!$A$2:$L$1106,3,FALSE)</f>
        <v>Сидоров Максим</v>
      </c>
      <c r="C15" s="178" t="str">
        <f>VLOOKUP($F15,УЧАСТНИКИ!$A$2:$L$1106,4,FALSE)</f>
        <v>13.05.1986</v>
      </c>
      <c r="D15" s="177" t="str">
        <f>VLOOKUP($F15,УЧАСТНИКИ!$A$2:$L$1106,5,FALSE)</f>
        <v xml:space="preserve">Московская область </v>
      </c>
      <c r="E15" s="265" t="str">
        <f>VLOOKUP($F15,УЧАСТНИКИ!$A$2:$L$1106,8,FALSE)</f>
        <v>МСМК</v>
      </c>
      <c r="F15" s="277" t="s">
        <v>1520</v>
      </c>
      <c r="G15" s="176"/>
      <c r="H15" s="176"/>
      <c r="I15" s="176"/>
      <c r="J15" s="176"/>
      <c r="K15" s="179"/>
      <c r="L15" s="180"/>
      <c r="M15" s="180"/>
      <c r="N15" s="180"/>
      <c r="O15" s="180"/>
      <c r="P15" s="181" t="str">
        <f>VLOOKUP($F15,УЧАСТНИКИ!$A$2:$L$1106,9,FALSE)</f>
        <v>К</v>
      </c>
      <c r="Q15" s="182"/>
      <c r="R15" s="182"/>
    </row>
    <row r="16" spans="1:39" ht="13.5" customHeight="1" x14ac:dyDescent="0.25">
      <c r="A16" s="176" t="s">
        <v>48</v>
      </c>
      <c r="B16" s="177" t="str">
        <f>VLOOKUP($F16,УЧАСТНИКИ!$A$2:$L$1106,3,FALSE)</f>
        <v>Филюшкин Михаил</v>
      </c>
      <c r="C16" s="178" t="str">
        <f>VLOOKUP($F16,УЧАСТНИКИ!$A$2:$L$1106,4,FALSE)</f>
        <v>28.03.1995</v>
      </c>
      <c r="D16" s="177" t="str">
        <f>VLOOKUP($F16,УЧАСТНИКИ!$A$2:$L$1106,5,FALSE)</f>
        <v xml:space="preserve">Омская область </v>
      </c>
      <c r="E16" s="265" t="str">
        <f>VLOOKUP($F16,УЧАСТНИКИ!$A$2:$L$1106,8,FALSE)</f>
        <v>КМС</v>
      </c>
      <c r="F16" s="277" t="s">
        <v>181</v>
      </c>
      <c r="G16" s="176"/>
      <c r="H16" s="176"/>
      <c r="I16" s="176"/>
      <c r="J16" s="176"/>
      <c r="K16" s="179"/>
      <c r="L16" s="180"/>
      <c r="M16" s="180"/>
      <c r="N16" s="180"/>
      <c r="O16" s="180"/>
      <c r="P16" s="181" t="str">
        <f>VLOOKUP($F16,УЧАСТНИКИ!$A$2:$L$1106,9,FALSE)</f>
        <v>К</v>
      </c>
      <c r="Q16" s="182"/>
      <c r="R16" s="182"/>
    </row>
    <row r="17" spans="1:47" ht="13.5" customHeight="1" x14ac:dyDescent="0.25">
      <c r="A17" s="176" t="s">
        <v>71</v>
      </c>
      <c r="B17" s="177" t="str">
        <f>VLOOKUP($F17,УЧАСТНИКИ!$A$2:$L$1106,3,FALSE)</f>
        <v>Лядусов Константин</v>
      </c>
      <c r="C17" s="178" t="str">
        <f>VLOOKUP($F17,УЧАСТНИКИ!$A$2:$L$1106,4,FALSE)</f>
        <v>02.03.1988</v>
      </c>
      <c r="D17" s="177" t="str">
        <f>VLOOKUP($F17,УЧАСТНИКИ!$A$2:$L$1106,5,FALSE)</f>
        <v>Москва Ростовская область</v>
      </c>
      <c r="E17" s="265" t="str">
        <f>VLOOKUP($F17,УЧАСТНИКИ!$A$2:$L$1106,8,FALSE)</f>
        <v>МСМК</v>
      </c>
      <c r="F17" s="277" t="s">
        <v>1499</v>
      </c>
      <c r="G17" s="176"/>
      <c r="H17" s="176"/>
      <c r="I17" s="176"/>
      <c r="J17" s="176"/>
      <c r="K17" s="179"/>
      <c r="L17" s="180"/>
      <c r="M17" s="180"/>
      <c r="N17" s="180"/>
      <c r="O17" s="180"/>
      <c r="P17" s="181" t="str">
        <f>VLOOKUP($F17,УЧАСТНИКИ!$A$2:$L$1106,9,FALSE)</f>
        <v>К</v>
      </c>
      <c r="Q17" s="182"/>
      <c r="R17" s="182"/>
    </row>
    <row r="18" spans="1:47" ht="13.5" customHeight="1" x14ac:dyDescent="0.25">
      <c r="A18" s="176" t="s">
        <v>78</v>
      </c>
      <c r="B18" s="177" t="str">
        <f>VLOOKUP($F18,УЧАСТНИКИ!$A$2:$L$1106,3,FALSE)</f>
        <v>Афонин Максим</v>
      </c>
      <c r="C18" s="178" t="str">
        <f>VLOOKUP($F18,УЧАСТНИКИ!$A$2:$L$1106,4,FALSE)</f>
        <v>06.01.1992</v>
      </c>
      <c r="D18" s="177" t="str">
        <f>VLOOKUP($F18,УЧАСТНИКИ!$A$2:$L$1106,5,FALSE)</f>
        <v>Москва Московская область</v>
      </c>
      <c r="E18" s="265" t="str">
        <f>VLOOKUP($F18,УЧАСТНИКИ!$A$2:$L$1106,8,FALSE)</f>
        <v>МСМК</v>
      </c>
      <c r="F18" s="277" t="s">
        <v>1512</v>
      </c>
      <c r="G18" s="176"/>
      <c r="H18" s="176"/>
      <c r="I18" s="176"/>
      <c r="J18" s="176"/>
      <c r="K18" s="179"/>
      <c r="L18" s="180"/>
      <c r="M18" s="180"/>
      <c r="N18" s="180"/>
      <c r="O18" s="180"/>
      <c r="P18" s="181" t="str">
        <f>VLOOKUP($F18,УЧАСТНИКИ!$A$2:$L$1106,9,FALSE)</f>
        <v>К</v>
      </c>
      <c r="Q18" s="182"/>
      <c r="R18" s="182"/>
    </row>
    <row r="19" spans="1:47" ht="13.5" customHeight="1" x14ac:dyDescent="0.25">
      <c r="A19" s="176" t="s">
        <v>77</v>
      </c>
      <c r="B19" s="177" t="str">
        <f>VLOOKUP($F19,УЧАСТНИКИ!$A$2:$L$1106,3,FALSE)</f>
        <v>Крутиков Александр</v>
      </c>
      <c r="C19" s="178" t="str">
        <f>VLOOKUP($F19,УЧАСТНИКИ!$A$2:$L$1106,4,FALSE)</f>
        <v>12.12.1993</v>
      </c>
      <c r="D19" s="177" t="str">
        <f>VLOOKUP($F19,УЧАСТНИКИ!$A$2:$L$1106,5,FALSE)</f>
        <v xml:space="preserve">Кировская область </v>
      </c>
      <c r="E19" s="265" t="str">
        <f>VLOOKUP($F19,УЧАСТНИКИ!$A$2:$L$1106,8,FALSE)</f>
        <v>КМС</v>
      </c>
      <c r="F19" s="277" t="s">
        <v>1428</v>
      </c>
      <c r="G19" s="176"/>
      <c r="H19" s="176"/>
      <c r="I19" s="176"/>
      <c r="J19" s="176"/>
      <c r="K19" s="179"/>
      <c r="L19" s="180"/>
      <c r="M19" s="180"/>
      <c r="N19" s="180"/>
      <c r="O19" s="180"/>
      <c r="P19" s="181" t="str">
        <f>VLOOKUP($F19,УЧАСТНИКИ!$A$2:$L$1106,9,FALSE)</f>
        <v>К</v>
      </c>
      <c r="Q19" s="182"/>
      <c r="R19" s="182"/>
    </row>
    <row r="20" spans="1:47" ht="13.5" customHeight="1" x14ac:dyDescent="0.25">
      <c r="A20" s="176" t="s">
        <v>76</v>
      </c>
      <c r="B20" s="177" t="str">
        <f>VLOOKUP($F20,УЧАСТНИКИ!$A$2:$L$1106,3,FALSE)</f>
        <v>Селиверстов Илья</v>
      </c>
      <c r="C20" s="178" t="str">
        <f>VLOOKUP($F20,УЧАСТНИКИ!$A$2:$L$1106,4,FALSE)</f>
        <v>01.08.1999</v>
      </c>
      <c r="D20" s="177" t="str">
        <f>VLOOKUP($F20,УЧАСТНИКИ!$A$2:$L$1106,5,FALSE)</f>
        <v xml:space="preserve">Тверская область </v>
      </c>
      <c r="E20" s="265" t="str">
        <f>VLOOKUP($F20,УЧАСТНИКИ!$A$2:$L$1106,8,FALSE)</f>
        <v>КМС</v>
      </c>
      <c r="F20" s="277" t="s">
        <v>1502</v>
      </c>
      <c r="G20" s="176"/>
      <c r="H20" s="176"/>
      <c r="I20" s="176"/>
      <c r="J20" s="176"/>
      <c r="K20" s="179"/>
      <c r="L20" s="180"/>
      <c r="M20" s="180"/>
      <c r="N20" s="180"/>
      <c r="O20" s="180"/>
      <c r="P20" s="181" t="str">
        <f>VLOOKUP($F20,УЧАСТНИКИ!$A$2:$L$1106,9,FALSE)</f>
        <v>К</v>
      </c>
      <c r="Q20" s="182"/>
      <c r="R20" s="182"/>
    </row>
    <row r="21" spans="1:47" ht="13.5" hidden="1" customHeight="1" x14ac:dyDescent="0.25">
      <c r="A21" s="176" t="s">
        <v>75</v>
      </c>
      <c r="B21" s="177" t="e">
        <f>VLOOKUP($F21,УЧАСТНИКИ!$A$2:$L$1106,3,FALSE)</f>
        <v>#N/A</v>
      </c>
      <c r="C21" s="178" t="e">
        <f>VLOOKUP($F21,УЧАСТНИКИ!$A$2:$L$1106,4,FALSE)</f>
        <v>#N/A</v>
      </c>
      <c r="D21" s="177" t="e">
        <f>VLOOKUP($F21,УЧАСТНИКИ!$A$2:$L$1106,5,FALSE)</f>
        <v>#N/A</v>
      </c>
      <c r="E21" s="265" t="e">
        <f>VLOOKUP($F21,УЧАСТНИКИ!$A$2:$L$1106,8,FALSE)</f>
        <v>#N/A</v>
      </c>
      <c r="F21" s="176"/>
      <c r="G21" s="176"/>
      <c r="H21" s="176"/>
      <c r="I21" s="176"/>
      <c r="J21" s="176"/>
      <c r="K21" s="179"/>
      <c r="L21" s="180"/>
      <c r="M21" s="180"/>
      <c r="N21" s="180"/>
      <c r="O21" s="180"/>
      <c r="P21" s="181" t="e">
        <f>VLOOKUP($F21,УЧАСТНИКИ!$A$2:$L$1106,9,FALSE)</f>
        <v>#N/A</v>
      </c>
      <c r="Q21" s="182"/>
      <c r="R21" s="182"/>
    </row>
    <row r="22" spans="1:47" ht="13.5" hidden="1" customHeight="1" x14ac:dyDescent="0.25">
      <c r="A22" s="176" t="s">
        <v>74</v>
      </c>
      <c r="B22" s="177" t="e">
        <f>VLOOKUP($F22,УЧАСТНИКИ!$A$2:$L$1106,3,FALSE)</f>
        <v>#N/A</v>
      </c>
      <c r="C22" s="178" t="e">
        <f>VLOOKUP($F22,УЧАСТНИКИ!$A$2:$L$1106,4,FALSE)</f>
        <v>#N/A</v>
      </c>
      <c r="D22" s="177" t="e">
        <f>VLOOKUP($F22,УЧАСТНИКИ!$A$2:$L$1106,5,FALSE)</f>
        <v>#N/A</v>
      </c>
      <c r="E22" s="265" t="e">
        <f>VLOOKUP($F22,УЧАСТНИКИ!$A$2:$L$1106,8,FALSE)</f>
        <v>#N/A</v>
      </c>
      <c r="F22" s="176"/>
      <c r="G22" s="176"/>
      <c r="H22" s="176"/>
      <c r="I22" s="176"/>
      <c r="J22" s="176"/>
      <c r="K22" s="179"/>
      <c r="L22" s="180"/>
      <c r="M22" s="180"/>
      <c r="N22" s="180"/>
      <c r="O22" s="180"/>
      <c r="P22" s="181" t="e">
        <f>VLOOKUP($F22,УЧАСТНИКИ!$A$2:$L$1106,9,FALSE)</f>
        <v>#N/A</v>
      </c>
      <c r="Q22" s="182"/>
      <c r="R22" s="182"/>
    </row>
    <row r="23" spans="1:47" ht="13.5" hidden="1" customHeight="1" x14ac:dyDescent="0.25">
      <c r="A23" s="176" t="s">
        <v>73</v>
      </c>
      <c r="B23" s="177" t="e">
        <f>VLOOKUP($F23,УЧАСТНИКИ!$A$2:$L$1106,3,FALSE)</f>
        <v>#N/A</v>
      </c>
      <c r="C23" s="178" t="e">
        <f>VLOOKUP($F23,УЧАСТНИКИ!$A$2:$L$1106,4,FALSE)</f>
        <v>#N/A</v>
      </c>
      <c r="D23" s="177" t="e">
        <f>VLOOKUP($F23,УЧАСТНИКИ!$A$2:$L$1106,5,FALSE)</f>
        <v>#N/A</v>
      </c>
      <c r="E23" s="265" t="e">
        <f>VLOOKUP($F23,УЧАСТНИКИ!$A$2:$L$1106,8,FALSE)</f>
        <v>#N/A</v>
      </c>
      <c r="F23" s="176"/>
      <c r="G23" s="176"/>
      <c r="H23" s="176"/>
      <c r="I23" s="176"/>
      <c r="J23" s="176"/>
      <c r="K23" s="179"/>
      <c r="L23" s="180"/>
      <c r="M23" s="180"/>
      <c r="N23" s="180"/>
      <c r="O23" s="180"/>
      <c r="P23" s="181" t="e">
        <f>VLOOKUP($F23,УЧАСТНИКИ!$A$2:$L$1106,9,FALSE)</f>
        <v>#N/A</v>
      </c>
      <c r="Q23" s="182"/>
      <c r="R23" s="182"/>
    </row>
    <row r="24" spans="1:47" ht="13.5" hidden="1" customHeight="1" x14ac:dyDescent="0.25">
      <c r="A24" s="176" t="s">
        <v>72</v>
      </c>
      <c r="B24" s="177" t="e">
        <f>VLOOKUP($F24,УЧАСТНИКИ!$A$2:$L$1106,3,FALSE)</f>
        <v>#N/A</v>
      </c>
      <c r="C24" s="178" t="e">
        <f>VLOOKUP($F24,УЧАСТНИКИ!$A$2:$L$1106,4,FALSE)</f>
        <v>#N/A</v>
      </c>
      <c r="D24" s="177" t="e">
        <f>VLOOKUP($F24,УЧАСТНИКИ!$A$2:$L$1106,5,FALSE)</f>
        <v>#N/A</v>
      </c>
      <c r="E24" s="265" t="e">
        <f>VLOOKUP($F24,УЧАСТНИКИ!$A$2:$L$1106,8,FALSE)</f>
        <v>#N/A</v>
      </c>
      <c r="F24" s="176"/>
      <c r="G24" s="176"/>
      <c r="H24" s="176"/>
      <c r="I24" s="176"/>
      <c r="J24" s="176"/>
      <c r="K24" s="179"/>
      <c r="L24" s="180"/>
      <c r="M24" s="180"/>
      <c r="N24" s="180"/>
      <c r="O24" s="180"/>
      <c r="P24" s="181" t="e">
        <f>VLOOKUP($F24,УЧАСТНИКИ!$A$2:$L$1106,9,FALSE)</f>
        <v>#N/A</v>
      </c>
      <c r="Q24" s="182"/>
      <c r="R24" s="182"/>
    </row>
    <row r="25" spans="1:47" ht="13.5" hidden="1" customHeight="1" x14ac:dyDescent="0.25">
      <c r="A25" s="176" t="s">
        <v>79</v>
      </c>
      <c r="B25" s="177" t="e">
        <f>VLOOKUP($F25,УЧАСТНИКИ!$A$2:$L$1106,3,FALSE)</f>
        <v>#N/A</v>
      </c>
      <c r="C25" s="178" t="e">
        <f>VLOOKUP($F25,УЧАСТНИКИ!$A$2:$L$1106,4,FALSE)</f>
        <v>#N/A</v>
      </c>
      <c r="D25" s="177" t="e">
        <f>VLOOKUP($F25,УЧАСТНИКИ!$A$2:$L$1106,5,FALSE)</f>
        <v>#N/A</v>
      </c>
      <c r="E25" s="265" t="e">
        <f>VLOOKUP($F25,УЧАСТНИКИ!$A$2:$L$1106,8,FALSE)</f>
        <v>#N/A</v>
      </c>
      <c r="F25" s="176"/>
      <c r="G25" s="176"/>
      <c r="H25" s="176"/>
      <c r="I25" s="176"/>
      <c r="J25" s="176"/>
      <c r="K25" s="179"/>
      <c r="L25" s="180"/>
      <c r="M25" s="180"/>
      <c r="N25" s="180"/>
      <c r="O25" s="180"/>
      <c r="P25" s="181" t="e">
        <f>VLOOKUP($F25,УЧАСТНИКИ!$A$2:$L$1106,9,FALSE)</f>
        <v>#N/A</v>
      </c>
      <c r="Q25" s="182"/>
      <c r="R25" s="182"/>
    </row>
    <row r="26" spans="1:47" ht="13.5" hidden="1" customHeight="1" x14ac:dyDescent="0.25">
      <c r="A26" s="176" t="s">
        <v>80</v>
      </c>
      <c r="B26" s="177" t="e">
        <f>VLOOKUP($F26,УЧАСТНИКИ!$A$2:$L$1106,3,FALSE)</f>
        <v>#N/A</v>
      </c>
      <c r="C26" s="178" t="e">
        <f>VLOOKUP($F26,УЧАСТНИКИ!$A$2:$L$1106,4,FALSE)</f>
        <v>#N/A</v>
      </c>
      <c r="D26" s="177" t="e">
        <f>VLOOKUP($F26,УЧАСТНИКИ!$A$2:$L$1106,5,FALSE)</f>
        <v>#N/A</v>
      </c>
      <c r="E26" s="265" t="e">
        <f>VLOOKUP($F26,УЧАСТНИКИ!$A$2:$L$1106,8,FALSE)</f>
        <v>#N/A</v>
      </c>
      <c r="F26" s="176"/>
      <c r="G26" s="176"/>
      <c r="H26" s="176"/>
      <c r="I26" s="176"/>
      <c r="J26" s="176"/>
      <c r="K26" s="179"/>
      <c r="L26" s="180"/>
      <c r="M26" s="180"/>
      <c r="N26" s="180"/>
      <c r="O26" s="180"/>
      <c r="P26" s="181" t="e">
        <f>VLOOKUP($F26,УЧАСТНИКИ!$A$2:$L$1106,9,FALSE)</f>
        <v>#N/A</v>
      </c>
      <c r="Q26" s="182"/>
      <c r="R26" s="182"/>
    </row>
    <row r="27" spans="1:47" ht="13.5" hidden="1" customHeight="1" x14ac:dyDescent="0.25">
      <c r="A27" s="176" t="s">
        <v>81</v>
      </c>
      <c r="B27" s="177" t="e">
        <f>VLOOKUP($F27,УЧАСТНИКИ!$A$2:$L$1106,3,FALSE)</f>
        <v>#N/A</v>
      </c>
      <c r="C27" s="178" t="e">
        <f>VLOOKUP($F27,УЧАСТНИКИ!$A$2:$L$1106,4,FALSE)</f>
        <v>#N/A</v>
      </c>
      <c r="D27" s="177" t="e">
        <f>VLOOKUP($F27,УЧАСТНИКИ!$A$2:$L$1106,5,FALSE)</f>
        <v>#N/A</v>
      </c>
      <c r="E27" s="265" t="e">
        <f>VLOOKUP($F27,УЧАСТНИКИ!$A$2:$L$1106,8,FALSE)</f>
        <v>#N/A</v>
      </c>
      <c r="F27" s="176"/>
      <c r="G27" s="176"/>
      <c r="H27" s="176"/>
      <c r="I27" s="176"/>
      <c r="J27" s="176"/>
      <c r="K27" s="179"/>
      <c r="L27" s="180"/>
      <c r="M27" s="180"/>
      <c r="N27" s="180"/>
      <c r="O27" s="180"/>
      <c r="P27" s="181" t="e">
        <f>VLOOKUP($F27,УЧАСТНИКИ!$A$2:$L$1106,9,FALSE)</f>
        <v>#N/A</v>
      </c>
      <c r="Q27" s="182"/>
      <c r="R27" s="182"/>
    </row>
    <row r="28" spans="1:47" ht="13.5" customHeight="1" x14ac:dyDescent="0.25">
      <c r="A28" s="183"/>
      <c r="B28" s="184"/>
      <c r="C28" s="185"/>
      <c r="D28" s="186"/>
      <c r="E28" s="186"/>
      <c r="F28" s="183"/>
      <c r="G28" s="183"/>
      <c r="H28" s="183"/>
      <c r="I28" s="183"/>
      <c r="J28" s="183"/>
      <c r="K28" s="187"/>
      <c r="L28" s="82"/>
      <c r="M28" s="82"/>
      <c r="N28" s="82"/>
      <c r="O28" s="82"/>
      <c r="P28" s="185"/>
      <c r="Q28" s="182"/>
      <c r="R28" s="182"/>
    </row>
    <row r="29" spans="1:47" x14ac:dyDescent="0.25">
      <c r="A29" s="320" t="s">
        <v>3</v>
      </c>
      <c r="B29" s="321"/>
      <c r="C29" s="321"/>
      <c r="D29" s="321"/>
      <c r="E29" s="321"/>
      <c r="F29" s="321"/>
      <c r="G29" s="321"/>
      <c r="H29" s="321"/>
      <c r="I29" s="321"/>
      <c r="J29" s="321"/>
      <c r="K29" s="321"/>
      <c r="L29" s="321"/>
      <c r="M29" s="321"/>
      <c r="N29" s="321"/>
      <c r="O29" s="321"/>
      <c r="P29" s="321"/>
      <c r="Q29" s="321"/>
      <c r="R29" s="321"/>
      <c r="S29" s="321"/>
      <c r="T29" s="321"/>
      <c r="U29" s="321"/>
      <c r="V29" s="321"/>
      <c r="W29" s="321"/>
      <c r="X29" s="321"/>
      <c r="Y29" s="321"/>
      <c r="Z29" s="321"/>
      <c r="AA29" s="321"/>
      <c r="AB29" s="321"/>
      <c r="AC29" s="321"/>
      <c r="AD29" s="321"/>
      <c r="AE29" s="321"/>
      <c r="AF29" s="321"/>
      <c r="AG29" s="321"/>
      <c r="AH29" s="321"/>
      <c r="AI29" s="321"/>
      <c r="AJ29" s="321"/>
      <c r="AK29" s="321"/>
      <c r="AL29" s="321"/>
      <c r="AM29" s="321"/>
      <c r="AN29" s="321"/>
      <c r="AO29" s="321"/>
      <c r="AP29" s="321"/>
      <c r="AQ29" s="321"/>
      <c r="AR29" s="321"/>
      <c r="AS29" s="321"/>
      <c r="AT29" s="321"/>
      <c r="AU29" s="321"/>
    </row>
    <row r="30" spans="1:47" x14ac:dyDescent="0.25">
      <c r="A30" s="320" t="s">
        <v>4</v>
      </c>
      <c r="B30" s="321"/>
      <c r="C30" s="321"/>
      <c r="D30" s="321"/>
      <c r="E30" s="321"/>
      <c r="F30" s="321"/>
      <c r="G30" s="321"/>
      <c r="H30" s="321"/>
      <c r="I30" s="321"/>
      <c r="J30" s="321"/>
      <c r="K30" s="321"/>
      <c r="L30" s="321"/>
      <c r="M30" s="321"/>
      <c r="N30" s="321"/>
      <c r="O30" s="321"/>
      <c r="P30" s="321"/>
      <c r="Q30" s="321"/>
      <c r="R30" s="321"/>
      <c r="S30" s="321"/>
      <c r="T30" s="321"/>
      <c r="U30" s="321"/>
      <c r="V30" s="321"/>
      <c r="W30" s="321"/>
      <c r="X30" s="321"/>
      <c r="Y30" s="321"/>
      <c r="Z30" s="321"/>
      <c r="AA30" s="321"/>
      <c r="AB30" s="321"/>
      <c r="AC30" s="321"/>
      <c r="AD30" s="321"/>
      <c r="AE30" s="321"/>
      <c r="AF30" s="321"/>
      <c r="AG30" s="321"/>
      <c r="AH30" s="321"/>
      <c r="AI30" s="321"/>
      <c r="AJ30" s="321"/>
      <c r="AK30" s="321"/>
      <c r="AL30" s="321"/>
      <c r="AM30" s="321"/>
      <c r="AN30" s="321"/>
      <c r="AO30" s="321"/>
      <c r="AP30" s="321"/>
      <c r="AQ30" s="321"/>
      <c r="AR30" s="321"/>
      <c r="AS30" s="321"/>
      <c r="AT30" s="321"/>
      <c r="AU30" s="321"/>
    </row>
    <row r="31" spans="1:47" x14ac:dyDescent="0.25">
      <c r="A31" s="322" t="s">
        <v>5</v>
      </c>
      <c r="B31" s="322"/>
      <c r="C31" s="322"/>
      <c r="D31" s="322"/>
      <c r="E31" s="322"/>
      <c r="F31" s="322"/>
      <c r="G31" s="322"/>
      <c r="H31" s="322"/>
      <c r="I31" s="322"/>
      <c r="J31" s="322"/>
      <c r="K31" s="322"/>
      <c r="L31" s="322"/>
      <c r="M31" s="322"/>
      <c r="N31" s="322"/>
      <c r="O31" s="322"/>
      <c r="P31" s="322"/>
      <c r="Q31" s="322"/>
      <c r="R31" s="322"/>
      <c r="S31" s="322"/>
      <c r="T31" s="322"/>
      <c r="U31" s="322"/>
      <c r="V31" s="322"/>
      <c r="W31" s="322"/>
      <c r="X31" s="322"/>
      <c r="Y31" s="322"/>
      <c r="Z31" s="322"/>
      <c r="AA31" s="322"/>
      <c r="AB31" s="322"/>
      <c r="AC31" s="322"/>
      <c r="AD31" s="322"/>
      <c r="AE31" s="322"/>
      <c r="AF31" s="322"/>
      <c r="AG31" s="322"/>
      <c r="AH31" s="322"/>
      <c r="AI31" s="322"/>
      <c r="AJ31" s="322"/>
      <c r="AK31" s="322"/>
      <c r="AL31" s="322"/>
      <c r="AM31" s="322"/>
      <c r="AN31" s="322"/>
      <c r="AO31" s="322"/>
      <c r="AP31" s="322"/>
      <c r="AQ31" s="322"/>
      <c r="AR31" s="322"/>
      <c r="AS31" s="322"/>
      <c r="AT31" s="322"/>
      <c r="AU31" s="322"/>
    </row>
    <row r="32" spans="1:47" ht="15.6" x14ac:dyDescent="0.3">
      <c r="A32" s="34"/>
      <c r="B32" s="190"/>
      <c r="C32" s="190"/>
      <c r="D32" s="190"/>
      <c r="E32" s="190"/>
      <c r="F32" s="34"/>
      <c r="G32" s="34"/>
      <c r="H32" s="34"/>
      <c r="I32" s="34"/>
      <c r="J32" s="34"/>
      <c r="K32" s="190"/>
    </row>
    <row r="33" spans="1:11" ht="15.6" x14ac:dyDescent="0.3">
      <c r="A33" s="34"/>
      <c r="B33" s="190"/>
      <c r="C33" s="190"/>
      <c r="D33" s="190"/>
      <c r="E33" s="190"/>
      <c r="F33" s="34"/>
      <c r="G33" s="34"/>
      <c r="H33" s="34"/>
      <c r="I33" s="34"/>
      <c r="J33" s="34"/>
      <c r="K33" s="190"/>
    </row>
    <row r="34" spans="1:11" ht="15.6" x14ac:dyDescent="0.3">
      <c r="A34" s="34"/>
      <c r="B34" s="190"/>
      <c r="C34" s="190"/>
      <c r="D34" s="190"/>
      <c r="E34" s="190"/>
      <c r="F34" s="34"/>
      <c r="G34" s="34"/>
      <c r="H34" s="34"/>
      <c r="I34" s="34"/>
      <c r="J34" s="34"/>
      <c r="K34" s="190"/>
    </row>
    <row r="35" spans="1:11" ht="15.6" x14ac:dyDescent="0.3">
      <c r="A35" s="34"/>
      <c r="B35" s="190"/>
      <c r="C35" s="190"/>
      <c r="D35" s="190"/>
      <c r="E35" s="190"/>
      <c r="F35" s="34"/>
      <c r="G35" s="34"/>
      <c r="H35" s="34"/>
      <c r="I35" s="34"/>
      <c r="J35" s="34"/>
      <c r="K35" s="190"/>
    </row>
    <row r="36" spans="1:11" ht="15.6" x14ac:dyDescent="0.3">
      <c r="A36" s="34"/>
      <c r="B36" s="190"/>
      <c r="C36" s="190"/>
      <c r="D36" s="190"/>
      <c r="E36" s="190"/>
      <c r="F36" s="34"/>
      <c r="G36" s="34"/>
      <c r="H36" s="34"/>
      <c r="I36" s="34"/>
      <c r="J36" s="34"/>
      <c r="K36" s="190"/>
    </row>
    <row r="37" spans="1:11" ht="15.6" x14ac:dyDescent="0.3">
      <c r="A37" s="34"/>
      <c r="B37" s="190"/>
      <c r="C37" s="190"/>
      <c r="D37" s="190"/>
      <c r="E37" s="190"/>
      <c r="F37" s="34"/>
      <c r="G37" s="34"/>
      <c r="H37" s="34"/>
      <c r="I37" s="34"/>
      <c r="J37" s="34"/>
      <c r="K37" s="190"/>
    </row>
    <row r="38" spans="1:11" ht="15.6" x14ac:dyDescent="0.3">
      <c r="A38" s="34"/>
      <c r="B38" s="190"/>
      <c r="C38" s="190"/>
      <c r="D38" s="190"/>
      <c r="E38" s="190"/>
      <c r="F38" s="34"/>
      <c r="G38" s="34"/>
      <c r="H38" s="34"/>
      <c r="I38" s="34"/>
      <c r="J38" s="34"/>
      <c r="K38" s="190"/>
    </row>
    <row r="39" spans="1:11" ht="15.6" x14ac:dyDescent="0.3">
      <c r="A39" s="34"/>
      <c r="B39" s="190"/>
      <c r="C39" s="190"/>
      <c r="D39" s="190"/>
      <c r="E39" s="190"/>
      <c r="F39" s="34"/>
      <c r="G39" s="34"/>
      <c r="H39" s="34"/>
      <c r="I39" s="34"/>
      <c r="J39" s="34"/>
      <c r="K39" s="190"/>
    </row>
    <row r="40" spans="1:11" x14ac:dyDescent="0.25">
      <c r="A40" s="27"/>
      <c r="B40" s="191"/>
      <c r="C40" s="27"/>
      <c r="D40" s="27"/>
      <c r="E40" s="27"/>
      <c r="F40" s="27"/>
      <c r="G40" s="27"/>
      <c r="H40" s="27"/>
      <c r="I40" s="27"/>
      <c r="J40" s="27"/>
      <c r="K40" s="27"/>
    </row>
    <row r="41" spans="1:11" ht="15.6" x14ac:dyDescent="0.3">
      <c r="A41" s="34"/>
      <c r="B41" s="190"/>
      <c r="C41" s="190"/>
      <c r="D41" s="190"/>
      <c r="E41" s="190"/>
      <c r="F41" s="34"/>
      <c r="G41" s="34"/>
      <c r="H41" s="34"/>
      <c r="I41" s="34"/>
      <c r="J41" s="34"/>
      <c r="K41" s="190"/>
    </row>
    <row r="42" spans="1:11" ht="15.6" x14ac:dyDescent="0.3">
      <c r="A42" s="34"/>
      <c r="B42" s="190"/>
      <c r="C42" s="190"/>
      <c r="D42" s="190"/>
      <c r="E42" s="190"/>
      <c r="F42" s="34"/>
      <c r="G42" s="34"/>
      <c r="H42" s="34"/>
      <c r="I42" s="34"/>
      <c r="J42" s="34"/>
      <c r="K42" s="190"/>
    </row>
    <row r="43" spans="1:11" ht="15.6" x14ac:dyDescent="0.3">
      <c r="A43" s="34"/>
      <c r="B43" s="190"/>
      <c r="C43" s="190"/>
      <c r="D43" s="190"/>
      <c r="E43" s="190"/>
      <c r="F43" s="34"/>
      <c r="G43" s="34"/>
      <c r="H43" s="34"/>
      <c r="I43" s="34"/>
      <c r="J43" s="34"/>
      <c r="K43" s="190"/>
    </row>
    <row r="44" spans="1:11" ht="15.6" x14ac:dyDescent="0.3">
      <c r="A44" s="34"/>
      <c r="B44" s="190"/>
      <c r="C44" s="190"/>
      <c r="D44" s="190"/>
      <c r="E44" s="190"/>
      <c r="F44" s="34"/>
      <c r="G44" s="34"/>
      <c r="H44" s="34"/>
      <c r="I44" s="34"/>
      <c r="J44" s="34"/>
      <c r="K44" s="190"/>
    </row>
    <row r="45" spans="1:11" ht="15.6" x14ac:dyDescent="0.3">
      <c r="A45" s="34"/>
      <c r="B45" s="190"/>
      <c r="C45" s="190"/>
      <c r="D45" s="190"/>
      <c r="E45" s="190"/>
      <c r="F45" s="34"/>
      <c r="G45" s="34"/>
      <c r="H45" s="34"/>
      <c r="I45" s="34"/>
      <c r="J45" s="34"/>
      <c r="K45" s="190"/>
    </row>
    <row r="46" spans="1:11" ht="15.6" x14ac:dyDescent="0.3">
      <c r="A46" s="34"/>
      <c r="B46" s="190"/>
      <c r="C46" s="190"/>
      <c r="D46" s="190"/>
      <c r="E46" s="190"/>
      <c r="F46" s="34"/>
      <c r="G46" s="34"/>
      <c r="H46" s="34"/>
      <c r="I46" s="34"/>
      <c r="J46" s="34"/>
      <c r="K46" s="190"/>
    </row>
    <row r="47" spans="1:11" ht="15.6" x14ac:dyDescent="0.3">
      <c r="A47" s="34"/>
      <c r="B47" s="190"/>
      <c r="C47" s="190"/>
      <c r="D47" s="190"/>
      <c r="E47" s="190"/>
      <c r="F47" s="34"/>
      <c r="G47" s="34"/>
      <c r="H47" s="34"/>
      <c r="I47" s="34"/>
      <c r="J47" s="34"/>
      <c r="K47" s="190"/>
    </row>
    <row r="48" spans="1:11" ht="15.6" x14ac:dyDescent="0.3">
      <c r="A48" s="34"/>
      <c r="B48" s="190"/>
      <c r="C48" s="190"/>
      <c r="D48" s="190"/>
      <c r="E48" s="190"/>
      <c r="F48" s="34"/>
      <c r="G48" s="34"/>
      <c r="H48" s="34"/>
      <c r="I48" s="34"/>
      <c r="J48" s="34"/>
      <c r="K48" s="190"/>
    </row>
    <row r="49" spans="1:11" x14ac:dyDescent="0.25">
      <c r="A49" s="34"/>
      <c r="B49" s="192"/>
      <c r="C49" s="311"/>
      <c r="D49" s="311"/>
      <c r="E49" s="260"/>
      <c r="F49" s="310"/>
      <c r="G49" s="310"/>
      <c r="H49" s="311"/>
      <c r="I49" s="311"/>
      <c r="J49" s="311"/>
      <c r="K49" s="34"/>
    </row>
    <row r="50" spans="1:1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</row>
    <row r="53" spans="1:11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spans="1:11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</row>
    <row r="55" spans="1:11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</row>
    <row r="56" spans="1:1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</row>
    <row r="57" spans="1:1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  <row r="69" spans="1:1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</row>
    <row r="70" spans="1:1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</row>
    <row r="71" spans="1:1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</row>
    <row r="72" spans="1:1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</row>
    <row r="73" spans="1:1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</row>
    <row r="74" spans="1:1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</row>
    <row r="75" spans="1:1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</row>
    <row r="76" spans="1:1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</row>
    <row r="77" spans="1:1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</row>
    <row r="78" spans="1:1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</row>
    <row r="79" spans="1:1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</row>
    <row r="80" spans="1:1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</row>
    <row r="81" spans="1:1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</row>
    <row r="82" spans="1:1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</row>
    <row r="83" spans="1:1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</row>
    <row r="84" spans="1:1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</row>
    <row r="85" spans="1:1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</row>
    <row r="86" spans="1:1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</row>
    <row r="87" spans="1:1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</row>
    <row r="88" spans="1:1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</row>
    <row r="89" spans="1:1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</row>
    <row r="90" spans="1:1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</row>
    <row r="91" spans="1:1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</row>
    <row r="92" spans="1:1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</row>
    <row r="93" spans="1:1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</row>
    <row r="94" spans="1:1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</row>
    <row r="95" spans="1:1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</row>
    <row r="96" spans="1:1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</row>
    <row r="97" spans="1:1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</row>
    <row r="98" spans="1:1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</row>
    <row r="99" spans="1:1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</row>
    <row r="100" spans="1:1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</row>
    <row r="101" spans="1:1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</row>
    <row r="102" spans="1:1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</row>
    <row r="103" spans="1:1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</row>
    <row r="104" spans="1:1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</row>
    <row r="105" spans="1:1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</row>
    <row r="106" spans="1:1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</row>
    <row r="107" spans="1:1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</row>
    <row r="108" spans="1:1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</row>
    <row r="109" spans="1:1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</row>
    <row r="110" spans="1:1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</row>
    <row r="111" spans="1:1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</row>
    <row r="112" spans="1:1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</row>
    <row r="113" spans="1:1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</row>
    <row r="114" spans="1:1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</row>
    <row r="115" spans="1:1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</row>
    <row r="116" spans="1:1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</row>
    <row r="117" spans="1:1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</row>
    <row r="118" spans="1:1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</row>
    <row r="119" spans="1:1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</row>
    <row r="120" spans="1:1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</row>
    <row r="121" spans="1:1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</row>
    <row r="122" spans="1:1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</row>
    <row r="123" spans="1:1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</row>
    <row r="124" spans="1:1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</row>
    <row r="125" spans="1:1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</row>
    <row r="126" spans="1:1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</row>
    <row r="127" spans="1:1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</row>
    <row r="128" spans="1:1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</row>
    <row r="129" spans="1:1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</row>
    <row r="130" spans="1:1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</row>
    <row r="131" spans="1:1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</row>
    <row r="132" spans="1:1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</row>
    <row r="133" spans="1:1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  <row r="137" spans="1:1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</row>
    <row r="138" spans="1:1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</row>
    <row r="139" spans="1:1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</row>
    <row r="140" spans="1:1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</row>
    <row r="141" spans="1:1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</row>
    <row r="142" spans="1:1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</row>
    <row r="143" spans="1:1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</row>
    <row r="144" spans="1:1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</row>
    <row r="145" spans="1:1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</row>
    <row r="146" spans="1:1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</row>
    <row r="147" spans="1:1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</row>
    <row r="148" spans="1:1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</row>
    <row r="149" spans="1:1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</row>
    <row r="150" spans="1:1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</row>
    <row r="151" spans="1:1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</row>
    <row r="152" spans="1:1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</row>
    <row r="153" spans="1:1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</row>
    <row r="154" spans="1:1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</row>
    <row r="155" spans="1:1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</row>
    <row r="156" spans="1:1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</row>
    <row r="157" spans="1:1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</row>
    <row r="158" spans="1:1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</row>
    <row r="159" spans="1:1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</row>
    <row r="160" spans="1:1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</row>
    <row r="161" spans="1:1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</row>
    <row r="162" spans="1:1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</row>
    <row r="163" spans="1:1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</row>
    <row r="164" spans="1:1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</row>
    <row r="165" spans="1:1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</row>
    <row r="166" spans="1:1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</row>
    <row r="167" spans="1:1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</row>
    <row r="168" spans="1:1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</row>
    <row r="169" spans="1:1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</row>
    <row r="170" spans="1:1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</row>
    <row r="171" spans="1:1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</row>
    <row r="172" spans="1:1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</row>
    <row r="173" spans="1:1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</row>
    <row r="174" spans="1:1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</row>
    <row r="175" spans="1:1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</row>
    <row r="176" spans="1:1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</row>
    <row r="177" spans="1:1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</row>
    <row r="178" spans="1:1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</row>
    <row r="179" spans="1:1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</row>
    <row r="180" spans="1:1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</row>
    <row r="181" spans="1:1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</row>
    <row r="182" spans="1:1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</row>
    <row r="183" spans="1:1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</row>
    <row r="184" spans="1:1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</row>
    <row r="185" spans="1:1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</row>
    <row r="186" spans="1:1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</row>
    <row r="187" spans="1:1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</row>
    <row r="188" spans="1:1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</row>
    <row r="189" spans="1:1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</row>
    <row r="190" spans="1:1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</row>
    <row r="191" spans="1:1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</row>
    <row r="192" spans="1:1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</row>
    <row r="193" spans="1:1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</row>
    <row r="194" spans="1:1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</row>
    <row r="195" spans="1:1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</row>
    <row r="196" spans="1:1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</row>
    <row r="197" spans="1:1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</row>
    <row r="198" spans="1:1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</row>
    <row r="199" spans="1:1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</row>
    <row r="200" spans="1:1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</row>
    <row r="201" spans="1:1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  <row r="202" spans="1:1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</row>
    <row r="203" spans="1:1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</row>
    <row r="204" spans="1:1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</row>
    <row r="205" spans="1:1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</row>
    <row r="206" spans="1:1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</row>
    <row r="207" spans="1:1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</row>
    <row r="208" spans="1:1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</row>
    <row r="209" spans="1:1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</row>
    <row r="210" spans="1:1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</row>
    <row r="211" spans="1:1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</row>
    <row r="212" spans="1:1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</row>
    <row r="213" spans="1:1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</row>
    <row r="214" spans="1:1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</row>
    <row r="215" spans="1:1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</row>
    <row r="216" spans="1:1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</row>
    <row r="217" spans="1:1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</row>
    <row r="218" spans="1:1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</row>
    <row r="219" spans="1:1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</row>
    <row r="220" spans="1:1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</row>
    <row r="221" spans="1:1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</row>
    <row r="222" spans="1:1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</row>
    <row r="223" spans="1:1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</row>
    <row r="224" spans="1:1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</row>
    <row r="225" spans="1:1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</row>
    <row r="226" spans="1:1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</row>
    <row r="227" spans="1:1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</row>
    <row r="228" spans="1:1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</row>
    <row r="229" spans="1:1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</row>
    <row r="230" spans="1:1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</row>
    <row r="231" spans="1:1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</row>
    <row r="232" spans="1:1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</row>
    <row r="233" spans="1:11" x14ac:dyDescent="0.25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</row>
    <row r="234" spans="1:11" x14ac:dyDescent="0.25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</row>
    <row r="235" spans="1:11" x14ac:dyDescent="0.25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</row>
    <row r="236" spans="1:11" x14ac:dyDescent="0.25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</row>
    <row r="237" spans="1:11" x14ac:dyDescent="0.25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</row>
    <row r="238" spans="1:11" x14ac:dyDescent="0.25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</row>
    <row r="239" spans="1:11" x14ac:dyDescent="0.25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</row>
    <row r="240" spans="1:11" x14ac:dyDescent="0.25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</row>
    <row r="241" spans="1:11" x14ac:dyDescent="0.25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</row>
    <row r="242" spans="1:11" x14ac:dyDescent="0.25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</row>
    <row r="243" spans="1:11" x14ac:dyDescent="0.25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</row>
    <row r="244" spans="1:11" x14ac:dyDescent="0.25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</row>
    <row r="245" spans="1:11" x14ac:dyDescent="0.25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</row>
    <row r="246" spans="1:11" x14ac:dyDescent="0.25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</row>
    <row r="247" spans="1:11" x14ac:dyDescent="0.25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</row>
    <row r="248" spans="1:11" x14ac:dyDescent="0.25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</row>
    <row r="249" spans="1:11" x14ac:dyDescent="0.25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</row>
    <row r="250" spans="1:11" x14ac:dyDescent="0.25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</row>
    <row r="251" spans="1:11" x14ac:dyDescent="0.25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</row>
    <row r="252" spans="1:11" x14ac:dyDescent="0.25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</row>
    <row r="253" spans="1:11" x14ac:dyDescent="0.25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</row>
    <row r="254" spans="1:11" x14ac:dyDescent="0.25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</row>
    <row r="255" spans="1:11" x14ac:dyDescent="0.25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</row>
    <row r="256" spans="1:11" x14ac:dyDescent="0.25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</row>
    <row r="257" spans="1:11" x14ac:dyDescent="0.25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</row>
    <row r="258" spans="1:11" x14ac:dyDescent="0.25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</row>
    <row r="259" spans="1:11" x14ac:dyDescent="0.25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</row>
    <row r="260" spans="1:11" x14ac:dyDescent="0.25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</row>
    <row r="261" spans="1:11" x14ac:dyDescent="0.25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</row>
    <row r="262" spans="1:11" x14ac:dyDescent="0.25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</row>
    <row r="263" spans="1:11" x14ac:dyDescent="0.25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</row>
    <row r="264" spans="1:11" x14ac:dyDescent="0.25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</row>
    <row r="265" spans="1:11" x14ac:dyDescent="0.25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</row>
    <row r="266" spans="1:11" x14ac:dyDescent="0.25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</row>
    <row r="267" spans="1:11" x14ac:dyDescent="0.25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</row>
    <row r="268" spans="1:11" x14ac:dyDescent="0.25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</row>
    <row r="269" spans="1:11" x14ac:dyDescent="0.25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</row>
    <row r="270" spans="1:11" x14ac:dyDescent="0.25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</row>
    <row r="271" spans="1:11" x14ac:dyDescent="0.25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</row>
    <row r="272" spans="1:11" x14ac:dyDescent="0.25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</row>
    <row r="273" spans="1:11" x14ac:dyDescent="0.25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</row>
    <row r="274" spans="1:11" x14ac:dyDescent="0.25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</row>
    <row r="275" spans="1:11" x14ac:dyDescent="0.25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</row>
    <row r="276" spans="1:11" x14ac:dyDescent="0.25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</row>
    <row r="277" spans="1:11" x14ac:dyDescent="0.25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</row>
    <row r="278" spans="1:11" x14ac:dyDescent="0.25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</row>
    <row r="279" spans="1:11" x14ac:dyDescent="0.25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</row>
    <row r="280" spans="1:11" x14ac:dyDescent="0.25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</row>
    <row r="281" spans="1:11" x14ac:dyDescent="0.25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</row>
    <row r="282" spans="1:11" x14ac:dyDescent="0.25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</row>
    <row r="283" spans="1:11" x14ac:dyDescent="0.25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</row>
    <row r="284" spans="1:11" x14ac:dyDescent="0.25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</row>
    <row r="285" spans="1:11" x14ac:dyDescent="0.25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</row>
    <row r="286" spans="1:11" x14ac:dyDescent="0.25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</row>
    <row r="287" spans="1:11" x14ac:dyDescent="0.25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</row>
    <row r="288" spans="1:11" x14ac:dyDescent="0.25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</row>
    <row r="289" spans="1:11" x14ac:dyDescent="0.25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</row>
    <row r="290" spans="1:11" x14ac:dyDescent="0.25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</row>
    <row r="291" spans="1:11" x14ac:dyDescent="0.25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</row>
    <row r="292" spans="1:11" x14ac:dyDescent="0.25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</row>
    <row r="293" spans="1:11" x14ac:dyDescent="0.25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</row>
    <row r="294" spans="1:11" x14ac:dyDescent="0.25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</row>
    <row r="295" spans="1:11" x14ac:dyDescent="0.25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</row>
    <row r="296" spans="1:11" x14ac:dyDescent="0.25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</row>
    <row r="297" spans="1:11" x14ac:dyDescent="0.25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</row>
    <row r="298" spans="1:11" x14ac:dyDescent="0.25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</row>
    <row r="299" spans="1:11" x14ac:dyDescent="0.25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</row>
    <row r="300" spans="1:11" x14ac:dyDescent="0.25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</row>
    <row r="301" spans="1:11" x14ac:dyDescent="0.25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</row>
    <row r="302" spans="1:11" x14ac:dyDescent="0.25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</row>
    <row r="303" spans="1:11" x14ac:dyDescent="0.25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</row>
    <row r="304" spans="1:11" x14ac:dyDescent="0.25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</row>
    <row r="305" spans="1:11" x14ac:dyDescent="0.25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</row>
    <row r="306" spans="1:11" x14ac:dyDescent="0.25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</row>
    <row r="307" spans="1:11" x14ac:dyDescent="0.25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</row>
    <row r="308" spans="1:11" x14ac:dyDescent="0.25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</row>
    <row r="309" spans="1:11" x14ac:dyDescent="0.25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</row>
    <row r="310" spans="1:11" x14ac:dyDescent="0.25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</row>
    <row r="311" spans="1:11" x14ac:dyDescent="0.25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</row>
    <row r="312" spans="1:11" x14ac:dyDescent="0.25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</row>
    <row r="313" spans="1:11" x14ac:dyDescent="0.25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</row>
    <row r="314" spans="1:11" x14ac:dyDescent="0.25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</row>
    <row r="315" spans="1:11" x14ac:dyDescent="0.25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</row>
    <row r="316" spans="1:11" x14ac:dyDescent="0.25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</row>
    <row r="317" spans="1:11" x14ac:dyDescent="0.25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</row>
    <row r="318" spans="1:11" x14ac:dyDescent="0.25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</row>
    <row r="319" spans="1:11" x14ac:dyDescent="0.25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</row>
    <row r="320" spans="1:11" x14ac:dyDescent="0.25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</row>
    <row r="321" spans="1:11" x14ac:dyDescent="0.25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</row>
    <row r="322" spans="1:11" x14ac:dyDescent="0.25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</row>
    <row r="323" spans="1:11" x14ac:dyDescent="0.25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</row>
    <row r="324" spans="1:11" x14ac:dyDescent="0.25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</row>
    <row r="325" spans="1:11" x14ac:dyDescent="0.25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</row>
    <row r="326" spans="1:11" x14ac:dyDescent="0.25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</row>
    <row r="327" spans="1:11" x14ac:dyDescent="0.25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</row>
    <row r="328" spans="1:11" x14ac:dyDescent="0.25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</row>
    <row r="329" spans="1:11" x14ac:dyDescent="0.25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</row>
    <row r="330" spans="1:11" x14ac:dyDescent="0.25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</row>
    <row r="331" spans="1:11" x14ac:dyDescent="0.25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</row>
    <row r="332" spans="1:11" x14ac:dyDescent="0.25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</row>
    <row r="333" spans="1:11" x14ac:dyDescent="0.25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</row>
    <row r="334" spans="1:11" x14ac:dyDescent="0.25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</row>
    <row r="335" spans="1:11" x14ac:dyDescent="0.25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</row>
    <row r="336" spans="1:11" x14ac:dyDescent="0.25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</row>
    <row r="337" spans="1:11" x14ac:dyDescent="0.25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</row>
    <row r="338" spans="1:11" x14ac:dyDescent="0.25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</row>
    <row r="339" spans="1:11" x14ac:dyDescent="0.25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</row>
    <row r="340" spans="1:11" x14ac:dyDescent="0.25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</row>
    <row r="341" spans="1:11" x14ac:dyDescent="0.25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</row>
    <row r="342" spans="1:11" x14ac:dyDescent="0.25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</row>
    <row r="343" spans="1:11" x14ac:dyDescent="0.25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</row>
    <row r="344" spans="1:11" x14ac:dyDescent="0.25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</row>
    <row r="345" spans="1:11" x14ac:dyDescent="0.25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</row>
    <row r="346" spans="1:11" x14ac:dyDescent="0.25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</row>
    <row r="347" spans="1:11" x14ac:dyDescent="0.25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</row>
    <row r="348" spans="1:11" x14ac:dyDescent="0.25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</row>
    <row r="349" spans="1:11" x14ac:dyDescent="0.25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</row>
    <row r="350" spans="1:11" x14ac:dyDescent="0.25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</row>
    <row r="351" spans="1:11" x14ac:dyDescent="0.25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</row>
    <row r="352" spans="1:11" x14ac:dyDescent="0.25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</row>
    <row r="353" spans="1:11" x14ac:dyDescent="0.25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</row>
    <row r="354" spans="1:11" x14ac:dyDescent="0.25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</row>
    <row r="355" spans="1:11" x14ac:dyDescent="0.25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</row>
    <row r="356" spans="1:11" x14ac:dyDescent="0.25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</row>
    <row r="357" spans="1:11" x14ac:dyDescent="0.25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</row>
    <row r="358" spans="1:11" x14ac:dyDescent="0.25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</row>
    <row r="359" spans="1:11" x14ac:dyDescent="0.25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</row>
    <row r="360" spans="1:11" x14ac:dyDescent="0.25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</row>
    <row r="361" spans="1:11" x14ac:dyDescent="0.25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</row>
    <row r="362" spans="1:11" x14ac:dyDescent="0.25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</row>
    <row r="363" spans="1:11" x14ac:dyDescent="0.25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</row>
    <row r="364" spans="1:11" x14ac:dyDescent="0.25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</row>
    <row r="365" spans="1:11" x14ac:dyDescent="0.25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</row>
    <row r="366" spans="1:11" x14ac:dyDescent="0.25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</row>
    <row r="367" spans="1:11" x14ac:dyDescent="0.25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</row>
    <row r="368" spans="1:11" x14ac:dyDescent="0.25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</row>
    <row r="369" spans="1:11" x14ac:dyDescent="0.25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</row>
    <row r="370" spans="1:11" x14ac:dyDescent="0.25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</row>
    <row r="371" spans="1:11" x14ac:dyDescent="0.25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</row>
    <row r="372" spans="1:11" x14ac:dyDescent="0.25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</row>
    <row r="373" spans="1:11" x14ac:dyDescent="0.25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</row>
    <row r="374" spans="1:11" x14ac:dyDescent="0.25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</row>
    <row r="375" spans="1:11" x14ac:dyDescent="0.25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</row>
    <row r="376" spans="1:11" x14ac:dyDescent="0.25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</row>
    <row r="377" spans="1:11" x14ac:dyDescent="0.25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</row>
    <row r="378" spans="1:11" x14ac:dyDescent="0.25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</row>
    <row r="379" spans="1:11" x14ac:dyDescent="0.25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</row>
    <row r="380" spans="1:11" x14ac:dyDescent="0.25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</row>
    <row r="381" spans="1:11" x14ac:dyDescent="0.25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</row>
    <row r="382" spans="1:11" x14ac:dyDescent="0.25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</row>
    <row r="383" spans="1:11" x14ac:dyDescent="0.25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</row>
    <row r="384" spans="1:11" x14ac:dyDescent="0.25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</row>
    <row r="385" spans="1:11" x14ac:dyDescent="0.25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</row>
    <row r="386" spans="1:11" x14ac:dyDescent="0.25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</row>
    <row r="387" spans="1:11" x14ac:dyDescent="0.25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</row>
    <row r="388" spans="1:11" x14ac:dyDescent="0.25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</row>
    <row r="389" spans="1:11" x14ac:dyDescent="0.25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</row>
    <row r="390" spans="1:11" x14ac:dyDescent="0.25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</row>
    <row r="391" spans="1:11" x14ac:dyDescent="0.25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</row>
    <row r="392" spans="1:11" x14ac:dyDescent="0.25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</row>
    <row r="393" spans="1:11" x14ac:dyDescent="0.25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</row>
    <row r="394" spans="1:11" x14ac:dyDescent="0.25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</row>
    <row r="395" spans="1:11" x14ac:dyDescent="0.25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</row>
    <row r="396" spans="1:11" x14ac:dyDescent="0.25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</row>
    <row r="397" spans="1:11" x14ac:dyDescent="0.25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</row>
    <row r="398" spans="1:11" x14ac:dyDescent="0.25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</row>
    <row r="399" spans="1:11" x14ac:dyDescent="0.25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</row>
    <row r="400" spans="1:11" x14ac:dyDescent="0.25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</row>
    <row r="401" spans="1:11" x14ac:dyDescent="0.25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</row>
    <row r="402" spans="1:11" x14ac:dyDescent="0.25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</row>
    <row r="403" spans="1:11" x14ac:dyDescent="0.25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</row>
    <row r="404" spans="1:11" x14ac:dyDescent="0.25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</row>
    <row r="405" spans="1:11" x14ac:dyDescent="0.25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</row>
    <row r="406" spans="1:11" x14ac:dyDescent="0.25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</row>
    <row r="407" spans="1:11" x14ac:dyDescent="0.25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</row>
    <row r="408" spans="1:11" x14ac:dyDescent="0.25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</row>
    <row r="409" spans="1:11" x14ac:dyDescent="0.25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</row>
    <row r="410" spans="1:11" x14ac:dyDescent="0.25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</row>
    <row r="411" spans="1:11" x14ac:dyDescent="0.25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</row>
    <row r="412" spans="1:11" x14ac:dyDescent="0.25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</row>
    <row r="413" spans="1:11" x14ac:dyDescent="0.25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</row>
    <row r="414" spans="1:11" x14ac:dyDescent="0.25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</row>
    <row r="415" spans="1:11" x14ac:dyDescent="0.25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</row>
    <row r="416" spans="1:11" x14ac:dyDescent="0.25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</row>
    <row r="417" spans="1:11" x14ac:dyDescent="0.25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</row>
    <row r="418" spans="1:11" x14ac:dyDescent="0.25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</row>
    <row r="419" spans="1:11" x14ac:dyDescent="0.25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</row>
    <row r="420" spans="1:11" x14ac:dyDescent="0.25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</row>
    <row r="421" spans="1:11" x14ac:dyDescent="0.25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</row>
    <row r="422" spans="1:11" x14ac:dyDescent="0.25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</row>
    <row r="423" spans="1:11" x14ac:dyDescent="0.25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</row>
    <row r="424" spans="1:11" x14ac:dyDescent="0.25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</row>
    <row r="425" spans="1:11" x14ac:dyDescent="0.25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</row>
    <row r="426" spans="1:11" x14ac:dyDescent="0.25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</row>
    <row r="427" spans="1:11" x14ac:dyDescent="0.25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</row>
    <row r="428" spans="1:11" x14ac:dyDescent="0.25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</row>
    <row r="429" spans="1:11" x14ac:dyDescent="0.25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</row>
    <row r="430" spans="1:11" x14ac:dyDescent="0.25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</row>
    <row r="431" spans="1:11" x14ac:dyDescent="0.25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</row>
    <row r="432" spans="1:11" x14ac:dyDescent="0.25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</row>
    <row r="433" spans="1:11" x14ac:dyDescent="0.25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</row>
    <row r="434" spans="1:11" x14ac:dyDescent="0.25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</row>
    <row r="435" spans="1:11" x14ac:dyDescent="0.25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</row>
    <row r="436" spans="1:11" x14ac:dyDescent="0.25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</row>
    <row r="437" spans="1:11" x14ac:dyDescent="0.25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</row>
    <row r="438" spans="1:11" x14ac:dyDescent="0.25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</row>
    <row r="439" spans="1:11" x14ac:dyDescent="0.25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</row>
    <row r="440" spans="1:11" x14ac:dyDescent="0.25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</row>
    <row r="441" spans="1:11" x14ac:dyDescent="0.25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</row>
    <row r="442" spans="1:11" x14ac:dyDescent="0.25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</row>
    <row r="443" spans="1:11" x14ac:dyDescent="0.25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</row>
    <row r="444" spans="1:11" x14ac:dyDescent="0.25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</row>
    <row r="445" spans="1:11" x14ac:dyDescent="0.25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</row>
    <row r="446" spans="1:11" x14ac:dyDescent="0.25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</row>
    <row r="447" spans="1:11" x14ac:dyDescent="0.25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</row>
    <row r="448" spans="1:11" x14ac:dyDescent="0.25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</row>
    <row r="449" spans="1:11" x14ac:dyDescent="0.25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</row>
    <row r="450" spans="1:11" x14ac:dyDescent="0.25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</row>
    <row r="451" spans="1:11" x14ac:dyDescent="0.25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</row>
    <row r="452" spans="1:11" x14ac:dyDescent="0.25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</row>
    <row r="453" spans="1:11" x14ac:dyDescent="0.25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</row>
    <row r="454" spans="1:11" x14ac:dyDescent="0.25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</row>
    <row r="455" spans="1:11" x14ac:dyDescent="0.25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</row>
    <row r="456" spans="1:11" x14ac:dyDescent="0.25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</row>
    <row r="457" spans="1:11" x14ac:dyDescent="0.25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</row>
    <row r="458" spans="1:11" x14ac:dyDescent="0.25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</row>
    <row r="459" spans="1:11" x14ac:dyDescent="0.25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</row>
    <row r="460" spans="1:11" x14ac:dyDescent="0.25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</row>
    <row r="461" spans="1:11" x14ac:dyDescent="0.25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</row>
    <row r="462" spans="1:11" x14ac:dyDescent="0.25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</row>
    <row r="463" spans="1:11" x14ac:dyDescent="0.25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</row>
    <row r="464" spans="1:11" x14ac:dyDescent="0.25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</row>
    <row r="465" spans="1:11" x14ac:dyDescent="0.25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</row>
    <row r="466" spans="1:11" x14ac:dyDescent="0.25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</row>
    <row r="467" spans="1:11" x14ac:dyDescent="0.25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</row>
    <row r="468" spans="1:11" x14ac:dyDescent="0.25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</row>
    <row r="469" spans="1:11" x14ac:dyDescent="0.25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</row>
    <row r="470" spans="1:11" x14ac:dyDescent="0.25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</row>
    <row r="471" spans="1:11" x14ac:dyDescent="0.25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</row>
    <row r="472" spans="1:11" x14ac:dyDescent="0.25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</row>
    <row r="473" spans="1:11" x14ac:dyDescent="0.25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</row>
    <row r="474" spans="1:11" x14ac:dyDescent="0.25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</row>
    <row r="475" spans="1:11" x14ac:dyDescent="0.25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</row>
    <row r="476" spans="1:11" x14ac:dyDescent="0.25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</row>
    <row r="477" spans="1:11" x14ac:dyDescent="0.25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</row>
    <row r="478" spans="1:11" x14ac:dyDescent="0.25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</row>
    <row r="479" spans="1:11" x14ac:dyDescent="0.25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</row>
    <row r="480" spans="1:11" x14ac:dyDescent="0.25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</row>
    <row r="481" spans="1:11" x14ac:dyDescent="0.25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</row>
    <row r="482" spans="1:11" x14ac:dyDescent="0.25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</row>
    <row r="483" spans="1:11" x14ac:dyDescent="0.25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</row>
    <row r="484" spans="1:11" x14ac:dyDescent="0.25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</row>
    <row r="485" spans="1:11" x14ac:dyDescent="0.25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</row>
    <row r="486" spans="1:11" x14ac:dyDescent="0.25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</row>
    <row r="487" spans="1:11" x14ac:dyDescent="0.25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</row>
    <row r="488" spans="1:11" x14ac:dyDescent="0.25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</row>
    <row r="489" spans="1:11" x14ac:dyDescent="0.25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</row>
    <row r="490" spans="1:11" x14ac:dyDescent="0.25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</row>
    <row r="491" spans="1:11" x14ac:dyDescent="0.25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</row>
    <row r="492" spans="1:11" x14ac:dyDescent="0.25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</row>
    <row r="493" spans="1:11" x14ac:dyDescent="0.25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</row>
    <row r="494" spans="1:11" x14ac:dyDescent="0.25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</row>
    <row r="495" spans="1:11" x14ac:dyDescent="0.25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</row>
    <row r="496" spans="1:11" x14ac:dyDescent="0.25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</row>
    <row r="497" spans="1:11" x14ac:dyDescent="0.25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</row>
    <row r="498" spans="1:11" x14ac:dyDescent="0.25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</row>
    <row r="499" spans="1:11" x14ac:dyDescent="0.25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</row>
    <row r="500" spans="1:11" x14ac:dyDescent="0.25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</row>
    <row r="501" spans="1:11" x14ac:dyDescent="0.25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</row>
    <row r="502" spans="1:11" x14ac:dyDescent="0.25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</row>
    <row r="503" spans="1:11" x14ac:dyDescent="0.25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</row>
    <row r="504" spans="1:11" x14ac:dyDescent="0.25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</row>
    <row r="505" spans="1:11" x14ac:dyDescent="0.25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</row>
    <row r="506" spans="1:11" x14ac:dyDescent="0.25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</row>
    <row r="507" spans="1:11" x14ac:dyDescent="0.25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</row>
    <row r="508" spans="1:11" x14ac:dyDescent="0.25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</row>
    <row r="509" spans="1:11" x14ac:dyDescent="0.25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</row>
    <row r="510" spans="1:11" x14ac:dyDescent="0.25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</row>
    <row r="511" spans="1:11" x14ac:dyDescent="0.25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</row>
    <row r="512" spans="1:11" x14ac:dyDescent="0.25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</row>
    <row r="513" spans="1:11" x14ac:dyDescent="0.25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</row>
    <row r="514" spans="1:11" x14ac:dyDescent="0.25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</row>
    <row r="515" spans="1:11" x14ac:dyDescent="0.25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</row>
    <row r="516" spans="1:11" x14ac:dyDescent="0.25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</row>
    <row r="517" spans="1:11" x14ac:dyDescent="0.25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</row>
    <row r="518" spans="1:11" x14ac:dyDescent="0.25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</row>
    <row r="519" spans="1:11" x14ac:dyDescent="0.25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</row>
    <row r="520" spans="1:11" x14ac:dyDescent="0.25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</row>
    <row r="521" spans="1:11" x14ac:dyDescent="0.25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</row>
    <row r="522" spans="1:11" x14ac:dyDescent="0.25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</row>
    <row r="523" spans="1:11" x14ac:dyDescent="0.25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</row>
    <row r="524" spans="1:11" x14ac:dyDescent="0.25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</row>
    <row r="525" spans="1:11" x14ac:dyDescent="0.25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</row>
    <row r="526" spans="1:11" x14ac:dyDescent="0.25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</row>
    <row r="527" spans="1:11" x14ac:dyDescent="0.25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</row>
    <row r="528" spans="1:11" x14ac:dyDescent="0.25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</row>
    <row r="529" spans="1:11" x14ac:dyDescent="0.25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</row>
    <row r="530" spans="1:11" x14ac:dyDescent="0.25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</row>
    <row r="531" spans="1:11" x14ac:dyDescent="0.25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</row>
    <row r="532" spans="1:11" x14ac:dyDescent="0.25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</row>
    <row r="533" spans="1:11" x14ac:dyDescent="0.25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</row>
    <row r="534" spans="1:11" x14ac:dyDescent="0.25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</row>
    <row r="535" spans="1:11" x14ac:dyDescent="0.25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</row>
    <row r="536" spans="1:11" x14ac:dyDescent="0.25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</row>
    <row r="537" spans="1:11" x14ac:dyDescent="0.25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</row>
    <row r="538" spans="1:11" x14ac:dyDescent="0.25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</row>
    <row r="539" spans="1:11" x14ac:dyDescent="0.25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</row>
    <row r="540" spans="1:11" x14ac:dyDescent="0.25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</row>
    <row r="541" spans="1:11" x14ac:dyDescent="0.25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</row>
    <row r="542" spans="1:11" x14ac:dyDescent="0.25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</row>
    <row r="543" spans="1:11" x14ac:dyDescent="0.25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</row>
    <row r="544" spans="1:11" x14ac:dyDescent="0.25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</row>
    <row r="545" spans="1:11" x14ac:dyDescent="0.25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</row>
    <row r="546" spans="1:11" x14ac:dyDescent="0.25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</row>
    <row r="547" spans="1:11" x14ac:dyDescent="0.25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</row>
    <row r="548" spans="1:11" x14ac:dyDescent="0.25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</row>
    <row r="549" spans="1:11" x14ac:dyDescent="0.25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</row>
    <row r="550" spans="1:11" x14ac:dyDescent="0.25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</row>
    <row r="551" spans="1:11" x14ac:dyDescent="0.25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</row>
    <row r="552" spans="1:11" x14ac:dyDescent="0.25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</row>
    <row r="553" spans="1:11" x14ac:dyDescent="0.25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</row>
    <row r="554" spans="1:11" x14ac:dyDescent="0.25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</row>
    <row r="555" spans="1:11" x14ac:dyDescent="0.25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</row>
    <row r="556" spans="1:11" x14ac:dyDescent="0.25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</row>
    <row r="557" spans="1:11" x14ac:dyDescent="0.25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</row>
    <row r="558" spans="1:11" x14ac:dyDescent="0.25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</row>
    <row r="559" spans="1:11" x14ac:dyDescent="0.25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</row>
    <row r="560" spans="1:11" x14ac:dyDescent="0.25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</row>
    <row r="561" spans="1:11" x14ac:dyDescent="0.25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</row>
    <row r="562" spans="1:11" x14ac:dyDescent="0.25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</row>
    <row r="563" spans="1:11" x14ac:dyDescent="0.25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</row>
    <row r="564" spans="1:11" x14ac:dyDescent="0.25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</row>
    <row r="565" spans="1:11" x14ac:dyDescent="0.25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</row>
    <row r="566" spans="1:11" x14ac:dyDescent="0.25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</row>
    <row r="567" spans="1:11" x14ac:dyDescent="0.25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</row>
    <row r="568" spans="1:11" x14ac:dyDescent="0.25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</row>
    <row r="569" spans="1:11" x14ac:dyDescent="0.25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</row>
    <row r="570" spans="1:11" x14ac:dyDescent="0.25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</row>
    <row r="571" spans="1:11" x14ac:dyDescent="0.25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</row>
    <row r="572" spans="1:11" x14ac:dyDescent="0.25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</row>
    <row r="573" spans="1:11" x14ac:dyDescent="0.25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</row>
    <row r="574" spans="1:11" x14ac:dyDescent="0.25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</row>
    <row r="575" spans="1:11" x14ac:dyDescent="0.25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</row>
    <row r="576" spans="1:11" x14ac:dyDescent="0.25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</row>
    <row r="577" spans="1:11" x14ac:dyDescent="0.25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</row>
    <row r="578" spans="1:11" x14ac:dyDescent="0.25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</row>
    <row r="579" spans="1:11" x14ac:dyDescent="0.25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</row>
    <row r="580" spans="1:11" x14ac:dyDescent="0.25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</row>
    <row r="581" spans="1:11" x14ac:dyDescent="0.25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</row>
    <row r="582" spans="1:11" x14ac:dyDescent="0.25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</row>
    <row r="583" spans="1:11" x14ac:dyDescent="0.25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</row>
    <row r="584" spans="1:11" x14ac:dyDescent="0.25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</row>
    <row r="585" spans="1:11" x14ac:dyDescent="0.25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</row>
    <row r="586" spans="1:11" x14ac:dyDescent="0.25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</row>
    <row r="587" spans="1:11" x14ac:dyDescent="0.25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</row>
    <row r="588" spans="1:11" x14ac:dyDescent="0.25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</row>
    <row r="589" spans="1:11" x14ac:dyDescent="0.25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</row>
    <row r="590" spans="1:11" x14ac:dyDescent="0.25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</row>
    <row r="591" spans="1:11" x14ac:dyDescent="0.25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</row>
    <row r="592" spans="1:11" x14ac:dyDescent="0.25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</row>
    <row r="593" spans="1:11" x14ac:dyDescent="0.25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</row>
    <row r="594" spans="1:11" x14ac:dyDescent="0.25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</row>
    <row r="595" spans="1:11" x14ac:dyDescent="0.25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</row>
    <row r="596" spans="1:11" x14ac:dyDescent="0.25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</row>
    <row r="597" spans="1:11" x14ac:dyDescent="0.25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</row>
    <row r="598" spans="1:11" x14ac:dyDescent="0.25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</row>
    <row r="599" spans="1:11" x14ac:dyDescent="0.25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</row>
    <row r="600" spans="1:11" x14ac:dyDescent="0.25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</row>
    <row r="601" spans="1:11" x14ac:dyDescent="0.25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</row>
    <row r="602" spans="1:11" x14ac:dyDescent="0.25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</row>
    <row r="603" spans="1:11" x14ac:dyDescent="0.25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</row>
    <row r="604" spans="1:11" x14ac:dyDescent="0.25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</row>
    <row r="605" spans="1:11" x14ac:dyDescent="0.25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</row>
    <row r="606" spans="1:11" x14ac:dyDescent="0.25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</row>
    <row r="607" spans="1:11" x14ac:dyDescent="0.25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</row>
    <row r="608" spans="1:11" x14ac:dyDescent="0.25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</row>
    <row r="609" spans="1:11" x14ac:dyDescent="0.25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</row>
    <row r="610" spans="1:11" x14ac:dyDescent="0.25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</row>
    <row r="611" spans="1:11" x14ac:dyDescent="0.25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</row>
    <row r="612" spans="1:11" x14ac:dyDescent="0.25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</row>
    <row r="613" spans="1:11" x14ac:dyDescent="0.25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</row>
    <row r="614" spans="1:11" x14ac:dyDescent="0.25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</row>
    <row r="615" spans="1:11" x14ac:dyDescent="0.25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</row>
    <row r="616" spans="1:11" x14ac:dyDescent="0.25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</row>
    <row r="617" spans="1:11" x14ac:dyDescent="0.25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</row>
    <row r="618" spans="1:11" x14ac:dyDescent="0.25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</row>
    <row r="619" spans="1:11" x14ac:dyDescent="0.25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</row>
    <row r="620" spans="1:11" x14ac:dyDescent="0.25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</row>
    <row r="621" spans="1:11" x14ac:dyDescent="0.25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</row>
    <row r="622" spans="1:11" x14ac:dyDescent="0.25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</row>
    <row r="623" spans="1:11" x14ac:dyDescent="0.25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</row>
    <row r="624" spans="1:11" x14ac:dyDescent="0.25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</row>
    <row r="625" spans="1:11" x14ac:dyDescent="0.25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</row>
    <row r="626" spans="1:11" x14ac:dyDescent="0.25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</row>
    <row r="627" spans="1:11" x14ac:dyDescent="0.25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</row>
    <row r="628" spans="1:11" x14ac:dyDescent="0.25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</row>
    <row r="629" spans="1:11" x14ac:dyDescent="0.25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</row>
    <row r="630" spans="1:11" x14ac:dyDescent="0.25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</row>
    <row r="631" spans="1:11" x14ac:dyDescent="0.25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</row>
    <row r="632" spans="1:11" x14ac:dyDescent="0.25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</row>
    <row r="633" spans="1:11" x14ac:dyDescent="0.25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</row>
    <row r="634" spans="1:11" x14ac:dyDescent="0.25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</row>
    <row r="635" spans="1:11" x14ac:dyDescent="0.25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</row>
    <row r="636" spans="1:11" x14ac:dyDescent="0.25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</row>
    <row r="637" spans="1:11" x14ac:dyDescent="0.25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</row>
    <row r="638" spans="1:11" x14ac:dyDescent="0.25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</row>
    <row r="639" spans="1:11" x14ac:dyDescent="0.25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</row>
    <row r="640" spans="1:11" x14ac:dyDescent="0.25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</row>
    <row r="641" spans="1:11" x14ac:dyDescent="0.25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</row>
    <row r="642" spans="1:11" x14ac:dyDescent="0.25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</row>
    <row r="643" spans="1:11" x14ac:dyDescent="0.25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</row>
    <row r="644" spans="1:11" x14ac:dyDescent="0.25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</row>
    <row r="645" spans="1:11" x14ac:dyDescent="0.25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</row>
    <row r="646" spans="1:11" x14ac:dyDescent="0.25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</row>
    <row r="647" spans="1:11" x14ac:dyDescent="0.25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</row>
    <row r="648" spans="1:11" x14ac:dyDescent="0.25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</row>
    <row r="649" spans="1:11" x14ac:dyDescent="0.25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</row>
    <row r="650" spans="1:11" x14ac:dyDescent="0.25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</row>
    <row r="651" spans="1:11" x14ac:dyDescent="0.25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</row>
    <row r="652" spans="1:11" x14ac:dyDescent="0.25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</row>
    <row r="653" spans="1:11" x14ac:dyDescent="0.25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</row>
    <row r="654" spans="1:11" x14ac:dyDescent="0.25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</row>
    <row r="655" spans="1:11" x14ac:dyDescent="0.25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</row>
    <row r="656" spans="1:11" x14ac:dyDescent="0.25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</row>
    <row r="657" spans="1:11" x14ac:dyDescent="0.25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</row>
    <row r="658" spans="1:11" x14ac:dyDescent="0.25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</row>
    <row r="659" spans="1:11" x14ac:dyDescent="0.25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</row>
    <row r="660" spans="1:11" x14ac:dyDescent="0.25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</row>
    <row r="661" spans="1:11" x14ac:dyDescent="0.25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</row>
    <row r="662" spans="1:11" x14ac:dyDescent="0.25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</row>
    <row r="663" spans="1:11" x14ac:dyDescent="0.25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</row>
    <row r="664" spans="1:11" x14ac:dyDescent="0.25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</row>
    <row r="665" spans="1:11" x14ac:dyDescent="0.25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</row>
    <row r="666" spans="1:11" x14ac:dyDescent="0.25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</row>
    <row r="667" spans="1:11" x14ac:dyDescent="0.25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</row>
    <row r="668" spans="1:11" x14ac:dyDescent="0.25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</row>
    <row r="669" spans="1:11" x14ac:dyDescent="0.25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</row>
    <row r="670" spans="1:11" x14ac:dyDescent="0.25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</row>
    <row r="671" spans="1:11" x14ac:dyDescent="0.25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</row>
    <row r="672" spans="1:11" x14ac:dyDescent="0.25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</row>
    <row r="673" spans="1:11" x14ac:dyDescent="0.25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</row>
    <row r="674" spans="1:11" x14ac:dyDescent="0.25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</row>
    <row r="675" spans="1:11" x14ac:dyDescent="0.25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</row>
    <row r="676" spans="1:11" x14ac:dyDescent="0.25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</row>
    <row r="677" spans="1:11" x14ac:dyDescent="0.25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</row>
    <row r="678" spans="1:11" x14ac:dyDescent="0.25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</row>
    <row r="679" spans="1:11" x14ac:dyDescent="0.25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</row>
    <row r="680" spans="1:11" x14ac:dyDescent="0.25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</row>
    <row r="681" spans="1:11" x14ac:dyDescent="0.25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</row>
    <row r="682" spans="1:11" x14ac:dyDescent="0.25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</row>
    <row r="683" spans="1:11" x14ac:dyDescent="0.25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</row>
    <row r="684" spans="1:11" x14ac:dyDescent="0.25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</row>
    <row r="685" spans="1:11" x14ac:dyDescent="0.25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</row>
    <row r="686" spans="1:11" x14ac:dyDescent="0.25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</row>
    <row r="687" spans="1:11" x14ac:dyDescent="0.25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</row>
    <row r="688" spans="1:11" x14ac:dyDescent="0.25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</row>
    <row r="689" spans="1:11" x14ac:dyDescent="0.25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</row>
    <row r="690" spans="1:11" x14ac:dyDescent="0.25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</row>
    <row r="691" spans="1:11" x14ac:dyDescent="0.25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</row>
    <row r="692" spans="1:11" x14ac:dyDescent="0.25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</row>
    <row r="693" spans="1:11" x14ac:dyDescent="0.25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</row>
    <row r="694" spans="1:11" x14ac:dyDescent="0.25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</row>
    <row r="695" spans="1:11" x14ac:dyDescent="0.25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</row>
    <row r="696" spans="1:11" x14ac:dyDescent="0.25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</row>
    <row r="697" spans="1:11" x14ac:dyDescent="0.25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</row>
    <row r="698" spans="1:11" x14ac:dyDescent="0.25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</row>
    <row r="699" spans="1:11" x14ac:dyDescent="0.25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</row>
    <row r="700" spans="1:11" x14ac:dyDescent="0.25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</row>
    <row r="701" spans="1:11" x14ac:dyDescent="0.25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</row>
    <row r="702" spans="1:11" x14ac:dyDescent="0.25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</row>
    <row r="703" spans="1:11" x14ac:dyDescent="0.25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</row>
    <row r="704" spans="1:11" x14ac:dyDescent="0.25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</row>
    <row r="705" spans="1:11" x14ac:dyDescent="0.25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</row>
    <row r="706" spans="1:11" x14ac:dyDescent="0.25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</row>
    <row r="707" spans="1:11" x14ac:dyDescent="0.25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</row>
    <row r="708" spans="1:11" x14ac:dyDescent="0.25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</row>
    <row r="709" spans="1:11" x14ac:dyDescent="0.25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</row>
    <row r="710" spans="1:11" x14ac:dyDescent="0.25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</row>
    <row r="711" spans="1:11" x14ac:dyDescent="0.25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</row>
    <row r="712" spans="1:11" x14ac:dyDescent="0.25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</row>
    <row r="713" spans="1:11" x14ac:dyDescent="0.25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</row>
    <row r="714" spans="1:11" x14ac:dyDescent="0.25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</row>
    <row r="715" spans="1:11" x14ac:dyDescent="0.25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</row>
    <row r="716" spans="1:11" x14ac:dyDescent="0.25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</row>
    <row r="717" spans="1:11" x14ac:dyDescent="0.25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</row>
    <row r="718" spans="1:11" x14ac:dyDescent="0.25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</row>
    <row r="719" spans="1:11" x14ac:dyDescent="0.25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</row>
    <row r="720" spans="1:11" x14ac:dyDescent="0.25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</row>
    <row r="721" spans="1:11" x14ac:dyDescent="0.25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</row>
    <row r="722" spans="1:11" x14ac:dyDescent="0.25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</row>
    <row r="723" spans="1:11" x14ac:dyDescent="0.25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</row>
    <row r="724" spans="1:11" x14ac:dyDescent="0.25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</row>
    <row r="725" spans="1:11" x14ac:dyDescent="0.25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</row>
    <row r="726" spans="1:11" x14ac:dyDescent="0.25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</row>
    <row r="727" spans="1:11" x14ac:dyDescent="0.25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</row>
    <row r="728" spans="1:11" x14ac:dyDescent="0.25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</row>
    <row r="729" spans="1:11" x14ac:dyDescent="0.25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</row>
    <row r="730" spans="1:11" x14ac:dyDescent="0.25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</row>
    <row r="731" spans="1:11" x14ac:dyDescent="0.25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</row>
    <row r="732" spans="1:11" x14ac:dyDescent="0.25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</row>
    <row r="733" spans="1:11" x14ac:dyDescent="0.25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</row>
    <row r="734" spans="1:11" x14ac:dyDescent="0.25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</row>
    <row r="735" spans="1:11" x14ac:dyDescent="0.25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</row>
    <row r="736" spans="1:11" x14ac:dyDescent="0.25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</row>
    <row r="737" spans="1:11" x14ac:dyDescent="0.25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</row>
    <row r="738" spans="1:11" x14ac:dyDescent="0.25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</row>
    <row r="739" spans="1:11" x14ac:dyDescent="0.25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</row>
    <row r="740" spans="1:11" x14ac:dyDescent="0.25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</row>
    <row r="741" spans="1:11" x14ac:dyDescent="0.25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</row>
    <row r="742" spans="1:11" x14ac:dyDescent="0.25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</row>
    <row r="743" spans="1:11" x14ac:dyDescent="0.25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</row>
    <row r="744" spans="1:11" x14ac:dyDescent="0.25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</row>
    <row r="745" spans="1:11" x14ac:dyDescent="0.25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</row>
    <row r="746" spans="1:11" x14ac:dyDescent="0.25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</row>
    <row r="747" spans="1:11" x14ac:dyDescent="0.25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</row>
    <row r="748" spans="1:11" x14ac:dyDescent="0.25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</row>
    <row r="749" spans="1:11" x14ac:dyDescent="0.25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</row>
    <row r="750" spans="1:11" x14ac:dyDescent="0.25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</row>
    <row r="751" spans="1:11" x14ac:dyDescent="0.25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</row>
    <row r="752" spans="1:11" x14ac:dyDescent="0.25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</row>
    <row r="753" spans="1:11" x14ac:dyDescent="0.25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</row>
    <row r="754" spans="1:11" x14ac:dyDescent="0.25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</row>
    <row r="755" spans="1:11" x14ac:dyDescent="0.25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</row>
    <row r="756" spans="1:11" x14ac:dyDescent="0.25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</row>
    <row r="757" spans="1:11" x14ac:dyDescent="0.25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</row>
    <row r="758" spans="1:11" x14ac:dyDescent="0.25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</row>
    <row r="759" spans="1:11" x14ac:dyDescent="0.25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</row>
    <row r="760" spans="1:11" x14ac:dyDescent="0.25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</row>
    <row r="761" spans="1:11" x14ac:dyDescent="0.25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</row>
    <row r="762" spans="1:11" x14ac:dyDescent="0.25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</row>
    <row r="763" spans="1:11" x14ac:dyDescent="0.25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</row>
    <row r="764" spans="1:11" x14ac:dyDescent="0.25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</row>
    <row r="765" spans="1:11" x14ac:dyDescent="0.25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</row>
    <row r="766" spans="1:11" x14ac:dyDescent="0.25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</row>
    <row r="767" spans="1:11" x14ac:dyDescent="0.25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</row>
    <row r="768" spans="1:11" x14ac:dyDescent="0.25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</row>
    <row r="769" spans="1:11" x14ac:dyDescent="0.25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</row>
    <row r="770" spans="1:11" x14ac:dyDescent="0.25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</row>
    <row r="771" spans="1:11" x14ac:dyDescent="0.25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</row>
    <row r="772" spans="1:11" x14ac:dyDescent="0.25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</row>
    <row r="773" spans="1:11" x14ac:dyDescent="0.25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</row>
    <row r="774" spans="1:11" x14ac:dyDescent="0.25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</row>
    <row r="775" spans="1:11" x14ac:dyDescent="0.25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</row>
    <row r="776" spans="1:11" x14ac:dyDescent="0.25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</row>
    <row r="777" spans="1:11" x14ac:dyDescent="0.25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</row>
    <row r="778" spans="1:11" x14ac:dyDescent="0.25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</row>
    <row r="779" spans="1:11" x14ac:dyDescent="0.25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</row>
    <row r="780" spans="1:11" x14ac:dyDescent="0.25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</row>
    <row r="781" spans="1:11" x14ac:dyDescent="0.25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</row>
    <row r="782" spans="1:11" x14ac:dyDescent="0.25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</row>
    <row r="783" spans="1:11" x14ac:dyDescent="0.25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</row>
    <row r="784" spans="1:11" x14ac:dyDescent="0.25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</row>
    <row r="785" spans="1:11" x14ac:dyDescent="0.25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</row>
    <row r="786" spans="1:11" x14ac:dyDescent="0.25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</row>
    <row r="787" spans="1:11" x14ac:dyDescent="0.25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</row>
    <row r="788" spans="1:11" x14ac:dyDescent="0.25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</row>
    <row r="789" spans="1:11" x14ac:dyDescent="0.25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</row>
    <row r="790" spans="1:11" x14ac:dyDescent="0.25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</row>
    <row r="791" spans="1:11" x14ac:dyDescent="0.25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</row>
    <row r="792" spans="1:11" x14ac:dyDescent="0.25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</row>
    <row r="793" spans="1:11" x14ac:dyDescent="0.25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</row>
    <row r="794" spans="1:11" x14ac:dyDescent="0.25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</row>
    <row r="795" spans="1:11" x14ac:dyDescent="0.25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</row>
    <row r="796" spans="1:11" x14ac:dyDescent="0.25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</row>
    <row r="797" spans="1:11" x14ac:dyDescent="0.25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</row>
    <row r="798" spans="1:11" x14ac:dyDescent="0.25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</row>
    <row r="799" spans="1:11" x14ac:dyDescent="0.25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</row>
    <row r="800" spans="1:11" x14ac:dyDescent="0.25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</row>
    <row r="801" spans="1:11" x14ac:dyDescent="0.25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</row>
    <row r="802" spans="1:11" x14ac:dyDescent="0.25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</row>
    <row r="803" spans="1:11" x14ac:dyDescent="0.25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</row>
    <row r="804" spans="1:11" x14ac:dyDescent="0.25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</row>
    <row r="805" spans="1:11" x14ac:dyDescent="0.25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</row>
    <row r="806" spans="1:11" x14ac:dyDescent="0.25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</row>
    <row r="807" spans="1:11" x14ac:dyDescent="0.25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</row>
    <row r="808" spans="1:11" x14ac:dyDescent="0.25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</row>
    <row r="809" spans="1:11" x14ac:dyDescent="0.25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</row>
    <row r="810" spans="1:11" x14ac:dyDescent="0.25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</row>
    <row r="811" spans="1:11" x14ac:dyDescent="0.25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</row>
    <row r="812" spans="1:11" x14ac:dyDescent="0.25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</row>
    <row r="813" spans="1:11" x14ac:dyDescent="0.25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</row>
    <row r="814" spans="1:11" x14ac:dyDescent="0.25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</row>
    <row r="815" spans="1:11" x14ac:dyDescent="0.25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</row>
    <row r="816" spans="1:11" x14ac:dyDescent="0.25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</row>
    <row r="817" spans="1:11" x14ac:dyDescent="0.25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</row>
    <row r="818" spans="1:11" x14ac:dyDescent="0.25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</row>
    <row r="819" spans="1:11" x14ac:dyDescent="0.25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</row>
    <row r="820" spans="1:11" x14ac:dyDescent="0.25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</row>
    <row r="821" spans="1:11" x14ac:dyDescent="0.25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</row>
    <row r="822" spans="1:11" x14ac:dyDescent="0.25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</row>
    <row r="823" spans="1:11" x14ac:dyDescent="0.25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</row>
    <row r="824" spans="1:11" x14ac:dyDescent="0.25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</row>
    <row r="825" spans="1:11" x14ac:dyDescent="0.25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</row>
    <row r="826" spans="1:11" x14ac:dyDescent="0.25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</row>
    <row r="827" spans="1:11" x14ac:dyDescent="0.25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</row>
    <row r="828" spans="1:11" x14ac:dyDescent="0.25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</row>
    <row r="829" spans="1:11" x14ac:dyDescent="0.25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</row>
    <row r="830" spans="1:11" x14ac:dyDescent="0.25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</row>
    <row r="831" spans="1:11" x14ac:dyDescent="0.25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</row>
    <row r="832" spans="1:11" x14ac:dyDescent="0.25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</row>
    <row r="833" spans="1:11" x14ac:dyDescent="0.25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</row>
    <row r="834" spans="1:11" x14ac:dyDescent="0.25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</row>
    <row r="835" spans="1:11" x14ac:dyDescent="0.25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</row>
    <row r="836" spans="1:11" x14ac:dyDescent="0.25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</row>
    <row r="837" spans="1:11" x14ac:dyDescent="0.25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</row>
    <row r="838" spans="1:11" x14ac:dyDescent="0.25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</row>
    <row r="839" spans="1:11" x14ac:dyDescent="0.25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</row>
    <row r="840" spans="1:11" x14ac:dyDescent="0.25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</row>
    <row r="841" spans="1:11" x14ac:dyDescent="0.25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</row>
    <row r="842" spans="1:11" x14ac:dyDescent="0.25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</row>
    <row r="843" spans="1:11" x14ac:dyDescent="0.25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</row>
    <row r="844" spans="1:11" x14ac:dyDescent="0.25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</row>
    <row r="845" spans="1:11" x14ac:dyDescent="0.25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</row>
    <row r="846" spans="1:11" x14ac:dyDescent="0.25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</row>
    <row r="847" spans="1:11" x14ac:dyDescent="0.25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</row>
    <row r="848" spans="1:11" x14ac:dyDescent="0.25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</row>
    <row r="849" spans="1:11" x14ac:dyDescent="0.25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</row>
    <row r="850" spans="1:11" x14ac:dyDescent="0.25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</row>
    <row r="851" spans="1:11" x14ac:dyDescent="0.25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</row>
    <row r="852" spans="1:11" x14ac:dyDescent="0.25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</row>
    <row r="853" spans="1:11" x14ac:dyDescent="0.25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</row>
    <row r="854" spans="1:11" x14ac:dyDescent="0.25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</row>
    <row r="855" spans="1:11" x14ac:dyDescent="0.25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</row>
    <row r="856" spans="1:11" x14ac:dyDescent="0.25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</row>
    <row r="857" spans="1:11" x14ac:dyDescent="0.25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</row>
    <row r="858" spans="1:11" x14ac:dyDescent="0.25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</row>
    <row r="859" spans="1:11" x14ac:dyDescent="0.25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</row>
    <row r="860" spans="1:11" x14ac:dyDescent="0.25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</row>
    <row r="861" spans="1:11" x14ac:dyDescent="0.25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</row>
    <row r="862" spans="1:11" x14ac:dyDescent="0.25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</row>
    <row r="863" spans="1:11" x14ac:dyDescent="0.25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</row>
    <row r="864" spans="1:11" x14ac:dyDescent="0.25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</row>
    <row r="865" spans="1:11" x14ac:dyDescent="0.25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</row>
    <row r="866" spans="1:11" x14ac:dyDescent="0.25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</row>
    <row r="867" spans="1:11" x14ac:dyDescent="0.25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</row>
    <row r="868" spans="1:11" x14ac:dyDescent="0.25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</row>
    <row r="869" spans="1:11" x14ac:dyDescent="0.25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</row>
    <row r="870" spans="1:11" x14ac:dyDescent="0.25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</row>
    <row r="871" spans="1:11" x14ac:dyDescent="0.25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</row>
    <row r="872" spans="1:11" x14ac:dyDescent="0.25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</row>
    <row r="873" spans="1:11" x14ac:dyDescent="0.25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</row>
    <row r="874" spans="1:11" x14ac:dyDescent="0.25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</row>
    <row r="875" spans="1:11" x14ac:dyDescent="0.25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</row>
    <row r="876" spans="1:11" x14ac:dyDescent="0.25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</row>
    <row r="877" spans="1:11" x14ac:dyDescent="0.25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</row>
    <row r="878" spans="1:11" x14ac:dyDescent="0.25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</row>
    <row r="879" spans="1:11" x14ac:dyDescent="0.25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</row>
    <row r="880" spans="1:11" x14ac:dyDescent="0.25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</row>
    <row r="881" spans="1:11" x14ac:dyDescent="0.25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</row>
    <row r="882" spans="1:11" x14ac:dyDescent="0.25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</row>
    <row r="883" spans="1:11" x14ac:dyDescent="0.25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</row>
    <row r="884" spans="1:11" x14ac:dyDescent="0.25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</row>
    <row r="885" spans="1:11" x14ac:dyDescent="0.25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</row>
    <row r="886" spans="1:11" x14ac:dyDescent="0.25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</row>
    <row r="887" spans="1:11" x14ac:dyDescent="0.25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</row>
    <row r="888" spans="1:11" x14ac:dyDescent="0.25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</row>
    <row r="889" spans="1:11" x14ac:dyDescent="0.25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</row>
    <row r="890" spans="1:11" x14ac:dyDescent="0.25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</row>
    <row r="891" spans="1:11" x14ac:dyDescent="0.25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</row>
    <row r="892" spans="1:11" x14ac:dyDescent="0.25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</row>
    <row r="893" spans="1:11" x14ac:dyDescent="0.25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</row>
    <row r="894" spans="1:11" x14ac:dyDescent="0.25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</row>
    <row r="895" spans="1:11" x14ac:dyDescent="0.25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</row>
    <row r="896" spans="1:11" x14ac:dyDescent="0.25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</row>
    <row r="897" spans="1:11" x14ac:dyDescent="0.25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</row>
    <row r="898" spans="1:11" x14ac:dyDescent="0.25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</row>
    <row r="899" spans="1:11" x14ac:dyDescent="0.25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</row>
    <row r="900" spans="1:11" x14ac:dyDescent="0.25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</row>
    <row r="901" spans="1:11" x14ac:dyDescent="0.25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</row>
    <row r="902" spans="1:11" x14ac:dyDescent="0.25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</row>
    <row r="903" spans="1:11" x14ac:dyDescent="0.25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</row>
    <row r="904" spans="1:11" x14ac:dyDescent="0.25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</row>
    <row r="905" spans="1:11" x14ac:dyDescent="0.25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</row>
    <row r="906" spans="1:11" x14ac:dyDescent="0.25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</row>
    <row r="907" spans="1:11" x14ac:dyDescent="0.25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</row>
    <row r="908" spans="1:11" x14ac:dyDescent="0.25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</row>
    <row r="909" spans="1:11" x14ac:dyDescent="0.25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</row>
    <row r="910" spans="1:11" x14ac:dyDescent="0.25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</row>
    <row r="911" spans="1:11" x14ac:dyDescent="0.25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</row>
    <row r="912" spans="1:11" x14ac:dyDescent="0.25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</row>
    <row r="913" spans="1:11" x14ac:dyDescent="0.25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</row>
    <row r="914" spans="1:11" x14ac:dyDescent="0.25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</row>
    <row r="915" spans="1:11" x14ac:dyDescent="0.25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</row>
    <row r="916" spans="1:11" x14ac:dyDescent="0.25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</row>
    <row r="917" spans="1:11" x14ac:dyDescent="0.25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</row>
    <row r="918" spans="1:11" x14ac:dyDescent="0.25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</row>
    <row r="919" spans="1:11" x14ac:dyDescent="0.25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</row>
    <row r="920" spans="1:11" x14ac:dyDescent="0.25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</row>
    <row r="921" spans="1:11" x14ac:dyDescent="0.25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</row>
    <row r="922" spans="1:11" x14ac:dyDescent="0.25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</row>
    <row r="923" spans="1:11" x14ac:dyDescent="0.25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</row>
    <row r="924" spans="1:11" x14ac:dyDescent="0.25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</row>
    <row r="925" spans="1:11" x14ac:dyDescent="0.25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</row>
    <row r="926" spans="1:11" x14ac:dyDescent="0.25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</row>
    <row r="927" spans="1:11" x14ac:dyDescent="0.25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</row>
    <row r="928" spans="1:11" x14ac:dyDescent="0.25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</row>
    <row r="929" spans="1:11" x14ac:dyDescent="0.25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</row>
    <row r="930" spans="1:11" x14ac:dyDescent="0.25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</row>
    <row r="931" spans="1:11" x14ac:dyDescent="0.25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</row>
    <row r="932" spans="1:11" x14ac:dyDescent="0.25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</row>
    <row r="933" spans="1:11" x14ac:dyDescent="0.25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</row>
    <row r="934" spans="1:11" x14ac:dyDescent="0.25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</row>
    <row r="935" spans="1:11" x14ac:dyDescent="0.25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</row>
    <row r="936" spans="1:11" x14ac:dyDescent="0.25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</row>
    <row r="937" spans="1:11" x14ac:dyDescent="0.25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</row>
    <row r="938" spans="1:11" x14ac:dyDescent="0.25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</row>
    <row r="939" spans="1:11" x14ac:dyDescent="0.25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</row>
    <row r="940" spans="1:11" x14ac:dyDescent="0.25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</row>
    <row r="941" spans="1:11" x14ac:dyDescent="0.25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</row>
    <row r="942" spans="1:11" x14ac:dyDescent="0.25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</row>
    <row r="943" spans="1:11" x14ac:dyDescent="0.25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</row>
    <row r="944" spans="1:11" x14ac:dyDescent="0.25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</row>
    <row r="945" spans="1:11" x14ac:dyDescent="0.25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</row>
    <row r="946" spans="1:11" x14ac:dyDescent="0.25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</row>
    <row r="947" spans="1:11" x14ac:dyDescent="0.25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</row>
    <row r="948" spans="1:11" x14ac:dyDescent="0.25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</row>
    <row r="949" spans="1:11" x14ac:dyDescent="0.25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</row>
    <row r="950" spans="1:11" x14ac:dyDescent="0.25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</row>
    <row r="951" spans="1:11" x14ac:dyDescent="0.25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</row>
    <row r="952" spans="1:11" x14ac:dyDescent="0.25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</row>
    <row r="953" spans="1:11" x14ac:dyDescent="0.25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</row>
    <row r="954" spans="1:11" x14ac:dyDescent="0.25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</row>
    <row r="955" spans="1:11" x14ac:dyDescent="0.25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</row>
    <row r="956" spans="1:11" x14ac:dyDescent="0.25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</row>
    <row r="957" spans="1:11" x14ac:dyDescent="0.25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</row>
    <row r="958" spans="1:11" x14ac:dyDescent="0.25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</row>
    <row r="959" spans="1:11" x14ac:dyDescent="0.25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</row>
    <row r="960" spans="1:11" x14ac:dyDescent="0.25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</row>
    <row r="961" spans="1:11" x14ac:dyDescent="0.25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</row>
    <row r="962" spans="1:11" x14ac:dyDescent="0.25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</row>
    <row r="963" spans="1:11" x14ac:dyDescent="0.25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</row>
    <row r="964" spans="1:11" x14ac:dyDescent="0.25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</row>
    <row r="965" spans="1:11" x14ac:dyDescent="0.25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</row>
    <row r="966" spans="1:11" x14ac:dyDescent="0.25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</row>
    <row r="967" spans="1:11" x14ac:dyDescent="0.25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</row>
    <row r="968" spans="1:11" x14ac:dyDescent="0.25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</row>
    <row r="969" spans="1:11" x14ac:dyDescent="0.25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</row>
    <row r="970" spans="1:11" x14ac:dyDescent="0.25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</row>
    <row r="971" spans="1:11" x14ac:dyDescent="0.25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</row>
    <row r="972" spans="1:11" x14ac:dyDescent="0.25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</row>
    <row r="973" spans="1:11" x14ac:dyDescent="0.25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</row>
    <row r="974" spans="1:11" x14ac:dyDescent="0.25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</row>
    <row r="975" spans="1:11" x14ac:dyDescent="0.25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</row>
    <row r="976" spans="1:11" x14ac:dyDescent="0.25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</row>
    <row r="977" spans="1:11" x14ac:dyDescent="0.25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</row>
    <row r="978" spans="1:11" x14ac:dyDescent="0.25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</row>
    <row r="979" spans="1:11" x14ac:dyDescent="0.25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</row>
    <row r="980" spans="1:11" x14ac:dyDescent="0.25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</row>
    <row r="981" spans="1:11" x14ac:dyDescent="0.25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</row>
    <row r="982" spans="1:11" x14ac:dyDescent="0.25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</row>
    <row r="983" spans="1:11" x14ac:dyDescent="0.25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</row>
    <row r="984" spans="1:11" x14ac:dyDescent="0.25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</row>
    <row r="985" spans="1:11" x14ac:dyDescent="0.25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</row>
    <row r="986" spans="1:11" x14ac:dyDescent="0.25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</row>
    <row r="987" spans="1:11" x14ac:dyDescent="0.25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</row>
    <row r="988" spans="1:11" x14ac:dyDescent="0.25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</row>
    <row r="989" spans="1:11" x14ac:dyDescent="0.25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</row>
    <row r="990" spans="1:11" x14ac:dyDescent="0.25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</row>
    <row r="991" spans="1:11" x14ac:dyDescent="0.25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</row>
    <row r="992" spans="1:11" x14ac:dyDescent="0.25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</row>
    <row r="993" spans="1:11" x14ac:dyDescent="0.25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</row>
    <row r="994" spans="1:11" x14ac:dyDescent="0.25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</row>
    <row r="995" spans="1:11" x14ac:dyDescent="0.25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</row>
    <row r="996" spans="1:11" x14ac:dyDescent="0.25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</row>
    <row r="997" spans="1:11" x14ac:dyDescent="0.25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</row>
    <row r="998" spans="1:11" x14ac:dyDescent="0.25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</row>
    <row r="999" spans="1:11" x14ac:dyDescent="0.25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</row>
    <row r="1000" spans="1:11" x14ac:dyDescent="0.25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</row>
    <row r="1001" spans="1:11" x14ac:dyDescent="0.25">
      <c r="A1001" s="27"/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</row>
    <row r="1002" spans="1:11" x14ac:dyDescent="0.25">
      <c r="A1002" s="27"/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</row>
    <row r="1003" spans="1:11" x14ac:dyDescent="0.25">
      <c r="A1003" s="27"/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</row>
    <row r="1004" spans="1:11" x14ac:dyDescent="0.25">
      <c r="A1004" s="27"/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</row>
    <row r="1005" spans="1:11" x14ac:dyDescent="0.25">
      <c r="A1005" s="27"/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</row>
    <row r="1006" spans="1:11" x14ac:dyDescent="0.25">
      <c r="A1006" s="27"/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</row>
    <row r="1007" spans="1:11" x14ac:dyDescent="0.25">
      <c r="A1007" s="27"/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</row>
    <row r="1008" spans="1:11" x14ac:dyDescent="0.25">
      <c r="A1008" s="27"/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</row>
    <row r="1009" spans="1:11" x14ac:dyDescent="0.25">
      <c r="A1009" s="27"/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</row>
    <row r="1010" spans="1:11" x14ac:dyDescent="0.25">
      <c r="A1010" s="27"/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</row>
    <row r="1011" spans="1:11" x14ac:dyDescent="0.25">
      <c r="A1011" s="27"/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</row>
    <row r="1012" spans="1:11" x14ac:dyDescent="0.25">
      <c r="A1012" s="27"/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</row>
    <row r="1013" spans="1:11" x14ac:dyDescent="0.25">
      <c r="A1013" s="27"/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</row>
    <row r="1014" spans="1:11" x14ac:dyDescent="0.25">
      <c r="A1014" s="27"/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</row>
    <row r="1015" spans="1:11" x14ac:dyDescent="0.25">
      <c r="A1015" s="27"/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</row>
    <row r="1016" spans="1:11" x14ac:dyDescent="0.25">
      <c r="A1016" s="27"/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</row>
    <row r="1017" spans="1:11" x14ac:dyDescent="0.25">
      <c r="A1017" s="27"/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</row>
    <row r="1018" spans="1:11" x14ac:dyDescent="0.25">
      <c r="A1018" s="27"/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</row>
    <row r="1019" spans="1:11" x14ac:dyDescent="0.25">
      <c r="A1019" s="27"/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</row>
    <row r="1020" spans="1:11" x14ac:dyDescent="0.25">
      <c r="A1020" s="27"/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</row>
    <row r="1021" spans="1:11" x14ac:dyDescent="0.25">
      <c r="A1021" s="27"/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</row>
    <row r="1022" spans="1:11" x14ac:dyDescent="0.25">
      <c r="A1022" s="27"/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</row>
    <row r="1023" spans="1:11" x14ac:dyDescent="0.25">
      <c r="A1023" s="27"/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</row>
    <row r="1024" spans="1:11" x14ac:dyDescent="0.25">
      <c r="A1024" s="27"/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</row>
    <row r="1025" spans="1:11" x14ac:dyDescent="0.25">
      <c r="A1025" s="27"/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</row>
    <row r="1026" spans="1:11" x14ac:dyDescent="0.25">
      <c r="A1026" s="27"/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</row>
    <row r="1027" spans="1:11" x14ac:dyDescent="0.25">
      <c r="A1027" s="27"/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</row>
    <row r="1028" spans="1:11" x14ac:dyDescent="0.25">
      <c r="A1028" s="27"/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</row>
    <row r="1029" spans="1:11" x14ac:dyDescent="0.25">
      <c r="A1029" s="27"/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</row>
    <row r="1030" spans="1:11" x14ac:dyDescent="0.25">
      <c r="A1030" s="27"/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</row>
    <row r="1031" spans="1:11" x14ac:dyDescent="0.25">
      <c r="A1031" s="27"/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</row>
    <row r="1032" spans="1:11" x14ac:dyDescent="0.25">
      <c r="A1032" s="27"/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</row>
    <row r="1033" spans="1:11" x14ac:dyDescent="0.25">
      <c r="A1033" s="27"/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</row>
    <row r="1034" spans="1:11" x14ac:dyDescent="0.25">
      <c r="A1034" s="27"/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</row>
    <row r="1035" spans="1:11" x14ac:dyDescent="0.25">
      <c r="A1035" s="27"/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</row>
    <row r="1036" spans="1:11" x14ac:dyDescent="0.25">
      <c r="A1036" s="27"/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</row>
    <row r="1037" spans="1:11" x14ac:dyDescent="0.25">
      <c r="A1037" s="27"/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</row>
    <row r="1038" spans="1:11" x14ac:dyDescent="0.25">
      <c r="A1038" s="27"/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</row>
    <row r="1039" spans="1:11" x14ac:dyDescent="0.25">
      <c r="A1039" s="27"/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</row>
    <row r="1040" spans="1:11" x14ac:dyDescent="0.25">
      <c r="A1040" s="27"/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</row>
    <row r="1041" spans="1:11" x14ac:dyDescent="0.25">
      <c r="A1041" s="27"/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</row>
    <row r="1042" spans="1:11" x14ac:dyDescent="0.25">
      <c r="A1042" s="27"/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</row>
    <row r="1043" spans="1:11" x14ac:dyDescent="0.25">
      <c r="A1043" s="27"/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</row>
    <row r="1044" spans="1:11" x14ac:dyDescent="0.25">
      <c r="A1044" s="27"/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</row>
    <row r="1045" spans="1:11" x14ac:dyDescent="0.25">
      <c r="A1045" s="27"/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</row>
    <row r="1046" spans="1:11" x14ac:dyDescent="0.25">
      <c r="A1046" s="27"/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</row>
    <row r="1047" spans="1:11" x14ac:dyDescent="0.25">
      <c r="A1047" s="27"/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</row>
    <row r="1048" spans="1:11" x14ac:dyDescent="0.25">
      <c r="A1048" s="27"/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</row>
    <row r="1049" spans="1:11" x14ac:dyDescent="0.25">
      <c r="A1049" s="27"/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</row>
    <row r="1050" spans="1:11" x14ac:dyDescent="0.25">
      <c r="A1050" s="27"/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</row>
    <row r="1051" spans="1:11" x14ac:dyDescent="0.25">
      <c r="A1051" s="27"/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</row>
    <row r="1052" spans="1:11" x14ac:dyDescent="0.25">
      <c r="A1052" s="27"/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</row>
    <row r="1053" spans="1:11" x14ac:dyDescent="0.25">
      <c r="A1053" s="27"/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</row>
    <row r="1054" spans="1:11" x14ac:dyDescent="0.25">
      <c r="A1054" s="27"/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</row>
    <row r="1055" spans="1:11" x14ac:dyDescent="0.25">
      <c r="A1055" s="27"/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</row>
    <row r="1056" spans="1:11" x14ac:dyDescent="0.25">
      <c r="A1056" s="27"/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</row>
    <row r="1057" spans="1:11" x14ac:dyDescent="0.25">
      <c r="A1057" s="27"/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</row>
    <row r="1058" spans="1:11" x14ac:dyDescent="0.25">
      <c r="A1058" s="27"/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</row>
    <row r="1059" spans="1:11" x14ac:dyDescent="0.25">
      <c r="A1059" s="27"/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</row>
    <row r="1060" spans="1:11" x14ac:dyDescent="0.25">
      <c r="A1060" s="27"/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</row>
    <row r="1061" spans="1:11" x14ac:dyDescent="0.25">
      <c r="A1061" s="27"/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</row>
    <row r="1062" spans="1:11" x14ac:dyDescent="0.25">
      <c r="A1062" s="27"/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</row>
    <row r="1063" spans="1:11" x14ac:dyDescent="0.25">
      <c r="A1063" s="27"/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</row>
    <row r="1064" spans="1:11" x14ac:dyDescent="0.25">
      <c r="A1064" s="27"/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</row>
    <row r="1065" spans="1:11" x14ac:dyDescent="0.25">
      <c r="A1065" s="27"/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</row>
    <row r="1066" spans="1:11" x14ac:dyDescent="0.25">
      <c r="A1066" s="27"/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</row>
    <row r="1067" spans="1:11" x14ac:dyDescent="0.25">
      <c r="A1067" s="27"/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</row>
    <row r="1068" spans="1:11" x14ac:dyDescent="0.25">
      <c r="A1068" s="27"/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</row>
    <row r="1069" spans="1:11" x14ac:dyDescent="0.25">
      <c r="A1069" s="27"/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</row>
    <row r="1070" spans="1:11" x14ac:dyDescent="0.25">
      <c r="A1070" s="27"/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</row>
    <row r="1071" spans="1:11" x14ac:dyDescent="0.25">
      <c r="A1071" s="27"/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</row>
    <row r="1072" spans="1:11" x14ac:dyDescent="0.25">
      <c r="A1072" s="27"/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</row>
    <row r="1073" spans="1:11" x14ac:dyDescent="0.25">
      <c r="A1073" s="27"/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</row>
    <row r="1074" spans="1:11" x14ac:dyDescent="0.25">
      <c r="A1074" s="27"/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</row>
    <row r="1075" spans="1:11" x14ac:dyDescent="0.25">
      <c r="A1075" s="27"/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</row>
    <row r="1076" spans="1:11" x14ac:dyDescent="0.25">
      <c r="A1076" s="27"/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</row>
    <row r="1077" spans="1:11" x14ac:dyDescent="0.25">
      <c r="A1077" s="27"/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</row>
    <row r="1078" spans="1:11" x14ac:dyDescent="0.25">
      <c r="A1078" s="27"/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</row>
    <row r="1079" spans="1:11" x14ac:dyDescent="0.25">
      <c r="A1079" s="27"/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</row>
    <row r="1080" spans="1:11" x14ac:dyDescent="0.25">
      <c r="A1080" s="27"/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</row>
    <row r="1081" spans="1:11" x14ac:dyDescent="0.25">
      <c r="A1081" s="27"/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</row>
    <row r="1082" spans="1:11" x14ac:dyDescent="0.25">
      <c r="A1082" s="27"/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</row>
    <row r="1083" spans="1:11" x14ac:dyDescent="0.25">
      <c r="A1083" s="27"/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</row>
    <row r="1084" spans="1:11" x14ac:dyDescent="0.25">
      <c r="A1084" s="27"/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</row>
    <row r="1085" spans="1:11" x14ac:dyDescent="0.25">
      <c r="A1085" s="27"/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</row>
    <row r="1086" spans="1:11" x14ac:dyDescent="0.25">
      <c r="A1086" s="27"/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</row>
    <row r="1087" spans="1:11" x14ac:dyDescent="0.25">
      <c r="A1087" s="27"/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</row>
    <row r="1088" spans="1:11" x14ac:dyDescent="0.25">
      <c r="A1088" s="27"/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</row>
    <row r="1089" spans="1:11" x14ac:dyDescent="0.25">
      <c r="A1089" s="27"/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</row>
    <row r="1090" spans="1:11" x14ac:dyDescent="0.25">
      <c r="A1090" s="27"/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</row>
    <row r="1091" spans="1:11" x14ac:dyDescent="0.25">
      <c r="A1091" s="27"/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</row>
    <row r="1092" spans="1:11" x14ac:dyDescent="0.25">
      <c r="A1092" s="27"/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</row>
    <row r="1093" spans="1:11" x14ac:dyDescent="0.25">
      <c r="A1093" s="27"/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</row>
    <row r="1094" spans="1:11" x14ac:dyDescent="0.25">
      <c r="A1094" s="27"/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</row>
    <row r="1095" spans="1:11" x14ac:dyDescent="0.25">
      <c r="A1095" s="27"/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</row>
    <row r="1096" spans="1:11" x14ac:dyDescent="0.25">
      <c r="A1096" s="27"/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</row>
    <row r="1097" spans="1:11" x14ac:dyDescent="0.25">
      <c r="A1097" s="27"/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</row>
    <row r="1098" spans="1:11" x14ac:dyDescent="0.25">
      <c r="A1098" s="27"/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</row>
    <row r="1099" spans="1:11" x14ac:dyDescent="0.25">
      <c r="A1099" s="27"/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</row>
    <row r="1100" spans="1:11" x14ac:dyDescent="0.25">
      <c r="A1100" s="27"/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</row>
    <row r="1101" spans="1:11" x14ac:dyDescent="0.25">
      <c r="A1101" s="27"/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</row>
    <row r="1102" spans="1:11" x14ac:dyDescent="0.25">
      <c r="A1102" s="27"/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</row>
    <row r="1103" spans="1:11" x14ac:dyDescent="0.25">
      <c r="A1103" s="27"/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</row>
    <row r="1104" spans="1:11" x14ac:dyDescent="0.25">
      <c r="A1104" s="27"/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</row>
    <row r="1105" spans="1:11" x14ac:dyDescent="0.25">
      <c r="A1105" s="27"/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</row>
    <row r="1106" spans="1:11" x14ac:dyDescent="0.25">
      <c r="A1106" s="27"/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</row>
    <row r="1107" spans="1:11" x14ac:dyDescent="0.25">
      <c r="A1107" s="27"/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</row>
    <row r="1108" spans="1:11" x14ac:dyDescent="0.25">
      <c r="A1108" s="27"/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</row>
    <row r="1109" spans="1:11" x14ac:dyDescent="0.25">
      <c r="A1109" s="27"/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</row>
    <row r="1110" spans="1:11" x14ac:dyDescent="0.25">
      <c r="A1110" s="27"/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</row>
    <row r="1111" spans="1:11" x14ac:dyDescent="0.25">
      <c r="A1111" s="27"/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</row>
    <row r="1112" spans="1:11" x14ac:dyDescent="0.25">
      <c r="A1112" s="27"/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</row>
    <row r="1113" spans="1:11" x14ac:dyDescent="0.25">
      <c r="A1113" s="27"/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</row>
    <row r="1114" spans="1:11" x14ac:dyDescent="0.25">
      <c r="A1114" s="27"/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</row>
    <row r="1115" spans="1:11" x14ac:dyDescent="0.25">
      <c r="A1115" s="27"/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</row>
    <row r="1116" spans="1:11" x14ac:dyDescent="0.25">
      <c r="A1116" s="27"/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</row>
    <row r="1117" spans="1:11" x14ac:dyDescent="0.25">
      <c r="A1117" s="27"/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</row>
    <row r="1118" spans="1:11" x14ac:dyDescent="0.25">
      <c r="A1118" s="27"/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</row>
    <row r="1119" spans="1:11" x14ac:dyDescent="0.25">
      <c r="A1119" s="27"/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</row>
    <row r="1120" spans="1:11" x14ac:dyDescent="0.25">
      <c r="A1120" s="27"/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</row>
    <row r="1121" spans="1:11" x14ac:dyDescent="0.25">
      <c r="A1121" s="27"/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</row>
    <row r="1122" spans="1:11" x14ac:dyDescent="0.25">
      <c r="A1122" s="27"/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</row>
    <row r="1123" spans="1:11" x14ac:dyDescent="0.25">
      <c r="A1123" s="27"/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</row>
    <row r="1124" spans="1:11" x14ac:dyDescent="0.25">
      <c r="A1124" s="27"/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</row>
    <row r="1125" spans="1:11" x14ac:dyDescent="0.25">
      <c r="A1125" s="27"/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</row>
    <row r="1126" spans="1:11" x14ac:dyDescent="0.25">
      <c r="A1126" s="27"/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</row>
    <row r="1127" spans="1:11" x14ac:dyDescent="0.25">
      <c r="A1127" s="27"/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</row>
    <row r="1128" spans="1:11" x14ac:dyDescent="0.25">
      <c r="A1128" s="27"/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</row>
    <row r="1129" spans="1:11" x14ac:dyDescent="0.25">
      <c r="A1129" s="27"/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</row>
    <row r="1130" spans="1:11" x14ac:dyDescent="0.25">
      <c r="A1130" s="27"/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</row>
    <row r="1131" spans="1:11" x14ac:dyDescent="0.25">
      <c r="A1131" s="27"/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</row>
    <row r="1132" spans="1:11" x14ac:dyDescent="0.25">
      <c r="A1132" s="27"/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</row>
    <row r="1133" spans="1:11" x14ac:dyDescent="0.25">
      <c r="A1133" s="27"/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</row>
    <row r="1134" spans="1:11" x14ac:dyDescent="0.25">
      <c r="A1134" s="27"/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</row>
    <row r="1135" spans="1:11" x14ac:dyDescent="0.25">
      <c r="A1135" s="27"/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</row>
    <row r="1136" spans="1:11" x14ac:dyDescent="0.25">
      <c r="A1136" s="27"/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</row>
    <row r="1137" spans="1:11" x14ac:dyDescent="0.25">
      <c r="A1137" s="27"/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</row>
    <row r="1138" spans="1:11" x14ac:dyDescent="0.25">
      <c r="A1138" s="27"/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</row>
    <row r="1139" spans="1:11" x14ac:dyDescent="0.25">
      <c r="A1139" s="27"/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</row>
    <row r="1140" spans="1:11" x14ac:dyDescent="0.25">
      <c r="A1140" s="27"/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</row>
    <row r="1141" spans="1:11" x14ac:dyDescent="0.25">
      <c r="A1141" s="27"/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</row>
    <row r="1142" spans="1:11" x14ac:dyDescent="0.25">
      <c r="A1142" s="27"/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</row>
    <row r="1143" spans="1:11" x14ac:dyDescent="0.25">
      <c r="A1143" s="27"/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</row>
    <row r="1144" spans="1:11" x14ac:dyDescent="0.25">
      <c r="A1144" s="27"/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</row>
    <row r="1145" spans="1:11" x14ac:dyDescent="0.25">
      <c r="A1145" s="27"/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</row>
    <row r="1146" spans="1:11" x14ac:dyDescent="0.25">
      <c r="A1146" s="27"/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</row>
    <row r="1147" spans="1:11" x14ac:dyDescent="0.25">
      <c r="A1147" s="27"/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</row>
    <row r="1148" spans="1:11" x14ac:dyDescent="0.25">
      <c r="A1148" s="27"/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</row>
    <row r="1149" spans="1:11" x14ac:dyDescent="0.25">
      <c r="A1149" s="27"/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</row>
    <row r="1150" spans="1:11" x14ac:dyDescent="0.25">
      <c r="A1150" s="27"/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</row>
    <row r="1151" spans="1:11" x14ac:dyDescent="0.25">
      <c r="A1151" s="27"/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</row>
    <row r="1152" spans="1:11" x14ac:dyDescent="0.25">
      <c r="A1152" s="27"/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</row>
    <row r="1153" spans="1:11" x14ac:dyDescent="0.25">
      <c r="A1153" s="27"/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</row>
    <row r="1154" spans="1:11" x14ac:dyDescent="0.25">
      <c r="A1154" s="27"/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</row>
    <row r="1155" spans="1:11" x14ac:dyDescent="0.25">
      <c r="A1155" s="27"/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</row>
    <row r="1156" spans="1:11" x14ac:dyDescent="0.25">
      <c r="A1156" s="27"/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</row>
    <row r="1157" spans="1:11" x14ac:dyDescent="0.25">
      <c r="A1157" s="27"/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</row>
    <row r="1158" spans="1:11" x14ac:dyDescent="0.25">
      <c r="A1158" s="27"/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</row>
    <row r="1159" spans="1:11" x14ac:dyDescent="0.25">
      <c r="A1159" s="27"/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</row>
    <row r="1160" spans="1:11" x14ac:dyDescent="0.25">
      <c r="A1160" s="27"/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</row>
    <row r="1161" spans="1:11" x14ac:dyDescent="0.25">
      <c r="A1161" s="27"/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</row>
    <row r="1162" spans="1:11" x14ac:dyDescent="0.25">
      <c r="A1162" s="27"/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</row>
    <row r="1163" spans="1:11" x14ac:dyDescent="0.25">
      <c r="A1163" s="27"/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</row>
    <row r="1164" spans="1:11" x14ac:dyDescent="0.25">
      <c r="A1164" s="27"/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</row>
    <row r="1165" spans="1:11" x14ac:dyDescent="0.25">
      <c r="A1165" s="27"/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</row>
    <row r="1166" spans="1:11" x14ac:dyDescent="0.25">
      <c r="A1166" s="27"/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</row>
    <row r="1167" spans="1:11" x14ac:dyDescent="0.25">
      <c r="A1167" s="27"/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</row>
    <row r="1168" spans="1:11" x14ac:dyDescent="0.25">
      <c r="A1168" s="27"/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</row>
    <row r="1169" spans="1:11" x14ac:dyDescent="0.25">
      <c r="A1169" s="27"/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</row>
    <row r="1170" spans="1:11" x14ac:dyDescent="0.25">
      <c r="A1170" s="27"/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</row>
    <row r="1171" spans="1:11" x14ac:dyDescent="0.25">
      <c r="A1171" s="27"/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</row>
    <row r="1172" spans="1:11" x14ac:dyDescent="0.25">
      <c r="A1172" s="27"/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</row>
    <row r="1173" spans="1:11" x14ac:dyDescent="0.25">
      <c r="A1173" s="27"/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</row>
    <row r="1174" spans="1:11" x14ac:dyDescent="0.25">
      <c r="A1174" s="27"/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</row>
    <row r="1175" spans="1:11" x14ac:dyDescent="0.25">
      <c r="A1175" s="27"/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</row>
    <row r="1176" spans="1:11" x14ac:dyDescent="0.25">
      <c r="A1176" s="27"/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</row>
    <row r="1177" spans="1:11" x14ac:dyDescent="0.25">
      <c r="A1177" s="27"/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</row>
    <row r="1178" spans="1:11" x14ac:dyDescent="0.25">
      <c r="A1178" s="27"/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</row>
    <row r="1179" spans="1:11" x14ac:dyDescent="0.25">
      <c r="A1179" s="27"/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</row>
    <row r="1180" spans="1:11" x14ac:dyDescent="0.25">
      <c r="A1180" s="27"/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</row>
    <row r="1181" spans="1:11" x14ac:dyDescent="0.25">
      <c r="A1181" s="27"/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</row>
    <row r="1182" spans="1:11" x14ac:dyDescent="0.25">
      <c r="A1182" s="27"/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</row>
    <row r="1183" spans="1:11" x14ac:dyDescent="0.25">
      <c r="A1183" s="27"/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</row>
    <row r="1184" spans="1:11" x14ac:dyDescent="0.25">
      <c r="A1184" s="27"/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</row>
    <row r="1185" spans="1:11" x14ac:dyDescent="0.25">
      <c r="A1185" s="27"/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</row>
    <row r="1186" spans="1:11" x14ac:dyDescent="0.25">
      <c r="A1186" s="27"/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</row>
    <row r="1187" spans="1:11" x14ac:dyDescent="0.25">
      <c r="A1187" s="27"/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</row>
    <row r="1188" spans="1:11" x14ac:dyDescent="0.25">
      <c r="A1188" s="27"/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</row>
    <row r="1189" spans="1:11" x14ac:dyDescent="0.25">
      <c r="A1189" s="27"/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</row>
    <row r="1190" spans="1:11" x14ac:dyDescent="0.25">
      <c r="A1190" s="27"/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</row>
    <row r="1191" spans="1:11" x14ac:dyDescent="0.25">
      <c r="A1191" s="27"/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</row>
    <row r="1192" spans="1:11" x14ac:dyDescent="0.25">
      <c r="A1192" s="27"/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</row>
    <row r="1193" spans="1:11" x14ac:dyDescent="0.25">
      <c r="A1193" s="27"/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</row>
    <row r="1194" spans="1:11" x14ac:dyDescent="0.25">
      <c r="A1194" s="27"/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</row>
    <row r="1195" spans="1:11" x14ac:dyDescent="0.25">
      <c r="A1195" s="27"/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</row>
    <row r="1196" spans="1:11" x14ac:dyDescent="0.25">
      <c r="A1196" s="27"/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</row>
    <row r="1197" spans="1:11" x14ac:dyDescent="0.25">
      <c r="A1197" s="27"/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</row>
    <row r="1198" spans="1:11" x14ac:dyDescent="0.25">
      <c r="A1198" s="27"/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</row>
    <row r="1199" spans="1:11" x14ac:dyDescent="0.25">
      <c r="A1199" s="27"/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</row>
    <row r="1200" spans="1:11" x14ac:dyDescent="0.25">
      <c r="A1200" s="27"/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</row>
    <row r="1201" spans="1:11" x14ac:dyDescent="0.25">
      <c r="A1201" s="27"/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</row>
    <row r="1202" spans="1:11" x14ac:dyDescent="0.25">
      <c r="A1202" s="27"/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</row>
    <row r="1203" spans="1:11" x14ac:dyDescent="0.25">
      <c r="A1203" s="27"/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</row>
    <row r="1204" spans="1:11" x14ac:dyDescent="0.25">
      <c r="A1204" s="27"/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</row>
    <row r="1205" spans="1:11" x14ac:dyDescent="0.25">
      <c r="A1205" s="27"/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</row>
    <row r="1206" spans="1:11" x14ac:dyDescent="0.25">
      <c r="A1206" s="27"/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</row>
    <row r="1207" spans="1:11" x14ac:dyDescent="0.25">
      <c r="A1207" s="27"/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</row>
    <row r="1208" spans="1:11" x14ac:dyDescent="0.25">
      <c r="A1208" s="27"/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</row>
    <row r="1209" spans="1:11" x14ac:dyDescent="0.25">
      <c r="A1209" s="27"/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</row>
    <row r="1210" spans="1:11" x14ac:dyDescent="0.25">
      <c r="A1210" s="27"/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</row>
    <row r="1211" spans="1:11" x14ac:dyDescent="0.25">
      <c r="A1211" s="27"/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</row>
    <row r="1212" spans="1:11" x14ac:dyDescent="0.25">
      <c r="A1212" s="27"/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</row>
    <row r="1213" spans="1:11" x14ac:dyDescent="0.25">
      <c r="A1213" s="27"/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</row>
    <row r="1214" spans="1:11" x14ac:dyDescent="0.25">
      <c r="A1214" s="27"/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</row>
    <row r="1215" spans="1:11" x14ac:dyDescent="0.25">
      <c r="A1215" s="27"/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</row>
    <row r="1216" spans="1:11" x14ac:dyDescent="0.25">
      <c r="A1216" s="27"/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</row>
    <row r="1217" spans="1:11" x14ac:dyDescent="0.25">
      <c r="A1217" s="27"/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</row>
    <row r="1218" spans="1:11" x14ac:dyDescent="0.25">
      <c r="A1218" s="27"/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</row>
    <row r="1219" spans="1:11" x14ac:dyDescent="0.25">
      <c r="A1219" s="27"/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</row>
    <row r="1220" spans="1:11" x14ac:dyDescent="0.25">
      <c r="A1220" s="27"/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</row>
    <row r="1221" spans="1:11" x14ac:dyDescent="0.25">
      <c r="A1221" s="27"/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</row>
    <row r="1222" spans="1:11" x14ac:dyDescent="0.25">
      <c r="A1222" s="27"/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</row>
    <row r="1223" spans="1:11" x14ac:dyDescent="0.25">
      <c r="A1223" s="27"/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</row>
    <row r="1224" spans="1:11" x14ac:dyDescent="0.25">
      <c r="A1224" s="27"/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</row>
    <row r="1225" spans="1:11" x14ac:dyDescent="0.25">
      <c r="A1225" s="27"/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</row>
    <row r="1226" spans="1:11" x14ac:dyDescent="0.25">
      <c r="A1226" s="27"/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</row>
    <row r="1227" spans="1:11" x14ac:dyDescent="0.25">
      <c r="A1227" s="27"/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</row>
    <row r="1228" spans="1:11" x14ac:dyDescent="0.25">
      <c r="A1228" s="27"/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</row>
    <row r="1229" spans="1:11" x14ac:dyDescent="0.25">
      <c r="A1229" s="27"/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</row>
    <row r="1230" spans="1:11" x14ac:dyDescent="0.25">
      <c r="A1230" s="27"/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</row>
    <row r="1231" spans="1:11" x14ac:dyDescent="0.25">
      <c r="A1231" s="27"/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</row>
    <row r="1232" spans="1:11" x14ac:dyDescent="0.25">
      <c r="A1232" s="27"/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</row>
    <row r="1233" spans="1:11" x14ac:dyDescent="0.25">
      <c r="A1233" s="27"/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</row>
    <row r="1234" spans="1:11" x14ac:dyDescent="0.25">
      <c r="A1234" s="27"/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</row>
    <row r="1235" spans="1:11" x14ac:dyDescent="0.25">
      <c r="A1235" s="27"/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</row>
    <row r="1236" spans="1:11" x14ac:dyDescent="0.25">
      <c r="A1236" s="27"/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</row>
    <row r="1237" spans="1:11" x14ac:dyDescent="0.25">
      <c r="A1237" s="27"/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</row>
    <row r="1238" spans="1:11" x14ac:dyDescent="0.25">
      <c r="A1238" s="27"/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</row>
    <row r="1239" spans="1:11" x14ac:dyDescent="0.25">
      <c r="A1239" s="27"/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</row>
    <row r="1240" spans="1:11" x14ac:dyDescent="0.25">
      <c r="A1240" s="27"/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</row>
    <row r="1241" spans="1:11" x14ac:dyDescent="0.25">
      <c r="A1241" s="27"/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</row>
    <row r="1242" spans="1:11" x14ac:dyDescent="0.25">
      <c r="A1242" s="27"/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</row>
    <row r="1243" spans="1:11" x14ac:dyDescent="0.25">
      <c r="A1243" s="27"/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</row>
    <row r="1244" spans="1:11" x14ac:dyDescent="0.25">
      <c r="A1244" s="27"/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</row>
    <row r="1245" spans="1:11" x14ac:dyDescent="0.25">
      <c r="A1245" s="27"/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</row>
    <row r="1246" spans="1:11" x14ac:dyDescent="0.25">
      <c r="A1246" s="27"/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</row>
    <row r="1247" spans="1:11" x14ac:dyDescent="0.25">
      <c r="A1247" s="27"/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</row>
    <row r="1248" spans="1:11" x14ac:dyDescent="0.25">
      <c r="A1248" s="27"/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</row>
    <row r="1249" spans="1:11" x14ac:dyDescent="0.25">
      <c r="A1249" s="27"/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</row>
    <row r="1250" spans="1:11" x14ac:dyDescent="0.25">
      <c r="A1250" s="27"/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</row>
    <row r="1251" spans="1:11" x14ac:dyDescent="0.25">
      <c r="A1251" s="27"/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</row>
    <row r="1252" spans="1:11" x14ac:dyDescent="0.25">
      <c r="A1252" s="27"/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</row>
    <row r="1253" spans="1:11" x14ac:dyDescent="0.25">
      <c r="A1253" s="27"/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</row>
    <row r="1254" spans="1:11" x14ac:dyDescent="0.25">
      <c r="A1254" s="27"/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</row>
    <row r="1255" spans="1:11" x14ac:dyDescent="0.25">
      <c r="A1255" s="27"/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</row>
    <row r="1256" spans="1:11" x14ac:dyDescent="0.25">
      <c r="A1256" s="27"/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</row>
    <row r="1257" spans="1:11" x14ac:dyDescent="0.25">
      <c r="A1257" s="27"/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</row>
    <row r="1258" spans="1:11" x14ac:dyDescent="0.25">
      <c r="A1258" s="27"/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</row>
    <row r="1259" spans="1:11" x14ac:dyDescent="0.25">
      <c r="A1259" s="27"/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</row>
    <row r="1260" spans="1:11" x14ac:dyDescent="0.25">
      <c r="A1260" s="27"/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</row>
    <row r="1261" spans="1:11" x14ac:dyDescent="0.25">
      <c r="A1261" s="27"/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</row>
    <row r="1262" spans="1:11" x14ac:dyDescent="0.25">
      <c r="A1262" s="27"/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</row>
    <row r="1263" spans="1:11" x14ac:dyDescent="0.25">
      <c r="A1263" s="27"/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</row>
    <row r="1264" spans="1:11" x14ac:dyDescent="0.25">
      <c r="A1264" s="27"/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</row>
    <row r="1265" spans="1:11" x14ac:dyDescent="0.25">
      <c r="A1265" s="27"/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</row>
    <row r="1266" spans="1:11" x14ac:dyDescent="0.25">
      <c r="A1266" s="27"/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</row>
    <row r="1267" spans="1:11" x14ac:dyDescent="0.25">
      <c r="A1267" s="27"/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</row>
    <row r="1268" spans="1:11" x14ac:dyDescent="0.25">
      <c r="A1268" s="27"/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</row>
    <row r="1269" spans="1:11" x14ac:dyDescent="0.25">
      <c r="A1269" s="27"/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</row>
    <row r="1270" spans="1:11" x14ac:dyDescent="0.25">
      <c r="A1270" s="27"/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</row>
    <row r="1271" spans="1:11" x14ac:dyDescent="0.25">
      <c r="A1271" s="27"/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</row>
    <row r="1272" spans="1:11" x14ac:dyDescent="0.25">
      <c r="A1272" s="27"/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</row>
    <row r="1273" spans="1:11" x14ac:dyDescent="0.25">
      <c r="A1273" s="27"/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</row>
    <row r="1274" spans="1:11" x14ac:dyDescent="0.25">
      <c r="A1274" s="27"/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</row>
    <row r="1275" spans="1:11" x14ac:dyDescent="0.25">
      <c r="A1275" s="27"/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</row>
    <row r="1276" spans="1:11" x14ac:dyDescent="0.25">
      <c r="A1276" s="27"/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</row>
    <row r="1277" spans="1:11" x14ac:dyDescent="0.25">
      <c r="A1277" s="27"/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</row>
    <row r="1278" spans="1:11" x14ac:dyDescent="0.25">
      <c r="A1278" s="27"/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</row>
    <row r="1279" spans="1:11" x14ac:dyDescent="0.25">
      <c r="A1279" s="27"/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</row>
    <row r="1280" spans="1:11" x14ac:dyDescent="0.25">
      <c r="A1280" s="27"/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</row>
    <row r="1281" spans="1:11" x14ac:dyDescent="0.25">
      <c r="A1281" s="27"/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</row>
    <row r="1282" spans="1:11" x14ac:dyDescent="0.25">
      <c r="A1282" s="27"/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</row>
    <row r="1283" spans="1:11" x14ac:dyDescent="0.25">
      <c r="A1283" s="27"/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</row>
  </sheetData>
  <mergeCells count="23">
    <mergeCell ref="K8:M8"/>
    <mergeCell ref="A31:AU31"/>
    <mergeCell ref="C49:D49"/>
    <mergeCell ref="F49:G49"/>
    <mergeCell ref="H49:J49"/>
    <mergeCell ref="A29:AU29"/>
    <mergeCell ref="A30:AU30"/>
    <mergeCell ref="A1:P1"/>
    <mergeCell ref="A8:A9"/>
    <mergeCell ref="B8:B9"/>
    <mergeCell ref="C8:C9"/>
    <mergeCell ref="N8:N9"/>
    <mergeCell ref="A3:P3"/>
    <mergeCell ref="D8:D9"/>
    <mergeCell ref="J8:J9"/>
    <mergeCell ref="F8:F9"/>
    <mergeCell ref="G8:I8"/>
    <mergeCell ref="P8:P9"/>
    <mergeCell ref="O8:O9"/>
    <mergeCell ref="A4:P4"/>
    <mergeCell ref="A5:P5"/>
    <mergeCell ref="A2:P2"/>
    <mergeCell ref="E8:E9"/>
  </mergeCells>
  <phoneticPr fontId="1" type="noConversion"/>
  <printOptions horizontalCentered="1"/>
  <pageMargins left="0.27559055118110237" right="0.19685039370078741" top="0.39370078740157483" bottom="0.39370078740157483" header="0.51181102362204722" footer="0.51181102362204722"/>
  <pageSetup paperSize="9" scale="88" orientation="landscape" horizontalDpi="300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"/>
  <sheetViews>
    <sheetView workbookViewId="0">
      <selection activeCell="J34" sqref="J34"/>
    </sheetView>
  </sheetViews>
  <sheetFormatPr defaultRowHeight="13.2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indexed="15"/>
  </sheetPr>
  <dimension ref="A1:Z101"/>
  <sheetViews>
    <sheetView view="pageBreakPreview" zoomScale="70" zoomScaleNormal="90" zoomScaleSheetLayoutView="70" workbookViewId="0">
      <selection activeCell="A10" sqref="A10:B10"/>
    </sheetView>
  </sheetViews>
  <sheetFormatPr defaultColWidth="9.109375" defaultRowHeight="13.2" outlineLevelCol="1" x14ac:dyDescent="0.25"/>
  <cols>
    <col min="1" max="1" width="6.33203125" style="28" customWidth="1"/>
    <col min="2" max="2" width="22.109375" style="7" customWidth="1"/>
    <col min="3" max="3" width="9" style="11" bestFit="1" customWidth="1"/>
    <col min="4" max="4" width="6.88671875" style="11" bestFit="1" customWidth="1"/>
    <col min="5" max="5" width="28.77734375" style="7" customWidth="1"/>
    <col min="6" max="6" width="6.88671875" style="7" hidden="1" customWidth="1"/>
    <col min="7" max="7" width="44.33203125" style="7" customWidth="1"/>
    <col min="8" max="8" width="11" style="7" hidden="1" customWidth="1" outlineLevel="1"/>
    <col min="9" max="9" width="6.33203125" style="11" customWidth="1" collapsed="1"/>
    <col min="10" max="10" width="4.44140625" style="11" customWidth="1"/>
    <col min="11" max="11" width="12.109375" style="11" hidden="1" customWidth="1" outlineLevel="1"/>
    <col min="12" max="12" width="7" style="11" customWidth="1" collapsed="1"/>
    <col min="13" max="13" width="4.44140625" style="11" customWidth="1"/>
    <col min="14" max="14" width="10.109375" style="7" customWidth="1"/>
    <col min="15" max="15" width="6.109375" style="15" customWidth="1"/>
    <col min="16" max="16" width="31.44140625" style="7" customWidth="1"/>
    <col min="17" max="17" width="8" style="7" customWidth="1" outlineLevel="1"/>
    <col min="18" max="26" width="9.109375" style="7" customWidth="1" outlineLevel="1"/>
    <col min="27" max="16384" width="9.109375" style="7"/>
  </cols>
  <sheetData>
    <row r="1" spans="1:26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U1" s="8"/>
      <c r="V1" s="9"/>
    </row>
    <row r="2" spans="1:26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U2" s="8"/>
      <c r="V2" s="9"/>
    </row>
    <row r="3" spans="1:26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U3" s="8"/>
      <c r="V3" s="9"/>
    </row>
    <row r="4" spans="1:26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U4" s="8"/>
      <c r="V4" s="9"/>
    </row>
    <row r="5" spans="1:26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U5" s="8"/>
      <c r="V5" s="9"/>
    </row>
    <row r="6" spans="1:26" ht="12.75" customHeight="1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U6" s="8"/>
      <c r="V6" s="9"/>
    </row>
    <row r="7" spans="1:26" ht="12.75" customHeight="1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U7" s="8"/>
      <c r="V7" s="9"/>
    </row>
    <row r="8" spans="1:26" ht="12.75" customHeight="1" x14ac:dyDescent="0.25">
      <c r="A8" s="334" t="s">
        <v>197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U8" s="8"/>
      <c r="V8" s="9"/>
    </row>
    <row r="9" spans="1:26" ht="12.75" customHeight="1" x14ac:dyDescent="0.25">
      <c r="A9" s="331" t="s">
        <v>231</v>
      </c>
      <c r="B9" s="331"/>
      <c r="D9" s="12"/>
      <c r="E9" s="13"/>
      <c r="P9" s="19" t="str">
        <f>d_5</f>
        <v>г. Сочи, ул. Бзугу 2, ст. им. Славы Метревели</v>
      </c>
      <c r="U9" s="8"/>
      <c r="V9" s="9"/>
    </row>
    <row r="10" spans="1:26" x14ac:dyDescent="0.25">
      <c r="A10" s="331" t="s">
        <v>229</v>
      </c>
      <c r="B10" s="331"/>
      <c r="D10" s="12"/>
      <c r="E10" s="12"/>
      <c r="F10" s="47"/>
      <c r="G10" s="19"/>
      <c r="H10" s="14"/>
      <c r="I10" s="29"/>
      <c r="J10" s="29"/>
      <c r="K10" s="29"/>
      <c r="L10" s="138" t="s">
        <v>147</v>
      </c>
      <c r="M10" s="29"/>
      <c r="N10" s="19" t="str">
        <f>d_2</f>
        <v>29.05.2019г.</v>
      </c>
      <c r="O10" s="51">
        <v>0.35416666666666669</v>
      </c>
      <c r="P10" s="18" t="str">
        <f>d_6</f>
        <v>t° +17 вл. 91%</v>
      </c>
      <c r="Q10" s="20" t="s">
        <v>14</v>
      </c>
      <c r="R10" s="20"/>
      <c r="S10" s="20"/>
      <c r="U10" s="27"/>
      <c r="V10" s="27"/>
    </row>
    <row r="11" spans="1:26" ht="13.8" thickBot="1" x14ac:dyDescent="0.3">
      <c r="A11" s="18" t="s">
        <v>230</v>
      </c>
      <c r="D11" s="12"/>
      <c r="E11" s="12"/>
      <c r="F11" s="47"/>
      <c r="G11" s="19"/>
      <c r="H11" s="12"/>
      <c r="I11" s="36"/>
      <c r="J11" s="36"/>
      <c r="K11" s="36"/>
      <c r="L11" s="138" t="s">
        <v>56</v>
      </c>
      <c r="M11" s="36"/>
      <c r="N11" s="19" t="str">
        <f>d_2</f>
        <v>29.05.2019г.</v>
      </c>
      <c r="O11" s="51">
        <v>0.35416666666666669</v>
      </c>
      <c r="P11" s="18" t="str">
        <f>d_6</f>
        <v>t° +17 вл. 91%</v>
      </c>
      <c r="R11" s="20" t="s">
        <v>105</v>
      </c>
      <c r="S11" s="20" t="s">
        <v>106</v>
      </c>
      <c r="T11" s="20" t="s">
        <v>107</v>
      </c>
      <c r="U11" s="20">
        <v>1</v>
      </c>
      <c r="V11" s="20">
        <v>2</v>
      </c>
      <c r="W11" s="20" t="s">
        <v>44</v>
      </c>
      <c r="X11" s="20" t="s">
        <v>108</v>
      </c>
      <c r="Y11" s="20" t="s">
        <v>109</v>
      </c>
      <c r="Z11" s="20" t="s">
        <v>110</v>
      </c>
    </row>
    <row r="12" spans="1:26" ht="28.8" customHeight="1" thickBot="1" x14ac:dyDescent="0.3">
      <c r="A12" s="43" t="s">
        <v>9</v>
      </c>
      <c r="B12" s="44" t="s">
        <v>58</v>
      </c>
      <c r="C12" s="44" t="s">
        <v>59</v>
      </c>
      <c r="D12" s="44" t="s">
        <v>10</v>
      </c>
      <c r="E12" s="44" t="s">
        <v>90</v>
      </c>
      <c r="F12" s="45" t="s">
        <v>94</v>
      </c>
      <c r="G12" s="42" t="s">
        <v>148</v>
      </c>
      <c r="H12" s="44"/>
      <c r="I12" s="45" t="s">
        <v>11</v>
      </c>
      <c r="J12" s="35" t="s">
        <v>144</v>
      </c>
      <c r="K12" s="45"/>
      <c r="L12" s="45" t="s">
        <v>12</v>
      </c>
      <c r="M12" s="35" t="s">
        <v>144</v>
      </c>
      <c r="N12" s="44" t="s">
        <v>145</v>
      </c>
      <c r="O12" s="44" t="s">
        <v>13</v>
      </c>
      <c r="P12" s="46" t="s">
        <v>146</v>
      </c>
      <c r="R12" s="141">
        <v>1028</v>
      </c>
      <c r="S12" s="141">
        <v>1064</v>
      </c>
      <c r="T12" s="141">
        <v>1094</v>
      </c>
      <c r="U12" s="141">
        <v>1144</v>
      </c>
      <c r="V12" s="141">
        <v>1204</v>
      </c>
      <c r="W12" s="141">
        <v>1284</v>
      </c>
      <c r="X12" s="141">
        <v>1374</v>
      </c>
      <c r="Y12" s="141">
        <v>1464</v>
      </c>
      <c r="Z12" s="142">
        <v>1564</v>
      </c>
    </row>
    <row r="13" spans="1:26" ht="13.35" customHeight="1" x14ac:dyDescent="0.25">
      <c r="A13" s="34" t="s">
        <v>42</v>
      </c>
      <c r="B13" s="22" t="str">
        <f>VLOOKUP($Q13,УЧАСТНИКИ!$A$2:$L$1106,3,FALSE)</f>
        <v>Попов Артем</v>
      </c>
      <c r="C13" s="23" t="str">
        <f>VLOOKUP($Q13,УЧАСТНИКИ!$A$2:$L$1106,4,FALSE)</f>
        <v>05.07.2001</v>
      </c>
      <c r="D13" s="23" t="str">
        <f>VLOOKUP($Q13,УЧАСТНИКИ!$A$2:$L$1106,8,FALSE)</f>
        <v>КМС</v>
      </c>
      <c r="E13" s="22" t="str">
        <f>VLOOKUP($Q13,УЧАСТНИКИ!$A$2:$L$1106,5,FALSE)</f>
        <v xml:space="preserve">Республика Хакасия </v>
      </c>
      <c r="F13" s="23">
        <f>VLOOKUP($Q13,УЧАСТНИКИ!$A$2:$L$1106,7,FALSE)</f>
        <v>0</v>
      </c>
      <c r="G13" s="24" t="str">
        <f>VLOOKUP($Q13,УЧАСТНИКИ!$A$2:$L$1106,11,FALSE)</f>
        <v xml:space="preserve"> МБУ "СШОР по легкой атлетике" (г. Абакан), ГБПОУ РХ "У(т)ОР"</v>
      </c>
      <c r="H13" s="37">
        <v>1130</v>
      </c>
      <c r="I13" s="10" t="str">
        <f>IF(H13=0,0,CONCATENATE(MID(H13,1,2),".",MID(H13,3,2)))</f>
        <v>11.30</v>
      </c>
      <c r="J13" s="10"/>
      <c r="K13" s="37">
        <v>1127</v>
      </c>
      <c r="L13" s="10" t="str">
        <f>IF(K13=0,0,CONCATENATE(MID(K13,1,2),".",MID(K13,3,2)))</f>
        <v>11.27</v>
      </c>
      <c r="M13" s="10"/>
      <c r="N13" s="26" t="str">
        <f>IF(S13&lt;=$R$12,"МСМК",IF(S13&lt;=$S$12,"МС",IF(S13&lt;=$T$12,"КМС",IF(S13&lt;=$U$12,"1",IF(S13&lt;=$V$12,"2",IF(S13&lt;=$W$12,"3",IF(S13&lt;=$X$12,"1юн",IF(S13&lt;=$Y$12,"2юн",IF(S13&lt;=$Z$12,"3юн",IF(S13&gt;$Z$12,"б/р"))))))))))</f>
        <v>1</v>
      </c>
      <c r="O13" s="24" t="str">
        <f>VLOOKUP($Q13,УЧАСТНИКИ!$A$2:$L$1106,9,FALSE)</f>
        <v>К</v>
      </c>
      <c r="P13" s="22" t="str">
        <f>VLOOKUP($Q13,УЧАСТНИКИ!$A$2:$L$1106,10,FALSE)</f>
        <v>Давалов В.Н., Кирамов С.Х.</v>
      </c>
      <c r="Q13" s="1" t="s">
        <v>42</v>
      </c>
      <c r="R13" s="31"/>
      <c r="S13" s="32">
        <f>MIN(H13,K13)</f>
        <v>1127</v>
      </c>
    </row>
    <row r="14" spans="1:26" ht="13.35" customHeight="1" x14ac:dyDescent="0.25">
      <c r="A14" s="34" t="s">
        <v>43</v>
      </c>
      <c r="B14" s="22" t="e">
        <f>VLOOKUP($Q14,УЧАСТНИКИ!$A$2:$L$1106,3,FALSE)</f>
        <v>#N/A</v>
      </c>
      <c r="C14" s="23" t="e">
        <f>VLOOKUP($Q14,УЧАСТНИКИ!$A$2:$L$1106,4,FALSE)</f>
        <v>#N/A</v>
      </c>
      <c r="D14" s="23" t="e">
        <f>VLOOKUP($Q14,УЧАСТНИКИ!$A$2:$L$1106,8,FALSE)</f>
        <v>#N/A</v>
      </c>
      <c r="E14" s="22" t="e">
        <f>VLOOKUP($Q14,УЧАСТНИКИ!$A$2:$L$1106,5,FALSE)</f>
        <v>#N/A</v>
      </c>
      <c r="F14" s="23" t="e">
        <f>VLOOKUP($Q14,УЧАСТНИКИ!$A$2:$L$1106,7,FALSE)</f>
        <v>#N/A</v>
      </c>
      <c r="G14" s="24" t="e">
        <f>VLOOKUP($Q14,УЧАСТНИКИ!$A$2:$L$1106,11,FALSE)</f>
        <v>#N/A</v>
      </c>
      <c r="H14" s="25">
        <v>1135</v>
      </c>
      <c r="I14" s="10" t="str">
        <f t="shared" ref="I14:I56" si="0">IF(H14=0,0,CONCATENATE(MID(H14,1,2),".",MID(H14,3,2)))</f>
        <v>11.35</v>
      </c>
      <c r="J14" s="10"/>
      <c r="K14" s="25">
        <v>1142</v>
      </c>
      <c r="L14" s="10" t="str">
        <f>IF(K14=0,0,CONCATENATE(MID(K14,1,2),".",MID(K14,3,2)))</f>
        <v>11.42</v>
      </c>
      <c r="M14" s="10"/>
      <c r="N14" s="26" t="str">
        <f t="shared" ref="N14:N56" si="1">IF(S14&lt;=$R$12,"МСМК",IF(S14&lt;=$S$12,"МС",IF(S14&lt;=$T$12,"КМС",IF(S14&lt;=$U$12,"1",IF(S14&lt;=$V$12,"2",IF(S14&lt;=$W$12,"3",IF(S14&lt;=$X$12,"1юн",IF(S14&lt;=$Y$12,"2юн",IF(S14&lt;=$Z$12,"3юн",IF(S14&gt;$Z$12,"б/р"))))))))))</f>
        <v>1</v>
      </c>
      <c r="O14" s="24" t="e">
        <f>VLOOKUP($Q14,УЧАСТНИКИ!$A$2:$L$1106,9,FALSE)</f>
        <v>#N/A</v>
      </c>
      <c r="P14" s="22" t="e">
        <f>VLOOKUP($Q14,УЧАСТНИКИ!$A$2:$L$1106,10,FALSE)</f>
        <v>#N/A</v>
      </c>
      <c r="Q14" s="1" t="s">
        <v>176</v>
      </c>
      <c r="R14" s="31"/>
      <c r="S14" s="32">
        <f t="shared" ref="S14:S56" si="2">MIN(H14,K14)</f>
        <v>1135</v>
      </c>
    </row>
    <row r="15" spans="1:26" ht="13.2" customHeight="1" x14ac:dyDescent="0.25">
      <c r="A15" s="34" t="s">
        <v>44</v>
      </c>
      <c r="B15" s="22" t="e">
        <f>VLOOKUP($Q15,УЧАСТНИКИ!$A$2:$L$1106,3,FALSE)</f>
        <v>#N/A</v>
      </c>
      <c r="C15" s="23" t="e">
        <f>VLOOKUP($Q15,УЧАСТНИКИ!$A$2:$L$1106,4,FALSE)</f>
        <v>#N/A</v>
      </c>
      <c r="D15" s="23" t="e">
        <f>VLOOKUP($Q15,УЧАСТНИКИ!$A$2:$L$1106,8,FALSE)</f>
        <v>#N/A</v>
      </c>
      <c r="E15" s="22" t="e">
        <f>VLOOKUP($Q15,УЧАСТНИКИ!$A$2:$L$1106,5,FALSE)</f>
        <v>#N/A</v>
      </c>
      <c r="F15" s="23" t="e">
        <f>VLOOKUP($Q15,УЧАСТНИКИ!$A$2:$L$1106,7,FALSE)</f>
        <v>#N/A</v>
      </c>
      <c r="G15" s="24" t="e">
        <f>VLOOKUP($Q15,УЧАСТНИКИ!$A$2:$L$1106,11,FALSE)</f>
        <v>#N/A</v>
      </c>
      <c r="H15" s="25">
        <v>1148</v>
      </c>
      <c r="I15" s="10" t="str">
        <f t="shared" si="0"/>
        <v>11.48</v>
      </c>
      <c r="J15" s="10"/>
      <c r="K15" s="25">
        <v>1132</v>
      </c>
      <c r="L15" s="10" t="str">
        <f t="shared" ref="L15:L56" si="3">IF(K15=0,0,CONCATENATE(MID(K15,1,2),".",MID(K15,3,2)))</f>
        <v>11.32</v>
      </c>
      <c r="M15" s="10"/>
      <c r="N15" s="26" t="str">
        <f t="shared" si="1"/>
        <v>1</v>
      </c>
      <c r="O15" s="24" t="e">
        <f>VLOOKUP($Q15,УЧАСТНИКИ!$A$2:$L$1106,9,FALSE)</f>
        <v>#N/A</v>
      </c>
      <c r="P15" s="22" t="e">
        <f>VLOOKUP($Q15,УЧАСТНИКИ!$A$2:$L$1106,10,FALSE)</f>
        <v>#N/A</v>
      </c>
      <c r="Q15" s="1" t="s">
        <v>177</v>
      </c>
      <c r="R15" s="31"/>
      <c r="S15" s="32">
        <f t="shared" si="2"/>
        <v>1132</v>
      </c>
    </row>
    <row r="16" spans="1:26" x14ac:dyDescent="0.25">
      <c r="A16" s="34" t="s">
        <v>45</v>
      </c>
      <c r="B16" s="22" t="str">
        <f>VLOOKUP($Q16,УЧАСТНИКИ!$A$2:$L$1106,3,FALSE)</f>
        <v>Бабанин Павел</v>
      </c>
      <c r="C16" s="23" t="str">
        <f>VLOOKUP($Q16,УЧАСТНИКИ!$A$2:$L$1106,4,FALSE)</f>
        <v>24.06.1997</v>
      </c>
      <c r="D16" s="23" t="str">
        <f>VLOOKUP($Q16,УЧАСТНИКИ!$A$2:$L$1106,8,FALSE)</f>
        <v>КМС</v>
      </c>
      <c r="E16" s="22" t="str">
        <f>VLOOKUP($Q16,УЧАСТНИКИ!$A$2:$L$1106,5,FALSE)</f>
        <v xml:space="preserve">Омская область </v>
      </c>
      <c r="F16" s="23">
        <f>VLOOKUP($Q16,УЧАСТНИКИ!$A$2:$L$1106,7,FALSE)</f>
        <v>0</v>
      </c>
      <c r="G16" s="24" t="str">
        <f>VLOOKUP($Q16,УЧАСТНИКИ!$A$2:$L$1106,11,FALSE)</f>
        <v xml:space="preserve"> ФГБУ ПОО "Сибирское ГУОР",БУ ОО "ООЦСП"</v>
      </c>
      <c r="H16" s="25">
        <v>1161</v>
      </c>
      <c r="I16" s="10" t="str">
        <f t="shared" si="0"/>
        <v>11.61</v>
      </c>
      <c r="J16" s="10"/>
      <c r="K16" s="25">
        <v>1142</v>
      </c>
      <c r="L16" s="10" t="str">
        <f t="shared" si="3"/>
        <v>11.42</v>
      </c>
      <c r="M16" s="10"/>
      <c r="N16" s="26" t="str">
        <f t="shared" si="1"/>
        <v>1</v>
      </c>
      <c r="O16" s="24" t="str">
        <f>VLOOKUP($Q16,УЧАСТНИКИ!$A$2:$L$1106,9,FALSE)</f>
        <v>К</v>
      </c>
      <c r="P16" s="22" t="str">
        <f>VLOOKUP($Q16,УЧАСТНИКИ!$A$2:$L$1106,10,FALSE)</f>
        <v>Бабанин С.Н., Белов М.К.</v>
      </c>
      <c r="Q16" s="1" t="s">
        <v>178</v>
      </c>
      <c r="R16" s="31"/>
      <c r="S16" s="32">
        <f t="shared" si="2"/>
        <v>1142</v>
      </c>
    </row>
    <row r="17" spans="1:19" ht="13.2" customHeight="1" x14ac:dyDescent="0.25">
      <c r="A17" s="34" t="s">
        <v>46</v>
      </c>
      <c r="B17" s="22" t="e">
        <f>VLOOKUP($Q17,УЧАСТНИКИ!$A$2:$L$1106,3,FALSE)</f>
        <v>#N/A</v>
      </c>
      <c r="C17" s="23" t="e">
        <f>VLOOKUP($Q17,УЧАСТНИКИ!$A$2:$L$1106,4,FALSE)</f>
        <v>#N/A</v>
      </c>
      <c r="D17" s="23" t="e">
        <f>VLOOKUP($Q17,УЧАСТНИКИ!$A$2:$L$1106,8,FALSE)</f>
        <v>#N/A</v>
      </c>
      <c r="E17" s="22" t="e">
        <f>VLOOKUP($Q17,УЧАСТНИКИ!$A$2:$L$1106,5,FALSE)</f>
        <v>#N/A</v>
      </c>
      <c r="F17" s="23" t="e">
        <f>VLOOKUP($Q17,УЧАСТНИКИ!$A$2:$L$1106,7,FALSE)</f>
        <v>#N/A</v>
      </c>
      <c r="G17" s="24" t="e">
        <f>VLOOKUP($Q17,УЧАСТНИКИ!$A$2:$L$1106,11,FALSE)</f>
        <v>#N/A</v>
      </c>
      <c r="H17" s="25">
        <v>1174</v>
      </c>
      <c r="I17" s="10" t="str">
        <f t="shared" si="0"/>
        <v>11.74</v>
      </c>
      <c r="J17" s="10"/>
      <c r="K17" s="25">
        <v>1153</v>
      </c>
      <c r="L17" s="10" t="str">
        <f t="shared" si="3"/>
        <v>11.53</v>
      </c>
      <c r="M17" s="10"/>
      <c r="N17" s="26" t="str">
        <f t="shared" si="1"/>
        <v>2</v>
      </c>
      <c r="O17" s="24" t="e">
        <f>VLOOKUP($Q17,УЧАСТНИКИ!$A$2:$L$1106,9,FALSE)</f>
        <v>#N/A</v>
      </c>
      <c r="P17" s="22" t="e">
        <f>VLOOKUP($Q17,УЧАСТНИКИ!$A$2:$L$1106,10,FALSE)</f>
        <v>#N/A</v>
      </c>
      <c r="Q17" s="1" t="s">
        <v>76</v>
      </c>
      <c r="R17" s="31"/>
      <c r="S17" s="32">
        <f t="shared" si="2"/>
        <v>1153</v>
      </c>
    </row>
    <row r="18" spans="1:19" ht="13.2" customHeight="1" x14ac:dyDescent="0.25">
      <c r="A18" s="34" t="s">
        <v>47</v>
      </c>
      <c r="B18" s="22" t="e">
        <f>VLOOKUP($Q18,УЧАСТНИКИ!$A$2:$L$1106,3,FALSE)</f>
        <v>#N/A</v>
      </c>
      <c r="C18" s="23" t="e">
        <f>VLOOKUP($Q18,УЧАСТНИКИ!$A$2:$L$1106,4,FALSE)</f>
        <v>#N/A</v>
      </c>
      <c r="D18" s="23" t="e">
        <f>VLOOKUP($Q18,УЧАСТНИКИ!$A$2:$L$1106,8,FALSE)</f>
        <v>#N/A</v>
      </c>
      <c r="E18" s="22" t="e">
        <f>VLOOKUP($Q18,УЧАСТНИКИ!$A$2:$L$1106,5,FALSE)</f>
        <v>#N/A</v>
      </c>
      <c r="F18" s="23" t="e">
        <f>VLOOKUP($Q18,УЧАСТНИКИ!$A$2:$L$1106,7,FALSE)</f>
        <v>#N/A</v>
      </c>
      <c r="G18" s="24" t="e">
        <f>VLOOKUP($Q18,УЧАСТНИКИ!$A$2:$L$1106,11,FALSE)</f>
        <v>#N/A</v>
      </c>
      <c r="H18" s="25">
        <v>1175</v>
      </c>
      <c r="I18" s="10" t="str">
        <f t="shared" ref="I18" si="4">IF(H18=0,0,CONCATENATE(MID(H18,1,2),".",MID(H18,3,2)))</f>
        <v>11.75</v>
      </c>
      <c r="J18" s="10"/>
      <c r="K18" s="25"/>
      <c r="L18" s="10">
        <f t="shared" si="3"/>
        <v>0</v>
      </c>
      <c r="M18" s="10"/>
      <c r="N18" s="26" t="str">
        <f t="shared" si="1"/>
        <v>2</v>
      </c>
      <c r="O18" s="24" t="e">
        <f>VLOOKUP($Q18,УЧАСТНИКИ!$A$2:$L$1106,9,FALSE)</f>
        <v>#N/A</v>
      </c>
      <c r="P18" s="22" t="e">
        <f>VLOOKUP($Q18,УЧАСТНИКИ!$A$2:$L$1106,10,FALSE)</f>
        <v>#N/A</v>
      </c>
      <c r="Q18" s="1" t="s">
        <v>179</v>
      </c>
      <c r="R18" s="31"/>
      <c r="S18" s="32">
        <f t="shared" si="2"/>
        <v>1175</v>
      </c>
    </row>
    <row r="19" spans="1:19" ht="13.2" customHeight="1" x14ac:dyDescent="0.25">
      <c r="A19" s="34" t="s">
        <v>48</v>
      </c>
      <c r="B19" s="22" t="str">
        <f>VLOOKUP($Q19,УЧАСТНИКИ!$A$2:$L$1106,3,FALSE)</f>
        <v>Маляренко Григорий</v>
      </c>
      <c r="C19" s="23" t="str">
        <f>VLOOKUP($Q19,УЧАСТНИКИ!$A$2:$L$1106,4,FALSE)</f>
        <v>28.12.1998</v>
      </c>
      <c r="D19" s="23" t="str">
        <f>VLOOKUP($Q19,УЧАСТНИКИ!$A$2:$L$1106,8,FALSE)</f>
        <v>КМС</v>
      </c>
      <c r="E19" s="22" t="str">
        <f>VLOOKUP($Q19,УЧАСТНИКИ!$A$2:$L$1106,5,FALSE)</f>
        <v xml:space="preserve">Омская область </v>
      </c>
      <c r="F19" s="23">
        <f>VLOOKUP($Q19,УЧАСТНИКИ!$A$2:$L$1106,7,FALSE)</f>
        <v>0</v>
      </c>
      <c r="G19" s="24" t="str">
        <f>VLOOKUP($Q19,УЧАСТНИКИ!$A$2:$L$1106,11,FALSE)</f>
        <v xml:space="preserve"> ФГБУ ПОО "Сибирское ГУОР",БУ ОО "ООЦСП", БУ ОО "СШОР"</v>
      </c>
      <c r="H19" s="25">
        <v>1364</v>
      </c>
      <c r="I19" s="10" t="str">
        <f t="shared" si="0"/>
        <v>13.64</v>
      </c>
      <c r="J19" s="10"/>
      <c r="K19" s="25"/>
      <c r="L19" s="10">
        <f t="shared" si="3"/>
        <v>0</v>
      </c>
      <c r="M19" s="10"/>
      <c r="N19" s="26" t="str">
        <f t="shared" si="1"/>
        <v>1юн</v>
      </c>
      <c r="O19" s="24" t="str">
        <f>VLOOKUP($Q19,УЧАСТНИКИ!$A$2:$L$1106,9,FALSE)</f>
        <v>К</v>
      </c>
      <c r="P19" s="22" t="str">
        <f>VLOOKUP($Q19,УЧАСТНИКИ!$A$2:$L$1106,10,FALSE)</f>
        <v>Линкевич Н.С.</v>
      </c>
      <c r="Q19" s="161" t="s">
        <v>180</v>
      </c>
      <c r="R19" s="31"/>
      <c r="S19" s="32">
        <f t="shared" si="2"/>
        <v>1364</v>
      </c>
    </row>
    <row r="20" spans="1:19" x14ac:dyDescent="0.25">
      <c r="A20" s="34" t="s">
        <v>71</v>
      </c>
      <c r="B20" s="22" t="str">
        <f>VLOOKUP($Q20,УЧАСТНИКИ!$A$2:$L$1106,3,FALSE)</f>
        <v>Филюшкин Михаил</v>
      </c>
      <c r="C20" s="23" t="str">
        <f>VLOOKUP($Q20,УЧАСТНИКИ!$A$2:$L$1106,4,FALSE)</f>
        <v>28.03.1995</v>
      </c>
      <c r="D20" s="23" t="str">
        <f>VLOOKUP($Q20,УЧАСТНИКИ!$A$2:$L$1106,8,FALSE)</f>
        <v>КМС</v>
      </c>
      <c r="E20" s="22" t="str">
        <f>VLOOKUP($Q20,УЧАСТНИКИ!$A$2:$L$1106,5,FALSE)</f>
        <v xml:space="preserve">Омская область </v>
      </c>
      <c r="F20" s="23">
        <f>VLOOKUP($Q20,УЧАСТНИКИ!$A$2:$L$1106,7,FALSE)</f>
        <v>0</v>
      </c>
      <c r="G20" s="24" t="str">
        <f>VLOOKUP($Q20,УЧАСТНИКИ!$A$2:$L$1106,11,FALSE)</f>
        <v xml:space="preserve"> ФГБУ ПОО "Сибирское ГУОР"</v>
      </c>
      <c r="H20" s="25">
        <v>1445</v>
      </c>
      <c r="I20" s="10" t="str">
        <f t="shared" si="0"/>
        <v>14.45</v>
      </c>
      <c r="J20" s="10"/>
      <c r="K20" s="25"/>
      <c r="L20" s="10">
        <f t="shared" si="3"/>
        <v>0</v>
      </c>
      <c r="M20" s="10"/>
      <c r="N20" s="26" t="str">
        <f t="shared" si="1"/>
        <v>2юн</v>
      </c>
      <c r="O20" s="24" t="str">
        <f>VLOOKUP($Q20,УЧАСТНИКИ!$A$2:$L$1106,9,FALSE)</f>
        <v>К</v>
      </c>
      <c r="P20" s="22" t="str">
        <f>VLOOKUP($Q20,УЧАСТНИКИ!$A$2:$L$1106,10,FALSE)</f>
        <v>Бабанин С.Н., Белов М.К.</v>
      </c>
      <c r="Q20" s="1" t="s">
        <v>181</v>
      </c>
      <c r="R20" s="31"/>
      <c r="S20" s="32">
        <f t="shared" si="2"/>
        <v>1445</v>
      </c>
    </row>
    <row r="21" spans="1:19" ht="24" x14ac:dyDescent="0.25">
      <c r="A21" s="34" t="s">
        <v>78</v>
      </c>
      <c r="B21" s="22" t="str">
        <f>VLOOKUP($Q21,УЧАСТНИКИ!$A$2:$L$1106,3,FALSE)</f>
        <v>Костин Дмитрий</v>
      </c>
      <c r="C21" s="23" t="str">
        <f>VLOOKUP($Q21,УЧАСТНИКИ!$A$2:$L$1106,4,FALSE)</f>
        <v>03.12.1999</v>
      </c>
      <c r="D21" s="23" t="str">
        <f>VLOOKUP($Q21,УЧАСТНИКИ!$A$2:$L$1106,8,FALSE)</f>
        <v>КМС</v>
      </c>
      <c r="E21" s="22" t="str">
        <f>VLOOKUP($Q21,УЧАСТНИКИ!$A$2:$L$1106,5,FALSE)</f>
        <v xml:space="preserve">Волгоградская область </v>
      </c>
      <c r="F21" s="23">
        <f>VLOOKUP($Q21,УЧАСТНИКИ!$A$2:$L$1106,7,FALSE)</f>
        <v>0</v>
      </c>
      <c r="G21" s="24" t="str">
        <f>VLOOKUP($Q21,УЧАСТНИКИ!$A$2:$L$1106,11,FALSE)</f>
        <v xml:space="preserve">  МБУ СШОР № 10 (г. Волгоград), ГАПОУ ВО "УОР имени дважды Героя Советского Союза А.И.Родимцева" </v>
      </c>
      <c r="H21" s="25">
        <v>1443</v>
      </c>
      <c r="I21" s="10" t="str">
        <f t="shared" si="0"/>
        <v>14.43</v>
      </c>
      <c r="J21" s="10"/>
      <c r="K21" s="25"/>
      <c r="L21" s="10">
        <f t="shared" si="3"/>
        <v>0</v>
      </c>
      <c r="M21" s="10"/>
      <c r="N21" s="26" t="str">
        <f t="shared" si="1"/>
        <v>2юн</v>
      </c>
      <c r="O21" s="24" t="str">
        <f>VLOOKUP($Q21,УЧАСТНИКИ!$A$2:$L$1106,9,FALSE)</f>
        <v>К</v>
      </c>
      <c r="P21" s="22" t="str">
        <f>VLOOKUP($Q21,УЧАСТНИКИ!$A$2:$L$1106,10,FALSE)</f>
        <v>Овчинников В.О., Кухарчук О.В.</v>
      </c>
      <c r="Q21" s="1" t="s">
        <v>75</v>
      </c>
      <c r="R21" s="31"/>
      <c r="S21" s="32">
        <f t="shared" si="2"/>
        <v>1443</v>
      </c>
    </row>
    <row r="22" spans="1:19" ht="13.2" customHeight="1" x14ac:dyDescent="0.25">
      <c r="A22" s="34" t="s">
        <v>77</v>
      </c>
      <c r="B22" s="22" t="str">
        <f>VLOOKUP($Q22,УЧАСТНИКИ!$A$2:$L$1106,3,FALSE)</f>
        <v>Бездольный Борис</v>
      </c>
      <c r="C22" s="23" t="str">
        <f>VLOOKUP($Q22,УЧАСТНИКИ!$A$2:$L$1106,4,FALSE)</f>
        <v>01.04.1997</v>
      </c>
      <c r="D22" s="23" t="str">
        <f>VLOOKUP($Q22,УЧАСТНИКИ!$A$2:$L$1106,8,FALSE)</f>
        <v>МС</v>
      </c>
      <c r="E22" s="22" t="str">
        <f>VLOOKUP($Q22,УЧАСТНИКИ!$A$2:$L$1106,5,FALSE)</f>
        <v xml:space="preserve">Краснодарский край </v>
      </c>
      <c r="F22" s="23">
        <f>VLOOKUP($Q22,УЧАСТНИКИ!$A$2:$L$1106,7,FALSE)</f>
        <v>0</v>
      </c>
      <c r="G22" s="24" t="str">
        <f>VLOOKUP($Q22,УЧАСТНИКИ!$A$2:$L$1106,11,FALSE)</f>
        <v xml:space="preserve"> ГБУ КК  "РЦСП по легкой атлетике", ГБУ КК "ЦОП по легкой атлетике"</v>
      </c>
      <c r="H22" s="25">
        <v>1543</v>
      </c>
      <c r="I22" s="10" t="str">
        <f t="shared" si="0"/>
        <v>15.43</v>
      </c>
      <c r="J22" s="10"/>
      <c r="K22" s="25"/>
      <c r="L22" s="10">
        <f t="shared" si="3"/>
        <v>0</v>
      </c>
      <c r="M22" s="10"/>
      <c r="N22" s="26" t="str">
        <f t="shared" si="1"/>
        <v>3юн</v>
      </c>
      <c r="O22" s="24" t="str">
        <f>VLOOKUP($Q22,УЧАСТНИКИ!$A$2:$L$1106,9,FALSE)</f>
        <v>К</v>
      </c>
      <c r="P22" s="22" t="str">
        <f>VLOOKUP($Q22,УЧАСТНИКИ!$A$2:$L$1106,10,FALSE)</f>
        <v>Синицын А.В., Горяинов В.И., Горяинова Е.В.</v>
      </c>
      <c r="Q22" s="1" t="s">
        <v>183</v>
      </c>
      <c r="R22" s="31"/>
      <c r="S22" s="32">
        <f t="shared" si="2"/>
        <v>1543</v>
      </c>
    </row>
    <row r="23" spans="1:19" x14ac:dyDescent="0.25">
      <c r="A23" s="34" t="s">
        <v>76</v>
      </c>
      <c r="B23" s="22" t="e">
        <f>VLOOKUP($Q23,УЧАСТНИКИ!$A$2:$L$1106,3,FALSE)</f>
        <v>#N/A</v>
      </c>
      <c r="C23" s="23" t="e">
        <f>VLOOKUP($Q23,УЧАСТНИКИ!$A$2:$L$1106,4,FALSE)</f>
        <v>#N/A</v>
      </c>
      <c r="D23" s="23" t="e">
        <f>VLOOKUP($Q23,УЧАСТНИКИ!$A$2:$L$1106,8,FALSE)</f>
        <v>#N/A</v>
      </c>
      <c r="E23" s="22" t="e">
        <f>VLOOKUP($Q23,УЧАСТНИКИ!$A$2:$L$1106,5,FALSE)</f>
        <v>#N/A</v>
      </c>
      <c r="F23" s="23" t="e">
        <f>VLOOKUP($Q23,УЧАСТНИКИ!$A$2:$L$1106,7,FALSE)</f>
        <v>#N/A</v>
      </c>
      <c r="G23" s="24" t="e">
        <f>VLOOKUP($Q23,УЧАСТНИКИ!$A$2:$L$1106,11,FALSE)</f>
        <v>#N/A</v>
      </c>
      <c r="H23" s="25">
        <v>1544</v>
      </c>
      <c r="I23" s="10" t="str">
        <f t="shared" si="0"/>
        <v>15.44</v>
      </c>
      <c r="J23" s="10"/>
      <c r="K23" s="25"/>
      <c r="L23" s="10">
        <f t="shared" si="3"/>
        <v>0</v>
      </c>
      <c r="M23" s="10"/>
      <c r="N23" s="26" t="str">
        <f t="shared" si="1"/>
        <v>3юн</v>
      </c>
      <c r="O23" s="24" t="e">
        <f>VLOOKUP($Q23,УЧАСТНИКИ!$A$2:$L$1106,9,FALSE)</f>
        <v>#N/A</v>
      </c>
      <c r="P23" s="22" t="e">
        <f>VLOOKUP($Q23,УЧАСТНИКИ!$A$2:$L$1106,10,FALSE)</f>
        <v>#N/A</v>
      </c>
      <c r="Q23" s="1" t="s">
        <v>184</v>
      </c>
      <c r="R23" s="31"/>
      <c r="S23" s="32">
        <f t="shared" si="2"/>
        <v>1544</v>
      </c>
    </row>
    <row r="24" spans="1:19" ht="13.2" customHeight="1" x14ac:dyDescent="0.25">
      <c r="A24" s="34" t="s">
        <v>75</v>
      </c>
      <c r="B24" s="22" t="str">
        <f>VLOOKUP($Q24,УЧАСТНИКИ!$A$2:$L$1106,3,FALSE)</f>
        <v>Бобков Дмитрий</v>
      </c>
      <c r="C24" s="23" t="str">
        <f>VLOOKUP($Q24,УЧАСТНИКИ!$A$2:$L$1106,4,FALSE)</f>
        <v>20.03.1988</v>
      </c>
      <c r="D24" s="23" t="str">
        <f>VLOOKUP($Q24,УЧАСТНИКИ!$A$2:$L$1106,8,FALSE)</f>
        <v>МС</v>
      </c>
      <c r="E24" s="22" t="str">
        <f>VLOOKUP($Q24,УЧАСТНИКИ!$A$2:$L$1106,5,FALSE)</f>
        <v xml:space="preserve">Краснодарский край </v>
      </c>
      <c r="F24" s="23">
        <f>VLOOKUP($Q24,УЧАСТНИКИ!$A$2:$L$1106,7,FALSE)</f>
        <v>0</v>
      </c>
      <c r="G24" s="24" t="str">
        <f>VLOOKUP($Q24,УЧАСТНИКИ!$A$2:$L$1106,11,FALSE)</f>
        <v xml:space="preserve"> ГБУ КК  "РЦСП по легкой атлетике", ГБУ КК "ЦОП по легкой атлетике"</v>
      </c>
      <c r="H24" s="25">
        <v>1545</v>
      </c>
      <c r="I24" s="10" t="str">
        <f t="shared" si="0"/>
        <v>15.45</v>
      </c>
      <c r="J24" s="10"/>
      <c r="K24" s="25"/>
      <c r="L24" s="10">
        <f t="shared" si="3"/>
        <v>0</v>
      </c>
      <c r="M24" s="10"/>
      <c r="N24" s="26" t="str">
        <f t="shared" si="1"/>
        <v>3юн</v>
      </c>
      <c r="O24" s="24" t="str">
        <f>VLOOKUP($Q24,УЧАСТНИКИ!$A$2:$L$1106,9,FALSE)</f>
        <v>Л</v>
      </c>
      <c r="P24" s="22" t="str">
        <f>VLOOKUP($Q24,УЧАСТНИКИ!$A$2:$L$1106,10,FALSE)</f>
        <v>Поддубнова М.П., Горбунова Т.А.</v>
      </c>
      <c r="Q24" s="1" t="s">
        <v>185</v>
      </c>
      <c r="R24" s="31"/>
      <c r="S24" s="32">
        <f t="shared" si="2"/>
        <v>1545</v>
      </c>
    </row>
    <row r="25" spans="1:19" ht="13.2" customHeight="1" x14ac:dyDescent="0.25">
      <c r="A25" s="34" t="s">
        <v>74</v>
      </c>
      <c r="B25" s="22" t="str">
        <f>VLOOKUP($Q25,УЧАСТНИКИ!$A$2:$L$1106,3,FALSE)</f>
        <v>Волик Глеб</v>
      </c>
      <c r="C25" s="23" t="str">
        <f>VLOOKUP($Q25,УЧАСТНИКИ!$A$2:$L$1106,4,FALSE)</f>
        <v>17.12.1996</v>
      </c>
      <c r="D25" s="23" t="str">
        <f>VLOOKUP($Q25,УЧАСТНИКИ!$A$2:$L$1106,8,FALSE)</f>
        <v>МС</v>
      </c>
      <c r="E25" s="22" t="str">
        <f>VLOOKUP($Q25,УЧАСТНИКИ!$A$2:$L$1106,5,FALSE)</f>
        <v xml:space="preserve">Краснодарский край </v>
      </c>
      <c r="F25" s="23">
        <f>VLOOKUP($Q25,УЧАСТНИКИ!$A$2:$L$1106,7,FALSE)</f>
        <v>0</v>
      </c>
      <c r="G25" s="24" t="str">
        <f>VLOOKUP($Q25,УЧАСТНИКИ!$A$2:$L$1106,11,FALSE)</f>
        <v>Динамо ГБУ КК "ЦОП по легкой атлетике", ГБУ КК  "РЦСП по легкой атлетике"</v>
      </c>
      <c r="H25" s="25"/>
      <c r="I25" s="10">
        <f t="shared" si="0"/>
        <v>0</v>
      </c>
      <c r="J25" s="10"/>
      <c r="K25" s="25">
        <v>1445</v>
      </c>
      <c r="L25" s="10" t="str">
        <f t="shared" si="3"/>
        <v>14.45</v>
      </c>
      <c r="M25" s="10"/>
      <c r="N25" s="26" t="str">
        <f t="shared" si="1"/>
        <v>2юн</v>
      </c>
      <c r="O25" s="24" t="str">
        <f>VLOOKUP($Q25,УЧАСТНИКИ!$A$2:$L$1106,9,FALSE)</f>
        <v>Л</v>
      </c>
      <c r="P25" s="22" t="str">
        <f>VLOOKUP($Q25,УЧАСТНИКИ!$A$2:$L$1106,10,FALSE)</f>
        <v>Синицын А.В.</v>
      </c>
      <c r="Q25" s="1" t="s">
        <v>186</v>
      </c>
      <c r="R25" s="33"/>
      <c r="S25" s="32">
        <f t="shared" si="2"/>
        <v>1445</v>
      </c>
    </row>
    <row r="26" spans="1:19" x14ac:dyDescent="0.25">
      <c r="A26" s="34" t="s">
        <v>73</v>
      </c>
      <c r="B26" s="22" t="str">
        <f>VLOOKUP($Q26,УЧАСТНИКИ!$A$2:$L$1106,3,FALSE)</f>
        <v>Гавриленко Максим</v>
      </c>
      <c r="C26" s="23" t="str">
        <f>VLOOKUP($Q26,УЧАСТНИКИ!$A$2:$L$1106,4,FALSE)</f>
        <v>18.07.1993</v>
      </c>
      <c r="D26" s="23" t="str">
        <f>VLOOKUP($Q26,УЧАСТНИКИ!$A$2:$L$1106,8,FALSE)</f>
        <v>КМС</v>
      </c>
      <c r="E26" s="22" t="str">
        <f>VLOOKUP($Q26,УЧАСТНИКИ!$A$2:$L$1106,5,FALSE)</f>
        <v xml:space="preserve">Краснодарский край </v>
      </c>
      <c r="F26" s="23">
        <f>VLOOKUP($Q26,УЧАСТНИКИ!$A$2:$L$1106,7,FALSE)</f>
        <v>0</v>
      </c>
      <c r="G26" s="24" t="str">
        <f>VLOOKUP($Q26,УЧАСТНИКИ!$A$2:$L$1106,11,FALSE)</f>
        <v xml:space="preserve"> ГБУ КК "ЦОП по легкой атлетике"</v>
      </c>
      <c r="H26" s="25"/>
      <c r="I26" s="10">
        <f t="shared" si="0"/>
        <v>0</v>
      </c>
      <c r="J26" s="10"/>
      <c r="K26" s="25">
        <v>1443</v>
      </c>
      <c r="L26" s="10" t="str">
        <f t="shared" si="3"/>
        <v>14.43</v>
      </c>
      <c r="M26" s="10"/>
      <c r="N26" s="26" t="str">
        <f t="shared" si="1"/>
        <v>2юн</v>
      </c>
      <c r="O26" s="24" t="str">
        <f>VLOOKUP($Q26,УЧАСТНИКИ!$A$2:$L$1106,9,FALSE)</f>
        <v>Л</v>
      </c>
      <c r="P26" s="22" t="str">
        <f>VLOOKUP($Q26,УЧАСТНИКИ!$A$2:$L$1106,10,FALSE)</f>
        <v>Шемякина Г.В., Обушный Д.А.</v>
      </c>
      <c r="Q26" s="1" t="s">
        <v>187</v>
      </c>
      <c r="R26" s="33"/>
      <c r="S26" s="32">
        <f t="shared" si="2"/>
        <v>1443</v>
      </c>
    </row>
    <row r="27" spans="1:19" ht="13.2" customHeight="1" x14ac:dyDescent="0.25">
      <c r="A27" s="34" t="s">
        <v>72</v>
      </c>
      <c r="B27" s="22" t="str">
        <f>VLOOKUP($Q27,УЧАСТНИКИ!$A$2:$L$1106,3,FALSE)</f>
        <v>Глазунов Илья</v>
      </c>
      <c r="C27" s="23" t="str">
        <f>VLOOKUP($Q27,УЧАСТНИКИ!$A$2:$L$1106,4,FALSE)</f>
        <v>20.04.1994</v>
      </c>
      <c r="D27" s="23" t="str">
        <f>VLOOKUP($Q27,УЧАСТНИКИ!$A$2:$L$1106,8,FALSE)</f>
        <v>МС</v>
      </c>
      <c r="E27" s="22" t="str">
        <f>VLOOKUP($Q27,УЧАСТНИКИ!$A$2:$L$1106,5,FALSE)</f>
        <v>Краснодарский край Хабаровский край</v>
      </c>
      <c r="F27" s="23">
        <f>VLOOKUP($Q27,УЧАСТНИКИ!$A$2:$L$1106,7,FALSE)</f>
        <v>0</v>
      </c>
      <c r="G27" s="24" t="str">
        <f>VLOOKUP($Q27,УЧАСТНИКИ!$A$2:$L$1106,11,FALSE)</f>
        <v xml:space="preserve"> ГБУ КК  "РЦСП по легкой атлетике", ГБУ КК "ЦОП по легкой атлетике", МБОУ ДО ДЮСШ "Максимум"</v>
      </c>
      <c r="H27" s="25"/>
      <c r="I27" s="10">
        <f t="shared" si="0"/>
        <v>0</v>
      </c>
      <c r="J27" s="10"/>
      <c r="K27" s="25">
        <v>1543</v>
      </c>
      <c r="L27" s="10" t="str">
        <f t="shared" si="3"/>
        <v>15.43</v>
      </c>
      <c r="M27" s="10"/>
      <c r="N27" s="26" t="str">
        <f t="shared" si="1"/>
        <v>3юн</v>
      </c>
      <c r="O27" s="24" t="str">
        <f>VLOOKUP($Q27,УЧАСТНИКИ!$A$2:$L$1106,9,FALSE)</f>
        <v>Л</v>
      </c>
      <c r="P27" s="22" t="str">
        <f>VLOOKUP($Q27,УЧАСТНИКИ!$A$2:$L$1106,10,FALSE)</f>
        <v>Цыплаков А.В., Лупатов Р.М., Волошин Л.А.</v>
      </c>
      <c r="Q27" s="1" t="s">
        <v>91</v>
      </c>
      <c r="R27" s="33"/>
      <c r="S27" s="32">
        <f t="shared" si="2"/>
        <v>1543</v>
      </c>
    </row>
    <row r="28" spans="1:19" ht="13.2" customHeight="1" x14ac:dyDescent="0.25">
      <c r="A28" s="34" t="s">
        <v>79</v>
      </c>
      <c r="B28" s="22" t="e">
        <f>VLOOKUP($Q28,УЧАСТНИКИ!$A$2:$L$1106,3,FALSE)</f>
        <v>#N/A</v>
      </c>
      <c r="C28" s="23" t="e">
        <f>VLOOKUP($Q28,УЧАСТНИКИ!$A$2:$L$1106,4,FALSE)</f>
        <v>#N/A</v>
      </c>
      <c r="D28" s="23" t="e">
        <f>VLOOKUP($Q28,УЧАСТНИКИ!$A$2:$L$1106,8,FALSE)</f>
        <v>#N/A</v>
      </c>
      <c r="E28" s="22" t="e">
        <f>VLOOKUP($Q28,УЧАСТНИКИ!$A$2:$L$1106,5,FALSE)</f>
        <v>#N/A</v>
      </c>
      <c r="F28" s="23" t="e">
        <f>VLOOKUP($Q28,УЧАСТНИКИ!$A$2:$L$1106,7,FALSE)</f>
        <v>#N/A</v>
      </c>
      <c r="G28" s="24" t="e">
        <f>VLOOKUP($Q28,УЧАСТНИКИ!$A$2:$L$1106,11,FALSE)</f>
        <v>#N/A</v>
      </c>
      <c r="H28" s="25"/>
      <c r="I28" s="10">
        <f t="shared" si="0"/>
        <v>0</v>
      </c>
      <c r="J28" s="10"/>
      <c r="K28" s="25">
        <v>1544</v>
      </c>
      <c r="L28" s="10" t="str">
        <f t="shared" si="3"/>
        <v>15.44</v>
      </c>
      <c r="M28" s="10"/>
      <c r="N28" s="26" t="str">
        <f t="shared" si="1"/>
        <v>3юн</v>
      </c>
      <c r="O28" s="24" t="e">
        <f>VLOOKUP($Q28,УЧАСТНИКИ!$A$2:$L$1106,9,FALSE)</f>
        <v>#N/A</v>
      </c>
      <c r="P28" s="22" t="e">
        <f>VLOOKUP($Q28,УЧАСТНИКИ!$A$2:$L$1106,10,FALSE)</f>
        <v>#N/A</v>
      </c>
      <c r="Q28" s="1" t="s">
        <v>73</v>
      </c>
      <c r="R28" s="33"/>
      <c r="S28" s="32">
        <f t="shared" si="2"/>
        <v>1544</v>
      </c>
    </row>
    <row r="29" spans="1:19" ht="13.2" customHeight="1" x14ac:dyDescent="0.25">
      <c r="A29" s="34" t="s">
        <v>80</v>
      </c>
      <c r="B29" s="22" t="str">
        <f>VLOOKUP($Q29,УЧАСТНИКИ!$A$2:$L$1106,3,FALSE)</f>
        <v>Ежов Денис</v>
      </c>
      <c r="C29" s="23" t="str">
        <f>VLOOKUP($Q29,УЧАСТНИКИ!$A$2:$L$1106,4,FALSE)</f>
        <v>18.03.1994</v>
      </c>
      <c r="D29" s="23" t="str">
        <f>VLOOKUP($Q29,УЧАСТНИКИ!$A$2:$L$1106,8,FALSE)</f>
        <v>МС</v>
      </c>
      <c r="E29" s="22" t="str">
        <f>VLOOKUP($Q29,УЧАСТНИКИ!$A$2:$L$1106,5,FALSE)</f>
        <v>Краснодарский край Кабардино-Балкарская республика</v>
      </c>
      <c r="F29" s="23">
        <f>VLOOKUP($Q29,УЧАСТНИКИ!$A$2:$L$1106,7,FALSE)</f>
        <v>0</v>
      </c>
      <c r="G29" s="24" t="str">
        <f>VLOOKUP($Q29,УЧАСТНИКИ!$A$2:$L$1106,11,FALSE)</f>
        <v xml:space="preserve"> ГБУ КК "ЦОП по легкой атлетике", ГКУ КБР "СШОР № 1"</v>
      </c>
      <c r="H29" s="25"/>
      <c r="I29" s="10">
        <f t="shared" si="0"/>
        <v>0</v>
      </c>
      <c r="J29" s="10"/>
      <c r="K29" s="25"/>
      <c r="L29" s="10">
        <f t="shared" si="3"/>
        <v>0</v>
      </c>
      <c r="M29" s="10"/>
      <c r="N29" s="26" t="str">
        <f t="shared" si="1"/>
        <v>МСМК</v>
      </c>
      <c r="O29" s="24" t="str">
        <f>VLOOKUP($Q29,УЧАСТНИКИ!$A$2:$L$1106,9,FALSE)</f>
        <v>К</v>
      </c>
      <c r="P29" s="22" t="str">
        <f>VLOOKUP($Q29,УЧАСТНИКИ!$A$2:$L$1106,10,FALSE)</f>
        <v>Вяльцева В.Г., Артамонов А.О.</v>
      </c>
      <c r="Q29" s="1" t="s">
        <v>188</v>
      </c>
      <c r="R29" s="33"/>
      <c r="S29" s="32">
        <f t="shared" si="2"/>
        <v>0</v>
      </c>
    </row>
    <row r="30" spans="1:19" ht="13.2" customHeight="1" x14ac:dyDescent="0.25">
      <c r="A30" s="34" t="s">
        <v>81</v>
      </c>
      <c r="B30" s="22" t="e">
        <f>VLOOKUP($Q30,УЧАСТНИКИ!$A$2:$L$1106,3,FALSE)</f>
        <v>#N/A</v>
      </c>
      <c r="C30" s="23" t="e">
        <f>VLOOKUP($Q30,УЧАСТНИКИ!$A$2:$L$1106,4,FALSE)</f>
        <v>#N/A</v>
      </c>
      <c r="D30" s="23" t="e">
        <f>VLOOKUP($Q30,УЧАСТНИКИ!$A$2:$L$1106,8,FALSE)</f>
        <v>#N/A</v>
      </c>
      <c r="E30" s="22" t="e">
        <f>VLOOKUP($Q30,УЧАСТНИКИ!$A$2:$L$1106,5,FALSE)</f>
        <v>#N/A</v>
      </c>
      <c r="F30" s="23" t="e">
        <f>VLOOKUP($Q30,УЧАСТНИКИ!$A$2:$L$1106,7,FALSE)</f>
        <v>#N/A</v>
      </c>
      <c r="G30" s="24" t="e">
        <f>VLOOKUP($Q30,УЧАСТНИКИ!$A$2:$L$1106,11,FALSE)</f>
        <v>#N/A</v>
      </c>
      <c r="H30" s="25"/>
      <c r="I30" s="10">
        <f t="shared" si="0"/>
        <v>0</v>
      </c>
      <c r="J30" s="10"/>
      <c r="K30" s="25"/>
      <c r="L30" s="10">
        <f t="shared" si="3"/>
        <v>0</v>
      </c>
      <c r="M30" s="10"/>
      <c r="N30" s="26" t="str">
        <f t="shared" si="1"/>
        <v>МСМК</v>
      </c>
      <c r="O30" s="24" t="e">
        <f>VLOOKUP($Q30,УЧАСТНИКИ!$A$2:$L$1106,9,FALSE)</f>
        <v>#N/A</v>
      </c>
      <c r="P30" s="22" t="e">
        <f>VLOOKUP($Q30,УЧАСТНИКИ!$A$2:$L$1106,10,FALSE)</f>
        <v>#N/A</v>
      </c>
      <c r="Q30" s="1" t="s">
        <v>189</v>
      </c>
      <c r="R30" s="33"/>
      <c r="S30" s="32">
        <f t="shared" si="2"/>
        <v>0</v>
      </c>
    </row>
    <row r="31" spans="1:19" ht="24" x14ac:dyDescent="0.25">
      <c r="A31" s="34" t="s">
        <v>82</v>
      </c>
      <c r="B31" s="22" t="str">
        <f>VLOOKUP($Q31,УЧАСТНИКИ!$A$2:$L$1106,3,FALSE)</f>
        <v>Калашников Юрий</v>
      </c>
      <c r="C31" s="23" t="str">
        <f>VLOOKUP($Q31,УЧАСТНИКИ!$A$2:$L$1106,4,FALSE)</f>
        <v>06.01.1999</v>
      </c>
      <c r="D31" s="23" t="str">
        <f>VLOOKUP($Q31,УЧАСТНИКИ!$A$2:$L$1106,8,FALSE)</f>
        <v>КМС</v>
      </c>
      <c r="E31" s="22" t="str">
        <f>VLOOKUP($Q31,УЧАСТНИКИ!$A$2:$L$1106,5,FALSE)</f>
        <v xml:space="preserve">Краснодарский край </v>
      </c>
      <c r="F31" s="23">
        <f>VLOOKUP($Q31,УЧАСТНИКИ!$A$2:$L$1106,7,FALSE)</f>
        <v>0</v>
      </c>
      <c r="G31" s="24" t="str">
        <f>VLOOKUP($Q31,УЧАСТНИКИ!$A$2:$L$1106,11,FALSE)</f>
        <v xml:space="preserve"> МБОУ ДО СДЮСШ № 1, ГБУ КК  "РЦСП по легкой атлетике"</v>
      </c>
      <c r="H31" s="25"/>
      <c r="I31" s="10">
        <f t="shared" si="0"/>
        <v>0</v>
      </c>
      <c r="J31" s="10"/>
      <c r="K31" s="25"/>
      <c r="L31" s="10">
        <f t="shared" si="3"/>
        <v>0</v>
      </c>
      <c r="M31" s="10"/>
      <c r="N31" s="26" t="str">
        <f t="shared" si="1"/>
        <v>МСМК</v>
      </c>
      <c r="O31" s="24" t="str">
        <f>VLOOKUP($Q31,УЧАСТНИКИ!$A$2:$L$1106,9,FALSE)</f>
        <v>Л</v>
      </c>
      <c r="P31" s="22" t="str">
        <f>VLOOKUP($Q31,УЧАСТНИКИ!$A$2:$L$1106,10,FALSE)</f>
        <v>Злобин В.П.</v>
      </c>
      <c r="Q31" s="1" t="s">
        <v>190</v>
      </c>
      <c r="R31" s="33"/>
      <c r="S31" s="32">
        <f t="shared" si="2"/>
        <v>0</v>
      </c>
    </row>
    <row r="32" spans="1:19" ht="13.2" customHeight="1" x14ac:dyDescent="0.25">
      <c r="A32" s="34" t="s">
        <v>83</v>
      </c>
      <c r="B32" s="22" t="e">
        <f>VLOOKUP($Q32,УЧАСТНИКИ!$A$2:$L$1106,3,FALSE)</f>
        <v>#N/A</v>
      </c>
      <c r="C32" s="23" t="e">
        <f>VLOOKUP($Q32,УЧАСТНИКИ!$A$2:$L$1106,4,FALSE)</f>
        <v>#N/A</v>
      </c>
      <c r="D32" s="23" t="e">
        <f>VLOOKUP($Q32,УЧАСТНИКИ!$A$2:$L$1106,8,FALSE)</f>
        <v>#N/A</v>
      </c>
      <c r="E32" s="22" t="e">
        <f>VLOOKUP($Q32,УЧАСТНИКИ!$A$2:$L$1106,5,FALSE)</f>
        <v>#N/A</v>
      </c>
      <c r="F32" s="23" t="e">
        <f>VLOOKUP($Q32,УЧАСТНИКИ!$A$2:$L$1106,7,FALSE)</f>
        <v>#N/A</v>
      </c>
      <c r="G32" s="24" t="e">
        <f>VLOOKUP($Q32,УЧАСТНИКИ!$A$2:$L$1106,11,FALSE)</f>
        <v>#N/A</v>
      </c>
      <c r="H32" s="25"/>
      <c r="I32" s="10">
        <f t="shared" si="0"/>
        <v>0</v>
      </c>
      <c r="J32" s="10"/>
      <c r="K32" s="25"/>
      <c r="L32" s="10">
        <f t="shared" si="3"/>
        <v>0</v>
      </c>
      <c r="M32" s="10"/>
      <c r="N32" s="26" t="str">
        <f t="shared" si="1"/>
        <v>МСМК</v>
      </c>
      <c r="O32" s="24" t="e">
        <f>VLOOKUP($Q32,УЧАСТНИКИ!$A$2:$L$1106,9,FALSE)</f>
        <v>#N/A</v>
      </c>
      <c r="P32" s="22" t="e">
        <f>VLOOKUP($Q32,УЧАСТНИКИ!$A$2:$L$1106,10,FALSE)</f>
        <v>#N/A</v>
      </c>
      <c r="Q32" s="1" t="s">
        <v>191</v>
      </c>
      <c r="R32" s="33"/>
      <c r="S32" s="32">
        <f t="shared" si="2"/>
        <v>0</v>
      </c>
    </row>
    <row r="33" spans="1:19" ht="13.2" customHeight="1" x14ac:dyDescent="0.25">
      <c r="A33" s="34" t="s">
        <v>84</v>
      </c>
      <c r="B33" s="22" t="e">
        <f>VLOOKUP($Q33,УЧАСТНИКИ!$A$2:$L$1106,3,FALSE)</f>
        <v>#N/A</v>
      </c>
      <c r="C33" s="23" t="e">
        <f>VLOOKUP($Q33,УЧАСТНИКИ!$A$2:$L$1106,4,FALSE)</f>
        <v>#N/A</v>
      </c>
      <c r="D33" s="23" t="e">
        <f>VLOOKUP($Q33,УЧАСТНИКИ!$A$2:$L$1106,8,FALSE)</f>
        <v>#N/A</v>
      </c>
      <c r="E33" s="22" t="e">
        <f>VLOOKUP($Q33,УЧАСТНИКИ!$A$2:$L$1106,5,FALSE)</f>
        <v>#N/A</v>
      </c>
      <c r="F33" s="23" t="e">
        <f>VLOOKUP($Q33,УЧАСТНИКИ!$A$2:$L$1106,7,FALSE)</f>
        <v>#N/A</v>
      </c>
      <c r="G33" s="24" t="e">
        <f>VLOOKUP($Q33,УЧАСТНИКИ!$A$2:$L$1106,11,FALSE)</f>
        <v>#N/A</v>
      </c>
      <c r="H33" s="25"/>
      <c r="I33" s="10">
        <f t="shared" si="0"/>
        <v>0</v>
      </c>
      <c r="J33" s="10"/>
      <c r="K33" s="25"/>
      <c r="L33" s="10">
        <f t="shared" si="3"/>
        <v>0</v>
      </c>
      <c r="M33" s="10"/>
      <c r="N33" s="26" t="str">
        <f t="shared" si="1"/>
        <v>МСМК</v>
      </c>
      <c r="O33" s="24" t="e">
        <f>VLOOKUP($Q33,УЧАСТНИКИ!$A$2:$L$1106,9,FALSE)</f>
        <v>#N/A</v>
      </c>
      <c r="P33" s="22" t="e">
        <f>VLOOKUP($Q33,УЧАСТНИКИ!$A$2:$L$1106,10,FALSE)</f>
        <v>#N/A</v>
      </c>
      <c r="R33" s="33"/>
      <c r="S33" s="32">
        <f t="shared" si="2"/>
        <v>0</v>
      </c>
    </row>
    <row r="34" spans="1:19" ht="13.2" customHeight="1" x14ac:dyDescent="0.25">
      <c r="A34" s="34" t="s">
        <v>28</v>
      </c>
      <c r="B34" s="22" t="e">
        <f>VLOOKUP($Q34,УЧАСТНИКИ!$A$2:$L$1106,3,FALSE)</f>
        <v>#N/A</v>
      </c>
      <c r="C34" s="23" t="e">
        <f>VLOOKUP($Q34,УЧАСТНИКИ!$A$2:$L$1106,4,FALSE)</f>
        <v>#N/A</v>
      </c>
      <c r="D34" s="23" t="e">
        <f>VLOOKUP($Q34,УЧАСТНИКИ!$A$2:$L$1106,8,FALSE)</f>
        <v>#N/A</v>
      </c>
      <c r="E34" s="22" t="e">
        <f>VLOOKUP($Q34,УЧАСТНИКИ!$A$2:$L$1106,5,FALSE)</f>
        <v>#N/A</v>
      </c>
      <c r="F34" s="23" t="e">
        <f>VLOOKUP($Q34,УЧАСТНИКИ!$A$2:$L$1106,7,FALSE)</f>
        <v>#N/A</v>
      </c>
      <c r="G34" s="24" t="e">
        <f>VLOOKUP($Q34,УЧАСТНИКИ!$A$2:$L$1106,11,FALSE)</f>
        <v>#N/A</v>
      </c>
      <c r="H34" s="25"/>
      <c r="I34" s="10">
        <f t="shared" si="0"/>
        <v>0</v>
      </c>
      <c r="J34" s="10"/>
      <c r="K34" s="25"/>
      <c r="L34" s="10">
        <f t="shared" si="3"/>
        <v>0</v>
      </c>
      <c r="M34" s="10"/>
      <c r="N34" s="26" t="str">
        <f t="shared" si="1"/>
        <v>МСМК</v>
      </c>
      <c r="O34" s="24" t="e">
        <f>VLOOKUP($Q34,УЧАСТНИКИ!$A$2:$L$1106,9,FALSE)</f>
        <v>#N/A</v>
      </c>
      <c r="P34" s="22" t="e">
        <f>VLOOKUP($Q34,УЧАСТНИКИ!$A$2:$L$1106,10,FALSE)</f>
        <v>#N/A</v>
      </c>
      <c r="R34" s="33"/>
      <c r="S34" s="32">
        <f t="shared" si="2"/>
        <v>0</v>
      </c>
    </row>
    <row r="35" spans="1:19" ht="13.2" customHeight="1" x14ac:dyDescent="0.25">
      <c r="A35" s="34" t="s">
        <v>122</v>
      </c>
      <c r="B35" s="22" t="e">
        <f>VLOOKUP($Q35,УЧАСТНИКИ!$A$2:$L$1106,3,FALSE)</f>
        <v>#N/A</v>
      </c>
      <c r="C35" s="23" t="e">
        <f>VLOOKUP($Q35,УЧАСТНИКИ!$A$2:$L$1106,4,FALSE)</f>
        <v>#N/A</v>
      </c>
      <c r="D35" s="23" t="e">
        <f>VLOOKUP($Q35,УЧАСТНИКИ!$A$2:$L$1106,8,FALSE)</f>
        <v>#N/A</v>
      </c>
      <c r="E35" s="22" t="e">
        <f>VLOOKUP($Q35,УЧАСТНИКИ!$A$2:$L$1106,5,FALSE)</f>
        <v>#N/A</v>
      </c>
      <c r="F35" s="23" t="e">
        <f>VLOOKUP($Q35,УЧАСТНИКИ!$A$2:$L$1106,7,FALSE)</f>
        <v>#N/A</v>
      </c>
      <c r="G35" s="24" t="e">
        <f>VLOOKUP($Q35,УЧАСТНИКИ!$A$2:$L$1106,11,FALSE)</f>
        <v>#N/A</v>
      </c>
      <c r="H35" s="25"/>
      <c r="I35" s="10">
        <f t="shared" si="0"/>
        <v>0</v>
      </c>
      <c r="J35" s="10"/>
      <c r="K35" s="25"/>
      <c r="L35" s="10">
        <f t="shared" si="3"/>
        <v>0</v>
      </c>
      <c r="M35" s="10"/>
      <c r="N35" s="26" t="str">
        <f t="shared" si="1"/>
        <v>МСМК</v>
      </c>
      <c r="O35" s="24" t="e">
        <f>VLOOKUP($Q35,УЧАСТНИКИ!$A$2:$L$1106,9,FALSE)</f>
        <v>#N/A</v>
      </c>
      <c r="P35" s="22" t="e">
        <f>VLOOKUP($Q35,УЧАСТНИКИ!$A$2:$L$1106,10,FALSE)</f>
        <v>#N/A</v>
      </c>
      <c r="R35" s="33"/>
      <c r="S35" s="32">
        <f t="shared" si="2"/>
        <v>0</v>
      </c>
    </row>
    <row r="36" spans="1:19" ht="13.2" customHeight="1" x14ac:dyDescent="0.25">
      <c r="A36" s="34" t="s">
        <v>123</v>
      </c>
      <c r="B36" s="22" t="e">
        <f>VLOOKUP($Q36,УЧАСТНИКИ!$A$2:$L$1106,3,FALSE)</f>
        <v>#N/A</v>
      </c>
      <c r="C36" s="23" t="e">
        <f>VLOOKUP($Q36,УЧАСТНИКИ!$A$2:$L$1106,4,FALSE)</f>
        <v>#N/A</v>
      </c>
      <c r="D36" s="23" t="e">
        <f>VLOOKUP($Q36,УЧАСТНИКИ!$A$2:$L$1106,8,FALSE)</f>
        <v>#N/A</v>
      </c>
      <c r="E36" s="22" t="e">
        <f>VLOOKUP($Q36,УЧАСТНИКИ!$A$2:$L$1106,5,FALSE)</f>
        <v>#N/A</v>
      </c>
      <c r="F36" s="23" t="e">
        <f>VLOOKUP($Q36,УЧАСТНИКИ!$A$2:$L$1106,7,FALSE)</f>
        <v>#N/A</v>
      </c>
      <c r="G36" s="24" t="e">
        <f>VLOOKUP($Q36,УЧАСТНИКИ!$A$2:$L$1106,11,FALSE)</f>
        <v>#N/A</v>
      </c>
      <c r="H36" s="25"/>
      <c r="I36" s="10">
        <f t="shared" si="0"/>
        <v>0</v>
      </c>
      <c r="J36" s="10"/>
      <c r="K36" s="25"/>
      <c r="L36" s="10">
        <f t="shared" si="3"/>
        <v>0</v>
      </c>
      <c r="M36" s="10"/>
      <c r="N36" s="26" t="str">
        <f t="shared" si="1"/>
        <v>МСМК</v>
      </c>
      <c r="O36" s="24" t="e">
        <f>VLOOKUP($Q36,УЧАСТНИКИ!$A$2:$L$1106,9,FALSE)</f>
        <v>#N/A</v>
      </c>
      <c r="P36" s="22" t="e">
        <f>VLOOKUP($Q36,УЧАСТНИКИ!$A$2:$L$1106,10,FALSE)</f>
        <v>#N/A</v>
      </c>
      <c r="R36" s="33"/>
      <c r="S36" s="32">
        <f t="shared" si="2"/>
        <v>0</v>
      </c>
    </row>
    <row r="37" spans="1:19" ht="13.2" customHeight="1" x14ac:dyDescent="0.25">
      <c r="A37" s="34" t="s">
        <v>124</v>
      </c>
      <c r="B37" s="22" t="e">
        <f>VLOOKUP($Q37,УЧАСТНИКИ!$A$2:$L$1106,3,FALSE)</f>
        <v>#N/A</v>
      </c>
      <c r="C37" s="23" t="e">
        <f>VLOOKUP($Q37,УЧАСТНИКИ!$A$2:$L$1106,4,FALSE)</f>
        <v>#N/A</v>
      </c>
      <c r="D37" s="23" t="e">
        <f>VLOOKUP($Q37,УЧАСТНИКИ!$A$2:$L$1106,8,FALSE)</f>
        <v>#N/A</v>
      </c>
      <c r="E37" s="22" t="e">
        <f>VLOOKUP($Q37,УЧАСТНИКИ!$A$2:$L$1106,5,FALSE)</f>
        <v>#N/A</v>
      </c>
      <c r="F37" s="23" t="e">
        <f>VLOOKUP($Q37,УЧАСТНИКИ!$A$2:$L$1106,7,FALSE)</f>
        <v>#N/A</v>
      </c>
      <c r="G37" s="24" t="e">
        <f>VLOOKUP($Q37,УЧАСТНИКИ!$A$2:$L$1106,11,FALSE)</f>
        <v>#N/A</v>
      </c>
      <c r="H37" s="25"/>
      <c r="I37" s="10">
        <f t="shared" si="0"/>
        <v>0</v>
      </c>
      <c r="J37" s="10"/>
      <c r="K37" s="25"/>
      <c r="L37" s="10">
        <f t="shared" si="3"/>
        <v>0</v>
      </c>
      <c r="M37" s="10"/>
      <c r="N37" s="26" t="str">
        <f t="shared" si="1"/>
        <v>МСМК</v>
      </c>
      <c r="O37" s="24" t="e">
        <f>VLOOKUP($Q37,УЧАСТНИКИ!$A$2:$L$1106,9,FALSE)</f>
        <v>#N/A</v>
      </c>
      <c r="P37" s="22" t="e">
        <f>VLOOKUP($Q37,УЧАСТНИКИ!$A$2:$L$1106,10,FALSE)</f>
        <v>#N/A</v>
      </c>
      <c r="R37" s="33"/>
      <c r="S37" s="32">
        <f t="shared" si="2"/>
        <v>0</v>
      </c>
    </row>
    <row r="38" spans="1:19" ht="13.2" customHeight="1" x14ac:dyDescent="0.25">
      <c r="A38" s="34" t="s">
        <v>125</v>
      </c>
      <c r="B38" s="22" t="e">
        <f>VLOOKUP($Q38,УЧАСТНИКИ!$A$2:$L$1106,3,FALSE)</f>
        <v>#N/A</v>
      </c>
      <c r="C38" s="23" t="e">
        <f>VLOOKUP($Q38,УЧАСТНИКИ!$A$2:$L$1106,4,FALSE)</f>
        <v>#N/A</v>
      </c>
      <c r="D38" s="23" t="e">
        <f>VLOOKUP($Q38,УЧАСТНИКИ!$A$2:$L$1106,8,FALSE)</f>
        <v>#N/A</v>
      </c>
      <c r="E38" s="22" t="e">
        <f>VLOOKUP($Q38,УЧАСТНИКИ!$A$2:$L$1106,5,FALSE)</f>
        <v>#N/A</v>
      </c>
      <c r="F38" s="23" t="e">
        <f>VLOOKUP($Q38,УЧАСТНИКИ!$A$2:$L$1106,7,FALSE)</f>
        <v>#N/A</v>
      </c>
      <c r="G38" s="24" t="e">
        <f>VLOOKUP($Q38,УЧАСТНИКИ!$A$2:$L$1106,11,FALSE)</f>
        <v>#N/A</v>
      </c>
      <c r="H38" s="25"/>
      <c r="I38" s="10">
        <f t="shared" si="0"/>
        <v>0</v>
      </c>
      <c r="J38" s="10"/>
      <c r="K38" s="25"/>
      <c r="L38" s="10">
        <f t="shared" si="3"/>
        <v>0</v>
      </c>
      <c r="M38" s="10"/>
      <c r="N38" s="26" t="str">
        <f t="shared" si="1"/>
        <v>МСМК</v>
      </c>
      <c r="O38" s="24" t="e">
        <f>VLOOKUP($Q38,УЧАСТНИКИ!$A$2:$L$1106,9,FALSE)</f>
        <v>#N/A</v>
      </c>
      <c r="P38" s="22" t="e">
        <f>VLOOKUP($Q38,УЧАСТНИКИ!$A$2:$L$1106,10,FALSE)</f>
        <v>#N/A</v>
      </c>
      <c r="R38" s="33"/>
      <c r="S38" s="32">
        <f t="shared" si="2"/>
        <v>0</v>
      </c>
    </row>
    <row r="39" spans="1:19" ht="13.2" customHeight="1" x14ac:dyDescent="0.25">
      <c r="A39" s="34" t="s">
        <v>126</v>
      </c>
      <c r="B39" s="22" t="e">
        <f>VLOOKUP($Q39,УЧАСТНИКИ!$A$2:$L$1106,3,FALSE)</f>
        <v>#N/A</v>
      </c>
      <c r="C39" s="23" t="e">
        <f>VLOOKUP($Q39,УЧАСТНИКИ!$A$2:$L$1106,4,FALSE)</f>
        <v>#N/A</v>
      </c>
      <c r="D39" s="23" t="e">
        <f>VLOOKUP($Q39,УЧАСТНИКИ!$A$2:$L$1106,8,FALSE)</f>
        <v>#N/A</v>
      </c>
      <c r="E39" s="22" t="e">
        <f>VLOOKUP($Q39,УЧАСТНИКИ!$A$2:$L$1106,5,FALSE)</f>
        <v>#N/A</v>
      </c>
      <c r="F39" s="23" t="e">
        <f>VLOOKUP($Q39,УЧАСТНИКИ!$A$2:$L$1106,7,FALSE)</f>
        <v>#N/A</v>
      </c>
      <c r="G39" s="24" t="e">
        <f>VLOOKUP($Q39,УЧАСТНИКИ!$A$2:$L$1106,11,FALSE)</f>
        <v>#N/A</v>
      </c>
      <c r="H39" s="25"/>
      <c r="I39" s="10">
        <f t="shared" si="0"/>
        <v>0</v>
      </c>
      <c r="J39" s="10"/>
      <c r="K39" s="25"/>
      <c r="L39" s="10">
        <f t="shared" si="3"/>
        <v>0</v>
      </c>
      <c r="M39" s="10"/>
      <c r="N39" s="26" t="str">
        <f t="shared" si="1"/>
        <v>МСМК</v>
      </c>
      <c r="O39" s="24" t="e">
        <f>VLOOKUP($Q39,УЧАСТНИКИ!$A$2:$L$1106,9,FALSE)</f>
        <v>#N/A</v>
      </c>
      <c r="P39" s="22" t="e">
        <f>VLOOKUP($Q39,УЧАСТНИКИ!$A$2:$L$1106,10,FALSE)</f>
        <v>#N/A</v>
      </c>
      <c r="R39" s="33"/>
      <c r="S39" s="32">
        <f t="shared" si="2"/>
        <v>0</v>
      </c>
    </row>
    <row r="40" spans="1:19" ht="13.2" customHeight="1" x14ac:dyDescent="0.25">
      <c r="A40" s="34" t="s">
        <v>127</v>
      </c>
      <c r="B40" s="22" t="e">
        <f>VLOOKUP($Q40,УЧАСТНИКИ!$A$2:$L$1106,3,FALSE)</f>
        <v>#N/A</v>
      </c>
      <c r="C40" s="23" t="e">
        <f>VLOOKUP($Q40,УЧАСТНИКИ!$A$2:$L$1106,4,FALSE)</f>
        <v>#N/A</v>
      </c>
      <c r="D40" s="23" t="e">
        <f>VLOOKUP($Q40,УЧАСТНИКИ!$A$2:$L$1106,8,FALSE)</f>
        <v>#N/A</v>
      </c>
      <c r="E40" s="22" t="e">
        <f>VLOOKUP($Q40,УЧАСТНИКИ!$A$2:$L$1106,5,FALSE)</f>
        <v>#N/A</v>
      </c>
      <c r="F40" s="23" t="e">
        <f>VLOOKUP($Q40,УЧАСТНИКИ!$A$2:$L$1106,7,FALSE)</f>
        <v>#N/A</v>
      </c>
      <c r="G40" s="24" t="e">
        <f>VLOOKUP($Q40,УЧАСТНИКИ!$A$2:$L$1106,11,FALSE)</f>
        <v>#N/A</v>
      </c>
      <c r="H40" s="25"/>
      <c r="I40" s="10">
        <f t="shared" si="0"/>
        <v>0</v>
      </c>
      <c r="J40" s="10"/>
      <c r="K40" s="25"/>
      <c r="L40" s="10">
        <f t="shared" si="3"/>
        <v>0</v>
      </c>
      <c r="M40" s="10"/>
      <c r="N40" s="26" t="str">
        <f t="shared" si="1"/>
        <v>МСМК</v>
      </c>
      <c r="O40" s="24" t="e">
        <f>VLOOKUP($Q40,УЧАСТНИКИ!$A$2:$L$1106,9,FALSE)</f>
        <v>#N/A</v>
      </c>
      <c r="P40" s="22" t="e">
        <f>VLOOKUP($Q40,УЧАСТНИКИ!$A$2:$L$1106,10,FALSE)</f>
        <v>#N/A</v>
      </c>
      <c r="R40" s="33"/>
      <c r="S40" s="32">
        <f t="shared" si="2"/>
        <v>0</v>
      </c>
    </row>
    <row r="41" spans="1:19" ht="13.2" customHeight="1" x14ac:dyDescent="0.25">
      <c r="A41" s="34" t="s">
        <v>128</v>
      </c>
      <c r="B41" s="22" t="e">
        <f>VLOOKUP($Q41,УЧАСТНИКИ!$A$2:$L$1106,3,FALSE)</f>
        <v>#N/A</v>
      </c>
      <c r="C41" s="23" t="e">
        <f>VLOOKUP($Q41,УЧАСТНИКИ!$A$2:$L$1106,4,FALSE)</f>
        <v>#N/A</v>
      </c>
      <c r="D41" s="23" t="e">
        <f>VLOOKUP($Q41,УЧАСТНИКИ!$A$2:$L$1106,8,FALSE)</f>
        <v>#N/A</v>
      </c>
      <c r="E41" s="22" t="e">
        <f>VLOOKUP($Q41,УЧАСТНИКИ!$A$2:$L$1106,5,FALSE)</f>
        <v>#N/A</v>
      </c>
      <c r="F41" s="23" t="e">
        <f>VLOOKUP($Q41,УЧАСТНИКИ!$A$2:$L$1106,7,FALSE)</f>
        <v>#N/A</v>
      </c>
      <c r="G41" s="24" t="e">
        <f>VLOOKUP($Q41,УЧАСТНИКИ!$A$2:$L$1106,11,FALSE)</f>
        <v>#N/A</v>
      </c>
      <c r="H41" s="25"/>
      <c r="I41" s="10">
        <f t="shared" si="0"/>
        <v>0</v>
      </c>
      <c r="J41" s="10"/>
      <c r="K41" s="25"/>
      <c r="L41" s="10">
        <f t="shared" si="3"/>
        <v>0</v>
      </c>
      <c r="M41" s="10"/>
      <c r="N41" s="26" t="str">
        <f t="shared" si="1"/>
        <v>МСМК</v>
      </c>
      <c r="O41" s="24" t="e">
        <f>VLOOKUP($Q41,УЧАСТНИКИ!$A$2:$L$1106,9,FALSE)</f>
        <v>#N/A</v>
      </c>
      <c r="P41" s="22" t="e">
        <f>VLOOKUP($Q41,УЧАСТНИКИ!$A$2:$L$1106,10,FALSE)</f>
        <v>#N/A</v>
      </c>
      <c r="R41" s="33"/>
      <c r="S41" s="32">
        <f t="shared" si="2"/>
        <v>0</v>
      </c>
    </row>
    <row r="42" spans="1:19" ht="13.2" customHeight="1" x14ac:dyDescent="0.25">
      <c r="A42" s="34" t="s">
        <v>129</v>
      </c>
      <c r="B42" s="22" t="e">
        <f>VLOOKUP($Q42,УЧАСТНИКИ!$A$2:$L$1106,3,FALSE)</f>
        <v>#N/A</v>
      </c>
      <c r="C42" s="23" t="e">
        <f>VLOOKUP($Q42,УЧАСТНИКИ!$A$2:$L$1106,4,FALSE)</f>
        <v>#N/A</v>
      </c>
      <c r="D42" s="23" t="e">
        <f>VLOOKUP($Q42,УЧАСТНИКИ!$A$2:$L$1106,8,FALSE)</f>
        <v>#N/A</v>
      </c>
      <c r="E42" s="22" t="e">
        <f>VLOOKUP($Q42,УЧАСТНИКИ!$A$2:$L$1106,5,FALSE)</f>
        <v>#N/A</v>
      </c>
      <c r="F42" s="23" t="e">
        <f>VLOOKUP($Q42,УЧАСТНИКИ!$A$2:$L$1106,7,FALSE)</f>
        <v>#N/A</v>
      </c>
      <c r="G42" s="24" t="e">
        <f>VLOOKUP($Q42,УЧАСТНИКИ!$A$2:$L$1106,11,FALSE)</f>
        <v>#N/A</v>
      </c>
      <c r="H42" s="25"/>
      <c r="I42" s="10">
        <f t="shared" si="0"/>
        <v>0</v>
      </c>
      <c r="J42" s="10"/>
      <c r="K42" s="25"/>
      <c r="L42" s="10">
        <f t="shared" si="3"/>
        <v>0</v>
      </c>
      <c r="M42" s="10"/>
      <c r="N42" s="26" t="str">
        <f t="shared" si="1"/>
        <v>МСМК</v>
      </c>
      <c r="O42" s="24" t="e">
        <f>VLOOKUP($Q42,УЧАСТНИКИ!$A$2:$L$1106,9,FALSE)</f>
        <v>#N/A</v>
      </c>
      <c r="P42" s="22" t="e">
        <f>VLOOKUP($Q42,УЧАСТНИКИ!$A$2:$L$1106,10,FALSE)</f>
        <v>#N/A</v>
      </c>
      <c r="R42" s="31"/>
      <c r="S42" s="32">
        <f t="shared" si="2"/>
        <v>0</v>
      </c>
    </row>
    <row r="43" spans="1:19" ht="13.2" customHeight="1" x14ac:dyDescent="0.25">
      <c r="A43" s="34" t="s">
        <v>130</v>
      </c>
      <c r="B43" s="22" t="e">
        <f>VLOOKUP($Q43,УЧАСТНИКИ!$A$2:$L$1106,3,FALSE)</f>
        <v>#N/A</v>
      </c>
      <c r="C43" s="23" t="e">
        <f>VLOOKUP($Q43,УЧАСТНИКИ!$A$2:$L$1106,4,FALSE)</f>
        <v>#N/A</v>
      </c>
      <c r="D43" s="23" t="e">
        <f>VLOOKUP($Q43,УЧАСТНИКИ!$A$2:$L$1106,8,FALSE)</f>
        <v>#N/A</v>
      </c>
      <c r="E43" s="22" t="e">
        <f>VLOOKUP($Q43,УЧАСТНИКИ!$A$2:$L$1106,5,FALSE)</f>
        <v>#N/A</v>
      </c>
      <c r="F43" s="23" t="e">
        <f>VLOOKUP($Q43,УЧАСТНИКИ!$A$2:$L$1106,7,FALSE)</f>
        <v>#N/A</v>
      </c>
      <c r="G43" s="24" t="e">
        <f>VLOOKUP($Q43,УЧАСТНИКИ!$A$2:$L$1106,11,FALSE)</f>
        <v>#N/A</v>
      </c>
      <c r="H43" s="25"/>
      <c r="I43" s="10">
        <f t="shared" si="0"/>
        <v>0</v>
      </c>
      <c r="J43" s="10"/>
      <c r="K43" s="25"/>
      <c r="L43" s="10">
        <f t="shared" si="3"/>
        <v>0</v>
      </c>
      <c r="M43" s="10"/>
      <c r="N43" s="26" t="str">
        <f t="shared" si="1"/>
        <v>МСМК</v>
      </c>
      <c r="O43" s="24" t="e">
        <f>VLOOKUP($Q43,УЧАСТНИКИ!$A$2:$L$1106,9,FALSE)</f>
        <v>#N/A</v>
      </c>
      <c r="P43" s="22" t="e">
        <f>VLOOKUP($Q43,УЧАСТНИКИ!$A$2:$L$1106,10,FALSE)</f>
        <v>#N/A</v>
      </c>
      <c r="R43" s="31"/>
      <c r="S43" s="32">
        <f t="shared" si="2"/>
        <v>0</v>
      </c>
    </row>
    <row r="44" spans="1:19" ht="13.2" customHeight="1" x14ac:dyDescent="0.25">
      <c r="A44" s="34" t="s">
        <v>131</v>
      </c>
      <c r="B44" s="22" t="e">
        <f>VLOOKUP($Q44,УЧАСТНИКИ!$A$2:$L$1106,3,FALSE)</f>
        <v>#N/A</v>
      </c>
      <c r="C44" s="23" t="e">
        <f>VLOOKUP($Q44,УЧАСТНИКИ!$A$2:$L$1106,4,FALSE)</f>
        <v>#N/A</v>
      </c>
      <c r="D44" s="23" t="e">
        <f>VLOOKUP($Q44,УЧАСТНИКИ!$A$2:$L$1106,8,FALSE)</f>
        <v>#N/A</v>
      </c>
      <c r="E44" s="22" t="e">
        <f>VLOOKUP($Q44,УЧАСТНИКИ!$A$2:$L$1106,5,FALSE)</f>
        <v>#N/A</v>
      </c>
      <c r="F44" s="23" t="e">
        <f>VLOOKUP($Q44,УЧАСТНИКИ!$A$2:$L$1106,7,FALSE)</f>
        <v>#N/A</v>
      </c>
      <c r="G44" s="24" t="e">
        <f>VLOOKUP($Q44,УЧАСТНИКИ!$A$2:$L$1106,11,FALSE)</f>
        <v>#N/A</v>
      </c>
      <c r="H44" s="25"/>
      <c r="I44" s="10">
        <f t="shared" si="0"/>
        <v>0</v>
      </c>
      <c r="J44" s="10"/>
      <c r="K44" s="25"/>
      <c r="L44" s="10">
        <f t="shared" si="3"/>
        <v>0</v>
      </c>
      <c r="M44" s="10"/>
      <c r="N44" s="26" t="str">
        <f t="shared" si="1"/>
        <v>МСМК</v>
      </c>
      <c r="O44" s="24" t="e">
        <f>VLOOKUP($Q44,УЧАСТНИКИ!$A$2:$L$1106,9,FALSE)</f>
        <v>#N/A</v>
      </c>
      <c r="P44" s="22" t="e">
        <f>VLOOKUP($Q44,УЧАСТНИКИ!$A$2:$L$1106,10,FALSE)</f>
        <v>#N/A</v>
      </c>
      <c r="R44" s="31"/>
      <c r="S44" s="32">
        <f t="shared" si="2"/>
        <v>0</v>
      </c>
    </row>
    <row r="45" spans="1:19" ht="13.2" customHeight="1" x14ac:dyDescent="0.25">
      <c r="A45" s="34" t="s">
        <v>132</v>
      </c>
      <c r="B45" s="22" t="e">
        <f>VLOOKUP($Q45,УЧАСТНИКИ!$A$2:$L$1106,3,FALSE)</f>
        <v>#N/A</v>
      </c>
      <c r="C45" s="23" t="e">
        <f>VLOOKUP($Q45,УЧАСТНИКИ!$A$2:$L$1106,4,FALSE)</f>
        <v>#N/A</v>
      </c>
      <c r="D45" s="23" t="e">
        <f>VLOOKUP($Q45,УЧАСТНИКИ!$A$2:$L$1106,8,FALSE)</f>
        <v>#N/A</v>
      </c>
      <c r="E45" s="22" t="e">
        <f>VLOOKUP($Q45,УЧАСТНИКИ!$A$2:$L$1106,5,FALSE)</f>
        <v>#N/A</v>
      </c>
      <c r="F45" s="23" t="e">
        <f>VLOOKUP($Q45,УЧАСТНИКИ!$A$2:$L$1106,7,FALSE)</f>
        <v>#N/A</v>
      </c>
      <c r="G45" s="24" t="e">
        <f>VLOOKUP($Q45,УЧАСТНИКИ!$A$2:$L$1106,11,FALSE)</f>
        <v>#N/A</v>
      </c>
      <c r="H45" s="25"/>
      <c r="I45" s="10">
        <f t="shared" si="0"/>
        <v>0</v>
      </c>
      <c r="J45" s="10"/>
      <c r="K45" s="25"/>
      <c r="L45" s="10">
        <f t="shared" si="3"/>
        <v>0</v>
      </c>
      <c r="M45" s="10"/>
      <c r="N45" s="26" t="str">
        <f t="shared" si="1"/>
        <v>МСМК</v>
      </c>
      <c r="O45" s="24" t="e">
        <f>VLOOKUP($Q45,УЧАСТНИКИ!$A$2:$L$1106,9,FALSE)</f>
        <v>#N/A</v>
      </c>
      <c r="P45" s="22" t="e">
        <f>VLOOKUP($Q45,УЧАСТНИКИ!$A$2:$L$1106,10,FALSE)</f>
        <v>#N/A</v>
      </c>
      <c r="R45" s="31"/>
      <c r="S45" s="32">
        <f t="shared" si="2"/>
        <v>0</v>
      </c>
    </row>
    <row r="46" spans="1:19" ht="13.2" customHeight="1" x14ac:dyDescent="0.25">
      <c r="A46" s="34" t="s">
        <v>133</v>
      </c>
      <c r="B46" s="22" t="e">
        <f>VLOOKUP($Q46,УЧАСТНИКИ!$A$2:$L$1106,3,FALSE)</f>
        <v>#N/A</v>
      </c>
      <c r="C46" s="23" t="e">
        <f>VLOOKUP($Q46,УЧАСТНИКИ!$A$2:$L$1106,4,FALSE)</f>
        <v>#N/A</v>
      </c>
      <c r="D46" s="23" t="e">
        <f>VLOOKUP($Q46,УЧАСТНИКИ!$A$2:$L$1106,8,FALSE)</f>
        <v>#N/A</v>
      </c>
      <c r="E46" s="22" t="e">
        <f>VLOOKUP($Q46,УЧАСТНИКИ!$A$2:$L$1106,5,FALSE)</f>
        <v>#N/A</v>
      </c>
      <c r="F46" s="23" t="e">
        <f>VLOOKUP($Q46,УЧАСТНИКИ!$A$2:$L$1106,7,FALSE)</f>
        <v>#N/A</v>
      </c>
      <c r="G46" s="24" t="e">
        <f>VLOOKUP($Q46,УЧАСТНИКИ!$A$2:$L$1106,11,FALSE)</f>
        <v>#N/A</v>
      </c>
      <c r="H46" s="25"/>
      <c r="I46" s="10">
        <f t="shared" si="0"/>
        <v>0</v>
      </c>
      <c r="J46" s="10"/>
      <c r="K46" s="25"/>
      <c r="L46" s="10">
        <f t="shared" si="3"/>
        <v>0</v>
      </c>
      <c r="M46" s="10"/>
      <c r="N46" s="26" t="str">
        <f t="shared" si="1"/>
        <v>МСМК</v>
      </c>
      <c r="O46" s="24" t="e">
        <f>VLOOKUP($Q46,УЧАСТНИКИ!$A$2:$L$1106,9,FALSE)</f>
        <v>#N/A</v>
      </c>
      <c r="P46" s="22" t="e">
        <f>VLOOKUP($Q46,УЧАСТНИКИ!$A$2:$L$1106,10,FALSE)</f>
        <v>#N/A</v>
      </c>
      <c r="R46" s="31"/>
      <c r="S46" s="32">
        <f t="shared" si="2"/>
        <v>0</v>
      </c>
    </row>
    <row r="47" spans="1:19" ht="13.2" customHeight="1" x14ac:dyDescent="0.25">
      <c r="A47" s="34" t="s">
        <v>134</v>
      </c>
      <c r="B47" s="22" t="e">
        <f>VLOOKUP($Q47,УЧАСТНИКИ!$A$2:$L$1106,3,FALSE)</f>
        <v>#N/A</v>
      </c>
      <c r="C47" s="23" t="e">
        <f>VLOOKUP($Q47,УЧАСТНИКИ!$A$2:$L$1106,4,FALSE)</f>
        <v>#N/A</v>
      </c>
      <c r="D47" s="23" t="e">
        <f>VLOOKUP($Q47,УЧАСТНИКИ!$A$2:$L$1106,8,FALSE)</f>
        <v>#N/A</v>
      </c>
      <c r="E47" s="22" t="e">
        <f>VLOOKUP($Q47,УЧАСТНИКИ!$A$2:$L$1106,5,FALSE)</f>
        <v>#N/A</v>
      </c>
      <c r="F47" s="23" t="e">
        <f>VLOOKUP($Q47,УЧАСТНИКИ!$A$2:$L$1106,7,FALSE)</f>
        <v>#N/A</v>
      </c>
      <c r="G47" s="24" t="e">
        <f>VLOOKUP($Q47,УЧАСТНИКИ!$A$2:$L$1106,11,FALSE)</f>
        <v>#N/A</v>
      </c>
      <c r="H47" s="25"/>
      <c r="I47" s="10">
        <f t="shared" si="0"/>
        <v>0</v>
      </c>
      <c r="J47" s="10"/>
      <c r="K47" s="25"/>
      <c r="L47" s="10">
        <f t="shared" si="3"/>
        <v>0</v>
      </c>
      <c r="M47" s="10"/>
      <c r="N47" s="26" t="str">
        <f t="shared" si="1"/>
        <v>МСМК</v>
      </c>
      <c r="O47" s="24" t="e">
        <f>VLOOKUP($Q47,УЧАСТНИКИ!$A$2:$L$1106,9,FALSE)</f>
        <v>#N/A</v>
      </c>
      <c r="P47" s="22" t="e">
        <f>VLOOKUP($Q47,УЧАСТНИКИ!$A$2:$L$1106,10,FALSE)</f>
        <v>#N/A</v>
      </c>
      <c r="R47" s="31"/>
      <c r="S47" s="32">
        <f t="shared" si="2"/>
        <v>0</v>
      </c>
    </row>
    <row r="48" spans="1:19" ht="13.2" customHeight="1" x14ac:dyDescent="0.25">
      <c r="A48" s="34" t="s">
        <v>135</v>
      </c>
      <c r="B48" s="22" t="e">
        <f>VLOOKUP($Q48,УЧАСТНИКИ!$A$2:$L$1106,3,FALSE)</f>
        <v>#N/A</v>
      </c>
      <c r="C48" s="23" t="e">
        <f>VLOOKUP($Q48,УЧАСТНИКИ!$A$2:$L$1106,4,FALSE)</f>
        <v>#N/A</v>
      </c>
      <c r="D48" s="23" t="e">
        <f>VLOOKUP($Q48,УЧАСТНИКИ!$A$2:$L$1106,8,FALSE)</f>
        <v>#N/A</v>
      </c>
      <c r="E48" s="22" t="e">
        <f>VLOOKUP($Q48,УЧАСТНИКИ!$A$2:$L$1106,5,FALSE)</f>
        <v>#N/A</v>
      </c>
      <c r="F48" s="23" t="e">
        <f>VLOOKUP($Q48,УЧАСТНИКИ!$A$2:$L$1106,7,FALSE)</f>
        <v>#N/A</v>
      </c>
      <c r="G48" s="24" t="e">
        <f>VLOOKUP($Q48,УЧАСТНИКИ!$A$2:$L$1106,11,FALSE)</f>
        <v>#N/A</v>
      </c>
      <c r="H48" s="25"/>
      <c r="I48" s="10">
        <f t="shared" si="0"/>
        <v>0</v>
      </c>
      <c r="J48" s="10"/>
      <c r="K48" s="25"/>
      <c r="L48" s="10">
        <f t="shared" si="3"/>
        <v>0</v>
      </c>
      <c r="M48" s="10"/>
      <c r="N48" s="26" t="str">
        <f t="shared" si="1"/>
        <v>МСМК</v>
      </c>
      <c r="O48" s="24" t="e">
        <f>VLOOKUP($Q48,УЧАСТНИКИ!$A$2:$L$1106,9,FALSE)</f>
        <v>#N/A</v>
      </c>
      <c r="P48" s="22" t="e">
        <f>VLOOKUP($Q48,УЧАСТНИКИ!$A$2:$L$1106,10,FALSE)</f>
        <v>#N/A</v>
      </c>
      <c r="R48" s="31"/>
      <c r="S48" s="32">
        <f t="shared" si="2"/>
        <v>0</v>
      </c>
    </row>
    <row r="49" spans="1:19" ht="13.2" customHeight="1" x14ac:dyDescent="0.25">
      <c r="A49" s="34" t="s">
        <v>136</v>
      </c>
      <c r="B49" s="22" t="e">
        <f>VLOOKUP($Q49,УЧАСТНИКИ!$A$2:$L$1106,3,FALSE)</f>
        <v>#N/A</v>
      </c>
      <c r="C49" s="23" t="e">
        <f>VLOOKUP($Q49,УЧАСТНИКИ!$A$2:$L$1106,4,FALSE)</f>
        <v>#N/A</v>
      </c>
      <c r="D49" s="23" t="e">
        <f>VLOOKUP($Q49,УЧАСТНИКИ!$A$2:$L$1106,8,FALSE)</f>
        <v>#N/A</v>
      </c>
      <c r="E49" s="22" t="e">
        <f>VLOOKUP($Q49,УЧАСТНИКИ!$A$2:$L$1106,5,FALSE)</f>
        <v>#N/A</v>
      </c>
      <c r="F49" s="23" t="e">
        <f>VLOOKUP($Q49,УЧАСТНИКИ!$A$2:$L$1106,7,FALSE)</f>
        <v>#N/A</v>
      </c>
      <c r="G49" s="24" t="e">
        <f>VLOOKUP($Q49,УЧАСТНИКИ!$A$2:$L$1106,11,FALSE)</f>
        <v>#N/A</v>
      </c>
      <c r="H49" s="25"/>
      <c r="I49" s="10">
        <f t="shared" si="0"/>
        <v>0</v>
      </c>
      <c r="J49" s="10"/>
      <c r="K49" s="25"/>
      <c r="L49" s="10">
        <f t="shared" si="3"/>
        <v>0</v>
      </c>
      <c r="M49" s="10"/>
      <c r="N49" s="26" t="str">
        <f t="shared" si="1"/>
        <v>МСМК</v>
      </c>
      <c r="O49" s="24" t="e">
        <f>VLOOKUP($Q49,УЧАСТНИКИ!$A$2:$L$1106,9,FALSE)</f>
        <v>#N/A</v>
      </c>
      <c r="P49" s="22" t="e">
        <f>VLOOKUP($Q49,УЧАСТНИКИ!$A$2:$L$1106,10,FALSE)</f>
        <v>#N/A</v>
      </c>
      <c r="R49" s="31"/>
      <c r="S49" s="32">
        <f t="shared" si="2"/>
        <v>0</v>
      </c>
    </row>
    <row r="50" spans="1:19" ht="13.2" customHeight="1" x14ac:dyDescent="0.25">
      <c r="A50" s="34" t="s">
        <v>137</v>
      </c>
      <c r="B50" s="22" t="e">
        <f>VLOOKUP($Q50,УЧАСТНИКИ!$A$2:$L$1106,3,FALSE)</f>
        <v>#N/A</v>
      </c>
      <c r="C50" s="23" t="e">
        <f>VLOOKUP($Q50,УЧАСТНИКИ!$A$2:$L$1106,4,FALSE)</f>
        <v>#N/A</v>
      </c>
      <c r="D50" s="23" t="e">
        <f>VLOOKUP($Q50,УЧАСТНИКИ!$A$2:$L$1106,8,FALSE)</f>
        <v>#N/A</v>
      </c>
      <c r="E50" s="22" t="e">
        <f>VLOOKUP($Q50,УЧАСТНИКИ!$A$2:$L$1106,5,FALSE)</f>
        <v>#N/A</v>
      </c>
      <c r="F50" s="23" t="e">
        <f>VLOOKUP($Q50,УЧАСТНИКИ!$A$2:$L$1106,7,FALSE)</f>
        <v>#N/A</v>
      </c>
      <c r="G50" s="24" t="e">
        <f>VLOOKUP($Q50,УЧАСТНИКИ!$A$2:$L$1106,11,FALSE)</f>
        <v>#N/A</v>
      </c>
      <c r="H50" s="25"/>
      <c r="I50" s="10">
        <f t="shared" si="0"/>
        <v>0</v>
      </c>
      <c r="J50" s="10"/>
      <c r="K50" s="25"/>
      <c r="L50" s="10">
        <f t="shared" si="3"/>
        <v>0</v>
      </c>
      <c r="M50" s="10"/>
      <c r="N50" s="26" t="str">
        <f t="shared" si="1"/>
        <v>МСМК</v>
      </c>
      <c r="O50" s="24" t="e">
        <f>VLOOKUP($Q50,УЧАСТНИКИ!$A$2:$L$1106,9,FALSE)</f>
        <v>#N/A</v>
      </c>
      <c r="P50" s="22" t="e">
        <f>VLOOKUP($Q50,УЧАСТНИКИ!$A$2:$L$1106,10,FALSE)</f>
        <v>#N/A</v>
      </c>
      <c r="R50" s="31"/>
      <c r="S50" s="32">
        <f t="shared" si="2"/>
        <v>0</v>
      </c>
    </row>
    <row r="51" spans="1:19" ht="13.2" customHeight="1" x14ac:dyDescent="0.25">
      <c r="A51" s="34" t="s">
        <v>138</v>
      </c>
      <c r="B51" s="22" t="e">
        <f>VLOOKUP($Q51,УЧАСТНИКИ!$A$2:$L$1106,3,FALSE)</f>
        <v>#N/A</v>
      </c>
      <c r="C51" s="23" t="e">
        <f>VLOOKUP($Q51,УЧАСТНИКИ!$A$2:$L$1106,4,FALSE)</f>
        <v>#N/A</v>
      </c>
      <c r="D51" s="23" t="e">
        <f>VLOOKUP($Q51,УЧАСТНИКИ!$A$2:$L$1106,8,FALSE)</f>
        <v>#N/A</v>
      </c>
      <c r="E51" s="22" t="e">
        <f>VLOOKUP($Q51,УЧАСТНИКИ!$A$2:$L$1106,5,FALSE)</f>
        <v>#N/A</v>
      </c>
      <c r="F51" s="23" t="e">
        <f>VLOOKUP($Q51,УЧАСТНИКИ!$A$2:$L$1106,7,FALSE)</f>
        <v>#N/A</v>
      </c>
      <c r="G51" s="24" t="e">
        <f>VLOOKUP($Q51,УЧАСТНИКИ!$A$2:$L$1106,11,FALSE)</f>
        <v>#N/A</v>
      </c>
      <c r="H51" s="25"/>
      <c r="I51" s="10">
        <f t="shared" si="0"/>
        <v>0</v>
      </c>
      <c r="J51" s="10"/>
      <c r="K51" s="25"/>
      <c r="L51" s="10">
        <f t="shared" si="3"/>
        <v>0</v>
      </c>
      <c r="M51" s="10"/>
      <c r="N51" s="26" t="str">
        <f t="shared" si="1"/>
        <v>МСМК</v>
      </c>
      <c r="O51" s="24" t="e">
        <f>VLOOKUP($Q51,УЧАСТНИКИ!$A$2:$L$1106,9,FALSE)</f>
        <v>#N/A</v>
      </c>
      <c r="P51" s="22" t="e">
        <f>VLOOKUP($Q51,УЧАСТНИКИ!$A$2:$L$1106,10,FALSE)</f>
        <v>#N/A</v>
      </c>
      <c r="R51" s="31"/>
      <c r="S51" s="32">
        <f t="shared" si="2"/>
        <v>0</v>
      </c>
    </row>
    <row r="52" spans="1:19" ht="13.2" customHeight="1" x14ac:dyDescent="0.25">
      <c r="A52" s="34" t="s">
        <v>139</v>
      </c>
      <c r="B52" s="22" t="e">
        <f>VLOOKUP($Q52,УЧАСТНИКИ!$A$2:$L$1106,3,FALSE)</f>
        <v>#N/A</v>
      </c>
      <c r="C52" s="23" t="e">
        <f>VLOOKUP($Q52,УЧАСТНИКИ!$A$2:$L$1106,4,FALSE)</f>
        <v>#N/A</v>
      </c>
      <c r="D52" s="23" t="e">
        <f>VLOOKUP($Q52,УЧАСТНИКИ!$A$2:$L$1106,8,FALSE)</f>
        <v>#N/A</v>
      </c>
      <c r="E52" s="22" t="e">
        <f>VLOOKUP($Q52,УЧАСТНИКИ!$A$2:$L$1106,5,FALSE)</f>
        <v>#N/A</v>
      </c>
      <c r="F52" s="23" t="e">
        <f>VLOOKUP($Q52,УЧАСТНИКИ!$A$2:$L$1106,7,FALSE)</f>
        <v>#N/A</v>
      </c>
      <c r="G52" s="24" t="e">
        <f>VLOOKUP($Q52,УЧАСТНИКИ!$A$2:$L$1106,11,FALSE)</f>
        <v>#N/A</v>
      </c>
      <c r="H52" s="25"/>
      <c r="I52" s="10">
        <f t="shared" si="0"/>
        <v>0</v>
      </c>
      <c r="J52" s="10"/>
      <c r="K52" s="25"/>
      <c r="L52" s="10">
        <f t="shared" si="3"/>
        <v>0</v>
      </c>
      <c r="M52" s="10"/>
      <c r="N52" s="26" t="str">
        <f t="shared" si="1"/>
        <v>МСМК</v>
      </c>
      <c r="O52" s="24" t="e">
        <f>VLOOKUP($Q52,УЧАСТНИКИ!$A$2:$L$1106,9,FALSE)</f>
        <v>#N/A</v>
      </c>
      <c r="P52" s="22" t="e">
        <f>VLOOKUP($Q52,УЧАСТНИКИ!$A$2:$L$1106,10,FALSE)</f>
        <v>#N/A</v>
      </c>
      <c r="R52" s="31"/>
      <c r="S52" s="32">
        <f t="shared" si="2"/>
        <v>0</v>
      </c>
    </row>
    <row r="53" spans="1:19" ht="13.2" customHeight="1" x14ac:dyDescent="0.25">
      <c r="A53" s="34" t="s">
        <v>140</v>
      </c>
      <c r="B53" s="22" t="e">
        <f>VLOOKUP($Q53,УЧАСТНИКИ!$A$2:$L$1106,3,FALSE)</f>
        <v>#N/A</v>
      </c>
      <c r="C53" s="23" t="e">
        <f>VLOOKUP($Q53,УЧАСТНИКИ!$A$2:$L$1106,4,FALSE)</f>
        <v>#N/A</v>
      </c>
      <c r="D53" s="23" t="e">
        <f>VLOOKUP($Q53,УЧАСТНИКИ!$A$2:$L$1106,8,FALSE)</f>
        <v>#N/A</v>
      </c>
      <c r="E53" s="22" t="e">
        <f>VLOOKUP($Q53,УЧАСТНИКИ!$A$2:$L$1106,5,FALSE)</f>
        <v>#N/A</v>
      </c>
      <c r="F53" s="23" t="e">
        <f>VLOOKUP($Q53,УЧАСТНИКИ!$A$2:$L$1106,7,FALSE)</f>
        <v>#N/A</v>
      </c>
      <c r="G53" s="24" t="e">
        <f>VLOOKUP($Q53,УЧАСТНИКИ!$A$2:$L$1106,11,FALSE)</f>
        <v>#N/A</v>
      </c>
      <c r="H53" s="25"/>
      <c r="I53" s="10">
        <f t="shared" si="0"/>
        <v>0</v>
      </c>
      <c r="J53" s="10"/>
      <c r="K53" s="25"/>
      <c r="L53" s="10">
        <f t="shared" si="3"/>
        <v>0</v>
      </c>
      <c r="M53" s="10"/>
      <c r="N53" s="26" t="str">
        <f t="shared" si="1"/>
        <v>МСМК</v>
      </c>
      <c r="O53" s="24" t="e">
        <f>VLOOKUP($Q53,УЧАСТНИКИ!$A$2:$L$1106,9,FALSE)</f>
        <v>#N/A</v>
      </c>
      <c r="P53" s="22" t="e">
        <f>VLOOKUP($Q53,УЧАСТНИКИ!$A$2:$L$1106,10,FALSE)</f>
        <v>#N/A</v>
      </c>
      <c r="R53" s="31"/>
      <c r="S53" s="32">
        <f t="shared" si="2"/>
        <v>0</v>
      </c>
    </row>
    <row r="54" spans="1:19" ht="13.2" customHeight="1" x14ac:dyDescent="0.25">
      <c r="A54" s="34" t="s">
        <v>141</v>
      </c>
      <c r="B54" s="22" t="e">
        <f>VLOOKUP($Q54,УЧАСТНИКИ!$A$2:$L$1106,3,FALSE)</f>
        <v>#N/A</v>
      </c>
      <c r="C54" s="23" t="e">
        <f>VLOOKUP($Q54,УЧАСТНИКИ!$A$2:$L$1106,4,FALSE)</f>
        <v>#N/A</v>
      </c>
      <c r="D54" s="23" t="e">
        <f>VLOOKUP($Q54,УЧАСТНИКИ!$A$2:$L$1106,8,FALSE)</f>
        <v>#N/A</v>
      </c>
      <c r="E54" s="22" t="e">
        <f>VLOOKUP($Q54,УЧАСТНИКИ!$A$2:$L$1106,5,FALSE)</f>
        <v>#N/A</v>
      </c>
      <c r="F54" s="23" t="e">
        <f>VLOOKUP($Q54,УЧАСТНИКИ!$A$2:$L$1106,7,FALSE)</f>
        <v>#N/A</v>
      </c>
      <c r="G54" s="24" t="e">
        <f>VLOOKUP($Q54,УЧАСТНИКИ!$A$2:$L$1106,11,FALSE)</f>
        <v>#N/A</v>
      </c>
      <c r="H54" s="25"/>
      <c r="I54" s="10">
        <f t="shared" si="0"/>
        <v>0</v>
      </c>
      <c r="J54" s="10"/>
      <c r="K54" s="25"/>
      <c r="L54" s="10">
        <f t="shared" si="3"/>
        <v>0</v>
      </c>
      <c r="M54" s="10"/>
      <c r="N54" s="26" t="str">
        <f t="shared" si="1"/>
        <v>МСМК</v>
      </c>
      <c r="O54" s="24" t="e">
        <f>VLOOKUP($Q54,УЧАСТНИКИ!$A$2:$L$1106,9,FALSE)</f>
        <v>#N/A</v>
      </c>
      <c r="P54" s="22" t="e">
        <f>VLOOKUP($Q54,УЧАСТНИКИ!$A$2:$L$1106,10,FALSE)</f>
        <v>#N/A</v>
      </c>
      <c r="R54" s="31"/>
      <c r="S54" s="32">
        <f t="shared" si="2"/>
        <v>0</v>
      </c>
    </row>
    <row r="55" spans="1:19" ht="13.2" customHeight="1" x14ac:dyDescent="0.25">
      <c r="A55" s="34" t="s">
        <v>142</v>
      </c>
      <c r="B55" s="22" t="e">
        <f>VLOOKUP($Q55,УЧАСТНИКИ!$A$2:$L$1106,3,FALSE)</f>
        <v>#N/A</v>
      </c>
      <c r="C55" s="23" t="e">
        <f>VLOOKUP($Q55,УЧАСТНИКИ!$A$2:$L$1106,4,FALSE)</f>
        <v>#N/A</v>
      </c>
      <c r="D55" s="23" t="e">
        <f>VLOOKUP($Q55,УЧАСТНИКИ!$A$2:$L$1106,8,FALSE)</f>
        <v>#N/A</v>
      </c>
      <c r="E55" s="22" t="e">
        <f>VLOOKUP($Q55,УЧАСТНИКИ!$A$2:$L$1106,5,FALSE)</f>
        <v>#N/A</v>
      </c>
      <c r="F55" s="23" t="e">
        <f>VLOOKUP($Q55,УЧАСТНИКИ!$A$2:$L$1106,7,FALSE)</f>
        <v>#N/A</v>
      </c>
      <c r="G55" s="24" t="e">
        <f>VLOOKUP($Q55,УЧАСТНИКИ!$A$2:$L$1106,11,FALSE)</f>
        <v>#N/A</v>
      </c>
      <c r="H55" s="25"/>
      <c r="I55" s="10">
        <f t="shared" si="0"/>
        <v>0</v>
      </c>
      <c r="J55" s="10"/>
      <c r="K55" s="25"/>
      <c r="L55" s="10">
        <f t="shared" si="3"/>
        <v>0</v>
      </c>
      <c r="M55" s="10"/>
      <c r="N55" s="26" t="str">
        <f t="shared" si="1"/>
        <v>МСМК</v>
      </c>
      <c r="O55" s="24" t="e">
        <f>VLOOKUP($Q55,УЧАСТНИКИ!$A$2:$L$1106,9,FALSE)</f>
        <v>#N/A</v>
      </c>
      <c r="P55" s="22" t="e">
        <f>VLOOKUP($Q55,УЧАСТНИКИ!$A$2:$L$1106,10,FALSE)</f>
        <v>#N/A</v>
      </c>
      <c r="R55" s="31"/>
      <c r="S55" s="32">
        <f t="shared" si="2"/>
        <v>0</v>
      </c>
    </row>
    <row r="56" spans="1:19" ht="13.2" customHeight="1" x14ac:dyDescent="0.25">
      <c r="A56" s="34" t="s">
        <v>143</v>
      </c>
      <c r="B56" s="22" t="e">
        <f>VLOOKUP($Q56,УЧАСТНИКИ!$A$2:$L$1106,3,FALSE)</f>
        <v>#N/A</v>
      </c>
      <c r="C56" s="23" t="e">
        <f>VLOOKUP($Q56,УЧАСТНИКИ!$A$2:$L$1106,4,FALSE)</f>
        <v>#N/A</v>
      </c>
      <c r="D56" s="23" t="e">
        <f>VLOOKUP($Q56,УЧАСТНИКИ!$A$2:$L$1106,8,FALSE)</f>
        <v>#N/A</v>
      </c>
      <c r="E56" s="22" t="e">
        <f>VLOOKUP($Q56,УЧАСТНИКИ!$A$2:$L$1106,5,FALSE)</f>
        <v>#N/A</v>
      </c>
      <c r="F56" s="23" t="e">
        <f>VLOOKUP($Q56,УЧАСТНИКИ!$A$2:$L$1106,7,FALSE)</f>
        <v>#N/A</v>
      </c>
      <c r="G56" s="24" t="e">
        <f>VLOOKUP($Q56,УЧАСТНИКИ!$A$2:$L$1106,11,FALSE)</f>
        <v>#N/A</v>
      </c>
      <c r="H56" s="25"/>
      <c r="I56" s="10">
        <f t="shared" si="0"/>
        <v>0</v>
      </c>
      <c r="J56" s="10"/>
      <c r="K56" s="25"/>
      <c r="L56" s="10">
        <f t="shared" si="3"/>
        <v>0</v>
      </c>
      <c r="M56" s="10"/>
      <c r="N56" s="26" t="str">
        <f t="shared" si="1"/>
        <v>МСМК</v>
      </c>
      <c r="O56" s="24" t="e">
        <f>VLOOKUP($Q56,УЧАСТНИКИ!$A$2:$L$1106,9,FALSE)</f>
        <v>#N/A</v>
      </c>
      <c r="P56" s="22" t="e">
        <f>VLOOKUP($Q56,УЧАСТНИКИ!$A$2:$L$1106,10,FALSE)</f>
        <v>#N/A</v>
      </c>
      <c r="R56" s="31"/>
      <c r="S56" s="32">
        <f t="shared" si="2"/>
        <v>0</v>
      </c>
    </row>
    <row r="57" spans="1:19" ht="13.2" customHeight="1" x14ac:dyDescent="0.25">
      <c r="A57" s="23"/>
    </row>
    <row r="58" spans="1:19" ht="13.2" customHeight="1" x14ac:dyDescent="0.25">
      <c r="A58" s="23"/>
    </row>
    <row r="59" spans="1:19" ht="13.2" customHeight="1" x14ac:dyDescent="0.25">
      <c r="A59" s="23"/>
    </row>
    <row r="60" spans="1:19" ht="13.2" customHeight="1" x14ac:dyDescent="0.25">
      <c r="A60" s="23"/>
    </row>
    <row r="61" spans="1:19" ht="13.2" customHeight="1" x14ac:dyDescent="0.25">
      <c r="A61" s="23"/>
    </row>
    <row r="62" spans="1:19" ht="13.2" customHeight="1" x14ac:dyDescent="0.25">
      <c r="A62" s="23"/>
    </row>
    <row r="63" spans="1:19" ht="13.2" customHeight="1" x14ac:dyDescent="0.25">
      <c r="A63" s="23"/>
    </row>
    <row r="64" spans="1:19" ht="13.2" customHeight="1" x14ac:dyDescent="0.25">
      <c r="A64" s="23"/>
    </row>
    <row r="65" spans="1:1" ht="13.2" customHeight="1" x14ac:dyDescent="0.25">
      <c r="A65" s="23"/>
    </row>
    <row r="66" spans="1:1" ht="13.2" customHeight="1" x14ac:dyDescent="0.25">
      <c r="A66" s="23"/>
    </row>
    <row r="67" spans="1:1" ht="13.2" customHeight="1" x14ac:dyDescent="0.25">
      <c r="A67" s="23"/>
    </row>
    <row r="68" spans="1:1" ht="13.2" customHeight="1" x14ac:dyDescent="0.25">
      <c r="A68" s="23"/>
    </row>
    <row r="69" spans="1:1" ht="13.2" customHeight="1" x14ac:dyDescent="0.25">
      <c r="A69" s="23"/>
    </row>
    <row r="70" spans="1:1" ht="13.2" customHeight="1" x14ac:dyDescent="0.25">
      <c r="A70" s="23"/>
    </row>
    <row r="71" spans="1:1" ht="13.2" customHeight="1" x14ac:dyDescent="0.25">
      <c r="A71" s="23"/>
    </row>
    <row r="72" spans="1:1" ht="13.2" customHeight="1" x14ac:dyDescent="0.25">
      <c r="A72" s="23"/>
    </row>
    <row r="73" spans="1:1" ht="13.2" customHeight="1" x14ac:dyDescent="0.25">
      <c r="A73" s="23"/>
    </row>
    <row r="74" spans="1:1" ht="13.2" customHeight="1" x14ac:dyDescent="0.25">
      <c r="A74" s="23"/>
    </row>
    <row r="75" spans="1:1" x14ac:dyDescent="0.25">
      <c r="A75" s="23"/>
    </row>
    <row r="76" spans="1:1" x14ac:dyDescent="0.25">
      <c r="A76" s="23"/>
    </row>
    <row r="77" spans="1:1" x14ac:dyDescent="0.25">
      <c r="A77" s="23"/>
    </row>
    <row r="78" spans="1:1" x14ac:dyDescent="0.25">
      <c r="A78" s="23"/>
    </row>
    <row r="79" spans="1:1" x14ac:dyDescent="0.25">
      <c r="A79" s="23"/>
    </row>
    <row r="80" spans="1:1" x14ac:dyDescent="0.25">
      <c r="A80" s="23"/>
    </row>
    <row r="81" spans="1:1" x14ac:dyDescent="0.25">
      <c r="A81" s="23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customSheetViews>
    <customSheetView guid="{B28A55F2-F506-44F5-8B45-C06C81F4E83D}" hiddenRows="1" showRuler="0">
      <selection activeCell="M11" sqref="M11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10">
    <mergeCell ref="A10:B10"/>
    <mergeCell ref="A1:P1"/>
    <mergeCell ref="A3:P3"/>
    <mergeCell ref="A2:P2"/>
    <mergeCell ref="A5:P5"/>
    <mergeCell ref="A9:B9"/>
    <mergeCell ref="A4:P4"/>
    <mergeCell ref="A6:P6"/>
    <mergeCell ref="A7:P7"/>
    <mergeCell ref="A8:P8"/>
  </mergeCells>
  <phoneticPr fontId="1" type="noConversion"/>
  <pageMargins left="0.39370078740157483" right="0.39370078740157483" top="0.70866141732283472" bottom="0.39370078740157483" header="0" footer="0"/>
  <pageSetup paperSize="9" scale="75" orientation="landscape" horizontalDpi="300" verticalDpi="300" r:id="rId2"/>
  <headerFooter alignWithMargins="0"/>
  <cellWatches>
    <cellWatch r="B13"/>
  </cellWatch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indexed="15"/>
  </sheetPr>
  <dimension ref="A1:Z101"/>
  <sheetViews>
    <sheetView view="pageBreakPreview" zoomScale="70" zoomScaleNormal="90" zoomScaleSheetLayoutView="70" workbookViewId="0">
      <selection activeCell="A5" sqref="A5:P5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9.5546875" style="7" hidden="1" customWidth="1" outlineLevel="1"/>
    <col min="9" max="9" width="6.88671875" style="11" bestFit="1" customWidth="1" collapsed="1"/>
    <col min="10" max="10" width="4.44140625" style="11" customWidth="1"/>
    <col min="11" max="11" width="6.88671875" style="11" hidden="1" customWidth="1" outlineLevel="1"/>
    <col min="12" max="12" width="7.33203125" style="11" customWidth="1" collapsed="1"/>
    <col min="13" max="13" width="4.44140625" style="11" customWidth="1"/>
    <col min="14" max="14" width="10.109375" style="7" customWidth="1"/>
    <col min="15" max="15" width="8.44140625" style="15" customWidth="1"/>
    <col min="16" max="16" width="31.44140625" style="7" customWidth="1"/>
    <col min="17" max="26" width="8.33203125" style="7" customWidth="1" outlineLevel="1"/>
    <col min="27" max="16384" width="8.33203125" style="7"/>
  </cols>
  <sheetData>
    <row r="1" spans="1:26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V1" s="8"/>
      <c r="W1" s="9"/>
    </row>
    <row r="2" spans="1:26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V2" s="8"/>
      <c r="W2" s="9"/>
    </row>
    <row r="3" spans="1:26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V3" s="8"/>
      <c r="W3" s="9"/>
    </row>
    <row r="4" spans="1:26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V4" s="8"/>
      <c r="W4" s="9"/>
    </row>
    <row r="5" spans="1:26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V5" s="8"/>
      <c r="W5" s="9"/>
    </row>
    <row r="6" spans="1:26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V6" s="8"/>
      <c r="W6" s="9"/>
    </row>
    <row r="7" spans="1:26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V7" s="8"/>
      <c r="W7" s="9"/>
    </row>
    <row r="8" spans="1:26" ht="15.6" x14ac:dyDescent="0.25">
      <c r="A8" s="334" t="s">
        <v>202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V8" s="8"/>
      <c r="W8" s="9"/>
    </row>
    <row r="9" spans="1:26" ht="12.75" customHeight="1" x14ac:dyDescent="0.25">
      <c r="A9" s="331" t="s">
        <v>232</v>
      </c>
      <c r="B9" s="331"/>
      <c r="D9" s="12"/>
      <c r="E9" s="13"/>
      <c r="F9" s="47"/>
      <c r="G9" s="47"/>
      <c r="H9" s="14"/>
      <c r="I9" s="29"/>
      <c r="J9" s="29"/>
      <c r="K9" s="29"/>
      <c r="L9" s="29"/>
      <c r="M9" s="29"/>
      <c r="N9" s="29"/>
      <c r="O9" s="52"/>
      <c r="P9" s="19" t="str">
        <f>d_5</f>
        <v>г. Сочи, ул. Бзугу 2, ст. им. Славы Метревели</v>
      </c>
      <c r="V9" s="8"/>
      <c r="W9" s="9"/>
    </row>
    <row r="10" spans="1:26" ht="12.75" customHeight="1" x14ac:dyDescent="0.25">
      <c r="A10" s="331" t="s">
        <v>229</v>
      </c>
      <c r="B10" s="331"/>
      <c r="D10" s="12"/>
      <c r="E10" s="12"/>
      <c r="F10" s="48"/>
      <c r="G10" s="19"/>
      <c r="H10" s="47"/>
      <c r="I10" s="14"/>
      <c r="J10" s="29"/>
      <c r="K10" s="29"/>
      <c r="L10" s="138" t="s">
        <v>147</v>
      </c>
      <c r="M10" s="29"/>
      <c r="N10" s="19" t="str">
        <f>d_2</f>
        <v>29.05.2019г.</v>
      </c>
      <c r="O10" s="51">
        <v>0.35416666666666669</v>
      </c>
      <c r="P10" s="18" t="str">
        <f>d_6</f>
        <v>t° +17 вл. 91%</v>
      </c>
      <c r="V10" s="8"/>
      <c r="W10" s="9"/>
    </row>
    <row r="11" spans="1:26" ht="13.8" thickBot="1" x14ac:dyDescent="0.3">
      <c r="A11" s="18" t="s">
        <v>230</v>
      </c>
      <c r="D11" s="12"/>
      <c r="E11" s="12"/>
      <c r="G11" s="19"/>
      <c r="H11" s="48"/>
      <c r="I11" s="12"/>
      <c r="J11" s="36"/>
      <c r="K11" s="36"/>
      <c r="L11" s="138" t="s">
        <v>56</v>
      </c>
      <c r="M11" s="36"/>
      <c r="N11" s="19" t="str">
        <f>d_2</f>
        <v>29.05.2019г.</v>
      </c>
      <c r="O11" s="51">
        <v>0.35416666666666669</v>
      </c>
      <c r="P11" s="18" t="str">
        <f>d_6</f>
        <v>t° +17 вл. 91%</v>
      </c>
      <c r="Q11" s="7" t="s">
        <v>14</v>
      </c>
      <c r="R11" s="20" t="s">
        <v>105</v>
      </c>
      <c r="S11" s="20" t="s">
        <v>106</v>
      </c>
      <c r="T11" s="20" t="s">
        <v>107</v>
      </c>
      <c r="U11" s="20">
        <v>1</v>
      </c>
      <c r="V11" s="20">
        <v>2</v>
      </c>
      <c r="W11" s="20" t="s">
        <v>44</v>
      </c>
      <c r="X11" s="20" t="s">
        <v>108</v>
      </c>
      <c r="Y11" s="20" t="s">
        <v>109</v>
      </c>
      <c r="Z11" s="20" t="s">
        <v>110</v>
      </c>
    </row>
    <row r="12" spans="1:26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53"/>
      <c r="I12" s="45" t="s">
        <v>11</v>
      </c>
      <c r="J12" s="35" t="s">
        <v>144</v>
      </c>
      <c r="K12" s="45"/>
      <c r="L12" s="45" t="s">
        <v>12</v>
      </c>
      <c r="M12" s="35" t="s">
        <v>144</v>
      </c>
      <c r="N12" s="44" t="s">
        <v>145</v>
      </c>
      <c r="O12" s="44" t="s">
        <v>13</v>
      </c>
      <c r="P12" s="46" t="s">
        <v>146</v>
      </c>
      <c r="R12" s="143">
        <v>2072</v>
      </c>
      <c r="S12" s="143">
        <v>2130</v>
      </c>
      <c r="T12" s="143">
        <v>2224</v>
      </c>
      <c r="U12" s="144">
        <v>2324</v>
      </c>
      <c r="V12" s="144">
        <v>2454</v>
      </c>
      <c r="W12" s="144">
        <v>2624</v>
      </c>
      <c r="X12" s="144">
        <v>2824</v>
      </c>
      <c r="Y12" s="144">
        <v>3074</v>
      </c>
      <c r="Z12" s="145">
        <v>3424</v>
      </c>
    </row>
    <row r="13" spans="1:26" ht="13.2" customHeight="1" x14ac:dyDescent="0.25">
      <c r="A13" s="34" t="s">
        <v>42</v>
      </c>
      <c r="B13" s="22" t="str">
        <f>VLOOKUP($Q13,УЧАСТНИКИ!$A$2:$L$1106,3,FALSE)</f>
        <v>Овчинников Вaдим</v>
      </c>
      <c r="C13" s="23" t="str">
        <f>VLOOKUP($Q13,УЧАСТНИКИ!$A$2:$L$1106,4,FALSE)</f>
        <v>04.01.1996</v>
      </c>
      <c r="D13" s="23" t="str">
        <f>VLOOKUP($Q13,УЧАСТНИКИ!$A$2:$L$1106,8,FALSE)</f>
        <v>КМС</v>
      </c>
      <c r="E13" s="22" t="str">
        <f>VLOOKUP($Q13,УЧАСТНИКИ!$A$2:$L$1106,5,FALSE)</f>
        <v xml:space="preserve">Свердловская область </v>
      </c>
      <c r="F13" s="23">
        <f>VLOOKUP($Q13,УЧАСТНИКИ!$A$2:$L$1106,7,FALSE)</f>
        <v>0</v>
      </c>
      <c r="G13" s="24" t="str">
        <f>VLOOKUP($Q13,УЧАСТНИКИ!$A$2:$L$1106,11,FALSE)</f>
        <v xml:space="preserve"> ГАУ СО "ЦСП", СК "Спутник", УГЛТУ</v>
      </c>
      <c r="H13" s="37">
        <v>2075</v>
      </c>
      <c r="I13" s="10" t="str">
        <f>IF(H13=0,0,CONCATENATE(MID(H13,1,2),".",MID(H13,3,2)))</f>
        <v>20.75</v>
      </c>
      <c r="J13" s="10"/>
      <c r="K13" s="37">
        <v>2113</v>
      </c>
      <c r="L13" s="10" t="str">
        <f>IF(K13=0,0,CONCATENATE(MID(K13,1,2),".",MID(K13,3,2)))</f>
        <v>21.13</v>
      </c>
      <c r="M13" s="10"/>
      <c r="N13" s="26" t="str">
        <f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24" t="str">
        <f>VLOOKUP($Q13,УЧАСТНИКИ!$A$2:$L$1106,9,FALSE)</f>
        <v>К</v>
      </c>
      <c r="P13" s="22" t="str">
        <f>VLOOKUP($Q13,УЧАСТНИКИ!$A$2:$L$1106,10,FALSE)</f>
        <v>Семкин А.В., Хрущелева Н.П.</v>
      </c>
      <c r="Q13" s="7" t="s">
        <v>101</v>
      </c>
      <c r="R13" s="31"/>
      <c r="S13" s="32">
        <f>MIN(H13,K13)</f>
        <v>2075</v>
      </c>
    </row>
    <row r="14" spans="1:26" ht="13.2" customHeight="1" x14ac:dyDescent="0.25">
      <c r="A14" s="34" t="s">
        <v>43</v>
      </c>
      <c r="B14" s="22" t="e">
        <f>VLOOKUP($Q14,УЧАСТНИКИ!$A$2:$L$1106,3,FALSE)</f>
        <v>#N/A</v>
      </c>
      <c r="C14" s="23" t="e">
        <f>VLOOKUP($Q14,УЧАСТНИКИ!$A$2:$L$1106,4,FALSE)</f>
        <v>#N/A</v>
      </c>
      <c r="D14" s="23" t="e">
        <f>VLOOKUP($Q14,УЧАСТНИКИ!$A$2:$L$1106,8,FALSE)</f>
        <v>#N/A</v>
      </c>
      <c r="E14" s="22" t="e">
        <f>VLOOKUP($Q14,УЧАСТНИКИ!$A$2:$L$1106,5,FALSE)</f>
        <v>#N/A</v>
      </c>
      <c r="F14" s="23" t="e">
        <f>VLOOKUP($Q14,УЧАСТНИКИ!$A$2:$L$1106,7,FALSE)</f>
        <v>#N/A</v>
      </c>
      <c r="G14" s="24" t="e">
        <f>VLOOKUP($Q14,УЧАСТНИКИ!$A$2:$L$1106,11,FALSE)</f>
        <v>#N/A</v>
      </c>
      <c r="H14" s="25">
        <v>2074</v>
      </c>
      <c r="I14" s="10" t="str">
        <f>IF(H14=0,0,CONCATENATE(MID(H14,1,2),".",MID(H14,3,2)))</f>
        <v>20.74</v>
      </c>
      <c r="J14" s="10"/>
      <c r="K14" s="25"/>
      <c r="L14" s="10">
        <f t="shared" ref="L14:L57" si="0">IF(K14=0,0,CONCATENATE(MID(K14,1,2),".",MID(K14,3,2)))</f>
        <v>0</v>
      </c>
      <c r="M14" s="10"/>
      <c r="N14" s="26" t="str">
        <f t="shared" ref="N14:N56" si="1">IF(S14&lt;=$R$12,"МСМК",IF(S14&lt;=$S$12,"МС",IF(S14&lt;=$T$12,"КМС",IF(S14&lt;=$U$12,"1",IF(S14&lt;=$V$12,"2",IF(S14&lt;=$W$12,"3",IF(S14&lt;=$X$12,"1юн",IF(S14&lt;=$Y$12,"2юн",IF(S14&lt;=$Z$12,"3юн",IF(S14&gt;$Z$12,"б/р"))))))))))</f>
        <v>МС</v>
      </c>
      <c r="O14" s="24" t="e">
        <f>VLOOKUP($Q14,УЧАСТНИКИ!$A$2:$L$1106,9,FALSE)</f>
        <v>#N/A</v>
      </c>
      <c r="P14" s="22" t="e">
        <f>VLOOKUP($Q14,УЧАСТНИКИ!$A$2:$L$1106,10,FALSE)</f>
        <v>#N/A</v>
      </c>
      <c r="R14" s="31"/>
      <c r="S14" s="32">
        <f t="shared" ref="S14:S56" si="2">MIN(H14,K14)</f>
        <v>2074</v>
      </c>
    </row>
    <row r="15" spans="1:26" ht="13.2" customHeight="1" x14ac:dyDescent="0.25">
      <c r="A15" s="34" t="s">
        <v>44</v>
      </c>
      <c r="B15" s="22" t="e">
        <f>VLOOKUP($Q15,УЧАСТНИКИ!$A$2:$L$1106,3,FALSE)</f>
        <v>#N/A</v>
      </c>
      <c r="C15" s="23" t="e">
        <f>VLOOKUP($Q15,УЧАСТНИКИ!$A$2:$L$1106,4,FALSE)</f>
        <v>#N/A</v>
      </c>
      <c r="D15" s="23" t="e">
        <f>VLOOKUP($Q15,УЧАСТНИКИ!$A$2:$L$1106,8,FALSE)</f>
        <v>#N/A</v>
      </c>
      <c r="E15" s="22" t="e">
        <f>VLOOKUP($Q15,УЧАСТНИКИ!$A$2:$L$1106,5,FALSE)</f>
        <v>#N/A</v>
      </c>
      <c r="F15" s="23" t="e">
        <f>VLOOKUP($Q15,УЧАСТНИКИ!$A$2:$L$1106,7,FALSE)</f>
        <v>#N/A</v>
      </c>
      <c r="G15" s="24" t="e">
        <f>VLOOKUP($Q15,УЧАСТНИКИ!$A$2:$L$1106,11,FALSE)</f>
        <v>#N/A</v>
      </c>
      <c r="H15" s="25">
        <v>2076</v>
      </c>
      <c r="I15" s="10" t="str">
        <f>IF(H15=0,0,CONCATENATE(MID(H15,1,2),".",MID(H15,3,2)))</f>
        <v>20.76</v>
      </c>
      <c r="J15" s="10"/>
      <c r="K15" s="25"/>
      <c r="L15" s="10">
        <f t="shared" si="0"/>
        <v>0</v>
      </c>
      <c r="M15" s="10"/>
      <c r="N15" s="26" t="str">
        <f t="shared" si="1"/>
        <v>МС</v>
      </c>
      <c r="O15" s="24" t="e">
        <f>VLOOKUP($Q15,УЧАСТНИКИ!$A$2:$L$1106,9,FALSE)</f>
        <v>#N/A</v>
      </c>
      <c r="P15" s="22" t="e">
        <f>VLOOKUP($Q15,УЧАСТНИКИ!$A$2:$L$1106,10,FALSE)</f>
        <v>#N/A</v>
      </c>
      <c r="R15" s="31"/>
      <c r="S15" s="32">
        <f t="shared" si="2"/>
        <v>2076</v>
      </c>
    </row>
    <row r="16" spans="1:26" ht="13.2" customHeight="1" x14ac:dyDescent="0.25">
      <c r="A16" s="34" t="s">
        <v>45</v>
      </c>
      <c r="B16" s="22" t="e">
        <f>VLOOKUP($Q16,УЧАСТНИКИ!$A$2:$L$1106,3,FALSE)</f>
        <v>#N/A</v>
      </c>
      <c r="C16" s="23" t="e">
        <f>VLOOKUP($Q16,УЧАСТНИКИ!$A$2:$L$1106,4,FALSE)</f>
        <v>#N/A</v>
      </c>
      <c r="D16" s="23" t="e">
        <f>VLOOKUP($Q16,УЧАСТНИКИ!$A$2:$L$1106,8,FALSE)</f>
        <v>#N/A</v>
      </c>
      <c r="E16" s="22" t="e">
        <f>VLOOKUP($Q16,УЧАСТНИКИ!$A$2:$L$1106,5,FALSE)</f>
        <v>#N/A</v>
      </c>
      <c r="F16" s="23" t="e">
        <f>VLOOKUP($Q16,УЧАСТНИКИ!$A$2:$L$1106,7,FALSE)</f>
        <v>#N/A</v>
      </c>
      <c r="G16" s="24" t="e">
        <f>VLOOKUP($Q16,УЧАСТНИКИ!$A$2:$L$1106,11,FALSE)</f>
        <v>#N/A</v>
      </c>
      <c r="H16" s="25">
        <v>2135</v>
      </c>
      <c r="I16" s="10" t="str">
        <f>IF(H16=0,0,CONCATENATE(MID(H16,1,2),".",MID(H16,3,2)))</f>
        <v>21.35</v>
      </c>
      <c r="J16" s="10"/>
      <c r="K16" s="25"/>
      <c r="L16" s="10">
        <f t="shared" si="0"/>
        <v>0</v>
      </c>
      <c r="M16" s="10"/>
      <c r="N16" s="26" t="str">
        <f t="shared" si="1"/>
        <v>КМС</v>
      </c>
      <c r="O16" s="24" t="e">
        <f>VLOOKUP($Q16,УЧАСТНИКИ!$A$2:$L$1106,9,FALSE)</f>
        <v>#N/A</v>
      </c>
      <c r="P16" s="22" t="e">
        <f>VLOOKUP($Q16,УЧАСТНИКИ!$A$2:$L$1106,10,FALSE)</f>
        <v>#N/A</v>
      </c>
      <c r="Q16" s="27"/>
      <c r="R16" s="31"/>
      <c r="S16" s="32">
        <f t="shared" si="2"/>
        <v>2135</v>
      </c>
    </row>
    <row r="17" spans="1:19" ht="13.2" customHeight="1" x14ac:dyDescent="0.25">
      <c r="A17" s="34" t="s">
        <v>46</v>
      </c>
      <c r="B17" s="22" t="e">
        <f>VLOOKUP($Q17,УЧАСТНИКИ!$A$2:$L$1106,3,FALSE)</f>
        <v>#N/A</v>
      </c>
      <c r="C17" s="23" t="e">
        <f>VLOOKUP($Q17,УЧАСТНИКИ!$A$2:$L$1106,4,FALSE)</f>
        <v>#N/A</v>
      </c>
      <c r="D17" s="23" t="e">
        <f>VLOOKUP($Q17,УЧАСТНИКИ!$A$2:$L$1106,8,FALSE)</f>
        <v>#N/A</v>
      </c>
      <c r="E17" s="22" t="e">
        <f>VLOOKUP($Q17,УЧАСТНИКИ!$A$2:$L$1106,5,FALSE)</f>
        <v>#N/A</v>
      </c>
      <c r="F17" s="23" t="e">
        <f>VLOOKUP($Q17,УЧАСТНИКИ!$A$2:$L$1106,7,FALSE)</f>
        <v>#N/A</v>
      </c>
      <c r="G17" s="24" t="e">
        <f>VLOOKUP($Q17,УЧАСТНИКИ!$A$2:$L$1106,11,FALSE)</f>
        <v>#N/A</v>
      </c>
      <c r="H17" s="25">
        <v>2134</v>
      </c>
      <c r="I17" s="10" t="str">
        <f>IF(H17=0,0,CONCATENATE(MID(H17,1,2),".",MID(H17,3,2)))</f>
        <v>21.34</v>
      </c>
      <c r="J17" s="10"/>
      <c r="K17" s="25"/>
      <c r="L17" s="10">
        <f t="shared" si="0"/>
        <v>0</v>
      </c>
      <c r="M17" s="10"/>
      <c r="N17" s="26" t="str">
        <f t="shared" si="1"/>
        <v>КМС</v>
      </c>
      <c r="O17" s="24" t="e">
        <f>VLOOKUP($Q17,УЧАСТНИКИ!$A$2:$L$1106,9,FALSE)</f>
        <v>#N/A</v>
      </c>
      <c r="P17" s="22" t="e">
        <f>VLOOKUP($Q17,УЧАСТНИКИ!$A$2:$L$1106,10,FALSE)</f>
        <v>#N/A</v>
      </c>
      <c r="Q17" s="27"/>
      <c r="R17" s="31"/>
      <c r="S17" s="32">
        <f t="shared" si="2"/>
        <v>2134</v>
      </c>
    </row>
    <row r="18" spans="1:19" ht="13.2" customHeight="1" x14ac:dyDescent="0.25">
      <c r="A18" s="34" t="s">
        <v>47</v>
      </c>
      <c r="B18" s="22" t="e">
        <f>VLOOKUP($Q18,УЧАСТНИКИ!$A$2:$L$1106,3,FALSE)</f>
        <v>#N/A</v>
      </c>
      <c r="C18" s="23" t="e">
        <f>VLOOKUP($Q18,УЧАСТНИКИ!$A$2:$L$1106,4,FALSE)</f>
        <v>#N/A</v>
      </c>
      <c r="D18" s="23" t="e">
        <f>VLOOKUP($Q18,УЧАСТНИКИ!$A$2:$L$1106,8,FALSE)</f>
        <v>#N/A</v>
      </c>
      <c r="E18" s="22" t="e">
        <f>VLOOKUP($Q18,УЧАСТНИКИ!$A$2:$L$1106,5,FALSE)</f>
        <v>#N/A</v>
      </c>
      <c r="F18" s="23" t="e">
        <f>VLOOKUP($Q18,УЧАСТНИКИ!$A$2:$L$1106,7,FALSE)</f>
        <v>#N/A</v>
      </c>
      <c r="G18" s="24" t="e">
        <f>VLOOKUP($Q18,УЧАСТНИКИ!$A$2:$L$1106,11,FALSE)</f>
        <v>#N/A</v>
      </c>
      <c r="H18" s="25">
        <v>2244</v>
      </c>
      <c r="I18" s="10" t="str">
        <f t="shared" ref="I18:I57" si="3">IF(H18=0,0,CONCATENATE(MID(H18,1,2),".",MID(H18,3,2)))</f>
        <v>22.44</v>
      </c>
      <c r="J18" s="10"/>
      <c r="K18" s="25"/>
      <c r="L18" s="10">
        <f t="shared" si="0"/>
        <v>0</v>
      </c>
      <c r="M18" s="10"/>
      <c r="N18" s="26" t="str">
        <f t="shared" si="1"/>
        <v>1</v>
      </c>
      <c r="O18" s="24" t="e">
        <f>VLOOKUP($Q18,УЧАСТНИКИ!$A$2:$L$1106,9,FALSE)</f>
        <v>#N/A</v>
      </c>
      <c r="P18" s="22" t="e">
        <f>VLOOKUP($Q18,УЧАСТНИКИ!$A$2:$L$1106,10,FALSE)</f>
        <v>#N/A</v>
      </c>
      <c r="Q18" s="27"/>
      <c r="R18" s="31"/>
      <c r="S18" s="32">
        <f t="shared" si="2"/>
        <v>2244</v>
      </c>
    </row>
    <row r="19" spans="1:19" ht="13.2" customHeight="1" x14ac:dyDescent="0.25">
      <c r="A19" s="34" t="s">
        <v>48</v>
      </c>
      <c r="B19" s="22" t="e">
        <f>VLOOKUP($Q19,УЧАСТНИКИ!$A$2:$L$1106,3,FALSE)</f>
        <v>#N/A</v>
      </c>
      <c r="C19" s="23" t="e">
        <f>VLOOKUP($Q19,УЧАСТНИКИ!$A$2:$L$1106,4,FALSE)</f>
        <v>#N/A</v>
      </c>
      <c r="D19" s="23" t="e">
        <f>VLOOKUP($Q19,УЧАСТНИКИ!$A$2:$L$1106,8,FALSE)</f>
        <v>#N/A</v>
      </c>
      <c r="E19" s="22" t="e">
        <f>VLOOKUP($Q19,УЧАСТНИКИ!$A$2:$L$1106,5,FALSE)</f>
        <v>#N/A</v>
      </c>
      <c r="F19" s="23" t="e">
        <f>VLOOKUP($Q19,УЧАСТНИКИ!$A$2:$L$1106,7,FALSE)</f>
        <v>#N/A</v>
      </c>
      <c r="G19" s="24" t="e">
        <f>VLOOKUP($Q19,УЧАСТНИКИ!$A$2:$L$1106,11,FALSE)</f>
        <v>#N/A</v>
      </c>
      <c r="H19" s="25">
        <v>2243</v>
      </c>
      <c r="I19" s="10" t="str">
        <f t="shared" si="3"/>
        <v>22.43</v>
      </c>
      <c r="J19" s="10"/>
      <c r="K19" s="25"/>
      <c r="L19" s="10">
        <f t="shared" si="0"/>
        <v>0</v>
      </c>
      <c r="M19" s="10"/>
      <c r="N19" s="26" t="str">
        <f t="shared" si="1"/>
        <v>1</v>
      </c>
      <c r="O19" s="24" t="e">
        <f>VLOOKUP($Q19,УЧАСТНИКИ!$A$2:$L$1106,9,FALSE)</f>
        <v>#N/A</v>
      </c>
      <c r="P19" s="22" t="e">
        <f>VLOOKUP($Q19,УЧАСТНИКИ!$A$2:$L$1106,10,FALSE)</f>
        <v>#N/A</v>
      </c>
      <c r="Q19" s="27"/>
      <c r="R19" s="31"/>
      <c r="S19" s="32">
        <f t="shared" si="2"/>
        <v>2243</v>
      </c>
    </row>
    <row r="20" spans="1:19" ht="13.2" customHeight="1" x14ac:dyDescent="0.25">
      <c r="A20" s="34" t="s">
        <v>71</v>
      </c>
      <c r="B20" s="22" t="e">
        <f>VLOOKUP($Q20,УЧАСТНИКИ!$A$2:$L$1106,3,FALSE)</f>
        <v>#N/A</v>
      </c>
      <c r="C20" s="23" t="e">
        <f>VLOOKUP($Q20,УЧАСТНИКИ!$A$2:$L$1106,4,FALSE)</f>
        <v>#N/A</v>
      </c>
      <c r="D20" s="23" t="e">
        <f>VLOOKUP($Q20,УЧАСТНИКИ!$A$2:$L$1106,8,FALSE)</f>
        <v>#N/A</v>
      </c>
      <c r="E20" s="22" t="e">
        <f>VLOOKUP($Q20,УЧАСТНИКИ!$A$2:$L$1106,5,FALSE)</f>
        <v>#N/A</v>
      </c>
      <c r="F20" s="23" t="e">
        <f>VLOOKUP($Q20,УЧАСТНИКИ!$A$2:$L$1106,7,FALSE)</f>
        <v>#N/A</v>
      </c>
      <c r="G20" s="24" t="e">
        <f>VLOOKUP($Q20,УЧАСТНИКИ!$A$2:$L$1106,11,FALSE)</f>
        <v>#N/A</v>
      </c>
      <c r="H20" s="25">
        <v>2254</v>
      </c>
      <c r="I20" s="10" t="str">
        <f t="shared" si="3"/>
        <v>22.54</v>
      </c>
      <c r="J20" s="10"/>
      <c r="K20" s="25"/>
      <c r="L20" s="10">
        <f t="shared" si="0"/>
        <v>0</v>
      </c>
      <c r="M20" s="10"/>
      <c r="N20" s="26" t="str">
        <f t="shared" si="1"/>
        <v>1</v>
      </c>
      <c r="O20" s="24" t="e">
        <f>VLOOKUP($Q20,УЧАСТНИКИ!$A$2:$L$1106,9,FALSE)</f>
        <v>#N/A</v>
      </c>
      <c r="P20" s="22" t="e">
        <f>VLOOKUP($Q20,УЧАСТНИКИ!$A$2:$L$1106,10,FALSE)</f>
        <v>#N/A</v>
      </c>
      <c r="Q20" s="27"/>
      <c r="R20" s="31"/>
      <c r="S20" s="32">
        <f t="shared" si="2"/>
        <v>2254</v>
      </c>
    </row>
    <row r="21" spans="1:19" ht="13.2" customHeight="1" x14ac:dyDescent="0.25">
      <c r="A21" s="34" t="s">
        <v>78</v>
      </c>
      <c r="B21" s="22" t="e">
        <f>VLOOKUP($Q21,УЧАСТНИКИ!$A$2:$L$1106,3,FALSE)</f>
        <v>#N/A</v>
      </c>
      <c r="C21" s="23" t="e">
        <f>VLOOKUP($Q21,УЧАСТНИКИ!$A$2:$L$1106,4,FALSE)</f>
        <v>#N/A</v>
      </c>
      <c r="D21" s="23" t="e">
        <f>VLOOKUP($Q21,УЧАСТНИКИ!$A$2:$L$1106,8,FALSE)</f>
        <v>#N/A</v>
      </c>
      <c r="E21" s="22" t="e">
        <f>VLOOKUP($Q21,УЧАСТНИКИ!$A$2:$L$1106,5,FALSE)</f>
        <v>#N/A</v>
      </c>
      <c r="F21" s="23" t="e">
        <f>VLOOKUP($Q21,УЧАСТНИКИ!$A$2:$L$1106,7,FALSE)</f>
        <v>#N/A</v>
      </c>
      <c r="G21" s="24" t="e">
        <f>VLOOKUP($Q21,УЧАСТНИКИ!$A$2:$L$1106,11,FALSE)</f>
        <v>#N/A</v>
      </c>
      <c r="H21" s="25"/>
      <c r="I21" s="10">
        <f t="shared" si="3"/>
        <v>0</v>
      </c>
      <c r="J21" s="10"/>
      <c r="K21" s="25"/>
      <c r="L21" s="10">
        <f t="shared" si="0"/>
        <v>0</v>
      </c>
      <c r="M21" s="10"/>
      <c r="N21" s="26" t="str">
        <f t="shared" si="1"/>
        <v>МСМК</v>
      </c>
      <c r="O21" s="24" t="e">
        <f>VLOOKUP($Q21,УЧАСТНИКИ!$A$2:$L$1106,9,FALSE)</f>
        <v>#N/A</v>
      </c>
      <c r="P21" s="22" t="e">
        <f>VLOOKUP($Q21,УЧАСТНИКИ!$A$2:$L$1106,10,FALSE)</f>
        <v>#N/A</v>
      </c>
      <c r="R21" s="31"/>
      <c r="S21" s="32">
        <f t="shared" si="2"/>
        <v>0</v>
      </c>
    </row>
    <row r="22" spans="1:19" ht="13.2" customHeight="1" x14ac:dyDescent="0.25">
      <c r="A22" s="34" t="s">
        <v>77</v>
      </c>
      <c r="B22" s="22" t="e">
        <f>VLOOKUP($Q22,УЧАСТНИКИ!$A$2:$L$1106,3,FALSE)</f>
        <v>#N/A</v>
      </c>
      <c r="C22" s="23" t="e">
        <f>VLOOKUP($Q22,УЧАСТНИКИ!$A$2:$L$1106,4,FALSE)</f>
        <v>#N/A</v>
      </c>
      <c r="D22" s="23" t="e">
        <f>VLOOKUP($Q22,УЧАСТНИКИ!$A$2:$L$1106,8,FALSE)</f>
        <v>#N/A</v>
      </c>
      <c r="E22" s="22" t="e">
        <f>VLOOKUP($Q22,УЧАСТНИКИ!$A$2:$L$1106,5,FALSE)</f>
        <v>#N/A</v>
      </c>
      <c r="F22" s="23" t="e">
        <f>VLOOKUP($Q22,УЧАСТНИКИ!$A$2:$L$1106,7,FALSE)</f>
        <v>#N/A</v>
      </c>
      <c r="G22" s="24" t="e">
        <f>VLOOKUP($Q22,УЧАСТНИКИ!$A$2:$L$1106,11,FALSE)</f>
        <v>#N/A</v>
      </c>
      <c r="H22" s="25"/>
      <c r="I22" s="10">
        <f t="shared" si="3"/>
        <v>0</v>
      </c>
      <c r="J22" s="10"/>
      <c r="K22" s="25"/>
      <c r="L22" s="10">
        <f t="shared" si="0"/>
        <v>0</v>
      </c>
      <c r="M22" s="10"/>
      <c r="N22" s="26" t="str">
        <f t="shared" si="1"/>
        <v>МСМК</v>
      </c>
      <c r="O22" s="24" t="e">
        <f>VLOOKUP($Q22,УЧАСТНИКИ!$A$2:$L$1106,9,FALSE)</f>
        <v>#N/A</v>
      </c>
      <c r="P22" s="22" t="e">
        <f>VLOOKUP($Q22,УЧАСТНИКИ!$A$2:$L$1106,10,FALSE)</f>
        <v>#N/A</v>
      </c>
      <c r="R22" s="31"/>
      <c r="S22" s="32">
        <f t="shared" si="2"/>
        <v>0</v>
      </c>
    </row>
    <row r="23" spans="1:19" ht="13.2" customHeight="1" x14ac:dyDescent="0.25">
      <c r="A23" s="34" t="s">
        <v>76</v>
      </c>
      <c r="B23" s="22" t="e">
        <f>VLOOKUP($Q23,УЧАСТНИКИ!$A$2:$L$1106,3,FALSE)</f>
        <v>#N/A</v>
      </c>
      <c r="C23" s="23" t="e">
        <f>VLOOKUP($Q23,УЧАСТНИКИ!$A$2:$L$1106,4,FALSE)</f>
        <v>#N/A</v>
      </c>
      <c r="D23" s="23" t="e">
        <f>VLOOKUP($Q23,УЧАСТНИКИ!$A$2:$L$1106,8,FALSE)</f>
        <v>#N/A</v>
      </c>
      <c r="E23" s="22" t="e">
        <f>VLOOKUP($Q23,УЧАСТНИКИ!$A$2:$L$1106,5,FALSE)</f>
        <v>#N/A</v>
      </c>
      <c r="F23" s="23" t="e">
        <f>VLOOKUP($Q23,УЧАСТНИКИ!$A$2:$L$1106,7,FALSE)</f>
        <v>#N/A</v>
      </c>
      <c r="G23" s="24" t="e">
        <f>VLOOKUP($Q23,УЧАСТНИКИ!$A$2:$L$1106,11,FALSE)</f>
        <v>#N/A</v>
      </c>
      <c r="H23" s="25"/>
      <c r="I23" s="10">
        <f t="shared" si="3"/>
        <v>0</v>
      </c>
      <c r="J23" s="10"/>
      <c r="K23" s="25"/>
      <c r="L23" s="10">
        <f t="shared" si="0"/>
        <v>0</v>
      </c>
      <c r="M23" s="10"/>
      <c r="N23" s="26" t="str">
        <f t="shared" si="1"/>
        <v>МСМК</v>
      </c>
      <c r="O23" s="24" t="e">
        <f>VLOOKUP($Q23,УЧАСТНИКИ!$A$2:$L$1106,9,FALSE)</f>
        <v>#N/A</v>
      </c>
      <c r="P23" s="22" t="e">
        <f>VLOOKUP($Q23,УЧАСТНИКИ!$A$2:$L$1106,10,FALSE)</f>
        <v>#N/A</v>
      </c>
      <c r="R23" s="31"/>
      <c r="S23" s="32">
        <f t="shared" si="2"/>
        <v>0</v>
      </c>
    </row>
    <row r="24" spans="1:19" ht="13.2" customHeight="1" x14ac:dyDescent="0.25">
      <c r="A24" s="34" t="s">
        <v>75</v>
      </c>
      <c r="B24" s="22" t="e">
        <f>VLOOKUP($Q24,УЧАСТНИКИ!$A$2:$L$1106,3,FALSE)</f>
        <v>#N/A</v>
      </c>
      <c r="C24" s="23" t="e">
        <f>VLOOKUP($Q24,УЧАСТНИКИ!$A$2:$L$1106,4,FALSE)</f>
        <v>#N/A</v>
      </c>
      <c r="D24" s="23" t="e">
        <f>VLOOKUP($Q24,УЧАСТНИКИ!$A$2:$L$1106,8,FALSE)</f>
        <v>#N/A</v>
      </c>
      <c r="E24" s="22" t="e">
        <f>VLOOKUP($Q24,УЧАСТНИКИ!$A$2:$L$1106,5,FALSE)</f>
        <v>#N/A</v>
      </c>
      <c r="F24" s="23" t="e">
        <f>VLOOKUP($Q24,УЧАСТНИКИ!$A$2:$L$1106,7,FALSE)</f>
        <v>#N/A</v>
      </c>
      <c r="G24" s="24" t="e">
        <f>VLOOKUP($Q24,УЧАСТНИКИ!$A$2:$L$1106,11,FALSE)</f>
        <v>#N/A</v>
      </c>
      <c r="H24" s="25"/>
      <c r="I24" s="10">
        <f t="shared" si="3"/>
        <v>0</v>
      </c>
      <c r="J24" s="10"/>
      <c r="K24" s="25"/>
      <c r="L24" s="10">
        <f t="shared" si="0"/>
        <v>0</v>
      </c>
      <c r="M24" s="10"/>
      <c r="N24" s="26" t="str">
        <f t="shared" si="1"/>
        <v>МСМК</v>
      </c>
      <c r="O24" s="24" t="e">
        <f>VLOOKUP($Q24,УЧАСТНИКИ!$A$2:$L$1106,9,FALSE)</f>
        <v>#N/A</v>
      </c>
      <c r="P24" s="22" t="e">
        <f>VLOOKUP($Q24,УЧАСТНИКИ!$A$2:$L$1106,10,FALSE)</f>
        <v>#N/A</v>
      </c>
      <c r="R24" s="31"/>
      <c r="S24" s="32">
        <f t="shared" si="2"/>
        <v>0</v>
      </c>
    </row>
    <row r="25" spans="1:19" ht="13.2" customHeight="1" x14ac:dyDescent="0.25">
      <c r="A25" s="34" t="s">
        <v>74</v>
      </c>
      <c r="B25" s="22" t="e">
        <f>VLOOKUP($Q25,УЧАСТНИКИ!$A$2:$L$1106,3,FALSE)</f>
        <v>#N/A</v>
      </c>
      <c r="C25" s="23" t="e">
        <f>VLOOKUP($Q25,УЧАСТНИКИ!$A$2:$L$1106,4,FALSE)</f>
        <v>#N/A</v>
      </c>
      <c r="D25" s="23" t="e">
        <f>VLOOKUP($Q25,УЧАСТНИКИ!$A$2:$L$1106,8,FALSE)</f>
        <v>#N/A</v>
      </c>
      <c r="E25" s="22" t="e">
        <f>VLOOKUP($Q25,УЧАСТНИКИ!$A$2:$L$1106,5,FALSE)</f>
        <v>#N/A</v>
      </c>
      <c r="F25" s="23" t="e">
        <f>VLOOKUP($Q25,УЧАСТНИКИ!$A$2:$L$1106,7,FALSE)</f>
        <v>#N/A</v>
      </c>
      <c r="G25" s="24" t="e">
        <f>VLOOKUP($Q25,УЧАСТНИКИ!$A$2:$L$1106,11,FALSE)</f>
        <v>#N/A</v>
      </c>
      <c r="H25" s="25"/>
      <c r="I25" s="10">
        <f t="shared" si="3"/>
        <v>0</v>
      </c>
      <c r="J25" s="10"/>
      <c r="K25" s="25"/>
      <c r="L25" s="10">
        <f t="shared" si="0"/>
        <v>0</v>
      </c>
      <c r="M25" s="10"/>
      <c r="N25" s="26" t="str">
        <f t="shared" si="1"/>
        <v>МСМК</v>
      </c>
      <c r="O25" s="24" t="e">
        <f>VLOOKUP($Q25,УЧАСТНИКИ!$A$2:$L$1106,9,FALSE)</f>
        <v>#N/A</v>
      </c>
      <c r="P25" s="22" t="e">
        <f>VLOOKUP($Q25,УЧАСТНИКИ!$A$2:$L$1106,10,FALSE)</f>
        <v>#N/A</v>
      </c>
      <c r="R25" s="33"/>
      <c r="S25" s="32">
        <f t="shared" si="2"/>
        <v>0</v>
      </c>
    </row>
    <row r="26" spans="1:19" ht="13.2" customHeight="1" x14ac:dyDescent="0.25">
      <c r="A26" s="34" t="s">
        <v>73</v>
      </c>
      <c r="B26" s="22" t="e">
        <f>VLOOKUP($Q26,УЧАСТНИКИ!$A$2:$L$1106,3,FALSE)</f>
        <v>#N/A</v>
      </c>
      <c r="C26" s="23" t="e">
        <f>VLOOKUP($Q26,УЧАСТНИКИ!$A$2:$L$1106,4,FALSE)</f>
        <v>#N/A</v>
      </c>
      <c r="D26" s="23" t="e">
        <f>VLOOKUP($Q26,УЧАСТНИКИ!$A$2:$L$1106,8,FALSE)</f>
        <v>#N/A</v>
      </c>
      <c r="E26" s="22" t="e">
        <f>VLOOKUP($Q26,УЧАСТНИКИ!$A$2:$L$1106,5,FALSE)</f>
        <v>#N/A</v>
      </c>
      <c r="F26" s="23" t="e">
        <f>VLOOKUP($Q26,УЧАСТНИКИ!$A$2:$L$1106,7,FALSE)</f>
        <v>#N/A</v>
      </c>
      <c r="G26" s="24" t="e">
        <f>VLOOKUP($Q26,УЧАСТНИКИ!$A$2:$L$1106,11,FALSE)</f>
        <v>#N/A</v>
      </c>
      <c r="H26" s="25"/>
      <c r="I26" s="10">
        <f t="shared" si="3"/>
        <v>0</v>
      </c>
      <c r="J26" s="10"/>
      <c r="K26" s="25"/>
      <c r="L26" s="10">
        <f t="shared" si="0"/>
        <v>0</v>
      </c>
      <c r="M26" s="10"/>
      <c r="N26" s="26" t="str">
        <f t="shared" si="1"/>
        <v>МСМК</v>
      </c>
      <c r="O26" s="24" t="e">
        <f>VLOOKUP($Q26,УЧАСТНИКИ!$A$2:$L$1106,9,FALSE)</f>
        <v>#N/A</v>
      </c>
      <c r="P26" s="22" t="e">
        <f>VLOOKUP($Q26,УЧАСТНИКИ!$A$2:$L$1106,10,FALSE)</f>
        <v>#N/A</v>
      </c>
      <c r="R26" s="33"/>
      <c r="S26" s="32">
        <f t="shared" si="2"/>
        <v>0</v>
      </c>
    </row>
    <row r="27" spans="1:19" ht="13.2" customHeight="1" x14ac:dyDescent="0.25">
      <c r="A27" s="34" t="s">
        <v>72</v>
      </c>
      <c r="B27" s="22" t="e">
        <f>VLOOKUP($Q27,УЧАСТНИКИ!$A$2:$L$1106,3,FALSE)</f>
        <v>#N/A</v>
      </c>
      <c r="C27" s="23" t="e">
        <f>VLOOKUP($Q27,УЧАСТНИКИ!$A$2:$L$1106,4,FALSE)</f>
        <v>#N/A</v>
      </c>
      <c r="D27" s="23" t="e">
        <f>VLOOKUP($Q27,УЧАСТНИКИ!$A$2:$L$1106,8,FALSE)</f>
        <v>#N/A</v>
      </c>
      <c r="E27" s="22" t="e">
        <f>VLOOKUP($Q27,УЧАСТНИКИ!$A$2:$L$1106,5,FALSE)</f>
        <v>#N/A</v>
      </c>
      <c r="F27" s="23" t="e">
        <f>VLOOKUP($Q27,УЧАСТНИКИ!$A$2:$L$1106,7,FALSE)</f>
        <v>#N/A</v>
      </c>
      <c r="G27" s="24" t="e">
        <f>VLOOKUP($Q27,УЧАСТНИКИ!$A$2:$L$1106,11,FALSE)</f>
        <v>#N/A</v>
      </c>
      <c r="H27" s="25"/>
      <c r="I27" s="10">
        <f t="shared" si="3"/>
        <v>0</v>
      </c>
      <c r="J27" s="10"/>
      <c r="K27" s="25"/>
      <c r="L27" s="10">
        <f t="shared" si="0"/>
        <v>0</v>
      </c>
      <c r="M27" s="10"/>
      <c r="N27" s="26" t="str">
        <f t="shared" si="1"/>
        <v>МСМК</v>
      </c>
      <c r="O27" s="24" t="e">
        <f>VLOOKUP($Q27,УЧАСТНИКИ!$A$2:$L$1106,9,FALSE)</f>
        <v>#N/A</v>
      </c>
      <c r="P27" s="22" t="e">
        <f>VLOOKUP($Q27,УЧАСТНИКИ!$A$2:$L$1106,10,FALSE)</f>
        <v>#N/A</v>
      </c>
      <c r="R27" s="33"/>
      <c r="S27" s="32">
        <f t="shared" si="2"/>
        <v>0</v>
      </c>
    </row>
    <row r="28" spans="1:19" ht="13.2" customHeight="1" x14ac:dyDescent="0.25">
      <c r="A28" s="34" t="s">
        <v>79</v>
      </c>
      <c r="B28" s="22" t="e">
        <f>VLOOKUP($Q28,УЧАСТНИКИ!$A$2:$L$1106,3,FALSE)</f>
        <v>#N/A</v>
      </c>
      <c r="C28" s="23" t="e">
        <f>VLOOKUP($Q28,УЧАСТНИКИ!$A$2:$L$1106,4,FALSE)</f>
        <v>#N/A</v>
      </c>
      <c r="D28" s="23" t="e">
        <f>VLOOKUP($Q28,УЧАСТНИКИ!$A$2:$L$1106,8,FALSE)</f>
        <v>#N/A</v>
      </c>
      <c r="E28" s="22" t="e">
        <f>VLOOKUP($Q28,УЧАСТНИКИ!$A$2:$L$1106,5,FALSE)</f>
        <v>#N/A</v>
      </c>
      <c r="F28" s="23" t="e">
        <f>VLOOKUP($Q28,УЧАСТНИКИ!$A$2:$L$1106,7,FALSE)</f>
        <v>#N/A</v>
      </c>
      <c r="G28" s="24" t="e">
        <f>VLOOKUP($Q28,УЧАСТНИКИ!$A$2:$L$1106,11,FALSE)</f>
        <v>#N/A</v>
      </c>
      <c r="H28" s="25"/>
      <c r="I28" s="10">
        <f t="shared" si="3"/>
        <v>0</v>
      </c>
      <c r="J28" s="10"/>
      <c r="K28" s="25"/>
      <c r="L28" s="10">
        <f t="shared" si="0"/>
        <v>0</v>
      </c>
      <c r="M28" s="10"/>
      <c r="N28" s="26" t="str">
        <f t="shared" si="1"/>
        <v>МСМК</v>
      </c>
      <c r="O28" s="24" t="e">
        <f>VLOOKUP($Q28,УЧАСТНИКИ!$A$2:$L$1106,9,FALSE)</f>
        <v>#N/A</v>
      </c>
      <c r="P28" s="22" t="e">
        <f>VLOOKUP($Q28,УЧАСТНИКИ!$A$2:$L$1106,10,FALSE)</f>
        <v>#N/A</v>
      </c>
      <c r="R28" s="33"/>
      <c r="S28" s="32">
        <f t="shared" si="2"/>
        <v>0</v>
      </c>
    </row>
    <row r="29" spans="1:19" ht="13.2" customHeight="1" x14ac:dyDescent="0.25">
      <c r="A29" s="34" t="s">
        <v>80</v>
      </c>
      <c r="B29" s="22" t="e">
        <f>VLOOKUP($Q29,УЧАСТНИКИ!$A$2:$L$1106,3,FALSE)</f>
        <v>#N/A</v>
      </c>
      <c r="C29" s="23" t="e">
        <f>VLOOKUP($Q29,УЧАСТНИКИ!$A$2:$L$1106,4,FALSE)</f>
        <v>#N/A</v>
      </c>
      <c r="D29" s="23" t="e">
        <f>VLOOKUP($Q29,УЧАСТНИКИ!$A$2:$L$1106,8,FALSE)</f>
        <v>#N/A</v>
      </c>
      <c r="E29" s="22" t="e">
        <f>VLOOKUP($Q29,УЧАСТНИКИ!$A$2:$L$1106,5,FALSE)</f>
        <v>#N/A</v>
      </c>
      <c r="F29" s="23" t="e">
        <f>VLOOKUP($Q29,УЧАСТНИКИ!$A$2:$L$1106,7,FALSE)</f>
        <v>#N/A</v>
      </c>
      <c r="G29" s="24" t="e">
        <f>VLOOKUP($Q29,УЧАСТНИКИ!$A$2:$L$1106,11,FALSE)</f>
        <v>#N/A</v>
      </c>
      <c r="H29" s="25"/>
      <c r="I29" s="10">
        <f t="shared" si="3"/>
        <v>0</v>
      </c>
      <c r="J29" s="10"/>
      <c r="K29" s="25"/>
      <c r="L29" s="10">
        <f t="shared" si="0"/>
        <v>0</v>
      </c>
      <c r="M29" s="10"/>
      <c r="N29" s="26" t="str">
        <f t="shared" si="1"/>
        <v>МСМК</v>
      </c>
      <c r="O29" s="24" t="e">
        <f>VLOOKUP($Q29,УЧАСТНИКИ!$A$2:$L$1106,9,FALSE)</f>
        <v>#N/A</v>
      </c>
      <c r="P29" s="22" t="e">
        <f>VLOOKUP($Q29,УЧАСТНИКИ!$A$2:$L$1106,10,FALSE)</f>
        <v>#N/A</v>
      </c>
      <c r="R29" s="33"/>
      <c r="S29" s="32">
        <f t="shared" si="2"/>
        <v>0</v>
      </c>
    </row>
    <row r="30" spans="1:19" ht="13.2" customHeight="1" x14ac:dyDescent="0.25">
      <c r="A30" s="34" t="s">
        <v>81</v>
      </c>
      <c r="B30" s="22" t="e">
        <f>VLOOKUP($Q30,УЧАСТНИКИ!$A$2:$L$1106,3,FALSE)</f>
        <v>#N/A</v>
      </c>
      <c r="C30" s="23" t="e">
        <f>VLOOKUP($Q30,УЧАСТНИКИ!$A$2:$L$1106,4,FALSE)</f>
        <v>#N/A</v>
      </c>
      <c r="D30" s="23" t="e">
        <f>VLOOKUP($Q30,УЧАСТНИКИ!$A$2:$L$1106,8,FALSE)</f>
        <v>#N/A</v>
      </c>
      <c r="E30" s="22" t="e">
        <f>VLOOKUP($Q30,УЧАСТНИКИ!$A$2:$L$1106,5,FALSE)</f>
        <v>#N/A</v>
      </c>
      <c r="F30" s="23" t="e">
        <f>VLOOKUP($Q30,УЧАСТНИКИ!$A$2:$L$1106,7,FALSE)</f>
        <v>#N/A</v>
      </c>
      <c r="G30" s="24" t="e">
        <f>VLOOKUP($Q30,УЧАСТНИКИ!$A$2:$L$1106,11,FALSE)</f>
        <v>#N/A</v>
      </c>
      <c r="H30" s="25"/>
      <c r="I30" s="10">
        <f t="shared" si="3"/>
        <v>0</v>
      </c>
      <c r="J30" s="10"/>
      <c r="K30" s="25"/>
      <c r="L30" s="10">
        <f t="shared" si="0"/>
        <v>0</v>
      </c>
      <c r="M30" s="10"/>
      <c r="N30" s="26" t="str">
        <f t="shared" si="1"/>
        <v>МСМК</v>
      </c>
      <c r="O30" s="24" t="e">
        <f>VLOOKUP($Q30,УЧАСТНИКИ!$A$2:$L$1106,9,FALSE)</f>
        <v>#N/A</v>
      </c>
      <c r="P30" s="22" t="e">
        <f>VLOOKUP($Q30,УЧАСТНИКИ!$A$2:$L$1106,10,FALSE)</f>
        <v>#N/A</v>
      </c>
      <c r="R30" s="33"/>
      <c r="S30" s="32">
        <f t="shared" si="2"/>
        <v>0</v>
      </c>
    </row>
    <row r="31" spans="1:19" ht="13.2" customHeight="1" x14ac:dyDescent="0.25">
      <c r="A31" s="34" t="s">
        <v>82</v>
      </c>
      <c r="B31" s="22" t="e">
        <f>VLOOKUP($Q31,УЧАСТНИКИ!$A$2:$L$1106,3,FALSE)</f>
        <v>#N/A</v>
      </c>
      <c r="C31" s="23" t="e">
        <f>VLOOKUP($Q31,УЧАСТНИКИ!$A$2:$L$1106,4,FALSE)</f>
        <v>#N/A</v>
      </c>
      <c r="D31" s="23" t="e">
        <f>VLOOKUP($Q31,УЧАСТНИКИ!$A$2:$L$1106,8,FALSE)</f>
        <v>#N/A</v>
      </c>
      <c r="E31" s="22" t="e">
        <f>VLOOKUP($Q31,УЧАСТНИКИ!$A$2:$L$1106,5,FALSE)</f>
        <v>#N/A</v>
      </c>
      <c r="F31" s="23" t="e">
        <f>VLOOKUP($Q31,УЧАСТНИКИ!$A$2:$L$1106,7,FALSE)</f>
        <v>#N/A</v>
      </c>
      <c r="G31" s="24" t="e">
        <f>VLOOKUP($Q31,УЧАСТНИКИ!$A$2:$L$1106,11,FALSE)</f>
        <v>#N/A</v>
      </c>
      <c r="H31" s="25"/>
      <c r="I31" s="10">
        <f t="shared" si="3"/>
        <v>0</v>
      </c>
      <c r="J31" s="10"/>
      <c r="K31" s="25"/>
      <c r="L31" s="10">
        <f t="shared" si="0"/>
        <v>0</v>
      </c>
      <c r="M31" s="10"/>
      <c r="N31" s="26" t="str">
        <f t="shared" si="1"/>
        <v>МСМК</v>
      </c>
      <c r="O31" s="24" t="e">
        <f>VLOOKUP($Q31,УЧАСТНИКИ!$A$2:$L$1106,9,FALSE)</f>
        <v>#N/A</v>
      </c>
      <c r="P31" s="22" t="e">
        <f>VLOOKUP($Q31,УЧАСТНИКИ!$A$2:$L$1106,10,FALSE)</f>
        <v>#N/A</v>
      </c>
      <c r="R31" s="33"/>
      <c r="S31" s="32">
        <f t="shared" si="2"/>
        <v>0</v>
      </c>
    </row>
    <row r="32" spans="1:19" ht="13.2" customHeight="1" x14ac:dyDescent="0.25">
      <c r="A32" s="34" t="s">
        <v>83</v>
      </c>
      <c r="B32" s="22" t="e">
        <f>VLOOKUP($Q32,УЧАСТНИКИ!$A$2:$L$1106,3,FALSE)</f>
        <v>#N/A</v>
      </c>
      <c r="C32" s="23" t="e">
        <f>VLOOKUP($Q32,УЧАСТНИКИ!$A$2:$L$1106,4,FALSE)</f>
        <v>#N/A</v>
      </c>
      <c r="D32" s="23" t="e">
        <f>VLOOKUP($Q32,УЧАСТНИКИ!$A$2:$L$1106,8,FALSE)</f>
        <v>#N/A</v>
      </c>
      <c r="E32" s="22" t="e">
        <f>VLOOKUP($Q32,УЧАСТНИКИ!$A$2:$L$1106,5,FALSE)</f>
        <v>#N/A</v>
      </c>
      <c r="F32" s="23" t="e">
        <f>VLOOKUP($Q32,УЧАСТНИКИ!$A$2:$L$1106,7,FALSE)</f>
        <v>#N/A</v>
      </c>
      <c r="G32" s="24" t="e">
        <f>VLOOKUP($Q32,УЧАСТНИКИ!$A$2:$L$1106,11,FALSE)</f>
        <v>#N/A</v>
      </c>
      <c r="H32" s="25"/>
      <c r="I32" s="10">
        <f t="shared" si="3"/>
        <v>0</v>
      </c>
      <c r="J32" s="10"/>
      <c r="K32" s="25"/>
      <c r="L32" s="10">
        <f t="shared" si="0"/>
        <v>0</v>
      </c>
      <c r="M32" s="10"/>
      <c r="N32" s="26" t="str">
        <f t="shared" si="1"/>
        <v>МСМК</v>
      </c>
      <c r="O32" s="24" t="e">
        <f>VLOOKUP($Q32,УЧАСТНИКИ!$A$2:$L$1106,9,FALSE)</f>
        <v>#N/A</v>
      </c>
      <c r="P32" s="22" t="e">
        <f>VLOOKUP($Q32,УЧАСТНИКИ!$A$2:$L$1106,10,FALSE)</f>
        <v>#N/A</v>
      </c>
      <c r="R32" s="33"/>
      <c r="S32" s="32">
        <f t="shared" si="2"/>
        <v>0</v>
      </c>
    </row>
    <row r="33" spans="1:19" ht="13.2" customHeight="1" x14ac:dyDescent="0.25">
      <c r="A33" s="34" t="s">
        <v>84</v>
      </c>
      <c r="B33" s="22" t="e">
        <f>VLOOKUP($Q33,УЧАСТНИКИ!$A$2:$L$1106,3,FALSE)</f>
        <v>#N/A</v>
      </c>
      <c r="C33" s="23" t="e">
        <f>VLOOKUP($Q33,УЧАСТНИКИ!$A$2:$L$1106,4,FALSE)</f>
        <v>#N/A</v>
      </c>
      <c r="D33" s="23" t="e">
        <f>VLOOKUP($Q33,УЧАСТНИКИ!$A$2:$L$1106,8,FALSE)</f>
        <v>#N/A</v>
      </c>
      <c r="E33" s="22" t="e">
        <f>VLOOKUP($Q33,УЧАСТНИКИ!$A$2:$L$1106,5,FALSE)</f>
        <v>#N/A</v>
      </c>
      <c r="F33" s="23" t="e">
        <f>VLOOKUP($Q33,УЧАСТНИКИ!$A$2:$L$1106,7,FALSE)</f>
        <v>#N/A</v>
      </c>
      <c r="G33" s="24" t="e">
        <f>VLOOKUP($Q33,УЧАСТНИКИ!$A$2:$L$1106,11,FALSE)</f>
        <v>#N/A</v>
      </c>
      <c r="H33" s="25"/>
      <c r="I33" s="10">
        <f t="shared" si="3"/>
        <v>0</v>
      </c>
      <c r="J33" s="10"/>
      <c r="K33" s="25"/>
      <c r="L33" s="10">
        <f t="shared" si="0"/>
        <v>0</v>
      </c>
      <c r="M33" s="10"/>
      <c r="N33" s="26" t="str">
        <f t="shared" si="1"/>
        <v>МСМК</v>
      </c>
      <c r="O33" s="24" t="e">
        <f>VLOOKUP($Q33,УЧАСТНИКИ!$A$2:$L$1106,9,FALSE)</f>
        <v>#N/A</v>
      </c>
      <c r="P33" s="22" t="e">
        <f>VLOOKUP($Q33,УЧАСТНИКИ!$A$2:$L$1106,10,FALSE)</f>
        <v>#N/A</v>
      </c>
      <c r="R33" s="33"/>
      <c r="S33" s="32">
        <f t="shared" si="2"/>
        <v>0</v>
      </c>
    </row>
    <row r="34" spans="1:19" ht="13.2" customHeight="1" x14ac:dyDescent="0.25">
      <c r="A34" s="34" t="s">
        <v>28</v>
      </c>
      <c r="B34" s="22" t="e">
        <f>VLOOKUP($Q34,УЧАСТНИКИ!$A$2:$L$1106,3,FALSE)</f>
        <v>#N/A</v>
      </c>
      <c r="C34" s="23" t="e">
        <f>VLOOKUP($Q34,УЧАСТНИКИ!$A$2:$L$1106,4,FALSE)</f>
        <v>#N/A</v>
      </c>
      <c r="D34" s="23" t="e">
        <f>VLOOKUP($Q34,УЧАСТНИКИ!$A$2:$L$1106,8,FALSE)</f>
        <v>#N/A</v>
      </c>
      <c r="E34" s="22" t="e">
        <f>VLOOKUP($Q34,УЧАСТНИКИ!$A$2:$L$1106,5,FALSE)</f>
        <v>#N/A</v>
      </c>
      <c r="F34" s="23" t="e">
        <f>VLOOKUP($Q34,УЧАСТНИКИ!$A$2:$L$1106,7,FALSE)</f>
        <v>#N/A</v>
      </c>
      <c r="G34" s="24" t="e">
        <f>VLOOKUP($Q34,УЧАСТНИКИ!$A$2:$L$1106,11,FALSE)</f>
        <v>#N/A</v>
      </c>
      <c r="H34" s="25"/>
      <c r="I34" s="10">
        <f t="shared" si="3"/>
        <v>0</v>
      </c>
      <c r="J34" s="10"/>
      <c r="K34" s="25"/>
      <c r="L34" s="10">
        <f t="shared" si="0"/>
        <v>0</v>
      </c>
      <c r="M34" s="10"/>
      <c r="N34" s="26" t="str">
        <f t="shared" si="1"/>
        <v>МСМК</v>
      </c>
      <c r="O34" s="24" t="e">
        <f>VLOOKUP($Q34,УЧАСТНИКИ!$A$2:$L$1106,9,FALSE)</f>
        <v>#N/A</v>
      </c>
      <c r="P34" s="22" t="e">
        <f>VLOOKUP($Q34,УЧАСТНИКИ!$A$2:$L$1106,10,FALSE)</f>
        <v>#N/A</v>
      </c>
      <c r="R34" s="33"/>
      <c r="S34" s="32">
        <f t="shared" si="2"/>
        <v>0</v>
      </c>
    </row>
    <row r="35" spans="1:19" ht="13.2" customHeight="1" x14ac:dyDescent="0.25">
      <c r="A35" s="34" t="s">
        <v>122</v>
      </c>
      <c r="B35" s="22" t="e">
        <f>VLOOKUP($Q35,УЧАСТНИКИ!$A$2:$L$1106,3,FALSE)</f>
        <v>#N/A</v>
      </c>
      <c r="C35" s="23" t="e">
        <f>VLOOKUP($Q35,УЧАСТНИКИ!$A$2:$L$1106,4,FALSE)</f>
        <v>#N/A</v>
      </c>
      <c r="D35" s="23" t="e">
        <f>VLOOKUP($Q35,УЧАСТНИКИ!$A$2:$L$1106,8,FALSE)</f>
        <v>#N/A</v>
      </c>
      <c r="E35" s="22" t="e">
        <f>VLOOKUP($Q35,УЧАСТНИКИ!$A$2:$L$1106,5,FALSE)</f>
        <v>#N/A</v>
      </c>
      <c r="F35" s="23" t="e">
        <f>VLOOKUP($Q35,УЧАСТНИКИ!$A$2:$L$1106,7,FALSE)</f>
        <v>#N/A</v>
      </c>
      <c r="G35" s="24" t="e">
        <f>VLOOKUP($Q35,УЧАСТНИКИ!$A$2:$L$1106,11,FALSE)</f>
        <v>#N/A</v>
      </c>
      <c r="H35" s="25"/>
      <c r="I35" s="10">
        <f t="shared" si="3"/>
        <v>0</v>
      </c>
      <c r="J35" s="10"/>
      <c r="K35" s="25"/>
      <c r="L35" s="10">
        <f t="shared" si="0"/>
        <v>0</v>
      </c>
      <c r="M35" s="10"/>
      <c r="N35" s="26" t="str">
        <f t="shared" si="1"/>
        <v>МСМК</v>
      </c>
      <c r="O35" s="24" t="e">
        <f>VLOOKUP($Q35,УЧАСТНИКИ!$A$2:$L$1106,9,FALSE)</f>
        <v>#N/A</v>
      </c>
      <c r="P35" s="22" t="e">
        <f>VLOOKUP($Q35,УЧАСТНИКИ!$A$2:$L$1106,10,FALSE)</f>
        <v>#N/A</v>
      </c>
      <c r="R35" s="33"/>
      <c r="S35" s="32">
        <f t="shared" si="2"/>
        <v>0</v>
      </c>
    </row>
    <row r="36" spans="1:19" ht="13.2" customHeight="1" x14ac:dyDescent="0.25">
      <c r="A36" s="34" t="s">
        <v>123</v>
      </c>
      <c r="B36" s="22" t="e">
        <f>VLOOKUP($Q36,УЧАСТНИКИ!$A$2:$L$1106,3,FALSE)</f>
        <v>#N/A</v>
      </c>
      <c r="C36" s="23" t="e">
        <f>VLOOKUP($Q36,УЧАСТНИКИ!$A$2:$L$1106,4,FALSE)</f>
        <v>#N/A</v>
      </c>
      <c r="D36" s="23" t="e">
        <f>VLOOKUP($Q36,УЧАСТНИКИ!$A$2:$L$1106,8,FALSE)</f>
        <v>#N/A</v>
      </c>
      <c r="E36" s="22" t="e">
        <f>VLOOKUP($Q36,УЧАСТНИКИ!$A$2:$L$1106,5,FALSE)</f>
        <v>#N/A</v>
      </c>
      <c r="F36" s="23" t="e">
        <f>VLOOKUP($Q36,УЧАСТНИКИ!$A$2:$L$1106,7,FALSE)</f>
        <v>#N/A</v>
      </c>
      <c r="G36" s="24" t="e">
        <f>VLOOKUP($Q36,УЧАСТНИКИ!$A$2:$L$1106,11,FALSE)</f>
        <v>#N/A</v>
      </c>
      <c r="H36" s="25"/>
      <c r="I36" s="10">
        <f t="shared" si="3"/>
        <v>0</v>
      </c>
      <c r="J36" s="10"/>
      <c r="K36" s="25"/>
      <c r="L36" s="10">
        <f t="shared" si="0"/>
        <v>0</v>
      </c>
      <c r="M36" s="10"/>
      <c r="N36" s="26" t="str">
        <f t="shared" si="1"/>
        <v>МСМК</v>
      </c>
      <c r="O36" s="24" t="e">
        <f>VLOOKUP($Q36,УЧАСТНИКИ!$A$2:$L$1106,9,FALSE)</f>
        <v>#N/A</v>
      </c>
      <c r="P36" s="22" t="e">
        <f>VLOOKUP($Q36,УЧАСТНИКИ!$A$2:$L$1106,10,FALSE)</f>
        <v>#N/A</v>
      </c>
      <c r="R36" s="33"/>
      <c r="S36" s="32">
        <f t="shared" si="2"/>
        <v>0</v>
      </c>
    </row>
    <row r="37" spans="1:19" ht="13.2" customHeight="1" x14ac:dyDescent="0.25">
      <c r="A37" s="34" t="s">
        <v>124</v>
      </c>
      <c r="B37" s="22" t="e">
        <f>VLOOKUP($Q37,УЧАСТНИКИ!$A$2:$L$1106,3,FALSE)</f>
        <v>#N/A</v>
      </c>
      <c r="C37" s="23" t="e">
        <f>VLOOKUP($Q37,УЧАСТНИКИ!$A$2:$L$1106,4,FALSE)</f>
        <v>#N/A</v>
      </c>
      <c r="D37" s="23" t="e">
        <f>VLOOKUP($Q37,УЧАСТНИКИ!$A$2:$L$1106,8,FALSE)</f>
        <v>#N/A</v>
      </c>
      <c r="E37" s="22" t="e">
        <f>VLOOKUP($Q37,УЧАСТНИКИ!$A$2:$L$1106,5,FALSE)</f>
        <v>#N/A</v>
      </c>
      <c r="F37" s="23" t="e">
        <f>VLOOKUP($Q37,УЧАСТНИКИ!$A$2:$L$1106,7,FALSE)</f>
        <v>#N/A</v>
      </c>
      <c r="G37" s="24" t="e">
        <f>VLOOKUP($Q37,УЧАСТНИКИ!$A$2:$L$1106,11,FALSE)</f>
        <v>#N/A</v>
      </c>
      <c r="H37" s="25"/>
      <c r="I37" s="10">
        <f t="shared" si="3"/>
        <v>0</v>
      </c>
      <c r="J37" s="10"/>
      <c r="K37" s="25"/>
      <c r="L37" s="10">
        <f t="shared" si="0"/>
        <v>0</v>
      </c>
      <c r="M37" s="10"/>
      <c r="N37" s="26" t="str">
        <f t="shared" si="1"/>
        <v>МСМК</v>
      </c>
      <c r="O37" s="24" t="e">
        <f>VLOOKUP($Q37,УЧАСТНИКИ!$A$2:$L$1106,9,FALSE)</f>
        <v>#N/A</v>
      </c>
      <c r="P37" s="22" t="e">
        <f>VLOOKUP($Q37,УЧАСТНИКИ!$A$2:$L$1106,10,FALSE)</f>
        <v>#N/A</v>
      </c>
      <c r="R37" s="33"/>
      <c r="S37" s="32">
        <f t="shared" si="2"/>
        <v>0</v>
      </c>
    </row>
    <row r="38" spans="1:19" ht="13.2" customHeight="1" x14ac:dyDescent="0.25">
      <c r="A38" s="34" t="s">
        <v>125</v>
      </c>
      <c r="B38" s="22" t="e">
        <f>VLOOKUP($Q38,УЧАСТНИКИ!$A$2:$L$1106,3,FALSE)</f>
        <v>#N/A</v>
      </c>
      <c r="C38" s="23" t="e">
        <f>VLOOKUP($Q38,УЧАСТНИКИ!$A$2:$L$1106,4,FALSE)</f>
        <v>#N/A</v>
      </c>
      <c r="D38" s="23" t="e">
        <f>VLOOKUP($Q38,УЧАСТНИКИ!$A$2:$L$1106,8,FALSE)</f>
        <v>#N/A</v>
      </c>
      <c r="E38" s="22" t="e">
        <f>VLOOKUP($Q38,УЧАСТНИКИ!$A$2:$L$1106,5,FALSE)</f>
        <v>#N/A</v>
      </c>
      <c r="F38" s="23" t="e">
        <f>VLOOKUP($Q38,УЧАСТНИКИ!$A$2:$L$1106,7,FALSE)</f>
        <v>#N/A</v>
      </c>
      <c r="G38" s="24" t="e">
        <f>VLOOKUP($Q38,УЧАСТНИКИ!$A$2:$L$1106,11,FALSE)</f>
        <v>#N/A</v>
      </c>
      <c r="H38" s="25"/>
      <c r="I38" s="10">
        <f t="shared" si="3"/>
        <v>0</v>
      </c>
      <c r="J38" s="10"/>
      <c r="K38" s="25"/>
      <c r="L38" s="10">
        <f t="shared" si="0"/>
        <v>0</v>
      </c>
      <c r="M38" s="10"/>
      <c r="N38" s="26" t="str">
        <f t="shared" si="1"/>
        <v>МСМК</v>
      </c>
      <c r="O38" s="24" t="e">
        <f>VLOOKUP($Q38,УЧАСТНИКИ!$A$2:$L$1106,9,FALSE)</f>
        <v>#N/A</v>
      </c>
      <c r="P38" s="22" t="e">
        <f>VLOOKUP($Q38,УЧАСТНИКИ!$A$2:$L$1106,10,FALSE)</f>
        <v>#N/A</v>
      </c>
      <c r="R38" s="33"/>
      <c r="S38" s="32">
        <f t="shared" si="2"/>
        <v>0</v>
      </c>
    </row>
    <row r="39" spans="1:19" ht="13.2" customHeight="1" x14ac:dyDescent="0.25">
      <c r="A39" s="34" t="s">
        <v>126</v>
      </c>
      <c r="B39" s="22" t="e">
        <f>VLOOKUP($Q39,УЧАСТНИКИ!$A$2:$L$1106,3,FALSE)</f>
        <v>#N/A</v>
      </c>
      <c r="C39" s="23" t="e">
        <f>VLOOKUP($Q39,УЧАСТНИКИ!$A$2:$L$1106,4,FALSE)</f>
        <v>#N/A</v>
      </c>
      <c r="D39" s="23" t="e">
        <f>VLOOKUP($Q39,УЧАСТНИКИ!$A$2:$L$1106,8,FALSE)</f>
        <v>#N/A</v>
      </c>
      <c r="E39" s="22" t="e">
        <f>VLOOKUP($Q39,УЧАСТНИКИ!$A$2:$L$1106,5,FALSE)</f>
        <v>#N/A</v>
      </c>
      <c r="F39" s="23" t="e">
        <f>VLOOKUP($Q39,УЧАСТНИКИ!$A$2:$L$1106,7,FALSE)</f>
        <v>#N/A</v>
      </c>
      <c r="G39" s="24" t="e">
        <f>VLOOKUP($Q39,УЧАСТНИКИ!$A$2:$L$1106,11,FALSE)</f>
        <v>#N/A</v>
      </c>
      <c r="H39" s="25"/>
      <c r="I39" s="10">
        <f t="shared" si="3"/>
        <v>0</v>
      </c>
      <c r="J39" s="10"/>
      <c r="K39" s="25"/>
      <c r="L39" s="10">
        <f t="shared" si="0"/>
        <v>0</v>
      </c>
      <c r="M39" s="10"/>
      <c r="N39" s="26" t="str">
        <f t="shared" si="1"/>
        <v>МСМК</v>
      </c>
      <c r="O39" s="24" t="e">
        <f>VLOOKUP($Q39,УЧАСТНИКИ!$A$2:$L$1106,9,FALSE)</f>
        <v>#N/A</v>
      </c>
      <c r="P39" s="22" t="e">
        <f>VLOOKUP($Q39,УЧАСТНИКИ!$A$2:$L$1106,10,FALSE)</f>
        <v>#N/A</v>
      </c>
      <c r="R39" s="33"/>
      <c r="S39" s="32">
        <f t="shared" si="2"/>
        <v>0</v>
      </c>
    </row>
    <row r="40" spans="1:19" ht="13.2" customHeight="1" x14ac:dyDescent="0.25">
      <c r="A40" s="34" t="s">
        <v>127</v>
      </c>
      <c r="B40" s="22" t="e">
        <f>VLOOKUP($Q40,УЧАСТНИКИ!$A$2:$L$1106,3,FALSE)</f>
        <v>#N/A</v>
      </c>
      <c r="C40" s="23" t="e">
        <f>VLOOKUP($Q40,УЧАСТНИКИ!$A$2:$L$1106,4,FALSE)</f>
        <v>#N/A</v>
      </c>
      <c r="D40" s="23" t="e">
        <f>VLOOKUP($Q40,УЧАСТНИКИ!$A$2:$L$1106,8,FALSE)</f>
        <v>#N/A</v>
      </c>
      <c r="E40" s="22" t="e">
        <f>VLOOKUP($Q40,УЧАСТНИКИ!$A$2:$L$1106,5,FALSE)</f>
        <v>#N/A</v>
      </c>
      <c r="F40" s="23" t="e">
        <f>VLOOKUP($Q40,УЧАСТНИКИ!$A$2:$L$1106,7,FALSE)</f>
        <v>#N/A</v>
      </c>
      <c r="G40" s="24" t="e">
        <f>VLOOKUP($Q40,УЧАСТНИКИ!$A$2:$L$1106,11,FALSE)</f>
        <v>#N/A</v>
      </c>
      <c r="H40" s="25"/>
      <c r="I40" s="10">
        <f t="shared" si="3"/>
        <v>0</v>
      </c>
      <c r="J40" s="10"/>
      <c r="K40" s="25"/>
      <c r="L40" s="10">
        <f t="shared" si="0"/>
        <v>0</v>
      </c>
      <c r="M40" s="10"/>
      <c r="N40" s="26" t="str">
        <f t="shared" si="1"/>
        <v>МСМК</v>
      </c>
      <c r="O40" s="24" t="e">
        <f>VLOOKUP($Q40,УЧАСТНИКИ!$A$2:$L$1106,9,FALSE)</f>
        <v>#N/A</v>
      </c>
      <c r="P40" s="22" t="e">
        <f>VLOOKUP($Q40,УЧАСТНИКИ!$A$2:$L$1106,10,FALSE)</f>
        <v>#N/A</v>
      </c>
      <c r="R40" s="33"/>
      <c r="S40" s="32">
        <f t="shared" si="2"/>
        <v>0</v>
      </c>
    </row>
    <row r="41" spans="1:19" ht="13.2" customHeight="1" x14ac:dyDescent="0.25">
      <c r="A41" s="34" t="s">
        <v>128</v>
      </c>
      <c r="B41" s="22" t="e">
        <f>VLOOKUP($Q41,УЧАСТНИКИ!$A$2:$L$1106,3,FALSE)</f>
        <v>#N/A</v>
      </c>
      <c r="C41" s="23" t="e">
        <f>VLOOKUP($Q41,УЧАСТНИКИ!$A$2:$L$1106,4,FALSE)</f>
        <v>#N/A</v>
      </c>
      <c r="D41" s="23" t="e">
        <f>VLOOKUP($Q41,УЧАСТНИКИ!$A$2:$L$1106,8,FALSE)</f>
        <v>#N/A</v>
      </c>
      <c r="E41" s="22" t="e">
        <f>VLOOKUP($Q41,УЧАСТНИКИ!$A$2:$L$1106,5,FALSE)</f>
        <v>#N/A</v>
      </c>
      <c r="F41" s="23" t="e">
        <f>VLOOKUP($Q41,УЧАСТНИКИ!$A$2:$L$1106,7,FALSE)</f>
        <v>#N/A</v>
      </c>
      <c r="G41" s="24" t="e">
        <f>VLOOKUP($Q41,УЧАСТНИКИ!$A$2:$L$1106,11,FALSE)</f>
        <v>#N/A</v>
      </c>
      <c r="H41" s="25"/>
      <c r="I41" s="10">
        <f t="shared" si="3"/>
        <v>0</v>
      </c>
      <c r="J41" s="10"/>
      <c r="K41" s="25"/>
      <c r="L41" s="10">
        <f t="shared" si="0"/>
        <v>0</v>
      </c>
      <c r="M41" s="10"/>
      <c r="N41" s="26" t="str">
        <f t="shared" si="1"/>
        <v>МСМК</v>
      </c>
      <c r="O41" s="24" t="e">
        <f>VLOOKUP($Q41,УЧАСТНИКИ!$A$2:$L$1106,9,FALSE)</f>
        <v>#N/A</v>
      </c>
      <c r="P41" s="22" t="e">
        <f>VLOOKUP($Q41,УЧАСТНИКИ!$A$2:$L$1106,10,FALSE)</f>
        <v>#N/A</v>
      </c>
      <c r="R41" s="33"/>
      <c r="S41" s="32">
        <f t="shared" si="2"/>
        <v>0</v>
      </c>
    </row>
    <row r="42" spans="1:19" ht="13.2" customHeight="1" x14ac:dyDescent="0.25">
      <c r="A42" s="34" t="s">
        <v>129</v>
      </c>
      <c r="B42" s="22" t="e">
        <f>VLOOKUP($Q42,УЧАСТНИКИ!$A$2:$L$1106,3,FALSE)</f>
        <v>#N/A</v>
      </c>
      <c r="C42" s="23" t="e">
        <f>VLOOKUP($Q42,УЧАСТНИКИ!$A$2:$L$1106,4,FALSE)</f>
        <v>#N/A</v>
      </c>
      <c r="D42" s="23" t="e">
        <f>VLOOKUP($Q42,УЧАСТНИКИ!$A$2:$L$1106,8,FALSE)</f>
        <v>#N/A</v>
      </c>
      <c r="E42" s="22" t="e">
        <f>VLOOKUP($Q42,УЧАСТНИКИ!$A$2:$L$1106,5,FALSE)</f>
        <v>#N/A</v>
      </c>
      <c r="F42" s="23" t="e">
        <f>VLOOKUP($Q42,УЧАСТНИКИ!$A$2:$L$1106,7,FALSE)</f>
        <v>#N/A</v>
      </c>
      <c r="G42" s="24" t="e">
        <f>VLOOKUP($Q42,УЧАСТНИКИ!$A$2:$L$1106,11,FALSE)</f>
        <v>#N/A</v>
      </c>
      <c r="H42" s="25"/>
      <c r="I42" s="10">
        <f t="shared" si="3"/>
        <v>0</v>
      </c>
      <c r="J42" s="10"/>
      <c r="K42" s="25"/>
      <c r="L42" s="10">
        <f t="shared" si="0"/>
        <v>0</v>
      </c>
      <c r="M42" s="10"/>
      <c r="N42" s="26" t="str">
        <f t="shared" si="1"/>
        <v>МСМК</v>
      </c>
      <c r="O42" s="24" t="e">
        <f>VLOOKUP($Q42,УЧАСТНИКИ!$A$2:$L$1106,9,FALSE)</f>
        <v>#N/A</v>
      </c>
      <c r="P42" s="22" t="e">
        <f>VLOOKUP($Q42,УЧАСТНИКИ!$A$2:$L$1106,10,FALSE)</f>
        <v>#N/A</v>
      </c>
      <c r="R42" s="31"/>
      <c r="S42" s="32">
        <f t="shared" si="2"/>
        <v>0</v>
      </c>
    </row>
    <row r="43" spans="1:19" ht="13.2" customHeight="1" x14ac:dyDescent="0.25">
      <c r="A43" s="34" t="s">
        <v>130</v>
      </c>
      <c r="B43" s="22" t="e">
        <f>VLOOKUP($Q43,УЧАСТНИКИ!$A$2:$L$1106,3,FALSE)</f>
        <v>#N/A</v>
      </c>
      <c r="C43" s="23" t="e">
        <f>VLOOKUP($Q43,УЧАСТНИКИ!$A$2:$L$1106,4,FALSE)</f>
        <v>#N/A</v>
      </c>
      <c r="D43" s="23" t="e">
        <f>VLOOKUP($Q43,УЧАСТНИКИ!$A$2:$L$1106,8,FALSE)</f>
        <v>#N/A</v>
      </c>
      <c r="E43" s="22" t="e">
        <f>VLOOKUP($Q43,УЧАСТНИКИ!$A$2:$L$1106,5,FALSE)</f>
        <v>#N/A</v>
      </c>
      <c r="F43" s="23" t="e">
        <f>VLOOKUP($Q43,УЧАСТНИКИ!$A$2:$L$1106,7,FALSE)</f>
        <v>#N/A</v>
      </c>
      <c r="G43" s="24" t="e">
        <f>VLOOKUP($Q43,УЧАСТНИКИ!$A$2:$L$1106,11,FALSE)</f>
        <v>#N/A</v>
      </c>
      <c r="H43" s="25"/>
      <c r="I43" s="10">
        <f t="shared" si="3"/>
        <v>0</v>
      </c>
      <c r="J43" s="10"/>
      <c r="K43" s="25"/>
      <c r="L43" s="10">
        <f t="shared" si="0"/>
        <v>0</v>
      </c>
      <c r="M43" s="10"/>
      <c r="N43" s="26" t="str">
        <f t="shared" si="1"/>
        <v>МСМК</v>
      </c>
      <c r="O43" s="24" t="e">
        <f>VLOOKUP($Q43,УЧАСТНИКИ!$A$2:$L$1106,9,FALSE)</f>
        <v>#N/A</v>
      </c>
      <c r="P43" s="22" t="e">
        <f>VLOOKUP($Q43,УЧАСТНИКИ!$A$2:$L$1106,10,FALSE)</f>
        <v>#N/A</v>
      </c>
      <c r="R43" s="31"/>
      <c r="S43" s="32">
        <f t="shared" si="2"/>
        <v>0</v>
      </c>
    </row>
    <row r="44" spans="1:19" ht="13.2" customHeight="1" x14ac:dyDescent="0.25">
      <c r="A44" s="34" t="s">
        <v>131</v>
      </c>
      <c r="B44" s="22" t="e">
        <f>VLOOKUP($Q44,УЧАСТНИКИ!$A$2:$L$1106,3,FALSE)</f>
        <v>#N/A</v>
      </c>
      <c r="C44" s="23" t="e">
        <f>VLOOKUP($Q44,УЧАСТНИКИ!$A$2:$L$1106,4,FALSE)</f>
        <v>#N/A</v>
      </c>
      <c r="D44" s="23" t="e">
        <f>VLOOKUP($Q44,УЧАСТНИКИ!$A$2:$L$1106,8,FALSE)</f>
        <v>#N/A</v>
      </c>
      <c r="E44" s="22" t="e">
        <f>VLOOKUP($Q44,УЧАСТНИКИ!$A$2:$L$1106,5,FALSE)</f>
        <v>#N/A</v>
      </c>
      <c r="F44" s="23" t="e">
        <f>VLOOKUP($Q44,УЧАСТНИКИ!$A$2:$L$1106,7,FALSE)</f>
        <v>#N/A</v>
      </c>
      <c r="G44" s="24" t="e">
        <f>VLOOKUP($Q44,УЧАСТНИКИ!$A$2:$L$1106,11,FALSE)</f>
        <v>#N/A</v>
      </c>
      <c r="H44" s="25"/>
      <c r="I44" s="10">
        <f t="shared" si="3"/>
        <v>0</v>
      </c>
      <c r="J44" s="10"/>
      <c r="K44" s="25"/>
      <c r="L44" s="10">
        <f t="shared" si="0"/>
        <v>0</v>
      </c>
      <c r="M44" s="10"/>
      <c r="N44" s="26" t="str">
        <f t="shared" si="1"/>
        <v>МСМК</v>
      </c>
      <c r="O44" s="24" t="e">
        <f>VLOOKUP($Q44,УЧАСТНИКИ!$A$2:$L$1106,9,FALSE)</f>
        <v>#N/A</v>
      </c>
      <c r="P44" s="22" t="e">
        <f>VLOOKUP($Q44,УЧАСТНИКИ!$A$2:$L$1106,10,FALSE)</f>
        <v>#N/A</v>
      </c>
      <c r="R44" s="31"/>
      <c r="S44" s="32">
        <f t="shared" si="2"/>
        <v>0</v>
      </c>
    </row>
    <row r="45" spans="1:19" ht="13.2" customHeight="1" x14ac:dyDescent="0.25">
      <c r="A45" s="34" t="s">
        <v>132</v>
      </c>
      <c r="B45" s="22" t="e">
        <f>VLOOKUP($Q45,УЧАСТНИКИ!$A$2:$L$1106,3,FALSE)</f>
        <v>#N/A</v>
      </c>
      <c r="C45" s="23" t="e">
        <f>VLOOKUP($Q45,УЧАСТНИКИ!$A$2:$L$1106,4,FALSE)</f>
        <v>#N/A</v>
      </c>
      <c r="D45" s="23" t="e">
        <f>VLOOKUP($Q45,УЧАСТНИКИ!$A$2:$L$1106,8,FALSE)</f>
        <v>#N/A</v>
      </c>
      <c r="E45" s="22" t="e">
        <f>VLOOKUP($Q45,УЧАСТНИКИ!$A$2:$L$1106,5,FALSE)</f>
        <v>#N/A</v>
      </c>
      <c r="F45" s="23" t="e">
        <f>VLOOKUP($Q45,УЧАСТНИКИ!$A$2:$L$1106,7,FALSE)</f>
        <v>#N/A</v>
      </c>
      <c r="G45" s="24" t="e">
        <f>VLOOKUP($Q45,УЧАСТНИКИ!$A$2:$L$1106,11,FALSE)</f>
        <v>#N/A</v>
      </c>
      <c r="H45" s="25"/>
      <c r="I45" s="10">
        <f t="shared" si="3"/>
        <v>0</v>
      </c>
      <c r="J45" s="10"/>
      <c r="K45" s="25"/>
      <c r="L45" s="10">
        <f t="shared" si="0"/>
        <v>0</v>
      </c>
      <c r="M45" s="10"/>
      <c r="N45" s="26" t="str">
        <f t="shared" si="1"/>
        <v>МСМК</v>
      </c>
      <c r="O45" s="24" t="e">
        <f>VLOOKUP($Q45,УЧАСТНИКИ!$A$2:$L$1106,9,FALSE)</f>
        <v>#N/A</v>
      </c>
      <c r="P45" s="22" t="e">
        <f>VLOOKUP($Q45,УЧАСТНИКИ!$A$2:$L$1106,10,FALSE)</f>
        <v>#N/A</v>
      </c>
      <c r="R45" s="31"/>
      <c r="S45" s="32">
        <f t="shared" si="2"/>
        <v>0</v>
      </c>
    </row>
    <row r="46" spans="1:19" ht="13.2" customHeight="1" x14ac:dyDescent="0.25">
      <c r="A46" s="34" t="s">
        <v>133</v>
      </c>
      <c r="B46" s="22" t="e">
        <f>VLOOKUP($Q46,УЧАСТНИКИ!$A$2:$L$1106,3,FALSE)</f>
        <v>#N/A</v>
      </c>
      <c r="C46" s="23" t="e">
        <f>VLOOKUP($Q46,УЧАСТНИКИ!$A$2:$L$1106,4,FALSE)</f>
        <v>#N/A</v>
      </c>
      <c r="D46" s="23" t="e">
        <f>VLOOKUP($Q46,УЧАСТНИКИ!$A$2:$L$1106,8,FALSE)</f>
        <v>#N/A</v>
      </c>
      <c r="E46" s="22" t="e">
        <f>VLOOKUP($Q46,УЧАСТНИКИ!$A$2:$L$1106,5,FALSE)</f>
        <v>#N/A</v>
      </c>
      <c r="F46" s="23" t="e">
        <f>VLOOKUP($Q46,УЧАСТНИКИ!$A$2:$L$1106,7,FALSE)</f>
        <v>#N/A</v>
      </c>
      <c r="G46" s="24" t="e">
        <f>VLOOKUP($Q46,УЧАСТНИКИ!$A$2:$L$1106,11,FALSE)</f>
        <v>#N/A</v>
      </c>
      <c r="H46" s="25"/>
      <c r="I46" s="10">
        <f t="shared" si="3"/>
        <v>0</v>
      </c>
      <c r="J46" s="10"/>
      <c r="K46" s="25"/>
      <c r="L46" s="10">
        <f t="shared" si="0"/>
        <v>0</v>
      </c>
      <c r="M46" s="10"/>
      <c r="N46" s="26" t="str">
        <f t="shared" si="1"/>
        <v>МСМК</v>
      </c>
      <c r="O46" s="24" t="e">
        <f>VLOOKUP($Q46,УЧАСТНИКИ!$A$2:$L$1106,9,FALSE)</f>
        <v>#N/A</v>
      </c>
      <c r="P46" s="22" t="e">
        <f>VLOOKUP($Q46,УЧАСТНИКИ!$A$2:$L$1106,10,FALSE)</f>
        <v>#N/A</v>
      </c>
      <c r="R46" s="31"/>
      <c r="S46" s="32">
        <f t="shared" si="2"/>
        <v>0</v>
      </c>
    </row>
    <row r="47" spans="1:19" ht="13.2" customHeight="1" x14ac:dyDescent="0.25">
      <c r="A47" s="34" t="s">
        <v>134</v>
      </c>
      <c r="B47" s="22" t="e">
        <f>VLOOKUP($Q47,УЧАСТНИКИ!$A$2:$L$1106,3,FALSE)</f>
        <v>#N/A</v>
      </c>
      <c r="C47" s="23" t="e">
        <f>VLOOKUP($Q47,УЧАСТНИКИ!$A$2:$L$1106,4,FALSE)</f>
        <v>#N/A</v>
      </c>
      <c r="D47" s="23" t="e">
        <f>VLOOKUP($Q47,УЧАСТНИКИ!$A$2:$L$1106,8,FALSE)</f>
        <v>#N/A</v>
      </c>
      <c r="E47" s="22" t="e">
        <f>VLOOKUP($Q47,УЧАСТНИКИ!$A$2:$L$1106,5,FALSE)</f>
        <v>#N/A</v>
      </c>
      <c r="F47" s="23" t="e">
        <f>VLOOKUP($Q47,УЧАСТНИКИ!$A$2:$L$1106,7,FALSE)</f>
        <v>#N/A</v>
      </c>
      <c r="G47" s="24" t="e">
        <f>VLOOKUP($Q47,УЧАСТНИКИ!$A$2:$L$1106,11,FALSE)</f>
        <v>#N/A</v>
      </c>
      <c r="H47" s="25"/>
      <c r="I47" s="10">
        <f t="shared" si="3"/>
        <v>0</v>
      </c>
      <c r="J47" s="10"/>
      <c r="K47" s="25"/>
      <c r="L47" s="10">
        <f t="shared" si="0"/>
        <v>0</v>
      </c>
      <c r="M47" s="10"/>
      <c r="N47" s="26" t="str">
        <f t="shared" si="1"/>
        <v>МСМК</v>
      </c>
      <c r="O47" s="24" t="e">
        <f>VLOOKUP($Q47,УЧАСТНИКИ!$A$2:$L$1106,9,FALSE)</f>
        <v>#N/A</v>
      </c>
      <c r="P47" s="22" t="e">
        <f>VLOOKUP($Q47,УЧАСТНИКИ!$A$2:$L$1106,10,FALSE)</f>
        <v>#N/A</v>
      </c>
      <c r="R47" s="31"/>
      <c r="S47" s="32">
        <f t="shared" si="2"/>
        <v>0</v>
      </c>
    </row>
    <row r="48" spans="1:19" ht="13.2" customHeight="1" x14ac:dyDescent="0.25">
      <c r="A48" s="34" t="s">
        <v>135</v>
      </c>
      <c r="B48" s="22" t="e">
        <f>VLOOKUP($Q48,УЧАСТНИКИ!$A$2:$L$1106,3,FALSE)</f>
        <v>#N/A</v>
      </c>
      <c r="C48" s="23" t="e">
        <f>VLOOKUP($Q48,УЧАСТНИКИ!$A$2:$L$1106,4,FALSE)</f>
        <v>#N/A</v>
      </c>
      <c r="D48" s="23" t="e">
        <f>VLOOKUP($Q48,УЧАСТНИКИ!$A$2:$L$1106,8,FALSE)</f>
        <v>#N/A</v>
      </c>
      <c r="E48" s="22" t="e">
        <f>VLOOKUP($Q48,УЧАСТНИКИ!$A$2:$L$1106,5,FALSE)</f>
        <v>#N/A</v>
      </c>
      <c r="F48" s="23" t="e">
        <f>VLOOKUP($Q48,УЧАСТНИКИ!$A$2:$L$1106,7,FALSE)</f>
        <v>#N/A</v>
      </c>
      <c r="G48" s="24" t="e">
        <f>VLOOKUP($Q48,УЧАСТНИКИ!$A$2:$L$1106,11,FALSE)</f>
        <v>#N/A</v>
      </c>
      <c r="H48" s="25"/>
      <c r="I48" s="10">
        <f t="shared" si="3"/>
        <v>0</v>
      </c>
      <c r="J48" s="10"/>
      <c r="K48" s="25"/>
      <c r="L48" s="10">
        <f t="shared" si="0"/>
        <v>0</v>
      </c>
      <c r="M48" s="10"/>
      <c r="N48" s="26" t="str">
        <f t="shared" si="1"/>
        <v>МСМК</v>
      </c>
      <c r="O48" s="24" t="e">
        <f>VLOOKUP($Q48,УЧАСТНИКИ!$A$2:$L$1106,9,FALSE)</f>
        <v>#N/A</v>
      </c>
      <c r="P48" s="22" t="e">
        <f>VLOOKUP($Q48,УЧАСТНИКИ!$A$2:$L$1106,10,FALSE)</f>
        <v>#N/A</v>
      </c>
      <c r="R48" s="31"/>
      <c r="S48" s="32">
        <f t="shared" si="2"/>
        <v>0</v>
      </c>
    </row>
    <row r="49" spans="1:19" ht="13.2" customHeight="1" x14ac:dyDescent="0.25">
      <c r="A49" s="34" t="s">
        <v>136</v>
      </c>
      <c r="B49" s="22" t="e">
        <f>VLOOKUP($Q49,УЧАСТНИКИ!$A$2:$L$1106,3,FALSE)</f>
        <v>#N/A</v>
      </c>
      <c r="C49" s="23" t="e">
        <f>VLOOKUP($Q49,УЧАСТНИКИ!$A$2:$L$1106,4,FALSE)</f>
        <v>#N/A</v>
      </c>
      <c r="D49" s="23" t="e">
        <f>VLOOKUP($Q49,УЧАСТНИКИ!$A$2:$L$1106,8,FALSE)</f>
        <v>#N/A</v>
      </c>
      <c r="E49" s="22" t="e">
        <f>VLOOKUP($Q49,УЧАСТНИКИ!$A$2:$L$1106,5,FALSE)</f>
        <v>#N/A</v>
      </c>
      <c r="F49" s="23" t="e">
        <f>VLOOKUP($Q49,УЧАСТНИКИ!$A$2:$L$1106,7,FALSE)</f>
        <v>#N/A</v>
      </c>
      <c r="G49" s="24" t="e">
        <f>VLOOKUP($Q49,УЧАСТНИКИ!$A$2:$L$1106,11,FALSE)</f>
        <v>#N/A</v>
      </c>
      <c r="H49" s="25"/>
      <c r="I49" s="10">
        <f t="shared" si="3"/>
        <v>0</v>
      </c>
      <c r="J49" s="10"/>
      <c r="K49" s="25"/>
      <c r="L49" s="10">
        <f t="shared" si="0"/>
        <v>0</v>
      </c>
      <c r="M49" s="10"/>
      <c r="N49" s="26" t="str">
        <f t="shared" si="1"/>
        <v>МСМК</v>
      </c>
      <c r="O49" s="24" t="e">
        <f>VLOOKUP($Q49,УЧАСТНИКИ!$A$2:$L$1106,9,FALSE)</f>
        <v>#N/A</v>
      </c>
      <c r="P49" s="22" t="e">
        <f>VLOOKUP($Q49,УЧАСТНИКИ!$A$2:$L$1106,10,FALSE)</f>
        <v>#N/A</v>
      </c>
      <c r="R49" s="31"/>
      <c r="S49" s="32">
        <f t="shared" si="2"/>
        <v>0</v>
      </c>
    </row>
    <row r="50" spans="1:19" ht="13.2" customHeight="1" x14ac:dyDescent="0.25">
      <c r="A50" s="34" t="s">
        <v>137</v>
      </c>
      <c r="B50" s="22" t="e">
        <f>VLOOKUP($Q50,УЧАСТНИКИ!$A$2:$L$1106,3,FALSE)</f>
        <v>#N/A</v>
      </c>
      <c r="C50" s="23" t="e">
        <f>VLOOKUP($Q50,УЧАСТНИКИ!$A$2:$L$1106,4,FALSE)</f>
        <v>#N/A</v>
      </c>
      <c r="D50" s="23" t="e">
        <f>VLOOKUP($Q50,УЧАСТНИКИ!$A$2:$L$1106,8,FALSE)</f>
        <v>#N/A</v>
      </c>
      <c r="E50" s="22" t="e">
        <f>VLOOKUP($Q50,УЧАСТНИКИ!$A$2:$L$1106,5,FALSE)</f>
        <v>#N/A</v>
      </c>
      <c r="F50" s="23" t="e">
        <f>VLOOKUP($Q50,УЧАСТНИКИ!$A$2:$L$1106,7,FALSE)</f>
        <v>#N/A</v>
      </c>
      <c r="G50" s="24" t="e">
        <f>VLOOKUP($Q50,УЧАСТНИКИ!$A$2:$L$1106,11,FALSE)</f>
        <v>#N/A</v>
      </c>
      <c r="H50" s="25"/>
      <c r="I50" s="10">
        <f t="shared" si="3"/>
        <v>0</v>
      </c>
      <c r="J50" s="10"/>
      <c r="K50" s="25"/>
      <c r="L50" s="10">
        <f t="shared" si="0"/>
        <v>0</v>
      </c>
      <c r="M50" s="10"/>
      <c r="N50" s="26" t="str">
        <f t="shared" si="1"/>
        <v>МСМК</v>
      </c>
      <c r="O50" s="24" t="e">
        <f>VLOOKUP($Q50,УЧАСТНИКИ!$A$2:$L$1106,9,FALSE)</f>
        <v>#N/A</v>
      </c>
      <c r="P50" s="22" t="e">
        <f>VLOOKUP($Q50,УЧАСТНИКИ!$A$2:$L$1106,10,FALSE)</f>
        <v>#N/A</v>
      </c>
      <c r="R50" s="31"/>
      <c r="S50" s="32">
        <f t="shared" si="2"/>
        <v>0</v>
      </c>
    </row>
    <row r="51" spans="1:19" ht="13.2" customHeight="1" x14ac:dyDescent="0.25">
      <c r="A51" s="34" t="s">
        <v>138</v>
      </c>
      <c r="B51" s="22" t="e">
        <f>VLOOKUP($Q51,УЧАСТНИКИ!$A$2:$L$1106,3,FALSE)</f>
        <v>#N/A</v>
      </c>
      <c r="C51" s="23" t="e">
        <f>VLOOKUP($Q51,УЧАСТНИКИ!$A$2:$L$1106,4,FALSE)</f>
        <v>#N/A</v>
      </c>
      <c r="D51" s="23" t="e">
        <f>VLOOKUP($Q51,УЧАСТНИКИ!$A$2:$L$1106,8,FALSE)</f>
        <v>#N/A</v>
      </c>
      <c r="E51" s="22" t="e">
        <f>VLOOKUP($Q51,УЧАСТНИКИ!$A$2:$L$1106,5,FALSE)</f>
        <v>#N/A</v>
      </c>
      <c r="F51" s="23" t="e">
        <f>VLOOKUP($Q51,УЧАСТНИКИ!$A$2:$L$1106,7,FALSE)</f>
        <v>#N/A</v>
      </c>
      <c r="G51" s="24" t="e">
        <f>VLOOKUP($Q51,УЧАСТНИКИ!$A$2:$L$1106,11,FALSE)</f>
        <v>#N/A</v>
      </c>
      <c r="H51" s="25"/>
      <c r="I51" s="10">
        <f t="shared" si="3"/>
        <v>0</v>
      </c>
      <c r="J51" s="10"/>
      <c r="K51" s="25"/>
      <c r="L51" s="10">
        <f t="shared" si="0"/>
        <v>0</v>
      </c>
      <c r="M51" s="10"/>
      <c r="N51" s="26" t="str">
        <f t="shared" si="1"/>
        <v>МСМК</v>
      </c>
      <c r="O51" s="24" t="e">
        <f>VLOOKUP($Q51,УЧАСТНИКИ!$A$2:$L$1106,9,FALSE)</f>
        <v>#N/A</v>
      </c>
      <c r="P51" s="22" t="e">
        <f>VLOOKUP($Q51,УЧАСТНИКИ!$A$2:$L$1106,10,FALSE)</f>
        <v>#N/A</v>
      </c>
      <c r="R51" s="31"/>
      <c r="S51" s="32">
        <f t="shared" si="2"/>
        <v>0</v>
      </c>
    </row>
    <row r="52" spans="1:19" ht="13.2" customHeight="1" x14ac:dyDescent="0.25">
      <c r="A52" s="34" t="s">
        <v>139</v>
      </c>
      <c r="B52" s="22" t="e">
        <f>VLOOKUP($Q52,УЧАСТНИКИ!$A$2:$L$1106,3,FALSE)</f>
        <v>#N/A</v>
      </c>
      <c r="C52" s="23" t="e">
        <f>VLOOKUP($Q52,УЧАСТНИКИ!$A$2:$L$1106,4,FALSE)</f>
        <v>#N/A</v>
      </c>
      <c r="D52" s="23" t="e">
        <f>VLOOKUP($Q52,УЧАСТНИКИ!$A$2:$L$1106,8,FALSE)</f>
        <v>#N/A</v>
      </c>
      <c r="E52" s="22" t="e">
        <f>VLOOKUP($Q52,УЧАСТНИКИ!$A$2:$L$1106,5,FALSE)</f>
        <v>#N/A</v>
      </c>
      <c r="F52" s="23" t="e">
        <f>VLOOKUP($Q52,УЧАСТНИКИ!$A$2:$L$1106,7,FALSE)</f>
        <v>#N/A</v>
      </c>
      <c r="G52" s="24" t="e">
        <f>VLOOKUP($Q52,УЧАСТНИКИ!$A$2:$L$1106,11,FALSE)</f>
        <v>#N/A</v>
      </c>
      <c r="H52" s="25"/>
      <c r="I52" s="10">
        <f t="shared" si="3"/>
        <v>0</v>
      </c>
      <c r="J52" s="10"/>
      <c r="K52" s="25"/>
      <c r="L52" s="10">
        <f t="shared" si="0"/>
        <v>0</v>
      </c>
      <c r="M52" s="10"/>
      <c r="N52" s="26" t="str">
        <f t="shared" si="1"/>
        <v>МСМК</v>
      </c>
      <c r="O52" s="24" t="e">
        <f>VLOOKUP($Q52,УЧАСТНИКИ!$A$2:$L$1106,9,FALSE)</f>
        <v>#N/A</v>
      </c>
      <c r="P52" s="22" t="e">
        <f>VLOOKUP($Q52,УЧАСТНИКИ!$A$2:$L$1106,10,FALSE)</f>
        <v>#N/A</v>
      </c>
      <c r="R52" s="31"/>
      <c r="S52" s="32">
        <f t="shared" si="2"/>
        <v>0</v>
      </c>
    </row>
    <row r="53" spans="1:19" ht="13.2" customHeight="1" x14ac:dyDescent="0.25">
      <c r="A53" s="34" t="s">
        <v>140</v>
      </c>
      <c r="B53" s="22" t="e">
        <f>VLOOKUP($Q53,УЧАСТНИКИ!$A$2:$L$1106,3,FALSE)</f>
        <v>#N/A</v>
      </c>
      <c r="C53" s="23" t="e">
        <f>VLOOKUP($Q53,УЧАСТНИКИ!$A$2:$L$1106,4,FALSE)</f>
        <v>#N/A</v>
      </c>
      <c r="D53" s="23" t="e">
        <f>VLOOKUP($Q53,УЧАСТНИКИ!$A$2:$L$1106,8,FALSE)</f>
        <v>#N/A</v>
      </c>
      <c r="E53" s="22" t="e">
        <f>VLOOKUP($Q53,УЧАСТНИКИ!$A$2:$L$1106,5,FALSE)</f>
        <v>#N/A</v>
      </c>
      <c r="F53" s="23" t="e">
        <f>VLOOKUP($Q53,УЧАСТНИКИ!$A$2:$L$1106,7,FALSE)</f>
        <v>#N/A</v>
      </c>
      <c r="G53" s="24" t="e">
        <f>VLOOKUP($Q53,УЧАСТНИКИ!$A$2:$L$1106,11,FALSE)</f>
        <v>#N/A</v>
      </c>
      <c r="H53" s="25"/>
      <c r="I53" s="10">
        <f t="shared" si="3"/>
        <v>0</v>
      </c>
      <c r="J53" s="10"/>
      <c r="K53" s="25"/>
      <c r="L53" s="10">
        <f t="shared" si="0"/>
        <v>0</v>
      </c>
      <c r="M53" s="10"/>
      <c r="N53" s="26" t="str">
        <f t="shared" si="1"/>
        <v>МСМК</v>
      </c>
      <c r="O53" s="24" t="e">
        <f>VLOOKUP($Q53,УЧАСТНИКИ!$A$2:$L$1106,9,FALSE)</f>
        <v>#N/A</v>
      </c>
      <c r="P53" s="22" t="e">
        <f>VLOOKUP($Q53,УЧАСТНИКИ!$A$2:$L$1106,10,FALSE)</f>
        <v>#N/A</v>
      </c>
      <c r="R53" s="31"/>
      <c r="S53" s="32">
        <f t="shared" si="2"/>
        <v>0</v>
      </c>
    </row>
    <row r="54" spans="1:19" ht="13.2" customHeight="1" x14ac:dyDescent="0.25">
      <c r="A54" s="34" t="s">
        <v>141</v>
      </c>
      <c r="B54" s="22" t="e">
        <f>VLOOKUP($Q54,УЧАСТНИКИ!$A$2:$L$1106,3,FALSE)</f>
        <v>#N/A</v>
      </c>
      <c r="C54" s="23" t="e">
        <f>VLOOKUP($Q54,УЧАСТНИКИ!$A$2:$L$1106,4,FALSE)</f>
        <v>#N/A</v>
      </c>
      <c r="D54" s="23" t="e">
        <f>VLOOKUP($Q54,УЧАСТНИКИ!$A$2:$L$1106,8,FALSE)</f>
        <v>#N/A</v>
      </c>
      <c r="E54" s="22" t="e">
        <f>VLOOKUP($Q54,УЧАСТНИКИ!$A$2:$L$1106,5,FALSE)</f>
        <v>#N/A</v>
      </c>
      <c r="F54" s="23" t="e">
        <f>VLOOKUP($Q54,УЧАСТНИКИ!$A$2:$L$1106,7,FALSE)</f>
        <v>#N/A</v>
      </c>
      <c r="G54" s="24" t="e">
        <f>VLOOKUP($Q54,УЧАСТНИКИ!$A$2:$L$1106,11,FALSE)</f>
        <v>#N/A</v>
      </c>
      <c r="H54" s="25"/>
      <c r="I54" s="10">
        <f t="shared" si="3"/>
        <v>0</v>
      </c>
      <c r="J54" s="10"/>
      <c r="K54" s="25"/>
      <c r="L54" s="10">
        <f t="shared" si="0"/>
        <v>0</v>
      </c>
      <c r="M54" s="10"/>
      <c r="N54" s="26" t="str">
        <f t="shared" si="1"/>
        <v>МСМК</v>
      </c>
      <c r="O54" s="24" t="e">
        <f>VLOOKUP($Q54,УЧАСТНИКИ!$A$2:$L$1106,9,FALSE)</f>
        <v>#N/A</v>
      </c>
      <c r="P54" s="22" t="e">
        <f>VLOOKUP($Q54,УЧАСТНИКИ!$A$2:$L$1106,10,FALSE)</f>
        <v>#N/A</v>
      </c>
      <c r="R54" s="31"/>
      <c r="S54" s="32">
        <f t="shared" si="2"/>
        <v>0</v>
      </c>
    </row>
    <row r="55" spans="1:19" ht="13.2" customHeight="1" x14ac:dyDescent="0.25">
      <c r="A55" s="34" t="s">
        <v>142</v>
      </c>
      <c r="B55" s="22" t="e">
        <f>VLOOKUP($Q55,УЧАСТНИКИ!$A$2:$L$1106,3,FALSE)</f>
        <v>#N/A</v>
      </c>
      <c r="C55" s="23" t="e">
        <f>VLOOKUP($Q55,УЧАСТНИКИ!$A$2:$L$1106,4,FALSE)</f>
        <v>#N/A</v>
      </c>
      <c r="D55" s="23" t="e">
        <f>VLOOKUP($Q55,УЧАСТНИКИ!$A$2:$L$1106,8,FALSE)</f>
        <v>#N/A</v>
      </c>
      <c r="E55" s="22" t="e">
        <f>VLOOKUP($Q55,УЧАСТНИКИ!$A$2:$L$1106,5,FALSE)</f>
        <v>#N/A</v>
      </c>
      <c r="F55" s="23" t="e">
        <f>VLOOKUP($Q55,УЧАСТНИКИ!$A$2:$L$1106,7,FALSE)</f>
        <v>#N/A</v>
      </c>
      <c r="G55" s="24" t="e">
        <f>VLOOKUP($Q55,УЧАСТНИКИ!$A$2:$L$1106,11,FALSE)</f>
        <v>#N/A</v>
      </c>
      <c r="H55" s="25"/>
      <c r="I55" s="10">
        <f t="shared" si="3"/>
        <v>0</v>
      </c>
      <c r="J55" s="10"/>
      <c r="K55" s="25"/>
      <c r="L55" s="10">
        <f t="shared" si="0"/>
        <v>0</v>
      </c>
      <c r="M55" s="10"/>
      <c r="N55" s="26" t="str">
        <f t="shared" si="1"/>
        <v>МСМК</v>
      </c>
      <c r="O55" s="24" t="e">
        <f>VLOOKUP($Q55,УЧАСТНИКИ!$A$2:$L$1106,9,FALSE)</f>
        <v>#N/A</v>
      </c>
      <c r="P55" s="22" t="e">
        <f>VLOOKUP($Q55,УЧАСТНИКИ!$A$2:$L$1106,10,FALSE)</f>
        <v>#N/A</v>
      </c>
      <c r="R55" s="31"/>
      <c r="S55" s="32">
        <f t="shared" si="2"/>
        <v>0</v>
      </c>
    </row>
    <row r="56" spans="1:19" ht="13.2" customHeight="1" x14ac:dyDescent="0.25">
      <c r="A56" s="34" t="s">
        <v>143</v>
      </c>
      <c r="B56" s="22" t="e">
        <f>VLOOKUP($Q56,УЧАСТНИКИ!$A$2:$L$1106,3,FALSE)</f>
        <v>#N/A</v>
      </c>
      <c r="C56" s="23" t="e">
        <f>VLOOKUP($Q56,УЧАСТНИКИ!$A$2:$L$1106,4,FALSE)</f>
        <v>#N/A</v>
      </c>
      <c r="D56" s="23" t="e">
        <f>VLOOKUP($Q56,УЧАСТНИКИ!$A$2:$L$1106,8,FALSE)</f>
        <v>#N/A</v>
      </c>
      <c r="E56" s="22" t="e">
        <f>VLOOKUP($Q56,УЧАСТНИКИ!$A$2:$L$1106,5,FALSE)</f>
        <v>#N/A</v>
      </c>
      <c r="F56" s="23" t="e">
        <f>VLOOKUP($Q56,УЧАСТНИКИ!$A$2:$L$1106,7,FALSE)</f>
        <v>#N/A</v>
      </c>
      <c r="G56" s="24" t="e">
        <f>VLOOKUP($Q56,УЧАСТНИКИ!$A$2:$L$1106,11,FALSE)</f>
        <v>#N/A</v>
      </c>
      <c r="H56" s="25"/>
      <c r="I56" s="10">
        <f t="shared" si="3"/>
        <v>0</v>
      </c>
      <c r="J56" s="10"/>
      <c r="K56" s="25"/>
      <c r="L56" s="10">
        <f t="shared" si="0"/>
        <v>0</v>
      </c>
      <c r="M56" s="10"/>
      <c r="N56" s="26" t="str">
        <f t="shared" si="1"/>
        <v>МСМК</v>
      </c>
      <c r="O56" s="24" t="e">
        <f>VLOOKUP($Q56,УЧАСТНИКИ!$A$2:$L$1106,9,FALSE)</f>
        <v>#N/A</v>
      </c>
      <c r="P56" s="22" t="e">
        <f>VLOOKUP($Q56,УЧАСТНИКИ!$A$2:$L$1106,10,FALSE)</f>
        <v>#N/A</v>
      </c>
      <c r="R56" s="31"/>
      <c r="S56" s="32">
        <f t="shared" si="2"/>
        <v>0</v>
      </c>
    </row>
    <row r="57" spans="1:19" ht="13.2" customHeight="1" x14ac:dyDescent="0.25">
      <c r="A57" s="23"/>
      <c r="H57" s="15"/>
      <c r="I57" s="10">
        <f t="shared" si="3"/>
        <v>0</v>
      </c>
      <c r="J57" s="10"/>
      <c r="K57" s="25"/>
      <c r="L57" s="10">
        <f t="shared" si="0"/>
        <v>0</v>
      </c>
      <c r="M57" s="10"/>
      <c r="N57" s="15"/>
    </row>
    <row r="58" spans="1:19" ht="13.2" customHeight="1" x14ac:dyDescent="0.25">
      <c r="A58" s="23"/>
    </row>
    <row r="59" spans="1:19" ht="13.2" customHeight="1" x14ac:dyDescent="0.25">
      <c r="A59" s="23"/>
    </row>
    <row r="60" spans="1:19" ht="13.2" customHeight="1" x14ac:dyDescent="0.25">
      <c r="A60" s="23"/>
    </row>
    <row r="61" spans="1:19" ht="13.2" customHeight="1" x14ac:dyDescent="0.25">
      <c r="A61" s="23"/>
    </row>
    <row r="62" spans="1:19" ht="13.2" customHeight="1" x14ac:dyDescent="0.25">
      <c r="A62" s="23"/>
    </row>
    <row r="63" spans="1:19" ht="13.2" customHeight="1" x14ac:dyDescent="0.25">
      <c r="A63" s="23"/>
    </row>
    <row r="64" spans="1:19" ht="13.2" customHeight="1" x14ac:dyDescent="0.25">
      <c r="A64" s="23"/>
    </row>
    <row r="65" spans="1:1" ht="13.2" customHeight="1" x14ac:dyDescent="0.25">
      <c r="A65" s="23"/>
    </row>
    <row r="66" spans="1:1" ht="13.2" customHeight="1" x14ac:dyDescent="0.25">
      <c r="A66" s="23"/>
    </row>
    <row r="67" spans="1:1" ht="27" customHeight="1" x14ac:dyDescent="0.25">
      <c r="A67" s="23"/>
    </row>
    <row r="68" spans="1:1" ht="27" customHeight="1" x14ac:dyDescent="0.25">
      <c r="A68" s="23"/>
    </row>
    <row r="69" spans="1:1" ht="27" customHeight="1" x14ac:dyDescent="0.25">
      <c r="A69" s="23"/>
    </row>
    <row r="70" spans="1:1" ht="27" customHeight="1" x14ac:dyDescent="0.25">
      <c r="A70" s="23"/>
    </row>
    <row r="71" spans="1:1" ht="27" customHeight="1" x14ac:dyDescent="0.25">
      <c r="A71" s="23"/>
    </row>
    <row r="72" spans="1:1" ht="27" customHeight="1" x14ac:dyDescent="0.25">
      <c r="A72" s="23"/>
    </row>
    <row r="73" spans="1:1" ht="27" customHeight="1" x14ac:dyDescent="0.25">
      <c r="A73" s="23"/>
    </row>
    <row r="74" spans="1:1" ht="27" customHeight="1" x14ac:dyDescent="0.25">
      <c r="A74" s="23"/>
    </row>
    <row r="75" spans="1:1" ht="27" customHeight="1" x14ac:dyDescent="0.25">
      <c r="A75" s="23"/>
    </row>
    <row r="76" spans="1:1" ht="27" customHeight="1" x14ac:dyDescent="0.25">
      <c r="A76" s="23"/>
    </row>
    <row r="77" spans="1:1" ht="27" customHeight="1" x14ac:dyDescent="0.25">
      <c r="A77" s="23"/>
    </row>
    <row r="78" spans="1:1" ht="27" customHeight="1" x14ac:dyDescent="0.25">
      <c r="A78" s="23"/>
    </row>
    <row r="79" spans="1:1" ht="27" customHeight="1" x14ac:dyDescent="0.25">
      <c r="A79" s="23"/>
    </row>
    <row r="80" spans="1:1" ht="27" customHeight="1" x14ac:dyDescent="0.25">
      <c r="A80" s="23"/>
    </row>
    <row r="81" spans="1:1" ht="27" customHeight="1" x14ac:dyDescent="0.25">
      <c r="A81" s="23"/>
    </row>
    <row r="82" spans="1:1" ht="27" customHeight="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0">
    <mergeCell ref="A10:B10"/>
    <mergeCell ref="A5:P5"/>
    <mergeCell ref="A4:P4"/>
    <mergeCell ref="A1:P1"/>
    <mergeCell ref="A2:P2"/>
    <mergeCell ref="A3:P3"/>
    <mergeCell ref="A9:B9"/>
    <mergeCell ref="A6:P6"/>
    <mergeCell ref="A7:P7"/>
    <mergeCell ref="A8:P8"/>
  </mergeCells>
  <phoneticPr fontId="1" type="noConversion"/>
  <printOptions horizontalCentered="1"/>
  <pageMargins left="0.19685039370078741" right="0.19685039370078741" top="0.78740157480314965" bottom="0.39370078740157483" header="0.51181102362204722" footer="0.51181102362204722"/>
  <pageSetup paperSize="9" scale="75" orientation="landscape" horizontalDpi="300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indexed="15"/>
  </sheetPr>
  <dimension ref="A1:W101"/>
  <sheetViews>
    <sheetView view="pageBreakPreview" zoomScale="70" zoomScaleNormal="90" zoomScaleSheetLayoutView="70" workbookViewId="0">
      <selection activeCell="A5" sqref="A5:M5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8.44140625" style="11" customWidth="1" collapsed="1"/>
    <col min="10" max="10" width="7.33203125" style="11" hidden="1" customWidth="1"/>
    <col min="11" max="11" width="10.5546875" style="7" customWidth="1"/>
    <col min="12" max="12" width="8.44140625" style="15" customWidth="1"/>
    <col min="13" max="13" width="31.44140625" style="7" customWidth="1"/>
    <col min="14" max="23" width="8.33203125" style="7" customWidth="1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S7" s="8"/>
      <c r="T7" s="8"/>
      <c r="U7" s="9"/>
    </row>
    <row r="8" spans="1:23" ht="15.6" x14ac:dyDescent="0.3">
      <c r="A8" s="338" t="s">
        <v>203</v>
      </c>
      <c r="B8" s="338"/>
      <c r="C8" s="338"/>
      <c r="D8" s="338"/>
      <c r="E8" s="338"/>
      <c r="F8" s="338"/>
      <c r="G8" s="338"/>
      <c r="H8" s="338"/>
      <c r="I8" s="338"/>
      <c r="J8" s="338"/>
      <c r="K8" s="338"/>
      <c r="L8" s="338"/>
      <c r="M8" s="338"/>
      <c r="N8" s="104"/>
      <c r="S8" s="8"/>
      <c r="T8" s="8"/>
      <c r="U8" s="9"/>
    </row>
    <row r="9" spans="1:23" ht="12.75" customHeight="1" x14ac:dyDescent="0.25">
      <c r="A9" s="331" t="s">
        <v>233</v>
      </c>
      <c r="B9" s="331"/>
      <c r="D9" s="12"/>
      <c r="E9" s="13"/>
      <c r="F9" s="336"/>
      <c r="G9" s="336"/>
      <c r="H9" s="14"/>
      <c r="I9" s="337"/>
      <c r="J9" s="337"/>
      <c r="K9" s="337"/>
      <c r="M9" s="17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K10" s="19"/>
      <c r="L10" s="51"/>
      <c r="M10" s="19" t="str">
        <f>d_5</f>
        <v>г. Сочи, ул. Бзугу 2, ст. им. Славы Метревели</v>
      </c>
      <c r="S10" s="8"/>
      <c r="T10" s="8"/>
      <c r="U10" s="9"/>
    </row>
    <row r="11" spans="1:23" ht="12.75" customHeight="1" thickBot="1" x14ac:dyDescent="0.3">
      <c r="A11" s="18" t="s">
        <v>230</v>
      </c>
      <c r="D11" s="12"/>
      <c r="E11" s="12"/>
      <c r="G11" s="138"/>
      <c r="H11" s="48"/>
      <c r="I11" s="139" t="s">
        <v>70</v>
      </c>
      <c r="J11" s="36"/>
      <c r="K11" s="18" t="str">
        <f>d_2</f>
        <v>29.05.2019г.</v>
      </c>
      <c r="L11" s="51">
        <v>0.35416666666666669</v>
      </c>
      <c r="M11" s="18" t="str">
        <f>d_6</f>
        <v>t° +17 вл. 91%</v>
      </c>
      <c r="N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59"/>
      <c r="I12" s="41" t="s">
        <v>11</v>
      </c>
      <c r="J12" s="41" t="s">
        <v>12</v>
      </c>
      <c r="K12" s="44" t="s">
        <v>145</v>
      </c>
      <c r="L12" s="44" t="s">
        <v>13</v>
      </c>
      <c r="M12" s="46" t="s">
        <v>146</v>
      </c>
      <c r="O12" s="143">
        <v>4590</v>
      </c>
      <c r="P12" s="144">
        <v>4734</v>
      </c>
      <c r="Q12" s="144">
        <v>4974</v>
      </c>
      <c r="R12" s="144">
        <v>5224</v>
      </c>
      <c r="S12" s="144">
        <v>5624</v>
      </c>
      <c r="T12" s="144">
        <v>10024</v>
      </c>
      <c r="U12" s="144">
        <v>10524</v>
      </c>
      <c r="V12" s="144">
        <v>11074</v>
      </c>
      <c r="W12" s="145">
        <v>11644</v>
      </c>
    </row>
    <row r="13" spans="1:23" ht="13.2" customHeight="1" x14ac:dyDescent="0.25">
      <c r="A13" s="34" t="s">
        <v>42</v>
      </c>
      <c r="B13" s="22" t="str">
        <f>VLOOKUP($N13,УЧАСТНИКИ!$A$2:$L$1106,3,FALSE)</f>
        <v>Овчинников Вaдим</v>
      </c>
      <c r="C13" s="23" t="str">
        <f>VLOOKUP($N13,УЧАСТНИКИ!$A$2:$L$1106,4,FALSE)</f>
        <v>04.01.1996</v>
      </c>
      <c r="D13" s="23" t="str">
        <f>VLOOKUP($N13,УЧАСТНИКИ!$A$2:$L$1106,8,FALSE)</f>
        <v>КМС</v>
      </c>
      <c r="E13" s="22" t="str">
        <f>VLOOKUP($N13,УЧАСТНИКИ!$A$2:$L$1106,5,FALSE)</f>
        <v xml:space="preserve">Свердловская область </v>
      </c>
      <c r="F13" s="23">
        <f>VLOOKUP($N13,УЧАСТНИКИ!$A$2:$L$1106,7,FALSE)</f>
        <v>0</v>
      </c>
      <c r="G13" s="24" t="str">
        <f>VLOOKUP($N13,УЧАСТНИКИ!$A$2:$L$1106,11,FALSE)</f>
        <v xml:space="preserve"> ГАУ СО "ЦСП", СК "Спутник", УГЛТУ</v>
      </c>
      <c r="H13" s="37">
        <v>4580</v>
      </c>
      <c r="I13" s="10" t="str">
        <f t="shared" ref="I13:I56" si="0">IF(H13=0,0,CONCATENATE(MID(H13,1,2),".",MID(H13,3,2)))</f>
        <v>45.80</v>
      </c>
      <c r="J13" s="55"/>
      <c r="K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L13" s="24" t="str">
        <f>VLOOKUP($N13,УЧАСТНИКИ!$A$2:$L$1106,9,FALSE)</f>
        <v>К</v>
      </c>
      <c r="M13" s="22" t="str">
        <f>VLOOKUP($N13,УЧАСТНИКИ!$A$2:$L$1106,10,FALSE)</f>
        <v>Семкин А.В., Хрущелева Н.П.</v>
      </c>
      <c r="N13" s="7" t="s">
        <v>101</v>
      </c>
    </row>
    <row r="14" spans="1:23" ht="13.2" customHeight="1" x14ac:dyDescent="0.25">
      <c r="A14" s="34" t="s">
        <v>43</v>
      </c>
      <c r="B14" s="22" t="e">
        <f>VLOOKUP($N14,УЧАСТНИКИ!$A$2:$L$1106,3,FALSE)</f>
        <v>#N/A</v>
      </c>
      <c r="C14" s="23" t="e">
        <f>VLOOKUP($N14,УЧАСТНИКИ!$A$2:$L$1106,4,FALSE)</f>
        <v>#N/A</v>
      </c>
      <c r="D14" s="23" t="e">
        <f>VLOOKUP($N14,УЧАСТНИКИ!$A$2:$L$1106,8,FALSE)</f>
        <v>#N/A</v>
      </c>
      <c r="E14" s="22" t="e">
        <f>VLOOKUP($N14,УЧАСТНИКИ!$A$2:$L$1106,5,FALSE)</f>
        <v>#N/A</v>
      </c>
      <c r="F14" s="23" t="e">
        <f>VLOOKUP($N14,УЧАСТНИКИ!$A$2:$L$1106,7,FALSE)</f>
        <v>#N/A</v>
      </c>
      <c r="G14" s="24" t="e">
        <f>VLOOKUP($N14,УЧАСТНИКИ!$A$2:$L$1106,11,FALSE)</f>
        <v>#N/A</v>
      </c>
      <c r="H14" s="25">
        <v>4735</v>
      </c>
      <c r="I14" s="10" t="str">
        <f t="shared" si="0"/>
        <v>47.35</v>
      </c>
      <c r="J14" s="55"/>
      <c r="K14" s="26" t="str">
        <f t="shared" ref="K14:K56" si="1">IF(H14&lt;=$O$12,"МСМК",IF(H14&lt;=$P$12,"МС",IF(H14&lt;=$Q$12,"КМС",IF(H14&lt;=$R$12,"1",IF(H14&lt;=$S$12,"2",IF(H14&lt;=$T$12,"3",IF(H14&lt;=$U$12,"1юн",IF(H14&lt;=$V$12,"2юн",IF(H14&lt;=$W$12,"3юн",IF(H14&gt;$W$12,"б/р"))))))))))</f>
        <v>КМС</v>
      </c>
      <c r="L14" s="24" t="e">
        <f>VLOOKUP($N14,УЧАСТНИКИ!$A$2:$L$1106,9,FALSE)</f>
        <v>#N/A</v>
      </c>
      <c r="M14" s="22" t="e">
        <f>VLOOKUP($N14,УЧАСТНИКИ!$A$2:$L$1106,10,FALSE)</f>
        <v>#N/A</v>
      </c>
    </row>
    <row r="15" spans="1:23" ht="13.2" customHeight="1" x14ac:dyDescent="0.25">
      <c r="A15" s="34" t="s">
        <v>44</v>
      </c>
      <c r="B15" s="22" t="e">
        <f>VLOOKUP($N15,УЧАСТНИКИ!$A$2:$L$1106,3,FALSE)</f>
        <v>#N/A</v>
      </c>
      <c r="C15" s="23" t="e">
        <f>VLOOKUP($N15,УЧАСТНИКИ!$A$2:$L$1106,4,FALSE)</f>
        <v>#N/A</v>
      </c>
      <c r="D15" s="23" t="e">
        <f>VLOOKUP($N15,УЧАСТНИКИ!$A$2:$L$1106,8,FALSE)</f>
        <v>#N/A</v>
      </c>
      <c r="E15" s="22" t="e">
        <f>VLOOKUP($N15,УЧАСТНИКИ!$A$2:$L$1106,5,FALSE)</f>
        <v>#N/A</v>
      </c>
      <c r="F15" s="23" t="e">
        <f>VLOOKUP($N15,УЧАСТНИКИ!$A$2:$L$1106,7,FALSE)</f>
        <v>#N/A</v>
      </c>
      <c r="G15" s="24" t="e">
        <f>VLOOKUP($N15,УЧАСТНИКИ!$A$2:$L$1106,11,FALSE)</f>
        <v>#N/A</v>
      </c>
      <c r="H15" s="25">
        <v>10015</v>
      </c>
      <c r="I15" s="10" t="str">
        <f>IF(H15=0,0,CONCATENATE(MID(H15,1,1),":",MID(H15,2,2),",",MID(H15,4,2)))</f>
        <v>1:00,15</v>
      </c>
      <c r="J15" s="55"/>
      <c r="K15" s="26" t="str">
        <f t="shared" si="1"/>
        <v>3</v>
      </c>
      <c r="L15" s="24" t="e">
        <f>VLOOKUP($N15,УЧАСТНИКИ!$A$2:$L$1106,9,FALSE)</f>
        <v>#N/A</v>
      </c>
      <c r="M15" s="22" t="e">
        <f>VLOOKUP($N15,УЧАСТНИКИ!$A$2:$L$1106,10,FALSE)</f>
        <v>#N/A</v>
      </c>
    </row>
    <row r="16" spans="1:23" ht="13.2" customHeight="1" x14ac:dyDescent="0.25">
      <c r="A16" s="34" t="s">
        <v>45</v>
      </c>
      <c r="B16" s="22" t="e">
        <f>VLOOKUP($N16,УЧАСТНИКИ!$A$2:$L$1106,3,FALSE)</f>
        <v>#N/A</v>
      </c>
      <c r="C16" s="23" t="e">
        <f>VLOOKUP($N16,УЧАСТНИКИ!$A$2:$L$1106,4,FALSE)</f>
        <v>#N/A</v>
      </c>
      <c r="D16" s="23" t="e">
        <f>VLOOKUP($N16,УЧАСТНИКИ!$A$2:$L$1106,8,FALSE)</f>
        <v>#N/A</v>
      </c>
      <c r="E16" s="22" t="e">
        <f>VLOOKUP($N16,УЧАСТНИКИ!$A$2:$L$1106,5,FALSE)</f>
        <v>#N/A</v>
      </c>
      <c r="F16" s="23" t="e">
        <f>VLOOKUP($N16,УЧАСТНИКИ!$A$2:$L$1106,7,FALSE)</f>
        <v>#N/A</v>
      </c>
      <c r="G16" s="24" t="e">
        <f>VLOOKUP($N16,УЧАСТНИКИ!$A$2:$L$1106,11,FALSE)</f>
        <v>#N/A</v>
      </c>
      <c r="H16" s="25">
        <v>10014</v>
      </c>
      <c r="I16" s="10" t="str">
        <f t="shared" ref="I16:I23" si="2">IF(H16=0,0,CONCATENATE(MID(H16,1,1),":",MID(H16,2,2),",",MID(H16,4,2)))</f>
        <v>1:00,14</v>
      </c>
      <c r="J16" s="55"/>
      <c r="K16" s="26" t="str">
        <f t="shared" si="1"/>
        <v>3</v>
      </c>
      <c r="L16" s="24" t="e">
        <f>VLOOKUP($N16,УЧАСТНИКИ!$A$2:$L$1106,9,FALSE)</f>
        <v>#N/A</v>
      </c>
      <c r="M16" s="22" t="e">
        <f>VLOOKUP($N16,УЧАСТНИКИ!$A$2:$L$1106,10,FALSE)</f>
        <v>#N/A</v>
      </c>
      <c r="N16" s="27"/>
    </row>
    <row r="17" spans="1:14" ht="13.2" customHeight="1" x14ac:dyDescent="0.25">
      <c r="A17" s="34" t="s">
        <v>46</v>
      </c>
      <c r="B17" s="22" t="e">
        <f>VLOOKUP($N17,УЧАСТНИКИ!$A$2:$L$1106,3,FALSE)</f>
        <v>#N/A</v>
      </c>
      <c r="C17" s="23" t="e">
        <f>VLOOKUP($N17,УЧАСТНИКИ!$A$2:$L$1106,4,FALSE)</f>
        <v>#N/A</v>
      </c>
      <c r="D17" s="23" t="e">
        <f>VLOOKUP($N17,УЧАСТНИКИ!$A$2:$L$1106,8,FALSE)</f>
        <v>#N/A</v>
      </c>
      <c r="E17" s="22" t="e">
        <f>VLOOKUP($N17,УЧАСТНИКИ!$A$2:$L$1106,5,FALSE)</f>
        <v>#N/A</v>
      </c>
      <c r="F17" s="23" t="e">
        <f>VLOOKUP($N17,УЧАСТНИКИ!$A$2:$L$1106,7,FALSE)</f>
        <v>#N/A</v>
      </c>
      <c r="G17" s="24" t="e">
        <f>VLOOKUP($N17,УЧАСТНИКИ!$A$2:$L$1106,11,FALSE)</f>
        <v>#N/A</v>
      </c>
      <c r="H17" s="25">
        <v>10016</v>
      </c>
      <c r="I17" s="10" t="str">
        <f t="shared" si="2"/>
        <v>1:00,16</v>
      </c>
      <c r="J17" s="55"/>
      <c r="K17" s="26" t="str">
        <f t="shared" si="1"/>
        <v>3</v>
      </c>
      <c r="L17" s="24" t="e">
        <f>VLOOKUP($N17,УЧАСТНИКИ!$A$2:$L$1106,9,FALSE)</f>
        <v>#N/A</v>
      </c>
      <c r="M17" s="22" t="e">
        <f>VLOOKUP($N17,УЧАСТНИКИ!$A$2:$L$1106,10,FALSE)</f>
        <v>#N/A</v>
      </c>
      <c r="N17" s="27"/>
    </row>
    <row r="18" spans="1:14" ht="13.2" customHeight="1" x14ac:dyDescent="0.25">
      <c r="A18" s="34" t="s">
        <v>47</v>
      </c>
      <c r="B18" s="22" t="e">
        <f>VLOOKUP($N18,УЧАСТНИКИ!$A$2:$L$1106,3,FALSE)</f>
        <v>#N/A</v>
      </c>
      <c r="C18" s="23" t="e">
        <f>VLOOKUP($N18,УЧАСТНИКИ!$A$2:$L$1106,4,FALSE)</f>
        <v>#N/A</v>
      </c>
      <c r="D18" s="23" t="e">
        <f>VLOOKUP($N18,УЧАСТНИКИ!$A$2:$L$1106,8,FALSE)</f>
        <v>#N/A</v>
      </c>
      <c r="E18" s="22" t="e">
        <f>VLOOKUP($N18,УЧАСТНИКИ!$A$2:$L$1106,5,FALSE)</f>
        <v>#N/A</v>
      </c>
      <c r="F18" s="23" t="e">
        <f>VLOOKUP($N18,УЧАСТНИКИ!$A$2:$L$1106,7,FALSE)</f>
        <v>#N/A</v>
      </c>
      <c r="G18" s="24" t="e">
        <f>VLOOKUP($N18,УЧАСТНИКИ!$A$2:$L$1106,11,FALSE)</f>
        <v>#N/A</v>
      </c>
      <c r="H18" s="25">
        <v>11016</v>
      </c>
      <c r="I18" s="10" t="str">
        <f t="shared" si="2"/>
        <v>1:10,16</v>
      </c>
      <c r="J18" s="55"/>
      <c r="K18" s="26" t="str">
        <f t="shared" si="1"/>
        <v>2юн</v>
      </c>
      <c r="L18" s="24" t="e">
        <f>VLOOKUP($N18,УЧАСТНИКИ!$A$2:$L$1106,9,FALSE)</f>
        <v>#N/A</v>
      </c>
      <c r="M18" s="22" t="e">
        <f>VLOOKUP($N18,УЧАСТНИКИ!$A$2:$L$1106,10,FALSE)</f>
        <v>#N/A</v>
      </c>
      <c r="N18" s="27"/>
    </row>
    <row r="19" spans="1:14" ht="13.2" customHeight="1" x14ac:dyDescent="0.25">
      <c r="A19" s="34" t="s">
        <v>48</v>
      </c>
      <c r="B19" s="22" t="e">
        <f>VLOOKUP($N19,УЧАСТНИКИ!$A$2:$L$1106,3,FALSE)</f>
        <v>#N/A</v>
      </c>
      <c r="C19" s="23" t="e">
        <f>VLOOKUP($N19,УЧАСТНИКИ!$A$2:$L$1106,4,FALSE)</f>
        <v>#N/A</v>
      </c>
      <c r="D19" s="23" t="e">
        <f>VLOOKUP($N19,УЧАСТНИКИ!$A$2:$L$1106,8,FALSE)</f>
        <v>#N/A</v>
      </c>
      <c r="E19" s="22" t="e">
        <f>VLOOKUP($N19,УЧАСТНИКИ!$A$2:$L$1106,5,FALSE)</f>
        <v>#N/A</v>
      </c>
      <c r="F19" s="23" t="e">
        <f>VLOOKUP($N19,УЧАСТНИКИ!$A$2:$L$1106,7,FALSE)</f>
        <v>#N/A</v>
      </c>
      <c r="G19" s="24" t="e">
        <f>VLOOKUP($N19,УЧАСТНИКИ!$A$2:$L$1106,11,FALSE)</f>
        <v>#N/A</v>
      </c>
      <c r="H19" s="25">
        <v>11015</v>
      </c>
      <c r="I19" s="10" t="str">
        <f t="shared" si="2"/>
        <v>1:10,15</v>
      </c>
      <c r="J19" s="55"/>
      <c r="K19" s="26" t="str">
        <f t="shared" si="1"/>
        <v>2юн</v>
      </c>
      <c r="L19" s="24" t="e">
        <f>VLOOKUP($N19,УЧАСТНИКИ!$A$2:$L$1106,9,FALSE)</f>
        <v>#N/A</v>
      </c>
      <c r="M19" s="22" t="e">
        <f>VLOOKUP($N19,УЧАСТНИКИ!$A$2:$L$1106,10,FALSE)</f>
        <v>#N/A</v>
      </c>
      <c r="N19" s="27"/>
    </row>
    <row r="20" spans="1:14" ht="13.2" customHeight="1" x14ac:dyDescent="0.25">
      <c r="A20" s="34" t="s">
        <v>71</v>
      </c>
      <c r="B20" s="22" t="e">
        <f>VLOOKUP($N20,УЧАСТНИКИ!$A$2:$L$1106,3,FALSE)</f>
        <v>#N/A</v>
      </c>
      <c r="C20" s="23" t="e">
        <f>VLOOKUP($N20,УЧАСТНИКИ!$A$2:$L$1106,4,FALSE)</f>
        <v>#N/A</v>
      </c>
      <c r="D20" s="23" t="e">
        <f>VLOOKUP($N20,УЧАСТНИКИ!$A$2:$L$1106,8,FALSE)</f>
        <v>#N/A</v>
      </c>
      <c r="E20" s="22" t="e">
        <f>VLOOKUP($N20,УЧАСТНИКИ!$A$2:$L$1106,5,FALSE)</f>
        <v>#N/A</v>
      </c>
      <c r="F20" s="23" t="e">
        <f>VLOOKUP($N20,УЧАСТНИКИ!$A$2:$L$1106,7,FALSE)</f>
        <v>#N/A</v>
      </c>
      <c r="G20" s="24" t="e">
        <f>VLOOKUP($N20,УЧАСТНИКИ!$A$2:$L$1106,11,FALSE)</f>
        <v>#N/A</v>
      </c>
      <c r="H20" s="25">
        <v>11212</v>
      </c>
      <c r="I20" s="10" t="str">
        <f t="shared" si="2"/>
        <v>1:12,12</v>
      </c>
      <c r="J20" s="55"/>
      <c r="K20" s="26" t="str">
        <f t="shared" si="1"/>
        <v>3юн</v>
      </c>
      <c r="L20" s="24" t="e">
        <f>VLOOKUP($N20,УЧАСТНИКИ!$A$2:$L$1106,9,FALSE)</f>
        <v>#N/A</v>
      </c>
      <c r="M20" s="22" t="e">
        <f>VLOOKUP($N20,УЧАСТНИКИ!$A$2:$L$1106,10,FALSE)</f>
        <v>#N/A</v>
      </c>
      <c r="N20" s="27"/>
    </row>
    <row r="21" spans="1:14" ht="13.2" customHeight="1" x14ac:dyDescent="0.25">
      <c r="A21" s="34" t="s">
        <v>78</v>
      </c>
      <c r="B21" s="22" t="e">
        <f>VLOOKUP($N21,УЧАСТНИКИ!$A$2:$L$1106,3,FALSE)</f>
        <v>#N/A</v>
      </c>
      <c r="C21" s="23" t="e">
        <f>VLOOKUP($N21,УЧАСТНИКИ!$A$2:$L$1106,4,FALSE)</f>
        <v>#N/A</v>
      </c>
      <c r="D21" s="23" t="e">
        <f>VLOOKUP($N21,УЧАСТНИКИ!$A$2:$L$1106,8,FALSE)</f>
        <v>#N/A</v>
      </c>
      <c r="E21" s="22" t="e">
        <f>VLOOKUP($N21,УЧАСТНИКИ!$A$2:$L$1106,5,FALSE)</f>
        <v>#N/A</v>
      </c>
      <c r="F21" s="23" t="e">
        <f>VLOOKUP($N21,УЧАСТНИКИ!$A$2:$L$1106,7,FALSE)</f>
        <v>#N/A</v>
      </c>
      <c r="G21" s="24" t="e">
        <f>VLOOKUP($N21,УЧАСТНИКИ!$A$2:$L$1106,11,FALSE)</f>
        <v>#N/A</v>
      </c>
      <c r="H21" s="25">
        <v>11515</v>
      </c>
      <c r="I21" s="10" t="str">
        <f t="shared" si="2"/>
        <v>1:15,15</v>
      </c>
      <c r="J21" s="55"/>
      <c r="K21" s="26" t="str">
        <f t="shared" si="1"/>
        <v>3юн</v>
      </c>
      <c r="L21" s="24" t="e">
        <f>VLOOKUP($N21,УЧАСТНИКИ!$A$2:$L$1106,9,FALSE)</f>
        <v>#N/A</v>
      </c>
      <c r="M21" s="22" t="e">
        <f>VLOOKUP($N21,УЧАСТНИКИ!$A$2:$L$1106,10,FALSE)</f>
        <v>#N/A</v>
      </c>
    </row>
    <row r="22" spans="1:14" ht="13.2" customHeight="1" x14ac:dyDescent="0.25">
      <c r="A22" s="34" t="s">
        <v>77</v>
      </c>
      <c r="B22" s="22" t="e">
        <f>VLOOKUP($N22,УЧАСТНИКИ!$A$2:$L$1106,3,FALSE)</f>
        <v>#N/A</v>
      </c>
      <c r="C22" s="23" t="e">
        <f>VLOOKUP($N22,УЧАСТНИКИ!$A$2:$L$1106,4,FALSE)</f>
        <v>#N/A</v>
      </c>
      <c r="D22" s="23" t="e">
        <f>VLOOKUP($N22,УЧАСТНИКИ!$A$2:$L$1106,8,FALSE)</f>
        <v>#N/A</v>
      </c>
      <c r="E22" s="22" t="e">
        <f>VLOOKUP($N22,УЧАСТНИКИ!$A$2:$L$1106,5,FALSE)</f>
        <v>#N/A</v>
      </c>
      <c r="F22" s="23" t="e">
        <f>VLOOKUP($N22,УЧАСТНИКИ!$A$2:$L$1106,7,FALSE)</f>
        <v>#N/A</v>
      </c>
      <c r="G22" s="24" t="e">
        <f>VLOOKUP($N22,УЧАСТНИКИ!$A$2:$L$1106,11,FALSE)</f>
        <v>#N/A</v>
      </c>
      <c r="H22" s="25">
        <v>11516</v>
      </c>
      <c r="I22" s="10" t="str">
        <f t="shared" si="2"/>
        <v>1:15,16</v>
      </c>
      <c r="J22" s="55"/>
      <c r="K22" s="26" t="str">
        <f t="shared" si="1"/>
        <v>3юн</v>
      </c>
      <c r="L22" s="24" t="e">
        <f>VLOOKUP($N22,УЧАСТНИКИ!$A$2:$L$1106,9,FALSE)</f>
        <v>#N/A</v>
      </c>
      <c r="M22" s="22" t="e">
        <f>VLOOKUP($N22,УЧАСТНИКИ!$A$2:$L$1106,10,FALSE)</f>
        <v>#N/A</v>
      </c>
    </row>
    <row r="23" spans="1:14" ht="13.2" customHeight="1" x14ac:dyDescent="0.25">
      <c r="A23" s="34" t="s">
        <v>76</v>
      </c>
      <c r="B23" s="22" t="e">
        <f>VLOOKUP($N23,УЧАСТНИКИ!$A$2:$L$1106,3,FALSE)</f>
        <v>#N/A</v>
      </c>
      <c r="C23" s="23" t="e">
        <f>VLOOKUP($N23,УЧАСТНИКИ!$A$2:$L$1106,4,FALSE)</f>
        <v>#N/A</v>
      </c>
      <c r="D23" s="23" t="e">
        <f>VLOOKUP($N23,УЧАСТНИКИ!$A$2:$L$1106,8,FALSE)</f>
        <v>#N/A</v>
      </c>
      <c r="E23" s="22" t="e">
        <f>VLOOKUP($N23,УЧАСТНИКИ!$A$2:$L$1106,5,FALSE)</f>
        <v>#N/A</v>
      </c>
      <c r="F23" s="23" t="e">
        <f>VLOOKUP($N23,УЧАСТНИКИ!$A$2:$L$1106,7,FALSE)</f>
        <v>#N/A</v>
      </c>
      <c r="G23" s="24" t="e">
        <f>VLOOKUP($N23,УЧАСТНИКИ!$A$2:$L$1106,11,FALSE)</f>
        <v>#N/A</v>
      </c>
      <c r="H23" s="25">
        <v>10100</v>
      </c>
      <c r="I23" s="10" t="str">
        <f t="shared" si="2"/>
        <v>1:01,00</v>
      </c>
      <c r="J23" s="55"/>
      <c r="K23" s="26" t="str">
        <f t="shared" si="1"/>
        <v>1юн</v>
      </c>
      <c r="L23" s="24" t="e">
        <f>VLOOKUP($N23,УЧАСТНИКИ!$A$2:$L$1106,9,FALSE)</f>
        <v>#N/A</v>
      </c>
      <c r="M23" s="22" t="e">
        <f>VLOOKUP($N23,УЧАСТНИКИ!$A$2:$L$1106,10,FALSE)</f>
        <v>#N/A</v>
      </c>
    </row>
    <row r="24" spans="1:14" ht="13.2" customHeight="1" x14ac:dyDescent="0.25">
      <c r="A24" s="34" t="s">
        <v>75</v>
      </c>
      <c r="B24" s="22" t="e">
        <f>VLOOKUP($N24,УЧАСТНИКИ!$A$2:$L$1106,3,FALSE)</f>
        <v>#N/A</v>
      </c>
      <c r="C24" s="23" t="e">
        <f>VLOOKUP($N24,УЧАСТНИКИ!$A$2:$L$1106,4,FALSE)</f>
        <v>#N/A</v>
      </c>
      <c r="D24" s="23" t="e">
        <f>VLOOKUP($N24,УЧАСТНИКИ!$A$2:$L$1106,8,FALSE)</f>
        <v>#N/A</v>
      </c>
      <c r="E24" s="22" t="e">
        <f>VLOOKUP($N24,УЧАСТНИКИ!$A$2:$L$1106,5,FALSE)</f>
        <v>#N/A</v>
      </c>
      <c r="F24" s="23" t="e">
        <f>VLOOKUP($N24,УЧАСТНИКИ!$A$2:$L$1106,7,FALSE)</f>
        <v>#N/A</v>
      </c>
      <c r="G24" s="24" t="e">
        <f>VLOOKUP($N24,УЧАСТНИКИ!$A$2:$L$1106,11,FALSE)</f>
        <v>#N/A</v>
      </c>
      <c r="H24" s="25"/>
      <c r="I24" s="10">
        <f t="shared" si="0"/>
        <v>0</v>
      </c>
      <c r="J24" s="55"/>
      <c r="K24" s="26" t="str">
        <f t="shared" si="1"/>
        <v>МСМК</v>
      </c>
      <c r="L24" s="24" t="e">
        <f>VLOOKUP($N24,УЧАСТНИКИ!$A$2:$L$1106,9,FALSE)</f>
        <v>#N/A</v>
      </c>
      <c r="M24" s="22" t="e">
        <f>VLOOKUP($N24,УЧАСТНИКИ!$A$2:$L$1106,10,FALSE)</f>
        <v>#N/A</v>
      </c>
    </row>
    <row r="25" spans="1:14" ht="13.2" customHeight="1" x14ac:dyDescent="0.25">
      <c r="A25" s="34" t="s">
        <v>74</v>
      </c>
      <c r="B25" s="22" t="e">
        <f>VLOOKUP($N25,УЧАСТНИКИ!$A$2:$L$1106,3,FALSE)</f>
        <v>#N/A</v>
      </c>
      <c r="C25" s="23" t="e">
        <f>VLOOKUP($N25,УЧАСТНИКИ!$A$2:$L$1106,4,FALSE)</f>
        <v>#N/A</v>
      </c>
      <c r="D25" s="23" t="e">
        <f>VLOOKUP($N25,УЧАСТНИКИ!$A$2:$L$1106,8,FALSE)</f>
        <v>#N/A</v>
      </c>
      <c r="E25" s="22" t="e">
        <f>VLOOKUP($N25,УЧАСТНИКИ!$A$2:$L$1106,5,FALSE)</f>
        <v>#N/A</v>
      </c>
      <c r="F25" s="23" t="e">
        <f>VLOOKUP($N25,УЧАСТНИКИ!$A$2:$L$1106,7,FALSE)</f>
        <v>#N/A</v>
      </c>
      <c r="G25" s="24" t="e">
        <f>VLOOKUP($N25,УЧАСТНИКИ!$A$2:$L$1106,11,FALSE)</f>
        <v>#N/A</v>
      </c>
      <c r="H25" s="25"/>
      <c r="I25" s="10">
        <f t="shared" si="0"/>
        <v>0</v>
      </c>
      <c r="J25" s="55"/>
      <c r="K25" s="26" t="str">
        <f t="shared" si="1"/>
        <v>МСМК</v>
      </c>
      <c r="L25" s="24" t="e">
        <f>VLOOKUP($N25,УЧАСТНИКИ!$A$2:$L$1106,9,FALSE)</f>
        <v>#N/A</v>
      </c>
      <c r="M25" s="22" t="e">
        <f>VLOOKUP($N25,УЧАСТНИКИ!$A$2:$L$1106,10,FALSE)</f>
        <v>#N/A</v>
      </c>
    </row>
    <row r="26" spans="1:14" ht="13.2" customHeight="1" x14ac:dyDescent="0.25">
      <c r="A26" s="34" t="s">
        <v>73</v>
      </c>
      <c r="B26" s="22" t="e">
        <f>VLOOKUP($N26,УЧАСТНИКИ!$A$2:$L$1106,3,FALSE)</f>
        <v>#N/A</v>
      </c>
      <c r="C26" s="23" t="e">
        <f>VLOOKUP($N26,УЧАСТНИКИ!$A$2:$L$1106,4,FALSE)</f>
        <v>#N/A</v>
      </c>
      <c r="D26" s="23" t="e">
        <f>VLOOKUP($N26,УЧАСТНИКИ!$A$2:$L$1106,8,FALSE)</f>
        <v>#N/A</v>
      </c>
      <c r="E26" s="22" t="e">
        <f>VLOOKUP($N26,УЧАСТНИКИ!$A$2:$L$1106,5,FALSE)</f>
        <v>#N/A</v>
      </c>
      <c r="F26" s="23" t="e">
        <f>VLOOKUP($N26,УЧАСТНИКИ!$A$2:$L$1106,7,FALSE)</f>
        <v>#N/A</v>
      </c>
      <c r="G26" s="24" t="e">
        <f>VLOOKUP($N26,УЧАСТНИКИ!$A$2:$L$1106,11,FALSE)</f>
        <v>#N/A</v>
      </c>
      <c r="H26" s="25"/>
      <c r="I26" s="10">
        <f t="shared" si="0"/>
        <v>0</v>
      </c>
      <c r="J26" s="55"/>
      <c r="K26" s="26" t="str">
        <f t="shared" si="1"/>
        <v>МСМК</v>
      </c>
      <c r="L26" s="24" t="e">
        <f>VLOOKUP($N26,УЧАСТНИКИ!$A$2:$L$1106,9,FALSE)</f>
        <v>#N/A</v>
      </c>
      <c r="M26" s="22" t="e">
        <f>VLOOKUP($N26,УЧАСТНИКИ!$A$2:$L$1106,10,FALSE)</f>
        <v>#N/A</v>
      </c>
    </row>
    <row r="27" spans="1:14" ht="13.2" customHeight="1" x14ac:dyDescent="0.25">
      <c r="A27" s="34" t="s">
        <v>72</v>
      </c>
      <c r="B27" s="22" t="e">
        <f>VLOOKUP($N27,УЧАСТНИКИ!$A$2:$L$1106,3,FALSE)</f>
        <v>#N/A</v>
      </c>
      <c r="C27" s="23" t="e">
        <f>VLOOKUP($N27,УЧАСТНИКИ!$A$2:$L$1106,4,FALSE)</f>
        <v>#N/A</v>
      </c>
      <c r="D27" s="23" t="e">
        <f>VLOOKUP($N27,УЧАСТНИКИ!$A$2:$L$1106,8,FALSE)</f>
        <v>#N/A</v>
      </c>
      <c r="E27" s="22" t="e">
        <f>VLOOKUP($N27,УЧАСТНИКИ!$A$2:$L$1106,5,FALSE)</f>
        <v>#N/A</v>
      </c>
      <c r="F27" s="23" t="e">
        <f>VLOOKUP($N27,УЧАСТНИКИ!$A$2:$L$1106,7,FALSE)</f>
        <v>#N/A</v>
      </c>
      <c r="G27" s="24" t="e">
        <f>VLOOKUP($N27,УЧАСТНИКИ!$A$2:$L$1106,11,FALSE)</f>
        <v>#N/A</v>
      </c>
      <c r="H27" s="25"/>
      <c r="I27" s="10">
        <f t="shared" si="0"/>
        <v>0</v>
      </c>
      <c r="J27" s="55"/>
      <c r="K27" s="26" t="str">
        <f t="shared" si="1"/>
        <v>МСМК</v>
      </c>
      <c r="L27" s="24" t="e">
        <f>VLOOKUP($N27,УЧАСТНИКИ!$A$2:$L$1106,9,FALSE)</f>
        <v>#N/A</v>
      </c>
      <c r="M27" s="22" t="e">
        <f>VLOOKUP($N27,УЧАСТНИКИ!$A$2:$L$1106,10,FALSE)</f>
        <v>#N/A</v>
      </c>
    </row>
    <row r="28" spans="1:14" ht="13.2" customHeight="1" x14ac:dyDescent="0.25">
      <c r="A28" s="34" t="s">
        <v>79</v>
      </c>
      <c r="B28" s="22" t="e">
        <f>VLOOKUP($N28,УЧАСТНИКИ!$A$2:$L$1106,3,FALSE)</f>
        <v>#N/A</v>
      </c>
      <c r="C28" s="23" t="e">
        <f>VLOOKUP($N28,УЧАСТНИКИ!$A$2:$L$1106,4,FALSE)</f>
        <v>#N/A</v>
      </c>
      <c r="D28" s="23" t="e">
        <f>VLOOKUP($N28,УЧАСТНИКИ!$A$2:$L$1106,8,FALSE)</f>
        <v>#N/A</v>
      </c>
      <c r="E28" s="22" t="e">
        <f>VLOOKUP($N28,УЧАСТНИКИ!$A$2:$L$1106,5,FALSE)</f>
        <v>#N/A</v>
      </c>
      <c r="F28" s="23" t="e">
        <f>VLOOKUP($N28,УЧАСТНИКИ!$A$2:$L$1106,7,FALSE)</f>
        <v>#N/A</v>
      </c>
      <c r="G28" s="24" t="e">
        <f>VLOOKUP($N28,УЧАСТНИКИ!$A$2:$L$1106,11,FALSE)</f>
        <v>#N/A</v>
      </c>
      <c r="H28" s="25"/>
      <c r="I28" s="10">
        <f t="shared" si="0"/>
        <v>0</v>
      </c>
      <c r="J28" s="55"/>
      <c r="K28" s="26" t="str">
        <f t="shared" si="1"/>
        <v>МСМК</v>
      </c>
      <c r="L28" s="24" t="e">
        <f>VLOOKUP($N28,УЧАСТНИКИ!$A$2:$L$1106,9,FALSE)</f>
        <v>#N/A</v>
      </c>
      <c r="M28" s="22" t="e">
        <f>VLOOKUP($N28,УЧАСТНИКИ!$A$2:$L$1106,10,FALSE)</f>
        <v>#N/A</v>
      </c>
    </row>
    <row r="29" spans="1:14" ht="13.2" customHeight="1" x14ac:dyDescent="0.25">
      <c r="A29" s="34" t="s">
        <v>80</v>
      </c>
      <c r="B29" s="22" t="e">
        <f>VLOOKUP($N29,УЧАСТНИКИ!$A$2:$L$1106,3,FALSE)</f>
        <v>#N/A</v>
      </c>
      <c r="C29" s="23" t="e">
        <f>VLOOKUP($N29,УЧАСТНИКИ!$A$2:$L$1106,4,FALSE)</f>
        <v>#N/A</v>
      </c>
      <c r="D29" s="23" t="e">
        <f>VLOOKUP($N29,УЧАСТНИКИ!$A$2:$L$1106,8,FALSE)</f>
        <v>#N/A</v>
      </c>
      <c r="E29" s="22" t="e">
        <f>VLOOKUP($N29,УЧАСТНИКИ!$A$2:$L$1106,5,FALSE)</f>
        <v>#N/A</v>
      </c>
      <c r="F29" s="23" t="e">
        <f>VLOOKUP($N29,УЧАСТНИКИ!$A$2:$L$1106,7,FALSE)</f>
        <v>#N/A</v>
      </c>
      <c r="G29" s="24" t="e">
        <f>VLOOKUP($N29,УЧАСТНИКИ!$A$2:$L$1106,11,FALSE)</f>
        <v>#N/A</v>
      </c>
      <c r="H29" s="25"/>
      <c r="I29" s="10">
        <f t="shared" si="0"/>
        <v>0</v>
      </c>
      <c r="J29" s="55"/>
      <c r="K29" s="26" t="str">
        <f t="shared" si="1"/>
        <v>МСМК</v>
      </c>
      <c r="L29" s="24" t="e">
        <f>VLOOKUP($N29,УЧАСТНИКИ!$A$2:$L$1106,9,FALSE)</f>
        <v>#N/A</v>
      </c>
      <c r="M29" s="22" t="e">
        <f>VLOOKUP($N29,УЧАСТНИКИ!$A$2:$L$1106,10,FALSE)</f>
        <v>#N/A</v>
      </c>
    </row>
    <row r="30" spans="1:14" ht="13.2" customHeight="1" x14ac:dyDescent="0.25">
      <c r="A30" s="34" t="s">
        <v>81</v>
      </c>
      <c r="B30" s="22" t="e">
        <f>VLOOKUP($N30,УЧАСТНИКИ!$A$2:$L$1106,3,FALSE)</f>
        <v>#N/A</v>
      </c>
      <c r="C30" s="23" t="e">
        <f>VLOOKUP($N30,УЧАСТНИКИ!$A$2:$L$1106,4,FALSE)</f>
        <v>#N/A</v>
      </c>
      <c r="D30" s="23" t="e">
        <f>VLOOKUP($N30,УЧАСТНИКИ!$A$2:$L$1106,8,FALSE)</f>
        <v>#N/A</v>
      </c>
      <c r="E30" s="22" t="e">
        <f>VLOOKUP($N30,УЧАСТНИКИ!$A$2:$L$1106,5,FALSE)</f>
        <v>#N/A</v>
      </c>
      <c r="F30" s="23" t="e">
        <f>VLOOKUP($N30,УЧАСТНИКИ!$A$2:$L$1106,7,FALSE)</f>
        <v>#N/A</v>
      </c>
      <c r="G30" s="24" t="e">
        <f>VLOOKUP($N30,УЧАСТНИКИ!$A$2:$L$1106,11,FALSE)</f>
        <v>#N/A</v>
      </c>
      <c r="H30" s="25"/>
      <c r="I30" s="10">
        <f t="shared" si="0"/>
        <v>0</v>
      </c>
      <c r="J30" s="55"/>
      <c r="K30" s="26" t="str">
        <f t="shared" si="1"/>
        <v>МСМК</v>
      </c>
      <c r="L30" s="24" t="e">
        <f>VLOOKUP($N30,УЧАСТНИКИ!$A$2:$L$1106,9,FALSE)</f>
        <v>#N/A</v>
      </c>
      <c r="M30" s="22" t="e">
        <f>VLOOKUP($N30,УЧАСТНИКИ!$A$2:$L$1106,10,FALSE)</f>
        <v>#N/A</v>
      </c>
    </row>
    <row r="31" spans="1:14" ht="13.2" customHeight="1" x14ac:dyDescent="0.25">
      <c r="A31" s="34" t="s">
        <v>82</v>
      </c>
      <c r="B31" s="22" t="e">
        <f>VLOOKUP($N31,УЧАСТНИКИ!$A$2:$L$1106,3,FALSE)</f>
        <v>#N/A</v>
      </c>
      <c r="C31" s="23" t="e">
        <f>VLOOKUP($N31,УЧАСТНИКИ!$A$2:$L$1106,4,FALSE)</f>
        <v>#N/A</v>
      </c>
      <c r="D31" s="23" t="e">
        <f>VLOOKUP($N31,УЧАСТНИКИ!$A$2:$L$1106,8,FALSE)</f>
        <v>#N/A</v>
      </c>
      <c r="E31" s="22" t="e">
        <f>VLOOKUP($N31,УЧАСТНИКИ!$A$2:$L$1106,5,FALSE)</f>
        <v>#N/A</v>
      </c>
      <c r="F31" s="23" t="e">
        <f>VLOOKUP($N31,УЧАСТНИКИ!$A$2:$L$1106,7,FALSE)</f>
        <v>#N/A</v>
      </c>
      <c r="G31" s="24" t="e">
        <f>VLOOKUP($N31,УЧАСТНИКИ!$A$2:$L$1106,11,FALSE)</f>
        <v>#N/A</v>
      </c>
      <c r="H31" s="25"/>
      <c r="I31" s="10">
        <f t="shared" si="0"/>
        <v>0</v>
      </c>
      <c r="J31" s="55"/>
      <c r="K31" s="26" t="str">
        <f t="shared" si="1"/>
        <v>МСМК</v>
      </c>
      <c r="L31" s="24" t="e">
        <f>VLOOKUP($N31,УЧАСТНИКИ!$A$2:$L$1106,9,FALSE)</f>
        <v>#N/A</v>
      </c>
      <c r="M31" s="22" t="e">
        <f>VLOOKUP($N31,УЧАСТНИКИ!$A$2:$L$1106,10,FALSE)</f>
        <v>#N/A</v>
      </c>
    </row>
    <row r="32" spans="1:14" ht="13.2" customHeight="1" x14ac:dyDescent="0.25">
      <c r="A32" s="34" t="s">
        <v>83</v>
      </c>
      <c r="B32" s="22" t="e">
        <f>VLOOKUP($N32,УЧАСТНИКИ!$A$2:$L$1106,3,FALSE)</f>
        <v>#N/A</v>
      </c>
      <c r="C32" s="23" t="e">
        <f>VLOOKUP($N32,УЧАСТНИКИ!$A$2:$L$1106,4,FALSE)</f>
        <v>#N/A</v>
      </c>
      <c r="D32" s="23" t="e">
        <f>VLOOKUP($N32,УЧАСТНИКИ!$A$2:$L$1106,8,FALSE)</f>
        <v>#N/A</v>
      </c>
      <c r="E32" s="22" t="e">
        <f>VLOOKUP($N32,УЧАСТНИКИ!$A$2:$L$1106,5,FALSE)</f>
        <v>#N/A</v>
      </c>
      <c r="F32" s="23" t="e">
        <f>VLOOKUP($N32,УЧАСТНИКИ!$A$2:$L$1106,7,FALSE)</f>
        <v>#N/A</v>
      </c>
      <c r="G32" s="24" t="e">
        <f>VLOOKUP($N32,УЧАСТНИКИ!$A$2:$L$1106,11,FALSE)</f>
        <v>#N/A</v>
      </c>
      <c r="H32" s="25"/>
      <c r="I32" s="10">
        <f t="shared" si="0"/>
        <v>0</v>
      </c>
      <c r="J32" s="55"/>
      <c r="K32" s="26" t="str">
        <f t="shared" si="1"/>
        <v>МСМК</v>
      </c>
      <c r="L32" s="24" t="e">
        <f>VLOOKUP($N32,УЧАСТНИКИ!$A$2:$L$1106,9,FALSE)</f>
        <v>#N/A</v>
      </c>
      <c r="M32" s="22" t="e">
        <f>VLOOKUP($N32,УЧАСТНИКИ!$A$2:$L$1106,10,FALSE)</f>
        <v>#N/A</v>
      </c>
    </row>
    <row r="33" spans="1:13" ht="13.2" customHeight="1" x14ac:dyDescent="0.25">
      <c r="A33" s="34" t="s">
        <v>84</v>
      </c>
      <c r="B33" s="22" t="e">
        <f>VLOOKUP($N33,УЧАСТНИКИ!$A$2:$L$1106,3,FALSE)</f>
        <v>#N/A</v>
      </c>
      <c r="C33" s="23" t="e">
        <f>VLOOKUP($N33,УЧАСТНИКИ!$A$2:$L$1106,4,FALSE)</f>
        <v>#N/A</v>
      </c>
      <c r="D33" s="23" t="e">
        <f>VLOOKUP($N33,УЧАСТНИКИ!$A$2:$L$1106,8,FALSE)</f>
        <v>#N/A</v>
      </c>
      <c r="E33" s="22" t="e">
        <f>VLOOKUP($N33,УЧАСТНИКИ!$A$2:$L$1106,5,FALSE)</f>
        <v>#N/A</v>
      </c>
      <c r="F33" s="23" t="e">
        <f>VLOOKUP($N33,УЧАСТНИКИ!$A$2:$L$1106,7,FALSE)</f>
        <v>#N/A</v>
      </c>
      <c r="G33" s="24" t="e">
        <f>VLOOKUP($N33,УЧАСТНИКИ!$A$2:$L$1106,11,FALSE)</f>
        <v>#N/A</v>
      </c>
      <c r="H33" s="25"/>
      <c r="I33" s="10">
        <f t="shared" si="0"/>
        <v>0</v>
      </c>
      <c r="J33" s="55"/>
      <c r="K33" s="26" t="str">
        <f t="shared" si="1"/>
        <v>МСМК</v>
      </c>
      <c r="L33" s="24" t="e">
        <f>VLOOKUP($N33,УЧАСТНИКИ!$A$2:$L$1106,9,FALSE)</f>
        <v>#N/A</v>
      </c>
      <c r="M33" s="22" t="e">
        <f>VLOOKUP($N33,УЧАСТНИКИ!$A$2:$L$1106,10,FALSE)</f>
        <v>#N/A</v>
      </c>
    </row>
    <row r="34" spans="1:13" ht="13.2" customHeight="1" x14ac:dyDescent="0.25">
      <c r="A34" s="34" t="s">
        <v>28</v>
      </c>
      <c r="B34" s="22" t="e">
        <f>VLOOKUP($N34,УЧАСТНИКИ!$A$2:$L$1106,3,FALSE)</f>
        <v>#N/A</v>
      </c>
      <c r="C34" s="23" t="e">
        <f>VLOOKUP($N34,УЧАСТНИКИ!$A$2:$L$1106,4,FALSE)</f>
        <v>#N/A</v>
      </c>
      <c r="D34" s="23" t="e">
        <f>VLOOKUP($N34,УЧАСТНИКИ!$A$2:$L$1106,8,FALSE)</f>
        <v>#N/A</v>
      </c>
      <c r="E34" s="22" t="e">
        <f>VLOOKUP($N34,УЧАСТНИКИ!$A$2:$L$1106,5,FALSE)</f>
        <v>#N/A</v>
      </c>
      <c r="F34" s="23" t="e">
        <f>VLOOKUP($N34,УЧАСТНИКИ!$A$2:$L$1106,7,FALSE)</f>
        <v>#N/A</v>
      </c>
      <c r="G34" s="24" t="e">
        <f>VLOOKUP($N34,УЧАСТНИКИ!$A$2:$L$1106,11,FALSE)</f>
        <v>#N/A</v>
      </c>
      <c r="H34" s="25"/>
      <c r="I34" s="10">
        <f t="shared" si="0"/>
        <v>0</v>
      </c>
      <c r="J34" s="55"/>
      <c r="K34" s="26" t="str">
        <f t="shared" si="1"/>
        <v>МСМК</v>
      </c>
      <c r="L34" s="24" t="e">
        <f>VLOOKUP($N34,УЧАСТНИКИ!$A$2:$L$1106,9,FALSE)</f>
        <v>#N/A</v>
      </c>
      <c r="M34" s="22" t="e">
        <f>VLOOKUP($N34,УЧАСТНИКИ!$A$2:$L$1106,10,FALSE)</f>
        <v>#N/A</v>
      </c>
    </row>
    <row r="35" spans="1:13" ht="13.2" customHeight="1" x14ac:dyDescent="0.25">
      <c r="A35" s="34" t="s">
        <v>122</v>
      </c>
      <c r="B35" s="22" t="e">
        <f>VLOOKUP($N35,УЧАСТНИКИ!$A$2:$L$1106,3,FALSE)</f>
        <v>#N/A</v>
      </c>
      <c r="C35" s="23" t="e">
        <f>VLOOKUP($N35,УЧАСТНИКИ!$A$2:$L$1106,4,FALSE)</f>
        <v>#N/A</v>
      </c>
      <c r="D35" s="23" t="e">
        <f>VLOOKUP($N35,УЧАСТНИКИ!$A$2:$L$1106,8,FALSE)</f>
        <v>#N/A</v>
      </c>
      <c r="E35" s="22" t="e">
        <f>VLOOKUP($N35,УЧАСТНИКИ!$A$2:$L$1106,5,FALSE)</f>
        <v>#N/A</v>
      </c>
      <c r="F35" s="23" t="e">
        <f>VLOOKUP($N35,УЧАСТНИКИ!$A$2:$L$1106,7,FALSE)</f>
        <v>#N/A</v>
      </c>
      <c r="G35" s="24" t="e">
        <f>VLOOKUP($N35,УЧАСТНИКИ!$A$2:$L$1106,11,FALSE)</f>
        <v>#N/A</v>
      </c>
      <c r="H35" s="25"/>
      <c r="I35" s="10">
        <f t="shared" si="0"/>
        <v>0</v>
      </c>
      <c r="J35" s="55"/>
      <c r="K35" s="26" t="str">
        <f t="shared" si="1"/>
        <v>МСМК</v>
      </c>
      <c r="L35" s="24" t="e">
        <f>VLOOKUP($N35,УЧАСТНИКИ!$A$2:$L$1106,9,FALSE)</f>
        <v>#N/A</v>
      </c>
      <c r="M35" s="22" t="e">
        <f>VLOOKUP($N35,УЧАСТНИКИ!$A$2:$L$1106,10,FALSE)</f>
        <v>#N/A</v>
      </c>
    </row>
    <row r="36" spans="1:13" ht="13.2" customHeight="1" x14ac:dyDescent="0.25">
      <c r="A36" s="34" t="s">
        <v>123</v>
      </c>
      <c r="B36" s="22" t="e">
        <f>VLOOKUP($N36,УЧАСТНИКИ!$A$2:$L$1106,3,FALSE)</f>
        <v>#N/A</v>
      </c>
      <c r="C36" s="23" t="e">
        <f>VLOOKUP($N36,УЧАСТНИКИ!$A$2:$L$1106,4,FALSE)</f>
        <v>#N/A</v>
      </c>
      <c r="D36" s="23" t="e">
        <f>VLOOKUP($N36,УЧАСТНИКИ!$A$2:$L$1106,8,FALSE)</f>
        <v>#N/A</v>
      </c>
      <c r="E36" s="22" t="e">
        <f>VLOOKUP($N36,УЧАСТНИКИ!$A$2:$L$1106,5,FALSE)</f>
        <v>#N/A</v>
      </c>
      <c r="F36" s="23" t="e">
        <f>VLOOKUP($N36,УЧАСТНИКИ!$A$2:$L$1106,7,FALSE)</f>
        <v>#N/A</v>
      </c>
      <c r="G36" s="24" t="e">
        <f>VLOOKUP($N36,УЧАСТНИКИ!$A$2:$L$1106,11,FALSE)</f>
        <v>#N/A</v>
      </c>
      <c r="H36" s="25"/>
      <c r="I36" s="10">
        <f t="shared" si="0"/>
        <v>0</v>
      </c>
      <c r="J36" s="55"/>
      <c r="K36" s="26" t="str">
        <f t="shared" si="1"/>
        <v>МСМК</v>
      </c>
      <c r="L36" s="24" t="e">
        <f>VLOOKUP($N36,УЧАСТНИКИ!$A$2:$L$1106,9,FALSE)</f>
        <v>#N/A</v>
      </c>
      <c r="M36" s="22" t="e">
        <f>VLOOKUP($N36,УЧАСТНИКИ!$A$2:$L$1106,10,FALSE)</f>
        <v>#N/A</v>
      </c>
    </row>
    <row r="37" spans="1:13" ht="13.2" customHeight="1" x14ac:dyDescent="0.25">
      <c r="A37" s="34" t="s">
        <v>124</v>
      </c>
      <c r="B37" s="22" t="e">
        <f>VLOOKUP($N37,УЧАСТНИКИ!$A$2:$L$1106,3,FALSE)</f>
        <v>#N/A</v>
      </c>
      <c r="C37" s="23" t="e">
        <f>VLOOKUP($N37,УЧАСТНИКИ!$A$2:$L$1106,4,FALSE)</f>
        <v>#N/A</v>
      </c>
      <c r="D37" s="23" t="e">
        <f>VLOOKUP($N37,УЧАСТНИКИ!$A$2:$L$1106,8,FALSE)</f>
        <v>#N/A</v>
      </c>
      <c r="E37" s="22" t="e">
        <f>VLOOKUP($N37,УЧАСТНИКИ!$A$2:$L$1106,5,FALSE)</f>
        <v>#N/A</v>
      </c>
      <c r="F37" s="23" t="e">
        <f>VLOOKUP($N37,УЧАСТНИКИ!$A$2:$L$1106,7,FALSE)</f>
        <v>#N/A</v>
      </c>
      <c r="G37" s="24" t="e">
        <f>VLOOKUP($N37,УЧАСТНИКИ!$A$2:$L$1106,11,FALSE)</f>
        <v>#N/A</v>
      </c>
      <c r="H37" s="25"/>
      <c r="I37" s="10">
        <f t="shared" si="0"/>
        <v>0</v>
      </c>
      <c r="J37" s="55"/>
      <c r="K37" s="26" t="str">
        <f t="shared" si="1"/>
        <v>МСМК</v>
      </c>
      <c r="L37" s="24" t="e">
        <f>VLOOKUP($N37,УЧАСТНИКИ!$A$2:$L$1106,9,FALSE)</f>
        <v>#N/A</v>
      </c>
      <c r="M37" s="22" t="e">
        <f>VLOOKUP($N37,УЧАСТНИКИ!$A$2:$L$1106,10,FALSE)</f>
        <v>#N/A</v>
      </c>
    </row>
    <row r="38" spans="1:13" ht="13.2" customHeight="1" x14ac:dyDescent="0.25">
      <c r="A38" s="34" t="s">
        <v>125</v>
      </c>
      <c r="B38" s="22" t="e">
        <f>VLOOKUP($N38,УЧАСТНИКИ!$A$2:$L$1106,3,FALSE)</f>
        <v>#N/A</v>
      </c>
      <c r="C38" s="23" t="e">
        <f>VLOOKUP($N38,УЧАСТНИКИ!$A$2:$L$1106,4,FALSE)</f>
        <v>#N/A</v>
      </c>
      <c r="D38" s="23" t="e">
        <f>VLOOKUP($N38,УЧАСТНИКИ!$A$2:$L$1106,8,FALSE)</f>
        <v>#N/A</v>
      </c>
      <c r="E38" s="22" t="e">
        <f>VLOOKUP($N38,УЧАСТНИКИ!$A$2:$L$1106,5,FALSE)</f>
        <v>#N/A</v>
      </c>
      <c r="F38" s="23" t="e">
        <f>VLOOKUP($N38,УЧАСТНИКИ!$A$2:$L$1106,7,FALSE)</f>
        <v>#N/A</v>
      </c>
      <c r="G38" s="24" t="e">
        <f>VLOOKUP($N38,УЧАСТНИКИ!$A$2:$L$1106,11,FALSE)</f>
        <v>#N/A</v>
      </c>
      <c r="H38" s="25"/>
      <c r="I38" s="10">
        <f t="shared" si="0"/>
        <v>0</v>
      </c>
      <c r="J38" s="55"/>
      <c r="K38" s="26" t="str">
        <f t="shared" si="1"/>
        <v>МСМК</v>
      </c>
      <c r="L38" s="24" t="e">
        <f>VLOOKUP($N38,УЧАСТНИКИ!$A$2:$L$1106,9,FALSE)</f>
        <v>#N/A</v>
      </c>
      <c r="M38" s="22" t="e">
        <f>VLOOKUP($N38,УЧАСТНИКИ!$A$2:$L$1106,10,FALSE)</f>
        <v>#N/A</v>
      </c>
    </row>
    <row r="39" spans="1:13" ht="13.2" customHeight="1" x14ac:dyDescent="0.25">
      <c r="A39" s="34" t="s">
        <v>126</v>
      </c>
      <c r="B39" s="22" t="e">
        <f>VLOOKUP($N39,УЧАСТНИКИ!$A$2:$L$1106,3,FALSE)</f>
        <v>#N/A</v>
      </c>
      <c r="C39" s="23" t="e">
        <f>VLOOKUP($N39,УЧАСТНИКИ!$A$2:$L$1106,4,FALSE)</f>
        <v>#N/A</v>
      </c>
      <c r="D39" s="23" t="e">
        <f>VLOOKUP($N39,УЧАСТНИКИ!$A$2:$L$1106,8,FALSE)</f>
        <v>#N/A</v>
      </c>
      <c r="E39" s="22" t="e">
        <f>VLOOKUP($N39,УЧАСТНИКИ!$A$2:$L$1106,5,FALSE)</f>
        <v>#N/A</v>
      </c>
      <c r="F39" s="23" t="e">
        <f>VLOOKUP($N39,УЧАСТНИКИ!$A$2:$L$1106,7,FALSE)</f>
        <v>#N/A</v>
      </c>
      <c r="G39" s="24" t="e">
        <f>VLOOKUP($N39,УЧАСТНИКИ!$A$2:$L$1106,11,FALSE)</f>
        <v>#N/A</v>
      </c>
      <c r="H39" s="25"/>
      <c r="I39" s="10">
        <f t="shared" si="0"/>
        <v>0</v>
      </c>
      <c r="J39" s="55"/>
      <c r="K39" s="26" t="str">
        <f t="shared" si="1"/>
        <v>МСМК</v>
      </c>
      <c r="L39" s="24" t="e">
        <f>VLOOKUP($N39,УЧАСТНИКИ!$A$2:$L$1106,9,FALSE)</f>
        <v>#N/A</v>
      </c>
      <c r="M39" s="22" t="e">
        <f>VLOOKUP($N39,УЧАСТНИКИ!$A$2:$L$1106,10,FALSE)</f>
        <v>#N/A</v>
      </c>
    </row>
    <row r="40" spans="1:13" ht="13.2" customHeight="1" x14ac:dyDescent="0.25">
      <c r="A40" s="34" t="s">
        <v>127</v>
      </c>
      <c r="B40" s="22" t="e">
        <f>VLOOKUP($N40,УЧАСТНИКИ!$A$2:$L$1106,3,FALSE)</f>
        <v>#N/A</v>
      </c>
      <c r="C40" s="23" t="e">
        <f>VLOOKUP($N40,УЧАСТНИКИ!$A$2:$L$1106,4,FALSE)</f>
        <v>#N/A</v>
      </c>
      <c r="D40" s="23" t="e">
        <f>VLOOKUP($N40,УЧАСТНИКИ!$A$2:$L$1106,8,FALSE)</f>
        <v>#N/A</v>
      </c>
      <c r="E40" s="22" t="e">
        <f>VLOOKUP($N40,УЧАСТНИКИ!$A$2:$L$1106,5,FALSE)</f>
        <v>#N/A</v>
      </c>
      <c r="F40" s="23" t="e">
        <f>VLOOKUP($N40,УЧАСТНИКИ!$A$2:$L$1106,7,FALSE)</f>
        <v>#N/A</v>
      </c>
      <c r="G40" s="24" t="e">
        <f>VLOOKUP($N40,УЧАСТНИКИ!$A$2:$L$1106,11,FALSE)</f>
        <v>#N/A</v>
      </c>
      <c r="H40" s="25"/>
      <c r="I40" s="10">
        <f t="shared" si="0"/>
        <v>0</v>
      </c>
      <c r="J40" s="55"/>
      <c r="K40" s="26" t="str">
        <f t="shared" si="1"/>
        <v>МСМК</v>
      </c>
      <c r="L40" s="24" t="e">
        <f>VLOOKUP($N40,УЧАСТНИКИ!$A$2:$L$1106,9,FALSE)</f>
        <v>#N/A</v>
      </c>
      <c r="M40" s="22" t="e">
        <f>VLOOKUP($N40,УЧАСТНИКИ!$A$2:$L$1106,10,FALSE)</f>
        <v>#N/A</v>
      </c>
    </row>
    <row r="41" spans="1:13" ht="13.2" customHeight="1" x14ac:dyDescent="0.25">
      <c r="A41" s="34" t="s">
        <v>128</v>
      </c>
      <c r="B41" s="22" t="e">
        <f>VLOOKUP($N41,УЧАСТНИКИ!$A$2:$L$1106,3,FALSE)</f>
        <v>#N/A</v>
      </c>
      <c r="C41" s="23" t="e">
        <f>VLOOKUP($N41,УЧАСТНИКИ!$A$2:$L$1106,4,FALSE)</f>
        <v>#N/A</v>
      </c>
      <c r="D41" s="23" t="e">
        <f>VLOOKUP($N41,УЧАСТНИКИ!$A$2:$L$1106,8,FALSE)</f>
        <v>#N/A</v>
      </c>
      <c r="E41" s="22" t="e">
        <f>VLOOKUP($N41,УЧАСТНИКИ!$A$2:$L$1106,5,FALSE)</f>
        <v>#N/A</v>
      </c>
      <c r="F41" s="23" t="e">
        <f>VLOOKUP($N41,УЧАСТНИКИ!$A$2:$L$1106,7,FALSE)</f>
        <v>#N/A</v>
      </c>
      <c r="G41" s="24" t="e">
        <f>VLOOKUP($N41,УЧАСТНИКИ!$A$2:$L$1106,11,FALSE)</f>
        <v>#N/A</v>
      </c>
      <c r="H41" s="25"/>
      <c r="I41" s="10">
        <f t="shared" si="0"/>
        <v>0</v>
      </c>
      <c r="J41" s="55"/>
      <c r="K41" s="26" t="str">
        <f t="shared" si="1"/>
        <v>МСМК</v>
      </c>
      <c r="L41" s="24" t="e">
        <f>VLOOKUP($N41,УЧАСТНИКИ!$A$2:$L$1106,9,FALSE)</f>
        <v>#N/A</v>
      </c>
      <c r="M41" s="22" t="e">
        <f>VLOOKUP($N41,УЧАСТНИКИ!$A$2:$L$1106,10,FALSE)</f>
        <v>#N/A</v>
      </c>
    </row>
    <row r="42" spans="1:13" ht="13.2" customHeight="1" x14ac:dyDescent="0.25">
      <c r="A42" s="34" t="s">
        <v>129</v>
      </c>
      <c r="B42" s="22" t="e">
        <f>VLOOKUP($N42,УЧАСТНИКИ!$A$2:$L$1106,3,FALSE)</f>
        <v>#N/A</v>
      </c>
      <c r="C42" s="23" t="e">
        <f>VLOOKUP($N42,УЧАСТНИКИ!$A$2:$L$1106,4,FALSE)</f>
        <v>#N/A</v>
      </c>
      <c r="D42" s="23" t="e">
        <f>VLOOKUP($N42,УЧАСТНИКИ!$A$2:$L$1106,8,FALSE)</f>
        <v>#N/A</v>
      </c>
      <c r="E42" s="22" t="e">
        <f>VLOOKUP($N42,УЧАСТНИКИ!$A$2:$L$1106,5,FALSE)</f>
        <v>#N/A</v>
      </c>
      <c r="F42" s="23" t="e">
        <f>VLOOKUP($N42,УЧАСТНИКИ!$A$2:$L$1106,7,FALSE)</f>
        <v>#N/A</v>
      </c>
      <c r="G42" s="24" t="e">
        <f>VLOOKUP($N42,УЧАСТНИКИ!$A$2:$L$1106,11,FALSE)</f>
        <v>#N/A</v>
      </c>
      <c r="H42" s="25"/>
      <c r="I42" s="10">
        <f t="shared" si="0"/>
        <v>0</v>
      </c>
      <c r="J42" s="55"/>
      <c r="K42" s="26" t="str">
        <f t="shared" si="1"/>
        <v>МСМК</v>
      </c>
      <c r="L42" s="24" t="e">
        <f>VLOOKUP($N42,УЧАСТНИКИ!$A$2:$L$1106,9,FALSE)</f>
        <v>#N/A</v>
      </c>
      <c r="M42" s="22" t="e">
        <f>VLOOKUP($N42,УЧАСТНИКИ!$A$2:$L$1106,10,FALSE)</f>
        <v>#N/A</v>
      </c>
    </row>
    <row r="43" spans="1:13" ht="13.2" customHeight="1" x14ac:dyDescent="0.25">
      <c r="A43" s="34" t="s">
        <v>130</v>
      </c>
      <c r="B43" s="22" t="e">
        <f>VLOOKUP($N43,УЧАСТНИКИ!$A$2:$L$1106,3,FALSE)</f>
        <v>#N/A</v>
      </c>
      <c r="C43" s="23" t="e">
        <f>VLOOKUP($N43,УЧАСТНИКИ!$A$2:$L$1106,4,FALSE)</f>
        <v>#N/A</v>
      </c>
      <c r="D43" s="23" t="e">
        <f>VLOOKUP($N43,УЧАСТНИКИ!$A$2:$L$1106,8,FALSE)</f>
        <v>#N/A</v>
      </c>
      <c r="E43" s="22" t="e">
        <f>VLOOKUP($N43,УЧАСТНИКИ!$A$2:$L$1106,5,FALSE)</f>
        <v>#N/A</v>
      </c>
      <c r="F43" s="23" t="e">
        <f>VLOOKUP($N43,УЧАСТНИКИ!$A$2:$L$1106,7,FALSE)</f>
        <v>#N/A</v>
      </c>
      <c r="G43" s="24" t="e">
        <f>VLOOKUP($N43,УЧАСТНИКИ!$A$2:$L$1106,11,FALSE)</f>
        <v>#N/A</v>
      </c>
      <c r="H43" s="25"/>
      <c r="I43" s="10">
        <f t="shared" si="0"/>
        <v>0</v>
      </c>
      <c r="J43" s="55"/>
      <c r="K43" s="26" t="str">
        <f t="shared" si="1"/>
        <v>МСМК</v>
      </c>
      <c r="L43" s="24" t="e">
        <f>VLOOKUP($N43,УЧАСТНИКИ!$A$2:$L$1106,9,FALSE)</f>
        <v>#N/A</v>
      </c>
      <c r="M43" s="22" t="e">
        <f>VLOOKUP($N43,УЧАСТНИКИ!$A$2:$L$1106,10,FALSE)</f>
        <v>#N/A</v>
      </c>
    </row>
    <row r="44" spans="1:13" ht="13.2" customHeight="1" x14ac:dyDescent="0.25">
      <c r="A44" s="34" t="s">
        <v>131</v>
      </c>
      <c r="B44" s="22" t="e">
        <f>VLOOKUP($N44,УЧАСТНИКИ!$A$2:$L$1106,3,FALSE)</f>
        <v>#N/A</v>
      </c>
      <c r="C44" s="23" t="e">
        <f>VLOOKUP($N44,УЧАСТНИКИ!$A$2:$L$1106,4,FALSE)</f>
        <v>#N/A</v>
      </c>
      <c r="D44" s="23" t="e">
        <f>VLOOKUP($N44,УЧАСТНИКИ!$A$2:$L$1106,8,FALSE)</f>
        <v>#N/A</v>
      </c>
      <c r="E44" s="22" t="e">
        <f>VLOOKUP($N44,УЧАСТНИКИ!$A$2:$L$1106,5,FALSE)</f>
        <v>#N/A</v>
      </c>
      <c r="F44" s="23" t="e">
        <f>VLOOKUP($N44,УЧАСТНИКИ!$A$2:$L$1106,7,FALSE)</f>
        <v>#N/A</v>
      </c>
      <c r="G44" s="24" t="e">
        <f>VLOOKUP($N44,УЧАСТНИКИ!$A$2:$L$1106,11,FALSE)</f>
        <v>#N/A</v>
      </c>
      <c r="H44" s="25"/>
      <c r="I44" s="10">
        <f t="shared" si="0"/>
        <v>0</v>
      </c>
      <c r="J44" s="55"/>
      <c r="K44" s="26" t="str">
        <f t="shared" si="1"/>
        <v>МСМК</v>
      </c>
      <c r="L44" s="24" t="e">
        <f>VLOOKUP($N44,УЧАСТНИКИ!$A$2:$L$1106,9,FALSE)</f>
        <v>#N/A</v>
      </c>
      <c r="M44" s="22" t="e">
        <f>VLOOKUP($N44,УЧАСТНИКИ!$A$2:$L$1106,10,FALSE)</f>
        <v>#N/A</v>
      </c>
    </row>
    <row r="45" spans="1:13" ht="13.2" customHeight="1" x14ac:dyDescent="0.25">
      <c r="A45" s="34" t="s">
        <v>132</v>
      </c>
      <c r="B45" s="22" t="e">
        <f>VLOOKUP($N45,УЧАСТНИКИ!$A$2:$L$1106,3,FALSE)</f>
        <v>#N/A</v>
      </c>
      <c r="C45" s="23" t="e">
        <f>VLOOKUP($N45,УЧАСТНИКИ!$A$2:$L$1106,4,FALSE)</f>
        <v>#N/A</v>
      </c>
      <c r="D45" s="23" t="e">
        <f>VLOOKUP($N45,УЧАСТНИКИ!$A$2:$L$1106,8,FALSE)</f>
        <v>#N/A</v>
      </c>
      <c r="E45" s="22" t="e">
        <f>VLOOKUP($N45,УЧАСТНИКИ!$A$2:$L$1106,5,FALSE)</f>
        <v>#N/A</v>
      </c>
      <c r="F45" s="23" t="e">
        <f>VLOOKUP($N45,УЧАСТНИКИ!$A$2:$L$1106,7,FALSE)</f>
        <v>#N/A</v>
      </c>
      <c r="G45" s="24" t="e">
        <f>VLOOKUP($N45,УЧАСТНИКИ!$A$2:$L$1106,11,FALSE)</f>
        <v>#N/A</v>
      </c>
      <c r="H45" s="25"/>
      <c r="I45" s="10">
        <f t="shared" si="0"/>
        <v>0</v>
      </c>
      <c r="J45" s="55"/>
      <c r="K45" s="26" t="str">
        <f t="shared" si="1"/>
        <v>МСМК</v>
      </c>
      <c r="L45" s="24" t="e">
        <f>VLOOKUP($N45,УЧАСТНИКИ!$A$2:$L$1106,9,FALSE)</f>
        <v>#N/A</v>
      </c>
      <c r="M45" s="22" t="e">
        <f>VLOOKUP($N45,УЧАСТНИКИ!$A$2:$L$1106,10,FALSE)</f>
        <v>#N/A</v>
      </c>
    </row>
    <row r="46" spans="1:13" ht="13.2" customHeight="1" x14ac:dyDescent="0.25">
      <c r="A46" s="34" t="s">
        <v>133</v>
      </c>
      <c r="B46" s="22" t="e">
        <f>VLOOKUP($N46,УЧАСТНИКИ!$A$2:$L$1106,3,FALSE)</f>
        <v>#N/A</v>
      </c>
      <c r="C46" s="23" t="e">
        <f>VLOOKUP($N46,УЧАСТНИКИ!$A$2:$L$1106,4,FALSE)</f>
        <v>#N/A</v>
      </c>
      <c r="D46" s="23" t="e">
        <f>VLOOKUP($N46,УЧАСТНИКИ!$A$2:$L$1106,8,FALSE)</f>
        <v>#N/A</v>
      </c>
      <c r="E46" s="22" t="e">
        <f>VLOOKUP($N46,УЧАСТНИКИ!$A$2:$L$1106,5,FALSE)</f>
        <v>#N/A</v>
      </c>
      <c r="F46" s="23" t="e">
        <f>VLOOKUP($N46,УЧАСТНИКИ!$A$2:$L$1106,7,FALSE)</f>
        <v>#N/A</v>
      </c>
      <c r="G46" s="24" t="e">
        <f>VLOOKUP($N46,УЧАСТНИКИ!$A$2:$L$1106,11,FALSE)</f>
        <v>#N/A</v>
      </c>
      <c r="H46" s="25"/>
      <c r="I46" s="10">
        <f t="shared" si="0"/>
        <v>0</v>
      </c>
      <c r="J46" s="55"/>
      <c r="K46" s="26" t="str">
        <f t="shared" si="1"/>
        <v>МСМК</v>
      </c>
      <c r="L46" s="24" t="e">
        <f>VLOOKUP($N46,УЧАСТНИКИ!$A$2:$L$1106,9,FALSE)</f>
        <v>#N/A</v>
      </c>
      <c r="M46" s="22" t="e">
        <f>VLOOKUP($N46,УЧАСТНИКИ!$A$2:$L$1106,10,FALSE)</f>
        <v>#N/A</v>
      </c>
    </row>
    <row r="47" spans="1:13" ht="13.2" customHeight="1" x14ac:dyDescent="0.25">
      <c r="A47" s="34" t="s">
        <v>134</v>
      </c>
      <c r="B47" s="22" t="e">
        <f>VLOOKUP($N47,УЧАСТНИКИ!$A$2:$L$1106,3,FALSE)</f>
        <v>#N/A</v>
      </c>
      <c r="C47" s="23" t="e">
        <f>VLOOKUP($N47,УЧАСТНИКИ!$A$2:$L$1106,4,FALSE)</f>
        <v>#N/A</v>
      </c>
      <c r="D47" s="23" t="e">
        <f>VLOOKUP($N47,УЧАСТНИКИ!$A$2:$L$1106,8,FALSE)</f>
        <v>#N/A</v>
      </c>
      <c r="E47" s="22" t="e">
        <f>VLOOKUP($N47,УЧАСТНИКИ!$A$2:$L$1106,5,FALSE)</f>
        <v>#N/A</v>
      </c>
      <c r="F47" s="23" t="e">
        <f>VLOOKUP($N47,УЧАСТНИКИ!$A$2:$L$1106,7,FALSE)</f>
        <v>#N/A</v>
      </c>
      <c r="G47" s="24" t="e">
        <f>VLOOKUP($N47,УЧАСТНИКИ!$A$2:$L$1106,11,FALSE)</f>
        <v>#N/A</v>
      </c>
      <c r="H47" s="25"/>
      <c r="I47" s="10">
        <f t="shared" si="0"/>
        <v>0</v>
      </c>
      <c r="J47" s="55"/>
      <c r="K47" s="26" t="str">
        <f t="shared" si="1"/>
        <v>МСМК</v>
      </c>
      <c r="L47" s="24" t="e">
        <f>VLOOKUP($N47,УЧАСТНИКИ!$A$2:$L$1106,9,FALSE)</f>
        <v>#N/A</v>
      </c>
      <c r="M47" s="22" t="e">
        <f>VLOOKUP($N47,УЧАСТНИКИ!$A$2:$L$1106,10,FALSE)</f>
        <v>#N/A</v>
      </c>
    </row>
    <row r="48" spans="1:13" ht="13.2" customHeight="1" x14ac:dyDescent="0.25">
      <c r="A48" s="34" t="s">
        <v>135</v>
      </c>
      <c r="B48" s="22" t="e">
        <f>VLOOKUP($N48,УЧАСТНИКИ!$A$2:$L$1106,3,FALSE)</f>
        <v>#N/A</v>
      </c>
      <c r="C48" s="23" t="e">
        <f>VLOOKUP($N48,УЧАСТНИКИ!$A$2:$L$1106,4,FALSE)</f>
        <v>#N/A</v>
      </c>
      <c r="D48" s="23" t="e">
        <f>VLOOKUP($N48,УЧАСТНИКИ!$A$2:$L$1106,8,FALSE)</f>
        <v>#N/A</v>
      </c>
      <c r="E48" s="22" t="e">
        <f>VLOOKUP($N48,УЧАСТНИКИ!$A$2:$L$1106,5,FALSE)</f>
        <v>#N/A</v>
      </c>
      <c r="F48" s="23" t="e">
        <f>VLOOKUP($N48,УЧАСТНИКИ!$A$2:$L$1106,7,FALSE)</f>
        <v>#N/A</v>
      </c>
      <c r="G48" s="24" t="e">
        <f>VLOOKUP($N48,УЧАСТНИКИ!$A$2:$L$1106,11,FALSE)</f>
        <v>#N/A</v>
      </c>
      <c r="H48" s="25"/>
      <c r="I48" s="10">
        <f t="shared" si="0"/>
        <v>0</v>
      </c>
      <c r="J48" s="55"/>
      <c r="K48" s="26" t="str">
        <f t="shared" si="1"/>
        <v>МСМК</v>
      </c>
      <c r="L48" s="24" t="e">
        <f>VLOOKUP($N48,УЧАСТНИКИ!$A$2:$L$1106,9,FALSE)</f>
        <v>#N/A</v>
      </c>
      <c r="M48" s="22" t="e">
        <f>VLOOKUP($N48,УЧАСТНИКИ!$A$2:$L$1106,10,FALSE)</f>
        <v>#N/A</v>
      </c>
    </row>
    <row r="49" spans="1:13" ht="13.2" customHeight="1" x14ac:dyDescent="0.25">
      <c r="A49" s="34" t="s">
        <v>136</v>
      </c>
      <c r="B49" s="22" t="e">
        <f>VLOOKUP($N49,УЧАСТНИКИ!$A$2:$L$1106,3,FALSE)</f>
        <v>#N/A</v>
      </c>
      <c r="C49" s="23" t="e">
        <f>VLOOKUP($N49,УЧАСТНИКИ!$A$2:$L$1106,4,FALSE)</f>
        <v>#N/A</v>
      </c>
      <c r="D49" s="23" t="e">
        <f>VLOOKUP($N49,УЧАСТНИКИ!$A$2:$L$1106,8,FALSE)</f>
        <v>#N/A</v>
      </c>
      <c r="E49" s="22" t="e">
        <f>VLOOKUP($N49,УЧАСТНИКИ!$A$2:$L$1106,5,FALSE)</f>
        <v>#N/A</v>
      </c>
      <c r="F49" s="23" t="e">
        <f>VLOOKUP($N49,УЧАСТНИКИ!$A$2:$L$1106,7,FALSE)</f>
        <v>#N/A</v>
      </c>
      <c r="G49" s="24" t="e">
        <f>VLOOKUP($N49,УЧАСТНИКИ!$A$2:$L$1106,11,FALSE)</f>
        <v>#N/A</v>
      </c>
      <c r="H49" s="25"/>
      <c r="I49" s="10">
        <f t="shared" si="0"/>
        <v>0</v>
      </c>
      <c r="J49" s="55"/>
      <c r="K49" s="26" t="str">
        <f t="shared" si="1"/>
        <v>МСМК</v>
      </c>
      <c r="L49" s="24" t="e">
        <f>VLOOKUP($N49,УЧАСТНИКИ!$A$2:$L$1106,9,FALSE)</f>
        <v>#N/A</v>
      </c>
      <c r="M49" s="22" t="e">
        <f>VLOOKUP($N49,УЧАСТНИКИ!$A$2:$L$1106,10,FALSE)</f>
        <v>#N/A</v>
      </c>
    </row>
    <row r="50" spans="1:13" ht="13.2" customHeight="1" x14ac:dyDescent="0.25">
      <c r="A50" s="34" t="s">
        <v>137</v>
      </c>
      <c r="B50" s="22" t="e">
        <f>VLOOKUP($N50,УЧАСТНИКИ!$A$2:$L$1106,3,FALSE)</f>
        <v>#N/A</v>
      </c>
      <c r="C50" s="23" t="e">
        <f>VLOOKUP($N50,УЧАСТНИКИ!$A$2:$L$1106,4,FALSE)</f>
        <v>#N/A</v>
      </c>
      <c r="D50" s="23" t="e">
        <f>VLOOKUP($N50,УЧАСТНИКИ!$A$2:$L$1106,8,FALSE)</f>
        <v>#N/A</v>
      </c>
      <c r="E50" s="22" t="e">
        <f>VLOOKUP($N50,УЧАСТНИКИ!$A$2:$L$1106,5,FALSE)</f>
        <v>#N/A</v>
      </c>
      <c r="F50" s="23" t="e">
        <f>VLOOKUP($N50,УЧАСТНИКИ!$A$2:$L$1106,7,FALSE)</f>
        <v>#N/A</v>
      </c>
      <c r="G50" s="24" t="e">
        <f>VLOOKUP($N50,УЧАСТНИКИ!$A$2:$L$1106,11,FALSE)</f>
        <v>#N/A</v>
      </c>
      <c r="H50" s="25"/>
      <c r="I50" s="10">
        <f t="shared" si="0"/>
        <v>0</v>
      </c>
      <c r="J50" s="55"/>
      <c r="K50" s="26" t="str">
        <f t="shared" si="1"/>
        <v>МСМК</v>
      </c>
      <c r="L50" s="24" t="e">
        <f>VLOOKUP($N50,УЧАСТНИКИ!$A$2:$L$1106,9,FALSE)</f>
        <v>#N/A</v>
      </c>
      <c r="M50" s="22" t="e">
        <f>VLOOKUP($N50,УЧАСТНИКИ!$A$2:$L$1106,10,FALSE)</f>
        <v>#N/A</v>
      </c>
    </row>
    <row r="51" spans="1:13" ht="13.2" customHeight="1" x14ac:dyDescent="0.25">
      <c r="A51" s="34" t="s">
        <v>138</v>
      </c>
      <c r="B51" s="22" t="e">
        <f>VLOOKUP($N51,УЧАСТНИКИ!$A$2:$L$1106,3,FALSE)</f>
        <v>#N/A</v>
      </c>
      <c r="C51" s="23" t="e">
        <f>VLOOKUP($N51,УЧАСТНИКИ!$A$2:$L$1106,4,FALSE)</f>
        <v>#N/A</v>
      </c>
      <c r="D51" s="23" t="e">
        <f>VLOOKUP($N51,УЧАСТНИКИ!$A$2:$L$1106,8,FALSE)</f>
        <v>#N/A</v>
      </c>
      <c r="E51" s="22" t="e">
        <f>VLOOKUP($N51,УЧАСТНИКИ!$A$2:$L$1106,5,FALSE)</f>
        <v>#N/A</v>
      </c>
      <c r="F51" s="23" t="e">
        <f>VLOOKUP($N51,УЧАСТНИКИ!$A$2:$L$1106,7,FALSE)</f>
        <v>#N/A</v>
      </c>
      <c r="G51" s="24" t="e">
        <f>VLOOKUP($N51,УЧАСТНИКИ!$A$2:$L$1106,11,FALSE)</f>
        <v>#N/A</v>
      </c>
      <c r="H51" s="25"/>
      <c r="I51" s="10">
        <f t="shared" si="0"/>
        <v>0</v>
      </c>
      <c r="J51" s="55"/>
      <c r="K51" s="26" t="str">
        <f t="shared" si="1"/>
        <v>МСМК</v>
      </c>
      <c r="L51" s="24" t="e">
        <f>VLOOKUP($N51,УЧАСТНИКИ!$A$2:$L$1106,9,FALSE)</f>
        <v>#N/A</v>
      </c>
      <c r="M51" s="22" t="e">
        <f>VLOOKUP($N51,УЧАСТНИКИ!$A$2:$L$1106,10,FALSE)</f>
        <v>#N/A</v>
      </c>
    </row>
    <row r="52" spans="1:13" ht="13.2" customHeight="1" x14ac:dyDescent="0.25">
      <c r="A52" s="34" t="s">
        <v>139</v>
      </c>
      <c r="B52" s="22" t="e">
        <f>VLOOKUP($N52,УЧАСТНИКИ!$A$2:$L$1106,3,FALSE)</f>
        <v>#N/A</v>
      </c>
      <c r="C52" s="23" t="e">
        <f>VLOOKUP($N52,УЧАСТНИКИ!$A$2:$L$1106,4,FALSE)</f>
        <v>#N/A</v>
      </c>
      <c r="D52" s="23" t="e">
        <f>VLOOKUP($N52,УЧАСТНИКИ!$A$2:$L$1106,8,FALSE)</f>
        <v>#N/A</v>
      </c>
      <c r="E52" s="22" t="e">
        <f>VLOOKUP($N52,УЧАСТНИКИ!$A$2:$L$1106,5,FALSE)</f>
        <v>#N/A</v>
      </c>
      <c r="F52" s="23" t="e">
        <f>VLOOKUP($N52,УЧАСТНИКИ!$A$2:$L$1106,7,FALSE)</f>
        <v>#N/A</v>
      </c>
      <c r="G52" s="24" t="e">
        <f>VLOOKUP($N52,УЧАСТНИКИ!$A$2:$L$1106,11,FALSE)</f>
        <v>#N/A</v>
      </c>
      <c r="H52" s="25"/>
      <c r="I52" s="10">
        <f t="shared" si="0"/>
        <v>0</v>
      </c>
      <c r="J52" s="55"/>
      <c r="K52" s="26" t="str">
        <f t="shared" si="1"/>
        <v>МСМК</v>
      </c>
      <c r="L52" s="24" t="e">
        <f>VLOOKUP($N52,УЧАСТНИКИ!$A$2:$L$1106,9,FALSE)</f>
        <v>#N/A</v>
      </c>
      <c r="M52" s="22" t="e">
        <f>VLOOKUP($N52,УЧАСТНИКИ!$A$2:$L$1106,10,FALSE)</f>
        <v>#N/A</v>
      </c>
    </row>
    <row r="53" spans="1:13" ht="13.2" customHeight="1" x14ac:dyDescent="0.25">
      <c r="A53" s="34" t="s">
        <v>140</v>
      </c>
      <c r="B53" s="22" t="e">
        <f>VLOOKUP($N53,УЧАСТНИКИ!$A$2:$L$1106,3,FALSE)</f>
        <v>#N/A</v>
      </c>
      <c r="C53" s="23" t="e">
        <f>VLOOKUP($N53,УЧАСТНИКИ!$A$2:$L$1106,4,FALSE)</f>
        <v>#N/A</v>
      </c>
      <c r="D53" s="23" t="e">
        <f>VLOOKUP($N53,УЧАСТНИКИ!$A$2:$L$1106,8,FALSE)</f>
        <v>#N/A</v>
      </c>
      <c r="E53" s="22" t="e">
        <f>VLOOKUP($N53,УЧАСТНИКИ!$A$2:$L$1106,5,FALSE)</f>
        <v>#N/A</v>
      </c>
      <c r="F53" s="23" t="e">
        <f>VLOOKUP($N53,УЧАСТНИКИ!$A$2:$L$1106,7,FALSE)</f>
        <v>#N/A</v>
      </c>
      <c r="G53" s="24" t="e">
        <f>VLOOKUP($N53,УЧАСТНИКИ!$A$2:$L$1106,11,FALSE)</f>
        <v>#N/A</v>
      </c>
      <c r="H53" s="25"/>
      <c r="I53" s="10">
        <f t="shared" si="0"/>
        <v>0</v>
      </c>
      <c r="J53" s="55"/>
      <c r="K53" s="26" t="str">
        <f t="shared" si="1"/>
        <v>МСМК</v>
      </c>
      <c r="L53" s="24" t="e">
        <f>VLOOKUP($N53,УЧАСТНИКИ!$A$2:$L$1106,9,FALSE)</f>
        <v>#N/A</v>
      </c>
      <c r="M53" s="22" t="e">
        <f>VLOOKUP($N53,УЧАСТНИКИ!$A$2:$L$1106,10,FALSE)</f>
        <v>#N/A</v>
      </c>
    </row>
    <row r="54" spans="1:13" ht="13.2" customHeight="1" x14ac:dyDescent="0.25">
      <c r="A54" s="34" t="s">
        <v>141</v>
      </c>
      <c r="B54" s="22" t="e">
        <f>VLOOKUP($N54,УЧАСТНИКИ!$A$2:$L$1106,3,FALSE)</f>
        <v>#N/A</v>
      </c>
      <c r="C54" s="23" t="e">
        <f>VLOOKUP($N54,УЧАСТНИКИ!$A$2:$L$1106,4,FALSE)</f>
        <v>#N/A</v>
      </c>
      <c r="D54" s="23" t="e">
        <f>VLOOKUP($N54,УЧАСТНИКИ!$A$2:$L$1106,8,FALSE)</f>
        <v>#N/A</v>
      </c>
      <c r="E54" s="22" t="e">
        <f>VLOOKUP($N54,УЧАСТНИКИ!$A$2:$L$1106,5,FALSE)</f>
        <v>#N/A</v>
      </c>
      <c r="F54" s="23" t="e">
        <f>VLOOKUP($N54,УЧАСТНИКИ!$A$2:$L$1106,7,FALSE)</f>
        <v>#N/A</v>
      </c>
      <c r="G54" s="24" t="e">
        <f>VLOOKUP($N54,УЧАСТНИКИ!$A$2:$L$1106,11,FALSE)</f>
        <v>#N/A</v>
      </c>
      <c r="H54" s="25"/>
      <c r="I54" s="10">
        <f t="shared" si="0"/>
        <v>0</v>
      </c>
      <c r="J54" s="55"/>
      <c r="K54" s="26" t="str">
        <f t="shared" si="1"/>
        <v>МСМК</v>
      </c>
      <c r="L54" s="24" t="e">
        <f>VLOOKUP($N54,УЧАСТНИКИ!$A$2:$L$1106,9,FALSE)</f>
        <v>#N/A</v>
      </c>
      <c r="M54" s="22" t="e">
        <f>VLOOKUP($N54,УЧАСТНИКИ!$A$2:$L$1106,10,FALSE)</f>
        <v>#N/A</v>
      </c>
    </row>
    <row r="55" spans="1:13" ht="13.2" customHeight="1" x14ac:dyDescent="0.25">
      <c r="A55" s="34" t="s">
        <v>142</v>
      </c>
      <c r="B55" s="22" t="e">
        <f>VLOOKUP($N55,УЧАСТНИКИ!$A$2:$L$1106,3,FALSE)</f>
        <v>#N/A</v>
      </c>
      <c r="C55" s="23" t="e">
        <f>VLOOKUP($N55,УЧАСТНИКИ!$A$2:$L$1106,4,FALSE)</f>
        <v>#N/A</v>
      </c>
      <c r="D55" s="23" t="e">
        <f>VLOOKUP($N55,УЧАСТНИКИ!$A$2:$L$1106,8,FALSE)</f>
        <v>#N/A</v>
      </c>
      <c r="E55" s="22" t="e">
        <f>VLOOKUP($N55,УЧАСТНИКИ!$A$2:$L$1106,5,FALSE)</f>
        <v>#N/A</v>
      </c>
      <c r="F55" s="23" t="e">
        <f>VLOOKUP($N55,УЧАСТНИКИ!$A$2:$L$1106,7,FALSE)</f>
        <v>#N/A</v>
      </c>
      <c r="G55" s="24" t="e">
        <f>VLOOKUP($N55,УЧАСТНИКИ!$A$2:$L$1106,11,FALSE)</f>
        <v>#N/A</v>
      </c>
      <c r="H55" s="25"/>
      <c r="I55" s="10">
        <f t="shared" si="0"/>
        <v>0</v>
      </c>
      <c r="J55" s="55"/>
      <c r="K55" s="26" t="str">
        <f t="shared" si="1"/>
        <v>МСМК</v>
      </c>
      <c r="L55" s="24" t="e">
        <f>VLOOKUP($N55,УЧАСТНИКИ!$A$2:$L$1106,9,FALSE)</f>
        <v>#N/A</v>
      </c>
      <c r="M55" s="22" t="e">
        <f>VLOOKUP($N55,УЧАСТНИКИ!$A$2:$L$1106,10,FALSE)</f>
        <v>#N/A</v>
      </c>
    </row>
    <row r="56" spans="1:13" ht="13.2" customHeight="1" x14ac:dyDescent="0.25">
      <c r="A56" s="34" t="s">
        <v>143</v>
      </c>
      <c r="B56" s="22" t="e">
        <f>VLOOKUP($N56,УЧАСТНИКИ!$A$2:$L$1106,3,FALSE)</f>
        <v>#N/A</v>
      </c>
      <c r="C56" s="23" t="e">
        <f>VLOOKUP($N56,УЧАСТНИКИ!$A$2:$L$1106,4,FALSE)</f>
        <v>#N/A</v>
      </c>
      <c r="D56" s="23" t="e">
        <f>VLOOKUP($N56,УЧАСТНИКИ!$A$2:$L$1106,8,FALSE)</f>
        <v>#N/A</v>
      </c>
      <c r="E56" s="22" t="e">
        <f>VLOOKUP($N56,УЧАСТНИКИ!$A$2:$L$1106,5,FALSE)</f>
        <v>#N/A</v>
      </c>
      <c r="F56" s="23" t="e">
        <f>VLOOKUP($N56,УЧАСТНИКИ!$A$2:$L$1106,7,FALSE)</f>
        <v>#N/A</v>
      </c>
      <c r="G56" s="24" t="e">
        <f>VLOOKUP($N56,УЧАСТНИКИ!$A$2:$L$1106,11,FALSE)</f>
        <v>#N/A</v>
      </c>
      <c r="H56" s="25"/>
      <c r="I56" s="56">
        <f t="shared" si="0"/>
        <v>0</v>
      </c>
      <c r="J56" s="55"/>
      <c r="K56" s="26" t="str">
        <f t="shared" si="1"/>
        <v>МСМК</v>
      </c>
      <c r="L56" s="57" t="e">
        <f>VLOOKUP($N56,УЧАСТНИКИ!$A$2:$L$1106,9,FALSE)</f>
        <v>#N/A</v>
      </c>
      <c r="M56" s="22" t="e">
        <f>VLOOKUP($N56,УЧАСТНИКИ!$A$2:$L$1106,10,FALSE)</f>
        <v>#N/A</v>
      </c>
    </row>
    <row r="57" spans="1:13" ht="13.2" customHeight="1" x14ac:dyDescent="0.25">
      <c r="A57" s="23"/>
    </row>
    <row r="58" spans="1:13" ht="13.2" customHeight="1" x14ac:dyDescent="0.25">
      <c r="A58" s="23"/>
    </row>
    <row r="59" spans="1:13" ht="13.2" customHeight="1" x14ac:dyDescent="0.25">
      <c r="A59" s="23"/>
    </row>
    <row r="60" spans="1:13" ht="13.2" customHeight="1" x14ac:dyDescent="0.25">
      <c r="A60" s="23"/>
    </row>
    <row r="61" spans="1:13" ht="13.2" customHeight="1" x14ac:dyDescent="0.25">
      <c r="A61" s="23"/>
    </row>
    <row r="62" spans="1:13" ht="13.2" customHeight="1" x14ac:dyDescent="0.25">
      <c r="A62" s="23"/>
    </row>
    <row r="63" spans="1:13" ht="13.2" customHeight="1" x14ac:dyDescent="0.25">
      <c r="A63" s="23"/>
    </row>
    <row r="64" spans="1:13" ht="13.2" customHeight="1" x14ac:dyDescent="0.25">
      <c r="A64" s="23"/>
    </row>
    <row r="65" spans="1:1" ht="13.2" customHeight="1" x14ac:dyDescent="0.25">
      <c r="A65" s="23"/>
    </row>
    <row r="66" spans="1:1" ht="13.2" customHeight="1" x14ac:dyDescent="0.25">
      <c r="A66" s="23"/>
    </row>
    <row r="67" spans="1:1" ht="13.2" customHeight="1" x14ac:dyDescent="0.25">
      <c r="A67" s="23"/>
    </row>
    <row r="68" spans="1:1" ht="13.2" customHeight="1" x14ac:dyDescent="0.25">
      <c r="A68" s="23"/>
    </row>
    <row r="69" spans="1:1" ht="13.2" customHeight="1" x14ac:dyDescent="0.25">
      <c r="A69" s="23"/>
    </row>
    <row r="70" spans="1:1" ht="13.2" customHeight="1" x14ac:dyDescent="0.25">
      <c r="A70" s="23"/>
    </row>
    <row r="71" spans="1:1" ht="13.2" customHeight="1" x14ac:dyDescent="0.25">
      <c r="A71" s="23"/>
    </row>
    <row r="72" spans="1:1" ht="13.2" customHeight="1" x14ac:dyDescent="0.25">
      <c r="A72" s="23"/>
    </row>
    <row r="73" spans="1:1" ht="13.2" customHeight="1" x14ac:dyDescent="0.25">
      <c r="A73" s="23"/>
    </row>
    <row r="74" spans="1:1" ht="13.2" customHeight="1" x14ac:dyDescent="0.25">
      <c r="A74" s="23"/>
    </row>
    <row r="75" spans="1:1" ht="13.2" customHeight="1" x14ac:dyDescent="0.25">
      <c r="A75" s="23"/>
    </row>
    <row r="76" spans="1:1" ht="13.2" customHeight="1" x14ac:dyDescent="0.25">
      <c r="A76" s="23"/>
    </row>
    <row r="77" spans="1:1" ht="13.2" customHeight="1" x14ac:dyDescent="0.25">
      <c r="A77" s="23"/>
    </row>
    <row r="78" spans="1:1" ht="13.2" customHeight="1" x14ac:dyDescent="0.25">
      <c r="A78" s="23"/>
    </row>
    <row r="79" spans="1:1" ht="13.2" customHeight="1" x14ac:dyDescent="0.25">
      <c r="A79" s="23"/>
    </row>
    <row r="80" spans="1:1" ht="13.2" customHeight="1" x14ac:dyDescent="0.25">
      <c r="A80" s="23"/>
    </row>
    <row r="81" spans="1:1" ht="13.2" customHeight="1" x14ac:dyDescent="0.25">
      <c r="A81" s="23"/>
    </row>
    <row r="82" spans="1:1" ht="13.2" customHeight="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3">
    <mergeCell ref="A10:B10"/>
    <mergeCell ref="F10:G10"/>
    <mergeCell ref="A1:M1"/>
    <mergeCell ref="A2:M2"/>
    <mergeCell ref="A3:M3"/>
    <mergeCell ref="F9:G9"/>
    <mergeCell ref="A9:B9"/>
    <mergeCell ref="I9:K9"/>
    <mergeCell ref="A5:M5"/>
    <mergeCell ref="A4:M4"/>
    <mergeCell ref="A6:M6"/>
    <mergeCell ref="A7:M7"/>
    <mergeCell ref="A8:M8"/>
  </mergeCells>
  <phoneticPr fontId="1" type="noConversion"/>
  <pageMargins left="0.39370078740157483" right="0.39370078740157483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4">
    <tabColor indexed="15"/>
  </sheetPr>
  <dimension ref="A1:W101"/>
  <sheetViews>
    <sheetView view="pageBreakPreview" zoomScale="70" zoomScaleNormal="90" zoomScaleSheetLayoutView="70" workbookViewId="0">
      <selection activeCell="A5" sqref="A5:M5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13.6640625" style="7" hidden="1" customWidth="1" outlineLevel="1"/>
    <col min="9" max="9" width="8.44140625" style="11" customWidth="1" collapsed="1"/>
    <col min="10" max="10" width="7.33203125" style="11" hidden="1" customWidth="1"/>
    <col min="11" max="11" width="10.5546875" style="7" customWidth="1"/>
    <col min="12" max="12" width="8.44140625" style="15" customWidth="1"/>
    <col min="13" max="13" width="31.44140625" style="7" customWidth="1"/>
    <col min="14" max="23" width="8.33203125" style="7" customWidth="1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S7" s="8"/>
      <c r="T7" s="8"/>
      <c r="U7" s="9"/>
    </row>
    <row r="8" spans="1:23" ht="15.6" x14ac:dyDescent="0.25">
      <c r="A8" s="334" t="s">
        <v>205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S8" s="8"/>
      <c r="T8" s="8"/>
      <c r="U8" s="9"/>
    </row>
    <row r="9" spans="1:23" ht="12.75" customHeight="1" x14ac:dyDescent="0.25">
      <c r="A9" s="331" t="s">
        <v>234</v>
      </c>
      <c r="B9" s="331"/>
      <c r="D9" s="12"/>
      <c r="E9" s="13"/>
      <c r="F9" s="336"/>
      <c r="G9" s="336"/>
      <c r="H9" s="14"/>
      <c r="I9" s="337"/>
      <c r="J9" s="337"/>
      <c r="K9" s="337"/>
      <c r="M9" s="11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K10" s="19"/>
      <c r="L10" s="51"/>
      <c r="M10" s="19" t="str">
        <f>d_5</f>
        <v>г. Сочи, ул. Бзугу 2, ст. им. Славы Метревели</v>
      </c>
      <c r="N10" s="29"/>
      <c r="O10" s="29"/>
      <c r="S10" s="8"/>
      <c r="T10" s="8"/>
      <c r="U10" s="9"/>
    </row>
    <row r="11" spans="1:23" ht="13.8" thickBot="1" x14ac:dyDescent="0.3">
      <c r="A11" s="18" t="s">
        <v>230</v>
      </c>
      <c r="D11" s="12"/>
      <c r="E11" s="12"/>
      <c r="G11" s="138"/>
      <c r="I11" s="139" t="s">
        <v>70</v>
      </c>
      <c r="J11" s="7"/>
      <c r="K11" s="19" t="str">
        <f>d_2</f>
        <v>29.05.2019г.</v>
      </c>
      <c r="L11" s="51">
        <v>0.35416666666666669</v>
      </c>
      <c r="M11" s="18" t="str">
        <f>d_6</f>
        <v>t° +17 вл. 91%</v>
      </c>
      <c r="N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40"/>
      <c r="I12" s="41" t="s">
        <v>11</v>
      </c>
      <c r="J12" s="41" t="s">
        <v>12</v>
      </c>
      <c r="K12" s="44" t="s">
        <v>145</v>
      </c>
      <c r="L12" s="44" t="s">
        <v>13</v>
      </c>
      <c r="M12" s="46" t="s">
        <v>146</v>
      </c>
      <c r="O12" s="143">
        <v>14650</v>
      </c>
      <c r="P12" s="143">
        <v>14924</v>
      </c>
      <c r="Q12" s="144">
        <v>15474</v>
      </c>
      <c r="R12" s="144">
        <v>20124</v>
      </c>
      <c r="S12" s="144">
        <v>21024</v>
      </c>
      <c r="T12" s="144">
        <v>22024</v>
      </c>
      <c r="U12" s="144">
        <v>23124</v>
      </c>
      <c r="V12" s="144">
        <v>24324</v>
      </c>
      <c r="W12" s="145">
        <v>25824</v>
      </c>
    </row>
    <row r="13" spans="1:23" ht="13.2" customHeight="1" x14ac:dyDescent="0.25">
      <c r="A13" s="34" t="s">
        <v>42</v>
      </c>
      <c r="B13" s="22" t="str">
        <f>VLOOKUP($N13,УЧАСТНИКИ!$A$2:$L$1106,3,FALSE)</f>
        <v>Овчинников Вaдим</v>
      </c>
      <c r="C13" s="23" t="str">
        <f>VLOOKUP($N13,УЧАСТНИКИ!$A$2:$L$1106,4,FALSE)</f>
        <v>04.01.1996</v>
      </c>
      <c r="D13" s="23" t="str">
        <f>VLOOKUP($N13,УЧАСТНИКИ!$A$2:$L$1106,8,FALSE)</f>
        <v>КМС</v>
      </c>
      <c r="E13" s="22" t="str">
        <f>VLOOKUP($N13,УЧАСТНИКИ!$A$2:$L$1106,5,FALSE)</f>
        <v xml:space="preserve">Свердловская область </v>
      </c>
      <c r="F13" s="23">
        <f>VLOOKUP($N13,УЧАСТНИКИ!$A$2:$L$1106,7,FALSE)</f>
        <v>0</v>
      </c>
      <c r="G13" s="24" t="str">
        <f>VLOOKUP($N13,УЧАСТНИКИ!$A$2:$L$1106,11,FALSE)</f>
        <v xml:space="preserve"> ГАУ СО "ЦСП", СК "Спутник", УГЛТУ</v>
      </c>
      <c r="H13" s="37">
        <v>23015</v>
      </c>
      <c r="I13" s="10" t="str">
        <f>IF(H13=0,0,CONCATENATE(MID(H13,1,1),":",MID(H13,2,2),",",MID(H13,4,2)))</f>
        <v>2:30,15</v>
      </c>
      <c r="J13" s="55"/>
      <c r="K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1юн</v>
      </c>
      <c r="L13" s="24" t="str">
        <f>VLOOKUP($N13,УЧАСТНИКИ!$A$2:$L$1106,9,FALSE)</f>
        <v>К</v>
      </c>
      <c r="M13" s="22" t="str">
        <f>VLOOKUP($N13,УЧАСТНИКИ!$A$2:$L$1106,10,FALSE)</f>
        <v>Семкин А.В., Хрущелева Н.П.</v>
      </c>
      <c r="N13" s="7" t="s">
        <v>101</v>
      </c>
    </row>
    <row r="14" spans="1:23" ht="13.2" customHeight="1" x14ac:dyDescent="0.25">
      <c r="A14" s="34" t="s">
        <v>43</v>
      </c>
      <c r="B14" s="22" t="e">
        <f>VLOOKUP($N14,УЧАСТНИКИ!$A$2:$L$1106,3,FALSE)</f>
        <v>#N/A</v>
      </c>
      <c r="C14" s="23" t="e">
        <f>VLOOKUP($N14,УЧАСТНИКИ!$A$2:$L$1106,4,FALSE)</f>
        <v>#N/A</v>
      </c>
      <c r="D14" s="23" t="e">
        <f>VLOOKUP($N14,УЧАСТНИКИ!$A$2:$L$1106,8,FALSE)</f>
        <v>#N/A</v>
      </c>
      <c r="E14" s="22" t="e">
        <f>VLOOKUP($N14,УЧАСТНИКИ!$A$2:$L$1106,5,FALSE)</f>
        <v>#N/A</v>
      </c>
      <c r="F14" s="23" t="e">
        <f>VLOOKUP($N14,УЧАСТНИКИ!$A$2:$L$1106,7,FALSE)</f>
        <v>#N/A</v>
      </c>
      <c r="G14" s="24" t="e">
        <f>VLOOKUP($N14,УЧАСТНИКИ!$A$2:$L$1106,11,FALSE)</f>
        <v>#N/A</v>
      </c>
      <c r="H14" s="25">
        <v>14916</v>
      </c>
      <c r="I14" s="10" t="str">
        <f t="shared" ref="I14:I31" si="0">IF(H14=0,0,CONCATENATE(MID(H14,1,1),":",MID(H14,2,2),",",MID(H14,4,2)))</f>
        <v>1:49,16</v>
      </c>
      <c r="J14" s="55"/>
      <c r="K14" s="26" t="str">
        <f t="shared" ref="K14:K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</v>
      </c>
      <c r="L14" s="24" t="e">
        <f>VLOOKUP($N14,УЧАСТНИКИ!$A$2:$L$1106,9,FALSE)</f>
        <v>#N/A</v>
      </c>
      <c r="M14" s="22" t="e">
        <f>VLOOKUP($N14,УЧАСТНИКИ!$A$2:$L$1106,10,FALSE)</f>
        <v>#N/A</v>
      </c>
    </row>
    <row r="15" spans="1:23" ht="13.2" customHeight="1" x14ac:dyDescent="0.25">
      <c r="A15" s="34" t="s">
        <v>44</v>
      </c>
      <c r="B15" s="22" t="e">
        <f>VLOOKUP($N15,УЧАСТНИКИ!$A$2:$L$1106,3,FALSE)</f>
        <v>#N/A</v>
      </c>
      <c r="C15" s="23" t="e">
        <f>VLOOKUP($N15,УЧАСТНИКИ!$A$2:$L$1106,4,FALSE)</f>
        <v>#N/A</v>
      </c>
      <c r="D15" s="23" t="e">
        <f>VLOOKUP($N15,УЧАСТНИКИ!$A$2:$L$1106,8,FALSE)</f>
        <v>#N/A</v>
      </c>
      <c r="E15" s="22" t="e">
        <f>VLOOKUP($N15,УЧАСТНИКИ!$A$2:$L$1106,5,FALSE)</f>
        <v>#N/A</v>
      </c>
      <c r="F15" s="23" t="e">
        <f>VLOOKUP($N15,УЧАСТНИКИ!$A$2:$L$1106,7,FALSE)</f>
        <v>#N/A</v>
      </c>
      <c r="G15" s="24" t="e">
        <f>VLOOKUP($N15,УЧАСТНИКИ!$A$2:$L$1106,11,FALSE)</f>
        <v>#N/A</v>
      </c>
      <c r="H15" s="25">
        <v>14945</v>
      </c>
      <c r="I15" s="10" t="str">
        <f t="shared" si="0"/>
        <v>1:49,45</v>
      </c>
      <c r="J15" s="55"/>
      <c r="K15" s="26" t="str">
        <f t="shared" si="1"/>
        <v>КМС</v>
      </c>
      <c r="L15" s="24" t="e">
        <f>VLOOKUP($N15,УЧАСТНИКИ!$A$2:$L$1106,9,FALSE)</f>
        <v>#N/A</v>
      </c>
      <c r="M15" s="22" t="e">
        <f>VLOOKUP($N15,УЧАСТНИКИ!$A$2:$L$1106,10,FALSE)</f>
        <v>#N/A</v>
      </c>
    </row>
    <row r="16" spans="1:23" ht="13.2" customHeight="1" x14ac:dyDescent="0.25">
      <c r="A16" s="34" t="s">
        <v>45</v>
      </c>
      <c r="B16" s="22" t="e">
        <f>VLOOKUP($N16,УЧАСТНИКИ!$A$2:$L$1106,3,FALSE)</f>
        <v>#N/A</v>
      </c>
      <c r="C16" s="23" t="e">
        <f>VLOOKUP($N16,УЧАСТНИКИ!$A$2:$L$1106,4,FALSE)</f>
        <v>#N/A</v>
      </c>
      <c r="D16" s="23" t="e">
        <f>VLOOKUP($N16,УЧАСТНИКИ!$A$2:$L$1106,8,FALSE)</f>
        <v>#N/A</v>
      </c>
      <c r="E16" s="22" t="e">
        <f>VLOOKUP($N16,УЧАСТНИКИ!$A$2:$L$1106,5,FALSE)</f>
        <v>#N/A</v>
      </c>
      <c r="F16" s="23" t="e">
        <f>VLOOKUP($N16,УЧАСТНИКИ!$A$2:$L$1106,7,FALSE)</f>
        <v>#N/A</v>
      </c>
      <c r="G16" s="24" t="e">
        <f>VLOOKUP($N16,УЧАСТНИКИ!$A$2:$L$1106,11,FALSE)</f>
        <v>#N/A</v>
      </c>
      <c r="H16" s="25">
        <v>14915</v>
      </c>
      <c r="I16" s="10" t="str">
        <f t="shared" si="0"/>
        <v>1:49,15</v>
      </c>
      <c r="J16" s="55"/>
      <c r="K16" s="26" t="str">
        <f t="shared" si="1"/>
        <v>МС</v>
      </c>
      <c r="L16" s="24" t="e">
        <f>VLOOKUP($N16,УЧАСТНИКИ!$A$2:$L$1106,9,FALSE)</f>
        <v>#N/A</v>
      </c>
      <c r="M16" s="22" t="e">
        <f>VLOOKUP($N16,УЧАСТНИКИ!$A$2:$L$1106,10,FALSE)</f>
        <v>#N/A</v>
      </c>
      <c r="N16" s="27"/>
    </row>
    <row r="17" spans="1:14" ht="13.2" customHeight="1" x14ac:dyDescent="0.25">
      <c r="A17" s="34" t="s">
        <v>46</v>
      </c>
      <c r="B17" s="22" t="e">
        <f>VLOOKUP($N17,УЧАСТНИКИ!$A$2:$L$1106,3,FALSE)</f>
        <v>#N/A</v>
      </c>
      <c r="C17" s="23" t="e">
        <f>VLOOKUP($N17,УЧАСТНИКИ!$A$2:$L$1106,4,FALSE)</f>
        <v>#N/A</v>
      </c>
      <c r="D17" s="23" t="e">
        <f>VLOOKUP($N17,УЧАСТНИКИ!$A$2:$L$1106,8,FALSE)</f>
        <v>#N/A</v>
      </c>
      <c r="E17" s="22" t="e">
        <f>VLOOKUP($N17,УЧАСТНИКИ!$A$2:$L$1106,5,FALSE)</f>
        <v>#N/A</v>
      </c>
      <c r="F17" s="23" t="e">
        <f>VLOOKUP($N17,УЧАСТНИКИ!$A$2:$L$1106,7,FALSE)</f>
        <v>#N/A</v>
      </c>
      <c r="G17" s="24" t="e">
        <f>VLOOKUP($N17,УЧАСТНИКИ!$A$2:$L$1106,11,FALSE)</f>
        <v>#N/A</v>
      </c>
      <c r="H17" s="25">
        <v>22115</v>
      </c>
      <c r="I17" s="10" t="str">
        <f t="shared" si="0"/>
        <v>2:21,15</v>
      </c>
      <c r="J17" s="55"/>
      <c r="K17" s="26" t="str">
        <f t="shared" si="1"/>
        <v>1юн</v>
      </c>
      <c r="L17" s="24" t="e">
        <f>VLOOKUP($N17,УЧАСТНИКИ!$A$2:$L$1106,9,FALSE)</f>
        <v>#N/A</v>
      </c>
      <c r="M17" s="22" t="e">
        <f>VLOOKUP($N17,УЧАСТНИКИ!$A$2:$L$1106,10,FALSE)</f>
        <v>#N/A</v>
      </c>
      <c r="N17" s="27"/>
    </row>
    <row r="18" spans="1:14" ht="13.2" customHeight="1" x14ac:dyDescent="0.25">
      <c r="A18" s="34" t="s">
        <v>47</v>
      </c>
      <c r="B18" s="22" t="e">
        <f>VLOOKUP($N18,УЧАСТНИКИ!$A$2:$L$1106,3,FALSE)</f>
        <v>#N/A</v>
      </c>
      <c r="C18" s="23" t="e">
        <f>VLOOKUP($N18,УЧАСТНИКИ!$A$2:$L$1106,4,FALSE)</f>
        <v>#N/A</v>
      </c>
      <c r="D18" s="23" t="e">
        <f>VLOOKUP($N18,УЧАСТНИКИ!$A$2:$L$1106,8,FALSE)</f>
        <v>#N/A</v>
      </c>
      <c r="E18" s="22" t="e">
        <f>VLOOKUP($N18,УЧАСТНИКИ!$A$2:$L$1106,5,FALSE)</f>
        <v>#N/A</v>
      </c>
      <c r="F18" s="23" t="e">
        <f>VLOOKUP($N18,УЧАСТНИКИ!$A$2:$L$1106,7,FALSE)</f>
        <v>#N/A</v>
      </c>
      <c r="G18" s="24" t="e">
        <f>VLOOKUP($N18,УЧАСТНИКИ!$A$2:$L$1106,11,FALSE)</f>
        <v>#N/A</v>
      </c>
      <c r="H18" s="25">
        <v>22014</v>
      </c>
      <c r="I18" s="10" t="str">
        <f t="shared" si="0"/>
        <v>2:20,14</v>
      </c>
      <c r="J18" s="55"/>
      <c r="K18" s="26" t="str">
        <f t="shared" si="1"/>
        <v>3</v>
      </c>
      <c r="L18" s="24" t="e">
        <f>VLOOKUP($N18,УЧАСТНИКИ!$A$2:$L$1106,9,FALSE)</f>
        <v>#N/A</v>
      </c>
      <c r="M18" s="22" t="e">
        <f>VLOOKUP($N18,УЧАСТНИКИ!$A$2:$L$1106,10,FALSE)</f>
        <v>#N/A</v>
      </c>
      <c r="N18" s="27"/>
    </row>
    <row r="19" spans="1:14" ht="13.2" customHeight="1" x14ac:dyDescent="0.25">
      <c r="A19" s="34" t="s">
        <v>48</v>
      </c>
      <c r="B19" s="22" t="e">
        <f>VLOOKUP($N19,УЧАСТНИКИ!$A$2:$L$1106,3,FALSE)</f>
        <v>#N/A</v>
      </c>
      <c r="C19" s="23" t="e">
        <f>VLOOKUP($N19,УЧАСТНИКИ!$A$2:$L$1106,4,FALSE)</f>
        <v>#N/A</v>
      </c>
      <c r="D19" s="23" t="e">
        <f>VLOOKUP($N19,УЧАСТНИКИ!$A$2:$L$1106,8,FALSE)</f>
        <v>#N/A</v>
      </c>
      <c r="E19" s="22" t="e">
        <f>VLOOKUP($N19,УЧАСТНИКИ!$A$2:$L$1106,5,FALSE)</f>
        <v>#N/A</v>
      </c>
      <c r="F19" s="23" t="e">
        <f>VLOOKUP($N19,УЧАСТНИКИ!$A$2:$L$1106,7,FALSE)</f>
        <v>#N/A</v>
      </c>
      <c r="G19" s="24" t="e">
        <f>VLOOKUP($N19,УЧАСТНИКИ!$A$2:$L$1106,11,FALSE)</f>
        <v>#N/A</v>
      </c>
      <c r="H19" s="25">
        <v>22015</v>
      </c>
      <c r="I19" s="10" t="str">
        <f t="shared" si="0"/>
        <v>2:20,15</v>
      </c>
      <c r="J19" s="55"/>
      <c r="K19" s="26" t="str">
        <f t="shared" si="1"/>
        <v>3</v>
      </c>
      <c r="L19" s="24" t="e">
        <f>VLOOKUP($N19,УЧАСТНИКИ!$A$2:$L$1106,9,FALSE)</f>
        <v>#N/A</v>
      </c>
      <c r="M19" s="22" t="e">
        <f>VLOOKUP($N19,УЧАСТНИКИ!$A$2:$L$1106,10,FALSE)</f>
        <v>#N/A</v>
      </c>
      <c r="N19" s="27"/>
    </row>
    <row r="20" spans="1:14" ht="13.2" customHeight="1" x14ac:dyDescent="0.25">
      <c r="A20" s="34" t="s">
        <v>71</v>
      </c>
      <c r="B20" s="22" t="e">
        <f>VLOOKUP($N20,УЧАСТНИКИ!$A$2:$L$1106,3,FALSE)</f>
        <v>#N/A</v>
      </c>
      <c r="C20" s="23" t="e">
        <f>VLOOKUP($N20,УЧАСТНИКИ!$A$2:$L$1106,4,FALSE)</f>
        <v>#N/A</v>
      </c>
      <c r="D20" s="23" t="e">
        <f>VLOOKUP($N20,УЧАСТНИКИ!$A$2:$L$1106,8,FALSE)</f>
        <v>#N/A</v>
      </c>
      <c r="E20" s="22" t="e">
        <f>VLOOKUP($N20,УЧАСТНИКИ!$A$2:$L$1106,5,FALSE)</f>
        <v>#N/A</v>
      </c>
      <c r="F20" s="23" t="e">
        <f>VLOOKUP($N20,УЧАСТНИКИ!$A$2:$L$1106,7,FALSE)</f>
        <v>#N/A</v>
      </c>
      <c r="G20" s="24" t="e">
        <f>VLOOKUP($N20,УЧАСТНИКИ!$A$2:$L$1106,11,FALSE)</f>
        <v>#N/A</v>
      </c>
      <c r="H20" s="25">
        <v>22016</v>
      </c>
      <c r="I20" s="10" t="str">
        <f t="shared" si="0"/>
        <v>2:20,16</v>
      </c>
      <c r="J20" s="55"/>
      <c r="K20" s="26" t="str">
        <f t="shared" si="1"/>
        <v>3</v>
      </c>
      <c r="L20" s="24" t="e">
        <f>VLOOKUP($N20,УЧАСТНИКИ!$A$2:$L$1106,9,FALSE)</f>
        <v>#N/A</v>
      </c>
      <c r="M20" s="22" t="e">
        <f>VLOOKUP($N20,УЧАСТНИКИ!$A$2:$L$1106,10,FALSE)</f>
        <v>#N/A</v>
      </c>
      <c r="N20" s="27"/>
    </row>
    <row r="21" spans="1:14" ht="13.2" customHeight="1" x14ac:dyDescent="0.25">
      <c r="A21" s="34" t="s">
        <v>78</v>
      </c>
      <c r="B21" s="22" t="e">
        <f>VLOOKUP($N21,УЧАСТНИКИ!$A$2:$L$1106,3,FALSE)</f>
        <v>#N/A</v>
      </c>
      <c r="C21" s="23" t="e">
        <f>VLOOKUP($N21,УЧАСТНИКИ!$A$2:$L$1106,4,FALSE)</f>
        <v>#N/A</v>
      </c>
      <c r="D21" s="23" t="e">
        <f>VLOOKUP($N21,УЧАСТНИКИ!$A$2:$L$1106,8,FALSE)</f>
        <v>#N/A</v>
      </c>
      <c r="E21" s="22" t="e">
        <f>VLOOKUP($N21,УЧАСТНИКИ!$A$2:$L$1106,5,FALSE)</f>
        <v>#N/A</v>
      </c>
      <c r="F21" s="23" t="e">
        <f>VLOOKUP($N21,УЧАСТНИКИ!$A$2:$L$1106,7,FALSE)</f>
        <v>#N/A</v>
      </c>
      <c r="G21" s="24" t="e">
        <f>VLOOKUP($N21,УЧАСТНИКИ!$A$2:$L$1106,11,FALSE)</f>
        <v>#N/A</v>
      </c>
      <c r="H21" s="25">
        <v>23015</v>
      </c>
      <c r="I21" s="10" t="str">
        <f t="shared" si="0"/>
        <v>2:30,15</v>
      </c>
      <c r="J21" s="55"/>
      <c r="K21" s="26" t="str">
        <f t="shared" si="1"/>
        <v>1юн</v>
      </c>
      <c r="L21" s="24" t="e">
        <f>VLOOKUP($N21,УЧАСТНИКИ!$A$2:$L$1106,9,FALSE)</f>
        <v>#N/A</v>
      </c>
      <c r="M21" s="22" t="e">
        <f>VLOOKUP($N21,УЧАСТНИКИ!$A$2:$L$1106,10,FALSE)</f>
        <v>#N/A</v>
      </c>
    </row>
    <row r="22" spans="1:14" ht="13.2" customHeight="1" x14ac:dyDescent="0.25">
      <c r="A22" s="34" t="s">
        <v>77</v>
      </c>
      <c r="B22" s="22" t="e">
        <f>VLOOKUP($N22,УЧАСТНИКИ!$A$2:$L$1106,3,FALSE)</f>
        <v>#N/A</v>
      </c>
      <c r="C22" s="23" t="e">
        <f>VLOOKUP($N22,УЧАСТНИКИ!$A$2:$L$1106,4,FALSE)</f>
        <v>#N/A</v>
      </c>
      <c r="D22" s="23" t="e">
        <f>VLOOKUP($N22,УЧАСТНИКИ!$A$2:$L$1106,8,FALSE)</f>
        <v>#N/A</v>
      </c>
      <c r="E22" s="22" t="e">
        <f>VLOOKUP($N22,УЧАСТНИКИ!$A$2:$L$1106,5,FALSE)</f>
        <v>#N/A</v>
      </c>
      <c r="F22" s="23" t="e">
        <f>VLOOKUP($N22,УЧАСТНИКИ!$A$2:$L$1106,7,FALSE)</f>
        <v>#N/A</v>
      </c>
      <c r="G22" s="24" t="e">
        <f>VLOOKUP($N22,УЧАСТНИКИ!$A$2:$L$1106,11,FALSE)</f>
        <v>#N/A</v>
      </c>
      <c r="H22" s="25">
        <v>23016</v>
      </c>
      <c r="I22" s="10" t="str">
        <f t="shared" si="0"/>
        <v>2:30,16</v>
      </c>
      <c r="J22" s="55"/>
      <c r="K22" s="26" t="str">
        <f t="shared" si="1"/>
        <v>1юн</v>
      </c>
      <c r="L22" s="24" t="e">
        <f>VLOOKUP($N22,УЧАСТНИКИ!$A$2:$L$1106,9,FALSE)</f>
        <v>#N/A</v>
      </c>
      <c r="M22" s="22" t="e">
        <f>VLOOKUP($N22,УЧАСТНИКИ!$A$2:$L$1106,10,FALSE)</f>
        <v>#N/A</v>
      </c>
    </row>
    <row r="23" spans="1:14" ht="13.2" customHeight="1" x14ac:dyDescent="0.25">
      <c r="A23" s="34" t="s">
        <v>76</v>
      </c>
      <c r="B23" s="22" t="e">
        <f>VLOOKUP($N23,УЧАСТНИКИ!$A$2:$L$1106,3,FALSE)</f>
        <v>#N/A</v>
      </c>
      <c r="C23" s="23" t="e">
        <f>VLOOKUP($N23,УЧАСТНИКИ!$A$2:$L$1106,4,FALSE)</f>
        <v>#N/A</v>
      </c>
      <c r="D23" s="23" t="e">
        <f>VLOOKUP($N23,УЧАСТНИКИ!$A$2:$L$1106,8,FALSE)</f>
        <v>#N/A</v>
      </c>
      <c r="E23" s="22" t="e">
        <f>VLOOKUP($N23,УЧАСТНИКИ!$A$2:$L$1106,5,FALSE)</f>
        <v>#N/A</v>
      </c>
      <c r="F23" s="23" t="e">
        <f>VLOOKUP($N23,УЧАСТНИКИ!$A$2:$L$1106,7,FALSE)</f>
        <v>#N/A</v>
      </c>
      <c r="G23" s="24" t="e">
        <f>VLOOKUP($N23,УЧАСТНИКИ!$A$2:$L$1106,11,FALSE)</f>
        <v>#N/A</v>
      </c>
      <c r="H23" s="25">
        <v>25016</v>
      </c>
      <c r="I23" s="10" t="str">
        <f t="shared" si="0"/>
        <v>2:50,16</v>
      </c>
      <c r="J23" s="55"/>
      <c r="K23" s="26" t="str">
        <f t="shared" si="1"/>
        <v>3юн</v>
      </c>
      <c r="L23" s="24" t="e">
        <f>VLOOKUP($N23,УЧАСТНИКИ!$A$2:$L$1106,9,FALSE)</f>
        <v>#N/A</v>
      </c>
      <c r="M23" s="22" t="e">
        <f>VLOOKUP($N23,УЧАСТНИКИ!$A$2:$L$1106,10,FALSE)</f>
        <v>#N/A</v>
      </c>
    </row>
    <row r="24" spans="1:14" ht="13.2" customHeight="1" x14ac:dyDescent="0.25">
      <c r="A24" s="34" t="s">
        <v>75</v>
      </c>
      <c r="B24" s="22" t="e">
        <f>VLOOKUP($N24,УЧАСТНИКИ!$A$2:$L$1106,3,FALSE)</f>
        <v>#N/A</v>
      </c>
      <c r="C24" s="23" t="e">
        <f>VLOOKUP($N24,УЧАСТНИКИ!$A$2:$L$1106,4,FALSE)</f>
        <v>#N/A</v>
      </c>
      <c r="D24" s="23" t="e">
        <f>VLOOKUP($N24,УЧАСТНИКИ!$A$2:$L$1106,8,FALSE)</f>
        <v>#N/A</v>
      </c>
      <c r="E24" s="22" t="e">
        <f>VLOOKUP($N24,УЧАСТНИКИ!$A$2:$L$1106,5,FALSE)</f>
        <v>#N/A</v>
      </c>
      <c r="F24" s="23" t="e">
        <f>VLOOKUP($N24,УЧАСТНИКИ!$A$2:$L$1106,7,FALSE)</f>
        <v>#N/A</v>
      </c>
      <c r="G24" s="24" t="e">
        <f>VLOOKUP($N24,УЧАСТНИКИ!$A$2:$L$1106,11,FALSE)</f>
        <v>#N/A</v>
      </c>
      <c r="H24" s="25">
        <v>25014</v>
      </c>
      <c r="I24" s="10" t="str">
        <f t="shared" si="0"/>
        <v>2:50,14</v>
      </c>
      <c r="J24" s="55"/>
      <c r="K24" s="26" t="str">
        <f t="shared" si="1"/>
        <v>3юн</v>
      </c>
      <c r="L24" s="24" t="e">
        <f>VLOOKUP($N24,УЧАСТНИКИ!$A$2:$L$1106,9,FALSE)</f>
        <v>#N/A</v>
      </c>
      <c r="M24" s="22" t="e">
        <f>VLOOKUP($N24,УЧАСТНИКИ!$A$2:$L$1106,10,FALSE)</f>
        <v>#N/A</v>
      </c>
    </row>
    <row r="25" spans="1:14" ht="13.2" customHeight="1" x14ac:dyDescent="0.25">
      <c r="A25" s="34" t="s">
        <v>74</v>
      </c>
      <c r="B25" s="22" t="e">
        <f>VLOOKUP($N25,УЧАСТНИКИ!$A$2:$L$1106,3,FALSE)</f>
        <v>#N/A</v>
      </c>
      <c r="C25" s="23" t="e">
        <f>VLOOKUP($N25,УЧАСТНИКИ!$A$2:$L$1106,4,FALSE)</f>
        <v>#N/A</v>
      </c>
      <c r="D25" s="23" t="e">
        <f>VLOOKUP($N25,УЧАСТНИКИ!$A$2:$L$1106,8,FALSE)</f>
        <v>#N/A</v>
      </c>
      <c r="E25" s="22" t="e">
        <f>VLOOKUP($N25,УЧАСТНИКИ!$A$2:$L$1106,5,FALSE)</f>
        <v>#N/A</v>
      </c>
      <c r="F25" s="23" t="e">
        <f>VLOOKUP($N25,УЧАСТНИКИ!$A$2:$L$1106,7,FALSE)</f>
        <v>#N/A</v>
      </c>
      <c r="G25" s="24" t="e">
        <f>VLOOKUP($N25,УЧАСТНИКИ!$A$2:$L$1106,11,FALSE)</f>
        <v>#N/A</v>
      </c>
      <c r="H25" s="25">
        <v>25015</v>
      </c>
      <c r="I25" s="10" t="str">
        <f t="shared" si="0"/>
        <v>2:50,15</v>
      </c>
      <c r="J25" s="55"/>
      <c r="K25" s="26" t="str">
        <f t="shared" si="1"/>
        <v>3юн</v>
      </c>
      <c r="L25" s="24" t="e">
        <f>VLOOKUP($N25,УЧАСТНИКИ!$A$2:$L$1106,9,FALSE)</f>
        <v>#N/A</v>
      </c>
      <c r="M25" s="22" t="e">
        <f>VLOOKUP($N25,УЧАСТНИКИ!$A$2:$L$1106,10,FALSE)</f>
        <v>#N/A</v>
      </c>
    </row>
    <row r="26" spans="1:14" ht="13.2" customHeight="1" x14ac:dyDescent="0.25">
      <c r="A26" s="34" t="s">
        <v>73</v>
      </c>
      <c r="B26" s="22" t="e">
        <f>VLOOKUP($N26,УЧАСТНИКИ!$A$2:$L$1106,3,FALSE)</f>
        <v>#N/A</v>
      </c>
      <c r="C26" s="23" t="e">
        <f>VLOOKUP($N26,УЧАСТНИКИ!$A$2:$L$1106,4,FALSE)</f>
        <v>#N/A</v>
      </c>
      <c r="D26" s="23" t="e">
        <f>VLOOKUP($N26,УЧАСТНИКИ!$A$2:$L$1106,8,FALSE)</f>
        <v>#N/A</v>
      </c>
      <c r="E26" s="22" t="e">
        <f>VLOOKUP($N26,УЧАСТНИКИ!$A$2:$L$1106,5,FALSE)</f>
        <v>#N/A</v>
      </c>
      <c r="F26" s="23" t="e">
        <f>VLOOKUP($N26,УЧАСТНИКИ!$A$2:$L$1106,7,FALSE)</f>
        <v>#N/A</v>
      </c>
      <c r="G26" s="24" t="e">
        <f>VLOOKUP($N26,УЧАСТНИКИ!$A$2:$L$1106,11,FALSE)</f>
        <v>#N/A</v>
      </c>
      <c r="H26" s="25"/>
      <c r="I26" s="10">
        <f t="shared" si="0"/>
        <v>0</v>
      </c>
      <c r="J26" s="55"/>
      <c r="K26" s="26" t="str">
        <f t="shared" si="1"/>
        <v>МСМК</v>
      </c>
      <c r="L26" s="24" t="e">
        <f>VLOOKUP($N26,УЧАСТНИКИ!$A$2:$L$1106,9,FALSE)</f>
        <v>#N/A</v>
      </c>
      <c r="M26" s="22" t="e">
        <f>VLOOKUP($N26,УЧАСТНИКИ!$A$2:$L$1106,10,FALSE)</f>
        <v>#N/A</v>
      </c>
    </row>
    <row r="27" spans="1:14" ht="13.2" customHeight="1" x14ac:dyDescent="0.25">
      <c r="A27" s="34" t="s">
        <v>72</v>
      </c>
      <c r="B27" s="22" t="e">
        <f>VLOOKUP($N27,УЧАСТНИКИ!$A$2:$L$1106,3,FALSE)</f>
        <v>#N/A</v>
      </c>
      <c r="C27" s="23" t="e">
        <f>VLOOKUP($N27,УЧАСТНИКИ!$A$2:$L$1106,4,FALSE)</f>
        <v>#N/A</v>
      </c>
      <c r="D27" s="23" t="e">
        <f>VLOOKUP($N27,УЧАСТНИКИ!$A$2:$L$1106,8,FALSE)</f>
        <v>#N/A</v>
      </c>
      <c r="E27" s="22" t="e">
        <f>VLOOKUP($N27,УЧАСТНИКИ!$A$2:$L$1106,5,FALSE)</f>
        <v>#N/A</v>
      </c>
      <c r="F27" s="23" t="e">
        <f>VLOOKUP($N27,УЧАСТНИКИ!$A$2:$L$1106,7,FALSE)</f>
        <v>#N/A</v>
      </c>
      <c r="G27" s="24" t="e">
        <f>VLOOKUP($N27,УЧАСТНИКИ!$A$2:$L$1106,11,FALSE)</f>
        <v>#N/A</v>
      </c>
      <c r="H27" s="25"/>
      <c r="I27" s="10">
        <f t="shared" si="0"/>
        <v>0</v>
      </c>
      <c r="J27" s="55"/>
      <c r="K27" s="26" t="str">
        <f t="shared" si="1"/>
        <v>МСМК</v>
      </c>
      <c r="L27" s="24" t="e">
        <f>VLOOKUP($N27,УЧАСТНИКИ!$A$2:$L$1106,9,FALSE)</f>
        <v>#N/A</v>
      </c>
      <c r="M27" s="22" t="e">
        <f>VLOOKUP($N27,УЧАСТНИКИ!$A$2:$L$1106,10,FALSE)</f>
        <v>#N/A</v>
      </c>
    </row>
    <row r="28" spans="1:14" ht="13.2" customHeight="1" x14ac:dyDescent="0.25">
      <c r="A28" s="34" t="s">
        <v>79</v>
      </c>
      <c r="B28" s="22" t="e">
        <f>VLOOKUP($N28,УЧАСТНИКИ!$A$2:$L$1106,3,FALSE)</f>
        <v>#N/A</v>
      </c>
      <c r="C28" s="23" t="e">
        <f>VLOOKUP($N28,УЧАСТНИКИ!$A$2:$L$1106,4,FALSE)</f>
        <v>#N/A</v>
      </c>
      <c r="D28" s="23" t="e">
        <f>VLOOKUP($N28,УЧАСТНИКИ!$A$2:$L$1106,8,FALSE)</f>
        <v>#N/A</v>
      </c>
      <c r="E28" s="22" t="e">
        <f>VLOOKUP($N28,УЧАСТНИКИ!$A$2:$L$1106,5,FALSE)</f>
        <v>#N/A</v>
      </c>
      <c r="F28" s="23" t="e">
        <f>VLOOKUP($N28,УЧАСТНИКИ!$A$2:$L$1106,7,FALSE)</f>
        <v>#N/A</v>
      </c>
      <c r="G28" s="24" t="e">
        <f>VLOOKUP($N28,УЧАСТНИКИ!$A$2:$L$1106,11,FALSE)</f>
        <v>#N/A</v>
      </c>
      <c r="H28" s="25"/>
      <c r="I28" s="10">
        <f t="shared" si="0"/>
        <v>0</v>
      </c>
      <c r="J28" s="55"/>
      <c r="K28" s="26" t="str">
        <f t="shared" si="1"/>
        <v>МСМК</v>
      </c>
      <c r="L28" s="24" t="e">
        <f>VLOOKUP($N28,УЧАСТНИКИ!$A$2:$L$1106,9,FALSE)</f>
        <v>#N/A</v>
      </c>
      <c r="M28" s="22" t="e">
        <f>VLOOKUP($N28,УЧАСТНИКИ!$A$2:$L$1106,10,FALSE)</f>
        <v>#N/A</v>
      </c>
    </row>
    <row r="29" spans="1:14" ht="13.2" customHeight="1" x14ac:dyDescent="0.25">
      <c r="A29" s="34" t="s">
        <v>80</v>
      </c>
      <c r="B29" s="22" t="e">
        <f>VLOOKUP($N29,УЧАСТНИКИ!$A$2:$L$1106,3,FALSE)</f>
        <v>#N/A</v>
      </c>
      <c r="C29" s="23" t="e">
        <f>VLOOKUP($N29,УЧАСТНИКИ!$A$2:$L$1106,4,FALSE)</f>
        <v>#N/A</v>
      </c>
      <c r="D29" s="23" t="e">
        <f>VLOOKUP($N29,УЧАСТНИКИ!$A$2:$L$1106,8,FALSE)</f>
        <v>#N/A</v>
      </c>
      <c r="E29" s="22" t="e">
        <f>VLOOKUP($N29,УЧАСТНИКИ!$A$2:$L$1106,5,FALSE)</f>
        <v>#N/A</v>
      </c>
      <c r="F29" s="23" t="e">
        <f>VLOOKUP($N29,УЧАСТНИКИ!$A$2:$L$1106,7,FALSE)</f>
        <v>#N/A</v>
      </c>
      <c r="G29" s="24" t="e">
        <f>VLOOKUP($N29,УЧАСТНИКИ!$A$2:$L$1106,11,FALSE)</f>
        <v>#N/A</v>
      </c>
      <c r="H29" s="25"/>
      <c r="I29" s="10">
        <f t="shared" si="0"/>
        <v>0</v>
      </c>
      <c r="J29" s="55"/>
      <c r="K29" s="26" t="str">
        <f t="shared" si="1"/>
        <v>МСМК</v>
      </c>
      <c r="L29" s="24" t="e">
        <f>VLOOKUP($N29,УЧАСТНИКИ!$A$2:$L$1106,9,FALSE)</f>
        <v>#N/A</v>
      </c>
      <c r="M29" s="22" t="e">
        <f>VLOOKUP($N29,УЧАСТНИКИ!$A$2:$L$1106,10,FALSE)</f>
        <v>#N/A</v>
      </c>
    </row>
    <row r="30" spans="1:14" ht="13.2" customHeight="1" x14ac:dyDescent="0.25">
      <c r="A30" s="34" t="s">
        <v>81</v>
      </c>
      <c r="B30" s="22" t="e">
        <f>VLOOKUP($N30,УЧАСТНИКИ!$A$2:$L$1106,3,FALSE)</f>
        <v>#N/A</v>
      </c>
      <c r="C30" s="23" t="e">
        <f>VLOOKUP($N30,УЧАСТНИКИ!$A$2:$L$1106,4,FALSE)</f>
        <v>#N/A</v>
      </c>
      <c r="D30" s="23" t="e">
        <f>VLOOKUP($N30,УЧАСТНИКИ!$A$2:$L$1106,8,FALSE)</f>
        <v>#N/A</v>
      </c>
      <c r="E30" s="22" t="e">
        <f>VLOOKUP($N30,УЧАСТНИКИ!$A$2:$L$1106,5,FALSE)</f>
        <v>#N/A</v>
      </c>
      <c r="F30" s="23" t="e">
        <f>VLOOKUP($N30,УЧАСТНИКИ!$A$2:$L$1106,7,FALSE)</f>
        <v>#N/A</v>
      </c>
      <c r="G30" s="24" t="e">
        <f>VLOOKUP($N30,УЧАСТНИКИ!$A$2:$L$1106,11,FALSE)</f>
        <v>#N/A</v>
      </c>
      <c r="H30" s="25"/>
      <c r="I30" s="10">
        <f t="shared" si="0"/>
        <v>0</v>
      </c>
      <c r="J30" s="55"/>
      <c r="K30" s="26" t="str">
        <f t="shared" si="1"/>
        <v>МСМК</v>
      </c>
      <c r="L30" s="24" t="e">
        <f>VLOOKUP($N30,УЧАСТНИКИ!$A$2:$L$1106,9,FALSE)</f>
        <v>#N/A</v>
      </c>
      <c r="M30" s="22" t="e">
        <f>VLOOKUP($N30,УЧАСТНИКИ!$A$2:$L$1106,10,FALSE)</f>
        <v>#N/A</v>
      </c>
    </row>
    <row r="31" spans="1:14" ht="13.2" customHeight="1" x14ac:dyDescent="0.25">
      <c r="A31" s="34" t="s">
        <v>82</v>
      </c>
      <c r="B31" s="22" t="e">
        <f>VLOOKUP($N31,УЧАСТНИКИ!$A$2:$L$1106,3,FALSE)</f>
        <v>#N/A</v>
      </c>
      <c r="C31" s="23" t="e">
        <f>VLOOKUP($N31,УЧАСТНИКИ!$A$2:$L$1106,4,FALSE)</f>
        <v>#N/A</v>
      </c>
      <c r="D31" s="23" t="e">
        <f>VLOOKUP($N31,УЧАСТНИКИ!$A$2:$L$1106,8,FALSE)</f>
        <v>#N/A</v>
      </c>
      <c r="E31" s="22" t="e">
        <f>VLOOKUP($N31,УЧАСТНИКИ!$A$2:$L$1106,5,FALSE)</f>
        <v>#N/A</v>
      </c>
      <c r="F31" s="23" t="e">
        <f>VLOOKUP($N31,УЧАСТНИКИ!$A$2:$L$1106,7,FALSE)</f>
        <v>#N/A</v>
      </c>
      <c r="G31" s="24" t="e">
        <f>VLOOKUP($N31,УЧАСТНИКИ!$A$2:$L$1106,11,FALSE)</f>
        <v>#N/A</v>
      </c>
      <c r="H31" s="25"/>
      <c r="I31" s="10">
        <f t="shared" si="0"/>
        <v>0</v>
      </c>
      <c r="J31" s="55"/>
      <c r="K31" s="26" t="str">
        <f t="shared" si="1"/>
        <v>МСМК</v>
      </c>
      <c r="L31" s="24" t="e">
        <f>VLOOKUP($N31,УЧАСТНИКИ!$A$2:$L$1106,9,FALSE)</f>
        <v>#N/A</v>
      </c>
      <c r="M31" s="22" t="e">
        <f>VLOOKUP($N31,УЧАСТНИКИ!$A$2:$L$1106,10,FALSE)</f>
        <v>#N/A</v>
      </c>
    </row>
    <row r="32" spans="1:14" ht="13.2" customHeight="1" x14ac:dyDescent="0.25">
      <c r="A32" s="34" t="s">
        <v>83</v>
      </c>
      <c r="B32" s="22" t="e">
        <f>VLOOKUP($N32,УЧАСТНИКИ!$A$2:$L$1106,3,FALSE)</f>
        <v>#N/A</v>
      </c>
      <c r="C32" s="23" t="e">
        <f>VLOOKUP($N32,УЧАСТНИКИ!$A$2:$L$1106,4,FALSE)</f>
        <v>#N/A</v>
      </c>
      <c r="D32" s="23" t="e">
        <f>VLOOKUP($N32,УЧАСТНИКИ!$A$2:$L$1106,8,FALSE)</f>
        <v>#N/A</v>
      </c>
      <c r="E32" s="22" t="e">
        <f>VLOOKUP($N32,УЧАСТНИКИ!$A$2:$L$1106,5,FALSE)</f>
        <v>#N/A</v>
      </c>
      <c r="F32" s="23" t="e">
        <f>VLOOKUP($N32,УЧАСТНИКИ!$A$2:$L$1106,7,FALSE)</f>
        <v>#N/A</v>
      </c>
      <c r="G32" s="24" t="e">
        <f>VLOOKUP($N32,УЧАСТНИКИ!$A$2:$L$1106,11,FALSE)</f>
        <v>#N/A</v>
      </c>
      <c r="H32" s="25"/>
      <c r="I32" s="10">
        <f t="shared" ref="I32:I56" si="2">IF(H32=0,0,CONCATENATE(MID(H32,1,1),":",MID(H32,2,2),".",MID(H32,4,2)))</f>
        <v>0</v>
      </c>
      <c r="J32" s="55"/>
      <c r="K32" s="26" t="str">
        <f t="shared" si="1"/>
        <v>МСМК</v>
      </c>
      <c r="L32" s="24" t="e">
        <f>VLOOKUP($N32,УЧАСТНИКИ!$A$2:$L$1106,9,FALSE)</f>
        <v>#N/A</v>
      </c>
      <c r="M32" s="22" t="e">
        <f>VLOOKUP($N32,УЧАСТНИКИ!$A$2:$L$1106,10,FALSE)</f>
        <v>#N/A</v>
      </c>
    </row>
    <row r="33" spans="1:13" ht="13.2" customHeight="1" x14ac:dyDescent="0.25">
      <c r="A33" s="34" t="s">
        <v>84</v>
      </c>
      <c r="B33" s="22" t="e">
        <f>VLOOKUP($N33,УЧАСТНИКИ!$A$2:$L$1106,3,FALSE)</f>
        <v>#N/A</v>
      </c>
      <c r="C33" s="23" t="e">
        <f>VLOOKUP($N33,УЧАСТНИКИ!$A$2:$L$1106,4,FALSE)</f>
        <v>#N/A</v>
      </c>
      <c r="D33" s="23" t="e">
        <f>VLOOKUP($N33,УЧАСТНИКИ!$A$2:$L$1106,8,FALSE)</f>
        <v>#N/A</v>
      </c>
      <c r="E33" s="22" t="e">
        <f>VLOOKUP($N33,УЧАСТНИКИ!$A$2:$L$1106,5,FALSE)</f>
        <v>#N/A</v>
      </c>
      <c r="F33" s="23" t="e">
        <f>VLOOKUP($N33,УЧАСТНИКИ!$A$2:$L$1106,7,FALSE)</f>
        <v>#N/A</v>
      </c>
      <c r="G33" s="24" t="e">
        <f>VLOOKUP($N33,УЧАСТНИКИ!$A$2:$L$1106,11,FALSE)</f>
        <v>#N/A</v>
      </c>
      <c r="H33" s="25"/>
      <c r="I33" s="10">
        <f t="shared" si="2"/>
        <v>0</v>
      </c>
      <c r="J33" s="55"/>
      <c r="K33" s="26" t="str">
        <f t="shared" si="1"/>
        <v>МСМК</v>
      </c>
      <c r="L33" s="24" t="e">
        <f>VLOOKUP($N33,УЧАСТНИКИ!$A$2:$L$1106,9,FALSE)</f>
        <v>#N/A</v>
      </c>
      <c r="M33" s="22" t="e">
        <f>VLOOKUP($N33,УЧАСТНИКИ!$A$2:$L$1106,10,FALSE)</f>
        <v>#N/A</v>
      </c>
    </row>
    <row r="34" spans="1:13" ht="13.2" customHeight="1" x14ac:dyDescent="0.25">
      <c r="A34" s="34" t="s">
        <v>28</v>
      </c>
      <c r="B34" s="22" t="e">
        <f>VLOOKUP($N34,УЧАСТНИКИ!$A$2:$L$1106,3,FALSE)</f>
        <v>#N/A</v>
      </c>
      <c r="C34" s="23" t="e">
        <f>VLOOKUP($N34,УЧАСТНИКИ!$A$2:$L$1106,4,FALSE)</f>
        <v>#N/A</v>
      </c>
      <c r="D34" s="23" t="e">
        <f>VLOOKUP($N34,УЧАСТНИКИ!$A$2:$L$1106,8,FALSE)</f>
        <v>#N/A</v>
      </c>
      <c r="E34" s="22" t="e">
        <f>VLOOKUP($N34,УЧАСТНИКИ!$A$2:$L$1106,5,FALSE)</f>
        <v>#N/A</v>
      </c>
      <c r="F34" s="23" t="e">
        <f>VLOOKUP($N34,УЧАСТНИКИ!$A$2:$L$1106,7,FALSE)</f>
        <v>#N/A</v>
      </c>
      <c r="G34" s="24" t="e">
        <f>VLOOKUP($N34,УЧАСТНИКИ!$A$2:$L$1106,11,FALSE)</f>
        <v>#N/A</v>
      </c>
      <c r="H34" s="25"/>
      <c r="I34" s="10">
        <f t="shared" si="2"/>
        <v>0</v>
      </c>
      <c r="J34" s="55"/>
      <c r="K34" s="26" t="str">
        <f t="shared" si="1"/>
        <v>МСМК</v>
      </c>
      <c r="L34" s="24" t="e">
        <f>VLOOKUP($N34,УЧАСТНИКИ!$A$2:$L$1106,9,FALSE)</f>
        <v>#N/A</v>
      </c>
      <c r="M34" s="22" t="e">
        <f>VLOOKUP($N34,УЧАСТНИКИ!$A$2:$L$1106,10,FALSE)</f>
        <v>#N/A</v>
      </c>
    </row>
    <row r="35" spans="1:13" ht="13.2" customHeight="1" x14ac:dyDescent="0.25">
      <c r="A35" s="34" t="s">
        <v>122</v>
      </c>
      <c r="B35" s="22" t="e">
        <f>VLOOKUP($N35,УЧАСТНИКИ!$A$2:$L$1106,3,FALSE)</f>
        <v>#N/A</v>
      </c>
      <c r="C35" s="23" t="e">
        <f>VLOOKUP($N35,УЧАСТНИКИ!$A$2:$L$1106,4,FALSE)</f>
        <v>#N/A</v>
      </c>
      <c r="D35" s="23" t="e">
        <f>VLOOKUP($N35,УЧАСТНИКИ!$A$2:$L$1106,8,FALSE)</f>
        <v>#N/A</v>
      </c>
      <c r="E35" s="22" t="e">
        <f>VLOOKUP($N35,УЧАСТНИКИ!$A$2:$L$1106,5,FALSE)</f>
        <v>#N/A</v>
      </c>
      <c r="F35" s="23" t="e">
        <f>VLOOKUP($N35,УЧАСТНИКИ!$A$2:$L$1106,7,FALSE)</f>
        <v>#N/A</v>
      </c>
      <c r="G35" s="24" t="e">
        <f>VLOOKUP($N35,УЧАСТНИКИ!$A$2:$L$1106,11,FALSE)</f>
        <v>#N/A</v>
      </c>
      <c r="H35" s="25"/>
      <c r="I35" s="10">
        <f t="shared" si="2"/>
        <v>0</v>
      </c>
      <c r="J35" s="55"/>
      <c r="K35" s="26" t="str">
        <f t="shared" si="1"/>
        <v>МСМК</v>
      </c>
      <c r="L35" s="24" t="e">
        <f>VLOOKUP($N35,УЧАСТНИКИ!$A$2:$L$1106,9,FALSE)</f>
        <v>#N/A</v>
      </c>
      <c r="M35" s="22" t="e">
        <f>VLOOKUP($N35,УЧАСТНИКИ!$A$2:$L$1106,10,FALSE)</f>
        <v>#N/A</v>
      </c>
    </row>
    <row r="36" spans="1:13" ht="13.2" customHeight="1" x14ac:dyDescent="0.25">
      <c r="A36" s="34" t="s">
        <v>123</v>
      </c>
      <c r="B36" s="22" t="e">
        <f>VLOOKUP($N36,УЧАСТНИКИ!$A$2:$L$1106,3,FALSE)</f>
        <v>#N/A</v>
      </c>
      <c r="C36" s="23" t="e">
        <f>VLOOKUP($N36,УЧАСТНИКИ!$A$2:$L$1106,4,FALSE)</f>
        <v>#N/A</v>
      </c>
      <c r="D36" s="23" t="e">
        <f>VLOOKUP($N36,УЧАСТНИКИ!$A$2:$L$1106,8,FALSE)</f>
        <v>#N/A</v>
      </c>
      <c r="E36" s="22" t="e">
        <f>VLOOKUP($N36,УЧАСТНИКИ!$A$2:$L$1106,5,FALSE)</f>
        <v>#N/A</v>
      </c>
      <c r="F36" s="23" t="e">
        <f>VLOOKUP($N36,УЧАСТНИКИ!$A$2:$L$1106,7,FALSE)</f>
        <v>#N/A</v>
      </c>
      <c r="G36" s="24" t="e">
        <f>VLOOKUP($N36,УЧАСТНИКИ!$A$2:$L$1106,11,FALSE)</f>
        <v>#N/A</v>
      </c>
      <c r="H36" s="25"/>
      <c r="I36" s="10">
        <f t="shared" si="2"/>
        <v>0</v>
      </c>
      <c r="J36" s="55"/>
      <c r="K36" s="26" t="str">
        <f t="shared" si="1"/>
        <v>МСМК</v>
      </c>
      <c r="L36" s="24" t="e">
        <f>VLOOKUP($N36,УЧАСТНИКИ!$A$2:$L$1106,9,FALSE)</f>
        <v>#N/A</v>
      </c>
      <c r="M36" s="22" t="e">
        <f>VLOOKUP($N36,УЧАСТНИКИ!$A$2:$L$1106,10,FALSE)</f>
        <v>#N/A</v>
      </c>
    </row>
    <row r="37" spans="1:13" ht="13.2" customHeight="1" x14ac:dyDescent="0.25">
      <c r="A37" s="34" t="s">
        <v>124</v>
      </c>
      <c r="B37" s="22" t="e">
        <f>VLOOKUP($N37,УЧАСТНИКИ!$A$2:$L$1106,3,FALSE)</f>
        <v>#N/A</v>
      </c>
      <c r="C37" s="23" t="e">
        <f>VLOOKUP($N37,УЧАСТНИКИ!$A$2:$L$1106,4,FALSE)</f>
        <v>#N/A</v>
      </c>
      <c r="D37" s="23" t="e">
        <f>VLOOKUP($N37,УЧАСТНИКИ!$A$2:$L$1106,8,FALSE)</f>
        <v>#N/A</v>
      </c>
      <c r="E37" s="22" t="e">
        <f>VLOOKUP($N37,УЧАСТНИКИ!$A$2:$L$1106,5,FALSE)</f>
        <v>#N/A</v>
      </c>
      <c r="F37" s="23" t="e">
        <f>VLOOKUP($N37,УЧАСТНИКИ!$A$2:$L$1106,7,FALSE)</f>
        <v>#N/A</v>
      </c>
      <c r="G37" s="24" t="e">
        <f>VLOOKUP($N37,УЧАСТНИКИ!$A$2:$L$1106,11,FALSE)</f>
        <v>#N/A</v>
      </c>
      <c r="H37" s="25"/>
      <c r="I37" s="10">
        <f t="shared" si="2"/>
        <v>0</v>
      </c>
      <c r="J37" s="55"/>
      <c r="K37" s="26" t="str">
        <f t="shared" si="1"/>
        <v>МСМК</v>
      </c>
      <c r="L37" s="24" t="e">
        <f>VLOOKUP($N37,УЧАСТНИКИ!$A$2:$L$1106,9,FALSE)</f>
        <v>#N/A</v>
      </c>
      <c r="M37" s="22" t="e">
        <f>VLOOKUP($N37,УЧАСТНИКИ!$A$2:$L$1106,10,FALSE)</f>
        <v>#N/A</v>
      </c>
    </row>
    <row r="38" spans="1:13" ht="13.2" customHeight="1" x14ac:dyDescent="0.25">
      <c r="A38" s="34" t="s">
        <v>125</v>
      </c>
      <c r="B38" s="22" t="e">
        <f>VLOOKUP($N38,УЧАСТНИКИ!$A$2:$L$1106,3,FALSE)</f>
        <v>#N/A</v>
      </c>
      <c r="C38" s="23" t="e">
        <f>VLOOKUP($N38,УЧАСТНИКИ!$A$2:$L$1106,4,FALSE)</f>
        <v>#N/A</v>
      </c>
      <c r="D38" s="23" t="e">
        <f>VLOOKUP($N38,УЧАСТНИКИ!$A$2:$L$1106,8,FALSE)</f>
        <v>#N/A</v>
      </c>
      <c r="E38" s="22" t="e">
        <f>VLOOKUP($N38,УЧАСТНИКИ!$A$2:$L$1106,5,FALSE)</f>
        <v>#N/A</v>
      </c>
      <c r="F38" s="23" t="e">
        <f>VLOOKUP($N38,УЧАСТНИКИ!$A$2:$L$1106,7,FALSE)</f>
        <v>#N/A</v>
      </c>
      <c r="G38" s="24" t="e">
        <f>VLOOKUP($N38,УЧАСТНИКИ!$A$2:$L$1106,11,FALSE)</f>
        <v>#N/A</v>
      </c>
      <c r="H38" s="25"/>
      <c r="I38" s="10">
        <f t="shared" si="2"/>
        <v>0</v>
      </c>
      <c r="J38" s="55"/>
      <c r="K38" s="26" t="str">
        <f t="shared" si="1"/>
        <v>МСМК</v>
      </c>
      <c r="L38" s="24" t="e">
        <f>VLOOKUP($N38,УЧАСТНИКИ!$A$2:$L$1106,9,FALSE)</f>
        <v>#N/A</v>
      </c>
      <c r="M38" s="22" t="e">
        <f>VLOOKUP($N38,УЧАСТНИКИ!$A$2:$L$1106,10,FALSE)</f>
        <v>#N/A</v>
      </c>
    </row>
    <row r="39" spans="1:13" ht="13.2" customHeight="1" x14ac:dyDescent="0.25">
      <c r="A39" s="34" t="s">
        <v>126</v>
      </c>
      <c r="B39" s="22" t="e">
        <f>VLOOKUP($N39,УЧАСТНИКИ!$A$2:$L$1106,3,FALSE)</f>
        <v>#N/A</v>
      </c>
      <c r="C39" s="23" t="e">
        <f>VLOOKUP($N39,УЧАСТНИКИ!$A$2:$L$1106,4,FALSE)</f>
        <v>#N/A</v>
      </c>
      <c r="D39" s="23" t="e">
        <f>VLOOKUP($N39,УЧАСТНИКИ!$A$2:$L$1106,8,FALSE)</f>
        <v>#N/A</v>
      </c>
      <c r="E39" s="22" t="e">
        <f>VLOOKUP($N39,УЧАСТНИКИ!$A$2:$L$1106,5,FALSE)</f>
        <v>#N/A</v>
      </c>
      <c r="F39" s="23" t="e">
        <f>VLOOKUP($N39,УЧАСТНИКИ!$A$2:$L$1106,7,FALSE)</f>
        <v>#N/A</v>
      </c>
      <c r="G39" s="24" t="e">
        <f>VLOOKUP($N39,УЧАСТНИКИ!$A$2:$L$1106,11,FALSE)</f>
        <v>#N/A</v>
      </c>
      <c r="H39" s="25"/>
      <c r="I39" s="10">
        <f t="shared" si="2"/>
        <v>0</v>
      </c>
      <c r="J39" s="55"/>
      <c r="K39" s="26" t="str">
        <f t="shared" si="1"/>
        <v>МСМК</v>
      </c>
      <c r="L39" s="24" t="e">
        <f>VLOOKUP($N39,УЧАСТНИКИ!$A$2:$L$1106,9,FALSE)</f>
        <v>#N/A</v>
      </c>
      <c r="M39" s="22" t="e">
        <f>VLOOKUP($N39,УЧАСТНИКИ!$A$2:$L$1106,10,FALSE)</f>
        <v>#N/A</v>
      </c>
    </row>
    <row r="40" spans="1:13" ht="13.2" customHeight="1" x14ac:dyDescent="0.25">
      <c r="A40" s="34" t="s">
        <v>127</v>
      </c>
      <c r="B40" s="22" t="e">
        <f>VLOOKUP($N40,УЧАСТНИКИ!$A$2:$L$1106,3,FALSE)</f>
        <v>#N/A</v>
      </c>
      <c r="C40" s="23" t="e">
        <f>VLOOKUP($N40,УЧАСТНИКИ!$A$2:$L$1106,4,FALSE)</f>
        <v>#N/A</v>
      </c>
      <c r="D40" s="23" t="e">
        <f>VLOOKUP($N40,УЧАСТНИКИ!$A$2:$L$1106,8,FALSE)</f>
        <v>#N/A</v>
      </c>
      <c r="E40" s="22" t="e">
        <f>VLOOKUP($N40,УЧАСТНИКИ!$A$2:$L$1106,5,FALSE)</f>
        <v>#N/A</v>
      </c>
      <c r="F40" s="23" t="e">
        <f>VLOOKUP($N40,УЧАСТНИКИ!$A$2:$L$1106,7,FALSE)</f>
        <v>#N/A</v>
      </c>
      <c r="G40" s="24" t="e">
        <f>VLOOKUP($N40,УЧАСТНИКИ!$A$2:$L$1106,11,FALSE)</f>
        <v>#N/A</v>
      </c>
      <c r="H40" s="25"/>
      <c r="I40" s="10">
        <f t="shared" si="2"/>
        <v>0</v>
      </c>
      <c r="J40" s="55"/>
      <c r="K40" s="26" t="str">
        <f t="shared" si="1"/>
        <v>МСМК</v>
      </c>
      <c r="L40" s="24" t="e">
        <f>VLOOKUP($N40,УЧАСТНИКИ!$A$2:$L$1106,9,FALSE)</f>
        <v>#N/A</v>
      </c>
      <c r="M40" s="22" t="e">
        <f>VLOOKUP($N40,УЧАСТНИКИ!$A$2:$L$1106,10,FALSE)</f>
        <v>#N/A</v>
      </c>
    </row>
    <row r="41" spans="1:13" ht="13.2" customHeight="1" x14ac:dyDescent="0.25">
      <c r="A41" s="34" t="s">
        <v>128</v>
      </c>
      <c r="B41" s="22" t="e">
        <f>VLOOKUP($N41,УЧАСТНИКИ!$A$2:$L$1106,3,FALSE)</f>
        <v>#N/A</v>
      </c>
      <c r="C41" s="23" t="e">
        <f>VLOOKUP($N41,УЧАСТНИКИ!$A$2:$L$1106,4,FALSE)</f>
        <v>#N/A</v>
      </c>
      <c r="D41" s="23" t="e">
        <f>VLOOKUP($N41,УЧАСТНИКИ!$A$2:$L$1106,8,FALSE)</f>
        <v>#N/A</v>
      </c>
      <c r="E41" s="22" t="e">
        <f>VLOOKUP($N41,УЧАСТНИКИ!$A$2:$L$1106,5,FALSE)</f>
        <v>#N/A</v>
      </c>
      <c r="F41" s="23" t="e">
        <f>VLOOKUP($N41,УЧАСТНИКИ!$A$2:$L$1106,7,FALSE)</f>
        <v>#N/A</v>
      </c>
      <c r="G41" s="24" t="e">
        <f>VLOOKUP($N41,УЧАСТНИКИ!$A$2:$L$1106,11,FALSE)</f>
        <v>#N/A</v>
      </c>
      <c r="H41" s="25"/>
      <c r="I41" s="10">
        <f t="shared" si="2"/>
        <v>0</v>
      </c>
      <c r="J41" s="55"/>
      <c r="K41" s="26" t="str">
        <f t="shared" si="1"/>
        <v>МСМК</v>
      </c>
      <c r="L41" s="24" t="e">
        <f>VLOOKUP($N41,УЧАСТНИКИ!$A$2:$L$1106,9,FALSE)</f>
        <v>#N/A</v>
      </c>
      <c r="M41" s="22" t="e">
        <f>VLOOKUP($N41,УЧАСТНИКИ!$A$2:$L$1106,10,FALSE)</f>
        <v>#N/A</v>
      </c>
    </row>
    <row r="42" spans="1:13" ht="13.2" customHeight="1" x14ac:dyDescent="0.25">
      <c r="A42" s="34" t="s">
        <v>129</v>
      </c>
      <c r="B42" s="22" t="e">
        <f>VLOOKUP($N42,УЧАСТНИКИ!$A$2:$L$1106,3,FALSE)</f>
        <v>#N/A</v>
      </c>
      <c r="C42" s="23" t="e">
        <f>VLOOKUP($N42,УЧАСТНИКИ!$A$2:$L$1106,4,FALSE)</f>
        <v>#N/A</v>
      </c>
      <c r="D42" s="23" t="e">
        <f>VLOOKUP($N42,УЧАСТНИКИ!$A$2:$L$1106,8,FALSE)</f>
        <v>#N/A</v>
      </c>
      <c r="E42" s="22" t="e">
        <f>VLOOKUP($N42,УЧАСТНИКИ!$A$2:$L$1106,5,FALSE)</f>
        <v>#N/A</v>
      </c>
      <c r="F42" s="23" t="e">
        <f>VLOOKUP($N42,УЧАСТНИКИ!$A$2:$L$1106,7,FALSE)</f>
        <v>#N/A</v>
      </c>
      <c r="G42" s="24" t="e">
        <f>VLOOKUP($N42,УЧАСТНИКИ!$A$2:$L$1106,11,FALSE)</f>
        <v>#N/A</v>
      </c>
      <c r="H42" s="25"/>
      <c r="I42" s="10">
        <f t="shared" si="2"/>
        <v>0</v>
      </c>
      <c r="J42" s="55"/>
      <c r="K42" s="26" t="str">
        <f t="shared" si="1"/>
        <v>МСМК</v>
      </c>
      <c r="L42" s="24" t="e">
        <f>VLOOKUP($N42,УЧАСТНИКИ!$A$2:$L$1106,9,FALSE)</f>
        <v>#N/A</v>
      </c>
      <c r="M42" s="22" t="e">
        <f>VLOOKUP($N42,УЧАСТНИКИ!$A$2:$L$1106,10,FALSE)</f>
        <v>#N/A</v>
      </c>
    </row>
    <row r="43" spans="1:13" ht="13.2" customHeight="1" x14ac:dyDescent="0.25">
      <c r="A43" s="34" t="s">
        <v>130</v>
      </c>
      <c r="B43" s="22" t="e">
        <f>VLOOKUP($N43,УЧАСТНИКИ!$A$2:$L$1106,3,FALSE)</f>
        <v>#N/A</v>
      </c>
      <c r="C43" s="23" t="e">
        <f>VLOOKUP($N43,УЧАСТНИКИ!$A$2:$L$1106,4,FALSE)</f>
        <v>#N/A</v>
      </c>
      <c r="D43" s="23" t="e">
        <f>VLOOKUP($N43,УЧАСТНИКИ!$A$2:$L$1106,8,FALSE)</f>
        <v>#N/A</v>
      </c>
      <c r="E43" s="22" t="e">
        <f>VLOOKUP($N43,УЧАСТНИКИ!$A$2:$L$1106,5,FALSE)</f>
        <v>#N/A</v>
      </c>
      <c r="F43" s="23" t="e">
        <f>VLOOKUP($N43,УЧАСТНИКИ!$A$2:$L$1106,7,FALSE)</f>
        <v>#N/A</v>
      </c>
      <c r="G43" s="24" t="e">
        <f>VLOOKUP($N43,УЧАСТНИКИ!$A$2:$L$1106,11,FALSE)</f>
        <v>#N/A</v>
      </c>
      <c r="H43" s="25"/>
      <c r="I43" s="10">
        <f t="shared" si="2"/>
        <v>0</v>
      </c>
      <c r="J43" s="55"/>
      <c r="K43" s="26" t="str">
        <f t="shared" si="1"/>
        <v>МСМК</v>
      </c>
      <c r="L43" s="24" t="e">
        <f>VLOOKUP($N43,УЧАСТНИКИ!$A$2:$L$1106,9,FALSE)</f>
        <v>#N/A</v>
      </c>
      <c r="M43" s="22" t="e">
        <f>VLOOKUP($N43,УЧАСТНИКИ!$A$2:$L$1106,10,FALSE)</f>
        <v>#N/A</v>
      </c>
    </row>
    <row r="44" spans="1:13" ht="13.2" customHeight="1" x14ac:dyDescent="0.25">
      <c r="A44" s="34" t="s">
        <v>131</v>
      </c>
      <c r="B44" s="22" t="e">
        <f>VLOOKUP($N44,УЧАСТНИКИ!$A$2:$L$1106,3,FALSE)</f>
        <v>#N/A</v>
      </c>
      <c r="C44" s="23" t="e">
        <f>VLOOKUP($N44,УЧАСТНИКИ!$A$2:$L$1106,4,FALSE)</f>
        <v>#N/A</v>
      </c>
      <c r="D44" s="23" t="e">
        <f>VLOOKUP($N44,УЧАСТНИКИ!$A$2:$L$1106,8,FALSE)</f>
        <v>#N/A</v>
      </c>
      <c r="E44" s="22" t="e">
        <f>VLOOKUP($N44,УЧАСТНИКИ!$A$2:$L$1106,5,FALSE)</f>
        <v>#N/A</v>
      </c>
      <c r="F44" s="23" t="e">
        <f>VLOOKUP($N44,УЧАСТНИКИ!$A$2:$L$1106,7,FALSE)</f>
        <v>#N/A</v>
      </c>
      <c r="G44" s="24" t="e">
        <f>VLOOKUP($N44,УЧАСТНИКИ!$A$2:$L$1106,11,FALSE)</f>
        <v>#N/A</v>
      </c>
      <c r="H44" s="25"/>
      <c r="I44" s="10">
        <f t="shared" si="2"/>
        <v>0</v>
      </c>
      <c r="J44" s="55"/>
      <c r="K44" s="26" t="str">
        <f t="shared" si="1"/>
        <v>МСМК</v>
      </c>
      <c r="L44" s="24" t="e">
        <f>VLOOKUP($N44,УЧАСТНИКИ!$A$2:$L$1106,9,FALSE)</f>
        <v>#N/A</v>
      </c>
      <c r="M44" s="22" t="e">
        <f>VLOOKUP($N44,УЧАСТНИКИ!$A$2:$L$1106,10,FALSE)</f>
        <v>#N/A</v>
      </c>
    </row>
    <row r="45" spans="1:13" ht="13.2" customHeight="1" x14ac:dyDescent="0.25">
      <c r="A45" s="34" t="s">
        <v>132</v>
      </c>
      <c r="B45" s="22" t="e">
        <f>VLOOKUP($N45,УЧАСТНИКИ!$A$2:$L$1106,3,FALSE)</f>
        <v>#N/A</v>
      </c>
      <c r="C45" s="23" t="e">
        <f>VLOOKUP($N45,УЧАСТНИКИ!$A$2:$L$1106,4,FALSE)</f>
        <v>#N/A</v>
      </c>
      <c r="D45" s="23" t="e">
        <f>VLOOKUP($N45,УЧАСТНИКИ!$A$2:$L$1106,8,FALSE)</f>
        <v>#N/A</v>
      </c>
      <c r="E45" s="22" t="e">
        <f>VLOOKUP($N45,УЧАСТНИКИ!$A$2:$L$1106,5,FALSE)</f>
        <v>#N/A</v>
      </c>
      <c r="F45" s="23" t="e">
        <f>VLOOKUP($N45,УЧАСТНИКИ!$A$2:$L$1106,7,FALSE)</f>
        <v>#N/A</v>
      </c>
      <c r="G45" s="24" t="e">
        <f>VLOOKUP($N45,УЧАСТНИКИ!$A$2:$L$1106,11,FALSE)</f>
        <v>#N/A</v>
      </c>
      <c r="H45" s="25"/>
      <c r="I45" s="10">
        <f t="shared" si="2"/>
        <v>0</v>
      </c>
      <c r="J45" s="55"/>
      <c r="K45" s="26" t="str">
        <f t="shared" si="1"/>
        <v>МСМК</v>
      </c>
      <c r="L45" s="24" t="e">
        <f>VLOOKUP($N45,УЧАСТНИКИ!$A$2:$L$1106,9,FALSE)</f>
        <v>#N/A</v>
      </c>
      <c r="M45" s="22" t="e">
        <f>VLOOKUP($N45,УЧАСТНИКИ!$A$2:$L$1106,10,FALSE)</f>
        <v>#N/A</v>
      </c>
    </row>
    <row r="46" spans="1:13" ht="13.2" customHeight="1" x14ac:dyDescent="0.25">
      <c r="A46" s="34" t="s">
        <v>133</v>
      </c>
      <c r="B46" s="22" t="e">
        <f>VLOOKUP($N46,УЧАСТНИКИ!$A$2:$L$1106,3,FALSE)</f>
        <v>#N/A</v>
      </c>
      <c r="C46" s="23" t="e">
        <f>VLOOKUP($N46,УЧАСТНИКИ!$A$2:$L$1106,4,FALSE)</f>
        <v>#N/A</v>
      </c>
      <c r="D46" s="23" t="e">
        <f>VLOOKUP($N46,УЧАСТНИКИ!$A$2:$L$1106,8,FALSE)</f>
        <v>#N/A</v>
      </c>
      <c r="E46" s="22" t="e">
        <f>VLOOKUP($N46,УЧАСТНИКИ!$A$2:$L$1106,5,FALSE)</f>
        <v>#N/A</v>
      </c>
      <c r="F46" s="23" t="e">
        <f>VLOOKUP($N46,УЧАСТНИКИ!$A$2:$L$1106,7,FALSE)</f>
        <v>#N/A</v>
      </c>
      <c r="G46" s="24" t="e">
        <f>VLOOKUP($N46,УЧАСТНИКИ!$A$2:$L$1106,11,FALSE)</f>
        <v>#N/A</v>
      </c>
      <c r="H46" s="25"/>
      <c r="I46" s="10">
        <f t="shared" si="2"/>
        <v>0</v>
      </c>
      <c r="J46" s="55"/>
      <c r="K46" s="26" t="str">
        <f t="shared" si="1"/>
        <v>МСМК</v>
      </c>
      <c r="L46" s="24" t="e">
        <f>VLOOKUP($N46,УЧАСТНИКИ!$A$2:$L$1106,9,FALSE)</f>
        <v>#N/A</v>
      </c>
      <c r="M46" s="22" t="e">
        <f>VLOOKUP($N46,УЧАСТНИКИ!$A$2:$L$1106,10,FALSE)</f>
        <v>#N/A</v>
      </c>
    </row>
    <row r="47" spans="1:13" ht="13.2" customHeight="1" x14ac:dyDescent="0.25">
      <c r="A47" s="34" t="s">
        <v>134</v>
      </c>
      <c r="B47" s="22" t="e">
        <f>VLOOKUP($N47,УЧАСТНИКИ!$A$2:$L$1106,3,FALSE)</f>
        <v>#N/A</v>
      </c>
      <c r="C47" s="23" t="e">
        <f>VLOOKUP($N47,УЧАСТНИКИ!$A$2:$L$1106,4,FALSE)</f>
        <v>#N/A</v>
      </c>
      <c r="D47" s="23" t="e">
        <f>VLOOKUP($N47,УЧАСТНИКИ!$A$2:$L$1106,8,FALSE)</f>
        <v>#N/A</v>
      </c>
      <c r="E47" s="22" t="e">
        <f>VLOOKUP($N47,УЧАСТНИКИ!$A$2:$L$1106,5,FALSE)</f>
        <v>#N/A</v>
      </c>
      <c r="F47" s="23" t="e">
        <f>VLOOKUP($N47,УЧАСТНИКИ!$A$2:$L$1106,7,FALSE)</f>
        <v>#N/A</v>
      </c>
      <c r="G47" s="24" t="e">
        <f>VLOOKUP($N47,УЧАСТНИКИ!$A$2:$L$1106,11,FALSE)</f>
        <v>#N/A</v>
      </c>
      <c r="H47" s="25"/>
      <c r="I47" s="10">
        <f t="shared" si="2"/>
        <v>0</v>
      </c>
      <c r="J47" s="55"/>
      <c r="K47" s="26" t="str">
        <f t="shared" si="1"/>
        <v>МСМК</v>
      </c>
      <c r="L47" s="24" t="e">
        <f>VLOOKUP($N47,УЧАСТНИКИ!$A$2:$L$1106,9,FALSE)</f>
        <v>#N/A</v>
      </c>
      <c r="M47" s="22" t="e">
        <f>VLOOKUP($N47,УЧАСТНИКИ!$A$2:$L$1106,10,FALSE)</f>
        <v>#N/A</v>
      </c>
    </row>
    <row r="48" spans="1:13" ht="13.2" customHeight="1" x14ac:dyDescent="0.25">
      <c r="A48" s="34" t="s">
        <v>135</v>
      </c>
      <c r="B48" s="22" t="e">
        <f>VLOOKUP($N48,УЧАСТНИКИ!$A$2:$L$1106,3,FALSE)</f>
        <v>#N/A</v>
      </c>
      <c r="C48" s="23" t="e">
        <f>VLOOKUP($N48,УЧАСТНИКИ!$A$2:$L$1106,4,FALSE)</f>
        <v>#N/A</v>
      </c>
      <c r="D48" s="23" t="e">
        <f>VLOOKUP($N48,УЧАСТНИКИ!$A$2:$L$1106,8,FALSE)</f>
        <v>#N/A</v>
      </c>
      <c r="E48" s="22" t="e">
        <f>VLOOKUP($N48,УЧАСТНИКИ!$A$2:$L$1106,5,FALSE)</f>
        <v>#N/A</v>
      </c>
      <c r="F48" s="23" t="e">
        <f>VLOOKUP($N48,УЧАСТНИКИ!$A$2:$L$1106,7,FALSE)</f>
        <v>#N/A</v>
      </c>
      <c r="G48" s="24" t="e">
        <f>VLOOKUP($N48,УЧАСТНИКИ!$A$2:$L$1106,11,FALSE)</f>
        <v>#N/A</v>
      </c>
      <c r="H48" s="25"/>
      <c r="I48" s="10">
        <f t="shared" si="2"/>
        <v>0</v>
      </c>
      <c r="J48" s="55"/>
      <c r="K48" s="26" t="str">
        <f t="shared" si="1"/>
        <v>МСМК</v>
      </c>
      <c r="L48" s="24" t="e">
        <f>VLOOKUP($N48,УЧАСТНИКИ!$A$2:$L$1106,9,FALSE)</f>
        <v>#N/A</v>
      </c>
      <c r="M48" s="22" t="e">
        <f>VLOOKUP($N48,УЧАСТНИКИ!$A$2:$L$1106,10,FALSE)</f>
        <v>#N/A</v>
      </c>
    </row>
    <row r="49" spans="1:13" ht="13.2" customHeight="1" x14ac:dyDescent="0.25">
      <c r="A49" s="34" t="s">
        <v>136</v>
      </c>
      <c r="B49" s="22" t="e">
        <f>VLOOKUP($N49,УЧАСТНИКИ!$A$2:$L$1106,3,FALSE)</f>
        <v>#N/A</v>
      </c>
      <c r="C49" s="23" t="e">
        <f>VLOOKUP($N49,УЧАСТНИКИ!$A$2:$L$1106,4,FALSE)</f>
        <v>#N/A</v>
      </c>
      <c r="D49" s="23" t="e">
        <f>VLOOKUP($N49,УЧАСТНИКИ!$A$2:$L$1106,8,FALSE)</f>
        <v>#N/A</v>
      </c>
      <c r="E49" s="22" t="e">
        <f>VLOOKUP($N49,УЧАСТНИКИ!$A$2:$L$1106,5,FALSE)</f>
        <v>#N/A</v>
      </c>
      <c r="F49" s="23" t="e">
        <f>VLOOKUP($N49,УЧАСТНИКИ!$A$2:$L$1106,7,FALSE)</f>
        <v>#N/A</v>
      </c>
      <c r="G49" s="24" t="e">
        <f>VLOOKUP($N49,УЧАСТНИКИ!$A$2:$L$1106,11,FALSE)</f>
        <v>#N/A</v>
      </c>
      <c r="H49" s="25"/>
      <c r="I49" s="10">
        <f t="shared" si="2"/>
        <v>0</v>
      </c>
      <c r="J49" s="55"/>
      <c r="K49" s="26" t="str">
        <f t="shared" si="1"/>
        <v>МСМК</v>
      </c>
      <c r="L49" s="24" t="e">
        <f>VLOOKUP($N49,УЧАСТНИКИ!$A$2:$L$1106,9,FALSE)</f>
        <v>#N/A</v>
      </c>
      <c r="M49" s="22" t="e">
        <f>VLOOKUP($N49,УЧАСТНИКИ!$A$2:$L$1106,10,FALSE)</f>
        <v>#N/A</v>
      </c>
    </row>
    <row r="50" spans="1:13" ht="13.2" customHeight="1" x14ac:dyDescent="0.25">
      <c r="A50" s="34" t="s">
        <v>137</v>
      </c>
      <c r="B50" s="22" t="e">
        <f>VLOOKUP($N50,УЧАСТНИКИ!$A$2:$L$1106,3,FALSE)</f>
        <v>#N/A</v>
      </c>
      <c r="C50" s="23" t="e">
        <f>VLOOKUP($N50,УЧАСТНИКИ!$A$2:$L$1106,4,FALSE)</f>
        <v>#N/A</v>
      </c>
      <c r="D50" s="23" t="e">
        <f>VLOOKUP($N50,УЧАСТНИКИ!$A$2:$L$1106,8,FALSE)</f>
        <v>#N/A</v>
      </c>
      <c r="E50" s="22" t="e">
        <f>VLOOKUP($N50,УЧАСТНИКИ!$A$2:$L$1106,5,FALSE)</f>
        <v>#N/A</v>
      </c>
      <c r="F50" s="23" t="e">
        <f>VLOOKUP($N50,УЧАСТНИКИ!$A$2:$L$1106,7,FALSE)</f>
        <v>#N/A</v>
      </c>
      <c r="G50" s="24" t="e">
        <f>VLOOKUP($N50,УЧАСТНИКИ!$A$2:$L$1106,11,FALSE)</f>
        <v>#N/A</v>
      </c>
      <c r="H50" s="25"/>
      <c r="I50" s="10">
        <f t="shared" si="2"/>
        <v>0</v>
      </c>
      <c r="J50" s="55"/>
      <c r="K50" s="26" t="str">
        <f t="shared" si="1"/>
        <v>МСМК</v>
      </c>
      <c r="L50" s="24" t="e">
        <f>VLOOKUP($N50,УЧАСТНИКИ!$A$2:$L$1106,9,FALSE)</f>
        <v>#N/A</v>
      </c>
      <c r="M50" s="22" t="e">
        <f>VLOOKUP($N50,УЧАСТНИКИ!$A$2:$L$1106,10,FALSE)</f>
        <v>#N/A</v>
      </c>
    </row>
    <row r="51" spans="1:13" ht="13.2" customHeight="1" x14ac:dyDescent="0.25">
      <c r="A51" s="34" t="s">
        <v>138</v>
      </c>
      <c r="B51" s="22" t="e">
        <f>VLOOKUP($N51,УЧАСТНИКИ!$A$2:$L$1106,3,FALSE)</f>
        <v>#N/A</v>
      </c>
      <c r="C51" s="23" t="e">
        <f>VLOOKUP($N51,УЧАСТНИКИ!$A$2:$L$1106,4,FALSE)</f>
        <v>#N/A</v>
      </c>
      <c r="D51" s="23" t="e">
        <f>VLOOKUP($N51,УЧАСТНИКИ!$A$2:$L$1106,8,FALSE)</f>
        <v>#N/A</v>
      </c>
      <c r="E51" s="22" t="e">
        <f>VLOOKUP($N51,УЧАСТНИКИ!$A$2:$L$1106,5,FALSE)</f>
        <v>#N/A</v>
      </c>
      <c r="F51" s="23" t="e">
        <f>VLOOKUP($N51,УЧАСТНИКИ!$A$2:$L$1106,7,FALSE)</f>
        <v>#N/A</v>
      </c>
      <c r="G51" s="24" t="e">
        <f>VLOOKUP($N51,УЧАСТНИКИ!$A$2:$L$1106,11,FALSE)</f>
        <v>#N/A</v>
      </c>
      <c r="H51" s="25"/>
      <c r="I51" s="10">
        <f t="shared" si="2"/>
        <v>0</v>
      </c>
      <c r="J51" s="55"/>
      <c r="K51" s="26" t="str">
        <f t="shared" si="1"/>
        <v>МСМК</v>
      </c>
      <c r="L51" s="24" t="e">
        <f>VLOOKUP($N51,УЧАСТНИКИ!$A$2:$L$1106,9,FALSE)</f>
        <v>#N/A</v>
      </c>
      <c r="M51" s="22" t="e">
        <f>VLOOKUP($N51,УЧАСТНИКИ!$A$2:$L$1106,10,FALSE)</f>
        <v>#N/A</v>
      </c>
    </row>
    <row r="52" spans="1:13" ht="13.2" customHeight="1" x14ac:dyDescent="0.25">
      <c r="A52" s="34" t="s">
        <v>139</v>
      </c>
      <c r="B52" s="22" t="e">
        <f>VLOOKUP($N52,УЧАСТНИКИ!$A$2:$L$1106,3,FALSE)</f>
        <v>#N/A</v>
      </c>
      <c r="C52" s="23" t="e">
        <f>VLOOKUP($N52,УЧАСТНИКИ!$A$2:$L$1106,4,FALSE)</f>
        <v>#N/A</v>
      </c>
      <c r="D52" s="23" t="e">
        <f>VLOOKUP($N52,УЧАСТНИКИ!$A$2:$L$1106,8,FALSE)</f>
        <v>#N/A</v>
      </c>
      <c r="E52" s="22" t="e">
        <f>VLOOKUP($N52,УЧАСТНИКИ!$A$2:$L$1106,5,FALSE)</f>
        <v>#N/A</v>
      </c>
      <c r="F52" s="23" t="e">
        <f>VLOOKUP($N52,УЧАСТНИКИ!$A$2:$L$1106,7,FALSE)</f>
        <v>#N/A</v>
      </c>
      <c r="G52" s="24" t="e">
        <f>VLOOKUP($N52,УЧАСТНИКИ!$A$2:$L$1106,11,FALSE)</f>
        <v>#N/A</v>
      </c>
      <c r="H52" s="25"/>
      <c r="I52" s="10">
        <f t="shared" si="2"/>
        <v>0</v>
      </c>
      <c r="J52" s="55"/>
      <c r="K52" s="26" t="str">
        <f t="shared" si="1"/>
        <v>МСМК</v>
      </c>
      <c r="L52" s="24" t="e">
        <f>VLOOKUP($N52,УЧАСТНИКИ!$A$2:$L$1106,9,FALSE)</f>
        <v>#N/A</v>
      </c>
      <c r="M52" s="22" t="e">
        <f>VLOOKUP($N52,УЧАСТНИКИ!$A$2:$L$1106,10,FALSE)</f>
        <v>#N/A</v>
      </c>
    </row>
    <row r="53" spans="1:13" ht="13.2" customHeight="1" x14ac:dyDescent="0.25">
      <c r="A53" s="34" t="s">
        <v>140</v>
      </c>
      <c r="B53" s="22" t="e">
        <f>VLOOKUP($N53,УЧАСТНИКИ!$A$2:$L$1106,3,FALSE)</f>
        <v>#N/A</v>
      </c>
      <c r="C53" s="23" t="e">
        <f>VLOOKUP($N53,УЧАСТНИКИ!$A$2:$L$1106,4,FALSE)</f>
        <v>#N/A</v>
      </c>
      <c r="D53" s="23" t="e">
        <f>VLOOKUP($N53,УЧАСТНИКИ!$A$2:$L$1106,8,FALSE)</f>
        <v>#N/A</v>
      </c>
      <c r="E53" s="22" t="e">
        <f>VLOOKUP($N53,УЧАСТНИКИ!$A$2:$L$1106,5,FALSE)</f>
        <v>#N/A</v>
      </c>
      <c r="F53" s="23" t="e">
        <f>VLOOKUP($N53,УЧАСТНИКИ!$A$2:$L$1106,7,FALSE)</f>
        <v>#N/A</v>
      </c>
      <c r="G53" s="24" t="e">
        <f>VLOOKUP($N53,УЧАСТНИКИ!$A$2:$L$1106,11,FALSE)</f>
        <v>#N/A</v>
      </c>
      <c r="H53" s="25"/>
      <c r="I53" s="10">
        <f t="shared" si="2"/>
        <v>0</v>
      </c>
      <c r="J53" s="55"/>
      <c r="K53" s="26" t="str">
        <f t="shared" si="1"/>
        <v>МСМК</v>
      </c>
      <c r="L53" s="24" t="e">
        <f>VLOOKUP($N53,УЧАСТНИКИ!$A$2:$L$1106,9,FALSE)</f>
        <v>#N/A</v>
      </c>
      <c r="M53" s="22" t="e">
        <f>VLOOKUP($N53,УЧАСТНИКИ!$A$2:$L$1106,10,FALSE)</f>
        <v>#N/A</v>
      </c>
    </row>
    <row r="54" spans="1:13" ht="13.2" customHeight="1" x14ac:dyDescent="0.25">
      <c r="A54" s="34" t="s">
        <v>141</v>
      </c>
      <c r="B54" s="22" t="e">
        <f>VLOOKUP($N54,УЧАСТНИКИ!$A$2:$L$1106,3,FALSE)</f>
        <v>#N/A</v>
      </c>
      <c r="C54" s="23" t="e">
        <f>VLOOKUP($N54,УЧАСТНИКИ!$A$2:$L$1106,4,FALSE)</f>
        <v>#N/A</v>
      </c>
      <c r="D54" s="23" t="e">
        <f>VLOOKUP($N54,УЧАСТНИКИ!$A$2:$L$1106,8,FALSE)</f>
        <v>#N/A</v>
      </c>
      <c r="E54" s="22" t="e">
        <f>VLOOKUP($N54,УЧАСТНИКИ!$A$2:$L$1106,5,FALSE)</f>
        <v>#N/A</v>
      </c>
      <c r="F54" s="23" t="e">
        <f>VLOOKUP($N54,УЧАСТНИКИ!$A$2:$L$1106,7,FALSE)</f>
        <v>#N/A</v>
      </c>
      <c r="G54" s="24" t="e">
        <f>VLOOKUP($N54,УЧАСТНИКИ!$A$2:$L$1106,11,FALSE)</f>
        <v>#N/A</v>
      </c>
      <c r="H54" s="25"/>
      <c r="I54" s="10">
        <f t="shared" si="2"/>
        <v>0</v>
      </c>
      <c r="J54" s="55"/>
      <c r="K54" s="26" t="str">
        <f t="shared" si="1"/>
        <v>МСМК</v>
      </c>
      <c r="L54" s="24" t="e">
        <f>VLOOKUP($N54,УЧАСТНИКИ!$A$2:$L$1106,9,FALSE)</f>
        <v>#N/A</v>
      </c>
      <c r="M54" s="22" t="e">
        <f>VLOOKUP($N54,УЧАСТНИКИ!$A$2:$L$1106,10,FALSE)</f>
        <v>#N/A</v>
      </c>
    </row>
    <row r="55" spans="1:13" ht="13.2" customHeight="1" x14ac:dyDescent="0.25">
      <c r="A55" s="34" t="s">
        <v>142</v>
      </c>
      <c r="B55" s="22" t="e">
        <f>VLOOKUP($N55,УЧАСТНИКИ!$A$2:$L$1106,3,FALSE)</f>
        <v>#N/A</v>
      </c>
      <c r="C55" s="23" t="e">
        <f>VLOOKUP($N55,УЧАСТНИКИ!$A$2:$L$1106,4,FALSE)</f>
        <v>#N/A</v>
      </c>
      <c r="D55" s="23" t="e">
        <f>VLOOKUP($N55,УЧАСТНИКИ!$A$2:$L$1106,8,FALSE)</f>
        <v>#N/A</v>
      </c>
      <c r="E55" s="22" t="e">
        <f>VLOOKUP($N55,УЧАСТНИКИ!$A$2:$L$1106,5,FALSE)</f>
        <v>#N/A</v>
      </c>
      <c r="F55" s="23" t="e">
        <f>VLOOKUP($N55,УЧАСТНИКИ!$A$2:$L$1106,7,FALSE)</f>
        <v>#N/A</v>
      </c>
      <c r="G55" s="24" t="e">
        <f>VLOOKUP($N55,УЧАСТНИКИ!$A$2:$L$1106,11,FALSE)</f>
        <v>#N/A</v>
      </c>
      <c r="H55" s="25"/>
      <c r="I55" s="10">
        <f t="shared" si="2"/>
        <v>0</v>
      </c>
      <c r="J55" s="55"/>
      <c r="K55" s="26" t="str">
        <f t="shared" si="1"/>
        <v>МСМК</v>
      </c>
      <c r="L55" s="24" t="e">
        <f>VLOOKUP($N55,УЧАСТНИКИ!$A$2:$L$1106,9,FALSE)</f>
        <v>#N/A</v>
      </c>
      <c r="M55" s="22" t="e">
        <f>VLOOKUP($N55,УЧАСТНИКИ!$A$2:$L$1106,10,FALSE)</f>
        <v>#N/A</v>
      </c>
    </row>
    <row r="56" spans="1:13" ht="13.2" customHeight="1" x14ac:dyDescent="0.25">
      <c r="A56" s="34" t="s">
        <v>143</v>
      </c>
      <c r="B56" s="22" t="e">
        <f>VLOOKUP($N56,УЧАСТНИКИ!$A$2:$L$1106,3,FALSE)</f>
        <v>#N/A</v>
      </c>
      <c r="C56" s="23" t="e">
        <f>VLOOKUP($N56,УЧАСТНИКИ!$A$2:$L$1106,4,FALSE)</f>
        <v>#N/A</v>
      </c>
      <c r="D56" s="23" t="e">
        <f>VLOOKUP($N56,УЧАСТНИКИ!$A$2:$L$1106,8,FALSE)</f>
        <v>#N/A</v>
      </c>
      <c r="E56" s="22" t="e">
        <f>VLOOKUP($N56,УЧАСТНИКИ!$A$2:$L$1106,5,FALSE)</f>
        <v>#N/A</v>
      </c>
      <c r="F56" s="23" t="e">
        <f>VLOOKUP($N56,УЧАСТНИКИ!$A$2:$L$1106,7,FALSE)</f>
        <v>#N/A</v>
      </c>
      <c r="G56" s="24" t="e">
        <f>VLOOKUP($N56,УЧАСТНИКИ!$A$2:$L$1106,11,FALSE)</f>
        <v>#N/A</v>
      </c>
      <c r="H56" s="25"/>
      <c r="I56" s="10">
        <f t="shared" si="2"/>
        <v>0</v>
      </c>
      <c r="J56" s="55"/>
      <c r="K56" s="26" t="str">
        <f t="shared" si="1"/>
        <v>МСМК</v>
      </c>
      <c r="L56" s="24" t="e">
        <f>VLOOKUP($N56,УЧАСТНИКИ!$A$2:$L$1106,9,FALSE)</f>
        <v>#N/A</v>
      </c>
      <c r="M56" s="22" t="e">
        <f>VLOOKUP($N56,УЧАСТНИКИ!$A$2:$L$1106,10,FALSE)</f>
        <v>#N/A</v>
      </c>
    </row>
    <row r="57" spans="1:13" ht="13.2" customHeight="1" x14ac:dyDescent="0.25">
      <c r="A57" s="23"/>
      <c r="K57" s="26"/>
    </row>
    <row r="58" spans="1:13" ht="13.2" customHeight="1" x14ac:dyDescent="0.25">
      <c r="A58" s="23"/>
      <c r="K58" s="26"/>
    </row>
    <row r="59" spans="1:13" ht="13.2" customHeight="1" x14ac:dyDescent="0.25">
      <c r="A59" s="23"/>
    </row>
    <row r="60" spans="1:13" ht="13.2" customHeight="1" x14ac:dyDescent="0.25">
      <c r="A60" s="23"/>
    </row>
    <row r="61" spans="1:13" ht="13.2" customHeight="1" x14ac:dyDescent="0.25">
      <c r="A61" s="23"/>
    </row>
    <row r="62" spans="1:13" ht="13.2" customHeight="1" x14ac:dyDescent="0.25">
      <c r="A62" s="23"/>
    </row>
    <row r="63" spans="1:13" ht="13.2" customHeight="1" x14ac:dyDescent="0.25">
      <c r="A63" s="23"/>
    </row>
    <row r="64" spans="1:13" ht="13.2" customHeight="1" x14ac:dyDescent="0.25">
      <c r="A64" s="23"/>
    </row>
    <row r="65" spans="1:1" ht="13.2" customHeight="1" x14ac:dyDescent="0.25">
      <c r="A65" s="23"/>
    </row>
    <row r="66" spans="1:1" ht="13.2" customHeight="1" x14ac:dyDescent="0.25">
      <c r="A66" s="23"/>
    </row>
    <row r="67" spans="1:1" ht="13.2" customHeight="1" x14ac:dyDescent="0.25">
      <c r="A67" s="23"/>
    </row>
    <row r="68" spans="1:1" ht="13.2" customHeight="1" x14ac:dyDescent="0.25">
      <c r="A68" s="23"/>
    </row>
    <row r="69" spans="1:1" ht="13.2" customHeight="1" x14ac:dyDescent="0.25">
      <c r="A69" s="23"/>
    </row>
    <row r="70" spans="1:1" ht="13.2" customHeight="1" x14ac:dyDescent="0.25">
      <c r="A70" s="23"/>
    </row>
    <row r="71" spans="1:1" ht="13.2" customHeight="1" x14ac:dyDescent="0.25">
      <c r="A71" s="23"/>
    </row>
    <row r="72" spans="1:1" ht="13.2" customHeight="1" x14ac:dyDescent="0.25">
      <c r="A72" s="23"/>
    </row>
    <row r="73" spans="1:1" ht="13.2" customHeight="1" x14ac:dyDescent="0.25">
      <c r="A73" s="23"/>
    </row>
    <row r="74" spans="1:1" ht="13.2" customHeight="1" x14ac:dyDescent="0.25">
      <c r="A74" s="23"/>
    </row>
    <row r="75" spans="1:1" ht="13.2" customHeight="1" x14ac:dyDescent="0.25">
      <c r="A75" s="23"/>
    </row>
    <row r="76" spans="1:1" ht="13.2" customHeight="1" x14ac:dyDescent="0.25">
      <c r="A76" s="23"/>
    </row>
    <row r="77" spans="1:1" ht="13.2" customHeight="1" x14ac:dyDescent="0.25">
      <c r="A77" s="23"/>
    </row>
    <row r="78" spans="1:1" ht="13.2" customHeight="1" x14ac:dyDescent="0.25">
      <c r="A78" s="23"/>
    </row>
    <row r="79" spans="1:1" ht="13.2" customHeight="1" x14ac:dyDescent="0.25">
      <c r="A79" s="23"/>
    </row>
    <row r="80" spans="1:1" ht="13.2" customHeight="1" x14ac:dyDescent="0.25">
      <c r="A80" s="23"/>
    </row>
    <row r="81" spans="1:1" ht="13.2" customHeight="1" x14ac:dyDescent="0.25">
      <c r="A81" s="23"/>
    </row>
    <row r="82" spans="1:1" ht="13.2" customHeight="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3">
    <mergeCell ref="A1:M1"/>
    <mergeCell ref="A2:M2"/>
    <mergeCell ref="A3:M3"/>
    <mergeCell ref="F10:G10"/>
    <mergeCell ref="I9:K9"/>
    <mergeCell ref="A10:B10"/>
    <mergeCell ref="F9:G9"/>
    <mergeCell ref="A4:M4"/>
    <mergeCell ref="A9:B9"/>
    <mergeCell ref="A5:M5"/>
    <mergeCell ref="A6:M6"/>
    <mergeCell ref="A7:M7"/>
    <mergeCell ref="A8:M8"/>
  </mergeCells>
  <phoneticPr fontId="1" type="noConversion"/>
  <printOptions horizontalCentered="1"/>
  <pageMargins left="0" right="0" top="0.78740157480314965" bottom="0.19685039370078741" header="0" footer="0.51181102362204722"/>
  <pageSetup paperSize="9" scale="75" orientation="landscape" horizontalDpi="300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indexed="15"/>
  </sheetPr>
  <dimension ref="A1:W101"/>
  <sheetViews>
    <sheetView view="pageBreakPreview" zoomScale="70" zoomScaleNormal="80" zoomScaleSheetLayoutView="70" workbookViewId="0">
      <selection activeCell="A6" sqref="A6:L8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1.5546875" style="7" hidden="1" customWidth="1"/>
    <col min="7" max="7" width="44.33203125" style="7" customWidth="1"/>
    <col min="8" max="8" width="15" style="7" hidden="1" customWidth="1" outlineLevel="1"/>
    <col min="9" max="9" width="9.664062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23" width="8.33203125" style="7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162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S7" s="8"/>
      <c r="T7" s="8"/>
      <c r="U7" s="9"/>
    </row>
    <row r="8" spans="1:23" ht="15.6" x14ac:dyDescent="0.25">
      <c r="A8" s="334" t="s">
        <v>210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S8" s="8"/>
      <c r="T8" s="8"/>
      <c r="U8" s="9"/>
    </row>
    <row r="9" spans="1:23" ht="12.75" customHeight="1" x14ac:dyDescent="0.25">
      <c r="A9" s="331" t="s">
        <v>235</v>
      </c>
      <c r="B9" s="331"/>
      <c r="D9" s="12"/>
      <c r="E9" s="13"/>
      <c r="F9" s="336"/>
      <c r="G9" s="336"/>
      <c r="H9" s="14"/>
      <c r="I9" s="337"/>
      <c r="J9" s="337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I10" s="19"/>
      <c r="J10" s="19"/>
      <c r="K10" s="51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5" customHeight="1" thickBot="1" x14ac:dyDescent="0.3">
      <c r="A11" s="18" t="s">
        <v>230</v>
      </c>
      <c r="E11" s="12"/>
      <c r="G11" s="62"/>
      <c r="H11" s="12"/>
      <c r="I11" s="139" t="s">
        <v>70</v>
      </c>
      <c r="J11" s="19" t="str">
        <f>d_2</f>
        <v>29.05.2019г.</v>
      </c>
      <c r="K11" s="51">
        <v>0.35416666666666669</v>
      </c>
      <c r="L11" s="18" t="str">
        <f>d_6</f>
        <v>t° +17 вл. 91%</v>
      </c>
      <c r="M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61"/>
      <c r="I12" s="45" t="s">
        <v>18</v>
      </c>
      <c r="J12" s="44" t="s">
        <v>145</v>
      </c>
      <c r="K12" s="44" t="s">
        <v>13</v>
      </c>
      <c r="L12" s="46" t="s">
        <v>146</v>
      </c>
      <c r="O12" s="146">
        <v>33824</v>
      </c>
      <c r="P12" s="147">
        <v>34624</v>
      </c>
      <c r="Q12" s="147">
        <v>35474</v>
      </c>
      <c r="R12" s="147">
        <v>40747</v>
      </c>
      <c r="S12" s="147">
        <v>42524</v>
      </c>
      <c r="T12" s="147">
        <v>44524</v>
      </c>
      <c r="U12" s="147">
        <v>51024</v>
      </c>
      <c r="V12" s="147">
        <v>53024</v>
      </c>
      <c r="W12" s="148">
        <v>61024</v>
      </c>
    </row>
    <row r="13" spans="1:23" ht="17.25" customHeight="1" x14ac:dyDescent="0.25">
      <c r="A13" s="34" t="s">
        <v>42</v>
      </c>
      <c r="B13" s="22" t="str">
        <f>VLOOKUP($M13,УЧАСТНИКИ!$A$2:$L$1106,3,FALSE)</f>
        <v>Овчинников Вaдим</v>
      </c>
      <c r="C13" s="23" t="str">
        <f>VLOOKUP($M13,УЧАСТНИКИ!$A$2:$L$1106,4,FALSE)</f>
        <v>04.01.1996</v>
      </c>
      <c r="D13" s="23" t="str">
        <f>VLOOKUP($M13,УЧАСТНИКИ!$A$2:$L$1106,8,FALSE)</f>
        <v>КМС</v>
      </c>
      <c r="E13" s="22" t="str">
        <f>VLOOKUP($M13,УЧАСТНИКИ!$A$2:$L$1106,5,FALSE)</f>
        <v xml:space="preserve">Свердловская область </v>
      </c>
      <c r="F13" s="23">
        <f>VLOOKUP($M13,УЧАСТНИКИ!$A$2:$L$1106,7,FALSE)</f>
        <v>0</v>
      </c>
      <c r="G13" s="24" t="str">
        <f>VLOOKUP($M13,УЧАСТНИКИ!$A$2:$L$1106,11,FALSE)</f>
        <v xml:space="preserve"> ГАУ СО "ЦСП", СК "Спутник", УГЛТУ</v>
      </c>
      <c r="H13" s="37">
        <v>33824</v>
      </c>
      <c r="I13" s="10" t="str">
        <f>IF(H13=0,0,CONCATENATE(MID(H13,1,1),":",MID(H13,2,2),",",MID(H13,4,2)))</f>
        <v>3:38,24</v>
      </c>
      <c r="J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24" t="str">
        <f>VLOOKUP($M13,УЧАСТНИКИ!$A$2:$L$1106,9,FALSE)</f>
        <v>К</v>
      </c>
      <c r="L13" s="22" t="str">
        <f>VLOOKUP($M13,УЧАСТНИКИ!$A$2:$L$1106,10,FALSE)</f>
        <v>Семкин А.В., Хрущелева Н.П.</v>
      </c>
      <c r="M13" s="7" t="s">
        <v>101</v>
      </c>
    </row>
    <row r="14" spans="1:23" ht="17.25" customHeight="1" x14ac:dyDescent="0.25">
      <c r="A14" s="34" t="s">
        <v>43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>
        <v>34624</v>
      </c>
      <c r="I14" s="10" t="str">
        <f t="shared" ref="I14:I31" si="0">IF(H14=0,0,CONCATENATE(MID(H14,1,1),":",MID(H14,2,2),",",MID(H14,4,2)))</f>
        <v>3:46,24</v>
      </c>
      <c r="J14" s="26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</row>
    <row r="15" spans="1:23" ht="17.25" customHeight="1" x14ac:dyDescent="0.25">
      <c r="A15" s="34" t="s">
        <v>44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>
        <v>41024</v>
      </c>
      <c r="I15" s="10" t="str">
        <f t="shared" si="0"/>
        <v>4:10,24</v>
      </c>
      <c r="J15" s="26" t="str">
        <f t="shared" si="1"/>
        <v>2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</row>
    <row r="16" spans="1:23" ht="17.25" customHeight="1" x14ac:dyDescent="0.25">
      <c r="A16" s="34" t="s">
        <v>45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>
        <v>41025</v>
      </c>
      <c r="I16" s="10" t="str">
        <f t="shared" si="0"/>
        <v>4:10,25</v>
      </c>
      <c r="J16" s="26" t="str">
        <f t="shared" si="1"/>
        <v>2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27"/>
    </row>
    <row r="17" spans="1:13" ht="17.25" customHeight="1" x14ac:dyDescent="0.25">
      <c r="A17" s="34" t="s">
        <v>46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0"/>
        <v>0</v>
      </c>
      <c r="J17" s="26" t="str">
        <f t="shared" si="1"/>
        <v>МСМК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27"/>
    </row>
    <row r="18" spans="1:13" ht="17.25" customHeight="1" x14ac:dyDescent="0.25">
      <c r="A18" s="34" t="s">
        <v>47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/>
      <c r="I18" s="10">
        <f t="shared" si="0"/>
        <v>0</v>
      </c>
      <c r="J18" s="26" t="str">
        <f t="shared" si="1"/>
        <v>МСМК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27"/>
    </row>
    <row r="19" spans="1:13" ht="17.25" customHeight="1" x14ac:dyDescent="0.25">
      <c r="A19" s="34" t="s">
        <v>48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/>
      <c r="I19" s="10">
        <f t="shared" si="0"/>
        <v>0</v>
      </c>
      <c r="J19" s="26" t="str">
        <f t="shared" si="1"/>
        <v>МСМК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27"/>
    </row>
    <row r="20" spans="1:13" ht="17.25" customHeight="1" x14ac:dyDescent="0.25">
      <c r="A20" s="34" t="s">
        <v>71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/>
      <c r="I20" s="10">
        <f t="shared" si="0"/>
        <v>0</v>
      </c>
      <c r="J20" s="26" t="str">
        <f t="shared" si="1"/>
        <v>МСМК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27"/>
    </row>
    <row r="21" spans="1:13" ht="17.25" customHeight="1" x14ac:dyDescent="0.25">
      <c r="A21" s="34" t="s">
        <v>78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0"/>
        <v>0</v>
      </c>
      <c r="J21" s="26" t="str">
        <f t="shared" si="1"/>
        <v>МСМК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</row>
    <row r="22" spans="1:13" ht="17.25" customHeight="1" x14ac:dyDescent="0.25">
      <c r="A22" s="34" t="s">
        <v>77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0"/>
        <v>0</v>
      </c>
      <c r="J22" s="26" t="str">
        <f t="shared" si="1"/>
        <v>МСМК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</row>
    <row r="23" spans="1:13" ht="17.25" customHeight="1" x14ac:dyDescent="0.25">
      <c r="A23" s="34" t="s">
        <v>76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0"/>
        <v>0</v>
      </c>
      <c r="J23" s="26" t="str">
        <f t="shared" si="1"/>
        <v>МСМК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</row>
    <row r="24" spans="1:13" ht="17.25" customHeight="1" x14ac:dyDescent="0.25">
      <c r="A24" s="34" t="s">
        <v>75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0"/>
        <v>0</v>
      </c>
      <c r="J24" s="26" t="str">
        <f t="shared" si="1"/>
        <v>МСМК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</row>
    <row r="25" spans="1:13" ht="17.25" customHeight="1" x14ac:dyDescent="0.25">
      <c r="A25" s="34" t="s">
        <v>74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0"/>
        <v>0</v>
      </c>
      <c r="J25" s="26" t="str">
        <f t="shared" si="1"/>
        <v>МСМК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</row>
    <row r="26" spans="1:13" ht="17.25" customHeight="1" x14ac:dyDescent="0.25">
      <c r="A26" s="34" t="s">
        <v>73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0"/>
        <v>0</v>
      </c>
      <c r="J26" s="26" t="str">
        <f t="shared" si="1"/>
        <v>МСМК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</row>
    <row r="27" spans="1:13" ht="17.25" customHeight="1" x14ac:dyDescent="0.25">
      <c r="A27" s="34" t="s">
        <v>72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0"/>
        <v>0</v>
      </c>
      <c r="J27" s="26" t="str">
        <f t="shared" si="1"/>
        <v>МСМК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</row>
    <row r="28" spans="1:13" ht="17.25" customHeight="1" x14ac:dyDescent="0.25">
      <c r="A28" s="34" t="s">
        <v>79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0"/>
        <v>0</v>
      </c>
      <c r="J28" s="26" t="str">
        <f t="shared" si="1"/>
        <v>МСМК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</row>
    <row r="29" spans="1:13" ht="17.25" customHeight="1" x14ac:dyDescent="0.25">
      <c r="A29" s="34" t="s">
        <v>80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si="0"/>
        <v>0</v>
      </c>
      <c r="J29" s="26" t="str">
        <f t="shared" si="1"/>
        <v>МСМК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</row>
    <row r="30" spans="1:13" ht="17.25" customHeight="1" x14ac:dyDescent="0.25">
      <c r="A30" s="34" t="s">
        <v>81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0"/>
        <v>0</v>
      </c>
      <c r="J30" s="26" t="str">
        <f t="shared" si="1"/>
        <v>МСМК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</row>
    <row r="31" spans="1:13" ht="17.25" customHeight="1" x14ac:dyDescent="0.25">
      <c r="A31" s="34" t="s">
        <v>82</v>
      </c>
      <c r="B31" s="22" t="e">
        <f>VLOOKUP($M31,УЧАСТНИКИ!$A$2:$L$1106,3,FALSE)</f>
        <v>#N/A</v>
      </c>
      <c r="C31" s="23" t="e">
        <f>VLOOKUP($M31,УЧАСТНИКИ!$A$2:$L$1106,4,FALSE)</f>
        <v>#N/A</v>
      </c>
      <c r="D31" s="23" t="e">
        <f>VLOOKUP($M31,УЧАСТНИКИ!$A$2:$L$1106,8,FALSE)</f>
        <v>#N/A</v>
      </c>
      <c r="E31" s="22" t="e">
        <f>VLOOKUP($M31,УЧАСТНИКИ!$A$2:$L$1106,5,FALSE)</f>
        <v>#N/A</v>
      </c>
      <c r="F31" s="23" t="e">
        <f>VLOOKUP($M31,УЧАСТНИКИ!$A$2:$L$1106,7,FALSE)</f>
        <v>#N/A</v>
      </c>
      <c r="G31" s="24" t="e">
        <f>VLOOKUP($M31,УЧАСТНИКИ!$A$2:$L$1106,11,FALSE)</f>
        <v>#N/A</v>
      </c>
      <c r="H31" s="25"/>
      <c r="I31" s="10">
        <f t="shared" si="0"/>
        <v>0</v>
      </c>
      <c r="J31" s="26" t="str">
        <f t="shared" si="1"/>
        <v>МСМК</v>
      </c>
      <c r="K31" s="24" t="e">
        <f>VLOOKUP($M31,УЧАСТНИКИ!$A$2:$L$1106,9,FALSE)</f>
        <v>#N/A</v>
      </c>
      <c r="L31" s="22" t="e">
        <f>VLOOKUP($M31,УЧАСТНИКИ!$A$2:$L$1106,10,FALSE)</f>
        <v>#N/A</v>
      </c>
    </row>
    <row r="32" spans="1:13" ht="17.25" customHeight="1" x14ac:dyDescent="0.25">
      <c r="A32" s="34" t="s">
        <v>83</v>
      </c>
      <c r="B32" s="22" t="e">
        <f>VLOOKUP($M32,УЧАСТНИКИ!$A$2:$L$1106,3,FALSE)</f>
        <v>#N/A</v>
      </c>
      <c r="C32" s="23" t="e">
        <f>VLOOKUP($M32,УЧАСТНИКИ!$A$2:$L$1106,4,FALSE)</f>
        <v>#N/A</v>
      </c>
      <c r="D32" s="23" t="e">
        <f>VLOOKUP($M32,УЧАСТНИКИ!$A$2:$L$1106,8,FALSE)</f>
        <v>#N/A</v>
      </c>
      <c r="E32" s="22" t="e">
        <f>VLOOKUP($M32,УЧАСТНИКИ!$A$2:$L$1106,5,FALSE)</f>
        <v>#N/A</v>
      </c>
      <c r="F32" s="23" t="e">
        <f>VLOOKUP($M32,УЧАСТНИКИ!$A$2:$L$1106,7,FALSE)</f>
        <v>#N/A</v>
      </c>
      <c r="G32" s="24" t="e">
        <f>VLOOKUP($M32,УЧАСТНИКИ!$A$2:$L$1106,11,FALSE)</f>
        <v>#N/A</v>
      </c>
      <c r="H32" s="25"/>
      <c r="I32" s="10">
        <f t="shared" ref="I32:I56" si="2">IF(H32=0,0,CONCATENATE(MID(H32,1,1),":",MID(H32,2,2),".",MID(H32,4,2)))</f>
        <v>0</v>
      </c>
      <c r="J32" s="26" t="str">
        <f t="shared" si="1"/>
        <v>МСМК</v>
      </c>
      <c r="K32" s="24" t="e">
        <f>VLOOKUP($M32,УЧАСТНИКИ!$A$2:$L$1106,9,FALSE)</f>
        <v>#N/A</v>
      </c>
      <c r="L32" s="22" t="e">
        <f>VLOOKUP($M32,УЧАСТНИКИ!$A$2:$L$1106,10,FALSE)</f>
        <v>#N/A</v>
      </c>
    </row>
    <row r="33" spans="1:12" ht="17.25" customHeight="1" x14ac:dyDescent="0.25">
      <c r="A33" s="34" t="s">
        <v>84</v>
      </c>
      <c r="B33" s="22" t="e">
        <f>VLOOKUP($M33,УЧАСТНИКИ!$A$2:$L$1106,3,FALSE)</f>
        <v>#N/A</v>
      </c>
      <c r="C33" s="23" t="e">
        <f>VLOOKUP($M33,УЧАСТНИКИ!$A$2:$L$1106,4,FALSE)</f>
        <v>#N/A</v>
      </c>
      <c r="D33" s="23" t="e">
        <f>VLOOKUP($M33,УЧАСТНИКИ!$A$2:$L$1106,8,FALSE)</f>
        <v>#N/A</v>
      </c>
      <c r="E33" s="22" t="e">
        <f>VLOOKUP($M33,УЧАСТНИКИ!$A$2:$L$1106,5,FALSE)</f>
        <v>#N/A</v>
      </c>
      <c r="F33" s="23" t="e">
        <f>VLOOKUP($M33,УЧАСТНИКИ!$A$2:$L$1106,7,FALSE)</f>
        <v>#N/A</v>
      </c>
      <c r="G33" s="24" t="e">
        <f>VLOOKUP($M33,УЧАСТНИКИ!$A$2:$L$1106,11,FALSE)</f>
        <v>#N/A</v>
      </c>
      <c r="H33" s="25"/>
      <c r="I33" s="10">
        <f t="shared" si="2"/>
        <v>0</v>
      </c>
      <c r="J33" s="26" t="str">
        <f t="shared" si="1"/>
        <v>МСМК</v>
      </c>
      <c r="K33" s="24" t="e">
        <f>VLOOKUP($M33,УЧАСТНИКИ!$A$2:$L$1106,9,FALSE)</f>
        <v>#N/A</v>
      </c>
      <c r="L33" s="22" t="e">
        <f>VLOOKUP($M33,УЧАСТНИКИ!$A$2:$L$1106,10,FALSE)</f>
        <v>#N/A</v>
      </c>
    </row>
    <row r="34" spans="1:12" ht="17.25" customHeight="1" x14ac:dyDescent="0.25">
      <c r="A34" s="34" t="s">
        <v>28</v>
      </c>
      <c r="B34" s="22" t="e">
        <f>VLOOKUP($M34,УЧАСТНИКИ!$A$2:$L$1106,3,FALSE)</f>
        <v>#N/A</v>
      </c>
      <c r="C34" s="23" t="e">
        <f>VLOOKUP($M34,УЧАСТНИКИ!$A$2:$L$1106,4,FALSE)</f>
        <v>#N/A</v>
      </c>
      <c r="D34" s="23" t="e">
        <f>VLOOKUP($M34,УЧАСТНИКИ!$A$2:$L$1106,8,FALSE)</f>
        <v>#N/A</v>
      </c>
      <c r="E34" s="22" t="e">
        <f>VLOOKUP($M34,УЧАСТНИКИ!$A$2:$L$1106,5,FALSE)</f>
        <v>#N/A</v>
      </c>
      <c r="F34" s="23" t="e">
        <f>VLOOKUP($M34,УЧАСТНИКИ!$A$2:$L$1106,7,FALSE)</f>
        <v>#N/A</v>
      </c>
      <c r="G34" s="24" t="e">
        <f>VLOOKUP($M34,УЧАСТНИКИ!$A$2:$L$1106,11,FALSE)</f>
        <v>#N/A</v>
      </c>
      <c r="H34" s="25"/>
      <c r="I34" s="10">
        <f t="shared" si="2"/>
        <v>0</v>
      </c>
      <c r="J34" s="26" t="str">
        <f t="shared" si="1"/>
        <v>МСМК</v>
      </c>
      <c r="K34" s="24" t="e">
        <f>VLOOKUP($M34,УЧАСТНИКИ!$A$2:$L$1106,9,FALSE)</f>
        <v>#N/A</v>
      </c>
      <c r="L34" s="22" t="e">
        <f>VLOOKUP($M34,УЧАСТНИКИ!$A$2:$L$1106,10,FALSE)</f>
        <v>#N/A</v>
      </c>
    </row>
    <row r="35" spans="1:12" ht="17.25" customHeight="1" x14ac:dyDescent="0.25">
      <c r="A35" s="34" t="s">
        <v>122</v>
      </c>
      <c r="B35" s="22" t="e">
        <f>VLOOKUP($M35,УЧАСТНИКИ!$A$2:$L$1106,3,FALSE)</f>
        <v>#N/A</v>
      </c>
      <c r="C35" s="23" t="e">
        <f>VLOOKUP($M35,УЧАСТНИКИ!$A$2:$L$1106,4,FALSE)</f>
        <v>#N/A</v>
      </c>
      <c r="D35" s="23" t="e">
        <f>VLOOKUP($M35,УЧАСТНИКИ!$A$2:$L$1106,8,FALSE)</f>
        <v>#N/A</v>
      </c>
      <c r="E35" s="22" t="e">
        <f>VLOOKUP($M35,УЧАСТНИКИ!$A$2:$L$1106,5,FALSE)</f>
        <v>#N/A</v>
      </c>
      <c r="F35" s="23" t="e">
        <f>VLOOKUP($M35,УЧАСТНИКИ!$A$2:$L$1106,7,FALSE)</f>
        <v>#N/A</v>
      </c>
      <c r="G35" s="24" t="e">
        <f>VLOOKUP($M35,УЧАСТНИКИ!$A$2:$L$1106,11,FALSE)</f>
        <v>#N/A</v>
      </c>
      <c r="H35" s="25"/>
      <c r="I35" s="10">
        <f t="shared" si="2"/>
        <v>0</v>
      </c>
      <c r="J35" s="26" t="str">
        <f t="shared" si="1"/>
        <v>МСМК</v>
      </c>
      <c r="K35" s="24" t="e">
        <f>VLOOKUP($M35,УЧАСТНИКИ!$A$2:$L$1106,9,FALSE)</f>
        <v>#N/A</v>
      </c>
      <c r="L35" s="22" t="e">
        <f>VLOOKUP($M35,УЧАСТНИКИ!$A$2:$L$1106,10,FALSE)</f>
        <v>#N/A</v>
      </c>
    </row>
    <row r="36" spans="1:12" ht="17.25" customHeight="1" x14ac:dyDescent="0.25">
      <c r="A36" s="34" t="s">
        <v>123</v>
      </c>
      <c r="B36" s="22" t="e">
        <f>VLOOKUP($M36,УЧАСТНИКИ!$A$2:$L$1106,3,FALSE)</f>
        <v>#N/A</v>
      </c>
      <c r="C36" s="23" t="e">
        <f>VLOOKUP($M36,УЧАСТНИКИ!$A$2:$L$1106,4,FALSE)</f>
        <v>#N/A</v>
      </c>
      <c r="D36" s="23" t="e">
        <f>VLOOKUP($M36,УЧАСТНИКИ!$A$2:$L$1106,8,FALSE)</f>
        <v>#N/A</v>
      </c>
      <c r="E36" s="22" t="e">
        <f>VLOOKUP($M36,УЧАСТНИКИ!$A$2:$L$1106,5,FALSE)</f>
        <v>#N/A</v>
      </c>
      <c r="F36" s="23" t="e">
        <f>VLOOKUP($M36,УЧАСТНИКИ!$A$2:$L$1106,7,FALSE)</f>
        <v>#N/A</v>
      </c>
      <c r="G36" s="24" t="e">
        <f>VLOOKUP($M36,УЧАСТНИКИ!$A$2:$L$1106,11,FALSE)</f>
        <v>#N/A</v>
      </c>
      <c r="H36" s="25"/>
      <c r="I36" s="10">
        <f t="shared" si="2"/>
        <v>0</v>
      </c>
      <c r="J36" s="26" t="str">
        <f t="shared" si="1"/>
        <v>МСМК</v>
      </c>
      <c r="K36" s="24" t="e">
        <f>VLOOKUP($M36,УЧАСТНИКИ!$A$2:$L$1106,9,FALSE)</f>
        <v>#N/A</v>
      </c>
      <c r="L36" s="22" t="e">
        <f>VLOOKUP($M36,УЧАСТНИКИ!$A$2:$L$1106,10,FALSE)</f>
        <v>#N/A</v>
      </c>
    </row>
    <row r="37" spans="1:12" ht="17.25" customHeight="1" x14ac:dyDescent="0.25">
      <c r="A37" s="34" t="s">
        <v>124</v>
      </c>
      <c r="B37" s="22" t="e">
        <f>VLOOKUP($M37,УЧАСТНИКИ!$A$2:$L$1106,3,FALSE)</f>
        <v>#N/A</v>
      </c>
      <c r="C37" s="23" t="e">
        <f>VLOOKUP($M37,УЧАСТНИКИ!$A$2:$L$1106,4,FALSE)</f>
        <v>#N/A</v>
      </c>
      <c r="D37" s="23" t="e">
        <f>VLOOKUP($M37,УЧАСТНИКИ!$A$2:$L$1106,8,FALSE)</f>
        <v>#N/A</v>
      </c>
      <c r="E37" s="22" t="e">
        <f>VLOOKUP($M37,УЧАСТНИКИ!$A$2:$L$1106,5,FALSE)</f>
        <v>#N/A</v>
      </c>
      <c r="F37" s="23" t="e">
        <f>VLOOKUP($M37,УЧАСТНИКИ!$A$2:$L$1106,7,FALSE)</f>
        <v>#N/A</v>
      </c>
      <c r="G37" s="24" t="e">
        <f>VLOOKUP($M37,УЧАСТНИКИ!$A$2:$L$1106,11,FALSE)</f>
        <v>#N/A</v>
      </c>
      <c r="H37" s="25"/>
      <c r="I37" s="10">
        <f t="shared" si="2"/>
        <v>0</v>
      </c>
      <c r="J37" s="26" t="str">
        <f t="shared" si="1"/>
        <v>МСМК</v>
      </c>
      <c r="K37" s="24" t="e">
        <f>VLOOKUP($M37,УЧАСТНИКИ!$A$2:$L$1106,9,FALSE)</f>
        <v>#N/A</v>
      </c>
      <c r="L37" s="22" t="e">
        <f>VLOOKUP($M37,УЧАСТНИКИ!$A$2:$L$1106,10,FALSE)</f>
        <v>#N/A</v>
      </c>
    </row>
    <row r="38" spans="1:12" ht="17.25" customHeight="1" x14ac:dyDescent="0.25">
      <c r="A38" s="34" t="s">
        <v>125</v>
      </c>
      <c r="B38" s="22" t="e">
        <f>VLOOKUP($M38,УЧАСТНИКИ!$A$2:$L$1106,3,FALSE)</f>
        <v>#N/A</v>
      </c>
      <c r="C38" s="23" t="e">
        <f>VLOOKUP($M38,УЧАСТНИКИ!$A$2:$L$1106,4,FALSE)</f>
        <v>#N/A</v>
      </c>
      <c r="D38" s="23" t="e">
        <f>VLOOKUP($M38,УЧАСТНИКИ!$A$2:$L$1106,8,FALSE)</f>
        <v>#N/A</v>
      </c>
      <c r="E38" s="22" t="e">
        <f>VLOOKUP($M38,УЧАСТНИКИ!$A$2:$L$1106,5,FALSE)</f>
        <v>#N/A</v>
      </c>
      <c r="F38" s="23" t="e">
        <f>VLOOKUP($M38,УЧАСТНИКИ!$A$2:$L$1106,7,FALSE)</f>
        <v>#N/A</v>
      </c>
      <c r="G38" s="24" t="e">
        <f>VLOOKUP($M38,УЧАСТНИКИ!$A$2:$L$1106,11,FALSE)</f>
        <v>#N/A</v>
      </c>
      <c r="H38" s="25"/>
      <c r="I38" s="10">
        <f t="shared" si="2"/>
        <v>0</v>
      </c>
      <c r="J38" s="26" t="str">
        <f t="shared" si="1"/>
        <v>МСМК</v>
      </c>
      <c r="K38" s="24" t="e">
        <f>VLOOKUP($M38,УЧАСТНИКИ!$A$2:$L$1106,9,FALSE)</f>
        <v>#N/A</v>
      </c>
      <c r="L38" s="22" t="e">
        <f>VLOOKUP($M38,УЧАСТНИКИ!$A$2:$L$1106,10,FALSE)</f>
        <v>#N/A</v>
      </c>
    </row>
    <row r="39" spans="1:12" ht="17.25" customHeight="1" x14ac:dyDescent="0.25">
      <c r="A39" s="34" t="s">
        <v>126</v>
      </c>
      <c r="B39" s="22" t="e">
        <f>VLOOKUP($M39,УЧАСТНИКИ!$A$2:$L$1106,3,FALSE)</f>
        <v>#N/A</v>
      </c>
      <c r="C39" s="23" t="e">
        <f>VLOOKUP($M39,УЧАСТНИКИ!$A$2:$L$1106,4,FALSE)</f>
        <v>#N/A</v>
      </c>
      <c r="D39" s="23" t="e">
        <f>VLOOKUP($M39,УЧАСТНИКИ!$A$2:$L$1106,8,FALSE)</f>
        <v>#N/A</v>
      </c>
      <c r="E39" s="22" t="e">
        <f>VLOOKUP($M39,УЧАСТНИКИ!$A$2:$L$1106,5,FALSE)</f>
        <v>#N/A</v>
      </c>
      <c r="F39" s="23" t="e">
        <f>VLOOKUP($M39,УЧАСТНИКИ!$A$2:$L$1106,7,FALSE)</f>
        <v>#N/A</v>
      </c>
      <c r="G39" s="24" t="e">
        <f>VLOOKUP($M39,УЧАСТНИКИ!$A$2:$L$1106,11,FALSE)</f>
        <v>#N/A</v>
      </c>
      <c r="H39" s="25"/>
      <c r="I39" s="10">
        <f t="shared" si="2"/>
        <v>0</v>
      </c>
      <c r="J39" s="26" t="str">
        <f t="shared" si="1"/>
        <v>МСМК</v>
      </c>
      <c r="K39" s="24" t="e">
        <f>VLOOKUP($M39,УЧАСТНИКИ!$A$2:$L$1106,9,FALSE)</f>
        <v>#N/A</v>
      </c>
      <c r="L39" s="22" t="e">
        <f>VLOOKUP($M39,УЧАСТНИКИ!$A$2:$L$1106,10,FALSE)</f>
        <v>#N/A</v>
      </c>
    </row>
    <row r="40" spans="1:12" ht="17.25" customHeight="1" x14ac:dyDescent="0.25">
      <c r="A40" s="34" t="s">
        <v>127</v>
      </c>
      <c r="B40" s="22" t="e">
        <f>VLOOKUP($M40,УЧАСТНИКИ!$A$2:$L$1106,3,FALSE)</f>
        <v>#N/A</v>
      </c>
      <c r="C40" s="23" t="e">
        <f>VLOOKUP($M40,УЧАСТНИКИ!$A$2:$L$1106,4,FALSE)</f>
        <v>#N/A</v>
      </c>
      <c r="D40" s="23" t="e">
        <f>VLOOKUP($M40,УЧАСТНИКИ!$A$2:$L$1106,8,FALSE)</f>
        <v>#N/A</v>
      </c>
      <c r="E40" s="22" t="e">
        <f>VLOOKUP($M40,УЧАСТНИКИ!$A$2:$L$1106,5,FALSE)</f>
        <v>#N/A</v>
      </c>
      <c r="F40" s="23" t="e">
        <f>VLOOKUP($M40,УЧАСТНИКИ!$A$2:$L$1106,7,FALSE)</f>
        <v>#N/A</v>
      </c>
      <c r="G40" s="24" t="e">
        <f>VLOOKUP($M40,УЧАСТНИКИ!$A$2:$L$1106,11,FALSE)</f>
        <v>#N/A</v>
      </c>
      <c r="H40" s="25"/>
      <c r="I40" s="10">
        <f t="shared" si="2"/>
        <v>0</v>
      </c>
      <c r="J40" s="26" t="str">
        <f t="shared" si="1"/>
        <v>МСМК</v>
      </c>
      <c r="K40" s="24" t="e">
        <f>VLOOKUP($M40,УЧАСТНИКИ!$A$2:$L$1106,9,FALSE)</f>
        <v>#N/A</v>
      </c>
      <c r="L40" s="22" t="e">
        <f>VLOOKUP($M40,УЧАСТНИКИ!$A$2:$L$1106,10,FALSE)</f>
        <v>#N/A</v>
      </c>
    </row>
    <row r="41" spans="1:12" ht="17.25" customHeight="1" x14ac:dyDescent="0.25">
      <c r="A41" s="34" t="s">
        <v>128</v>
      </c>
      <c r="B41" s="22" t="e">
        <f>VLOOKUP($M41,УЧАСТНИКИ!$A$2:$L$1106,3,FALSE)</f>
        <v>#N/A</v>
      </c>
      <c r="C41" s="23" t="e">
        <f>VLOOKUP($M41,УЧАСТНИКИ!$A$2:$L$1106,4,FALSE)</f>
        <v>#N/A</v>
      </c>
      <c r="D41" s="23" t="e">
        <f>VLOOKUP($M41,УЧАСТНИКИ!$A$2:$L$1106,8,FALSE)</f>
        <v>#N/A</v>
      </c>
      <c r="E41" s="22" t="e">
        <f>VLOOKUP($M41,УЧАСТНИКИ!$A$2:$L$1106,5,FALSE)</f>
        <v>#N/A</v>
      </c>
      <c r="F41" s="23" t="e">
        <f>VLOOKUP($M41,УЧАСТНИКИ!$A$2:$L$1106,7,FALSE)</f>
        <v>#N/A</v>
      </c>
      <c r="G41" s="24" t="e">
        <f>VLOOKUP($M41,УЧАСТНИКИ!$A$2:$L$1106,11,FALSE)</f>
        <v>#N/A</v>
      </c>
      <c r="H41" s="25"/>
      <c r="I41" s="10">
        <f t="shared" si="2"/>
        <v>0</v>
      </c>
      <c r="J41" s="26" t="str">
        <f t="shared" si="1"/>
        <v>МСМК</v>
      </c>
      <c r="K41" s="24" t="e">
        <f>VLOOKUP($M41,УЧАСТНИКИ!$A$2:$L$1106,9,FALSE)</f>
        <v>#N/A</v>
      </c>
      <c r="L41" s="22" t="e">
        <f>VLOOKUP($M41,УЧАСТНИКИ!$A$2:$L$1106,10,FALSE)</f>
        <v>#N/A</v>
      </c>
    </row>
    <row r="42" spans="1:12" ht="17.25" customHeight="1" x14ac:dyDescent="0.25">
      <c r="A42" s="34" t="s">
        <v>129</v>
      </c>
      <c r="B42" s="22" t="e">
        <f>VLOOKUP($M42,УЧАСТНИКИ!$A$2:$L$1106,3,FALSE)</f>
        <v>#N/A</v>
      </c>
      <c r="C42" s="23" t="e">
        <f>VLOOKUP($M42,УЧАСТНИКИ!$A$2:$L$1106,4,FALSE)</f>
        <v>#N/A</v>
      </c>
      <c r="D42" s="23" t="e">
        <f>VLOOKUP($M42,УЧАСТНИКИ!$A$2:$L$1106,8,FALSE)</f>
        <v>#N/A</v>
      </c>
      <c r="E42" s="22" t="e">
        <f>VLOOKUP($M42,УЧАСТНИКИ!$A$2:$L$1106,5,FALSE)</f>
        <v>#N/A</v>
      </c>
      <c r="F42" s="23" t="e">
        <f>VLOOKUP($M42,УЧАСТНИКИ!$A$2:$L$1106,7,FALSE)</f>
        <v>#N/A</v>
      </c>
      <c r="G42" s="24" t="e">
        <f>VLOOKUP($M42,УЧАСТНИКИ!$A$2:$L$1106,11,FALSE)</f>
        <v>#N/A</v>
      </c>
      <c r="H42" s="25"/>
      <c r="I42" s="10">
        <f t="shared" si="2"/>
        <v>0</v>
      </c>
      <c r="J42" s="26" t="str">
        <f t="shared" si="1"/>
        <v>МСМК</v>
      </c>
      <c r="K42" s="24" t="e">
        <f>VLOOKUP($M42,УЧАСТНИКИ!$A$2:$L$1106,9,FALSE)</f>
        <v>#N/A</v>
      </c>
      <c r="L42" s="22" t="e">
        <f>VLOOKUP($M42,УЧАСТНИКИ!$A$2:$L$1106,10,FALSE)</f>
        <v>#N/A</v>
      </c>
    </row>
    <row r="43" spans="1:12" ht="17.25" customHeight="1" x14ac:dyDescent="0.25">
      <c r="A43" s="34" t="s">
        <v>130</v>
      </c>
      <c r="B43" s="22" t="e">
        <f>VLOOKUP($M43,УЧАСТНИКИ!$A$2:$L$1106,3,FALSE)</f>
        <v>#N/A</v>
      </c>
      <c r="C43" s="23" t="e">
        <f>VLOOKUP($M43,УЧАСТНИКИ!$A$2:$L$1106,4,FALSE)</f>
        <v>#N/A</v>
      </c>
      <c r="D43" s="23" t="e">
        <f>VLOOKUP($M43,УЧАСТНИКИ!$A$2:$L$1106,8,FALSE)</f>
        <v>#N/A</v>
      </c>
      <c r="E43" s="22" t="e">
        <f>VLOOKUP($M43,УЧАСТНИКИ!$A$2:$L$1106,5,FALSE)</f>
        <v>#N/A</v>
      </c>
      <c r="F43" s="23" t="e">
        <f>VLOOKUP($M43,УЧАСТНИКИ!$A$2:$L$1106,7,FALSE)</f>
        <v>#N/A</v>
      </c>
      <c r="G43" s="24" t="e">
        <f>VLOOKUP($M43,УЧАСТНИКИ!$A$2:$L$1106,11,FALSE)</f>
        <v>#N/A</v>
      </c>
      <c r="H43" s="25"/>
      <c r="I43" s="10">
        <f t="shared" si="2"/>
        <v>0</v>
      </c>
      <c r="J43" s="26" t="str">
        <f t="shared" si="1"/>
        <v>МСМК</v>
      </c>
      <c r="K43" s="24" t="e">
        <f>VLOOKUP($M43,УЧАСТНИКИ!$A$2:$L$1106,9,FALSE)</f>
        <v>#N/A</v>
      </c>
      <c r="L43" s="22" t="e">
        <f>VLOOKUP($M43,УЧАСТНИКИ!$A$2:$L$1106,10,FALSE)</f>
        <v>#N/A</v>
      </c>
    </row>
    <row r="44" spans="1:12" ht="17.25" customHeight="1" x14ac:dyDescent="0.25">
      <c r="A44" s="34" t="s">
        <v>131</v>
      </c>
      <c r="B44" s="22" t="e">
        <f>VLOOKUP($M44,УЧАСТНИКИ!$A$2:$L$1106,3,FALSE)</f>
        <v>#N/A</v>
      </c>
      <c r="C44" s="23" t="e">
        <f>VLOOKUP($M44,УЧАСТНИКИ!$A$2:$L$1106,4,FALSE)</f>
        <v>#N/A</v>
      </c>
      <c r="D44" s="23" t="e">
        <f>VLOOKUP($M44,УЧАСТНИКИ!$A$2:$L$1106,8,FALSE)</f>
        <v>#N/A</v>
      </c>
      <c r="E44" s="22" t="e">
        <f>VLOOKUP($M44,УЧАСТНИКИ!$A$2:$L$1106,5,FALSE)</f>
        <v>#N/A</v>
      </c>
      <c r="F44" s="23" t="e">
        <f>VLOOKUP($M44,УЧАСТНИКИ!$A$2:$L$1106,7,FALSE)</f>
        <v>#N/A</v>
      </c>
      <c r="G44" s="24" t="e">
        <f>VLOOKUP($M44,УЧАСТНИКИ!$A$2:$L$1106,11,FALSE)</f>
        <v>#N/A</v>
      </c>
      <c r="H44" s="25"/>
      <c r="I44" s="10">
        <f t="shared" si="2"/>
        <v>0</v>
      </c>
      <c r="J44" s="26" t="str">
        <f t="shared" si="1"/>
        <v>МСМК</v>
      </c>
      <c r="K44" s="24" t="e">
        <f>VLOOKUP($M44,УЧАСТНИКИ!$A$2:$L$1106,9,FALSE)</f>
        <v>#N/A</v>
      </c>
      <c r="L44" s="22" t="e">
        <f>VLOOKUP($M44,УЧАСТНИКИ!$A$2:$L$1106,10,FALSE)</f>
        <v>#N/A</v>
      </c>
    </row>
    <row r="45" spans="1:12" ht="17.25" customHeight="1" x14ac:dyDescent="0.25">
      <c r="A45" s="34" t="s">
        <v>132</v>
      </c>
      <c r="B45" s="22" t="e">
        <f>VLOOKUP($M45,УЧАСТНИКИ!$A$2:$L$1106,3,FALSE)</f>
        <v>#N/A</v>
      </c>
      <c r="C45" s="23" t="e">
        <f>VLOOKUP($M45,УЧАСТНИКИ!$A$2:$L$1106,4,FALSE)</f>
        <v>#N/A</v>
      </c>
      <c r="D45" s="23" t="e">
        <f>VLOOKUP($M45,УЧАСТНИКИ!$A$2:$L$1106,8,FALSE)</f>
        <v>#N/A</v>
      </c>
      <c r="E45" s="22" t="e">
        <f>VLOOKUP($M45,УЧАСТНИКИ!$A$2:$L$1106,5,FALSE)</f>
        <v>#N/A</v>
      </c>
      <c r="F45" s="23" t="e">
        <f>VLOOKUP($M45,УЧАСТНИКИ!$A$2:$L$1106,7,FALSE)</f>
        <v>#N/A</v>
      </c>
      <c r="G45" s="24" t="e">
        <f>VLOOKUP($M45,УЧАСТНИКИ!$A$2:$L$1106,11,FALSE)</f>
        <v>#N/A</v>
      </c>
      <c r="H45" s="25"/>
      <c r="I45" s="10">
        <f t="shared" si="2"/>
        <v>0</v>
      </c>
      <c r="J45" s="26" t="str">
        <f t="shared" si="1"/>
        <v>МСМК</v>
      </c>
      <c r="K45" s="24" t="e">
        <f>VLOOKUP($M45,УЧАСТНИКИ!$A$2:$L$1106,9,FALSE)</f>
        <v>#N/A</v>
      </c>
      <c r="L45" s="22" t="e">
        <f>VLOOKUP($M45,УЧАСТНИКИ!$A$2:$L$1106,10,FALSE)</f>
        <v>#N/A</v>
      </c>
    </row>
    <row r="46" spans="1:12" ht="17.25" customHeight="1" x14ac:dyDescent="0.25">
      <c r="A46" s="34" t="s">
        <v>133</v>
      </c>
      <c r="B46" s="22" t="e">
        <f>VLOOKUP($M46,УЧАСТНИКИ!$A$2:$L$1106,3,FALSE)</f>
        <v>#N/A</v>
      </c>
      <c r="C46" s="23" t="e">
        <f>VLOOKUP($M46,УЧАСТНИКИ!$A$2:$L$1106,4,FALSE)</f>
        <v>#N/A</v>
      </c>
      <c r="D46" s="23" t="e">
        <f>VLOOKUP($M46,УЧАСТНИКИ!$A$2:$L$1106,8,FALSE)</f>
        <v>#N/A</v>
      </c>
      <c r="E46" s="22" t="e">
        <f>VLOOKUP($M46,УЧАСТНИКИ!$A$2:$L$1106,5,FALSE)</f>
        <v>#N/A</v>
      </c>
      <c r="F46" s="23" t="e">
        <f>VLOOKUP($M46,УЧАСТНИКИ!$A$2:$L$1106,7,FALSE)</f>
        <v>#N/A</v>
      </c>
      <c r="G46" s="24" t="e">
        <f>VLOOKUP($M46,УЧАСТНИКИ!$A$2:$L$1106,11,FALSE)</f>
        <v>#N/A</v>
      </c>
      <c r="H46" s="25"/>
      <c r="I46" s="10">
        <f t="shared" si="2"/>
        <v>0</v>
      </c>
      <c r="J46" s="26" t="str">
        <f t="shared" si="1"/>
        <v>МСМК</v>
      </c>
      <c r="K46" s="24" t="e">
        <f>VLOOKUP($M46,УЧАСТНИКИ!$A$2:$L$1106,9,FALSE)</f>
        <v>#N/A</v>
      </c>
      <c r="L46" s="22" t="e">
        <f>VLOOKUP($M46,УЧАСТНИКИ!$A$2:$L$1106,10,FALSE)</f>
        <v>#N/A</v>
      </c>
    </row>
    <row r="47" spans="1:12" ht="17.25" customHeight="1" x14ac:dyDescent="0.25">
      <c r="A47" s="34" t="s">
        <v>134</v>
      </c>
      <c r="B47" s="22" t="e">
        <f>VLOOKUP($M47,УЧАСТНИКИ!$A$2:$L$1106,3,FALSE)</f>
        <v>#N/A</v>
      </c>
      <c r="C47" s="23" t="e">
        <f>VLOOKUP($M47,УЧАСТНИКИ!$A$2:$L$1106,4,FALSE)</f>
        <v>#N/A</v>
      </c>
      <c r="D47" s="23" t="e">
        <f>VLOOKUP($M47,УЧАСТНИКИ!$A$2:$L$1106,8,FALSE)</f>
        <v>#N/A</v>
      </c>
      <c r="E47" s="22" t="e">
        <f>VLOOKUP($M47,УЧАСТНИКИ!$A$2:$L$1106,5,FALSE)</f>
        <v>#N/A</v>
      </c>
      <c r="F47" s="23" t="e">
        <f>VLOOKUP($M47,УЧАСТНИКИ!$A$2:$L$1106,7,FALSE)</f>
        <v>#N/A</v>
      </c>
      <c r="G47" s="24" t="e">
        <f>VLOOKUP($M47,УЧАСТНИКИ!$A$2:$L$1106,11,FALSE)</f>
        <v>#N/A</v>
      </c>
      <c r="H47" s="25"/>
      <c r="I47" s="10">
        <f t="shared" si="2"/>
        <v>0</v>
      </c>
      <c r="J47" s="26" t="str">
        <f t="shared" si="1"/>
        <v>МСМК</v>
      </c>
      <c r="K47" s="24" t="e">
        <f>VLOOKUP($M47,УЧАСТНИКИ!$A$2:$L$1106,9,FALSE)</f>
        <v>#N/A</v>
      </c>
      <c r="L47" s="22" t="e">
        <f>VLOOKUP($M47,УЧАСТНИКИ!$A$2:$L$1106,10,FALSE)</f>
        <v>#N/A</v>
      </c>
    </row>
    <row r="48" spans="1:12" ht="17.25" customHeight="1" x14ac:dyDescent="0.25">
      <c r="A48" s="34" t="s">
        <v>135</v>
      </c>
      <c r="B48" s="22" t="e">
        <f>VLOOKUP($M48,УЧАСТНИКИ!$A$2:$L$1106,3,FALSE)</f>
        <v>#N/A</v>
      </c>
      <c r="C48" s="23" t="e">
        <f>VLOOKUP($M48,УЧАСТНИКИ!$A$2:$L$1106,4,FALSE)</f>
        <v>#N/A</v>
      </c>
      <c r="D48" s="23" t="e">
        <f>VLOOKUP($M48,УЧАСТНИКИ!$A$2:$L$1106,8,FALSE)</f>
        <v>#N/A</v>
      </c>
      <c r="E48" s="22" t="e">
        <f>VLOOKUP($M48,УЧАСТНИКИ!$A$2:$L$1106,5,FALSE)</f>
        <v>#N/A</v>
      </c>
      <c r="F48" s="23" t="e">
        <f>VLOOKUP($M48,УЧАСТНИКИ!$A$2:$L$1106,7,FALSE)</f>
        <v>#N/A</v>
      </c>
      <c r="G48" s="24" t="e">
        <f>VLOOKUP($M48,УЧАСТНИКИ!$A$2:$L$1106,11,FALSE)</f>
        <v>#N/A</v>
      </c>
      <c r="H48" s="25"/>
      <c r="I48" s="10">
        <f t="shared" si="2"/>
        <v>0</v>
      </c>
      <c r="J48" s="26" t="str">
        <f t="shared" si="1"/>
        <v>МСМК</v>
      </c>
      <c r="K48" s="24" t="e">
        <f>VLOOKUP($M48,УЧАСТНИКИ!$A$2:$L$1106,9,FALSE)</f>
        <v>#N/A</v>
      </c>
      <c r="L48" s="22" t="e">
        <f>VLOOKUP($M48,УЧАСТНИКИ!$A$2:$L$1106,10,FALSE)</f>
        <v>#N/A</v>
      </c>
    </row>
    <row r="49" spans="1:12" ht="17.25" customHeight="1" x14ac:dyDescent="0.25">
      <c r="A49" s="34" t="s">
        <v>136</v>
      </c>
      <c r="B49" s="22" t="e">
        <f>VLOOKUP($M49,УЧАСТНИКИ!$A$2:$L$1106,3,FALSE)</f>
        <v>#N/A</v>
      </c>
      <c r="C49" s="23" t="e">
        <f>VLOOKUP($M49,УЧАСТНИКИ!$A$2:$L$1106,4,FALSE)</f>
        <v>#N/A</v>
      </c>
      <c r="D49" s="23" t="e">
        <f>VLOOKUP($M49,УЧАСТНИКИ!$A$2:$L$1106,8,FALSE)</f>
        <v>#N/A</v>
      </c>
      <c r="E49" s="22" t="e">
        <f>VLOOKUP($M49,УЧАСТНИКИ!$A$2:$L$1106,5,FALSE)</f>
        <v>#N/A</v>
      </c>
      <c r="F49" s="23" t="e">
        <f>VLOOKUP($M49,УЧАСТНИКИ!$A$2:$L$1106,7,FALSE)</f>
        <v>#N/A</v>
      </c>
      <c r="G49" s="24" t="e">
        <f>VLOOKUP($M49,УЧАСТНИКИ!$A$2:$L$1106,11,FALSE)</f>
        <v>#N/A</v>
      </c>
      <c r="H49" s="25"/>
      <c r="I49" s="10">
        <f t="shared" si="2"/>
        <v>0</v>
      </c>
      <c r="J49" s="26" t="str">
        <f t="shared" si="1"/>
        <v>МСМК</v>
      </c>
      <c r="K49" s="24" t="e">
        <f>VLOOKUP($M49,УЧАСТНИКИ!$A$2:$L$1106,9,FALSE)</f>
        <v>#N/A</v>
      </c>
      <c r="L49" s="22" t="e">
        <f>VLOOKUP($M49,УЧАСТНИКИ!$A$2:$L$1106,10,FALSE)</f>
        <v>#N/A</v>
      </c>
    </row>
    <row r="50" spans="1:12" ht="17.25" customHeight="1" x14ac:dyDescent="0.25">
      <c r="A50" s="34" t="s">
        <v>137</v>
      </c>
      <c r="B50" s="22" t="e">
        <f>VLOOKUP($M50,УЧАСТНИКИ!$A$2:$L$1106,3,FALSE)</f>
        <v>#N/A</v>
      </c>
      <c r="C50" s="23" t="e">
        <f>VLOOKUP($M50,УЧАСТНИКИ!$A$2:$L$1106,4,FALSE)</f>
        <v>#N/A</v>
      </c>
      <c r="D50" s="23" t="e">
        <f>VLOOKUP($M50,УЧАСТНИКИ!$A$2:$L$1106,8,FALSE)</f>
        <v>#N/A</v>
      </c>
      <c r="E50" s="22" t="e">
        <f>VLOOKUP($M50,УЧАСТНИКИ!$A$2:$L$1106,5,FALSE)</f>
        <v>#N/A</v>
      </c>
      <c r="F50" s="23" t="e">
        <f>VLOOKUP($M50,УЧАСТНИКИ!$A$2:$L$1106,7,FALSE)</f>
        <v>#N/A</v>
      </c>
      <c r="G50" s="24" t="e">
        <f>VLOOKUP($M50,УЧАСТНИКИ!$A$2:$L$1106,11,FALSE)</f>
        <v>#N/A</v>
      </c>
      <c r="H50" s="25"/>
      <c r="I50" s="10">
        <f t="shared" si="2"/>
        <v>0</v>
      </c>
      <c r="J50" s="26" t="str">
        <f t="shared" si="1"/>
        <v>МСМК</v>
      </c>
      <c r="K50" s="24" t="e">
        <f>VLOOKUP($M50,УЧАСТНИКИ!$A$2:$L$1106,9,FALSE)</f>
        <v>#N/A</v>
      </c>
      <c r="L50" s="22" t="e">
        <f>VLOOKUP($M50,УЧАСТНИКИ!$A$2:$L$1106,10,FALSE)</f>
        <v>#N/A</v>
      </c>
    </row>
    <row r="51" spans="1:12" ht="17.25" customHeight="1" x14ac:dyDescent="0.25">
      <c r="A51" s="34" t="s">
        <v>138</v>
      </c>
      <c r="B51" s="22" t="e">
        <f>VLOOKUP($M51,УЧАСТНИКИ!$A$2:$L$1106,3,FALSE)</f>
        <v>#N/A</v>
      </c>
      <c r="C51" s="23" t="e">
        <f>VLOOKUP($M51,УЧАСТНИКИ!$A$2:$L$1106,4,FALSE)</f>
        <v>#N/A</v>
      </c>
      <c r="D51" s="23" t="e">
        <f>VLOOKUP($M51,УЧАСТНИКИ!$A$2:$L$1106,8,FALSE)</f>
        <v>#N/A</v>
      </c>
      <c r="E51" s="22" t="e">
        <f>VLOOKUP($M51,УЧАСТНИКИ!$A$2:$L$1106,5,FALSE)</f>
        <v>#N/A</v>
      </c>
      <c r="F51" s="23" t="e">
        <f>VLOOKUP($M51,УЧАСТНИКИ!$A$2:$L$1106,7,FALSE)</f>
        <v>#N/A</v>
      </c>
      <c r="G51" s="24" t="e">
        <f>VLOOKUP($M51,УЧАСТНИКИ!$A$2:$L$1106,11,FALSE)</f>
        <v>#N/A</v>
      </c>
      <c r="H51" s="25"/>
      <c r="I51" s="10">
        <f t="shared" si="2"/>
        <v>0</v>
      </c>
      <c r="J51" s="26" t="str">
        <f t="shared" si="1"/>
        <v>МСМК</v>
      </c>
      <c r="K51" s="24" t="e">
        <f>VLOOKUP($M51,УЧАСТНИКИ!$A$2:$L$1106,9,FALSE)</f>
        <v>#N/A</v>
      </c>
      <c r="L51" s="22" t="e">
        <f>VLOOKUP($M51,УЧАСТНИКИ!$A$2:$L$1106,10,FALSE)</f>
        <v>#N/A</v>
      </c>
    </row>
    <row r="52" spans="1:12" ht="17.25" customHeight="1" x14ac:dyDescent="0.25">
      <c r="A52" s="34" t="s">
        <v>139</v>
      </c>
      <c r="B52" s="22" t="e">
        <f>VLOOKUP($M52,УЧАСТНИКИ!$A$2:$L$1106,3,FALSE)</f>
        <v>#N/A</v>
      </c>
      <c r="C52" s="23" t="e">
        <f>VLOOKUP($M52,УЧАСТНИКИ!$A$2:$L$1106,4,FALSE)</f>
        <v>#N/A</v>
      </c>
      <c r="D52" s="23" t="e">
        <f>VLOOKUP($M52,УЧАСТНИКИ!$A$2:$L$1106,8,FALSE)</f>
        <v>#N/A</v>
      </c>
      <c r="E52" s="22" t="e">
        <f>VLOOKUP($M52,УЧАСТНИКИ!$A$2:$L$1106,5,FALSE)</f>
        <v>#N/A</v>
      </c>
      <c r="F52" s="23" t="e">
        <f>VLOOKUP($M52,УЧАСТНИКИ!$A$2:$L$1106,7,FALSE)</f>
        <v>#N/A</v>
      </c>
      <c r="G52" s="24" t="e">
        <f>VLOOKUP($M52,УЧАСТНИКИ!$A$2:$L$1106,11,FALSE)</f>
        <v>#N/A</v>
      </c>
      <c r="H52" s="25"/>
      <c r="I52" s="10">
        <f t="shared" si="2"/>
        <v>0</v>
      </c>
      <c r="J52" s="26" t="str">
        <f t="shared" si="1"/>
        <v>МСМК</v>
      </c>
      <c r="K52" s="24" t="e">
        <f>VLOOKUP($M52,УЧАСТНИКИ!$A$2:$L$1106,9,FALSE)</f>
        <v>#N/A</v>
      </c>
      <c r="L52" s="22" t="e">
        <f>VLOOKUP($M52,УЧАСТНИКИ!$A$2:$L$1106,10,FALSE)</f>
        <v>#N/A</v>
      </c>
    </row>
    <row r="53" spans="1:12" ht="17.25" customHeight="1" x14ac:dyDescent="0.25">
      <c r="A53" s="34" t="s">
        <v>140</v>
      </c>
      <c r="B53" s="22" t="e">
        <f>VLOOKUP($M53,УЧАСТНИКИ!$A$2:$L$1106,3,FALSE)</f>
        <v>#N/A</v>
      </c>
      <c r="C53" s="23" t="e">
        <f>VLOOKUP($M53,УЧАСТНИКИ!$A$2:$L$1106,4,FALSE)</f>
        <v>#N/A</v>
      </c>
      <c r="D53" s="23" t="e">
        <f>VLOOKUP($M53,УЧАСТНИКИ!$A$2:$L$1106,8,FALSE)</f>
        <v>#N/A</v>
      </c>
      <c r="E53" s="22" t="e">
        <f>VLOOKUP($M53,УЧАСТНИКИ!$A$2:$L$1106,5,FALSE)</f>
        <v>#N/A</v>
      </c>
      <c r="F53" s="23" t="e">
        <f>VLOOKUP($M53,УЧАСТНИКИ!$A$2:$L$1106,7,FALSE)</f>
        <v>#N/A</v>
      </c>
      <c r="G53" s="24" t="e">
        <f>VLOOKUP($M53,УЧАСТНИКИ!$A$2:$L$1106,11,FALSE)</f>
        <v>#N/A</v>
      </c>
      <c r="H53" s="25"/>
      <c r="I53" s="10">
        <f t="shared" si="2"/>
        <v>0</v>
      </c>
      <c r="J53" s="26" t="str">
        <f t="shared" si="1"/>
        <v>МСМК</v>
      </c>
      <c r="K53" s="24" t="e">
        <f>VLOOKUP($M53,УЧАСТНИКИ!$A$2:$L$1106,9,FALSE)</f>
        <v>#N/A</v>
      </c>
      <c r="L53" s="22" t="e">
        <f>VLOOKUP($M53,УЧАСТНИКИ!$A$2:$L$1106,10,FALSE)</f>
        <v>#N/A</v>
      </c>
    </row>
    <row r="54" spans="1:12" ht="17.25" customHeight="1" x14ac:dyDescent="0.25">
      <c r="A54" s="34" t="s">
        <v>141</v>
      </c>
      <c r="B54" s="22" t="e">
        <f>VLOOKUP($M54,УЧАСТНИКИ!$A$2:$L$1106,3,FALSE)</f>
        <v>#N/A</v>
      </c>
      <c r="C54" s="23" t="e">
        <f>VLOOKUP($M54,УЧАСТНИКИ!$A$2:$L$1106,4,FALSE)</f>
        <v>#N/A</v>
      </c>
      <c r="D54" s="23" t="e">
        <f>VLOOKUP($M54,УЧАСТНИКИ!$A$2:$L$1106,8,FALSE)</f>
        <v>#N/A</v>
      </c>
      <c r="E54" s="22" t="e">
        <f>VLOOKUP($M54,УЧАСТНИКИ!$A$2:$L$1106,5,FALSE)</f>
        <v>#N/A</v>
      </c>
      <c r="F54" s="23" t="e">
        <f>VLOOKUP($M54,УЧАСТНИКИ!$A$2:$L$1106,7,FALSE)</f>
        <v>#N/A</v>
      </c>
      <c r="G54" s="24" t="e">
        <f>VLOOKUP($M54,УЧАСТНИКИ!$A$2:$L$1106,11,FALSE)</f>
        <v>#N/A</v>
      </c>
      <c r="H54" s="25"/>
      <c r="I54" s="10">
        <f t="shared" si="2"/>
        <v>0</v>
      </c>
      <c r="J54" s="26" t="str">
        <f t="shared" si="1"/>
        <v>МСМК</v>
      </c>
      <c r="K54" s="24" t="e">
        <f>VLOOKUP($M54,УЧАСТНИКИ!$A$2:$L$1106,9,FALSE)</f>
        <v>#N/A</v>
      </c>
      <c r="L54" s="22" t="e">
        <f>VLOOKUP($M54,УЧАСТНИКИ!$A$2:$L$1106,10,FALSE)</f>
        <v>#N/A</v>
      </c>
    </row>
    <row r="55" spans="1:12" ht="17.25" customHeight="1" x14ac:dyDescent="0.25">
      <c r="A55" s="34" t="s">
        <v>142</v>
      </c>
      <c r="B55" s="22" t="e">
        <f>VLOOKUP($M55,УЧАСТНИКИ!$A$2:$L$1106,3,FALSE)</f>
        <v>#N/A</v>
      </c>
      <c r="C55" s="23" t="e">
        <f>VLOOKUP($M55,УЧАСТНИКИ!$A$2:$L$1106,4,FALSE)</f>
        <v>#N/A</v>
      </c>
      <c r="D55" s="23" t="e">
        <f>VLOOKUP($M55,УЧАСТНИКИ!$A$2:$L$1106,8,FALSE)</f>
        <v>#N/A</v>
      </c>
      <c r="E55" s="22" t="e">
        <f>VLOOKUP($M55,УЧАСТНИКИ!$A$2:$L$1106,5,FALSE)</f>
        <v>#N/A</v>
      </c>
      <c r="F55" s="23" t="e">
        <f>VLOOKUP($M55,УЧАСТНИКИ!$A$2:$L$1106,7,FALSE)</f>
        <v>#N/A</v>
      </c>
      <c r="G55" s="24" t="e">
        <f>VLOOKUP($M55,УЧАСТНИКИ!$A$2:$L$1106,11,FALSE)</f>
        <v>#N/A</v>
      </c>
      <c r="H55" s="25"/>
      <c r="I55" s="10">
        <f t="shared" si="2"/>
        <v>0</v>
      </c>
      <c r="J55" s="26" t="str">
        <f t="shared" si="1"/>
        <v>МСМК</v>
      </c>
      <c r="K55" s="24" t="e">
        <f>VLOOKUP($M55,УЧАСТНИКИ!$A$2:$L$1106,9,FALSE)</f>
        <v>#N/A</v>
      </c>
      <c r="L55" s="22" t="e">
        <f>VLOOKUP($M55,УЧАСТНИКИ!$A$2:$L$1106,10,FALSE)</f>
        <v>#N/A</v>
      </c>
    </row>
    <row r="56" spans="1:12" ht="17.25" customHeight="1" x14ac:dyDescent="0.25">
      <c r="A56" s="34" t="s">
        <v>143</v>
      </c>
      <c r="B56" s="22" t="e">
        <f>VLOOKUP($M56,УЧАСТНИКИ!$A$2:$L$1106,3,FALSE)</f>
        <v>#N/A</v>
      </c>
      <c r="C56" s="23" t="e">
        <f>VLOOKUP($M56,УЧАСТНИКИ!$A$2:$L$1106,4,FALSE)</f>
        <v>#N/A</v>
      </c>
      <c r="D56" s="23" t="e">
        <f>VLOOKUP($M56,УЧАСТНИКИ!$A$2:$L$1106,8,FALSE)</f>
        <v>#N/A</v>
      </c>
      <c r="E56" s="22" t="e">
        <f>VLOOKUP($M56,УЧАСТНИКИ!$A$2:$L$1106,5,FALSE)</f>
        <v>#N/A</v>
      </c>
      <c r="F56" s="23" t="e">
        <f>VLOOKUP($M56,УЧАСТНИКИ!$A$2:$L$1106,7,FALSE)</f>
        <v>#N/A</v>
      </c>
      <c r="G56" s="24" t="e">
        <f>VLOOKUP($M56,УЧАСТНИКИ!$A$2:$L$1106,11,FALSE)</f>
        <v>#N/A</v>
      </c>
      <c r="H56" s="25"/>
      <c r="I56" s="10">
        <f t="shared" si="2"/>
        <v>0</v>
      </c>
      <c r="J56" s="26" t="str">
        <f t="shared" si="1"/>
        <v>МСМК</v>
      </c>
      <c r="K56" s="24" t="e">
        <f>VLOOKUP($M56,УЧАСТНИКИ!$A$2:$L$1106,9,FALSE)</f>
        <v>#N/A</v>
      </c>
      <c r="L56" s="22" t="e">
        <f>VLOOKUP($M56,УЧАСТНИКИ!$A$2:$L$1106,10,FALSE)</f>
        <v>#N/A</v>
      </c>
    </row>
    <row r="57" spans="1:12" ht="17.25" customHeight="1" x14ac:dyDescent="0.25">
      <c r="A57" s="23"/>
      <c r="H57" s="60"/>
    </row>
    <row r="58" spans="1:12" x14ac:dyDescent="0.25">
      <c r="A58" s="23"/>
    </row>
    <row r="59" spans="1:12" x14ac:dyDescent="0.25">
      <c r="A59" s="23"/>
    </row>
    <row r="60" spans="1:12" x14ac:dyDescent="0.25">
      <c r="A60" s="23"/>
    </row>
    <row r="61" spans="1:12" x14ac:dyDescent="0.25">
      <c r="A61" s="23"/>
    </row>
    <row r="62" spans="1:12" x14ac:dyDescent="0.25">
      <c r="A62" s="23"/>
    </row>
    <row r="63" spans="1:12" x14ac:dyDescent="0.25">
      <c r="A63" s="23"/>
    </row>
    <row r="64" spans="1:12" x14ac:dyDescent="0.25">
      <c r="A64" s="23"/>
    </row>
    <row r="65" spans="1:1" x14ac:dyDescent="0.25">
      <c r="A65" s="23"/>
    </row>
    <row r="66" spans="1:1" x14ac:dyDescent="0.25">
      <c r="A66" s="23"/>
    </row>
    <row r="67" spans="1:1" x14ac:dyDescent="0.25">
      <c r="A67" s="23"/>
    </row>
    <row r="68" spans="1:1" x14ac:dyDescent="0.25">
      <c r="A68" s="23"/>
    </row>
    <row r="69" spans="1:1" x14ac:dyDescent="0.25">
      <c r="A69" s="23"/>
    </row>
    <row r="70" spans="1:1" x14ac:dyDescent="0.25">
      <c r="A70" s="23"/>
    </row>
    <row r="71" spans="1:1" x14ac:dyDescent="0.25">
      <c r="A71" s="23"/>
    </row>
    <row r="72" spans="1:1" x14ac:dyDescent="0.25">
      <c r="A72" s="23"/>
    </row>
    <row r="73" spans="1:1" x14ac:dyDescent="0.25">
      <c r="A73" s="23"/>
    </row>
    <row r="74" spans="1:1" x14ac:dyDescent="0.25">
      <c r="A74" s="23"/>
    </row>
    <row r="75" spans="1:1" x14ac:dyDescent="0.25">
      <c r="A75" s="23"/>
    </row>
    <row r="76" spans="1:1" x14ac:dyDescent="0.25">
      <c r="A76" s="23"/>
    </row>
    <row r="77" spans="1:1" x14ac:dyDescent="0.25">
      <c r="A77" s="23"/>
    </row>
    <row r="78" spans="1:1" x14ac:dyDescent="0.25">
      <c r="A78" s="23"/>
    </row>
    <row r="79" spans="1:1" x14ac:dyDescent="0.25">
      <c r="A79" s="23"/>
    </row>
    <row r="80" spans="1:1" x14ac:dyDescent="0.25">
      <c r="A80" s="23"/>
    </row>
    <row r="81" spans="1:1" x14ac:dyDescent="0.25">
      <c r="A81" s="23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3">
    <mergeCell ref="A1:L1"/>
    <mergeCell ref="A2:L2"/>
    <mergeCell ref="A3:L3"/>
    <mergeCell ref="A4:L4"/>
    <mergeCell ref="A10:B10"/>
    <mergeCell ref="F10:G10"/>
    <mergeCell ref="A5:L5"/>
    <mergeCell ref="F9:G9"/>
    <mergeCell ref="A9:B9"/>
    <mergeCell ref="I9:J9"/>
    <mergeCell ref="A6:L6"/>
    <mergeCell ref="A7:L7"/>
    <mergeCell ref="A8:L8"/>
  </mergeCells>
  <phoneticPr fontId="1" type="noConversion"/>
  <printOptions horizontalCentered="1"/>
  <pageMargins left="0" right="0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indexed="15"/>
  </sheetPr>
  <dimension ref="A1:W101"/>
  <sheetViews>
    <sheetView view="pageBreakPreview" zoomScale="70" zoomScaleNormal="80" zoomScaleSheetLayoutView="70" workbookViewId="0">
      <selection activeCell="L33" sqref="L33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9.664062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14" width="8.33203125" style="7" outlineLevel="1"/>
    <col min="15" max="15" width="9.5546875" style="7" bestFit="1" customWidth="1" outlineLevel="1"/>
    <col min="16" max="23" width="8.33203125" style="7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S7" s="8"/>
      <c r="T7" s="8"/>
      <c r="U7" s="9"/>
    </row>
    <row r="8" spans="1:23" ht="15.6" x14ac:dyDescent="0.25">
      <c r="A8" s="334" t="s">
        <v>227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S8" s="8"/>
      <c r="T8" s="8"/>
      <c r="U8" s="9"/>
    </row>
    <row r="9" spans="1:23" ht="12.75" customHeight="1" x14ac:dyDescent="0.25">
      <c r="A9" s="331" t="s">
        <v>236</v>
      </c>
      <c r="B9" s="331"/>
      <c r="D9" s="12"/>
      <c r="E9" s="13"/>
      <c r="F9" s="336"/>
      <c r="G9" s="336"/>
      <c r="H9" s="14"/>
      <c r="I9" s="337"/>
      <c r="J9" s="337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I10" s="19"/>
      <c r="J10" s="19"/>
      <c r="K10" s="51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5" customHeight="1" thickBot="1" x14ac:dyDescent="0.3">
      <c r="A11" s="18" t="s">
        <v>230</v>
      </c>
      <c r="D11" s="12"/>
      <c r="E11" s="12"/>
      <c r="G11" s="62"/>
      <c r="H11" s="12"/>
      <c r="I11" s="259" t="s">
        <v>70</v>
      </c>
      <c r="J11" s="19" t="str">
        <f>d_2</f>
        <v>29.05.2019г.</v>
      </c>
      <c r="K11" s="51">
        <v>0.35416666666666669</v>
      </c>
      <c r="L11" s="18" t="str">
        <f>d_6</f>
        <v>t° +17 вл. 91%</v>
      </c>
      <c r="M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44"/>
      <c r="I12" s="45" t="s">
        <v>18</v>
      </c>
      <c r="J12" s="44" t="s">
        <v>145</v>
      </c>
      <c r="K12" s="44" t="s">
        <v>13</v>
      </c>
      <c r="L12" s="46" t="s">
        <v>146</v>
      </c>
      <c r="O12" s="149">
        <v>132724</v>
      </c>
      <c r="P12" s="149">
        <v>140024</v>
      </c>
      <c r="Q12" s="150">
        <v>144024</v>
      </c>
      <c r="R12" s="150">
        <v>154024</v>
      </c>
      <c r="S12" s="150">
        <v>164524</v>
      </c>
      <c r="T12" s="150">
        <v>175524</v>
      </c>
      <c r="U12" s="150">
        <v>191024</v>
      </c>
      <c r="V12" s="150">
        <v>205024</v>
      </c>
      <c r="W12" s="63"/>
    </row>
    <row r="13" spans="1:23" ht="13.2" customHeight="1" x14ac:dyDescent="0.25">
      <c r="A13" s="34" t="s">
        <v>42</v>
      </c>
      <c r="B13" s="22" t="str">
        <f>VLOOKUP($M13,УЧАСТНИКИ!$A$2:$L$1106,3,FALSE)</f>
        <v>Овчинников Вaдим</v>
      </c>
      <c r="C13" s="23" t="str">
        <f>VLOOKUP($M13,УЧАСТНИКИ!$A$2:$L$1106,4,FALSE)</f>
        <v>04.01.1996</v>
      </c>
      <c r="D13" s="23" t="str">
        <f>VLOOKUP($M13,УЧАСТНИКИ!$A$2:$L$1106,8,FALSE)</f>
        <v>КМС</v>
      </c>
      <c r="E13" s="22" t="str">
        <f>VLOOKUP($M13,УЧАСТНИКИ!$A$2:$L$1106,5,FALSE)</f>
        <v xml:space="preserve">Свердловская область </v>
      </c>
      <c r="F13" s="23">
        <f>VLOOKUP($M13,УЧАСТНИКИ!$A$2:$L$1106,7,FALSE)</f>
        <v>0</v>
      </c>
      <c r="G13" s="24" t="str">
        <f>VLOOKUP($M13,УЧАСТНИКИ!$A$2:$L$1106,11,FALSE)</f>
        <v xml:space="preserve"> ГАУ СО "ЦСП", СК "Спутник", УГЛТУ</v>
      </c>
      <c r="H13" s="37">
        <v>132516</v>
      </c>
      <c r="I13" s="10" t="str">
        <f>IF(H13=0,0,CONCATENATE(MID(H13,1,2),":",MID(H13,3,2),",",MID(H13,5,2)))</f>
        <v>13:25,16</v>
      </c>
      <c r="J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24" t="str">
        <f>VLOOKUP($M13,УЧАСТНИКИ!$A$2:$L$1106,9,FALSE)</f>
        <v>К</v>
      </c>
      <c r="L13" s="22" t="str">
        <f>VLOOKUP($M13,УЧАСТНИКИ!$A$2:$L$1106,10,FALSE)</f>
        <v>Семкин А.В., Хрущелева Н.П.</v>
      </c>
      <c r="M13" s="7" t="s">
        <v>101</v>
      </c>
    </row>
    <row r="14" spans="1:23" ht="13.2" customHeight="1" x14ac:dyDescent="0.25">
      <c r="A14" s="34" t="s">
        <v>43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>
        <v>203016</v>
      </c>
      <c r="I14" s="10" t="str">
        <f t="shared" ref="I14:I35" si="0">IF(H14=0,0,CONCATENATE(MID(H14,1,2),":",MID(H14,3,2),",",MID(H14,5,2)))</f>
        <v>20:30,16</v>
      </c>
      <c r="J14" s="26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2юн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</row>
    <row r="15" spans="1:23" ht="13.2" customHeight="1" x14ac:dyDescent="0.25">
      <c r="A15" s="34" t="s">
        <v>44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>
        <v>203017</v>
      </c>
      <c r="I15" s="10" t="str">
        <f t="shared" si="0"/>
        <v>20:30,17</v>
      </c>
      <c r="J15" s="26" t="str">
        <f t="shared" si="1"/>
        <v>2юн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</row>
    <row r="16" spans="1:23" ht="13.2" customHeight="1" x14ac:dyDescent="0.25">
      <c r="A16" s="34" t="s">
        <v>45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/>
      <c r="I16" s="10">
        <f t="shared" si="0"/>
        <v>0</v>
      </c>
      <c r="J16" s="26" t="str">
        <f t="shared" si="1"/>
        <v>МСМК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27"/>
    </row>
    <row r="17" spans="1:13" ht="13.2" customHeight="1" x14ac:dyDescent="0.25">
      <c r="A17" s="34" t="s">
        <v>46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0"/>
        <v>0</v>
      </c>
      <c r="J17" s="26" t="str">
        <f t="shared" si="1"/>
        <v>МСМК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27"/>
    </row>
    <row r="18" spans="1:13" ht="13.2" customHeight="1" x14ac:dyDescent="0.25">
      <c r="A18" s="34" t="s">
        <v>47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/>
      <c r="I18" s="10">
        <f t="shared" si="0"/>
        <v>0</v>
      </c>
      <c r="J18" s="26" t="str">
        <f t="shared" si="1"/>
        <v>МСМК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27"/>
    </row>
    <row r="19" spans="1:13" ht="13.2" customHeight="1" x14ac:dyDescent="0.25">
      <c r="A19" s="34" t="s">
        <v>48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/>
      <c r="I19" s="10">
        <f t="shared" si="0"/>
        <v>0</v>
      </c>
      <c r="J19" s="26" t="str">
        <f t="shared" si="1"/>
        <v>МСМК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27"/>
    </row>
    <row r="20" spans="1:13" ht="13.2" customHeight="1" x14ac:dyDescent="0.25">
      <c r="A20" s="34" t="s">
        <v>71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/>
      <c r="I20" s="10">
        <f t="shared" si="0"/>
        <v>0</v>
      </c>
      <c r="J20" s="26" t="str">
        <f t="shared" si="1"/>
        <v>МСМК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27"/>
    </row>
    <row r="21" spans="1:13" ht="13.2" customHeight="1" x14ac:dyDescent="0.25">
      <c r="A21" s="34" t="s">
        <v>78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0"/>
        <v>0</v>
      </c>
      <c r="J21" s="26" t="str">
        <f t="shared" si="1"/>
        <v>МСМК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</row>
    <row r="22" spans="1:13" ht="13.2" customHeight="1" x14ac:dyDescent="0.25">
      <c r="A22" s="34" t="s">
        <v>77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0"/>
        <v>0</v>
      </c>
      <c r="J22" s="26" t="str">
        <f t="shared" si="1"/>
        <v>МСМК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</row>
    <row r="23" spans="1:13" ht="13.2" customHeight="1" x14ac:dyDescent="0.25">
      <c r="A23" s="34" t="s">
        <v>76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0"/>
        <v>0</v>
      </c>
      <c r="J23" s="26" t="str">
        <f t="shared" si="1"/>
        <v>МСМК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</row>
    <row r="24" spans="1:13" ht="13.2" customHeight="1" x14ac:dyDescent="0.25">
      <c r="A24" s="34" t="s">
        <v>75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0"/>
        <v>0</v>
      </c>
      <c r="J24" s="26" t="str">
        <f t="shared" si="1"/>
        <v>МСМК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</row>
    <row r="25" spans="1:13" ht="13.2" customHeight="1" x14ac:dyDescent="0.25">
      <c r="A25" s="34" t="s">
        <v>74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0"/>
        <v>0</v>
      </c>
      <c r="J25" s="26" t="str">
        <f t="shared" si="1"/>
        <v>МСМК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</row>
    <row r="26" spans="1:13" ht="13.2" customHeight="1" x14ac:dyDescent="0.25">
      <c r="A26" s="34" t="s">
        <v>73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0"/>
        <v>0</v>
      </c>
      <c r="J26" s="26" t="str">
        <f t="shared" si="1"/>
        <v>МСМК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</row>
    <row r="27" spans="1:13" ht="13.2" customHeight="1" x14ac:dyDescent="0.25">
      <c r="A27" s="34" t="s">
        <v>72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0"/>
        <v>0</v>
      </c>
      <c r="J27" s="26" t="str">
        <f t="shared" si="1"/>
        <v>МСМК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</row>
    <row r="28" spans="1:13" ht="13.2" customHeight="1" x14ac:dyDescent="0.25">
      <c r="A28" s="34" t="s">
        <v>79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0"/>
        <v>0</v>
      </c>
      <c r="J28" s="26" t="str">
        <f t="shared" si="1"/>
        <v>МСМК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</row>
    <row r="29" spans="1:13" ht="13.2" customHeight="1" x14ac:dyDescent="0.25">
      <c r="A29" s="34" t="s">
        <v>80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si="0"/>
        <v>0</v>
      </c>
      <c r="J29" s="26" t="str">
        <f t="shared" si="1"/>
        <v>МСМК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</row>
    <row r="30" spans="1:13" ht="13.2" customHeight="1" x14ac:dyDescent="0.25">
      <c r="A30" s="34" t="s">
        <v>81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0"/>
        <v>0</v>
      </c>
      <c r="J30" s="26" t="str">
        <f t="shared" si="1"/>
        <v>МСМК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</row>
    <row r="31" spans="1:13" ht="13.2" customHeight="1" x14ac:dyDescent="0.25">
      <c r="A31" s="34" t="s">
        <v>82</v>
      </c>
      <c r="B31" s="22" t="e">
        <f>VLOOKUP($M31,УЧАСТНИКИ!$A$2:$L$1106,3,FALSE)</f>
        <v>#N/A</v>
      </c>
      <c r="C31" s="23" t="e">
        <f>VLOOKUP($M31,УЧАСТНИКИ!$A$2:$L$1106,4,FALSE)</f>
        <v>#N/A</v>
      </c>
      <c r="D31" s="23" t="e">
        <f>VLOOKUP($M31,УЧАСТНИКИ!$A$2:$L$1106,8,FALSE)</f>
        <v>#N/A</v>
      </c>
      <c r="E31" s="22" t="e">
        <f>VLOOKUP($M31,УЧАСТНИКИ!$A$2:$L$1106,5,FALSE)</f>
        <v>#N/A</v>
      </c>
      <c r="F31" s="23" t="e">
        <f>VLOOKUP($M31,УЧАСТНИКИ!$A$2:$L$1106,7,FALSE)</f>
        <v>#N/A</v>
      </c>
      <c r="G31" s="24" t="e">
        <f>VLOOKUP($M31,УЧАСТНИКИ!$A$2:$L$1106,11,FALSE)</f>
        <v>#N/A</v>
      </c>
      <c r="H31" s="25"/>
      <c r="I31" s="10">
        <f t="shared" si="0"/>
        <v>0</v>
      </c>
      <c r="J31" s="26" t="str">
        <f t="shared" si="1"/>
        <v>МСМК</v>
      </c>
      <c r="K31" s="24" t="e">
        <f>VLOOKUP($M31,УЧАСТНИКИ!$A$2:$L$1106,9,FALSE)</f>
        <v>#N/A</v>
      </c>
      <c r="L31" s="22" t="e">
        <f>VLOOKUP($M31,УЧАСТНИКИ!$A$2:$L$1106,10,FALSE)</f>
        <v>#N/A</v>
      </c>
    </row>
    <row r="32" spans="1:13" ht="13.2" customHeight="1" x14ac:dyDescent="0.25">
      <c r="A32" s="34" t="s">
        <v>83</v>
      </c>
      <c r="B32" s="22" t="e">
        <f>VLOOKUP($M32,УЧАСТНИКИ!$A$2:$L$1106,3,FALSE)</f>
        <v>#N/A</v>
      </c>
      <c r="C32" s="23" t="e">
        <f>VLOOKUP($M32,УЧАСТНИКИ!$A$2:$L$1106,4,FALSE)</f>
        <v>#N/A</v>
      </c>
      <c r="D32" s="23" t="e">
        <f>VLOOKUP($M32,УЧАСТНИКИ!$A$2:$L$1106,8,FALSE)</f>
        <v>#N/A</v>
      </c>
      <c r="E32" s="22" t="e">
        <f>VLOOKUP($M32,УЧАСТНИКИ!$A$2:$L$1106,5,FALSE)</f>
        <v>#N/A</v>
      </c>
      <c r="F32" s="23" t="e">
        <f>VLOOKUP($M32,УЧАСТНИКИ!$A$2:$L$1106,7,FALSE)</f>
        <v>#N/A</v>
      </c>
      <c r="G32" s="24" t="e">
        <f>VLOOKUP($M32,УЧАСТНИКИ!$A$2:$L$1106,11,FALSE)</f>
        <v>#N/A</v>
      </c>
      <c r="H32" s="25"/>
      <c r="I32" s="10">
        <f t="shared" si="0"/>
        <v>0</v>
      </c>
      <c r="J32" s="26" t="str">
        <f t="shared" si="1"/>
        <v>МСМК</v>
      </c>
      <c r="K32" s="24" t="e">
        <f>VLOOKUP($M32,УЧАСТНИКИ!$A$2:$L$1106,9,FALSE)</f>
        <v>#N/A</v>
      </c>
      <c r="L32" s="22" t="e">
        <f>VLOOKUP($M32,УЧАСТНИКИ!$A$2:$L$1106,10,FALSE)</f>
        <v>#N/A</v>
      </c>
    </row>
    <row r="33" spans="1:12" ht="13.2" customHeight="1" x14ac:dyDescent="0.25">
      <c r="A33" s="34" t="s">
        <v>84</v>
      </c>
      <c r="B33" s="22" t="e">
        <f>VLOOKUP($M33,УЧАСТНИКИ!$A$2:$L$1106,3,FALSE)</f>
        <v>#N/A</v>
      </c>
      <c r="C33" s="23" t="e">
        <f>VLOOKUP($M33,УЧАСТНИКИ!$A$2:$L$1106,4,FALSE)</f>
        <v>#N/A</v>
      </c>
      <c r="D33" s="23" t="e">
        <f>VLOOKUP($M33,УЧАСТНИКИ!$A$2:$L$1106,8,FALSE)</f>
        <v>#N/A</v>
      </c>
      <c r="E33" s="22" t="e">
        <f>VLOOKUP($M33,УЧАСТНИКИ!$A$2:$L$1106,5,FALSE)</f>
        <v>#N/A</v>
      </c>
      <c r="F33" s="23" t="e">
        <f>VLOOKUP($M33,УЧАСТНИКИ!$A$2:$L$1106,7,FALSE)</f>
        <v>#N/A</v>
      </c>
      <c r="G33" s="24" t="e">
        <f>VLOOKUP($M33,УЧАСТНИКИ!$A$2:$L$1106,11,FALSE)</f>
        <v>#N/A</v>
      </c>
      <c r="H33" s="25"/>
      <c r="I33" s="10">
        <f t="shared" si="0"/>
        <v>0</v>
      </c>
      <c r="J33" s="26" t="str">
        <f t="shared" si="1"/>
        <v>МСМК</v>
      </c>
      <c r="K33" s="24" t="e">
        <f>VLOOKUP($M33,УЧАСТНИКИ!$A$2:$L$1106,9,FALSE)</f>
        <v>#N/A</v>
      </c>
      <c r="L33" s="22" t="e">
        <f>VLOOKUP($M33,УЧАСТНИКИ!$A$2:$L$1106,10,FALSE)</f>
        <v>#N/A</v>
      </c>
    </row>
    <row r="34" spans="1:12" ht="13.2" customHeight="1" x14ac:dyDescent="0.25">
      <c r="A34" s="34" t="s">
        <v>28</v>
      </c>
      <c r="B34" s="22" t="e">
        <f>VLOOKUP($M34,УЧАСТНИКИ!$A$2:$L$1106,3,FALSE)</f>
        <v>#N/A</v>
      </c>
      <c r="C34" s="23" t="e">
        <f>VLOOKUP($M34,УЧАСТНИКИ!$A$2:$L$1106,4,FALSE)</f>
        <v>#N/A</v>
      </c>
      <c r="D34" s="23" t="e">
        <f>VLOOKUP($M34,УЧАСТНИКИ!$A$2:$L$1106,8,FALSE)</f>
        <v>#N/A</v>
      </c>
      <c r="E34" s="22" t="e">
        <f>VLOOKUP($M34,УЧАСТНИКИ!$A$2:$L$1106,5,FALSE)</f>
        <v>#N/A</v>
      </c>
      <c r="F34" s="23" t="e">
        <f>VLOOKUP($M34,УЧАСТНИКИ!$A$2:$L$1106,7,FALSE)</f>
        <v>#N/A</v>
      </c>
      <c r="G34" s="24" t="e">
        <f>VLOOKUP($M34,УЧАСТНИКИ!$A$2:$L$1106,11,FALSE)</f>
        <v>#N/A</v>
      </c>
      <c r="H34" s="25"/>
      <c r="I34" s="10">
        <f t="shared" si="0"/>
        <v>0</v>
      </c>
      <c r="J34" s="26" t="str">
        <f t="shared" si="1"/>
        <v>МСМК</v>
      </c>
      <c r="K34" s="24" t="e">
        <f>VLOOKUP($M34,УЧАСТНИКИ!$A$2:$L$1106,9,FALSE)</f>
        <v>#N/A</v>
      </c>
      <c r="L34" s="22" t="e">
        <f>VLOOKUP($M34,УЧАСТНИКИ!$A$2:$L$1106,10,FALSE)</f>
        <v>#N/A</v>
      </c>
    </row>
    <row r="35" spans="1:12" ht="13.2" customHeight="1" x14ac:dyDescent="0.25">
      <c r="A35" s="34" t="s">
        <v>122</v>
      </c>
      <c r="B35" s="22" t="e">
        <f>VLOOKUP($M35,УЧАСТНИКИ!$A$2:$L$1106,3,FALSE)</f>
        <v>#N/A</v>
      </c>
      <c r="C35" s="23" t="e">
        <f>VLOOKUP($M35,УЧАСТНИКИ!$A$2:$L$1106,4,FALSE)</f>
        <v>#N/A</v>
      </c>
      <c r="D35" s="23" t="e">
        <f>VLOOKUP($M35,УЧАСТНИКИ!$A$2:$L$1106,8,FALSE)</f>
        <v>#N/A</v>
      </c>
      <c r="E35" s="22" t="e">
        <f>VLOOKUP($M35,УЧАСТНИКИ!$A$2:$L$1106,5,FALSE)</f>
        <v>#N/A</v>
      </c>
      <c r="F35" s="23" t="e">
        <f>VLOOKUP($M35,УЧАСТНИКИ!$A$2:$L$1106,7,FALSE)</f>
        <v>#N/A</v>
      </c>
      <c r="G35" s="24" t="e">
        <f>VLOOKUP($M35,УЧАСТНИКИ!$A$2:$L$1106,11,FALSE)</f>
        <v>#N/A</v>
      </c>
      <c r="H35" s="25"/>
      <c r="I35" s="10">
        <f t="shared" si="0"/>
        <v>0</v>
      </c>
      <c r="J35" s="26" t="str">
        <f t="shared" si="1"/>
        <v>МСМК</v>
      </c>
      <c r="K35" s="24" t="e">
        <f>VLOOKUP($M35,УЧАСТНИКИ!$A$2:$L$1106,9,FALSE)</f>
        <v>#N/A</v>
      </c>
      <c r="L35" s="22" t="e">
        <f>VLOOKUP($M35,УЧАСТНИКИ!$A$2:$L$1106,10,FALSE)</f>
        <v>#N/A</v>
      </c>
    </row>
    <row r="36" spans="1:12" ht="13.2" customHeight="1" x14ac:dyDescent="0.25">
      <c r="A36" s="34" t="s">
        <v>123</v>
      </c>
      <c r="B36" s="22" t="e">
        <f>VLOOKUP($M36,УЧАСТНИКИ!$A$2:$L$1106,3,FALSE)</f>
        <v>#N/A</v>
      </c>
      <c r="C36" s="23" t="e">
        <f>VLOOKUP($M36,УЧАСТНИКИ!$A$2:$L$1106,4,FALSE)</f>
        <v>#N/A</v>
      </c>
      <c r="D36" s="23" t="e">
        <f>VLOOKUP($M36,УЧАСТНИКИ!$A$2:$L$1106,8,FALSE)</f>
        <v>#N/A</v>
      </c>
      <c r="E36" s="22" t="e">
        <f>VLOOKUP($M36,УЧАСТНИКИ!$A$2:$L$1106,5,FALSE)</f>
        <v>#N/A</v>
      </c>
      <c r="F36" s="23" t="e">
        <f>VLOOKUP($M36,УЧАСТНИКИ!$A$2:$L$1106,7,FALSE)</f>
        <v>#N/A</v>
      </c>
      <c r="G36" s="24" t="e">
        <f>VLOOKUP($M36,УЧАСТНИКИ!$A$2:$L$1106,11,FALSE)</f>
        <v>#N/A</v>
      </c>
      <c r="H36" s="25"/>
      <c r="I36" s="10">
        <f t="shared" ref="I36:I56" si="2">IF(H36=0,0,CONCATENATE(MID(H36,1,2),":",MID(H36,3,2),".",MID(H36,5,2)))</f>
        <v>0</v>
      </c>
      <c r="J36" s="26" t="str">
        <f t="shared" si="1"/>
        <v>МСМК</v>
      </c>
      <c r="K36" s="24" t="e">
        <f>VLOOKUP($M36,УЧАСТНИКИ!$A$2:$L$1106,9,FALSE)</f>
        <v>#N/A</v>
      </c>
      <c r="L36" s="22" t="e">
        <f>VLOOKUP($M36,УЧАСТНИКИ!$A$2:$L$1106,10,FALSE)</f>
        <v>#N/A</v>
      </c>
    </row>
    <row r="37" spans="1:12" ht="13.2" customHeight="1" x14ac:dyDescent="0.25">
      <c r="A37" s="34" t="s">
        <v>124</v>
      </c>
      <c r="B37" s="22" t="e">
        <f>VLOOKUP($M37,УЧАСТНИКИ!$A$2:$L$1106,3,FALSE)</f>
        <v>#N/A</v>
      </c>
      <c r="C37" s="23" t="e">
        <f>VLOOKUP($M37,УЧАСТНИКИ!$A$2:$L$1106,4,FALSE)</f>
        <v>#N/A</v>
      </c>
      <c r="D37" s="23" t="e">
        <f>VLOOKUP($M37,УЧАСТНИКИ!$A$2:$L$1106,8,FALSE)</f>
        <v>#N/A</v>
      </c>
      <c r="E37" s="22" t="e">
        <f>VLOOKUP($M37,УЧАСТНИКИ!$A$2:$L$1106,5,FALSE)</f>
        <v>#N/A</v>
      </c>
      <c r="F37" s="23" t="e">
        <f>VLOOKUP($M37,УЧАСТНИКИ!$A$2:$L$1106,7,FALSE)</f>
        <v>#N/A</v>
      </c>
      <c r="G37" s="24" t="e">
        <f>VLOOKUP($M37,УЧАСТНИКИ!$A$2:$L$1106,11,FALSE)</f>
        <v>#N/A</v>
      </c>
      <c r="H37" s="25"/>
      <c r="I37" s="10">
        <f t="shared" si="2"/>
        <v>0</v>
      </c>
      <c r="J37" s="26" t="str">
        <f t="shared" si="1"/>
        <v>МСМК</v>
      </c>
      <c r="K37" s="24" t="e">
        <f>VLOOKUP($M37,УЧАСТНИКИ!$A$2:$L$1106,9,FALSE)</f>
        <v>#N/A</v>
      </c>
      <c r="L37" s="22" t="e">
        <f>VLOOKUP($M37,УЧАСТНИКИ!$A$2:$L$1106,10,FALSE)</f>
        <v>#N/A</v>
      </c>
    </row>
    <row r="38" spans="1:12" ht="13.2" customHeight="1" x14ac:dyDescent="0.25">
      <c r="A38" s="34" t="s">
        <v>125</v>
      </c>
      <c r="B38" s="22" t="e">
        <f>VLOOKUP($M38,УЧАСТНИКИ!$A$2:$L$1106,3,FALSE)</f>
        <v>#N/A</v>
      </c>
      <c r="C38" s="23" t="e">
        <f>VLOOKUP($M38,УЧАСТНИКИ!$A$2:$L$1106,4,FALSE)</f>
        <v>#N/A</v>
      </c>
      <c r="D38" s="23" t="e">
        <f>VLOOKUP($M38,УЧАСТНИКИ!$A$2:$L$1106,8,FALSE)</f>
        <v>#N/A</v>
      </c>
      <c r="E38" s="22" t="e">
        <f>VLOOKUP($M38,УЧАСТНИКИ!$A$2:$L$1106,5,FALSE)</f>
        <v>#N/A</v>
      </c>
      <c r="F38" s="23" t="e">
        <f>VLOOKUP($M38,УЧАСТНИКИ!$A$2:$L$1106,7,FALSE)</f>
        <v>#N/A</v>
      </c>
      <c r="G38" s="24" t="e">
        <f>VLOOKUP($M38,УЧАСТНИКИ!$A$2:$L$1106,11,FALSE)</f>
        <v>#N/A</v>
      </c>
      <c r="H38" s="25"/>
      <c r="I38" s="10">
        <f t="shared" si="2"/>
        <v>0</v>
      </c>
      <c r="J38" s="26" t="str">
        <f t="shared" si="1"/>
        <v>МСМК</v>
      </c>
      <c r="K38" s="24" t="e">
        <f>VLOOKUP($M38,УЧАСТНИКИ!$A$2:$L$1106,9,FALSE)</f>
        <v>#N/A</v>
      </c>
      <c r="L38" s="22" t="e">
        <f>VLOOKUP($M38,УЧАСТНИКИ!$A$2:$L$1106,10,FALSE)</f>
        <v>#N/A</v>
      </c>
    </row>
    <row r="39" spans="1:12" ht="13.2" customHeight="1" x14ac:dyDescent="0.25">
      <c r="A39" s="34" t="s">
        <v>126</v>
      </c>
      <c r="B39" s="22" t="e">
        <f>VLOOKUP($M39,УЧАСТНИКИ!$A$2:$L$1106,3,FALSE)</f>
        <v>#N/A</v>
      </c>
      <c r="C39" s="23" t="e">
        <f>VLOOKUP($M39,УЧАСТНИКИ!$A$2:$L$1106,4,FALSE)</f>
        <v>#N/A</v>
      </c>
      <c r="D39" s="23" t="e">
        <f>VLOOKUP($M39,УЧАСТНИКИ!$A$2:$L$1106,8,FALSE)</f>
        <v>#N/A</v>
      </c>
      <c r="E39" s="22" t="e">
        <f>VLOOKUP($M39,УЧАСТНИКИ!$A$2:$L$1106,5,FALSE)</f>
        <v>#N/A</v>
      </c>
      <c r="F39" s="23" t="e">
        <f>VLOOKUP($M39,УЧАСТНИКИ!$A$2:$L$1106,7,FALSE)</f>
        <v>#N/A</v>
      </c>
      <c r="G39" s="24" t="e">
        <f>VLOOKUP($M39,УЧАСТНИКИ!$A$2:$L$1106,11,FALSE)</f>
        <v>#N/A</v>
      </c>
      <c r="H39" s="25"/>
      <c r="I39" s="10">
        <f t="shared" si="2"/>
        <v>0</v>
      </c>
      <c r="J39" s="26" t="str">
        <f t="shared" si="1"/>
        <v>МСМК</v>
      </c>
      <c r="K39" s="24" t="e">
        <f>VLOOKUP($M39,УЧАСТНИКИ!$A$2:$L$1106,9,FALSE)</f>
        <v>#N/A</v>
      </c>
      <c r="L39" s="22" t="e">
        <f>VLOOKUP($M39,УЧАСТНИКИ!$A$2:$L$1106,10,FALSE)</f>
        <v>#N/A</v>
      </c>
    </row>
    <row r="40" spans="1:12" ht="13.2" customHeight="1" x14ac:dyDescent="0.25">
      <c r="A40" s="34" t="s">
        <v>127</v>
      </c>
      <c r="B40" s="22" t="e">
        <f>VLOOKUP($M40,УЧАСТНИКИ!$A$2:$L$1106,3,FALSE)</f>
        <v>#N/A</v>
      </c>
      <c r="C40" s="23" t="e">
        <f>VLOOKUP($M40,УЧАСТНИКИ!$A$2:$L$1106,4,FALSE)</f>
        <v>#N/A</v>
      </c>
      <c r="D40" s="23" t="e">
        <f>VLOOKUP($M40,УЧАСТНИКИ!$A$2:$L$1106,8,FALSE)</f>
        <v>#N/A</v>
      </c>
      <c r="E40" s="22" t="e">
        <f>VLOOKUP($M40,УЧАСТНИКИ!$A$2:$L$1106,5,FALSE)</f>
        <v>#N/A</v>
      </c>
      <c r="F40" s="23" t="e">
        <f>VLOOKUP($M40,УЧАСТНИКИ!$A$2:$L$1106,7,FALSE)</f>
        <v>#N/A</v>
      </c>
      <c r="G40" s="24" t="e">
        <f>VLOOKUP($M40,УЧАСТНИКИ!$A$2:$L$1106,11,FALSE)</f>
        <v>#N/A</v>
      </c>
      <c r="H40" s="25"/>
      <c r="I40" s="10">
        <f t="shared" si="2"/>
        <v>0</v>
      </c>
      <c r="J40" s="26" t="str">
        <f t="shared" si="1"/>
        <v>МСМК</v>
      </c>
      <c r="K40" s="24" t="e">
        <f>VLOOKUP($M40,УЧАСТНИКИ!$A$2:$L$1106,9,FALSE)</f>
        <v>#N/A</v>
      </c>
      <c r="L40" s="22" t="e">
        <f>VLOOKUP($M40,УЧАСТНИКИ!$A$2:$L$1106,10,FALSE)</f>
        <v>#N/A</v>
      </c>
    </row>
    <row r="41" spans="1:12" ht="13.2" customHeight="1" x14ac:dyDescent="0.25">
      <c r="A41" s="34" t="s">
        <v>128</v>
      </c>
      <c r="B41" s="22" t="e">
        <f>VLOOKUP($M41,УЧАСТНИКИ!$A$2:$L$1106,3,FALSE)</f>
        <v>#N/A</v>
      </c>
      <c r="C41" s="23" t="e">
        <f>VLOOKUP($M41,УЧАСТНИКИ!$A$2:$L$1106,4,FALSE)</f>
        <v>#N/A</v>
      </c>
      <c r="D41" s="23" t="e">
        <f>VLOOKUP($M41,УЧАСТНИКИ!$A$2:$L$1106,8,FALSE)</f>
        <v>#N/A</v>
      </c>
      <c r="E41" s="22" t="e">
        <f>VLOOKUP($M41,УЧАСТНИКИ!$A$2:$L$1106,5,FALSE)</f>
        <v>#N/A</v>
      </c>
      <c r="F41" s="23" t="e">
        <f>VLOOKUP($M41,УЧАСТНИКИ!$A$2:$L$1106,7,FALSE)</f>
        <v>#N/A</v>
      </c>
      <c r="G41" s="24" t="e">
        <f>VLOOKUP($M41,УЧАСТНИКИ!$A$2:$L$1106,11,FALSE)</f>
        <v>#N/A</v>
      </c>
      <c r="H41" s="25"/>
      <c r="I41" s="10">
        <f t="shared" si="2"/>
        <v>0</v>
      </c>
      <c r="J41" s="26" t="str">
        <f t="shared" si="1"/>
        <v>МСМК</v>
      </c>
      <c r="K41" s="24" t="e">
        <f>VLOOKUP($M41,УЧАСТНИКИ!$A$2:$L$1106,9,FALSE)</f>
        <v>#N/A</v>
      </c>
      <c r="L41" s="22" t="e">
        <f>VLOOKUP($M41,УЧАСТНИКИ!$A$2:$L$1106,10,FALSE)</f>
        <v>#N/A</v>
      </c>
    </row>
    <row r="42" spans="1:12" ht="13.2" customHeight="1" x14ac:dyDescent="0.25">
      <c r="A42" s="34" t="s">
        <v>129</v>
      </c>
      <c r="B42" s="22" t="e">
        <f>VLOOKUP($M42,УЧАСТНИКИ!$A$2:$L$1106,3,FALSE)</f>
        <v>#N/A</v>
      </c>
      <c r="C42" s="23" t="e">
        <f>VLOOKUP($M42,УЧАСТНИКИ!$A$2:$L$1106,4,FALSE)</f>
        <v>#N/A</v>
      </c>
      <c r="D42" s="23" t="e">
        <f>VLOOKUP($M42,УЧАСТНИКИ!$A$2:$L$1106,8,FALSE)</f>
        <v>#N/A</v>
      </c>
      <c r="E42" s="22" t="e">
        <f>VLOOKUP($M42,УЧАСТНИКИ!$A$2:$L$1106,5,FALSE)</f>
        <v>#N/A</v>
      </c>
      <c r="F42" s="23" t="e">
        <f>VLOOKUP($M42,УЧАСТНИКИ!$A$2:$L$1106,7,FALSE)</f>
        <v>#N/A</v>
      </c>
      <c r="G42" s="24" t="e">
        <f>VLOOKUP($M42,УЧАСТНИКИ!$A$2:$L$1106,11,FALSE)</f>
        <v>#N/A</v>
      </c>
      <c r="H42" s="25"/>
      <c r="I42" s="10">
        <f t="shared" si="2"/>
        <v>0</v>
      </c>
      <c r="J42" s="26" t="str">
        <f t="shared" si="1"/>
        <v>МСМК</v>
      </c>
      <c r="K42" s="24" t="e">
        <f>VLOOKUP($M42,УЧАСТНИКИ!$A$2:$L$1106,9,FALSE)</f>
        <v>#N/A</v>
      </c>
      <c r="L42" s="22" t="e">
        <f>VLOOKUP($M42,УЧАСТНИКИ!$A$2:$L$1106,10,FALSE)</f>
        <v>#N/A</v>
      </c>
    </row>
    <row r="43" spans="1:12" ht="13.2" customHeight="1" x14ac:dyDescent="0.25">
      <c r="A43" s="34" t="s">
        <v>130</v>
      </c>
      <c r="B43" s="22" t="e">
        <f>VLOOKUP($M43,УЧАСТНИКИ!$A$2:$L$1106,3,FALSE)</f>
        <v>#N/A</v>
      </c>
      <c r="C43" s="23" t="e">
        <f>VLOOKUP($M43,УЧАСТНИКИ!$A$2:$L$1106,4,FALSE)</f>
        <v>#N/A</v>
      </c>
      <c r="D43" s="23" t="e">
        <f>VLOOKUP($M43,УЧАСТНИКИ!$A$2:$L$1106,8,FALSE)</f>
        <v>#N/A</v>
      </c>
      <c r="E43" s="22" t="e">
        <f>VLOOKUP($M43,УЧАСТНИКИ!$A$2:$L$1106,5,FALSE)</f>
        <v>#N/A</v>
      </c>
      <c r="F43" s="23" t="e">
        <f>VLOOKUP($M43,УЧАСТНИКИ!$A$2:$L$1106,7,FALSE)</f>
        <v>#N/A</v>
      </c>
      <c r="G43" s="24" t="e">
        <f>VLOOKUP($M43,УЧАСТНИКИ!$A$2:$L$1106,11,FALSE)</f>
        <v>#N/A</v>
      </c>
      <c r="H43" s="25"/>
      <c r="I43" s="10">
        <f t="shared" si="2"/>
        <v>0</v>
      </c>
      <c r="J43" s="26" t="str">
        <f t="shared" si="1"/>
        <v>МСМК</v>
      </c>
      <c r="K43" s="24" t="e">
        <f>VLOOKUP($M43,УЧАСТНИКИ!$A$2:$L$1106,9,FALSE)</f>
        <v>#N/A</v>
      </c>
      <c r="L43" s="22" t="e">
        <f>VLOOKUP($M43,УЧАСТНИКИ!$A$2:$L$1106,10,FALSE)</f>
        <v>#N/A</v>
      </c>
    </row>
    <row r="44" spans="1:12" ht="13.2" customHeight="1" x14ac:dyDescent="0.25">
      <c r="A44" s="34" t="s">
        <v>131</v>
      </c>
      <c r="B44" s="22" t="e">
        <f>VLOOKUP($M44,УЧАСТНИКИ!$A$2:$L$1106,3,FALSE)</f>
        <v>#N/A</v>
      </c>
      <c r="C44" s="23" t="e">
        <f>VLOOKUP($M44,УЧАСТНИКИ!$A$2:$L$1106,4,FALSE)</f>
        <v>#N/A</v>
      </c>
      <c r="D44" s="23" t="e">
        <f>VLOOKUP($M44,УЧАСТНИКИ!$A$2:$L$1106,8,FALSE)</f>
        <v>#N/A</v>
      </c>
      <c r="E44" s="22" t="e">
        <f>VLOOKUP($M44,УЧАСТНИКИ!$A$2:$L$1106,5,FALSE)</f>
        <v>#N/A</v>
      </c>
      <c r="F44" s="23" t="e">
        <f>VLOOKUP($M44,УЧАСТНИКИ!$A$2:$L$1106,7,FALSE)</f>
        <v>#N/A</v>
      </c>
      <c r="G44" s="24" t="e">
        <f>VLOOKUP($M44,УЧАСТНИКИ!$A$2:$L$1106,11,FALSE)</f>
        <v>#N/A</v>
      </c>
      <c r="H44" s="25"/>
      <c r="I44" s="10">
        <f t="shared" si="2"/>
        <v>0</v>
      </c>
      <c r="J44" s="26" t="str">
        <f t="shared" si="1"/>
        <v>МСМК</v>
      </c>
      <c r="K44" s="24" t="e">
        <f>VLOOKUP($M44,УЧАСТНИКИ!$A$2:$L$1106,9,FALSE)</f>
        <v>#N/A</v>
      </c>
      <c r="L44" s="22" t="e">
        <f>VLOOKUP($M44,УЧАСТНИКИ!$A$2:$L$1106,10,FALSE)</f>
        <v>#N/A</v>
      </c>
    </row>
    <row r="45" spans="1:12" ht="13.2" customHeight="1" x14ac:dyDescent="0.25">
      <c r="A45" s="34" t="s">
        <v>132</v>
      </c>
      <c r="B45" s="22" t="e">
        <f>VLOOKUP($M45,УЧАСТНИКИ!$A$2:$L$1106,3,FALSE)</f>
        <v>#N/A</v>
      </c>
      <c r="C45" s="23" t="e">
        <f>VLOOKUP($M45,УЧАСТНИКИ!$A$2:$L$1106,4,FALSE)</f>
        <v>#N/A</v>
      </c>
      <c r="D45" s="23" t="e">
        <f>VLOOKUP($M45,УЧАСТНИКИ!$A$2:$L$1106,8,FALSE)</f>
        <v>#N/A</v>
      </c>
      <c r="E45" s="22" t="e">
        <f>VLOOKUP($M45,УЧАСТНИКИ!$A$2:$L$1106,5,FALSE)</f>
        <v>#N/A</v>
      </c>
      <c r="F45" s="23" t="e">
        <f>VLOOKUP($M45,УЧАСТНИКИ!$A$2:$L$1106,7,FALSE)</f>
        <v>#N/A</v>
      </c>
      <c r="G45" s="24" t="e">
        <f>VLOOKUP($M45,УЧАСТНИКИ!$A$2:$L$1106,11,FALSE)</f>
        <v>#N/A</v>
      </c>
      <c r="H45" s="25"/>
      <c r="I45" s="10">
        <f t="shared" si="2"/>
        <v>0</v>
      </c>
      <c r="J45" s="26" t="str">
        <f t="shared" si="1"/>
        <v>МСМК</v>
      </c>
      <c r="K45" s="24" t="e">
        <f>VLOOKUP($M45,УЧАСТНИКИ!$A$2:$L$1106,9,FALSE)</f>
        <v>#N/A</v>
      </c>
      <c r="L45" s="22" t="e">
        <f>VLOOKUP($M45,УЧАСТНИКИ!$A$2:$L$1106,10,FALSE)</f>
        <v>#N/A</v>
      </c>
    </row>
    <row r="46" spans="1:12" ht="13.2" customHeight="1" x14ac:dyDescent="0.25">
      <c r="A46" s="34" t="s">
        <v>133</v>
      </c>
      <c r="B46" s="22" t="e">
        <f>VLOOKUP($M46,УЧАСТНИКИ!$A$2:$L$1106,3,FALSE)</f>
        <v>#N/A</v>
      </c>
      <c r="C46" s="23" t="e">
        <f>VLOOKUP($M46,УЧАСТНИКИ!$A$2:$L$1106,4,FALSE)</f>
        <v>#N/A</v>
      </c>
      <c r="D46" s="23" t="e">
        <f>VLOOKUP($M46,УЧАСТНИКИ!$A$2:$L$1106,8,FALSE)</f>
        <v>#N/A</v>
      </c>
      <c r="E46" s="22" t="e">
        <f>VLOOKUP($M46,УЧАСТНИКИ!$A$2:$L$1106,5,FALSE)</f>
        <v>#N/A</v>
      </c>
      <c r="F46" s="23" t="e">
        <f>VLOOKUP($M46,УЧАСТНИКИ!$A$2:$L$1106,7,FALSE)</f>
        <v>#N/A</v>
      </c>
      <c r="G46" s="24" t="e">
        <f>VLOOKUP($M46,УЧАСТНИКИ!$A$2:$L$1106,11,FALSE)</f>
        <v>#N/A</v>
      </c>
      <c r="H46" s="25"/>
      <c r="I46" s="10">
        <f t="shared" si="2"/>
        <v>0</v>
      </c>
      <c r="J46" s="26" t="str">
        <f t="shared" si="1"/>
        <v>МСМК</v>
      </c>
      <c r="K46" s="24" t="e">
        <f>VLOOKUP($M46,УЧАСТНИКИ!$A$2:$L$1106,9,FALSE)</f>
        <v>#N/A</v>
      </c>
      <c r="L46" s="22" t="e">
        <f>VLOOKUP($M46,УЧАСТНИКИ!$A$2:$L$1106,10,FALSE)</f>
        <v>#N/A</v>
      </c>
    </row>
    <row r="47" spans="1:12" ht="13.2" customHeight="1" x14ac:dyDescent="0.25">
      <c r="A47" s="34" t="s">
        <v>134</v>
      </c>
      <c r="B47" s="22" t="e">
        <f>VLOOKUP($M47,УЧАСТНИКИ!$A$2:$L$1106,3,FALSE)</f>
        <v>#N/A</v>
      </c>
      <c r="C47" s="23" t="e">
        <f>VLOOKUP($M47,УЧАСТНИКИ!$A$2:$L$1106,4,FALSE)</f>
        <v>#N/A</v>
      </c>
      <c r="D47" s="23" t="e">
        <f>VLOOKUP($M47,УЧАСТНИКИ!$A$2:$L$1106,8,FALSE)</f>
        <v>#N/A</v>
      </c>
      <c r="E47" s="22" t="e">
        <f>VLOOKUP($M47,УЧАСТНИКИ!$A$2:$L$1106,5,FALSE)</f>
        <v>#N/A</v>
      </c>
      <c r="F47" s="23" t="e">
        <f>VLOOKUP($M47,УЧАСТНИКИ!$A$2:$L$1106,7,FALSE)</f>
        <v>#N/A</v>
      </c>
      <c r="G47" s="24" t="e">
        <f>VLOOKUP($M47,УЧАСТНИКИ!$A$2:$L$1106,11,FALSE)</f>
        <v>#N/A</v>
      </c>
      <c r="H47" s="25"/>
      <c r="I47" s="10">
        <f t="shared" si="2"/>
        <v>0</v>
      </c>
      <c r="J47" s="26" t="str">
        <f t="shared" si="1"/>
        <v>МСМК</v>
      </c>
      <c r="K47" s="24" t="e">
        <f>VLOOKUP($M47,УЧАСТНИКИ!$A$2:$L$1106,9,FALSE)</f>
        <v>#N/A</v>
      </c>
      <c r="L47" s="22" t="e">
        <f>VLOOKUP($M47,УЧАСТНИКИ!$A$2:$L$1106,10,FALSE)</f>
        <v>#N/A</v>
      </c>
    </row>
    <row r="48" spans="1:12" ht="13.2" customHeight="1" x14ac:dyDescent="0.25">
      <c r="A48" s="34" t="s">
        <v>135</v>
      </c>
      <c r="B48" s="22" t="e">
        <f>VLOOKUP($M48,УЧАСТНИКИ!$A$2:$L$1106,3,FALSE)</f>
        <v>#N/A</v>
      </c>
      <c r="C48" s="23" t="e">
        <f>VLOOKUP($M48,УЧАСТНИКИ!$A$2:$L$1106,4,FALSE)</f>
        <v>#N/A</v>
      </c>
      <c r="D48" s="23" t="e">
        <f>VLOOKUP($M48,УЧАСТНИКИ!$A$2:$L$1106,8,FALSE)</f>
        <v>#N/A</v>
      </c>
      <c r="E48" s="22" t="e">
        <f>VLOOKUP($M48,УЧАСТНИКИ!$A$2:$L$1106,5,FALSE)</f>
        <v>#N/A</v>
      </c>
      <c r="F48" s="23" t="e">
        <f>VLOOKUP($M48,УЧАСТНИКИ!$A$2:$L$1106,7,FALSE)</f>
        <v>#N/A</v>
      </c>
      <c r="G48" s="24" t="e">
        <f>VLOOKUP($M48,УЧАСТНИКИ!$A$2:$L$1106,11,FALSE)</f>
        <v>#N/A</v>
      </c>
      <c r="H48" s="25"/>
      <c r="I48" s="10">
        <f t="shared" si="2"/>
        <v>0</v>
      </c>
      <c r="J48" s="26" t="str">
        <f t="shared" si="1"/>
        <v>МСМК</v>
      </c>
      <c r="K48" s="24" t="e">
        <f>VLOOKUP($M48,УЧАСТНИКИ!$A$2:$L$1106,9,FALSE)</f>
        <v>#N/A</v>
      </c>
      <c r="L48" s="22" t="e">
        <f>VLOOKUP($M48,УЧАСТНИКИ!$A$2:$L$1106,10,FALSE)</f>
        <v>#N/A</v>
      </c>
    </row>
    <row r="49" spans="1:12" ht="13.2" customHeight="1" x14ac:dyDescent="0.25">
      <c r="A49" s="34" t="s">
        <v>136</v>
      </c>
      <c r="B49" s="22" t="e">
        <f>VLOOKUP($M49,УЧАСТНИКИ!$A$2:$L$1106,3,FALSE)</f>
        <v>#N/A</v>
      </c>
      <c r="C49" s="23" t="e">
        <f>VLOOKUP($M49,УЧАСТНИКИ!$A$2:$L$1106,4,FALSE)</f>
        <v>#N/A</v>
      </c>
      <c r="D49" s="23" t="e">
        <f>VLOOKUP($M49,УЧАСТНИКИ!$A$2:$L$1106,8,FALSE)</f>
        <v>#N/A</v>
      </c>
      <c r="E49" s="22" t="e">
        <f>VLOOKUP($M49,УЧАСТНИКИ!$A$2:$L$1106,5,FALSE)</f>
        <v>#N/A</v>
      </c>
      <c r="F49" s="23" t="e">
        <f>VLOOKUP($M49,УЧАСТНИКИ!$A$2:$L$1106,7,FALSE)</f>
        <v>#N/A</v>
      </c>
      <c r="G49" s="24" t="e">
        <f>VLOOKUP($M49,УЧАСТНИКИ!$A$2:$L$1106,11,FALSE)</f>
        <v>#N/A</v>
      </c>
      <c r="H49" s="25"/>
      <c r="I49" s="10">
        <f t="shared" si="2"/>
        <v>0</v>
      </c>
      <c r="J49" s="26" t="str">
        <f t="shared" si="1"/>
        <v>МСМК</v>
      </c>
      <c r="K49" s="24" t="e">
        <f>VLOOKUP($M49,УЧАСТНИКИ!$A$2:$L$1106,9,FALSE)</f>
        <v>#N/A</v>
      </c>
      <c r="L49" s="22" t="e">
        <f>VLOOKUP($M49,УЧАСТНИКИ!$A$2:$L$1106,10,FALSE)</f>
        <v>#N/A</v>
      </c>
    </row>
    <row r="50" spans="1:12" ht="13.2" customHeight="1" x14ac:dyDescent="0.25">
      <c r="A50" s="34" t="s">
        <v>137</v>
      </c>
      <c r="B50" s="22" t="e">
        <f>VLOOKUP($M50,УЧАСТНИКИ!$A$2:$L$1106,3,FALSE)</f>
        <v>#N/A</v>
      </c>
      <c r="C50" s="23" t="e">
        <f>VLOOKUP($M50,УЧАСТНИКИ!$A$2:$L$1106,4,FALSE)</f>
        <v>#N/A</v>
      </c>
      <c r="D50" s="23" t="e">
        <f>VLOOKUP($M50,УЧАСТНИКИ!$A$2:$L$1106,8,FALSE)</f>
        <v>#N/A</v>
      </c>
      <c r="E50" s="22" t="e">
        <f>VLOOKUP($M50,УЧАСТНИКИ!$A$2:$L$1106,5,FALSE)</f>
        <v>#N/A</v>
      </c>
      <c r="F50" s="23" t="e">
        <f>VLOOKUP($M50,УЧАСТНИКИ!$A$2:$L$1106,7,FALSE)</f>
        <v>#N/A</v>
      </c>
      <c r="G50" s="24" t="e">
        <f>VLOOKUP($M50,УЧАСТНИКИ!$A$2:$L$1106,11,FALSE)</f>
        <v>#N/A</v>
      </c>
      <c r="H50" s="25"/>
      <c r="I50" s="10">
        <f t="shared" si="2"/>
        <v>0</v>
      </c>
      <c r="J50" s="26" t="str">
        <f t="shared" si="1"/>
        <v>МСМК</v>
      </c>
      <c r="K50" s="24" t="e">
        <f>VLOOKUP($M50,УЧАСТНИКИ!$A$2:$L$1106,9,FALSE)</f>
        <v>#N/A</v>
      </c>
      <c r="L50" s="22" t="e">
        <f>VLOOKUP($M50,УЧАСТНИКИ!$A$2:$L$1106,10,FALSE)</f>
        <v>#N/A</v>
      </c>
    </row>
    <row r="51" spans="1:12" ht="13.2" customHeight="1" x14ac:dyDescent="0.25">
      <c r="A51" s="34" t="s">
        <v>138</v>
      </c>
      <c r="B51" s="22" t="e">
        <f>VLOOKUP($M51,УЧАСТНИКИ!$A$2:$L$1106,3,FALSE)</f>
        <v>#N/A</v>
      </c>
      <c r="C51" s="23" t="e">
        <f>VLOOKUP($M51,УЧАСТНИКИ!$A$2:$L$1106,4,FALSE)</f>
        <v>#N/A</v>
      </c>
      <c r="D51" s="23" t="e">
        <f>VLOOKUP($M51,УЧАСТНИКИ!$A$2:$L$1106,8,FALSE)</f>
        <v>#N/A</v>
      </c>
      <c r="E51" s="22" t="e">
        <f>VLOOKUP($M51,УЧАСТНИКИ!$A$2:$L$1106,5,FALSE)</f>
        <v>#N/A</v>
      </c>
      <c r="F51" s="23" t="e">
        <f>VLOOKUP($M51,УЧАСТНИКИ!$A$2:$L$1106,7,FALSE)</f>
        <v>#N/A</v>
      </c>
      <c r="G51" s="24" t="e">
        <f>VLOOKUP($M51,УЧАСТНИКИ!$A$2:$L$1106,11,FALSE)</f>
        <v>#N/A</v>
      </c>
      <c r="H51" s="25"/>
      <c r="I51" s="10">
        <f t="shared" si="2"/>
        <v>0</v>
      </c>
      <c r="J51" s="26" t="str">
        <f t="shared" si="1"/>
        <v>МСМК</v>
      </c>
      <c r="K51" s="24" t="e">
        <f>VLOOKUP($M51,УЧАСТНИКИ!$A$2:$L$1106,9,FALSE)</f>
        <v>#N/A</v>
      </c>
      <c r="L51" s="22" t="e">
        <f>VLOOKUP($M51,УЧАСТНИКИ!$A$2:$L$1106,10,FALSE)</f>
        <v>#N/A</v>
      </c>
    </row>
    <row r="52" spans="1:12" ht="13.2" customHeight="1" x14ac:dyDescent="0.25">
      <c r="A52" s="34" t="s">
        <v>139</v>
      </c>
      <c r="B52" s="22" t="e">
        <f>VLOOKUP($M52,УЧАСТНИКИ!$A$2:$L$1106,3,FALSE)</f>
        <v>#N/A</v>
      </c>
      <c r="C52" s="23" t="e">
        <f>VLOOKUP($M52,УЧАСТНИКИ!$A$2:$L$1106,4,FALSE)</f>
        <v>#N/A</v>
      </c>
      <c r="D52" s="23" t="e">
        <f>VLOOKUP($M52,УЧАСТНИКИ!$A$2:$L$1106,8,FALSE)</f>
        <v>#N/A</v>
      </c>
      <c r="E52" s="22" t="e">
        <f>VLOOKUP($M52,УЧАСТНИКИ!$A$2:$L$1106,5,FALSE)</f>
        <v>#N/A</v>
      </c>
      <c r="F52" s="23" t="e">
        <f>VLOOKUP($M52,УЧАСТНИКИ!$A$2:$L$1106,7,FALSE)</f>
        <v>#N/A</v>
      </c>
      <c r="G52" s="24" t="e">
        <f>VLOOKUP($M52,УЧАСТНИКИ!$A$2:$L$1106,11,FALSE)</f>
        <v>#N/A</v>
      </c>
      <c r="H52" s="25"/>
      <c r="I52" s="10">
        <f t="shared" si="2"/>
        <v>0</v>
      </c>
      <c r="J52" s="26" t="str">
        <f t="shared" si="1"/>
        <v>МСМК</v>
      </c>
      <c r="K52" s="24" t="e">
        <f>VLOOKUP($M52,УЧАСТНИКИ!$A$2:$L$1106,9,FALSE)</f>
        <v>#N/A</v>
      </c>
      <c r="L52" s="22" t="e">
        <f>VLOOKUP($M52,УЧАСТНИКИ!$A$2:$L$1106,10,FALSE)</f>
        <v>#N/A</v>
      </c>
    </row>
    <row r="53" spans="1:12" ht="13.2" customHeight="1" x14ac:dyDescent="0.25">
      <c r="A53" s="34" t="s">
        <v>140</v>
      </c>
      <c r="B53" s="22" t="e">
        <f>VLOOKUP($M53,УЧАСТНИКИ!$A$2:$L$1106,3,FALSE)</f>
        <v>#N/A</v>
      </c>
      <c r="C53" s="23" t="e">
        <f>VLOOKUP($M53,УЧАСТНИКИ!$A$2:$L$1106,4,FALSE)</f>
        <v>#N/A</v>
      </c>
      <c r="D53" s="23" t="e">
        <f>VLOOKUP($M53,УЧАСТНИКИ!$A$2:$L$1106,8,FALSE)</f>
        <v>#N/A</v>
      </c>
      <c r="E53" s="22" t="e">
        <f>VLOOKUP($M53,УЧАСТНИКИ!$A$2:$L$1106,5,FALSE)</f>
        <v>#N/A</v>
      </c>
      <c r="F53" s="23" t="e">
        <f>VLOOKUP($M53,УЧАСТНИКИ!$A$2:$L$1106,7,FALSE)</f>
        <v>#N/A</v>
      </c>
      <c r="G53" s="24" t="e">
        <f>VLOOKUP($M53,УЧАСТНИКИ!$A$2:$L$1106,11,FALSE)</f>
        <v>#N/A</v>
      </c>
      <c r="H53" s="25"/>
      <c r="I53" s="10">
        <f t="shared" si="2"/>
        <v>0</v>
      </c>
      <c r="J53" s="26" t="str">
        <f t="shared" si="1"/>
        <v>МСМК</v>
      </c>
      <c r="K53" s="24" t="e">
        <f>VLOOKUP($M53,УЧАСТНИКИ!$A$2:$L$1106,9,FALSE)</f>
        <v>#N/A</v>
      </c>
      <c r="L53" s="22" t="e">
        <f>VLOOKUP($M53,УЧАСТНИКИ!$A$2:$L$1106,10,FALSE)</f>
        <v>#N/A</v>
      </c>
    </row>
    <row r="54" spans="1:12" ht="13.2" customHeight="1" x14ac:dyDescent="0.25">
      <c r="A54" s="34" t="s">
        <v>141</v>
      </c>
      <c r="B54" s="22" t="e">
        <f>VLOOKUP($M54,УЧАСТНИКИ!$A$2:$L$1106,3,FALSE)</f>
        <v>#N/A</v>
      </c>
      <c r="C54" s="23" t="e">
        <f>VLOOKUP($M54,УЧАСТНИКИ!$A$2:$L$1106,4,FALSE)</f>
        <v>#N/A</v>
      </c>
      <c r="D54" s="23" t="e">
        <f>VLOOKUP($M54,УЧАСТНИКИ!$A$2:$L$1106,8,FALSE)</f>
        <v>#N/A</v>
      </c>
      <c r="E54" s="22" t="e">
        <f>VLOOKUP($M54,УЧАСТНИКИ!$A$2:$L$1106,5,FALSE)</f>
        <v>#N/A</v>
      </c>
      <c r="F54" s="23" t="e">
        <f>VLOOKUP($M54,УЧАСТНИКИ!$A$2:$L$1106,7,FALSE)</f>
        <v>#N/A</v>
      </c>
      <c r="G54" s="24" t="e">
        <f>VLOOKUP($M54,УЧАСТНИКИ!$A$2:$L$1106,11,FALSE)</f>
        <v>#N/A</v>
      </c>
      <c r="H54" s="25"/>
      <c r="I54" s="10">
        <f t="shared" si="2"/>
        <v>0</v>
      </c>
      <c r="J54" s="26" t="str">
        <f t="shared" si="1"/>
        <v>МСМК</v>
      </c>
      <c r="K54" s="24" t="e">
        <f>VLOOKUP($M54,УЧАСТНИКИ!$A$2:$L$1106,9,FALSE)</f>
        <v>#N/A</v>
      </c>
      <c r="L54" s="22" t="e">
        <f>VLOOKUP($M54,УЧАСТНИКИ!$A$2:$L$1106,10,FALSE)</f>
        <v>#N/A</v>
      </c>
    </row>
    <row r="55" spans="1:12" ht="13.2" customHeight="1" x14ac:dyDescent="0.25">
      <c r="A55" s="34" t="s">
        <v>142</v>
      </c>
      <c r="B55" s="22" t="e">
        <f>VLOOKUP($M55,УЧАСТНИКИ!$A$2:$L$1106,3,FALSE)</f>
        <v>#N/A</v>
      </c>
      <c r="C55" s="23" t="e">
        <f>VLOOKUP($M55,УЧАСТНИКИ!$A$2:$L$1106,4,FALSE)</f>
        <v>#N/A</v>
      </c>
      <c r="D55" s="23" t="e">
        <f>VLOOKUP($M55,УЧАСТНИКИ!$A$2:$L$1106,8,FALSE)</f>
        <v>#N/A</v>
      </c>
      <c r="E55" s="22" t="e">
        <f>VLOOKUP($M55,УЧАСТНИКИ!$A$2:$L$1106,5,FALSE)</f>
        <v>#N/A</v>
      </c>
      <c r="F55" s="23" t="e">
        <f>VLOOKUP($M55,УЧАСТНИКИ!$A$2:$L$1106,7,FALSE)</f>
        <v>#N/A</v>
      </c>
      <c r="G55" s="24" t="e">
        <f>VLOOKUP($M55,УЧАСТНИКИ!$A$2:$L$1106,11,FALSE)</f>
        <v>#N/A</v>
      </c>
      <c r="H55" s="25"/>
      <c r="I55" s="10">
        <f t="shared" si="2"/>
        <v>0</v>
      </c>
      <c r="J55" s="26" t="str">
        <f t="shared" si="1"/>
        <v>МСМК</v>
      </c>
      <c r="K55" s="24" t="e">
        <f>VLOOKUP($M55,УЧАСТНИКИ!$A$2:$L$1106,9,FALSE)</f>
        <v>#N/A</v>
      </c>
      <c r="L55" s="22" t="e">
        <f>VLOOKUP($M55,УЧАСТНИКИ!$A$2:$L$1106,10,FALSE)</f>
        <v>#N/A</v>
      </c>
    </row>
    <row r="56" spans="1:12" ht="13.2" customHeight="1" x14ac:dyDescent="0.25">
      <c r="A56" s="34" t="s">
        <v>143</v>
      </c>
      <c r="B56" s="22" t="e">
        <f>VLOOKUP($M56,УЧАСТНИКИ!$A$2:$L$1106,3,FALSE)</f>
        <v>#N/A</v>
      </c>
      <c r="C56" s="23" t="e">
        <f>VLOOKUP($M56,УЧАСТНИКИ!$A$2:$L$1106,4,FALSE)</f>
        <v>#N/A</v>
      </c>
      <c r="D56" s="23" t="e">
        <f>VLOOKUP($M56,УЧАСТНИКИ!$A$2:$L$1106,8,FALSE)</f>
        <v>#N/A</v>
      </c>
      <c r="E56" s="22" t="e">
        <f>VLOOKUP($M56,УЧАСТНИКИ!$A$2:$L$1106,5,FALSE)</f>
        <v>#N/A</v>
      </c>
      <c r="F56" s="23" t="e">
        <f>VLOOKUP($M56,УЧАСТНИКИ!$A$2:$L$1106,7,FALSE)</f>
        <v>#N/A</v>
      </c>
      <c r="G56" s="24" t="e">
        <f>VLOOKUP($M56,УЧАСТНИКИ!$A$2:$L$1106,11,FALSE)</f>
        <v>#N/A</v>
      </c>
      <c r="H56" s="25"/>
      <c r="I56" s="10">
        <f t="shared" si="2"/>
        <v>0</v>
      </c>
      <c r="J56" s="26" t="str">
        <f t="shared" si="1"/>
        <v>МСМК</v>
      </c>
      <c r="K56" s="24" t="e">
        <f>VLOOKUP($M56,УЧАСТНИКИ!$A$2:$L$1106,9,FALSE)</f>
        <v>#N/A</v>
      </c>
      <c r="L56" s="22" t="e">
        <f>VLOOKUP($M56,УЧАСТНИКИ!$A$2:$L$1106,10,FALSE)</f>
        <v>#N/A</v>
      </c>
    </row>
    <row r="57" spans="1:12" ht="13.2" customHeight="1" x14ac:dyDescent="0.25">
      <c r="A57" s="23"/>
    </row>
    <row r="58" spans="1:12" ht="13.2" customHeight="1" x14ac:dyDescent="0.25">
      <c r="A58" s="23"/>
    </row>
    <row r="59" spans="1:12" ht="13.2" customHeight="1" x14ac:dyDescent="0.25">
      <c r="A59" s="23"/>
    </row>
    <row r="60" spans="1:12" ht="13.2" customHeight="1" x14ac:dyDescent="0.25">
      <c r="A60" s="23"/>
    </row>
    <row r="61" spans="1:12" ht="13.2" customHeight="1" x14ac:dyDescent="0.25">
      <c r="A61" s="23"/>
    </row>
    <row r="62" spans="1:12" ht="13.2" customHeight="1" x14ac:dyDescent="0.25">
      <c r="A62" s="23"/>
    </row>
    <row r="63" spans="1:12" ht="13.2" customHeight="1" x14ac:dyDescent="0.25">
      <c r="A63" s="23"/>
    </row>
    <row r="64" spans="1:12" ht="13.2" customHeight="1" x14ac:dyDescent="0.25">
      <c r="A64" s="23"/>
    </row>
    <row r="65" spans="1:1" ht="13.2" customHeight="1" x14ac:dyDescent="0.25">
      <c r="A65" s="23"/>
    </row>
    <row r="66" spans="1:1" ht="13.2" customHeight="1" x14ac:dyDescent="0.25">
      <c r="A66" s="23"/>
    </row>
    <row r="67" spans="1:1" ht="13.2" customHeight="1" x14ac:dyDescent="0.25">
      <c r="A67" s="23"/>
    </row>
    <row r="68" spans="1:1" ht="13.2" customHeight="1" x14ac:dyDescent="0.25">
      <c r="A68" s="23"/>
    </row>
    <row r="69" spans="1:1" ht="13.2" customHeight="1" x14ac:dyDescent="0.25">
      <c r="A69" s="23"/>
    </row>
    <row r="70" spans="1:1" ht="13.2" customHeight="1" x14ac:dyDescent="0.25">
      <c r="A70" s="23"/>
    </row>
    <row r="71" spans="1:1" ht="13.2" customHeight="1" x14ac:dyDescent="0.25">
      <c r="A71" s="23"/>
    </row>
    <row r="72" spans="1:1" ht="13.2" customHeight="1" x14ac:dyDescent="0.25">
      <c r="A72" s="23"/>
    </row>
    <row r="73" spans="1:1" ht="13.2" customHeight="1" x14ac:dyDescent="0.25">
      <c r="A73" s="23"/>
    </row>
    <row r="74" spans="1:1" ht="13.2" customHeight="1" x14ac:dyDescent="0.25">
      <c r="A74" s="23"/>
    </row>
    <row r="75" spans="1:1" ht="13.2" customHeight="1" x14ac:dyDescent="0.25">
      <c r="A75" s="23"/>
    </row>
    <row r="76" spans="1:1" ht="13.2" customHeight="1" x14ac:dyDescent="0.25">
      <c r="A76" s="23"/>
    </row>
    <row r="77" spans="1:1" ht="13.2" customHeight="1" x14ac:dyDescent="0.25">
      <c r="A77" s="23"/>
    </row>
    <row r="78" spans="1:1" x14ac:dyDescent="0.25">
      <c r="A78" s="23"/>
    </row>
    <row r="79" spans="1:1" x14ac:dyDescent="0.25">
      <c r="A79" s="23"/>
    </row>
    <row r="80" spans="1:1" x14ac:dyDescent="0.25">
      <c r="A80" s="23"/>
    </row>
    <row r="81" spans="1:1" x14ac:dyDescent="0.25">
      <c r="A81" s="23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customSheetViews>
    <customSheetView guid="{B28A55F2-F506-44F5-8B45-C06C81F4E83D}" showRuler="0">
      <selection activeCell="K1" sqref="K1:K3"/>
      <pageMargins left="0.39370078740157483" right="0.39370078740157483" top="0.59055118110236227" bottom="0.59055118110236227" header="0.51181102362204722" footer="0.51181102362204722"/>
      <pageSetup paperSize="9" orientation="portrait" horizontalDpi="300" verticalDpi="300" r:id="rId1"/>
      <headerFooter alignWithMargins="0"/>
    </customSheetView>
  </customSheetViews>
  <mergeCells count="13">
    <mergeCell ref="A6:L6"/>
    <mergeCell ref="A7:L7"/>
    <mergeCell ref="A8:L8"/>
    <mergeCell ref="A10:B10"/>
    <mergeCell ref="F10:G10"/>
    <mergeCell ref="A9:B9"/>
    <mergeCell ref="F9:G9"/>
    <mergeCell ref="I9:J9"/>
    <mergeCell ref="A4:L4"/>
    <mergeCell ref="A1:L1"/>
    <mergeCell ref="A2:L2"/>
    <mergeCell ref="A3:L3"/>
    <mergeCell ref="A5:L5"/>
  </mergeCells>
  <phoneticPr fontId="1" type="noConversion"/>
  <printOptions horizontalCentered="1"/>
  <pageMargins left="0.26" right="0.25" top="0.78740157480314965" bottom="0.39370078740157483" header="0.51181102362204722" footer="0.51181102362204722"/>
  <pageSetup paperSize="9" scale="75" orientation="landscape" horizontalDpi="300" verticalDpi="300" r:id="rId2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W101"/>
  <sheetViews>
    <sheetView view="pageBreakPreview" zoomScale="70" zoomScaleNormal="80" zoomScaleSheetLayoutView="70" workbookViewId="0">
      <selection activeCell="J46" sqref="J46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9.4414062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14" width="8.33203125" style="7" outlineLevel="1"/>
    <col min="15" max="15" width="9.5546875" style="7" bestFit="1" customWidth="1" outlineLevel="1"/>
    <col min="16" max="23" width="8.33203125" style="7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S7" s="8"/>
      <c r="T7" s="8"/>
      <c r="U7" s="9"/>
    </row>
    <row r="8" spans="1:23" ht="15.6" x14ac:dyDescent="0.25">
      <c r="A8" s="334" t="s">
        <v>211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S8" s="8"/>
      <c r="T8" s="8"/>
      <c r="U8" s="9"/>
    </row>
    <row r="9" spans="1:23" ht="12.75" customHeight="1" x14ac:dyDescent="0.25">
      <c r="A9" s="331" t="s">
        <v>237</v>
      </c>
      <c r="B9" s="331"/>
      <c r="D9" s="12"/>
      <c r="E9" s="13"/>
      <c r="F9" s="336"/>
      <c r="G9" s="336"/>
      <c r="H9" s="14"/>
      <c r="I9" s="337"/>
      <c r="J9" s="337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I10" s="19"/>
      <c r="J10" s="19"/>
      <c r="K10" s="51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5" customHeight="1" thickBot="1" x14ac:dyDescent="0.3">
      <c r="A11" s="18" t="s">
        <v>230</v>
      </c>
      <c r="D11" s="12"/>
      <c r="E11" s="12"/>
      <c r="G11" s="62"/>
      <c r="H11" s="12"/>
      <c r="I11" s="139" t="s">
        <v>70</v>
      </c>
      <c r="J11" s="19" t="str">
        <f>d_2</f>
        <v>29.05.2019г.</v>
      </c>
      <c r="K11" s="51">
        <v>0.35416666666666669</v>
      </c>
      <c r="L11" s="18" t="str">
        <f>d_6</f>
        <v>t° +17 вл. 91%</v>
      </c>
      <c r="M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44"/>
      <c r="I12" s="45" t="s">
        <v>18</v>
      </c>
      <c r="J12" s="44" t="s">
        <v>145</v>
      </c>
      <c r="K12" s="44" t="s">
        <v>13</v>
      </c>
      <c r="L12" s="46" t="s">
        <v>146</v>
      </c>
      <c r="O12" s="151">
        <v>3900</v>
      </c>
      <c r="P12" s="151">
        <v>4084</v>
      </c>
      <c r="Q12" s="151">
        <v>4224</v>
      </c>
      <c r="R12" s="141">
        <v>4424</v>
      </c>
      <c r="S12" s="141">
        <v>4674</v>
      </c>
      <c r="T12" s="141">
        <v>4974</v>
      </c>
      <c r="U12" s="141">
        <v>5294</v>
      </c>
      <c r="V12" s="141">
        <v>5624</v>
      </c>
      <c r="W12" s="142">
        <v>10024</v>
      </c>
    </row>
    <row r="13" spans="1:23" ht="13.2" customHeight="1" x14ac:dyDescent="0.25">
      <c r="A13" s="34" t="s">
        <v>42</v>
      </c>
      <c r="B13" s="22" t="str">
        <f>VLOOKUP($M13,УЧАСТНИКИ!$A$2:$L$1106,3,FALSE)</f>
        <v>Овчинников Вaдим</v>
      </c>
      <c r="C13" s="23" t="str">
        <f>VLOOKUP($M13,УЧАСТНИКИ!$A$2:$L$1106,4,FALSE)</f>
        <v>04.01.1996</v>
      </c>
      <c r="D13" s="23" t="str">
        <f>VLOOKUP($M13,УЧАСТНИКИ!$A$2:$L$1106,8,FALSE)</f>
        <v>КМС</v>
      </c>
      <c r="E13" s="22" t="str">
        <f>VLOOKUP($M13,УЧАСТНИКИ!$A$2:$L$1106,5,FALSE)</f>
        <v xml:space="preserve">Свердловская область </v>
      </c>
      <c r="F13" s="23">
        <f>VLOOKUP($M13,УЧАСТНИКИ!$A$2:$L$1106,7,FALSE)</f>
        <v>0</v>
      </c>
      <c r="G13" s="24" t="str">
        <f>VLOOKUP($M13,УЧАСТНИКИ!$A$2:$L$1106,11,FALSE)</f>
        <v xml:space="preserve"> ГАУ СО "ЦСП", СК "Спутник", УГЛТУ</v>
      </c>
      <c r="H13" s="37">
        <v>132516</v>
      </c>
      <c r="I13" s="10" t="str">
        <f t="shared" ref="I13" si="0">IF(H13=0,0,CONCATENATE(MID(H13,1,2),".",MID(H13,3,2)))</f>
        <v>13.25</v>
      </c>
      <c r="J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б/р</v>
      </c>
      <c r="K13" s="24" t="str">
        <f>VLOOKUP($M13,УЧАСТНИКИ!$A$2:$L$1106,9,FALSE)</f>
        <v>К</v>
      </c>
      <c r="L13" s="22" t="str">
        <f>VLOOKUP($M13,УЧАСТНИКИ!$A$2:$L$1106,10,FALSE)</f>
        <v>Семкин А.В., Хрущелева Н.П.</v>
      </c>
      <c r="M13" s="7" t="s">
        <v>101</v>
      </c>
    </row>
    <row r="14" spans="1:23" ht="13.2" customHeight="1" x14ac:dyDescent="0.25">
      <c r="A14" s="34" t="s">
        <v>43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>
        <v>4670</v>
      </c>
      <c r="I14" s="10" t="str">
        <f>IF(H14=0,0,CONCATENATE(MID(H14,1,1),":",MID(H14,2,2),",",MID(H14,4,2)))</f>
        <v>4:67,0</v>
      </c>
      <c r="J14" s="26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2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</row>
    <row r="15" spans="1:23" ht="13.2" customHeight="1" x14ac:dyDescent="0.25">
      <c r="A15" s="34" t="s">
        <v>44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/>
      <c r="I15" s="10">
        <f t="shared" ref="I15:I28" si="2">IF(H15=0,0,CONCATENATE(MID(H15,1,1),":",MID(H15,2,2),",",MID(H15,4,2)))</f>
        <v>0</v>
      </c>
      <c r="J15" s="26" t="str">
        <f t="shared" si="1"/>
        <v>МСМК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</row>
    <row r="16" spans="1:23" ht="13.2" customHeight="1" x14ac:dyDescent="0.25">
      <c r="A16" s="34" t="s">
        <v>45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>
        <v>121548</v>
      </c>
      <c r="I16" s="10" t="str">
        <f t="shared" si="2"/>
        <v>1:21,54</v>
      </c>
      <c r="J16" s="26" t="str">
        <f t="shared" si="1"/>
        <v>б/р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27"/>
    </row>
    <row r="17" spans="1:13" ht="13.2" customHeight="1" x14ac:dyDescent="0.25">
      <c r="A17" s="34" t="s">
        <v>46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2"/>
        <v>0</v>
      </c>
      <c r="J17" s="26" t="str">
        <f t="shared" si="1"/>
        <v>МСМК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27"/>
    </row>
    <row r="18" spans="1:13" ht="13.2" customHeight="1" x14ac:dyDescent="0.25">
      <c r="A18" s="34" t="s">
        <v>47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>
        <v>3900</v>
      </c>
      <c r="I18" s="10" t="str">
        <f t="shared" si="2"/>
        <v>3:90,0</v>
      </c>
      <c r="J18" s="26" t="str">
        <f t="shared" si="1"/>
        <v>МСМК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27"/>
    </row>
    <row r="19" spans="1:13" ht="13.2" customHeight="1" x14ac:dyDescent="0.25">
      <c r="A19" s="34" t="s">
        <v>48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>
        <v>4416</v>
      </c>
      <c r="I19" s="10" t="str">
        <f t="shared" si="2"/>
        <v>4:41,6</v>
      </c>
      <c r="J19" s="26" t="str">
        <f t="shared" si="1"/>
        <v>1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27"/>
    </row>
    <row r="20" spans="1:13" ht="13.2" customHeight="1" x14ac:dyDescent="0.25">
      <c r="A20" s="34" t="s">
        <v>71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>
        <v>10015</v>
      </c>
      <c r="I20" s="10" t="str">
        <f t="shared" si="2"/>
        <v>1:00,15</v>
      </c>
      <c r="J20" s="26" t="str">
        <f t="shared" si="1"/>
        <v>3юн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27"/>
    </row>
    <row r="21" spans="1:13" ht="13.2" customHeight="1" x14ac:dyDescent="0.25">
      <c r="A21" s="34" t="s">
        <v>78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2"/>
        <v>0</v>
      </c>
      <c r="J21" s="26" t="str">
        <f t="shared" si="1"/>
        <v>МСМК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</row>
    <row r="22" spans="1:13" ht="13.2" customHeight="1" x14ac:dyDescent="0.25">
      <c r="A22" s="34" t="s">
        <v>77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2"/>
        <v>0</v>
      </c>
      <c r="J22" s="26" t="str">
        <f t="shared" si="1"/>
        <v>МСМК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</row>
    <row r="23" spans="1:13" ht="13.2" customHeight="1" x14ac:dyDescent="0.25">
      <c r="A23" s="34" t="s">
        <v>76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2"/>
        <v>0</v>
      </c>
      <c r="J23" s="26" t="str">
        <f t="shared" si="1"/>
        <v>МСМК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</row>
    <row r="24" spans="1:13" ht="13.2" customHeight="1" x14ac:dyDescent="0.25">
      <c r="A24" s="34" t="s">
        <v>75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2"/>
        <v>0</v>
      </c>
      <c r="J24" s="26" t="str">
        <f t="shared" si="1"/>
        <v>МСМК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</row>
    <row r="25" spans="1:13" ht="13.2" customHeight="1" x14ac:dyDescent="0.25">
      <c r="A25" s="34" t="s">
        <v>74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2"/>
        <v>0</v>
      </c>
      <c r="J25" s="26" t="str">
        <f t="shared" si="1"/>
        <v>МСМК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</row>
    <row r="26" spans="1:13" ht="13.2" customHeight="1" x14ac:dyDescent="0.25">
      <c r="A26" s="34" t="s">
        <v>73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2"/>
        <v>0</v>
      </c>
      <c r="J26" s="26" t="str">
        <f t="shared" si="1"/>
        <v>МСМК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</row>
    <row r="27" spans="1:13" ht="13.2" customHeight="1" x14ac:dyDescent="0.25">
      <c r="A27" s="34" t="s">
        <v>72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2"/>
        <v>0</v>
      </c>
      <c r="J27" s="26" t="str">
        <f t="shared" si="1"/>
        <v>МСМК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</row>
    <row r="28" spans="1:13" ht="13.2" customHeight="1" x14ac:dyDescent="0.25">
      <c r="A28" s="34" t="s">
        <v>79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2"/>
        <v>0</v>
      </c>
      <c r="J28" s="26" t="str">
        <f t="shared" si="1"/>
        <v>МСМК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</row>
    <row r="29" spans="1:13" ht="13.2" customHeight="1" x14ac:dyDescent="0.25">
      <c r="A29" s="34" t="s">
        <v>80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ref="I29:I56" si="3">IF(H29=0,0,CONCATENATE(MID(H29,1,2),":",MID(H29,3,2),".",MID(H29,5,2)))</f>
        <v>0</v>
      </c>
      <c r="J29" s="26" t="str">
        <f t="shared" si="1"/>
        <v>МСМК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</row>
    <row r="30" spans="1:13" ht="13.2" customHeight="1" x14ac:dyDescent="0.25">
      <c r="A30" s="34" t="s">
        <v>81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3"/>
        <v>0</v>
      </c>
      <c r="J30" s="26" t="str">
        <f t="shared" si="1"/>
        <v>МСМК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</row>
    <row r="31" spans="1:13" ht="13.2" customHeight="1" x14ac:dyDescent="0.25">
      <c r="A31" s="34" t="s">
        <v>82</v>
      </c>
      <c r="B31" s="22" t="e">
        <f>VLOOKUP($M31,УЧАСТНИКИ!$A$2:$L$1106,3,FALSE)</f>
        <v>#N/A</v>
      </c>
      <c r="C31" s="23" t="e">
        <f>VLOOKUP($M31,УЧАСТНИКИ!$A$2:$L$1106,4,FALSE)</f>
        <v>#N/A</v>
      </c>
      <c r="D31" s="23" t="e">
        <f>VLOOKUP($M31,УЧАСТНИКИ!$A$2:$L$1106,8,FALSE)</f>
        <v>#N/A</v>
      </c>
      <c r="E31" s="22" t="e">
        <f>VLOOKUP($M31,УЧАСТНИКИ!$A$2:$L$1106,5,FALSE)</f>
        <v>#N/A</v>
      </c>
      <c r="F31" s="23" t="e">
        <f>VLOOKUP($M31,УЧАСТНИКИ!$A$2:$L$1106,7,FALSE)</f>
        <v>#N/A</v>
      </c>
      <c r="G31" s="24" t="e">
        <f>VLOOKUP($M31,УЧАСТНИКИ!$A$2:$L$1106,11,FALSE)</f>
        <v>#N/A</v>
      </c>
      <c r="H31" s="25"/>
      <c r="I31" s="10">
        <f t="shared" si="3"/>
        <v>0</v>
      </c>
      <c r="J31" s="26" t="str">
        <f t="shared" si="1"/>
        <v>МСМК</v>
      </c>
      <c r="K31" s="24" t="e">
        <f>VLOOKUP($M31,УЧАСТНИКИ!$A$2:$L$1106,9,FALSE)</f>
        <v>#N/A</v>
      </c>
      <c r="L31" s="22" t="e">
        <f>VLOOKUP($M31,УЧАСТНИКИ!$A$2:$L$1106,10,FALSE)</f>
        <v>#N/A</v>
      </c>
    </row>
    <row r="32" spans="1:13" ht="13.2" customHeight="1" x14ac:dyDescent="0.25">
      <c r="A32" s="34" t="s">
        <v>83</v>
      </c>
      <c r="B32" s="22" t="e">
        <f>VLOOKUP($M32,УЧАСТНИКИ!$A$2:$L$1106,3,FALSE)</f>
        <v>#N/A</v>
      </c>
      <c r="C32" s="23" t="e">
        <f>VLOOKUP($M32,УЧАСТНИКИ!$A$2:$L$1106,4,FALSE)</f>
        <v>#N/A</v>
      </c>
      <c r="D32" s="23" t="e">
        <f>VLOOKUP($M32,УЧАСТНИКИ!$A$2:$L$1106,8,FALSE)</f>
        <v>#N/A</v>
      </c>
      <c r="E32" s="22" t="e">
        <f>VLOOKUP($M32,УЧАСТНИКИ!$A$2:$L$1106,5,FALSE)</f>
        <v>#N/A</v>
      </c>
      <c r="F32" s="23" t="e">
        <f>VLOOKUP($M32,УЧАСТНИКИ!$A$2:$L$1106,7,FALSE)</f>
        <v>#N/A</v>
      </c>
      <c r="G32" s="24" t="e">
        <f>VLOOKUP($M32,УЧАСТНИКИ!$A$2:$L$1106,11,FALSE)</f>
        <v>#N/A</v>
      </c>
      <c r="H32" s="25"/>
      <c r="I32" s="10">
        <f t="shared" si="3"/>
        <v>0</v>
      </c>
      <c r="J32" s="26" t="str">
        <f t="shared" si="1"/>
        <v>МСМК</v>
      </c>
      <c r="K32" s="24" t="e">
        <f>VLOOKUP($M32,УЧАСТНИКИ!$A$2:$L$1106,9,FALSE)</f>
        <v>#N/A</v>
      </c>
      <c r="L32" s="22" t="e">
        <f>VLOOKUP($M32,УЧАСТНИКИ!$A$2:$L$1106,10,FALSE)</f>
        <v>#N/A</v>
      </c>
    </row>
    <row r="33" spans="1:12" ht="13.2" customHeight="1" x14ac:dyDescent="0.25">
      <c r="A33" s="34" t="s">
        <v>84</v>
      </c>
      <c r="B33" s="22" t="e">
        <f>VLOOKUP($M33,УЧАСТНИКИ!$A$2:$L$1106,3,FALSE)</f>
        <v>#N/A</v>
      </c>
      <c r="C33" s="23" t="e">
        <f>VLOOKUP($M33,УЧАСТНИКИ!$A$2:$L$1106,4,FALSE)</f>
        <v>#N/A</v>
      </c>
      <c r="D33" s="23" t="e">
        <f>VLOOKUP($M33,УЧАСТНИКИ!$A$2:$L$1106,8,FALSE)</f>
        <v>#N/A</v>
      </c>
      <c r="E33" s="22" t="e">
        <f>VLOOKUP($M33,УЧАСТНИКИ!$A$2:$L$1106,5,FALSE)</f>
        <v>#N/A</v>
      </c>
      <c r="F33" s="23" t="e">
        <f>VLOOKUP($M33,УЧАСТНИКИ!$A$2:$L$1106,7,FALSE)</f>
        <v>#N/A</v>
      </c>
      <c r="G33" s="24" t="e">
        <f>VLOOKUP($M33,УЧАСТНИКИ!$A$2:$L$1106,11,FALSE)</f>
        <v>#N/A</v>
      </c>
      <c r="H33" s="25"/>
      <c r="I33" s="10">
        <f t="shared" si="3"/>
        <v>0</v>
      </c>
      <c r="J33" s="26" t="str">
        <f t="shared" si="1"/>
        <v>МСМК</v>
      </c>
      <c r="K33" s="24" t="e">
        <f>VLOOKUP($M33,УЧАСТНИКИ!$A$2:$L$1106,9,FALSE)</f>
        <v>#N/A</v>
      </c>
      <c r="L33" s="22" t="e">
        <f>VLOOKUP($M33,УЧАСТНИКИ!$A$2:$L$1106,10,FALSE)</f>
        <v>#N/A</v>
      </c>
    </row>
    <row r="34" spans="1:12" ht="13.2" customHeight="1" x14ac:dyDescent="0.25">
      <c r="A34" s="34" t="s">
        <v>28</v>
      </c>
      <c r="B34" s="22" t="e">
        <f>VLOOKUP($M34,УЧАСТНИКИ!$A$2:$L$1106,3,FALSE)</f>
        <v>#N/A</v>
      </c>
      <c r="C34" s="23" t="e">
        <f>VLOOKUP($M34,УЧАСТНИКИ!$A$2:$L$1106,4,FALSE)</f>
        <v>#N/A</v>
      </c>
      <c r="D34" s="23" t="e">
        <f>VLOOKUP($M34,УЧАСТНИКИ!$A$2:$L$1106,8,FALSE)</f>
        <v>#N/A</v>
      </c>
      <c r="E34" s="22" t="e">
        <f>VLOOKUP($M34,УЧАСТНИКИ!$A$2:$L$1106,5,FALSE)</f>
        <v>#N/A</v>
      </c>
      <c r="F34" s="23" t="e">
        <f>VLOOKUP($M34,УЧАСТНИКИ!$A$2:$L$1106,7,FALSE)</f>
        <v>#N/A</v>
      </c>
      <c r="G34" s="24" t="e">
        <f>VLOOKUP($M34,УЧАСТНИКИ!$A$2:$L$1106,11,FALSE)</f>
        <v>#N/A</v>
      </c>
      <c r="H34" s="25"/>
      <c r="I34" s="10">
        <f t="shared" si="3"/>
        <v>0</v>
      </c>
      <c r="J34" s="26" t="str">
        <f t="shared" si="1"/>
        <v>МСМК</v>
      </c>
      <c r="K34" s="24" t="e">
        <f>VLOOKUP($M34,УЧАСТНИКИ!$A$2:$L$1106,9,FALSE)</f>
        <v>#N/A</v>
      </c>
      <c r="L34" s="22" t="e">
        <f>VLOOKUP($M34,УЧАСТНИКИ!$A$2:$L$1106,10,FALSE)</f>
        <v>#N/A</v>
      </c>
    </row>
    <row r="35" spans="1:12" ht="13.2" customHeight="1" x14ac:dyDescent="0.25">
      <c r="A35" s="34" t="s">
        <v>122</v>
      </c>
      <c r="B35" s="22" t="e">
        <f>VLOOKUP($M35,УЧАСТНИКИ!$A$2:$L$1106,3,FALSE)</f>
        <v>#N/A</v>
      </c>
      <c r="C35" s="23" t="e">
        <f>VLOOKUP($M35,УЧАСТНИКИ!$A$2:$L$1106,4,FALSE)</f>
        <v>#N/A</v>
      </c>
      <c r="D35" s="23" t="e">
        <f>VLOOKUP($M35,УЧАСТНИКИ!$A$2:$L$1106,8,FALSE)</f>
        <v>#N/A</v>
      </c>
      <c r="E35" s="22" t="e">
        <f>VLOOKUP($M35,УЧАСТНИКИ!$A$2:$L$1106,5,FALSE)</f>
        <v>#N/A</v>
      </c>
      <c r="F35" s="23" t="e">
        <f>VLOOKUP($M35,УЧАСТНИКИ!$A$2:$L$1106,7,FALSE)</f>
        <v>#N/A</v>
      </c>
      <c r="G35" s="24" t="e">
        <f>VLOOKUP($M35,УЧАСТНИКИ!$A$2:$L$1106,11,FALSE)</f>
        <v>#N/A</v>
      </c>
      <c r="H35" s="25"/>
      <c r="I35" s="10">
        <f t="shared" si="3"/>
        <v>0</v>
      </c>
      <c r="J35" s="26" t="str">
        <f t="shared" si="1"/>
        <v>МСМК</v>
      </c>
      <c r="K35" s="24" t="e">
        <f>VLOOKUP($M35,УЧАСТНИКИ!$A$2:$L$1106,9,FALSE)</f>
        <v>#N/A</v>
      </c>
      <c r="L35" s="22" t="e">
        <f>VLOOKUP($M35,УЧАСТНИКИ!$A$2:$L$1106,10,FALSE)</f>
        <v>#N/A</v>
      </c>
    </row>
    <row r="36" spans="1:12" ht="13.2" customHeight="1" x14ac:dyDescent="0.25">
      <c r="A36" s="34" t="s">
        <v>123</v>
      </c>
      <c r="B36" s="22" t="e">
        <f>VLOOKUP($M36,УЧАСТНИКИ!$A$2:$L$1106,3,FALSE)</f>
        <v>#N/A</v>
      </c>
      <c r="C36" s="23" t="e">
        <f>VLOOKUP($M36,УЧАСТНИКИ!$A$2:$L$1106,4,FALSE)</f>
        <v>#N/A</v>
      </c>
      <c r="D36" s="23" t="e">
        <f>VLOOKUP($M36,УЧАСТНИКИ!$A$2:$L$1106,8,FALSE)</f>
        <v>#N/A</v>
      </c>
      <c r="E36" s="22" t="e">
        <f>VLOOKUP($M36,УЧАСТНИКИ!$A$2:$L$1106,5,FALSE)</f>
        <v>#N/A</v>
      </c>
      <c r="F36" s="23" t="e">
        <f>VLOOKUP($M36,УЧАСТНИКИ!$A$2:$L$1106,7,FALSE)</f>
        <v>#N/A</v>
      </c>
      <c r="G36" s="24" t="e">
        <f>VLOOKUP($M36,УЧАСТНИКИ!$A$2:$L$1106,11,FALSE)</f>
        <v>#N/A</v>
      </c>
      <c r="H36" s="25"/>
      <c r="I36" s="10">
        <f t="shared" si="3"/>
        <v>0</v>
      </c>
      <c r="J36" s="26" t="str">
        <f t="shared" si="1"/>
        <v>МСМК</v>
      </c>
      <c r="K36" s="24" t="e">
        <f>VLOOKUP($M36,УЧАСТНИКИ!$A$2:$L$1106,9,FALSE)</f>
        <v>#N/A</v>
      </c>
      <c r="L36" s="22" t="e">
        <f>VLOOKUP($M36,УЧАСТНИКИ!$A$2:$L$1106,10,FALSE)</f>
        <v>#N/A</v>
      </c>
    </row>
    <row r="37" spans="1:12" ht="13.2" customHeight="1" x14ac:dyDescent="0.25">
      <c r="A37" s="34" t="s">
        <v>124</v>
      </c>
      <c r="B37" s="22" t="e">
        <f>VLOOKUP($M37,УЧАСТНИКИ!$A$2:$L$1106,3,FALSE)</f>
        <v>#N/A</v>
      </c>
      <c r="C37" s="23" t="e">
        <f>VLOOKUP($M37,УЧАСТНИКИ!$A$2:$L$1106,4,FALSE)</f>
        <v>#N/A</v>
      </c>
      <c r="D37" s="23" t="e">
        <f>VLOOKUP($M37,УЧАСТНИКИ!$A$2:$L$1106,8,FALSE)</f>
        <v>#N/A</v>
      </c>
      <c r="E37" s="22" t="e">
        <f>VLOOKUP($M37,УЧАСТНИКИ!$A$2:$L$1106,5,FALSE)</f>
        <v>#N/A</v>
      </c>
      <c r="F37" s="23" t="e">
        <f>VLOOKUP($M37,УЧАСТНИКИ!$A$2:$L$1106,7,FALSE)</f>
        <v>#N/A</v>
      </c>
      <c r="G37" s="24" t="e">
        <f>VLOOKUP($M37,УЧАСТНИКИ!$A$2:$L$1106,11,FALSE)</f>
        <v>#N/A</v>
      </c>
      <c r="H37" s="25"/>
      <c r="I37" s="10">
        <f t="shared" si="3"/>
        <v>0</v>
      </c>
      <c r="J37" s="26" t="str">
        <f t="shared" si="1"/>
        <v>МСМК</v>
      </c>
      <c r="K37" s="24" t="e">
        <f>VLOOKUP($M37,УЧАСТНИКИ!$A$2:$L$1106,9,FALSE)</f>
        <v>#N/A</v>
      </c>
      <c r="L37" s="22" t="e">
        <f>VLOOKUP($M37,УЧАСТНИКИ!$A$2:$L$1106,10,FALSE)</f>
        <v>#N/A</v>
      </c>
    </row>
    <row r="38" spans="1:12" ht="13.2" customHeight="1" x14ac:dyDescent="0.25">
      <c r="A38" s="34" t="s">
        <v>125</v>
      </c>
      <c r="B38" s="22" t="e">
        <f>VLOOKUP($M38,УЧАСТНИКИ!$A$2:$L$1106,3,FALSE)</f>
        <v>#N/A</v>
      </c>
      <c r="C38" s="23" t="e">
        <f>VLOOKUP($M38,УЧАСТНИКИ!$A$2:$L$1106,4,FALSE)</f>
        <v>#N/A</v>
      </c>
      <c r="D38" s="23" t="e">
        <f>VLOOKUP($M38,УЧАСТНИКИ!$A$2:$L$1106,8,FALSE)</f>
        <v>#N/A</v>
      </c>
      <c r="E38" s="22" t="e">
        <f>VLOOKUP($M38,УЧАСТНИКИ!$A$2:$L$1106,5,FALSE)</f>
        <v>#N/A</v>
      </c>
      <c r="F38" s="23" t="e">
        <f>VLOOKUP($M38,УЧАСТНИКИ!$A$2:$L$1106,7,FALSE)</f>
        <v>#N/A</v>
      </c>
      <c r="G38" s="24" t="e">
        <f>VLOOKUP($M38,УЧАСТНИКИ!$A$2:$L$1106,11,FALSE)</f>
        <v>#N/A</v>
      </c>
      <c r="H38" s="25"/>
      <c r="I38" s="10">
        <f t="shared" si="3"/>
        <v>0</v>
      </c>
      <c r="J38" s="26" t="str">
        <f t="shared" si="1"/>
        <v>МСМК</v>
      </c>
      <c r="K38" s="24" t="e">
        <f>VLOOKUP($M38,УЧАСТНИКИ!$A$2:$L$1106,9,FALSE)</f>
        <v>#N/A</v>
      </c>
      <c r="L38" s="22" t="e">
        <f>VLOOKUP($M38,УЧАСТНИКИ!$A$2:$L$1106,10,FALSE)</f>
        <v>#N/A</v>
      </c>
    </row>
    <row r="39" spans="1:12" ht="13.2" customHeight="1" x14ac:dyDescent="0.25">
      <c r="A39" s="34" t="s">
        <v>126</v>
      </c>
      <c r="B39" s="22" t="e">
        <f>VLOOKUP($M39,УЧАСТНИКИ!$A$2:$L$1106,3,FALSE)</f>
        <v>#N/A</v>
      </c>
      <c r="C39" s="23" t="e">
        <f>VLOOKUP($M39,УЧАСТНИКИ!$A$2:$L$1106,4,FALSE)</f>
        <v>#N/A</v>
      </c>
      <c r="D39" s="23" t="e">
        <f>VLOOKUP($M39,УЧАСТНИКИ!$A$2:$L$1106,8,FALSE)</f>
        <v>#N/A</v>
      </c>
      <c r="E39" s="22" t="e">
        <f>VLOOKUP($M39,УЧАСТНИКИ!$A$2:$L$1106,5,FALSE)</f>
        <v>#N/A</v>
      </c>
      <c r="F39" s="23" t="e">
        <f>VLOOKUP($M39,УЧАСТНИКИ!$A$2:$L$1106,7,FALSE)</f>
        <v>#N/A</v>
      </c>
      <c r="G39" s="24" t="e">
        <f>VLOOKUP($M39,УЧАСТНИКИ!$A$2:$L$1106,11,FALSE)</f>
        <v>#N/A</v>
      </c>
      <c r="H39" s="25"/>
      <c r="I39" s="10">
        <f t="shared" si="3"/>
        <v>0</v>
      </c>
      <c r="J39" s="26" t="str">
        <f t="shared" si="1"/>
        <v>МСМК</v>
      </c>
      <c r="K39" s="24" t="e">
        <f>VLOOKUP($M39,УЧАСТНИКИ!$A$2:$L$1106,9,FALSE)</f>
        <v>#N/A</v>
      </c>
      <c r="L39" s="22" t="e">
        <f>VLOOKUP($M39,УЧАСТНИКИ!$A$2:$L$1106,10,FALSE)</f>
        <v>#N/A</v>
      </c>
    </row>
    <row r="40" spans="1:12" ht="13.2" customHeight="1" x14ac:dyDescent="0.25">
      <c r="A40" s="34" t="s">
        <v>127</v>
      </c>
      <c r="B40" s="22" t="e">
        <f>VLOOKUP($M40,УЧАСТНИКИ!$A$2:$L$1106,3,FALSE)</f>
        <v>#N/A</v>
      </c>
      <c r="C40" s="23" t="e">
        <f>VLOOKUP($M40,УЧАСТНИКИ!$A$2:$L$1106,4,FALSE)</f>
        <v>#N/A</v>
      </c>
      <c r="D40" s="23" t="e">
        <f>VLOOKUP($M40,УЧАСТНИКИ!$A$2:$L$1106,8,FALSE)</f>
        <v>#N/A</v>
      </c>
      <c r="E40" s="22" t="e">
        <f>VLOOKUP($M40,УЧАСТНИКИ!$A$2:$L$1106,5,FALSE)</f>
        <v>#N/A</v>
      </c>
      <c r="F40" s="23" t="e">
        <f>VLOOKUP($M40,УЧАСТНИКИ!$A$2:$L$1106,7,FALSE)</f>
        <v>#N/A</v>
      </c>
      <c r="G40" s="24" t="e">
        <f>VLOOKUP($M40,УЧАСТНИКИ!$A$2:$L$1106,11,FALSE)</f>
        <v>#N/A</v>
      </c>
      <c r="H40" s="25"/>
      <c r="I40" s="10">
        <f t="shared" si="3"/>
        <v>0</v>
      </c>
      <c r="J40" s="26" t="str">
        <f t="shared" si="1"/>
        <v>МСМК</v>
      </c>
      <c r="K40" s="24" t="e">
        <f>VLOOKUP($M40,УЧАСТНИКИ!$A$2:$L$1106,9,FALSE)</f>
        <v>#N/A</v>
      </c>
      <c r="L40" s="22" t="e">
        <f>VLOOKUP($M40,УЧАСТНИКИ!$A$2:$L$1106,10,FALSE)</f>
        <v>#N/A</v>
      </c>
    </row>
    <row r="41" spans="1:12" ht="13.2" customHeight="1" x14ac:dyDescent="0.25">
      <c r="A41" s="34" t="s">
        <v>128</v>
      </c>
      <c r="B41" s="22" t="e">
        <f>VLOOKUP($M41,УЧАСТНИКИ!$A$2:$L$1106,3,FALSE)</f>
        <v>#N/A</v>
      </c>
      <c r="C41" s="23" t="e">
        <f>VLOOKUP($M41,УЧАСТНИКИ!$A$2:$L$1106,4,FALSE)</f>
        <v>#N/A</v>
      </c>
      <c r="D41" s="23" t="e">
        <f>VLOOKUP($M41,УЧАСТНИКИ!$A$2:$L$1106,8,FALSE)</f>
        <v>#N/A</v>
      </c>
      <c r="E41" s="22" t="e">
        <f>VLOOKUP($M41,УЧАСТНИКИ!$A$2:$L$1106,5,FALSE)</f>
        <v>#N/A</v>
      </c>
      <c r="F41" s="23" t="e">
        <f>VLOOKUP($M41,УЧАСТНИКИ!$A$2:$L$1106,7,FALSE)</f>
        <v>#N/A</v>
      </c>
      <c r="G41" s="24" t="e">
        <f>VLOOKUP($M41,УЧАСТНИКИ!$A$2:$L$1106,11,FALSE)</f>
        <v>#N/A</v>
      </c>
      <c r="H41" s="25"/>
      <c r="I41" s="10">
        <f t="shared" si="3"/>
        <v>0</v>
      </c>
      <c r="J41" s="26" t="str">
        <f t="shared" si="1"/>
        <v>МСМК</v>
      </c>
      <c r="K41" s="24" t="e">
        <f>VLOOKUP($M41,УЧАСТНИКИ!$A$2:$L$1106,9,FALSE)</f>
        <v>#N/A</v>
      </c>
      <c r="L41" s="22" t="e">
        <f>VLOOKUP($M41,УЧАСТНИКИ!$A$2:$L$1106,10,FALSE)</f>
        <v>#N/A</v>
      </c>
    </row>
    <row r="42" spans="1:12" ht="13.2" customHeight="1" x14ac:dyDescent="0.25">
      <c r="A42" s="34" t="s">
        <v>129</v>
      </c>
      <c r="B42" s="22" t="e">
        <f>VLOOKUP($M42,УЧАСТНИКИ!$A$2:$L$1106,3,FALSE)</f>
        <v>#N/A</v>
      </c>
      <c r="C42" s="23" t="e">
        <f>VLOOKUP($M42,УЧАСТНИКИ!$A$2:$L$1106,4,FALSE)</f>
        <v>#N/A</v>
      </c>
      <c r="D42" s="23" t="e">
        <f>VLOOKUP($M42,УЧАСТНИКИ!$A$2:$L$1106,8,FALSE)</f>
        <v>#N/A</v>
      </c>
      <c r="E42" s="22" t="e">
        <f>VLOOKUP($M42,УЧАСТНИКИ!$A$2:$L$1106,5,FALSE)</f>
        <v>#N/A</v>
      </c>
      <c r="F42" s="23" t="e">
        <f>VLOOKUP($M42,УЧАСТНИКИ!$A$2:$L$1106,7,FALSE)</f>
        <v>#N/A</v>
      </c>
      <c r="G42" s="24" t="e">
        <f>VLOOKUP($M42,УЧАСТНИКИ!$A$2:$L$1106,11,FALSE)</f>
        <v>#N/A</v>
      </c>
      <c r="H42" s="25"/>
      <c r="I42" s="10">
        <f t="shared" si="3"/>
        <v>0</v>
      </c>
      <c r="J42" s="26" t="str">
        <f t="shared" si="1"/>
        <v>МСМК</v>
      </c>
      <c r="K42" s="24" t="e">
        <f>VLOOKUP($M42,УЧАСТНИКИ!$A$2:$L$1106,9,FALSE)</f>
        <v>#N/A</v>
      </c>
      <c r="L42" s="22" t="e">
        <f>VLOOKUP($M42,УЧАСТНИКИ!$A$2:$L$1106,10,FALSE)</f>
        <v>#N/A</v>
      </c>
    </row>
    <row r="43" spans="1:12" ht="13.2" customHeight="1" x14ac:dyDescent="0.25">
      <c r="A43" s="34" t="s">
        <v>130</v>
      </c>
      <c r="B43" s="22" t="e">
        <f>VLOOKUP($M43,УЧАСТНИКИ!$A$2:$L$1106,3,FALSE)</f>
        <v>#N/A</v>
      </c>
      <c r="C43" s="23" t="e">
        <f>VLOOKUP($M43,УЧАСТНИКИ!$A$2:$L$1106,4,FALSE)</f>
        <v>#N/A</v>
      </c>
      <c r="D43" s="23" t="e">
        <f>VLOOKUP($M43,УЧАСТНИКИ!$A$2:$L$1106,8,FALSE)</f>
        <v>#N/A</v>
      </c>
      <c r="E43" s="22" t="e">
        <f>VLOOKUP($M43,УЧАСТНИКИ!$A$2:$L$1106,5,FALSE)</f>
        <v>#N/A</v>
      </c>
      <c r="F43" s="23" t="e">
        <f>VLOOKUP($M43,УЧАСТНИКИ!$A$2:$L$1106,7,FALSE)</f>
        <v>#N/A</v>
      </c>
      <c r="G43" s="24" t="e">
        <f>VLOOKUP($M43,УЧАСТНИКИ!$A$2:$L$1106,11,FALSE)</f>
        <v>#N/A</v>
      </c>
      <c r="H43" s="25"/>
      <c r="I43" s="10">
        <f t="shared" si="3"/>
        <v>0</v>
      </c>
      <c r="J43" s="26" t="str">
        <f t="shared" si="1"/>
        <v>МСМК</v>
      </c>
      <c r="K43" s="24" t="e">
        <f>VLOOKUP($M43,УЧАСТНИКИ!$A$2:$L$1106,9,FALSE)</f>
        <v>#N/A</v>
      </c>
      <c r="L43" s="22" t="e">
        <f>VLOOKUP($M43,УЧАСТНИКИ!$A$2:$L$1106,10,FALSE)</f>
        <v>#N/A</v>
      </c>
    </row>
    <row r="44" spans="1:12" ht="13.2" customHeight="1" x14ac:dyDescent="0.25">
      <c r="A44" s="34" t="s">
        <v>131</v>
      </c>
      <c r="B44" s="22" t="e">
        <f>VLOOKUP($M44,УЧАСТНИКИ!$A$2:$L$1106,3,FALSE)</f>
        <v>#N/A</v>
      </c>
      <c r="C44" s="23" t="e">
        <f>VLOOKUP($M44,УЧАСТНИКИ!$A$2:$L$1106,4,FALSE)</f>
        <v>#N/A</v>
      </c>
      <c r="D44" s="23" t="e">
        <f>VLOOKUP($M44,УЧАСТНИКИ!$A$2:$L$1106,8,FALSE)</f>
        <v>#N/A</v>
      </c>
      <c r="E44" s="22" t="e">
        <f>VLOOKUP($M44,УЧАСТНИКИ!$A$2:$L$1106,5,FALSE)</f>
        <v>#N/A</v>
      </c>
      <c r="F44" s="23" t="e">
        <f>VLOOKUP($M44,УЧАСТНИКИ!$A$2:$L$1106,7,FALSE)</f>
        <v>#N/A</v>
      </c>
      <c r="G44" s="24" t="e">
        <f>VLOOKUP($M44,УЧАСТНИКИ!$A$2:$L$1106,11,FALSE)</f>
        <v>#N/A</v>
      </c>
      <c r="H44" s="25"/>
      <c r="I44" s="10">
        <f t="shared" si="3"/>
        <v>0</v>
      </c>
      <c r="J44" s="26" t="str">
        <f t="shared" si="1"/>
        <v>МСМК</v>
      </c>
      <c r="K44" s="24" t="e">
        <f>VLOOKUP($M44,УЧАСТНИКИ!$A$2:$L$1106,9,FALSE)</f>
        <v>#N/A</v>
      </c>
      <c r="L44" s="22" t="e">
        <f>VLOOKUP($M44,УЧАСТНИКИ!$A$2:$L$1106,10,FALSE)</f>
        <v>#N/A</v>
      </c>
    </row>
    <row r="45" spans="1:12" ht="13.2" customHeight="1" x14ac:dyDescent="0.25">
      <c r="A45" s="34" t="s">
        <v>132</v>
      </c>
      <c r="B45" s="22" t="e">
        <f>VLOOKUP($M45,УЧАСТНИКИ!$A$2:$L$1106,3,FALSE)</f>
        <v>#N/A</v>
      </c>
      <c r="C45" s="23" t="e">
        <f>VLOOKUP($M45,УЧАСТНИКИ!$A$2:$L$1106,4,FALSE)</f>
        <v>#N/A</v>
      </c>
      <c r="D45" s="23" t="e">
        <f>VLOOKUP($M45,УЧАСТНИКИ!$A$2:$L$1106,8,FALSE)</f>
        <v>#N/A</v>
      </c>
      <c r="E45" s="22" t="e">
        <f>VLOOKUP($M45,УЧАСТНИКИ!$A$2:$L$1106,5,FALSE)</f>
        <v>#N/A</v>
      </c>
      <c r="F45" s="23" t="e">
        <f>VLOOKUP($M45,УЧАСТНИКИ!$A$2:$L$1106,7,FALSE)</f>
        <v>#N/A</v>
      </c>
      <c r="G45" s="24" t="e">
        <f>VLOOKUP($M45,УЧАСТНИКИ!$A$2:$L$1106,11,FALSE)</f>
        <v>#N/A</v>
      </c>
      <c r="H45" s="25"/>
      <c r="I45" s="10">
        <f t="shared" si="3"/>
        <v>0</v>
      </c>
      <c r="J45" s="26" t="str">
        <f t="shared" si="1"/>
        <v>МСМК</v>
      </c>
      <c r="K45" s="24" t="e">
        <f>VLOOKUP($M45,УЧАСТНИКИ!$A$2:$L$1106,9,FALSE)</f>
        <v>#N/A</v>
      </c>
      <c r="L45" s="22" t="e">
        <f>VLOOKUP($M45,УЧАСТНИКИ!$A$2:$L$1106,10,FALSE)</f>
        <v>#N/A</v>
      </c>
    </row>
    <row r="46" spans="1:12" ht="13.2" customHeight="1" x14ac:dyDescent="0.25">
      <c r="A46" s="34" t="s">
        <v>133</v>
      </c>
      <c r="B46" s="22" t="e">
        <f>VLOOKUP($M46,УЧАСТНИКИ!$A$2:$L$1106,3,FALSE)</f>
        <v>#N/A</v>
      </c>
      <c r="C46" s="23" t="e">
        <f>VLOOKUP($M46,УЧАСТНИКИ!$A$2:$L$1106,4,FALSE)</f>
        <v>#N/A</v>
      </c>
      <c r="D46" s="23" t="e">
        <f>VLOOKUP($M46,УЧАСТНИКИ!$A$2:$L$1106,8,FALSE)</f>
        <v>#N/A</v>
      </c>
      <c r="E46" s="22" t="e">
        <f>VLOOKUP($M46,УЧАСТНИКИ!$A$2:$L$1106,5,FALSE)</f>
        <v>#N/A</v>
      </c>
      <c r="F46" s="23" t="e">
        <f>VLOOKUP($M46,УЧАСТНИКИ!$A$2:$L$1106,7,FALSE)</f>
        <v>#N/A</v>
      </c>
      <c r="G46" s="24" t="e">
        <f>VLOOKUP($M46,УЧАСТНИКИ!$A$2:$L$1106,11,FALSE)</f>
        <v>#N/A</v>
      </c>
      <c r="H46" s="25"/>
      <c r="I46" s="10">
        <f t="shared" si="3"/>
        <v>0</v>
      </c>
      <c r="J46" s="26" t="str">
        <f t="shared" si="1"/>
        <v>МСМК</v>
      </c>
      <c r="K46" s="24" t="e">
        <f>VLOOKUP($M46,УЧАСТНИКИ!$A$2:$L$1106,9,FALSE)</f>
        <v>#N/A</v>
      </c>
      <c r="L46" s="22" t="e">
        <f>VLOOKUP($M46,УЧАСТНИКИ!$A$2:$L$1106,10,FALSE)</f>
        <v>#N/A</v>
      </c>
    </row>
    <row r="47" spans="1:12" ht="13.2" customHeight="1" x14ac:dyDescent="0.25">
      <c r="A47" s="34" t="s">
        <v>134</v>
      </c>
      <c r="B47" s="22" t="e">
        <f>VLOOKUP($M47,УЧАСТНИКИ!$A$2:$L$1106,3,FALSE)</f>
        <v>#N/A</v>
      </c>
      <c r="C47" s="23" t="e">
        <f>VLOOKUP($M47,УЧАСТНИКИ!$A$2:$L$1106,4,FALSE)</f>
        <v>#N/A</v>
      </c>
      <c r="D47" s="23" t="e">
        <f>VLOOKUP($M47,УЧАСТНИКИ!$A$2:$L$1106,8,FALSE)</f>
        <v>#N/A</v>
      </c>
      <c r="E47" s="22" t="e">
        <f>VLOOKUP($M47,УЧАСТНИКИ!$A$2:$L$1106,5,FALSE)</f>
        <v>#N/A</v>
      </c>
      <c r="F47" s="23" t="e">
        <f>VLOOKUP($M47,УЧАСТНИКИ!$A$2:$L$1106,7,FALSE)</f>
        <v>#N/A</v>
      </c>
      <c r="G47" s="24" t="e">
        <f>VLOOKUP($M47,УЧАСТНИКИ!$A$2:$L$1106,11,FALSE)</f>
        <v>#N/A</v>
      </c>
      <c r="H47" s="25"/>
      <c r="I47" s="10">
        <f t="shared" si="3"/>
        <v>0</v>
      </c>
      <c r="J47" s="26" t="str">
        <f t="shared" si="1"/>
        <v>МСМК</v>
      </c>
      <c r="K47" s="24" t="e">
        <f>VLOOKUP($M47,УЧАСТНИКИ!$A$2:$L$1106,9,FALSE)</f>
        <v>#N/A</v>
      </c>
      <c r="L47" s="22" t="e">
        <f>VLOOKUP($M47,УЧАСТНИКИ!$A$2:$L$1106,10,FALSE)</f>
        <v>#N/A</v>
      </c>
    </row>
    <row r="48" spans="1:12" ht="13.2" customHeight="1" x14ac:dyDescent="0.25">
      <c r="A48" s="34" t="s">
        <v>135</v>
      </c>
      <c r="B48" s="22" t="e">
        <f>VLOOKUP($M48,УЧАСТНИКИ!$A$2:$L$1106,3,FALSE)</f>
        <v>#N/A</v>
      </c>
      <c r="C48" s="23" t="e">
        <f>VLOOKUP($M48,УЧАСТНИКИ!$A$2:$L$1106,4,FALSE)</f>
        <v>#N/A</v>
      </c>
      <c r="D48" s="23" t="e">
        <f>VLOOKUP($M48,УЧАСТНИКИ!$A$2:$L$1106,8,FALSE)</f>
        <v>#N/A</v>
      </c>
      <c r="E48" s="22" t="e">
        <f>VLOOKUP($M48,УЧАСТНИКИ!$A$2:$L$1106,5,FALSE)</f>
        <v>#N/A</v>
      </c>
      <c r="F48" s="23" t="e">
        <f>VLOOKUP($M48,УЧАСТНИКИ!$A$2:$L$1106,7,FALSE)</f>
        <v>#N/A</v>
      </c>
      <c r="G48" s="24" t="e">
        <f>VLOOKUP($M48,УЧАСТНИКИ!$A$2:$L$1106,11,FALSE)</f>
        <v>#N/A</v>
      </c>
      <c r="H48" s="25"/>
      <c r="I48" s="10">
        <f t="shared" si="3"/>
        <v>0</v>
      </c>
      <c r="J48" s="26" t="str">
        <f t="shared" si="1"/>
        <v>МСМК</v>
      </c>
      <c r="K48" s="24" t="e">
        <f>VLOOKUP($M48,УЧАСТНИКИ!$A$2:$L$1106,9,FALSE)</f>
        <v>#N/A</v>
      </c>
      <c r="L48" s="22" t="e">
        <f>VLOOKUP($M48,УЧАСТНИКИ!$A$2:$L$1106,10,FALSE)</f>
        <v>#N/A</v>
      </c>
    </row>
    <row r="49" spans="1:12" ht="13.2" customHeight="1" x14ac:dyDescent="0.25">
      <c r="A49" s="34" t="s">
        <v>136</v>
      </c>
      <c r="B49" s="22" t="e">
        <f>VLOOKUP($M49,УЧАСТНИКИ!$A$2:$L$1106,3,FALSE)</f>
        <v>#N/A</v>
      </c>
      <c r="C49" s="23" t="e">
        <f>VLOOKUP($M49,УЧАСТНИКИ!$A$2:$L$1106,4,FALSE)</f>
        <v>#N/A</v>
      </c>
      <c r="D49" s="23" t="e">
        <f>VLOOKUP($M49,УЧАСТНИКИ!$A$2:$L$1106,8,FALSE)</f>
        <v>#N/A</v>
      </c>
      <c r="E49" s="22" t="e">
        <f>VLOOKUP($M49,УЧАСТНИКИ!$A$2:$L$1106,5,FALSE)</f>
        <v>#N/A</v>
      </c>
      <c r="F49" s="23" t="e">
        <f>VLOOKUP($M49,УЧАСТНИКИ!$A$2:$L$1106,7,FALSE)</f>
        <v>#N/A</v>
      </c>
      <c r="G49" s="24" t="e">
        <f>VLOOKUP($M49,УЧАСТНИКИ!$A$2:$L$1106,11,FALSE)</f>
        <v>#N/A</v>
      </c>
      <c r="H49" s="25"/>
      <c r="I49" s="10">
        <f t="shared" si="3"/>
        <v>0</v>
      </c>
      <c r="J49" s="26" t="str">
        <f t="shared" si="1"/>
        <v>МСМК</v>
      </c>
      <c r="K49" s="24" t="e">
        <f>VLOOKUP($M49,УЧАСТНИКИ!$A$2:$L$1106,9,FALSE)</f>
        <v>#N/A</v>
      </c>
      <c r="L49" s="22" t="e">
        <f>VLOOKUP($M49,УЧАСТНИКИ!$A$2:$L$1106,10,FALSE)</f>
        <v>#N/A</v>
      </c>
    </row>
    <row r="50" spans="1:12" ht="13.2" customHeight="1" x14ac:dyDescent="0.25">
      <c r="A50" s="34" t="s">
        <v>137</v>
      </c>
      <c r="B50" s="22" t="e">
        <f>VLOOKUP($M50,УЧАСТНИКИ!$A$2:$L$1106,3,FALSE)</f>
        <v>#N/A</v>
      </c>
      <c r="C50" s="23" t="e">
        <f>VLOOKUP($M50,УЧАСТНИКИ!$A$2:$L$1106,4,FALSE)</f>
        <v>#N/A</v>
      </c>
      <c r="D50" s="23" t="e">
        <f>VLOOKUP($M50,УЧАСТНИКИ!$A$2:$L$1106,8,FALSE)</f>
        <v>#N/A</v>
      </c>
      <c r="E50" s="22" t="e">
        <f>VLOOKUP($M50,УЧАСТНИКИ!$A$2:$L$1106,5,FALSE)</f>
        <v>#N/A</v>
      </c>
      <c r="F50" s="23" t="e">
        <f>VLOOKUP($M50,УЧАСТНИКИ!$A$2:$L$1106,7,FALSE)</f>
        <v>#N/A</v>
      </c>
      <c r="G50" s="24" t="e">
        <f>VLOOKUP($M50,УЧАСТНИКИ!$A$2:$L$1106,11,FALSE)</f>
        <v>#N/A</v>
      </c>
      <c r="H50" s="25"/>
      <c r="I50" s="10">
        <f t="shared" si="3"/>
        <v>0</v>
      </c>
      <c r="J50" s="26" t="str">
        <f t="shared" si="1"/>
        <v>МСМК</v>
      </c>
      <c r="K50" s="24" t="e">
        <f>VLOOKUP($M50,УЧАСТНИКИ!$A$2:$L$1106,9,FALSE)</f>
        <v>#N/A</v>
      </c>
      <c r="L50" s="22" t="e">
        <f>VLOOKUP($M50,УЧАСТНИКИ!$A$2:$L$1106,10,FALSE)</f>
        <v>#N/A</v>
      </c>
    </row>
    <row r="51" spans="1:12" ht="13.2" customHeight="1" x14ac:dyDescent="0.25">
      <c r="A51" s="34" t="s">
        <v>138</v>
      </c>
      <c r="B51" s="22" t="e">
        <f>VLOOKUP($M51,УЧАСТНИКИ!$A$2:$L$1106,3,FALSE)</f>
        <v>#N/A</v>
      </c>
      <c r="C51" s="23" t="e">
        <f>VLOOKUP($M51,УЧАСТНИКИ!$A$2:$L$1106,4,FALSE)</f>
        <v>#N/A</v>
      </c>
      <c r="D51" s="23" t="e">
        <f>VLOOKUP($M51,УЧАСТНИКИ!$A$2:$L$1106,8,FALSE)</f>
        <v>#N/A</v>
      </c>
      <c r="E51" s="22" t="e">
        <f>VLOOKUP($M51,УЧАСТНИКИ!$A$2:$L$1106,5,FALSE)</f>
        <v>#N/A</v>
      </c>
      <c r="F51" s="23" t="e">
        <f>VLOOKUP($M51,УЧАСТНИКИ!$A$2:$L$1106,7,FALSE)</f>
        <v>#N/A</v>
      </c>
      <c r="G51" s="24" t="e">
        <f>VLOOKUP($M51,УЧАСТНИКИ!$A$2:$L$1106,11,FALSE)</f>
        <v>#N/A</v>
      </c>
      <c r="H51" s="25"/>
      <c r="I51" s="10">
        <f t="shared" si="3"/>
        <v>0</v>
      </c>
      <c r="J51" s="26" t="str">
        <f t="shared" si="1"/>
        <v>МСМК</v>
      </c>
      <c r="K51" s="24" t="e">
        <f>VLOOKUP($M51,УЧАСТНИКИ!$A$2:$L$1106,9,FALSE)</f>
        <v>#N/A</v>
      </c>
      <c r="L51" s="22" t="e">
        <f>VLOOKUP($M51,УЧАСТНИКИ!$A$2:$L$1106,10,FALSE)</f>
        <v>#N/A</v>
      </c>
    </row>
    <row r="52" spans="1:12" ht="13.2" customHeight="1" x14ac:dyDescent="0.25">
      <c r="A52" s="34" t="s">
        <v>139</v>
      </c>
      <c r="B52" s="22" t="e">
        <f>VLOOKUP($M52,УЧАСТНИКИ!$A$2:$L$1106,3,FALSE)</f>
        <v>#N/A</v>
      </c>
      <c r="C52" s="23" t="e">
        <f>VLOOKUP($M52,УЧАСТНИКИ!$A$2:$L$1106,4,FALSE)</f>
        <v>#N/A</v>
      </c>
      <c r="D52" s="23" t="e">
        <f>VLOOKUP($M52,УЧАСТНИКИ!$A$2:$L$1106,8,FALSE)</f>
        <v>#N/A</v>
      </c>
      <c r="E52" s="22" t="e">
        <f>VLOOKUP($M52,УЧАСТНИКИ!$A$2:$L$1106,5,FALSE)</f>
        <v>#N/A</v>
      </c>
      <c r="F52" s="23" t="e">
        <f>VLOOKUP($M52,УЧАСТНИКИ!$A$2:$L$1106,7,FALSE)</f>
        <v>#N/A</v>
      </c>
      <c r="G52" s="24" t="e">
        <f>VLOOKUP($M52,УЧАСТНИКИ!$A$2:$L$1106,11,FALSE)</f>
        <v>#N/A</v>
      </c>
      <c r="H52" s="25"/>
      <c r="I52" s="10">
        <f t="shared" si="3"/>
        <v>0</v>
      </c>
      <c r="J52" s="26" t="str">
        <f t="shared" si="1"/>
        <v>МСМК</v>
      </c>
      <c r="K52" s="24" t="e">
        <f>VLOOKUP($M52,УЧАСТНИКИ!$A$2:$L$1106,9,FALSE)</f>
        <v>#N/A</v>
      </c>
      <c r="L52" s="22" t="e">
        <f>VLOOKUP($M52,УЧАСТНИКИ!$A$2:$L$1106,10,FALSE)</f>
        <v>#N/A</v>
      </c>
    </row>
    <row r="53" spans="1:12" ht="13.2" customHeight="1" x14ac:dyDescent="0.25">
      <c r="A53" s="34" t="s">
        <v>140</v>
      </c>
      <c r="B53" s="22" t="e">
        <f>VLOOKUP($M53,УЧАСТНИКИ!$A$2:$L$1106,3,FALSE)</f>
        <v>#N/A</v>
      </c>
      <c r="C53" s="23" t="e">
        <f>VLOOKUP($M53,УЧАСТНИКИ!$A$2:$L$1106,4,FALSE)</f>
        <v>#N/A</v>
      </c>
      <c r="D53" s="23" t="e">
        <f>VLOOKUP($M53,УЧАСТНИКИ!$A$2:$L$1106,8,FALSE)</f>
        <v>#N/A</v>
      </c>
      <c r="E53" s="22" t="e">
        <f>VLOOKUP($M53,УЧАСТНИКИ!$A$2:$L$1106,5,FALSE)</f>
        <v>#N/A</v>
      </c>
      <c r="F53" s="23" t="e">
        <f>VLOOKUP($M53,УЧАСТНИКИ!$A$2:$L$1106,7,FALSE)</f>
        <v>#N/A</v>
      </c>
      <c r="G53" s="24" t="e">
        <f>VLOOKUP($M53,УЧАСТНИКИ!$A$2:$L$1106,11,FALSE)</f>
        <v>#N/A</v>
      </c>
      <c r="H53" s="25"/>
      <c r="I53" s="10">
        <f t="shared" si="3"/>
        <v>0</v>
      </c>
      <c r="J53" s="26" t="str">
        <f t="shared" si="1"/>
        <v>МСМК</v>
      </c>
      <c r="K53" s="24" t="e">
        <f>VLOOKUP($M53,УЧАСТНИКИ!$A$2:$L$1106,9,FALSE)</f>
        <v>#N/A</v>
      </c>
      <c r="L53" s="22" t="e">
        <f>VLOOKUP($M53,УЧАСТНИКИ!$A$2:$L$1106,10,FALSE)</f>
        <v>#N/A</v>
      </c>
    </row>
    <row r="54" spans="1:12" ht="13.2" customHeight="1" x14ac:dyDescent="0.25">
      <c r="A54" s="34" t="s">
        <v>141</v>
      </c>
      <c r="B54" s="22" t="e">
        <f>VLOOKUP($M54,УЧАСТНИКИ!$A$2:$L$1106,3,FALSE)</f>
        <v>#N/A</v>
      </c>
      <c r="C54" s="23" t="e">
        <f>VLOOKUP($M54,УЧАСТНИКИ!$A$2:$L$1106,4,FALSE)</f>
        <v>#N/A</v>
      </c>
      <c r="D54" s="23" t="e">
        <f>VLOOKUP($M54,УЧАСТНИКИ!$A$2:$L$1106,8,FALSE)</f>
        <v>#N/A</v>
      </c>
      <c r="E54" s="22" t="e">
        <f>VLOOKUP($M54,УЧАСТНИКИ!$A$2:$L$1106,5,FALSE)</f>
        <v>#N/A</v>
      </c>
      <c r="F54" s="23" t="e">
        <f>VLOOKUP($M54,УЧАСТНИКИ!$A$2:$L$1106,7,FALSE)</f>
        <v>#N/A</v>
      </c>
      <c r="G54" s="24" t="e">
        <f>VLOOKUP($M54,УЧАСТНИКИ!$A$2:$L$1106,11,FALSE)</f>
        <v>#N/A</v>
      </c>
      <c r="H54" s="25"/>
      <c r="I54" s="10">
        <f t="shared" si="3"/>
        <v>0</v>
      </c>
      <c r="J54" s="26" t="str">
        <f t="shared" si="1"/>
        <v>МСМК</v>
      </c>
      <c r="K54" s="24" t="e">
        <f>VLOOKUP($M54,УЧАСТНИКИ!$A$2:$L$1106,9,FALSE)</f>
        <v>#N/A</v>
      </c>
      <c r="L54" s="22" t="e">
        <f>VLOOKUP($M54,УЧАСТНИКИ!$A$2:$L$1106,10,FALSE)</f>
        <v>#N/A</v>
      </c>
    </row>
    <row r="55" spans="1:12" ht="13.2" customHeight="1" x14ac:dyDescent="0.25">
      <c r="A55" s="34" t="s">
        <v>142</v>
      </c>
      <c r="B55" s="22" t="e">
        <f>VLOOKUP($M55,УЧАСТНИКИ!$A$2:$L$1106,3,FALSE)</f>
        <v>#N/A</v>
      </c>
      <c r="C55" s="23" t="e">
        <f>VLOOKUP($M55,УЧАСТНИКИ!$A$2:$L$1106,4,FALSE)</f>
        <v>#N/A</v>
      </c>
      <c r="D55" s="23" t="e">
        <f>VLOOKUP($M55,УЧАСТНИКИ!$A$2:$L$1106,8,FALSE)</f>
        <v>#N/A</v>
      </c>
      <c r="E55" s="22" t="e">
        <f>VLOOKUP($M55,УЧАСТНИКИ!$A$2:$L$1106,5,FALSE)</f>
        <v>#N/A</v>
      </c>
      <c r="F55" s="23" t="e">
        <f>VLOOKUP($M55,УЧАСТНИКИ!$A$2:$L$1106,7,FALSE)</f>
        <v>#N/A</v>
      </c>
      <c r="G55" s="24" t="e">
        <f>VLOOKUP($M55,УЧАСТНИКИ!$A$2:$L$1106,11,FALSE)</f>
        <v>#N/A</v>
      </c>
      <c r="H55" s="25"/>
      <c r="I55" s="10">
        <f t="shared" si="3"/>
        <v>0</v>
      </c>
      <c r="J55" s="26" t="str">
        <f t="shared" si="1"/>
        <v>МСМК</v>
      </c>
      <c r="K55" s="24" t="e">
        <f>VLOOKUP($M55,УЧАСТНИКИ!$A$2:$L$1106,9,FALSE)</f>
        <v>#N/A</v>
      </c>
      <c r="L55" s="22" t="e">
        <f>VLOOKUP($M55,УЧАСТНИКИ!$A$2:$L$1106,10,FALSE)</f>
        <v>#N/A</v>
      </c>
    </row>
    <row r="56" spans="1:12" ht="13.2" customHeight="1" x14ac:dyDescent="0.25">
      <c r="A56" s="34" t="s">
        <v>143</v>
      </c>
      <c r="B56" s="22" t="e">
        <f>VLOOKUP($M56,УЧАСТНИКИ!$A$2:$L$1106,3,FALSE)</f>
        <v>#N/A</v>
      </c>
      <c r="C56" s="23" t="e">
        <f>VLOOKUP($M56,УЧАСТНИКИ!$A$2:$L$1106,4,FALSE)</f>
        <v>#N/A</v>
      </c>
      <c r="D56" s="23" t="e">
        <f>VLOOKUP($M56,УЧАСТНИКИ!$A$2:$L$1106,8,FALSE)</f>
        <v>#N/A</v>
      </c>
      <c r="E56" s="22" t="e">
        <f>VLOOKUP($M56,УЧАСТНИКИ!$A$2:$L$1106,5,FALSE)</f>
        <v>#N/A</v>
      </c>
      <c r="F56" s="23" t="e">
        <f>VLOOKUP($M56,УЧАСТНИКИ!$A$2:$L$1106,7,FALSE)</f>
        <v>#N/A</v>
      </c>
      <c r="G56" s="24" t="e">
        <f>VLOOKUP($M56,УЧАСТНИКИ!$A$2:$L$1106,11,FALSE)</f>
        <v>#N/A</v>
      </c>
      <c r="H56" s="25"/>
      <c r="I56" s="10">
        <f t="shared" si="3"/>
        <v>0</v>
      </c>
      <c r="J56" s="26" t="str">
        <f t="shared" si="1"/>
        <v>МСМК</v>
      </c>
      <c r="K56" s="24" t="e">
        <f>VLOOKUP($M56,УЧАСТНИКИ!$A$2:$L$1106,9,FALSE)</f>
        <v>#N/A</v>
      </c>
      <c r="L56" s="22" t="e">
        <f>VLOOKUP($M56,УЧАСТНИКИ!$A$2:$L$1106,10,FALSE)</f>
        <v>#N/A</v>
      </c>
    </row>
    <row r="57" spans="1:12" ht="13.2" customHeight="1" x14ac:dyDescent="0.25">
      <c r="A57" s="34" t="s">
        <v>149</v>
      </c>
      <c r="B57" s="22" t="e">
        <f>VLOOKUP($M57,УЧАСТНИКИ!$A$2:$L$1106,3,FALSE)</f>
        <v>#N/A</v>
      </c>
      <c r="C57" s="23" t="e">
        <f>VLOOKUP($M57,УЧАСТНИКИ!$A$2:$L$1106,4,FALSE)</f>
        <v>#N/A</v>
      </c>
      <c r="D57" s="23" t="e">
        <f>VLOOKUP($M57,УЧАСТНИКИ!$A$2:$L$1106,8,FALSE)</f>
        <v>#N/A</v>
      </c>
      <c r="E57" s="22" t="e">
        <f>VLOOKUP($M57,УЧАСТНИКИ!$A$2:$L$1106,5,FALSE)</f>
        <v>#N/A</v>
      </c>
      <c r="F57" s="23" t="e">
        <f>VLOOKUP($M57,УЧАСТНИКИ!$A$2:$L$1106,7,FALSE)</f>
        <v>#N/A</v>
      </c>
      <c r="G57" s="24" t="e">
        <f>VLOOKUP($M57,УЧАСТНИКИ!$A$2:$L$1106,11,FALSE)</f>
        <v>#N/A</v>
      </c>
      <c r="H57" s="25"/>
      <c r="I57" s="10">
        <f t="shared" ref="I57:I82" si="4">IF(H57=0,0,CONCATENATE(MID(H57,1,2),":",MID(H57,3,2),".",MID(H57,5,2)))</f>
        <v>0</v>
      </c>
      <c r="J57" s="26" t="str">
        <f t="shared" ref="J57:J82" si="5">IF(H57&lt;=$O$12,"МСМК",IF(H57&lt;=$P$12,"МС",IF(H57&lt;=$Q$12,"КМС",IF(H57&lt;=$R$12,"1",IF(H57&lt;=$S$12,"2",IF(H57&lt;=$T$12,"3",IF(H57&lt;=$U$12,"1юн",IF(H57&lt;=$V$12,"2юн",IF(H57&lt;=$W$12,"3юн",IF(H57&gt;$W$12,"б/р"))))))))))</f>
        <v>МСМК</v>
      </c>
      <c r="K57" s="24" t="e">
        <f>VLOOKUP($M57,УЧАСТНИКИ!$A$2:$L$1106,9,FALSE)</f>
        <v>#N/A</v>
      </c>
      <c r="L57" s="22" t="e">
        <f>VLOOKUP($M57,УЧАСТНИКИ!$A$2:$L$1106,10,FALSE)</f>
        <v>#N/A</v>
      </c>
    </row>
    <row r="58" spans="1:12" ht="13.2" customHeight="1" x14ac:dyDescent="0.25">
      <c r="A58" s="34" t="s">
        <v>150</v>
      </c>
      <c r="B58" s="22" t="e">
        <f>VLOOKUP($M58,УЧАСТНИКИ!$A$2:$L$1106,3,FALSE)</f>
        <v>#N/A</v>
      </c>
      <c r="C58" s="23" t="e">
        <f>VLOOKUP($M58,УЧАСТНИКИ!$A$2:$L$1106,4,FALSE)</f>
        <v>#N/A</v>
      </c>
      <c r="D58" s="23" t="e">
        <f>VLOOKUP($M58,УЧАСТНИКИ!$A$2:$L$1106,8,FALSE)</f>
        <v>#N/A</v>
      </c>
      <c r="E58" s="22" t="e">
        <f>VLOOKUP($M58,УЧАСТНИКИ!$A$2:$L$1106,5,FALSE)</f>
        <v>#N/A</v>
      </c>
      <c r="F58" s="23" t="e">
        <f>VLOOKUP($M58,УЧАСТНИКИ!$A$2:$L$1106,7,FALSE)</f>
        <v>#N/A</v>
      </c>
      <c r="G58" s="24" t="e">
        <f>VLOOKUP($M58,УЧАСТНИКИ!$A$2:$L$1106,11,FALSE)</f>
        <v>#N/A</v>
      </c>
      <c r="H58" s="25"/>
      <c r="I58" s="10">
        <f t="shared" si="4"/>
        <v>0</v>
      </c>
      <c r="J58" s="26" t="str">
        <f t="shared" si="5"/>
        <v>МСМК</v>
      </c>
      <c r="K58" s="24" t="e">
        <f>VLOOKUP($M58,УЧАСТНИКИ!$A$2:$L$1106,9,FALSE)</f>
        <v>#N/A</v>
      </c>
      <c r="L58" s="22" t="e">
        <f>VLOOKUP($M58,УЧАСТНИКИ!$A$2:$L$1106,10,FALSE)</f>
        <v>#N/A</v>
      </c>
    </row>
    <row r="59" spans="1:12" ht="13.2" customHeight="1" x14ac:dyDescent="0.25">
      <c r="A59" s="34" t="s">
        <v>151</v>
      </c>
      <c r="B59" s="22" t="e">
        <f>VLOOKUP($M59,УЧАСТНИКИ!$A$2:$L$1106,3,FALSE)</f>
        <v>#N/A</v>
      </c>
      <c r="C59" s="23" t="e">
        <f>VLOOKUP($M59,УЧАСТНИКИ!$A$2:$L$1106,4,FALSE)</f>
        <v>#N/A</v>
      </c>
      <c r="D59" s="23" t="e">
        <f>VLOOKUP($M59,УЧАСТНИКИ!$A$2:$L$1106,8,FALSE)</f>
        <v>#N/A</v>
      </c>
      <c r="E59" s="22" t="e">
        <f>VLOOKUP($M59,УЧАСТНИКИ!$A$2:$L$1106,5,FALSE)</f>
        <v>#N/A</v>
      </c>
      <c r="F59" s="23" t="e">
        <f>VLOOKUP($M59,УЧАСТНИКИ!$A$2:$L$1106,7,FALSE)</f>
        <v>#N/A</v>
      </c>
      <c r="G59" s="24" t="e">
        <f>VLOOKUP($M59,УЧАСТНИКИ!$A$2:$L$1106,11,FALSE)</f>
        <v>#N/A</v>
      </c>
      <c r="H59" s="25"/>
      <c r="I59" s="10">
        <f t="shared" si="4"/>
        <v>0</v>
      </c>
      <c r="J59" s="26" t="str">
        <f t="shared" si="5"/>
        <v>МСМК</v>
      </c>
      <c r="K59" s="24" t="e">
        <f>VLOOKUP($M59,УЧАСТНИКИ!$A$2:$L$1106,9,FALSE)</f>
        <v>#N/A</v>
      </c>
      <c r="L59" s="22" t="e">
        <f>VLOOKUP($M59,УЧАСТНИКИ!$A$2:$L$1106,10,FALSE)</f>
        <v>#N/A</v>
      </c>
    </row>
    <row r="60" spans="1:12" ht="13.2" customHeight="1" x14ac:dyDescent="0.25">
      <c r="A60" s="34" t="s">
        <v>152</v>
      </c>
      <c r="B60" s="22" t="e">
        <f>VLOOKUP($M60,УЧАСТНИКИ!$A$2:$L$1106,3,FALSE)</f>
        <v>#N/A</v>
      </c>
      <c r="C60" s="23" t="e">
        <f>VLOOKUP($M60,УЧАСТНИКИ!$A$2:$L$1106,4,FALSE)</f>
        <v>#N/A</v>
      </c>
      <c r="D60" s="23" t="e">
        <f>VLOOKUP($M60,УЧАСТНИКИ!$A$2:$L$1106,8,FALSE)</f>
        <v>#N/A</v>
      </c>
      <c r="E60" s="22" t="e">
        <f>VLOOKUP($M60,УЧАСТНИКИ!$A$2:$L$1106,5,FALSE)</f>
        <v>#N/A</v>
      </c>
      <c r="F60" s="23" t="e">
        <f>VLOOKUP($M60,УЧАСТНИКИ!$A$2:$L$1106,7,FALSE)</f>
        <v>#N/A</v>
      </c>
      <c r="G60" s="24" t="e">
        <f>VLOOKUP($M60,УЧАСТНИКИ!$A$2:$L$1106,11,FALSE)</f>
        <v>#N/A</v>
      </c>
      <c r="H60" s="25"/>
      <c r="I60" s="10">
        <f t="shared" si="4"/>
        <v>0</v>
      </c>
      <c r="J60" s="26" t="str">
        <f t="shared" si="5"/>
        <v>МСМК</v>
      </c>
      <c r="K60" s="24" t="e">
        <f>VLOOKUP($M60,УЧАСТНИКИ!$A$2:$L$1106,9,FALSE)</f>
        <v>#N/A</v>
      </c>
      <c r="L60" s="22" t="e">
        <f>VLOOKUP($M60,УЧАСТНИКИ!$A$2:$L$1106,10,FALSE)</f>
        <v>#N/A</v>
      </c>
    </row>
    <row r="61" spans="1:12" ht="13.2" customHeight="1" x14ac:dyDescent="0.25">
      <c r="A61" s="34" t="s">
        <v>153</v>
      </c>
      <c r="B61" s="22" t="e">
        <f>VLOOKUP($M61,УЧАСТНИКИ!$A$2:$L$1106,3,FALSE)</f>
        <v>#N/A</v>
      </c>
      <c r="C61" s="23" t="e">
        <f>VLOOKUP($M61,УЧАСТНИКИ!$A$2:$L$1106,4,FALSE)</f>
        <v>#N/A</v>
      </c>
      <c r="D61" s="23" t="e">
        <f>VLOOKUP($M61,УЧАСТНИКИ!$A$2:$L$1106,8,FALSE)</f>
        <v>#N/A</v>
      </c>
      <c r="E61" s="22" t="e">
        <f>VLOOKUP($M61,УЧАСТНИКИ!$A$2:$L$1106,5,FALSE)</f>
        <v>#N/A</v>
      </c>
      <c r="F61" s="23" t="e">
        <f>VLOOKUP($M61,УЧАСТНИКИ!$A$2:$L$1106,7,FALSE)</f>
        <v>#N/A</v>
      </c>
      <c r="G61" s="24" t="e">
        <f>VLOOKUP($M61,УЧАСТНИКИ!$A$2:$L$1106,11,FALSE)</f>
        <v>#N/A</v>
      </c>
      <c r="H61" s="25"/>
      <c r="I61" s="10">
        <f t="shared" si="4"/>
        <v>0</v>
      </c>
      <c r="J61" s="26" t="str">
        <f t="shared" si="5"/>
        <v>МСМК</v>
      </c>
      <c r="K61" s="24" t="e">
        <f>VLOOKUP($M61,УЧАСТНИКИ!$A$2:$L$1106,9,FALSE)</f>
        <v>#N/A</v>
      </c>
      <c r="L61" s="22" t="e">
        <f>VLOOKUP($M61,УЧАСТНИКИ!$A$2:$L$1106,10,FALSE)</f>
        <v>#N/A</v>
      </c>
    </row>
    <row r="62" spans="1:12" ht="13.2" customHeight="1" x14ac:dyDescent="0.25">
      <c r="A62" s="34" t="s">
        <v>154</v>
      </c>
      <c r="B62" s="22" t="e">
        <f>VLOOKUP($M62,УЧАСТНИКИ!$A$2:$L$1106,3,FALSE)</f>
        <v>#N/A</v>
      </c>
      <c r="C62" s="23" t="e">
        <f>VLOOKUP($M62,УЧАСТНИКИ!$A$2:$L$1106,4,FALSE)</f>
        <v>#N/A</v>
      </c>
      <c r="D62" s="23" t="e">
        <f>VLOOKUP($M62,УЧАСТНИКИ!$A$2:$L$1106,8,FALSE)</f>
        <v>#N/A</v>
      </c>
      <c r="E62" s="22" t="e">
        <f>VLOOKUP($M62,УЧАСТНИКИ!$A$2:$L$1106,5,FALSE)</f>
        <v>#N/A</v>
      </c>
      <c r="F62" s="23" t="e">
        <f>VLOOKUP($M62,УЧАСТНИКИ!$A$2:$L$1106,7,FALSE)</f>
        <v>#N/A</v>
      </c>
      <c r="G62" s="24" t="e">
        <f>VLOOKUP($M62,УЧАСТНИКИ!$A$2:$L$1106,11,FALSE)</f>
        <v>#N/A</v>
      </c>
      <c r="H62" s="25"/>
      <c r="I62" s="10">
        <f t="shared" si="4"/>
        <v>0</v>
      </c>
      <c r="J62" s="26" t="str">
        <f t="shared" si="5"/>
        <v>МСМК</v>
      </c>
      <c r="K62" s="24" t="e">
        <f>VLOOKUP($M62,УЧАСТНИКИ!$A$2:$L$1106,9,FALSE)</f>
        <v>#N/A</v>
      </c>
      <c r="L62" s="22" t="e">
        <f>VLOOKUP($M62,УЧАСТНИКИ!$A$2:$L$1106,10,FALSE)</f>
        <v>#N/A</v>
      </c>
    </row>
    <row r="63" spans="1:12" ht="13.2" customHeight="1" x14ac:dyDescent="0.25">
      <c r="A63" s="34" t="s">
        <v>155</v>
      </c>
      <c r="B63" s="22" t="e">
        <f>VLOOKUP($M63,УЧАСТНИКИ!$A$2:$L$1106,3,FALSE)</f>
        <v>#N/A</v>
      </c>
      <c r="C63" s="23" t="e">
        <f>VLOOKUP($M63,УЧАСТНИКИ!$A$2:$L$1106,4,FALSE)</f>
        <v>#N/A</v>
      </c>
      <c r="D63" s="23" t="e">
        <f>VLOOKUP($M63,УЧАСТНИКИ!$A$2:$L$1106,8,FALSE)</f>
        <v>#N/A</v>
      </c>
      <c r="E63" s="22" t="e">
        <f>VLOOKUP($M63,УЧАСТНИКИ!$A$2:$L$1106,5,FALSE)</f>
        <v>#N/A</v>
      </c>
      <c r="F63" s="23" t="e">
        <f>VLOOKUP($M63,УЧАСТНИКИ!$A$2:$L$1106,7,FALSE)</f>
        <v>#N/A</v>
      </c>
      <c r="G63" s="24" t="e">
        <f>VLOOKUP($M63,УЧАСТНИКИ!$A$2:$L$1106,11,FALSE)</f>
        <v>#N/A</v>
      </c>
      <c r="H63" s="25"/>
      <c r="I63" s="10">
        <f t="shared" si="4"/>
        <v>0</v>
      </c>
      <c r="J63" s="26" t="str">
        <f t="shared" si="5"/>
        <v>МСМК</v>
      </c>
      <c r="K63" s="24" t="e">
        <f>VLOOKUP($M63,УЧАСТНИКИ!$A$2:$L$1106,9,FALSE)</f>
        <v>#N/A</v>
      </c>
      <c r="L63" s="22" t="e">
        <f>VLOOKUP($M63,УЧАСТНИКИ!$A$2:$L$1106,10,FALSE)</f>
        <v>#N/A</v>
      </c>
    </row>
    <row r="64" spans="1:12" ht="13.2" customHeight="1" x14ac:dyDescent="0.25">
      <c r="A64" s="34" t="s">
        <v>156</v>
      </c>
      <c r="B64" s="22" t="e">
        <f>VLOOKUP($M64,УЧАСТНИКИ!$A$2:$L$1106,3,FALSE)</f>
        <v>#N/A</v>
      </c>
      <c r="C64" s="23" t="e">
        <f>VLOOKUP($M64,УЧАСТНИКИ!$A$2:$L$1106,4,FALSE)</f>
        <v>#N/A</v>
      </c>
      <c r="D64" s="23" t="e">
        <f>VLOOKUP($M64,УЧАСТНИКИ!$A$2:$L$1106,8,FALSE)</f>
        <v>#N/A</v>
      </c>
      <c r="E64" s="22" t="e">
        <f>VLOOKUP($M64,УЧАСТНИКИ!$A$2:$L$1106,5,FALSE)</f>
        <v>#N/A</v>
      </c>
      <c r="F64" s="23" t="e">
        <f>VLOOKUP($M64,УЧАСТНИКИ!$A$2:$L$1106,7,FALSE)</f>
        <v>#N/A</v>
      </c>
      <c r="G64" s="24" t="e">
        <f>VLOOKUP($M64,УЧАСТНИКИ!$A$2:$L$1106,11,FALSE)</f>
        <v>#N/A</v>
      </c>
      <c r="H64" s="25"/>
      <c r="I64" s="10">
        <f t="shared" si="4"/>
        <v>0</v>
      </c>
      <c r="J64" s="26" t="str">
        <f t="shared" si="5"/>
        <v>МСМК</v>
      </c>
      <c r="K64" s="24" t="e">
        <f>VLOOKUP($M64,УЧАСТНИКИ!$A$2:$L$1106,9,FALSE)</f>
        <v>#N/A</v>
      </c>
      <c r="L64" s="22" t="e">
        <f>VLOOKUP($M64,УЧАСТНИКИ!$A$2:$L$1106,10,FALSE)</f>
        <v>#N/A</v>
      </c>
    </row>
    <row r="65" spans="1:12" ht="13.2" customHeight="1" x14ac:dyDescent="0.25">
      <c r="A65" s="34" t="s">
        <v>157</v>
      </c>
      <c r="B65" s="22" t="e">
        <f>VLOOKUP($M65,УЧАСТНИКИ!$A$2:$L$1106,3,FALSE)</f>
        <v>#N/A</v>
      </c>
      <c r="C65" s="23" t="e">
        <f>VLOOKUP($M65,УЧАСТНИКИ!$A$2:$L$1106,4,FALSE)</f>
        <v>#N/A</v>
      </c>
      <c r="D65" s="23" t="e">
        <f>VLOOKUP($M65,УЧАСТНИКИ!$A$2:$L$1106,8,FALSE)</f>
        <v>#N/A</v>
      </c>
      <c r="E65" s="22" t="e">
        <f>VLOOKUP($M65,УЧАСТНИКИ!$A$2:$L$1106,5,FALSE)</f>
        <v>#N/A</v>
      </c>
      <c r="F65" s="23" t="e">
        <f>VLOOKUP($M65,УЧАСТНИКИ!$A$2:$L$1106,7,FALSE)</f>
        <v>#N/A</v>
      </c>
      <c r="G65" s="24" t="e">
        <f>VLOOKUP($M65,УЧАСТНИКИ!$A$2:$L$1106,11,FALSE)</f>
        <v>#N/A</v>
      </c>
      <c r="H65" s="25"/>
      <c r="I65" s="10">
        <f t="shared" si="4"/>
        <v>0</v>
      </c>
      <c r="J65" s="26" t="str">
        <f t="shared" si="5"/>
        <v>МСМК</v>
      </c>
      <c r="K65" s="24" t="e">
        <f>VLOOKUP($M65,УЧАСТНИКИ!$A$2:$L$1106,9,FALSE)</f>
        <v>#N/A</v>
      </c>
      <c r="L65" s="22" t="e">
        <f>VLOOKUP($M65,УЧАСТНИКИ!$A$2:$L$1106,10,FALSE)</f>
        <v>#N/A</v>
      </c>
    </row>
    <row r="66" spans="1:12" ht="13.2" customHeight="1" x14ac:dyDescent="0.25">
      <c r="A66" s="34" t="s">
        <v>158</v>
      </c>
      <c r="B66" s="22" t="e">
        <f>VLOOKUP($M66,УЧАСТНИКИ!$A$2:$L$1106,3,FALSE)</f>
        <v>#N/A</v>
      </c>
      <c r="C66" s="23" t="e">
        <f>VLOOKUP($M66,УЧАСТНИКИ!$A$2:$L$1106,4,FALSE)</f>
        <v>#N/A</v>
      </c>
      <c r="D66" s="23" t="e">
        <f>VLOOKUP($M66,УЧАСТНИКИ!$A$2:$L$1106,8,FALSE)</f>
        <v>#N/A</v>
      </c>
      <c r="E66" s="22" t="e">
        <f>VLOOKUP($M66,УЧАСТНИКИ!$A$2:$L$1106,5,FALSE)</f>
        <v>#N/A</v>
      </c>
      <c r="F66" s="23" t="e">
        <f>VLOOKUP($M66,УЧАСТНИКИ!$A$2:$L$1106,7,FALSE)</f>
        <v>#N/A</v>
      </c>
      <c r="G66" s="24" t="e">
        <f>VLOOKUP($M66,УЧАСТНИКИ!$A$2:$L$1106,11,FALSE)</f>
        <v>#N/A</v>
      </c>
      <c r="H66" s="25"/>
      <c r="I66" s="10">
        <f t="shared" si="4"/>
        <v>0</v>
      </c>
      <c r="J66" s="26" t="str">
        <f t="shared" si="5"/>
        <v>МСМК</v>
      </c>
      <c r="K66" s="24" t="e">
        <f>VLOOKUP($M66,УЧАСТНИКИ!$A$2:$L$1106,9,FALSE)</f>
        <v>#N/A</v>
      </c>
      <c r="L66" s="22" t="e">
        <f>VLOOKUP($M66,УЧАСТНИКИ!$A$2:$L$1106,10,FALSE)</f>
        <v>#N/A</v>
      </c>
    </row>
    <row r="67" spans="1:12" ht="13.2" customHeight="1" x14ac:dyDescent="0.25">
      <c r="A67" s="34" t="s">
        <v>159</v>
      </c>
      <c r="B67" s="22" t="e">
        <f>VLOOKUP($M67,УЧАСТНИКИ!$A$2:$L$1106,3,FALSE)</f>
        <v>#N/A</v>
      </c>
      <c r="C67" s="23" t="e">
        <f>VLOOKUP($M67,УЧАСТНИКИ!$A$2:$L$1106,4,FALSE)</f>
        <v>#N/A</v>
      </c>
      <c r="D67" s="23" t="e">
        <f>VLOOKUP($M67,УЧАСТНИКИ!$A$2:$L$1106,8,FALSE)</f>
        <v>#N/A</v>
      </c>
      <c r="E67" s="22" t="e">
        <f>VLOOKUP($M67,УЧАСТНИКИ!$A$2:$L$1106,5,FALSE)</f>
        <v>#N/A</v>
      </c>
      <c r="F67" s="23" t="e">
        <f>VLOOKUP($M67,УЧАСТНИКИ!$A$2:$L$1106,7,FALSE)</f>
        <v>#N/A</v>
      </c>
      <c r="G67" s="24" t="e">
        <f>VLOOKUP($M67,УЧАСТНИКИ!$A$2:$L$1106,11,FALSE)</f>
        <v>#N/A</v>
      </c>
      <c r="H67" s="25"/>
      <c r="I67" s="10">
        <f t="shared" si="4"/>
        <v>0</v>
      </c>
      <c r="J67" s="26" t="str">
        <f t="shared" si="5"/>
        <v>МСМК</v>
      </c>
      <c r="K67" s="24" t="e">
        <f>VLOOKUP($M67,УЧАСТНИКИ!$A$2:$L$1106,9,FALSE)</f>
        <v>#N/A</v>
      </c>
      <c r="L67" s="22" t="e">
        <f>VLOOKUP($M67,УЧАСТНИКИ!$A$2:$L$1106,10,FALSE)</f>
        <v>#N/A</v>
      </c>
    </row>
    <row r="68" spans="1:12" ht="13.2" customHeight="1" x14ac:dyDescent="0.25">
      <c r="A68" s="34" t="s">
        <v>160</v>
      </c>
      <c r="B68" s="22" t="e">
        <f>VLOOKUP($M68,УЧАСТНИКИ!$A$2:$L$1106,3,FALSE)</f>
        <v>#N/A</v>
      </c>
      <c r="C68" s="23" t="e">
        <f>VLOOKUP($M68,УЧАСТНИКИ!$A$2:$L$1106,4,FALSE)</f>
        <v>#N/A</v>
      </c>
      <c r="D68" s="23" t="e">
        <f>VLOOKUP($M68,УЧАСТНИКИ!$A$2:$L$1106,8,FALSE)</f>
        <v>#N/A</v>
      </c>
      <c r="E68" s="22" t="e">
        <f>VLOOKUP($M68,УЧАСТНИКИ!$A$2:$L$1106,5,FALSE)</f>
        <v>#N/A</v>
      </c>
      <c r="F68" s="23" t="e">
        <f>VLOOKUP($M68,УЧАСТНИКИ!$A$2:$L$1106,7,FALSE)</f>
        <v>#N/A</v>
      </c>
      <c r="G68" s="24" t="e">
        <f>VLOOKUP($M68,УЧАСТНИКИ!$A$2:$L$1106,11,FALSE)</f>
        <v>#N/A</v>
      </c>
      <c r="H68" s="25"/>
      <c r="I68" s="10">
        <f t="shared" si="4"/>
        <v>0</v>
      </c>
      <c r="J68" s="26" t="str">
        <f t="shared" si="5"/>
        <v>МСМК</v>
      </c>
      <c r="K68" s="24" t="e">
        <f>VLOOKUP($M68,УЧАСТНИКИ!$A$2:$L$1106,9,FALSE)</f>
        <v>#N/A</v>
      </c>
      <c r="L68" s="22" t="e">
        <f>VLOOKUP($M68,УЧАСТНИКИ!$A$2:$L$1106,10,FALSE)</f>
        <v>#N/A</v>
      </c>
    </row>
    <row r="69" spans="1:12" ht="13.2" customHeight="1" x14ac:dyDescent="0.25">
      <c r="A69" s="34" t="s">
        <v>161</v>
      </c>
      <c r="B69" s="22" t="e">
        <f>VLOOKUP($M69,УЧАСТНИКИ!$A$2:$L$1106,3,FALSE)</f>
        <v>#N/A</v>
      </c>
      <c r="C69" s="23" t="e">
        <f>VLOOKUP($M69,УЧАСТНИКИ!$A$2:$L$1106,4,FALSE)</f>
        <v>#N/A</v>
      </c>
      <c r="D69" s="23" t="e">
        <f>VLOOKUP($M69,УЧАСТНИКИ!$A$2:$L$1106,8,FALSE)</f>
        <v>#N/A</v>
      </c>
      <c r="E69" s="22" t="e">
        <f>VLOOKUP($M69,УЧАСТНИКИ!$A$2:$L$1106,5,FALSE)</f>
        <v>#N/A</v>
      </c>
      <c r="F69" s="23" t="e">
        <f>VLOOKUP($M69,УЧАСТНИКИ!$A$2:$L$1106,7,FALSE)</f>
        <v>#N/A</v>
      </c>
      <c r="G69" s="24" t="e">
        <f>VLOOKUP($M69,УЧАСТНИКИ!$A$2:$L$1106,11,FALSE)</f>
        <v>#N/A</v>
      </c>
      <c r="H69" s="25"/>
      <c r="I69" s="10">
        <f t="shared" si="4"/>
        <v>0</v>
      </c>
      <c r="J69" s="26" t="str">
        <f t="shared" si="5"/>
        <v>МСМК</v>
      </c>
      <c r="K69" s="24" t="e">
        <f>VLOOKUP($M69,УЧАСТНИКИ!$A$2:$L$1106,9,FALSE)</f>
        <v>#N/A</v>
      </c>
      <c r="L69" s="22" t="e">
        <f>VLOOKUP($M69,УЧАСТНИКИ!$A$2:$L$1106,10,FALSE)</f>
        <v>#N/A</v>
      </c>
    </row>
    <row r="70" spans="1:12" ht="13.2" customHeight="1" x14ac:dyDescent="0.25">
      <c r="A70" s="34" t="s">
        <v>162</v>
      </c>
      <c r="B70" s="22" t="e">
        <f>VLOOKUP($M70,УЧАСТНИКИ!$A$2:$L$1106,3,FALSE)</f>
        <v>#N/A</v>
      </c>
      <c r="C70" s="23" t="e">
        <f>VLOOKUP($M70,УЧАСТНИКИ!$A$2:$L$1106,4,FALSE)</f>
        <v>#N/A</v>
      </c>
      <c r="D70" s="23" t="e">
        <f>VLOOKUP($M70,УЧАСТНИКИ!$A$2:$L$1106,8,FALSE)</f>
        <v>#N/A</v>
      </c>
      <c r="E70" s="22" t="e">
        <f>VLOOKUP($M70,УЧАСТНИКИ!$A$2:$L$1106,5,FALSE)</f>
        <v>#N/A</v>
      </c>
      <c r="F70" s="23" t="e">
        <f>VLOOKUP($M70,УЧАСТНИКИ!$A$2:$L$1106,7,FALSE)</f>
        <v>#N/A</v>
      </c>
      <c r="G70" s="24" t="e">
        <f>VLOOKUP($M70,УЧАСТНИКИ!$A$2:$L$1106,11,FALSE)</f>
        <v>#N/A</v>
      </c>
      <c r="H70" s="25"/>
      <c r="I70" s="10">
        <f t="shared" si="4"/>
        <v>0</v>
      </c>
      <c r="J70" s="26" t="str">
        <f t="shared" si="5"/>
        <v>МСМК</v>
      </c>
      <c r="K70" s="24" t="e">
        <f>VLOOKUP($M70,УЧАСТНИКИ!$A$2:$L$1106,9,FALSE)</f>
        <v>#N/A</v>
      </c>
      <c r="L70" s="22" t="e">
        <f>VLOOKUP($M70,УЧАСТНИКИ!$A$2:$L$1106,10,FALSE)</f>
        <v>#N/A</v>
      </c>
    </row>
    <row r="71" spans="1:12" ht="13.2" customHeight="1" x14ac:dyDescent="0.25">
      <c r="A71" s="34" t="s">
        <v>163</v>
      </c>
      <c r="B71" s="22" t="e">
        <f>VLOOKUP($M71,УЧАСТНИКИ!$A$2:$L$1106,3,FALSE)</f>
        <v>#N/A</v>
      </c>
      <c r="C71" s="23" t="e">
        <f>VLOOKUP($M71,УЧАСТНИКИ!$A$2:$L$1106,4,FALSE)</f>
        <v>#N/A</v>
      </c>
      <c r="D71" s="23" t="e">
        <f>VLOOKUP($M71,УЧАСТНИКИ!$A$2:$L$1106,8,FALSE)</f>
        <v>#N/A</v>
      </c>
      <c r="E71" s="22" t="e">
        <f>VLOOKUP($M71,УЧАСТНИКИ!$A$2:$L$1106,5,FALSE)</f>
        <v>#N/A</v>
      </c>
      <c r="F71" s="23" t="e">
        <f>VLOOKUP($M71,УЧАСТНИКИ!$A$2:$L$1106,7,FALSE)</f>
        <v>#N/A</v>
      </c>
      <c r="G71" s="24" t="e">
        <f>VLOOKUP($M71,УЧАСТНИКИ!$A$2:$L$1106,11,FALSE)</f>
        <v>#N/A</v>
      </c>
      <c r="H71" s="25"/>
      <c r="I71" s="10">
        <f t="shared" si="4"/>
        <v>0</v>
      </c>
      <c r="J71" s="26" t="str">
        <f t="shared" si="5"/>
        <v>МСМК</v>
      </c>
      <c r="K71" s="24" t="e">
        <f>VLOOKUP($M71,УЧАСТНИКИ!$A$2:$L$1106,9,FALSE)</f>
        <v>#N/A</v>
      </c>
      <c r="L71" s="22" t="e">
        <f>VLOOKUP($M71,УЧАСТНИКИ!$A$2:$L$1106,10,FALSE)</f>
        <v>#N/A</v>
      </c>
    </row>
    <row r="72" spans="1:12" ht="13.2" customHeight="1" x14ac:dyDescent="0.25">
      <c r="A72" s="34" t="s">
        <v>164</v>
      </c>
      <c r="B72" s="22" t="e">
        <f>VLOOKUP($M72,УЧАСТНИКИ!$A$2:$L$1106,3,FALSE)</f>
        <v>#N/A</v>
      </c>
      <c r="C72" s="23" t="e">
        <f>VLOOKUP($M72,УЧАСТНИКИ!$A$2:$L$1106,4,FALSE)</f>
        <v>#N/A</v>
      </c>
      <c r="D72" s="23" t="e">
        <f>VLOOKUP($M72,УЧАСТНИКИ!$A$2:$L$1106,8,FALSE)</f>
        <v>#N/A</v>
      </c>
      <c r="E72" s="22" t="e">
        <f>VLOOKUP($M72,УЧАСТНИКИ!$A$2:$L$1106,5,FALSE)</f>
        <v>#N/A</v>
      </c>
      <c r="F72" s="23" t="e">
        <f>VLOOKUP($M72,УЧАСТНИКИ!$A$2:$L$1106,7,FALSE)</f>
        <v>#N/A</v>
      </c>
      <c r="G72" s="24" t="e">
        <f>VLOOKUP($M72,УЧАСТНИКИ!$A$2:$L$1106,11,FALSE)</f>
        <v>#N/A</v>
      </c>
      <c r="H72" s="25"/>
      <c r="I72" s="10">
        <f t="shared" si="4"/>
        <v>0</v>
      </c>
      <c r="J72" s="26" t="str">
        <f t="shared" si="5"/>
        <v>МСМК</v>
      </c>
      <c r="K72" s="24" t="e">
        <f>VLOOKUP($M72,УЧАСТНИКИ!$A$2:$L$1106,9,FALSE)</f>
        <v>#N/A</v>
      </c>
      <c r="L72" s="22" t="e">
        <f>VLOOKUP($M72,УЧАСТНИКИ!$A$2:$L$1106,10,FALSE)</f>
        <v>#N/A</v>
      </c>
    </row>
    <row r="73" spans="1:12" ht="13.2" customHeight="1" x14ac:dyDescent="0.25">
      <c r="A73" s="34" t="s">
        <v>165</v>
      </c>
      <c r="B73" s="22" t="e">
        <f>VLOOKUP($M73,УЧАСТНИКИ!$A$2:$L$1106,3,FALSE)</f>
        <v>#N/A</v>
      </c>
      <c r="C73" s="23" t="e">
        <f>VLOOKUP($M73,УЧАСТНИКИ!$A$2:$L$1106,4,FALSE)</f>
        <v>#N/A</v>
      </c>
      <c r="D73" s="23" t="e">
        <f>VLOOKUP($M73,УЧАСТНИКИ!$A$2:$L$1106,8,FALSE)</f>
        <v>#N/A</v>
      </c>
      <c r="E73" s="22" t="e">
        <f>VLOOKUP($M73,УЧАСТНИКИ!$A$2:$L$1106,5,FALSE)</f>
        <v>#N/A</v>
      </c>
      <c r="F73" s="23" t="e">
        <f>VLOOKUP($M73,УЧАСТНИКИ!$A$2:$L$1106,7,FALSE)</f>
        <v>#N/A</v>
      </c>
      <c r="G73" s="24" t="e">
        <f>VLOOKUP($M73,УЧАСТНИКИ!$A$2:$L$1106,11,FALSE)</f>
        <v>#N/A</v>
      </c>
      <c r="H73" s="25"/>
      <c r="I73" s="10">
        <f t="shared" si="4"/>
        <v>0</v>
      </c>
      <c r="J73" s="26" t="str">
        <f t="shared" si="5"/>
        <v>МСМК</v>
      </c>
      <c r="K73" s="24" t="e">
        <f>VLOOKUP($M73,УЧАСТНИКИ!$A$2:$L$1106,9,FALSE)</f>
        <v>#N/A</v>
      </c>
      <c r="L73" s="22" t="e">
        <f>VLOOKUP($M73,УЧАСТНИКИ!$A$2:$L$1106,10,FALSE)</f>
        <v>#N/A</v>
      </c>
    </row>
    <row r="74" spans="1:12" ht="13.2" customHeight="1" x14ac:dyDescent="0.25">
      <c r="A74" s="34" t="s">
        <v>166</v>
      </c>
      <c r="B74" s="22" t="e">
        <f>VLOOKUP($M74,УЧАСТНИКИ!$A$2:$L$1106,3,FALSE)</f>
        <v>#N/A</v>
      </c>
      <c r="C74" s="23" t="e">
        <f>VLOOKUP($M74,УЧАСТНИКИ!$A$2:$L$1106,4,FALSE)</f>
        <v>#N/A</v>
      </c>
      <c r="D74" s="23" t="e">
        <f>VLOOKUP($M74,УЧАСТНИКИ!$A$2:$L$1106,8,FALSE)</f>
        <v>#N/A</v>
      </c>
      <c r="E74" s="22" t="e">
        <f>VLOOKUP($M74,УЧАСТНИКИ!$A$2:$L$1106,5,FALSE)</f>
        <v>#N/A</v>
      </c>
      <c r="F74" s="23" t="e">
        <f>VLOOKUP($M74,УЧАСТНИКИ!$A$2:$L$1106,7,FALSE)</f>
        <v>#N/A</v>
      </c>
      <c r="G74" s="24" t="e">
        <f>VLOOKUP($M74,УЧАСТНИКИ!$A$2:$L$1106,11,FALSE)</f>
        <v>#N/A</v>
      </c>
      <c r="H74" s="25"/>
      <c r="I74" s="10">
        <f t="shared" si="4"/>
        <v>0</v>
      </c>
      <c r="J74" s="26" t="str">
        <f t="shared" si="5"/>
        <v>МСМК</v>
      </c>
      <c r="K74" s="24" t="e">
        <f>VLOOKUP($M74,УЧАСТНИКИ!$A$2:$L$1106,9,FALSE)</f>
        <v>#N/A</v>
      </c>
      <c r="L74" s="22" t="e">
        <f>VLOOKUP($M74,УЧАСТНИКИ!$A$2:$L$1106,10,FALSE)</f>
        <v>#N/A</v>
      </c>
    </row>
    <row r="75" spans="1:12" ht="13.2" customHeight="1" x14ac:dyDescent="0.25">
      <c r="A75" s="34" t="s">
        <v>167</v>
      </c>
      <c r="B75" s="22" t="e">
        <f>VLOOKUP($M75,УЧАСТНИКИ!$A$2:$L$1106,3,FALSE)</f>
        <v>#N/A</v>
      </c>
      <c r="C75" s="23" t="e">
        <f>VLOOKUP($M75,УЧАСТНИКИ!$A$2:$L$1106,4,FALSE)</f>
        <v>#N/A</v>
      </c>
      <c r="D75" s="23" t="e">
        <f>VLOOKUP($M75,УЧАСТНИКИ!$A$2:$L$1106,8,FALSE)</f>
        <v>#N/A</v>
      </c>
      <c r="E75" s="22" t="e">
        <f>VLOOKUP($M75,УЧАСТНИКИ!$A$2:$L$1106,5,FALSE)</f>
        <v>#N/A</v>
      </c>
      <c r="F75" s="23" t="e">
        <f>VLOOKUP($M75,УЧАСТНИКИ!$A$2:$L$1106,7,FALSE)</f>
        <v>#N/A</v>
      </c>
      <c r="G75" s="24" t="e">
        <f>VLOOKUP($M75,УЧАСТНИКИ!$A$2:$L$1106,11,FALSE)</f>
        <v>#N/A</v>
      </c>
      <c r="H75" s="25"/>
      <c r="I75" s="10">
        <f t="shared" si="4"/>
        <v>0</v>
      </c>
      <c r="J75" s="26" t="str">
        <f t="shared" si="5"/>
        <v>МСМК</v>
      </c>
      <c r="K75" s="24" t="e">
        <f>VLOOKUP($M75,УЧАСТНИКИ!$A$2:$L$1106,9,FALSE)</f>
        <v>#N/A</v>
      </c>
      <c r="L75" s="22" t="e">
        <f>VLOOKUP($M75,УЧАСТНИКИ!$A$2:$L$1106,10,FALSE)</f>
        <v>#N/A</v>
      </c>
    </row>
    <row r="76" spans="1:12" ht="13.2" customHeight="1" x14ac:dyDescent="0.25">
      <c r="A76" s="34" t="s">
        <v>168</v>
      </c>
      <c r="B76" s="22" t="e">
        <f>VLOOKUP($M76,УЧАСТНИКИ!$A$2:$L$1106,3,FALSE)</f>
        <v>#N/A</v>
      </c>
      <c r="C76" s="23" t="e">
        <f>VLOOKUP($M76,УЧАСТНИКИ!$A$2:$L$1106,4,FALSE)</f>
        <v>#N/A</v>
      </c>
      <c r="D76" s="23" t="e">
        <f>VLOOKUP($M76,УЧАСТНИКИ!$A$2:$L$1106,8,FALSE)</f>
        <v>#N/A</v>
      </c>
      <c r="E76" s="22" t="e">
        <f>VLOOKUP($M76,УЧАСТНИКИ!$A$2:$L$1106,5,FALSE)</f>
        <v>#N/A</v>
      </c>
      <c r="F76" s="23" t="e">
        <f>VLOOKUP($M76,УЧАСТНИКИ!$A$2:$L$1106,7,FALSE)</f>
        <v>#N/A</v>
      </c>
      <c r="G76" s="24" t="e">
        <f>VLOOKUP($M76,УЧАСТНИКИ!$A$2:$L$1106,11,FALSE)</f>
        <v>#N/A</v>
      </c>
      <c r="H76" s="25"/>
      <c r="I76" s="10">
        <f t="shared" si="4"/>
        <v>0</v>
      </c>
      <c r="J76" s="26" t="str">
        <f t="shared" si="5"/>
        <v>МСМК</v>
      </c>
      <c r="K76" s="24" t="e">
        <f>VLOOKUP($M76,УЧАСТНИКИ!$A$2:$L$1106,9,FALSE)</f>
        <v>#N/A</v>
      </c>
      <c r="L76" s="22" t="e">
        <f>VLOOKUP($M76,УЧАСТНИКИ!$A$2:$L$1106,10,FALSE)</f>
        <v>#N/A</v>
      </c>
    </row>
    <row r="77" spans="1:12" ht="13.2" customHeight="1" x14ac:dyDescent="0.25">
      <c r="A77" s="34" t="s">
        <v>169</v>
      </c>
      <c r="B77" s="22" t="e">
        <f>VLOOKUP($M77,УЧАСТНИКИ!$A$2:$L$1106,3,FALSE)</f>
        <v>#N/A</v>
      </c>
      <c r="C77" s="23" t="e">
        <f>VLOOKUP($M77,УЧАСТНИКИ!$A$2:$L$1106,4,FALSE)</f>
        <v>#N/A</v>
      </c>
      <c r="D77" s="23" t="e">
        <f>VLOOKUP($M77,УЧАСТНИКИ!$A$2:$L$1106,8,FALSE)</f>
        <v>#N/A</v>
      </c>
      <c r="E77" s="22" t="e">
        <f>VLOOKUP($M77,УЧАСТНИКИ!$A$2:$L$1106,5,FALSE)</f>
        <v>#N/A</v>
      </c>
      <c r="F77" s="23" t="e">
        <f>VLOOKUP($M77,УЧАСТНИКИ!$A$2:$L$1106,7,FALSE)</f>
        <v>#N/A</v>
      </c>
      <c r="G77" s="24" t="e">
        <f>VLOOKUP($M77,УЧАСТНИКИ!$A$2:$L$1106,11,FALSE)</f>
        <v>#N/A</v>
      </c>
      <c r="H77" s="25"/>
      <c r="I77" s="10">
        <f t="shared" si="4"/>
        <v>0</v>
      </c>
      <c r="J77" s="26" t="str">
        <f t="shared" si="5"/>
        <v>МСМК</v>
      </c>
      <c r="K77" s="24" t="e">
        <f>VLOOKUP($M77,УЧАСТНИКИ!$A$2:$L$1106,9,FALSE)</f>
        <v>#N/A</v>
      </c>
      <c r="L77" s="22" t="e">
        <f>VLOOKUP($M77,УЧАСТНИКИ!$A$2:$L$1106,10,FALSE)</f>
        <v>#N/A</v>
      </c>
    </row>
    <row r="78" spans="1:12" ht="13.2" customHeight="1" x14ac:dyDescent="0.25">
      <c r="A78" s="34" t="s">
        <v>170</v>
      </c>
      <c r="B78" s="22" t="e">
        <f>VLOOKUP($M78,УЧАСТНИКИ!$A$2:$L$1106,3,FALSE)</f>
        <v>#N/A</v>
      </c>
      <c r="C78" s="23" t="e">
        <f>VLOOKUP($M78,УЧАСТНИКИ!$A$2:$L$1106,4,FALSE)</f>
        <v>#N/A</v>
      </c>
      <c r="D78" s="23" t="e">
        <f>VLOOKUP($M78,УЧАСТНИКИ!$A$2:$L$1106,8,FALSE)</f>
        <v>#N/A</v>
      </c>
      <c r="E78" s="22" t="e">
        <f>VLOOKUP($M78,УЧАСТНИКИ!$A$2:$L$1106,5,FALSE)</f>
        <v>#N/A</v>
      </c>
      <c r="F78" s="23" t="e">
        <f>VLOOKUP($M78,УЧАСТНИКИ!$A$2:$L$1106,7,FALSE)</f>
        <v>#N/A</v>
      </c>
      <c r="G78" s="24" t="e">
        <f>VLOOKUP($M78,УЧАСТНИКИ!$A$2:$L$1106,11,FALSE)</f>
        <v>#N/A</v>
      </c>
      <c r="H78" s="25"/>
      <c r="I78" s="10">
        <f t="shared" si="4"/>
        <v>0</v>
      </c>
      <c r="J78" s="26" t="str">
        <f t="shared" si="5"/>
        <v>МСМК</v>
      </c>
      <c r="K78" s="24" t="e">
        <f>VLOOKUP($M78,УЧАСТНИКИ!$A$2:$L$1106,9,FALSE)</f>
        <v>#N/A</v>
      </c>
      <c r="L78" s="22" t="e">
        <f>VLOOKUP($M78,УЧАСТНИКИ!$A$2:$L$1106,10,FALSE)</f>
        <v>#N/A</v>
      </c>
    </row>
    <row r="79" spans="1:12" ht="13.2" customHeight="1" x14ac:dyDescent="0.25">
      <c r="A79" s="34" t="s">
        <v>171</v>
      </c>
      <c r="B79" s="22" t="e">
        <f>VLOOKUP($M79,УЧАСТНИКИ!$A$2:$L$1106,3,FALSE)</f>
        <v>#N/A</v>
      </c>
      <c r="C79" s="23" t="e">
        <f>VLOOKUP($M79,УЧАСТНИКИ!$A$2:$L$1106,4,FALSE)</f>
        <v>#N/A</v>
      </c>
      <c r="D79" s="23" t="e">
        <f>VLOOKUP($M79,УЧАСТНИКИ!$A$2:$L$1106,8,FALSE)</f>
        <v>#N/A</v>
      </c>
      <c r="E79" s="22" t="e">
        <f>VLOOKUP($M79,УЧАСТНИКИ!$A$2:$L$1106,5,FALSE)</f>
        <v>#N/A</v>
      </c>
      <c r="F79" s="23" t="e">
        <f>VLOOKUP($M79,УЧАСТНИКИ!$A$2:$L$1106,7,FALSE)</f>
        <v>#N/A</v>
      </c>
      <c r="G79" s="24" t="e">
        <f>VLOOKUP($M79,УЧАСТНИКИ!$A$2:$L$1106,11,FALSE)</f>
        <v>#N/A</v>
      </c>
      <c r="H79" s="25"/>
      <c r="I79" s="10">
        <f t="shared" si="4"/>
        <v>0</v>
      </c>
      <c r="J79" s="26" t="str">
        <f t="shared" si="5"/>
        <v>МСМК</v>
      </c>
      <c r="K79" s="24" t="e">
        <f>VLOOKUP($M79,УЧАСТНИКИ!$A$2:$L$1106,9,FALSE)</f>
        <v>#N/A</v>
      </c>
      <c r="L79" s="22" t="e">
        <f>VLOOKUP($M79,УЧАСТНИКИ!$A$2:$L$1106,10,FALSE)</f>
        <v>#N/A</v>
      </c>
    </row>
    <row r="80" spans="1:12" ht="13.2" customHeight="1" x14ac:dyDescent="0.25">
      <c r="A80" s="34" t="s">
        <v>172</v>
      </c>
      <c r="B80" s="22" t="e">
        <f>VLOOKUP($M80,УЧАСТНИКИ!$A$2:$L$1106,3,FALSE)</f>
        <v>#N/A</v>
      </c>
      <c r="C80" s="23" t="e">
        <f>VLOOKUP($M80,УЧАСТНИКИ!$A$2:$L$1106,4,FALSE)</f>
        <v>#N/A</v>
      </c>
      <c r="D80" s="23" t="e">
        <f>VLOOKUP($M80,УЧАСТНИКИ!$A$2:$L$1106,8,FALSE)</f>
        <v>#N/A</v>
      </c>
      <c r="E80" s="22" t="e">
        <f>VLOOKUP($M80,УЧАСТНИКИ!$A$2:$L$1106,5,FALSE)</f>
        <v>#N/A</v>
      </c>
      <c r="F80" s="23" t="e">
        <f>VLOOKUP($M80,УЧАСТНИКИ!$A$2:$L$1106,7,FALSE)</f>
        <v>#N/A</v>
      </c>
      <c r="G80" s="24" t="e">
        <f>VLOOKUP($M80,УЧАСТНИКИ!$A$2:$L$1106,11,FALSE)</f>
        <v>#N/A</v>
      </c>
      <c r="H80" s="25"/>
      <c r="I80" s="10">
        <f t="shared" si="4"/>
        <v>0</v>
      </c>
      <c r="J80" s="26" t="str">
        <f t="shared" si="5"/>
        <v>МСМК</v>
      </c>
      <c r="K80" s="24" t="e">
        <f>VLOOKUP($M80,УЧАСТНИКИ!$A$2:$L$1106,9,FALSE)</f>
        <v>#N/A</v>
      </c>
      <c r="L80" s="22" t="e">
        <f>VLOOKUP($M80,УЧАСТНИКИ!$A$2:$L$1106,10,FALSE)</f>
        <v>#N/A</v>
      </c>
    </row>
    <row r="81" spans="1:12" ht="13.2" customHeight="1" x14ac:dyDescent="0.25">
      <c r="A81" s="34" t="s">
        <v>173</v>
      </c>
      <c r="B81" s="22" t="e">
        <f>VLOOKUP($M81,УЧАСТНИКИ!$A$2:$L$1106,3,FALSE)</f>
        <v>#N/A</v>
      </c>
      <c r="C81" s="23" t="e">
        <f>VLOOKUP($M81,УЧАСТНИКИ!$A$2:$L$1106,4,FALSE)</f>
        <v>#N/A</v>
      </c>
      <c r="D81" s="23" t="e">
        <f>VLOOKUP($M81,УЧАСТНИКИ!$A$2:$L$1106,8,FALSE)</f>
        <v>#N/A</v>
      </c>
      <c r="E81" s="22" t="e">
        <f>VLOOKUP($M81,УЧАСТНИКИ!$A$2:$L$1106,5,FALSE)</f>
        <v>#N/A</v>
      </c>
      <c r="F81" s="23" t="e">
        <f>VLOOKUP($M81,УЧАСТНИКИ!$A$2:$L$1106,7,FALSE)</f>
        <v>#N/A</v>
      </c>
      <c r="G81" s="24" t="e">
        <f>VLOOKUP($M81,УЧАСТНИКИ!$A$2:$L$1106,11,FALSE)</f>
        <v>#N/A</v>
      </c>
      <c r="H81" s="25"/>
      <c r="I81" s="10">
        <f t="shared" si="4"/>
        <v>0</v>
      </c>
      <c r="J81" s="26" t="str">
        <f t="shared" si="5"/>
        <v>МСМК</v>
      </c>
      <c r="K81" s="24" t="e">
        <f>VLOOKUP($M81,УЧАСТНИКИ!$A$2:$L$1106,9,FALSE)</f>
        <v>#N/A</v>
      </c>
      <c r="L81" s="22" t="e">
        <f>VLOOKUP($M81,УЧАСТНИКИ!$A$2:$L$1106,10,FALSE)</f>
        <v>#N/A</v>
      </c>
    </row>
    <row r="82" spans="1:12" ht="13.2" customHeight="1" x14ac:dyDescent="0.25">
      <c r="A82" s="34" t="s">
        <v>174</v>
      </c>
      <c r="B82" s="22" t="e">
        <f>VLOOKUP($M82,УЧАСТНИКИ!$A$2:$L$1106,3,FALSE)</f>
        <v>#N/A</v>
      </c>
      <c r="C82" s="23" t="e">
        <f>VLOOKUP($M82,УЧАСТНИКИ!$A$2:$L$1106,4,FALSE)</f>
        <v>#N/A</v>
      </c>
      <c r="D82" s="23" t="e">
        <f>VLOOKUP($M82,УЧАСТНИКИ!$A$2:$L$1106,8,FALSE)</f>
        <v>#N/A</v>
      </c>
      <c r="E82" s="22" t="e">
        <f>VLOOKUP($M82,УЧАСТНИКИ!$A$2:$L$1106,5,FALSE)</f>
        <v>#N/A</v>
      </c>
      <c r="F82" s="23" t="e">
        <f>VLOOKUP($M82,УЧАСТНИКИ!$A$2:$L$1106,7,FALSE)</f>
        <v>#N/A</v>
      </c>
      <c r="G82" s="24" t="e">
        <f>VLOOKUP($M82,УЧАСТНИКИ!$A$2:$L$1106,11,FALSE)</f>
        <v>#N/A</v>
      </c>
      <c r="H82" s="25"/>
      <c r="I82" s="10">
        <f t="shared" si="4"/>
        <v>0</v>
      </c>
      <c r="J82" s="26" t="str">
        <f t="shared" si="5"/>
        <v>МСМК</v>
      </c>
      <c r="K82" s="24" t="e">
        <f>VLOOKUP($M82,УЧАСТНИКИ!$A$2:$L$1106,9,FALSE)</f>
        <v>#N/A</v>
      </c>
      <c r="L82" s="22" t="e">
        <f>VLOOKUP($M82,УЧАСТНИКИ!$A$2:$L$1106,10,FALSE)</f>
        <v>#N/A</v>
      </c>
    </row>
    <row r="83" spans="1:12" ht="13.2" customHeight="1" x14ac:dyDescent="0.25">
      <c r="A83" s="11"/>
    </row>
    <row r="84" spans="1:12" ht="13.2" customHeight="1" x14ac:dyDescent="0.25">
      <c r="A84" s="11"/>
    </row>
    <row r="85" spans="1:12" ht="13.2" customHeight="1" x14ac:dyDescent="0.25">
      <c r="A85" s="11"/>
    </row>
    <row r="86" spans="1:12" ht="13.2" customHeight="1" x14ac:dyDescent="0.25">
      <c r="A86" s="11"/>
    </row>
    <row r="87" spans="1:12" ht="13.2" customHeight="1" x14ac:dyDescent="0.25">
      <c r="A87" s="11"/>
    </row>
    <row r="88" spans="1:12" ht="13.2" customHeight="1" x14ac:dyDescent="0.25">
      <c r="A88" s="11"/>
    </row>
    <row r="89" spans="1:12" ht="13.2" customHeight="1" x14ac:dyDescent="0.25">
      <c r="A89" s="11"/>
    </row>
    <row r="90" spans="1:12" ht="13.2" customHeight="1" x14ac:dyDescent="0.25">
      <c r="A90" s="11"/>
    </row>
    <row r="91" spans="1:12" ht="13.2" customHeight="1" x14ac:dyDescent="0.25">
      <c r="A91" s="11"/>
    </row>
    <row r="92" spans="1:12" x14ac:dyDescent="0.25">
      <c r="A92" s="11"/>
    </row>
    <row r="93" spans="1:12" x14ac:dyDescent="0.25">
      <c r="A93" s="11"/>
    </row>
    <row r="94" spans="1:12" x14ac:dyDescent="0.25">
      <c r="A94" s="11"/>
    </row>
    <row r="95" spans="1:12" x14ac:dyDescent="0.25">
      <c r="A95" s="11"/>
    </row>
    <row r="96" spans="1:12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3">
    <mergeCell ref="A10:B10"/>
    <mergeCell ref="F10:G10"/>
    <mergeCell ref="A1:L1"/>
    <mergeCell ref="A2:L2"/>
    <mergeCell ref="A3:L3"/>
    <mergeCell ref="A4:L4"/>
    <mergeCell ref="A5:L5"/>
    <mergeCell ref="A9:B9"/>
    <mergeCell ref="F9:G9"/>
    <mergeCell ref="I9:J9"/>
    <mergeCell ref="A6:L6"/>
    <mergeCell ref="A7:L7"/>
    <mergeCell ref="A8:L8"/>
  </mergeCells>
  <printOptions horizontalCentered="1"/>
  <pageMargins left="0.26" right="0.25" top="0.78740157480314965" bottom="0.39370078740157483" header="0.51181102362204722" footer="0.51181102362204722"/>
  <pageSetup paperSize="9" scale="75" orientation="landscape" horizontalDpi="300" verticalDpi="300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5"/>
  </sheetPr>
  <dimension ref="A1:W101"/>
  <sheetViews>
    <sheetView view="pageBreakPreview" zoomScale="70" zoomScaleNormal="80" zoomScaleSheetLayoutView="70" workbookViewId="0">
      <selection activeCell="B22" sqref="B22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9.554687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14" width="8.33203125" style="7" outlineLevel="1"/>
    <col min="15" max="15" width="9.5546875" style="7" bestFit="1" customWidth="1" outlineLevel="1"/>
    <col min="16" max="23" width="8.33203125" style="7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S7" s="8"/>
      <c r="T7" s="8"/>
      <c r="U7" s="9"/>
    </row>
    <row r="8" spans="1:23" ht="15.6" x14ac:dyDescent="0.25">
      <c r="A8" s="334" t="s">
        <v>253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S8" s="8"/>
      <c r="T8" s="8"/>
      <c r="U8" s="9"/>
    </row>
    <row r="9" spans="1:23" ht="12.75" customHeight="1" x14ac:dyDescent="0.25">
      <c r="A9" s="331"/>
      <c r="B9" s="331"/>
      <c r="D9" s="12"/>
      <c r="E9" s="13"/>
      <c r="F9" s="336"/>
      <c r="G9" s="336"/>
      <c r="H9" s="14"/>
      <c r="I9" s="337"/>
      <c r="J9" s="337"/>
      <c r="L9" s="17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I10" s="19"/>
      <c r="J10" s="19"/>
      <c r="K10" s="51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5" customHeight="1" thickBot="1" x14ac:dyDescent="0.3">
      <c r="A11" s="18" t="s">
        <v>230</v>
      </c>
      <c r="D11" s="12"/>
      <c r="E11" s="12"/>
      <c r="G11" s="138"/>
      <c r="H11" s="12"/>
      <c r="I11" s="259" t="s">
        <v>70</v>
      </c>
      <c r="J11" s="19" t="str">
        <f>d_2</f>
        <v>29.05.2019г.</v>
      </c>
      <c r="K11" s="51">
        <v>0.35416666666666669</v>
      </c>
      <c r="L11" s="18" t="str">
        <f>d_6</f>
        <v>t° +17 вл. 91%</v>
      </c>
      <c r="M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44"/>
      <c r="I12" s="45" t="s">
        <v>18</v>
      </c>
      <c r="J12" s="44" t="s">
        <v>145</v>
      </c>
      <c r="K12" s="44" t="s">
        <v>13</v>
      </c>
      <c r="L12" s="46" t="s">
        <v>146</v>
      </c>
      <c r="O12" s="147">
        <v>30324</v>
      </c>
      <c r="P12" s="147">
        <v>30824</v>
      </c>
      <c r="Q12" s="147">
        <v>31724</v>
      </c>
      <c r="R12" s="147">
        <v>32724</v>
      </c>
      <c r="S12" s="147">
        <v>34224</v>
      </c>
      <c r="T12" s="147">
        <v>35924</v>
      </c>
      <c r="U12" s="147">
        <v>41824</v>
      </c>
      <c r="V12" s="147">
        <v>43924</v>
      </c>
      <c r="W12" s="148">
        <v>50024</v>
      </c>
    </row>
    <row r="13" spans="1:23" ht="13.2" customHeight="1" x14ac:dyDescent="0.25">
      <c r="A13" s="34" t="s">
        <v>42</v>
      </c>
      <c r="B13" s="22" t="str">
        <f>VLOOKUP($M13,УЧАСТНИКИ!$A$2:$L$1106,3,FALSE)</f>
        <v>Овчинников Вaдим</v>
      </c>
      <c r="C13" s="23" t="str">
        <f>VLOOKUP($M13,УЧАСТНИКИ!$A$2:$L$1106,4,FALSE)</f>
        <v>04.01.1996</v>
      </c>
      <c r="D13" s="23" t="str">
        <f>VLOOKUP($M13,УЧАСТНИКИ!$A$2:$L$1106,8,FALSE)</f>
        <v>КМС</v>
      </c>
      <c r="E13" s="22" t="str">
        <f>VLOOKUP($M13,УЧАСТНИКИ!$A$2:$L$1106,5,FALSE)</f>
        <v xml:space="preserve">Свердловская область </v>
      </c>
      <c r="F13" s="23">
        <f>VLOOKUP($M13,УЧАСТНИКИ!$A$2:$L$1106,7,FALSE)</f>
        <v>0</v>
      </c>
      <c r="G13" s="24" t="str">
        <f>VLOOKUP($M13,УЧАСТНИКИ!$A$2:$L$1106,11,FALSE)</f>
        <v xml:space="preserve"> ГАУ СО "ЦСП", СК "Спутник", УГЛТУ</v>
      </c>
      <c r="H13" s="37">
        <v>20612</v>
      </c>
      <c r="I13" s="10" t="str">
        <f>IF(H13=0,0,CONCATENATE(MID(H13,1,1),":",MID(H13,2,2),",",MID(H13,4,2)))</f>
        <v>2:06,12</v>
      </c>
      <c r="J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МСМК</v>
      </c>
      <c r="K13" s="24" t="str">
        <f>VLOOKUP($M13,УЧАСТНИКИ!$A$2:$L$1106,9,FALSE)</f>
        <v>К</v>
      </c>
      <c r="L13" s="22" t="str">
        <f>VLOOKUP($M13,УЧАСТНИКИ!$A$2:$L$1106,10,FALSE)</f>
        <v>Семкин А.В., Хрущелева Н.П.</v>
      </c>
      <c r="M13" s="7" t="s">
        <v>101</v>
      </c>
    </row>
    <row r="14" spans="1:23" x14ac:dyDescent="0.25">
      <c r="A14" s="34" t="s">
        <v>43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/>
      <c r="I14" s="10">
        <f t="shared" ref="I14:I30" si="0">IF(H14=0,0,CONCATENATE(MID(H14,1,1),":",MID(H14,2,2),",",MID(H14,4,2)))</f>
        <v>0</v>
      </c>
      <c r="J14" s="26" t="str">
        <f t="shared" ref="J14:J77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</row>
    <row r="15" spans="1:23" x14ac:dyDescent="0.25">
      <c r="A15" s="34" t="s">
        <v>44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/>
      <c r="I15" s="10">
        <f t="shared" si="0"/>
        <v>0</v>
      </c>
      <c r="J15" s="26" t="str">
        <f t="shared" si="1"/>
        <v>МСМК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</row>
    <row r="16" spans="1:23" x14ac:dyDescent="0.25">
      <c r="A16" s="34" t="s">
        <v>45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>
        <v>30366</v>
      </c>
      <c r="I16" s="10" t="str">
        <f t="shared" si="0"/>
        <v>3:03,66</v>
      </c>
      <c r="J16" s="26" t="str">
        <f t="shared" si="1"/>
        <v>МС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27"/>
    </row>
    <row r="17" spans="1:13" x14ac:dyDescent="0.25">
      <c r="A17" s="34" t="s">
        <v>46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0"/>
        <v>0</v>
      </c>
      <c r="J17" s="26" t="str">
        <f t="shared" si="1"/>
        <v>МСМК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27"/>
    </row>
    <row r="18" spans="1:13" x14ac:dyDescent="0.25">
      <c r="A18" s="34" t="s">
        <v>47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>
        <v>34316</v>
      </c>
      <c r="I18" s="10" t="str">
        <f t="shared" si="0"/>
        <v>3:43,16</v>
      </c>
      <c r="J18" s="26" t="str">
        <f t="shared" si="1"/>
        <v>3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27"/>
    </row>
    <row r="19" spans="1:13" x14ac:dyDescent="0.25">
      <c r="A19" s="34" t="s">
        <v>48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>
        <v>30815</v>
      </c>
      <c r="I19" s="10" t="str">
        <f t="shared" si="0"/>
        <v>3:08,15</v>
      </c>
      <c r="J19" s="26" t="str">
        <f t="shared" si="1"/>
        <v>МС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27"/>
    </row>
    <row r="20" spans="1:13" x14ac:dyDescent="0.25">
      <c r="A20" s="34" t="s">
        <v>71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>
        <v>10015</v>
      </c>
      <c r="I20" s="10" t="str">
        <f t="shared" si="0"/>
        <v>1:00,15</v>
      </c>
      <c r="J20" s="26" t="str">
        <f t="shared" si="1"/>
        <v>МСМК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27"/>
    </row>
    <row r="21" spans="1:13" x14ac:dyDescent="0.25">
      <c r="A21" s="34" t="s">
        <v>78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0"/>
        <v>0</v>
      </c>
      <c r="J21" s="26" t="str">
        <f t="shared" si="1"/>
        <v>МСМК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</row>
    <row r="22" spans="1:13" x14ac:dyDescent="0.25">
      <c r="A22" s="34" t="s">
        <v>77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0"/>
        <v>0</v>
      </c>
      <c r="J22" s="26" t="str">
        <f t="shared" si="1"/>
        <v>МСМК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</row>
    <row r="23" spans="1:13" x14ac:dyDescent="0.25">
      <c r="A23" s="34" t="s">
        <v>76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0"/>
        <v>0</v>
      </c>
      <c r="J23" s="26" t="str">
        <f t="shared" si="1"/>
        <v>МСМК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</row>
    <row r="24" spans="1:13" x14ac:dyDescent="0.25">
      <c r="A24" s="34" t="s">
        <v>75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0"/>
        <v>0</v>
      </c>
      <c r="J24" s="26" t="str">
        <f t="shared" si="1"/>
        <v>МСМК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</row>
    <row r="25" spans="1:13" x14ac:dyDescent="0.25">
      <c r="A25" s="34" t="s">
        <v>74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0"/>
        <v>0</v>
      </c>
      <c r="J25" s="26" t="str">
        <f t="shared" si="1"/>
        <v>МСМК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</row>
    <row r="26" spans="1:13" x14ac:dyDescent="0.25">
      <c r="A26" s="34" t="s">
        <v>73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0"/>
        <v>0</v>
      </c>
      <c r="J26" s="26" t="str">
        <f t="shared" si="1"/>
        <v>МСМК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</row>
    <row r="27" spans="1:13" x14ac:dyDescent="0.25">
      <c r="A27" s="34" t="s">
        <v>72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0"/>
        <v>0</v>
      </c>
      <c r="J27" s="26" t="str">
        <f t="shared" si="1"/>
        <v>МСМК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</row>
    <row r="28" spans="1:13" x14ac:dyDescent="0.25">
      <c r="A28" s="34" t="s">
        <v>79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0"/>
        <v>0</v>
      </c>
      <c r="J28" s="26" t="str">
        <f t="shared" si="1"/>
        <v>МСМК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</row>
    <row r="29" spans="1:13" x14ac:dyDescent="0.25">
      <c r="A29" s="34" t="s">
        <v>80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si="0"/>
        <v>0</v>
      </c>
      <c r="J29" s="26" t="str">
        <f t="shared" si="1"/>
        <v>МСМК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</row>
    <row r="30" spans="1:13" x14ac:dyDescent="0.25">
      <c r="A30" s="34" t="s">
        <v>81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0"/>
        <v>0</v>
      </c>
      <c r="J30" s="26" t="str">
        <f t="shared" si="1"/>
        <v>МСМК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</row>
    <row r="31" spans="1:13" x14ac:dyDescent="0.25">
      <c r="A31" s="34" t="s">
        <v>82</v>
      </c>
      <c r="B31" s="22" t="e">
        <f>VLOOKUP($M31,УЧАСТНИКИ!$A$2:$L$1106,3,FALSE)</f>
        <v>#N/A</v>
      </c>
      <c r="C31" s="23" t="e">
        <f>VLOOKUP($M31,УЧАСТНИКИ!$A$2:$L$1106,4,FALSE)</f>
        <v>#N/A</v>
      </c>
      <c r="D31" s="23" t="e">
        <f>VLOOKUP($M31,УЧАСТНИКИ!$A$2:$L$1106,8,FALSE)</f>
        <v>#N/A</v>
      </c>
      <c r="E31" s="22" t="e">
        <f>VLOOKUP($M31,УЧАСТНИКИ!$A$2:$L$1106,5,FALSE)</f>
        <v>#N/A</v>
      </c>
      <c r="F31" s="23" t="e">
        <f>VLOOKUP($M31,УЧАСТНИКИ!$A$2:$L$1106,7,FALSE)</f>
        <v>#N/A</v>
      </c>
      <c r="G31" s="24" t="e">
        <f>VLOOKUP($M31,УЧАСТНИКИ!$A$2:$L$1106,11,FALSE)</f>
        <v>#N/A</v>
      </c>
      <c r="H31" s="25"/>
      <c r="I31" s="10">
        <f t="shared" ref="I31:I76" si="2">IF(H31=0,0,CONCATENATE(MID(H31,1,1),":",MID(H31,2,2),".",MID(H31,4,2)))</f>
        <v>0</v>
      </c>
      <c r="J31" s="26" t="str">
        <f t="shared" si="1"/>
        <v>МСМК</v>
      </c>
      <c r="K31" s="24" t="e">
        <f>VLOOKUP($M31,УЧАСТНИКИ!$A$2:$L$1106,9,FALSE)</f>
        <v>#N/A</v>
      </c>
      <c r="L31" s="22" t="e">
        <f>VLOOKUP($M31,УЧАСТНИКИ!$A$2:$L$1106,10,FALSE)</f>
        <v>#N/A</v>
      </c>
    </row>
    <row r="32" spans="1:13" x14ac:dyDescent="0.25">
      <c r="A32" s="34" t="s">
        <v>83</v>
      </c>
      <c r="B32" s="22" t="e">
        <f>VLOOKUP($M32,УЧАСТНИКИ!$A$2:$L$1106,3,FALSE)</f>
        <v>#N/A</v>
      </c>
      <c r="C32" s="23" t="e">
        <f>VLOOKUP($M32,УЧАСТНИКИ!$A$2:$L$1106,4,FALSE)</f>
        <v>#N/A</v>
      </c>
      <c r="D32" s="23" t="e">
        <f>VLOOKUP($M32,УЧАСТНИКИ!$A$2:$L$1106,8,FALSE)</f>
        <v>#N/A</v>
      </c>
      <c r="E32" s="22" t="e">
        <f>VLOOKUP($M32,УЧАСТНИКИ!$A$2:$L$1106,5,FALSE)</f>
        <v>#N/A</v>
      </c>
      <c r="F32" s="23" t="e">
        <f>VLOOKUP($M32,УЧАСТНИКИ!$A$2:$L$1106,7,FALSE)</f>
        <v>#N/A</v>
      </c>
      <c r="G32" s="24" t="e">
        <f>VLOOKUP($M32,УЧАСТНИКИ!$A$2:$L$1106,11,FALSE)</f>
        <v>#N/A</v>
      </c>
      <c r="H32" s="25"/>
      <c r="I32" s="10">
        <f t="shared" si="2"/>
        <v>0</v>
      </c>
      <c r="J32" s="26" t="str">
        <f t="shared" si="1"/>
        <v>МСМК</v>
      </c>
      <c r="K32" s="24" t="e">
        <f>VLOOKUP($M32,УЧАСТНИКИ!$A$2:$L$1106,9,FALSE)</f>
        <v>#N/A</v>
      </c>
      <c r="L32" s="22" t="e">
        <f>VLOOKUP($M32,УЧАСТНИКИ!$A$2:$L$1106,10,FALSE)</f>
        <v>#N/A</v>
      </c>
    </row>
    <row r="33" spans="1:12" x14ac:dyDescent="0.25">
      <c r="A33" s="34" t="s">
        <v>84</v>
      </c>
      <c r="B33" s="22" t="e">
        <f>VLOOKUP($M33,УЧАСТНИКИ!$A$2:$L$1106,3,FALSE)</f>
        <v>#N/A</v>
      </c>
      <c r="C33" s="23" t="e">
        <f>VLOOKUP($M33,УЧАСТНИКИ!$A$2:$L$1106,4,FALSE)</f>
        <v>#N/A</v>
      </c>
      <c r="D33" s="23" t="e">
        <f>VLOOKUP($M33,УЧАСТНИКИ!$A$2:$L$1106,8,FALSE)</f>
        <v>#N/A</v>
      </c>
      <c r="E33" s="22" t="e">
        <f>VLOOKUP($M33,УЧАСТНИКИ!$A$2:$L$1106,5,FALSE)</f>
        <v>#N/A</v>
      </c>
      <c r="F33" s="23" t="e">
        <f>VLOOKUP($M33,УЧАСТНИКИ!$A$2:$L$1106,7,FALSE)</f>
        <v>#N/A</v>
      </c>
      <c r="G33" s="24" t="e">
        <f>VLOOKUP($M33,УЧАСТНИКИ!$A$2:$L$1106,11,FALSE)</f>
        <v>#N/A</v>
      </c>
      <c r="H33" s="25"/>
      <c r="I33" s="10">
        <f t="shared" si="2"/>
        <v>0</v>
      </c>
      <c r="J33" s="26" t="str">
        <f t="shared" si="1"/>
        <v>МСМК</v>
      </c>
      <c r="K33" s="24" t="e">
        <f>VLOOKUP($M33,УЧАСТНИКИ!$A$2:$L$1106,9,FALSE)</f>
        <v>#N/A</v>
      </c>
      <c r="L33" s="22" t="e">
        <f>VLOOKUP($M33,УЧАСТНИКИ!$A$2:$L$1106,10,FALSE)</f>
        <v>#N/A</v>
      </c>
    </row>
    <row r="34" spans="1:12" x14ac:dyDescent="0.25">
      <c r="A34" s="34" t="s">
        <v>28</v>
      </c>
      <c r="B34" s="22" t="e">
        <f>VLOOKUP($M34,УЧАСТНИКИ!$A$2:$L$1106,3,FALSE)</f>
        <v>#N/A</v>
      </c>
      <c r="C34" s="23" t="e">
        <f>VLOOKUP($M34,УЧАСТНИКИ!$A$2:$L$1106,4,FALSE)</f>
        <v>#N/A</v>
      </c>
      <c r="D34" s="23" t="e">
        <f>VLOOKUP($M34,УЧАСТНИКИ!$A$2:$L$1106,8,FALSE)</f>
        <v>#N/A</v>
      </c>
      <c r="E34" s="22" t="e">
        <f>VLOOKUP($M34,УЧАСТНИКИ!$A$2:$L$1106,5,FALSE)</f>
        <v>#N/A</v>
      </c>
      <c r="F34" s="23" t="e">
        <f>VLOOKUP($M34,УЧАСТНИКИ!$A$2:$L$1106,7,FALSE)</f>
        <v>#N/A</v>
      </c>
      <c r="G34" s="24" t="e">
        <f>VLOOKUP($M34,УЧАСТНИКИ!$A$2:$L$1106,11,FALSE)</f>
        <v>#N/A</v>
      </c>
      <c r="H34" s="25"/>
      <c r="I34" s="10">
        <f t="shared" si="2"/>
        <v>0</v>
      </c>
      <c r="J34" s="26" t="str">
        <f t="shared" si="1"/>
        <v>МСМК</v>
      </c>
      <c r="K34" s="24" t="e">
        <f>VLOOKUP($M34,УЧАСТНИКИ!$A$2:$L$1106,9,FALSE)</f>
        <v>#N/A</v>
      </c>
      <c r="L34" s="22" t="e">
        <f>VLOOKUP($M34,УЧАСТНИКИ!$A$2:$L$1106,10,FALSE)</f>
        <v>#N/A</v>
      </c>
    </row>
    <row r="35" spans="1:12" x14ac:dyDescent="0.25">
      <c r="A35" s="34" t="s">
        <v>122</v>
      </c>
      <c r="B35" s="22" t="e">
        <f>VLOOKUP($M35,УЧАСТНИКИ!$A$2:$L$1106,3,FALSE)</f>
        <v>#N/A</v>
      </c>
      <c r="C35" s="23" t="e">
        <f>VLOOKUP($M35,УЧАСТНИКИ!$A$2:$L$1106,4,FALSE)</f>
        <v>#N/A</v>
      </c>
      <c r="D35" s="23" t="e">
        <f>VLOOKUP($M35,УЧАСТНИКИ!$A$2:$L$1106,8,FALSE)</f>
        <v>#N/A</v>
      </c>
      <c r="E35" s="22" t="e">
        <f>VLOOKUP($M35,УЧАСТНИКИ!$A$2:$L$1106,5,FALSE)</f>
        <v>#N/A</v>
      </c>
      <c r="F35" s="23" t="e">
        <f>VLOOKUP($M35,УЧАСТНИКИ!$A$2:$L$1106,7,FALSE)</f>
        <v>#N/A</v>
      </c>
      <c r="G35" s="24" t="e">
        <f>VLOOKUP($M35,УЧАСТНИКИ!$A$2:$L$1106,11,FALSE)</f>
        <v>#N/A</v>
      </c>
      <c r="H35" s="25"/>
      <c r="I35" s="10">
        <f t="shared" si="2"/>
        <v>0</v>
      </c>
      <c r="J35" s="26" t="str">
        <f t="shared" si="1"/>
        <v>МСМК</v>
      </c>
      <c r="K35" s="24" t="e">
        <f>VLOOKUP($M35,УЧАСТНИКИ!$A$2:$L$1106,9,FALSE)</f>
        <v>#N/A</v>
      </c>
      <c r="L35" s="22" t="e">
        <f>VLOOKUP($M35,УЧАСТНИКИ!$A$2:$L$1106,10,FALSE)</f>
        <v>#N/A</v>
      </c>
    </row>
    <row r="36" spans="1:12" x14ac:dyDescent="0.25">
      <c r="A36" s="34" t="s">
        <v>123</v>
      </c>
      <c r="B36" s="22" t="e">
        <f>VLOOKUP($M36,УЧАСТНИКИ!$A$2:$L$1106,3,FALSE)</f>
        <v>#N/A</v>
      </c>
      <c r="C36" s="23" t="e">
        <f>VLOOKUP($M36,УЧАСТНИКИ!$A$2:$L$1106,4,FALSE)</f>
        <v>#N/A</v>
      </c>
      <c r="D36" s="23" t="e">
        <f>VLOOKUP($M36,УЧАСТНИКИ!$A$2:$L$1106,8,FALSE)</f>
        <v>#N/A</v>
      </c>
      <c r="E36" s="22" t="e">
        <f>VLOOKUP($M36,УЧАСТНИКИ!$A$2:$L$1106,5,FALSE)</f>
        <v>#N/A</v>
      </c>
      <c r="F36" s="23" t="e">
        <f>VLOOKUP($M36,УЧАСТНИКИ!$A$2:$L$1106,7,FALSE)</f>
        <v>#N/A</v>
      </c>
      <c r="G36" s="24" t="e">
        <f>VLOOKUP($M36,УЧАСТНИКИ!$A$2:$L$1106,11,FALSE)</f>
        <v>#N/A</v>
      </c>
      <c r="H36" s="25"/>
      <c r="I36" s="10">
        <f t="shared" si="2"/>
        <v>0</v>
      </c>
      <c r="J36" s="26" t="str">
        <f t="shared" si="1"/>
        <v>МСМК</v>
      </c>
      <c r="K36" s="24" t="e">
        <f>VLOOKUP($M36,УЧАСТНИКИ!$A$2:$L$1106,9,FALSE)</f>
        <v>#N/A</v>
      </c>
      <c r="L36" s="22" t="e">
        <f>VLOOKUP($M36,УЧАСТНИКИ!$A$2:$L$1106,10,FALSE)</f>
        <v>#N/A</v>
      </c>
    </row>
    <row r="37" spans="1:12" x14ac:dyDescent="0.25">
      <c r="A37" s="34" t="s">
        <v>124</v>
      </c>
      <c r="B37" s="22" t="e">
        <f>VLOOKUP($M37,УЧАСТНИКИ!$A$2:$L$1106,3,FALSE)</f>
        <v>#N/A</v>
      </c>
      <c r="C37" s="23" t="e">
        <f>VLOOKUP($M37,УЧАСТНИКИ!$A$2:$L$1106,4,FALSE)</f>
        <v>#N/A</v>
      </c>
      <c r="D37" s="23" t="e">
        <f>VLOOKUP($M37,УЧАСТНИКИ!$A$2:$L$1106,8,FALSE)</f>
        <v>#N/A</v>
      </c>
      <c r="E37" s="22" t="e">
        <f>VLOOKUP($M37,УЧАСТНИКИ!$A$2:$L$1106,5,FALSE)</f>
        <v>#N/A</v>
      </c>
      <c r="F37" s="23" t="e">
        <f>VLOOKUP($M37,УЧАСТНИКИ!$A$2:$L$1106,7,FALSE)</f>
        <v>#N/A</v>
      </c>
      <c r="G37" s="24" t="e">
        <f>VLOOKUP($M37,УЧАСТНИКИ!$A$2:$L$1106,11,FALSE)</f>
        <v>#N/A</v>
      </c>
      <c r="H37" s="25"/>
      <c r="I37" s="10">
        <f t="shared" si="2"/>
        <v>0</v>
      </c>
      <c r="J37" s="26" t="str">
        <f t="shared" si="1"/>
        <v>МСМК</v>
      </c>
      <c r="K37" s="24" t="e">
        <f>VLOOKUP($M37,УЧАСТНИКИ!$A$2:$L$1106,9,FALSE)</f>
        <v>#N/A</v>
      </c>
      <c r="L37" s="22" t="e">
        <f>VLOOKUP($M37,УЧАСТНИКИ!$A$2:$L$1106,10,FALSE)</f>
        <v>#N/A</v>
      </c>
    </row>
    <row r="38" spans="1:12" x14ac:dyDescent="0.25">
      <c r="A38" s="34" t="s">
        <v>125</v>
      </c>
      <c r="B38" s="22" t="e">
        <f>VLOOKUP($M38,УЧАСТНИКИ!$A$2:$L$1106,3,FALSE)</f>
        <v>#N/A</v>
      </c>
      <c r="C38" s="23" t="e">
        <f>VLOOKUP($M38,УЧАСТНИКИ!$A$2:$L$1106,4,FALSE)</f>
        <v>#N/A</v>
      </c>
      <c r="D38" s="23" t="e">
        <f>VLOOKUP($M38,УЧАСТНИКИ!$A$2:$L$1106,8,FALSE)</f>
        <v>#N/A</v>
      </c>
      <c r="E38" s="22" t="e">
        <f>VLOOKUP($M38,УЧАСТНИКИ!$A$2:$L$1106,5,FALSE)</f>
        <v>#N/A</v>
      </c>
      <c r="F38" s="23" t="e">
        <f>VLOOKUP($M38,УЧАСТНИКИ!$A$2:$L$1106,7,FALSE)</f>
        <v>#N/A</v>
      </c>
      <c r="G38" s="24" t="e">
        <f>VLOOKUP($M38,УЧАСТНИКИ!$A$2:$L$1106,11,FALSE)</f>
        <v>#N/A</v>
      </c>
      <c r="H38" s="25"/>
      <c r="I38" s="10">
        <f t="shared" si="2"/>
        <v>0</v>
      </c>
      <c r="J38" s="26" t="str">
        <f t="shared" si="1"/>
        <v>МСМК</v>
      </c>
      <c r="K38" s="24" t="e">
        <f>VLOOKUP($M38,УЧАСТНИКИ!$A$2:$L$1106,9,FALSE)</f>
        <v>#N/A</v>
      </c>
      <c r="L38" s="22" t="e">
        <f>VLOOKUP($M38,УЧАСТНИКИ!$A$2:$L$1106,10,FALSE)</f>
        <v>#N/A</v>
      </c>
    </row>
    <row r="39" spans="1:12" x14ac:dyDescent="0.25">
      <c r="A39" s="34" t="s">
        <v>126</v>
      </c>
      <c r="B39" s="22" t="e">
        <f>VLOOKUP($M39,УЧАСТНИКИ!$A$2:$L$1106,3,FALSE)</f>
        <v>#N/A</v>
      </c>
      <c r="C39" s="23" t="e">
        <f>VLOOKUP($M39,УЧАСТНИКИ!$A$2:$L$1106,4,FALSE)</f>
        <v>#N/A</v>
      </c>
      <c r="D39" s="23" t="e">
        <f>VLOOKUP($M39,УЧАСТНИКИ!$A$2:$L$1106,8,FALSE)</f>
        <v>#N/A</v>
      </c>
      <c r="E39" s="22" t="e">
        <f>VLOOKUP($M39,УЧАСТНИКИ!$A$2:$L$1106,5,FALSE)</f>
        <v>#N/A</v>
      </c>
      <c r="F39" s="23" t="e">
        <f>VLOOKUP($M39,УЧАСТНИКИ!$A$2:$L$1106,7,FALSE)</f>
        <v>#N/A</v>
      </c>
      <c r="G39" s="24" t="e">
        <f>VLOOKUP($M39,УЧАСТНИКИ!$A$2:$L$1106,11,FALSE)</f>
        <v>#N/A</v>
      </c>
      <c r="H39" s="25"/>
      <c r="I39" s="10">
        <f t="shared" si="2"/>
        <v>0</v>
      </c>
      <c r="J39" s="26" t="str">
        <f t="shared" si="1"/>
        <v>МСМК</v>
      </c>
      <c r="K39" s="24" t="e">
        <f>VLOOKUP($M39,УЧАСТНИКИ!$A$2:$L$1106,9,FALSE)</f>
        <v>#N/A</v>
      </c>
      <c r="L39" s="22" t="e">
        <f>VLOOKUP($M39,УЧАСТНИКИ!$A$2:$L$1106,10,FALSE)</f>
        <v>#N/A</v>
      </c>
    </row>
    <row r="40" spans="1:12" x14ac:dyDescent="0.25">
      <c r="A40" s="34" t="s">
        <v>127</v>
      </c>
      <c r="B40" s="22" t="e">
        <f>VLOOKUP($M40,УЧАСТНИКИ!$A$2:$L$1106,3,FALSE)</f>
        <v>#N/A</v>
      </c>
      <c r="C40" s="23" t="e">
        <f>VLOOKUP($M40,УЧАСТНИКИ!$A$2:$L$1106,4,FALSE)</f>
        <v>#N/A</v>
      </c>
      <c r="D40" s="23" t="e">
        <f>VLOOKUP($M40,УЧАСТНИКИ!$A$2:$L$1106,8,FALSE)</f>
        <v>#N/A</v>
      </c>
      <c r="E40" s="22" t="e">
        <f>VLOOKUP($M40,УЧАСТНИКИ!$A$2:$L$1106,5,FALSE)</f>
        <v>#N/A</v>
      </c>
      <c r="F40" s="23" t="e">
        <f>VLOOKUP($M40,УЧАСТНИКИ!$A$2:$L$1106,7,FALSE)</f>
        <v>#N/A</v>
      </c>
      <c r="G40" s="24" t="e">
        <f>VLOOKUP($M40,УЧАСТНИКИ!$A$2:$L$1106,11,FALSE)</f>
        <v>#N/A</v>
      </c>
      <c r="H40" s="25"/>
      <c r="I40" s="10">
        <f t="shared" si="2"/>
        <v>0</v>
      </c>
      <c r="J40" s="26" t="str">
        <f t="shared" si="1"/>
        <v>МСМК</v>
      </c>
      <c r="K40" s="24" t="e">
        <f>VLOOKUP($M40,УЧАСТНИКИ!$A$2:$L$1106,9,FALSE)</f>
        <v>#N/A</v>
      </c>
      <c r="L40" s="22" t="e">
        <f>VLOOKUP($M40,УЧАСТНИКИ!$A$2:$L$1106,10,FALSE)</f>
        <v>#N/A</v>
      </c>
    </row>
    <row r="41" spans="1:12" x14ac:dyDescent="0.25">
      <c r="A41" s="34" t="s">
        <v>128</v>
      </c>
      <c r="B41" s="22" t="e">
        <f>VLOOKUP($M41,УЧАСТНИКИ!$A$2:$L$1106,3,FALSE)</f>
        <v>#N/A</v>
      </c>
      <c r="C41" s="23" t="e">
        <f>VLOOKUP($M41,УЧАСТНИКИ!$A$2:$L$1106,4,FALSE)</f>
        <v>#N/A</v>
      </c>
      <c r="D41" s="23" t="e">
        <f>VLOOKUP($M41,УЧАСТНИКИ!$A$2:$L$1106,8,FALSE)</f>
        <v>#N/A</v>
      </c>
      <c r="E41" s="22" t="e">
        <f>VLOOKUP($M41,УЧАСТНИКИ!$A$2:$L$1106,5,FALSE)</f>
        <v>#N/A</v>
      </c>
      <c r="F41" s="23" t="e">
        <f>VLOOKUP($M41,УЧАСТНИКИ!$A$2:$L$1106,7,FALSE)</f>
        <v>#N/A</v>
      </c>
      <c r="G41" s="24" t="e">
        <f>VLOOKUP($M41,УЧАСТНИКИ!$A$2:$L$1106,11,FALSE)</f>
        <v>#N/A</v>
      </c>
      <c r="H41" s="25"/>
      <c r="I41" s="10">
        <f t="shared" si="2"/>
        <v>0</v>
      </c>
      <c r="J41" s="26" t="str">
        <f t="shared" si="1"/>
        <v>МСМК</v>
      </c>
      <c r="K41" s="24" t="e">
        <f>VLOOKUP($M41,УЧАСТНИКИ!$A$2:$L$1106,9,FALSE)</f>
        <v>#N/A</v>
      </c>
      <c r="L41" s="22" t="e">
        <f>VLOOKUP($M41,УЧАСТНИКИ!$A$2:$L$1106,10,FALSE)</f>
        <v>#N/A</v>
      </c>
    </row>
    <row r="42" spans="1:12" x14ac:dyDescent="0.25">
      <c r="A42" s="34" t="s">
        <v>129</v>
      </c>
      <c r="B42" s="22" t="e">
        <f>VLOOKUP($M42,УЧАСТНИКИ!$A$2:$L$1106,3,FALSE)</f>
        <v>#N/A</v>
      </c>
      <c r="C42" s="23" t="e">
        <f>VLOOKUP($M42,УЧАСТНИКИ!$A$2:$L$1106,4,FALSE)</f>
        <v>#N/A</v>
      </c>
      <c r="D42" s="23" t="e">
        <f>VLOOKUP($M42,УЧАСТНИКИ!$A$2:$L$1106,8,FALSE)</f>
        <v>#N/A</v>
      </c>
      <c r="E42" s="22" t="e">
        <f>VLOOKUP($M42,УЧАСТНИКИ!$A$2:$L$1106,5,FALSE)</f>
        <v>#N/A</v>
      </c>
      <c r="F42" s="23" t="e">
        <f>VLOOKUP($M42,УЧАСТНИКИ!$A$2:$L$1106,7,FALSE)</f>
        <v>#N/A</v>
      </c>
      <c r="G42" s="24" t="e">
        <f>VLOOKUP($M42,УЧАСТНИКИ!$A$2:$L$1106,11,FALSE)</f>
        <v>#N/A</v>
      </c>
      <c r="H42" s="25"/>
      <c r="I42" s="10">
        <f t="shared" si="2"/>
        <v>0</v>
      </c>
      <c r="J42" s="26" t="str">
        <f t="shared" si="1"/>
        <v>МСМК</v>
      </c>
      <c r="K42" s="24" t="e">
        <f>VLOOKUP($M42,УЧАСТНИКИ!$A$2:$L$1106,9,FALSE)</f>
        <v>#N/A</v>
      </c>
      <c r="L42" s="22" t="e">
        <f>VLOOKUP($M42,УЧАСТНИКИ!$A$2:$L$1106,10,FALSE)</f>
        <v>#N/A</v>
      </c>
    </row>
    <row r="43" spans="1:12" x14ac:dyDescent="0.25">
      <c r="A43" s="34" t="s">
        <v>130</v>
      </c>
      <c r="B43" s="22" t="e">
        <f>VLOOKUP($M43,УЧАСТНИКИ!$A$2:$L$1106,3,FALSE)</f>
        <v>#N/A</v>
      </c>
      <c r="C43" s="23" t="e">
        <f>VLOOKUP($M43,УЧАСТНИКИ!$A$2:$L$1106,4,FALSE)</f>
        <v>#N/A</v>
      </c>
      <c r="D43" s="23" t="e">
        <f>VLOOKUP($M43,УЧАСТНИКИ!$A$2:$L$1106,8,FALSE)</f>
        <v>#N/A</v>
      </c>
      <c r="E43" s="22" t="e">
        <f>VLOOKUP($M43,УЧАСТНИКИ!$A$2:$L$1106,5,FALSE)</f>
        <v>#N/A</v>
      </c>
      <c r="F43" s="23" t="e">
        <f>VLOOKUP($M43,УЧАСТНИКИ!$A$2:$L$1106,7,FALSE)</f>
        <v>#N/A</v>
      </c>
      <c r="G43" s="24" t="e">
        <f>VLOOKUP($M43,УЧАСТНИКИ!$A$2:$L$1106,11,FALSE)</f>
        <v>#N/A</v>
      </c>
      <c r="H43" s="25"/>
      <c r="I43" s="10">
        <f t="shared" si="2"/>
        <v>0</v>
      </c>
      <c r="J43" s="26" t="str">
        <f t="shared" si="1"/>
        <v>МСМК</v>
      </c>
      <c r="K43" s="24" t="e">
        <f>VLOOKUP($M43,УЧАСТНИКИ!$A$2:$L$1106,9,FALSE)</f>
        <v>#N/A</v>
      </c>
      <c r="L43" s="22" t="e">
        <f>VLOOKUP($M43,УЧАСТНИКИ!$A$2:$L$1106,10,FALSE)</f>
        <v>#N/A</v>
      </c>
    </row>
    <row r="44" spans="1:12" x14ac:dyDescent="0.25">
      <c r="A44" s="34" t="s">
        <v>131</v>
      </c>
      <c r="B44" s="22" t="e">
        <f>VLOOKUP($M44,УЧАСТНИКИ!$A$2:$L$1106,3,FALSE)</f>
        <v>#N/A</v>
      </c>
      <c r="C44" s="23" t="e">
        <f>VLOOKUP($M44,УЧАСТНИКИ!$A$2:$L$1106,4,FALSE)</f>
        <v>#N/A</v>
      </c>
      <c r="D44" s="23" t="e">
        <f>VLOOKUP($M44,УЧАСТНИКИ!$A$2:$L$1106,8,FALSE)</f>
        <v>#N/A</v>
      </c>
      <c r="E44" s="22" t="e">
        <f>VLOOKUP($M44,УЧАСТНИКИ!$A$2:$L$1106,5,FALSE)</f>
        <v>#N/A</v>
      </c>
      <c r="F44" s="23" t="e">
        <f>VLOOKUP($M44,УЧАСТНИКИ!$A$2:$L$1106,7,FALSE)</f>
        <v>#N/A</v>
      </c>
      <c r="G44" s="24" t="e">
        <f>VLOOKUP($M44,УЧАСТНИКИ!$A$2:$L$1106,11,FALSE)</f>
        <v>#N/A</v>
      </c>
      <c r="H44" s="25"/>
      <c r="I44" s="10">
        <f t="shared" si="2"/>
        <v>0</v>
      </c>
      <c r="J44" s="26" t="str">
        <f t="shared" si="1"/>
        <v>МСМК</v>
      </c>
      <c r="K44" s="24" t="e">
        <f>VLOOKUP($M44,УЧАСТНИКИ!$A$2:$L$1106,9,FALSE)</f>
        <v>#N/A</v>
      </c>
      <c r="L44" s="22" t="e">
        <f>VLOOKUP($M44,УЧАСТНИКИ!$A$2:$L$1106,10,FALSE)</f>
        <v>#N/A</v>
      </c>
    </row>
    <row r="45" spans="1:12" x14ac:dyDescent="0.25">
      <c r="A45" s="34" t="s">
        <v>132</v>
      </c>
      <c r="B45" s="22" t="e">
        <f>VLOOKUP($M45,УЧАСТНИКИ!$A$2:$L$1106,3,FALSE)</f>
        <v>#N/A</v>
      </c>
      <c r="C45" s="23" t="e">
        <f>VLOOKUP($M45,УЧАСТНИКИ!$A$2:$L$1106,4,FALSE)</f>
        <v>#N/A</v>
      </c>
      <c r="D45" s="23" t="e">
        <f>VLOOKUP($M45,УЧАСТНИКИ!$A$2:$L$1106,8,FALSE)</f>
        <v>#N/A</v>
      </c>
      <c r="E45" s="22" t="e">
        <f>VLOOKUP($M45,УЧАСТНИКИ!$A$2:$L$1106,5,FALSE)</f>
        <v>#N/A</v>
      </c>
      <c r="F45" s="23" t="e">
        <f>VLOOKUP($M45,УЧАСТНИКИ!$A$2:$L$1106,7,FALSE)</f>
        <v>#N/A</v>
      </c>
      <c r="G45" s="24" t="e">
        <f>VLOOKUP($M45,УЧАСТНИКИ!$A$2:$L$1106,11,FALSE)</f>
        <v>#N/A</v>
      </c>
      <c r="H45" s="25"/>
      <c r="I45" s="10">
        <f t="shared" si="2"/>
        <v>0</v>
      </c>
      <c r="J45" s="26" t="str">
        <f t="shared" si="1"/>
        <v>МСМК</v>
      </c>
      <c r="K45" s="24" t="e">
        <f>VLOOKUP($M45,УЧАСТНИКИ!$A$2:$L$1106,9,FALSE)</f>
        <v>#N/A</v>
      </c>
      <c r="L45" s="22" t="e">
        <f>VLOOKUP($M45,УЧАСТНИКИ!$A$2:$L$1106,10,FALSE)</f>
        <v>#N/A</v>
      </c>
    </row>
    <row r="46" spans="1:12" x14ac:dyDescent="0.25">
      <c r="A46" s="34" t="s">
        <v>133</v>
      </c>
      <c r="B46" s="22" t="e">
        <f>VLOOKUP($M46,УЧАСТНИКИ!$A$2:$L$1106,3,FALSE)</f>
        <v>#N/A</v>
      </c>
      <c r="C46" s="23" t="e">
        <f>VLOOKUP($M46,УЧАСТНИКИ!$A$2:$L$1106,4,FALSE)</f>
        <v>#N/A</v>
      </c>
      <c r="D46" s="23" t="e">
        <f>VLOOKUP($M46,УЧАСТНИКИ!$A$2:$L$1106,8,FALSE)</f>
        <v>#N/A</v>
      </c>
      <c r="E46" s="22" t="e">
        <f>VLOOKUP($M46,УЧАСТНИКИ!$A$2:$L$1106,5,FALSE)</f>
        <v>#N/A</v>
      </c>
      <c r="F46" s="23" t="e">
        <f>VLOOKUP($M46,УЧАСТНИКИ!$A$2:$L$1106,7,FALSE)</f>
        <v>#N/A</v>
      </c>
      <c r="G46" s="24" t="e">
        <f>VLOOKUP($M46,УЧАСТНИКИ!$A$2:$L$1106,11,FALSE)</f>
        <v>#N/A</v>
      </c>
      <c r="H46" s="25"/>
      <c r="I46" s="10">
        <f t="shared" si="2"/>
        <v>0</v>
      </c>
      <c r="J46" s="26" t="str">
        <f t="shared" si="1"/>
        <v>МСМК</v>
      </c>
      <c r="K46" s="24" t="e">
        <f>VLOOKUP($M46,УЧАСТНИКИ!$A$2:$L$1106,9,FALSE)</f>
        <v>#N/A</v>
      </c>
      <c r="L46" s="22" t="e">
        <f>VLOOKUP($M46,УЧАСТНИКИ!$A$2:$L$1106,10,FALSE)</f>
        <v>#N/A</v>
      </c>
    </row>
    <row r="47" spans="1:12" x14ac:dyDescent="0.25">
      <c r="A47" s="34" t="s">
        <v>134</v>
      </c>
      <c r="B47" s="22" t="e">
        <f>VLOOKUP($M47,УЧАСТНИКИ!$A$2:$L$1106,3,FALSE)</f>
        <v>#N/A</v>
      </c>
      <c r="C47" s="23" t="e">
        <f>VLOOKUP($M47,УЧАСТНИКИ!$A$2:$L$1106,4,FALSE)</f>
        <v>#N/A</v>
      </c>
      <c r="D47" s="23" t="e">
        <f>VLOOKUP($M47,УЧАСТНИКИ!$A$2:$L$1106,8,FALSE)</f>
        <v>#N/A</v>
      </c>
      <c r="E47" s="22" t="e">
        <f>VLOOKUP($M47,УЧАСТНИКИ!$A$2:$L$1106,5,FALSE)</f>
        <v>#N/A</v>
      </c>
      <c r="F47" s="23" t="e">
        <f>VLOOKUP($M47,УЧАСТНИКИ!$A$2:$L$1106,7,FALSE)</f>
        <v>#N/A</v>
      </c>
      <c r="G47" s="24" t="e">
        <f>VLOOKUP($M47,УЧАСТНИКИ!$A$2:$L$1106,11,FALSE)</f>
        <v>#N/A</v>
      </c>
      <c r="H47" s="25"/>
      <c r="I47" s="10">
        <f t="shared" si="2"/>
        <v>0</v>
      </c>
      <c r="J47" s="26" t="str">
        <f t="shared" si="1"/>
        <v>МСМК</v>
      </c>
      <c r="K47" s="24" t="e">
        <f>VLOOKUP($M47,УЧАСТНИКИ!$A$2:$L$1106,9,FALSE)</f>
        <v>#N/A</v>
      </c>
      <c r="L47" s="22" t="e">
        <f>VLOOKUP($M47,УЧАСТНИКИ!$A$2:$L$1106,10,FALSE)</f>
        <v>#N/A</v>
      </c>
    </row>
    <row r="48" spans="1:12" x14ac:dyDescent="0.25">
      <c r="A48" s="34" t="s">
        <v>135</v>
      </c>
      <c r="B48" s="22" t="e">
        <f>VLOOKUP($M48,УЧАСТНИКИ!$A$2:$L$1106,3,FALSE)</f>
        <v>#N/A</v>
      </c>
      <c r="C48" s="23" t="e">
        <f>VLOOKUP($M48,УЧАСТНИКИ!$A$2:$L$1106,4,FALSE)</f>
        <v>#N/A</v>
      </c>
      <c r="D48" s="23" t="e">
        <f>VLOOKUP($M48,УЧАСТНИКИ!$A$2:$L$1106,8,FALSE)</f>
        <v>#N/A</v>
      </c>
      <c r="E48" s="22" t="e">
        <f>VLOOKUP($M48,УЧАСТНИКИ!$A$2:$L$1106,5,FALSE)</f>
        <v>#N/A</v>
      </c>
      <c r="F48" s="23" t="e">
        <f>VLOOKUP($M48,УЧАСТНИКИ!$A$2:$L$1106,7,FALSE)</f>
        <v>#N/A</v>
      </c>
      <c r="G48" s="24" t="e">
        <f>VLOOKUP($M48,УЧАСТНИКИ!$A$2:$L$1106,11,FALSE)</f>
        <v>#N/A</v>
      </c>
      <c r="H48" s="25"/>
      <c r="I48" s="10">
        <f t="shared" si="2"/>
        <v>0</v>
      </c>
      <c r="J48" s="26" t="str">
        <f t="shared" si="1"/>
        <v>МСМК</v>
      </c>
      <c r="K48" s="24" t="e">
        <f>VLOOKUP($M48,УЧАСТНИКИ!$A$2:$L$1106,9,FALSE)</f>
        <v>#N/A</v>
      </c>
      <c r="L48" s="22" t="e">
        <f>VLOOKUP($M48,УЧАСТНИКИ!$A$2:$L$1106,10,FALSE)</f>
        <v>#N/A</v>
      </c>
    </row>
    <row r="49" spans="1:12" x14ac:dyDescent="0.25">
      <c r="A49" s="34" t="s">
        <v>136</v>
      </c>
      <c r="B49" s="22" t="e">
        <f>VLOOKUP($M49,УЧАСТНИКИ!$A$2:$L$1106,3,FALSE)</f>
        <v>#N/A</v>
      </c>
      <c r="C49" s="23" t="e">
        <f>VLOOKUP($M49,УЧАСТНИКИ!$A$2:$L$1106,4,FALSE)</f>
        <v>#N/A</v>
      </c>
      <c r="D49" s="23" t="e">
        <f>VLOOKUP($M49,УЧАСТНИКИ!$A$2:$L$1106,8,FALSE)</f>
        <v>#N/A</v>
      </c>
      <c r="E49" s="22" t="e">
        <f>VLOOKUP($M49,УЧАСТНИКИ!$A$2:$L$1106,5,FALSE)</f>
        <v>#N/A</v>
      </c>
      <c r="F49" s="23" t="e">
        <f>VLOOKUP($M49,УЧАСТНИКИ!$A$2:$L$1106,7,FALSE)</f>
        <v>#N/A</v>
      </c>
      <c r="G49" s="24" t="e">
        <f>VLOOKUP($M49,УЧАСТНИКИ!$A$2:$L$1106,11,FALSE)</f>
        <v>#N/A</v>
      </c>
      <c r="H49" s="25"/>
      <c r="I49" s="10">
        <f t="shared" si="2"/>
        <v>0</v>
      </c>
      <c r="J49" s="26" t="str">
        <f t="shared" si="1"/>
        <v>МСМК</v>
      </c>
      <c r="K49" s="24" t="e">
        <f>VLOOKUP($M49,УЧАСТНИКИ!$A$2:$L$1106,9,FALSE)</f>
        <v>#N/A</v>
      </c>
      <c r="L49" s="22" t="e">
        <f>VLOOKUP($M49,УЧАСТНИКИ!$A$2:$L$1106,10,FALSE)</f>
        <v>#N/A</v>
      </c>
    </row>
    <row r="50" spans="1:12" x14ac:dyDescent="0.25">
      <c r="A50" s="34" t="s">
        <v>137</v>
      </c>
      <c r="B50" s="22" t="e">
        <f>VLOOKUP($M50,УЧАСТНИКИ!$A$2:$L$1106,3,FALSE)</f>
        <v>#N/A</v>
      </c>
      <c r="C50" s="23" t="e">
        <f>VLOOKUP($M50,УЧАСТНИКИ!$A$2:$L$1106,4,FALSE)</f>
        <v>#N/A</v>
      </c>
      <c r="D50" s="23" t="e">
        <f>VLOOKUP($M50,УЧАСТНИКИ!$A$2:$L$1106,8,FALSE)</f>
        <v>#N/A</v>
      </c>
      <c r="E50" s="22" t="e">
        <f>VLOOKUP($M50,УЧАСТНИКИ!$A$2:$L$1106,5,FALSE)</f>
        <v>#N/A</v>
      </c>
      <c r="F50" s="23" t="e">
        <f>VLOOKUP($M50,УЧАСТНИКИ!$A$2:$L$1106,7,FALSE)</f>
        <v>#N/A</v>
      </c>
      <c r="G50" s="24" t="e">
        <f>VLOOKUP($M50,УЧАСТНИКИ!$A$2:$L$1106,11,FALSE)</f>
        <v>#N/A</v>
      </c>
      <c r="H50" s="25"/>
      <c r="I50" s="10">
        <f t="shared" si="2"/>
        <v>0</v>
      </c>
      <c r="J50" s="26" t="str">
        <f t="shared" si="1"/>
        <v>МСМК</v>
      </c>
      <c r="K50" s="24" t="e">
        <f>VLOOKUP($M50,УЧАСТНИКИ!$A$2:$L$1106,9,FALSE)</f>
        <v>#N/A</v>
      </c>
      <c r="L50" s="22" t="e">
        <f>VLOOKUP($M50,УЧАСТНИКИ!$A$2:$L$1106,10,FALSE)</f>
        <v>#N/A</v>
      </c>
    </row>
    <row r="51" spans="1:12" x14ac:dyDescent="0.25">
      <c r="A51" s="34" t="s">
        <v>138</v>
      </c>
      <c r="B51" s="22" t="e">
        <f>VLOOKUP($M51,УЧАСТНИКИ!$A$2:$L$1106,3,FALSE)</f>
        <v>#N/A</v>
      </c>
      <c r="C51" s="23" t="e">
        <f>VLOOKUP($M51,УЧАСТНИКИ!$A$2:$L$1106,4,FALSE)</f>
        <v>#N/A</v>
      </c>
      <c r="D51" s="23" t="e">
        <f>VLOOKUP($M51,УЧАСТНИКИ!$A$2:$L$1106,8,FALSE)</f>
        <v>#N/A</v>
      </c>
      <c r="E51" s="22" t="e">
        <f>VLOOKUP($M51,УЧАСТНИКИ!$A$2:$L$1106,5,FALSE)</f>
        <v>#N/A</v>
      </c>
      <c r="F51" s="23" t="e">
        <f>VLOOKUP($M51,УЧАСТНИКИ!$A$2:$L$1106,7,FALSE)</f>
        <v>#N/A</v>
      </c>
      <c r="G51" s="24" t="e">
        <f>VLOOKUP($M51,УЧАСТНИКИ!$A$2:$L$1106,11,FALSE)</f>
        <v>#N/A</v>
      </c>
      <c r="H51" s="25"/>
      <c r="I51" s="10">
        <f t="shared" si="2"/>
        <v>0</v>
      </c>
      <c r="J51" s="26" t="str">
        <f t="shared" si="1"/>
        <v>МСМК</v>
      </c>
      <c r="K51" s="24" t="e">
        <f>VLOOKUP($M51,УЧАСТНИКИ!$A$2:$L$1106,9,FALSE)</f>
        <v>#N/A</v>
      </c>
      <c r="L51" s="22" t="e">
        <f>VLOOKUP($M51,УЧАСТНИКИ!$A$2:$L$1106,10,FALSE)</f>
        <v>#N/A</v>
      </c>
    </row>
    <row r="52" spans="1:12" x14ac:dyDescent="0.25">
      <c r="A52" s="34" t="s">
        <v>139</v>
      </c>
      <c r="B52" s="22" t="e">
        <f>VLOOKUP($M52,УЧАСТНИКИ!$A$2:$L$1106,3,FALSE)</f>
        <v>#N/A</v>
      </c>
      <c r="C52" s="23" t="e">
        <f>VLOOKUP($M52,УЧАСТНИКИ!$A$2:$L$1106,4,FALSE)</f>
        <v>#N/A</v>
      </c>
      <c r="D52" s="23" t="e">
        <f>VLOOKUP($M52,УЧАСТНИКИ!$A$2:$L$1106,8,FALSE)</f>
        <v>#N/A</v>
      </c>
      <c r="E52" s="22" t="e">
        <f>VLOOKUP($M52,УЧАСТНИКИ!$A$2:$L$1106,5,FALSE)</f>
        <v>#N/A</v>
      </c>
      <c r="F52" s="23" t="e">
        <f>VLOOKUP($M52,УЧАСТНИКИ!$A$2:$L$1106,7,FALSE)</f>
        <v>#N/A</v>
      </c>
      <c r="G52" s="24" t="e">
        <f>VLOOKUP($M52,УЧАСТНИКИ!$A$2:$L$1106,11,FALSE)</f>
        <v>#N/A</v>
      </c>
      <c r="H52" s="25"/>
      <c r="I52" s="10">
        <f t="shared" si="2"/>
        <v>0</v>
      </c>
      <c r="J52" s="26" t="str">
        <f t="shared" si="1"/>
        <v>МСМК</v>
      </c>
      <c r="K52" s="24" t="e">
        <f>VLOOKUP($M52,УЧАСТНИКИ!$A$2:$L$1106,9,FALSE)</f>
        <v>#N/A</v>
      </c>
      <c r="L52" s="22" t="e">
        <f>VLOOKUP($M52,УЧАСТНИКИ!$A$2:$L$1106,10,FALSE)</f>
        <v>#N/A</v>
      </c>
    </row>
    <row r="53" spans="1:12" x14ac:dyDescent="0.25">
      <c r="A53" s="34" t="s">
        <v>140</v>
      </c>
      <c r="B53" s="22" t="e">
        <f>VLOOKUP($M53,УЧАСТНИКИ!$A$2:$L$1106,3,FALSE)</f>
        <v>#N/A</v>
      </c>
      <c r="C53" s="23" t="e">
        <f>VLOOKUP($M53,УЧАСТНИКИ!$A$2:$L$1106,4,FALSE)</f>
        <v>#N/A</v>
      </c>
      <c r="D53" s="23" t="e">
        <f>VLOOKUP($M53,УЧАСТНИКИ!$A$2:$L$1106,8,FALSE)</f>
        <v>#N/A</v>
      </c>
      <c r="E53" s="22" t="e">
        <f>VLOOKUP($M53,УЧАСТНИКИ!$A$2:$L$1106,5,FALSE)</f>
        <v>#N/A</v>
      </c>
      <c r="F53" s="23" t="e">
        <f>VLOOKUP($M53,УЧАСТНИКИ!$A$2:$L$1106,7,FALSE)</f>
        <v>#N/A</v>
      </c>
      <c r="G53" s="24" t="e">
        <f>VLOOKUP($M53,УЧАСТНИКИ!$A$2:$L$1106,11,FALSE)</f>
        <v>#N/A</v>
      </c>
      <c r="H53" s="25"/>
      <c r="I53" s="10">
        <f t="shared" si="2"/>
        <v>0</v>
      </c>
      <c r="J53" s="26" t="str">
        <f t="shared" si="1"/>
        <v>МСМК</v>
      </c>
      <c r="K53" s="24" t="e">
        <f>VLOOKUP($M53,УЧАСТНИКИ!$A$2:$L$1106,9,FALSE)</f>
        <v>#N/A</v>
      </c>
      <c r="L53" s="22" t="e">
        <f>VLOOKUP($M53,УЧАСТНИКИ!$A$2:$L$1106,10,FALSE)</f>
        <v>#N/A</v>
      </c>
    </row>
    <row r="54" spans="1:12" x14ac:dyDescent="0.25">
      <c r="A54" s="34" t="s">
        <v>141</v>
      </c>
      <c r="B54" s="22" t="e">
        <f>VLOOKUP($M54,УЧАСТНИКИ!$A$2:$L$1106,3,FALSE)</f>
        <v>#N/A</v>
      </c>
      <c r="C54" s="23" t="e">
        <f>VLOOKUP($M54,УЧАСТНИКИ!$A$2:$L$1106,4,FALSE)</f>
        <v>#N/A</v>
      </c>
      <c r="D54" s="23" t="e">
        <f>VLOOKUP($M54,УЧАСТНИКИ!$A$2:$L$1106,8,FALSE)</f>
        <v>#N/A</v>
      </c>
      <c r="E54" s="22" t="e">
        <f>VLOOKUP($M54,УЧАСТНИКИ!$A$2:$L$1106,5,FALSE)</f>
        <v>#N/A</v>
      </c>
      <c r="F54" s="23" t="e">
        <f>VLOOKUP($M54,УЧАСТНИКИ!$A$2:$L$1106,7,FALSE)</f>
        <v>#N/A</v>
      </c>
      <c r="G54" s="24" t="e">
        <f>VLOOKUP($M54,УЧАСТНИКИ!$A$2:$L$1106,11,FALSE)</f>
        <v>#N/A</v>
      </c>
      <c r="H54" s="25"/>
      <c r="I54" s="10">
        <f t="shared" si="2"/>
        <v>0</v>
      </c>
      <c r="J54" s="26" t="str">
        <f t="shared" si="1"/>
        <v>МСМК</v>
      </c>
      <c r="K54" s="24" t="e">
        <f>VLOOKUP($M54,УЧАСТНИКИ!$A$2:$L$1106,9,FALSE)</f>
        <v>#N/A</v>
      </c>
      <c r="L54" s="22" t="e">
        <f>VLOOKUP($M54,УЧАСТНИКИ!$A$2:$L$1106,10,FALSE)</f>
        <v>#N/A</v>
      </c>
    </row>
    <row r="55" spans="1:12" x14ac:dyDescent="0.25">
      <c r="A55" s="34" t="s">
        <v>142</v>
      </c>
      <c r="B55" s="22" t="e">
        <f>VLOOKUP($M55,УЧАСТНИКИ!$A$2:$L$1106,3,FALSE)</f>
        <v>#N/A</v>
      </c>
      <c r="C55" s="23" t="e">
        <f>VLOOKUP($M55,УЧАСТНИКИ!$A$2:$L$1106,4,FALSE)</f>
        <v>#N/A</v>
      </c>
      <c r="D55" s="23" t="e">
        <f>VLOOKUP($M55,УЧАСТНИКИ!$A$2:$L$1106,8,FALSE)</f>
        <v>#N/A</v>
      </c>
      <c r="E55" s="22" t="e">
        <f>VLOOKUP($M55,УЧАСТНИКИ!$A$2:$L$1106,5,FALSE)</f>
        <v>#N/A</v>
      </c>
      <c r="F55" s="23" t="e">
        <f>VLOOKUP($M55,УЧАСТНИКИ!$A$2:$L$1106,7,FALSE)</f>
        <v>#N/A</v>
      </c>
      <c r="G55" s="24" t="e">
        <f>VLOOKUP($M55,УЧАСТНИКИ!$A$2:$L$1106,11,FALSE)</f>
        <v>#N/A</v>
      </c>
      <c r="H55" s="25"/>
      <c r="I55" s="10">
        <f t="shared" si="2"/>
        <v>0</v>
      </c>
      <c r="J55" s="26" t="str">
        <f t="shared" si="1"/>
        <v>МСМК</v>
      </c>
      <c r="K55" s="24" t="e">
        <f>VLOOKUP($M55,УЧАСТНИКИ!$A$2:$L$1106,9,FALSE)</f>
        <v>#N/A</v>
      </c>
      <c r="L55" s="22" t="e">
        <f>VLOOKUP($M55,УЧАСТНИКИ!$A$2:$L$1106,10,FALSE)</f>
        <v>#N/A</v>
      </c>
    </row>
    <row r="56" spans="1:12" x14ac:dyDescent="0.25">
      <c r="A56" s="34" t="s">
        <v>143</v>
      </c>
      <c r="B56" s="22" t="e">
        <f>VLOOKUP($M56,УЧАСТНИКИ!$A$2:$L$1106,3,FALSE)</f>
        <v>#N/A</v>
      </c>
      <c r="C56" s="23" t="e">
        <f>VLOOKUP($M56,УЧАСТНИКИ!$A$2:$L$1106,4,FALSE)</f>
        <v>#N/A</v>
      </c>
      <c r="D56" s="23" t="e">
        <f>VLOOKUP($M56,УЧАСТНИКИ!$A$2:$L$1106,8,FALSE)</f>
        <v>#N/A</v>
      </c>
      <c r="E56" s="22" t="e">
        <f>VLOOKUP($M56,УЧАСТНИКИ!$A$2:$L$1106,5,FALSE)</f>
        <v>#N/A</v>
      </c>
      <c r="F56" s="23" t="e">
        <f>VLOOKUP($M56,УЧАСТНИКИ!$A$2:$L$1106,7,FALSE)</f>
        <v>#N/A</v>
      </c>
      <c r="G56" s="24" t="e">
        <f>VLOOKUP($M56,УЧАСТНИКИ!$A$2:$L$1106,11,FALSE)</f>
        <v>#N/A</v>
      </c>
      <c r="H56" s="25"/>
      <c r="I56" s="10">
        <f t="shared" si="2"/>
        <v>0</v>
      </c>
      <c r="J56" s="26" t="str">
        <f t="shared" si="1"/>
        <v>МСМК</v>
      </c>
      <c r="K56" s="24" t="e">
        <f>VLOOKUP($M56,УЧАСТНИКИ!$A$2:$L$1106,9,FALSE)</f>
        <v>#N/A</v>
      </c>
      <c r="L56" s="22" t="e">
        <f>VLOOKUP($M56,УЧАСТНИКИ!$A$2:$L$1106,10,FALSE)</f>
        <v>#N/A</v>
      </c>
    </row>
    <row r="57" spans="1:12" x14ac:dyDescent="0.25">
      <c r="A57" s="34" t="s">
        <v>149</v>
      </c>
      <c r="B57" s="22" t="e">
        <f>VLOOKUP($M57,УЧАСТНИКИ!$A$2:$L$1106,3,FALSE)</f>
        <v>#N/A</v>
      </c>
      <c r="C57" s="23" t="e">
        <f>VLOOKUP($M57,УЧАСТНИКИ!$A$2:$L$1106,4,FALSE)</f>
        <v>#N/A</v>
      </c>
      <c r="D57" s="23" t="e">
        <f>VLOOKUP($M57,УЧАСТНИКИ!$A$2:$L$1106,8,FALSE)</f>
        <v>#N/A</v>
      </c>
      <c r="E57" s="22" t="e">
        <f>VLOOKUP($M57,УЧАСТНИКИ!$A$2:$L$1106,5,FALSE)</f>
        <v>#N/A</v>
      </c>
      <c r="F57" s="23" t="e">
        <f>VLOOKUP($M57,УЧАСТНИКИ!$A$2:$L$1106,7,FALSE)</f>
        <v>#N/A</v>
      </c>
      <c r="G57" s="24" t="e">
        <f>VLOOKUP($M57,УЧАСТНИКИ!$A$2:$L$1106,11,FALSE)</f>
        <v>#N/A</v>
      </c>
      <c r="H57" s="25"/>
      <c r="I57" s="10">
        <f t="shared" si="2"/>
        <v>0</v>
      </c>
      <c r="J57" s="26" t="str">
        <f t="shared" si="1"/>
        <v>МСМК</v>
      </c>
      <c r="K57" s="24" t="e">
        <f>VLOOKUP($M57,УЧАСТНИКИ!$A$2:$L$1106,9,FALSE)</f>
        <v>#N/A</v>
      </c>
      <c r="L57" s="22" t="e">
        <f>VLOOKUP($M57,УЧАСТНИКИ!$A$2:$L$1106,10,FALSE)</f>
        <v>#N/A</v>
      </c>
    </row>
    <row r="58" spans="1:12" x14ac:dyDescent="0.25">
      <c r="A58" s="34" t="s">
        <v>150</v>
      </c>
      <c r="B58" s="22" t="e">
        <f>VLOOKUP($M58,УЧАСТНИКИ!$A$2:$L$1106,3,FALSE)</f>
        <v>#N/A</v>
      </c>
      <c r="C58" s="23" t="e">
        <f>VLOOKUP($M58,УЧАСТНИКИ!$A$2:$L$1106,4,FALSE)</f>
        <v>#N/A</v>
      </c>
      <c r="D58" s="23" t="e">
        <f>VLOOKUP($M58,УЧАСТНИКИ!$A$2:$L$1106,8,FALSE)</f>
        <v>#N/A</v>
      </c>
      <c r="E58" s="22" t="e">
        <f>VLOOKUP($M58,УЧАСТНИКИ!$A$2:$L$1106,5,FALSE)</f>
        <v>#N/A</v>
      </c>
      <c r="F58" s="23" t="e">
        <f>VLOOKUP($M58,УЧАСТНИКИ!$A$2:$L$1106,7,FALSE)</f>
        <v>#N/A</v>
      </c>
      <c r="G58" s="24" t="e">
        <f>VLOOKUP($M58,УЧАСТНИКИ!$A$2:$L$1106,11,FALSE)</f>
        <v>#N/A</v>
      </c>
      <c r="H58" s="25"/>
      <c r="I58" s="10">
        <f t="shared" si="2"/>
        <v>0</v>
      </c>
      <c r="J58" s="26" t="str">
        <f t="shared" si="1"/>
        <v>МСМК</v>
      </c>
      <c r="K58" s="24" t="e">
        <f>VLOOKUP($M58,УЧАСТНИКИ!$A$2:$L$1106,9,FALSE)</f>
        <v>#N/A</v>
      </c>
      <c r="L58" s="22" t="e">
        <f>VLOOKUP($M58,УЧАСТНИКИ!$A$2:$L$1106,10,FALSE)</f>
        <v>#N/A</v>
      </c>
    </row>
    <row r="59" spans="1:12" x14ac:dyDescent="0.25">
      <c r="A59" s="34" t="s">
        <v>151</v>
      </c>
      <c r="B59" s="22" t="e">
        <f>VLOOKUP($M59,УЧАСТНИКИ!$A$2:$L$1106,3,FALSE)</f>
        <v>#N/A</v>
      </c>
      <c r="C59" s="23" t="e">
        <f>VLOOKUP($M59,УЧАСТНИКИ!$A$2:$L$1106,4,FALSE)</f>
        <v>#N/A</v>
      </c>
      <c r="D59" s="23" t="e">
        <f>VLOOKUP($M59,УЧАСТНИКИ!$A$2:$L$1106,8,FALSE)</f>
        <v>#N/A</v>
      </c>
      <c r="E59" s="22" t="e">
        <f>VLOOKUP($M59,УЧАСТНИКИ!$A$2:$L$1106,5,FALSE)</f>
        <v>#N/A</v>
      </c>
      <c r="F59" s="23" t="e">
        <f>VLOOKUP($M59,УЧАСТНИКИ!$A$2:$L$1106,7,FALSE)</f>
        <v>#N/A</v>
      </c>
      <c r="G59" s="24" t="e">
        <f>VLOOKUP($M59,УЧАСТНИКИ!$A$2:$L$1106,11,FALSE)</f>
        <v>#N/A</v>
      </c>
      <c r="H59" s="25"/>
      <c r="I59" s="10">
        <f t="shared" si="2"/>
        <v>0</v>
      </c>
      <c r="J59" s="26" t="str">
        <f t="shared" si="1"/>
        <v>МСМК</v>
      </c>
      <c r="K59" s="24" t="e">
        <f>VLOOKUP($M59,УЧАСТНИКИ!$A$2:$L$1106,9,FALSE)</f>
        <v>#N/A</v>
      </c>
      <c r="L59" s="22" t="e">
        <f>VLOOKUP($M59,УЧАСТНИКИ!$A$2:$L$1106,10,FALSE)</f>
        <v>#N/A</v>
      </c>
    </row>
    <row r="60" spans="1:12" x14ac:dyDescent="0.25">
      <c r="A60" s="34" t="s">
        <v>152</v>
      </c>
      <c r="B60" s="22" t="e">
        <f>VLOOKUP($M60,УЧАСТНИКИ!$A$2:$L$1106,3,FALSE)</f>
        <v>#N/A</v>
      </c>
      <c r="C60" s="23" t="e">
        <f>VLOOKUP($M60,УЧАСТНИКИ!$A$2:$L$1106,4,FALSE)</f>
        <v>#N/A</v>
      </c>
      <c r="D60" s="23" t="e">
        <f>VLOOKUP($M60,УЧАСТНИКИ!$A$2:$L$1106,8,FALSE)</f>
        <v>#N/A</v>
      </c>
      <c r="E60" s="22" t="e">
        <f>VLOOKUP($M60,УЧАСТНИКИ!$A$2:$L$1106,5,FALSE)</f>
        <v>#N/A</v>
      </c>
      <c r="F60" s="23" t="e">
        <f>VLOOKUP($M60,УЧАСТНИКИ!$A$2:$L$1106,7,FALSE)</f>
        <v>#N/A</v>
      </c>
      <c r="G60" s="24" t="e">
        <f>VLOOKUP($M60,УЧАСТНИКИ!$A$2:$L$1106,11,FALSE)</f>
        <v>#N/A</v>
      </c>
      <c r="H60" s="25"/>
      <c r="I60" s="10">
        <f t="shared" si="2"/>
        <v>0</v>
      </c>
      <c r="J60" s="26" t="str">
        <f t="shared" si="1"/>
        <v>МСМК</v>
      </c>
      <c r="K60" s="24" t="e">
        <f>VLOOKUP($M60,УЧАСТНИКИ!$A$2:$L$1106,9,FALSE)</f>
        <v>#N/A</v>
      </c>
      <c r="L60" s="22" t="e">
        <f>VLOOKUP($M60,УЧАСТНИКИ!$A$2:$L$1106,10,FALSE)</f>
        <v>#N/A</v>
      </c>
    </row>
    <row r="61" spans="1:12" x14ac:dyDescent="0.25">
      <c r="A61" s="34" t="s">
        <v>153</v>
      </c>
      <c r="B61" s="22" t="e">
        <f>VLOOKUP($M61,УЧАСТНИКИ!$A$2:$L$1106,3,FALSE)</f>
        <v>#N/A</v>
      </c>
      <c r="C61" s="23" t="e">
        <f>VLOOKUP($M61,УЧАСТНИКИ!$A$2:$L$1106,4,FALSE)</f>
        <v>#N/A</v>
      </c>
      <c r="D61" s="23" t="e">
        <f>VLOOKUP($M61,УЧАСТНИКИ!$A$2:$L$1106,8,FALSE)</f>
        <v>#N/A</v>
      </c>
      <c r="E61" s="22" t="e">
        <f>VLOOKUP($M61,УЧАСТНИКИ!$A$2:$L$1106,5,FALSE)</f>
        <v>#N/A</v>
      </c>
      <c r="F61" s="23" t="e">
        <f>VLOOKUP($M61,УЧАСТНИКИ!$A$2:$L$1106,7,FALSE)</f>
        <v>#N/A</v>
      </c>
      <c r="G61" s="24" t="e">
        <f>VLOOKUP($M61,УЧАСТНИКИ!$A$2:$L$1106,11,FALSE)</f>
        <v>#N/A</v>
      </c>
      <c r="H61" s="25"/>
      <c r="I61" s="10">
        <f t="shared" si="2"/>
        <v>0</v>
      </c>
      <c r="J61" s="26" t="str">
        <f t="shared" si="1"/>
        <v>МСМК</v>
      </c>
      <c r="K61" s="24" t="e">
        <f>VLOOKUP($M61,УЧАСТНИКИ!$A$2:$L$1106,9,FALSE)</f>
        <v>#N/A</v>
      </c>
      <c r="L61" s="22" t="e">
        <f>VLOOKUP($M61,УЧАСТНИКИ!$A$2:$L$1106,10,FALSE)</f>
        <v>#N/A</v>
      </c>
    </row>
    <row r="62" spans="1:12" x14ac:dyDescent="0.25">
      <c r="A62" s="34" t="s">
        <v>154</v>
      </c>
      <c r="B62" s="22" t="e">
        <f>VLOOKUP($M62,УЧАСТНИКИ!$A$2:$L$1106,3,FALSE)</f>
        <v>#N/A</v>
      </c>
      <c r="C62" s="23" t="e">
        <f>VLOOKUP($M62,УЧАСТНИКИ!$A$2:$L$1106,4,FALSE)</f>
        <v>#N/A</v>
      </c>
      <c r="D62" s="23" t="e">
        <f>VLOOKUP($M62,УЧАСТНИКИ!$A$2:$L$1106,8,FALSE)</f>
        <v>#N/A</v>
      </c>
      <c r="E62" s="22" t="e">
        <f>VLOOKUP($M62,УЧАСТНИКИ!$A$2:$L$1106,5,FALSE)</f>
        <v>#N/A</v>
      </c>
      <c r="F62" s="23" t="e">
        <f>VLOOKUP($M62,УЧАСТНИКИ!$A$2:$L$1106,7,FALSE)</f>
        <v>#N/A</v>
      </c>
      <c r="G62" s="24" t="e">
        <f>VLOOKUP($M62,УЧАСТНИКИ!$A$2:$L$1106,11,FALSE)</f>
        <v>#N/A</v>
      </c>
      <c r="H62" s="25"/>
      <c r="I62" s="10">
        <f t="shared" si="2"/>
        <v>0</v>
      </c>
      <c r="J62" s="26" t="str">
        <f t="shared" si="1"/>
        <v>МСМК</v>
      </c>
      <c r="K62" s="24" t="e">
        <f>VLOOKUP($M62,УЧАСТНИКИ!$A$2:$L$1106,9,FALSE)</f>
        <v>#N/A</v>
      </c>
      <c r="L62" s="22" t="e">
        <f>VLOOKUP($M62,УЧАСТНИКИ!$A$2:$L$1106,10,FALSE)</f>
        <v>#N/A</v>
      </c>
    </row>
    <row r="63" spans="1:12" x14ac:dyDescent="0.25">
      <c r="A63" s="34" t="s">
        <v>155</v>
      </c>
      <c r="B63" s="22" t="e">
        <f>VLOOKUP($M63,УЧАСТНИКИ!$A$2:$L$1106,3,FALSE)</f>
        <v>#N/A</v>
      </c>
      <c r="C63" s="23" t="e">
        <f>VLOOKUP($M63,УЧАСТНИКИ!$A$2:$L$1106,4,FALSE)</f>
        <v>#N/A</v>
      </c>
      <c r="D63" s="23" t="e">
        <f>VLOOKUP($M63,УЧАСТНИКИ!$A$2:$L$1106,8,FALSE)</f>
        <v>#N/A</v>
      </c>
      <c r="E63" s="22" t="e">
        <f>VLOOKUP($M63,УЧАСТНИКИ!$A$2:$L$1106,5,FALSE)</f>
        <v>#N/A</v>
      </c>
      <c r="F63" s="23" t="e">
        <f>VLOOKUP($M63,УЧАСТНИКИ!$A$2:$L$1106,7,FALSE)</f>
        <v>#N/A</v>
      </c>
      <c r="G63" s="24" t="e">
        <f>VLOOKUP($M63,УЧАСТНИКИ!$A$2:$L$1106,11,FALSE)</f>
        <v>#N/A</v>
      </c>
      <c r="H63" s="25"/>
      <c r="I63" s="10">
        <f t="shared" si="2"/>
        <v>0</v>
      </c>
      <c r="J63" s="26" t="str">
        <f t="shared" si="1"/>
        <v>МСМК</v>
      </c>
      <c r="K63" s="24" t="e">
        <f>VLOOKUP($M63,УЧАСТНИКИ!$A$2:$L$1106,9,FALSE)</f>
        <v>#N/A</v>
      </c>
      <c r="L63" s="22" t="e">
        <f>VLOOKUP($M63,УЧАСТНИКИ!$A$2:$L$1106,10,FALSE)</f>
        <v>#N/A</v>
      </c>
    </row>
    <row r="64" spans="1:12" x14ac:dyDescent="0.25">
      <c r="A64" s="34" t="s">
        <v>156</v>
      </c>
      <c r="B64" s="22" t="e">
        <f>VLOOKUP($M64,УЧАСТНИКИ!$A$2:$L$1106,3,FALSE)</f>
        <v>#N/A</v>
      </c>
      <c r="C64" s="23" t="e">
        <f>VLOOKUP($M64,УЧАСТНИКИ!$A$2:$L$1106,4,FALSE)</f>
        <v>#N/A</v>
      </c>
      <c r="D64" s="23" t="e">
        <f>VLOOKUP($M64,УЧАСТНИКИ!$A$2:$L$1106,8,FALSE)</f>
        <v>#N/A</v>
      </c>
      <c r="E64" s="22" t="e">
        <f>VLOOKUP($M64,УЧАСТНИКИ!$A$2:$L$1106,5,FALSE)</f>
        <v>#N/A</v>
      </c>
      <c r="F64" s="23" t="e">
        <f>VLOOKUP($M64,УЧАСТНИКИ!$A$2:$L$1106,7,FALSE)</f>
        <v>#N/A</v>
      </c>
      <c r="G64" s="24" t="e">
        <f>VLOOKUP($M64,УЧАСТНИКИ!$A$2:$L$1106,11,FALSE)</f>
        <v>#N/A</v>
      </c>
      <c r="H64" s="25"/>
      <c r="I64" s="10">
        <f t="shared" si="2"/>
        <v>0</v>
      </c>
      <c r="J64" s="26" t="str">
        <f t="shared" si="1"/>
        <v>МСМК</v>
      </c>
      <c r="K64" s="24" t="e">
        <f>VLOOKUP($M64,УЧАСТНИКИ!$A$2:$L$1106,9,FALSE)</f>
        <v>#N/A</v>
      </c>
      <c r="L64" s="22" t="e">
        <f>VLOOKUP($M64,УЧАСТНИКИ!$A$2:$L$1106,10,FALSE)</f>
        <v>#N/A</v>
      </c>
    </row>
    <row r="65" spans="1:12" x14ac:dyDescent="0.25">
      <c r="A65" s="34" t="s">
        <v>157</v>
      </c>
      <c r="B65" s="22" t="e">
        <f>VLOOKUP($M65,УЧАСТНИКИ!$A$2:$L$1106,3,FALSE)</f>
        <v>#N/A</v>
      </c>
      <c r="C65" s="23" t="e">
        <f>VLOOKUP($M65,УЧАСТНИКИ!$A$2:$L$1106,4,FALSE)</f>
        <v>#N/A</v>
      </c>
      <c r="D65" s="23" t="e">
        <f>VLOOKUP($M65,УЧАСТНИКИ!$A$2:$L$1106,8,FALSE)</f>
        <v>#N/A</v>
      </c>
      <c r="E65" s="22" t="e">
        <f>VLOOKUP($M65,УЧАСТНИКИ!$A$2:$L$1106,5,FALSE)</f>
        <v>#N/A</v>
      </c>
      <c r="F65" s="23" t="e">
        <f>VLOOKUP($M65,УЧАСТНИКИ!$A$2:$L$1106,7,FALSE)</f>
        <v>#N/A</v>
      </c>
      <c r="G65" s="24" t="e">
        <f>VLOOKUP($M65,УЧАСТНИКИ!$A$2:$L$1106,11,FALSE)</f>
        <v>#N/A</v>
      </c>
      <c r="H65" s="25"/>
      <c r="I65" s="10">
        <f t="shared" si="2"/>
        <v>0</v>
      </c>
      <c r="J65" s="26" t="str">
        <f t="shared" si="1"/>
        <v>МСМК</v>
      </c>
      <c r="K65" s="24" t="e">
        <f>VLOOKUP($M65,УЧАСТНИКИ!$A$2:$L$1106,9,FALSE)</f>
        <v>#N/A</v>
      </c>
      <c r="L65" s="22" t="e">
        <f>VLOOKUP($M65,УЧАСТНИКИ!$A$2:$L$1106,10,FALSE)</f>
        <v>#N/A</v>
      </c>
    </row>
    <row r="66" spans="1:12" x14ac:dyDescent="0.25">
      <c r="A66" s="34" t="s">
        <v>158</v>
      </c>
      <c r="B66" s="22" t="e">
        <f>VLOOKUP($M66,УЧАСТНИКИ!$A$2:$L$1106,3,FALSE)</f>
        <v>#N/A</v>
      </c>
      <c r="C66" s="23" t="e">
        <f>VLOOKUP($M66,УЧАСТНИКИ!$A$2:$L$1106,4,FALSE)</f>
        <v>#N/A</v>
      </c>
      <c r="D66" s="23" t="e">
        <f>VLOOKUP($M66,УЧАСТНИКИ!$A$2:$L$1106,8,FALSE)</f>
        <v>#N/A</v>
      </c>
      <c r="E66" s="22" t="e">
        <f>VLOOKUP($M66,УЧАСТНИКИ!$A$2:$L$1106,5,FALSE)</f>
        <v>#N/A</v>
      </c>
      <c r="F66" s="23" t="e">
        <f>VLOOKUP($M66,УЧАСТНИКИ!$A$2:$L$1106,7,FALSE)</f>
        <v>#N/A</v>
      </c>
      <c r="G66" s="24" t="e">
        <f>VLOOKUP($M66,УЧАСТНИКИ!$A$2:$L$1106,11,FALSE)</f>
        <v>#N/A</v>
      </c>
      <c r="H66" s="25"/>
      <c r="I66" s="10">
        <f t="shared" si="2"/>
        <v>0</v>
      </c>
      <c r="J66" s="26" t="str">
        <f t="shared" si="1"/>
        <v>МСМК</v>
      </c>
      <c r="K66" s="24" t="e">
        <f>VLOOKUP($M66,УЧАСТНИКИ!$A$2:$L$1106,9,FALSE)</f>
        <v>#N/A</v>
      </c>
      <c r="L66" s="22" t="e">
        <f>VLOOKUP($M66,УЧАСТНИКИ!$A$2:$L$1106,10,FALSE)</f>
        <v>#N/A</v>
      </c>
    </row>
    <row r="67" spans="1:12" x14ac:dyDescent="0.25">
      <c r="A67" s="34" t="s">
        <v>159</v>
      </c>
      <c r="B67" s="22" t="e">
        <f>VLOOKUP($M67,УЧАСТНИКИ!$A$2:$L$1106,3,FALSE)</f>
        <v>#N/A</v>
      </c>
      <c r="C67" s="23" t="e">
        <f>VLOOKUP($M67,УЧАСТНИКИ!$A$2:$L$1106,4,FALSE)</f>
        <v>#N/A</v>
      </c>
      <c r="D67" s="23" t="e">
        <f>VLOOKUP($M67,УЧАСТНИКИ!$A$2:$L$1106,8,FALSE)</f>
        <v>#N/A</v>
      </c>
      <c r="E67" s="22" t="e">
        <f>VLOOKUP($M67,УЧАСТНИКИ!$A$2:$L$1106,5,FALSE)</f>
        <v>#N/A</v>
      </c>
      <c r="F67" s="23" t="e">
        <f>VLOOKUP($M67,УЧАСТНИКИ!$A$2:$L$1106,7,FALSE)</f>
        <v>#N/A</v>
      </c>
      <c r="G67" s="24" t="e">
        <f>VLOOKUP($M67,УЧАСТНИКИ!$A$2:$L$1106,11,FALSE)</f>
        <v>#N/A</v>
      </c>
      <c r="H67" s="25"/>
      <c r="I67" s="10">
        <f t="shared" si="2"/>
        <v>0</v>
      </c>
      <c r="J67" s="26" t="str">
        <f t="shared" si="1"/>
        <v>МСМК</v>
      </c>
      <c r="K67" s="24" t="e">
        <f>VLOOKUP($M67,УЧАСТНИКИ!$A$2:$L$1106,9,FALSE)</f>
        <v>#N/A</v>
      </c>
      <c r="L67" s="22" t="e">
        <f>VLOOKUP($M67,УЧАСТНИКИ!$A$2:$L$1106,10,FALSE)</f>
        <v>#N/A</v>
      </c>
    </row>
    <row r="68" spans="1:12" x14ac:dyDescent="0.25">
      <c r="A68" s="34" t="s">
        <v>160</v>
      </c>
      <c r="B68" s="22" t="e">
        <f>VLOOKUP($M68,УЧАСТНИКИ!$A$2:$L$1106,3,FALSE)</f>
        <v>#N/A</v>
      </c>
      <c r="C68" s="23" t="e">
        <f>VLOOKUP($M68,УЧАСТНИКИ!$A$2:$L$1106,4,FALSE)</f>
        <v>#N/A</v>
      </c>
      <c r="D68" s="23" t="e">
        <f>VLOOKUP($M68,УЧАСТНИКИ!$A$2:$L$1106,8,FALSE)</f>
        <v>#N/A</v>
      </c>
      <c r="E68" s="22" t="e">
        <f>VLOOKUP($M68,УЧАСТНИКИ!$A$2:$L$1106,5,FALSE)</f>
        <v>#N/A</v>
      </c>
      <c r="F68" s="23" t="e">
        <f>VLOOKUP($M68,УЧАСТНИКИ!$A$2:$L$1106,7,FALSE)</f>
        <v>#N/A</v>
      </c>
      <c r="G68" s="24" t="e">
        <f>VLOOKUP($M68,УЧАСТНИКИ!$A$2:$L$1106,11,FALSE)</f>
        <v>#N/A</v>
      </c>
      <c r="H68" s="25"/>
      <c r="I68" s="10">
        <f t="shared" si="2"/>
        <v>0</v>
      </c>
      <c r="J68" s="26" t="str">
        <f t="shared" si="1"/>
        <v>МСМК</v>
      </c>
      <c r="K68" s="24" t="e">
        <f>VLOOKUP($M68,УЧАСТНИКИ!$A$2:$L$1106,9,FALSE)</f>
        <v>#N/A</v>
      </c>
      <c r="L68" s="22" t="e">
        <f>VLOOKUP($M68,УЧАСТНИКИ!$A$2:$L$1106,10,FALSE)</f>
        <v>#N/A</v>
      </c>
    </row>
    <row r="69" spans="1:12" x14ac:dyDescent="0.25">
      <c r="A69" s="34" t="s">
        <v>161</v>
      </c>
      <c r="B69" s="22" t="e">
        <f>VLOOKUP($M69,УЧАСТНИКИ!$A$2:$L$1106,3,FALSE)</f>
        <v>#N/A</v>
      </c>
      <c r="C69" s="23" t="e">
        <f>VLOOKUP($M69,УЧАСТНИКИ!$A$2:$L$1106,4,FALSE)</f>
        <v>#N/A</v>
      </c>
      <c r="D69" s="23" t="e">
        <f>VLOOKUP($M69,УЧАСТНИКИ!$A$2:$L$1106,8,FALSE)</f>
        <v>#N/A</v>
      </c>
      <c r="E69" s="22" t="e">
        <f>VLOOKUP($M69,УЧАСТНИКИ!$A$2:$L$1106,5,FALSE)</f>
        <v>#N/A</v>
      </c>
      <c r="F69" s="23" t="e">
        <f>VLOOKUP($M69,УЧАСТНИКИ!$A$2:$L$1106,7,FALSE)</f>
        <v>#N/A</v>
      </c>
      <c r="G69" s="24" t="e">
        <f>VLOOKUP($M69,УЧАСТНИКИ!$A$2:$L$1106,11,FALSE)</f>
        <v>#N/A</v>
      </c>
      <c r="H69" s="25"/>
      <c r="I69" s="10">
        <f t="shared" si="2"/>
        <v>0</v>
      </c>
      <c r="J69" s="26" t="str">
        <f t="shared" si="1"/>
        <v>МСМК</v>
      </c>
      <c r="K69" s="24" t="e">
        <f>VLOOKUP($M69,УЧАСТНИКИ!$A$2:$L$1106,9,FALSE)</f>
        <v>#N/A</v>
      </c>
      <c r="L69" s="22" t="e">
        <f>VLOOKUP($M69,УЧАСТНИКИ!$A$2:$L$1106,10,FALSE)</f>
        <v>#N/A</v>
      </c>
    </row>
    <row r="70" spans="1:12" x14ac:dyDescent="0.25">
      <c r="A70" s="34" t="s">
        <v>162</v>
      </c>
      <c r="B70" s="22" t="e">
        <f>VLOOKUP($M70,УЧАСТНИКИ!$A$2:$L$1106,3,FALSE)</f>
        <v>#N/A</v>
      </c>
      <c r="C70" s="23" t="e">
        <f>VLOOKUP($M70,УЧАСТНИКИ!$A$2:$L$1106,4,FALSE)</f>
        <v>#N/A</v>
      </c>
      <c r="D70" s="23" t="e">
        <f>VLOOKUP($M70,УЧАСТНИКИ!$A$2:$L$1106,8,FALSE)</f>
        <v>#N/A</v>
      </c>
      <c r="E70" s="22" t="e">
        <f>VLOOKUP($M70,УЧАСТНИКИ!$A$2:$L$1106,5,FALSE)</f>
        <v>#N/A</v>
      </c>
      <c r="F70" s="23" t="e">
        <f>VLOOKUP($M70,УЧАСТНИКИ!$A$2:$L$1106,7,FALSE)</f>
        <v>#N/A</v>
      </c>
      <c r="G70" s="24" t="e">
        <f>VLOOKUP($M70,УЧАСТНИКИ!$A$2:$L$1106,11,FALSE)</f>
        <v>#N/A</v>
      </c>
      <c r="H70" s="25"/>
      <c r="I70" s="10">
        <f t="shared" si="2"/>
        <v>0</v>
      </c>
      <c r="J70" s="26" t="str">
        <f t="shared" si="1"/>
        <v>МСМК</v>
      </c>
      <c r="K70" s="24" t="e">
        <f>VLOOKUP($M70,УЧАСТНИКИ!$A$2:$L$1106,9,FALSE)</f>
        <v>#N/A</v>
      </c>
      <c r="L70" s="22" t="e">
        <f>VLOOKUP($M70,УЧАСТНИКИ!$A$2:$L$1106,10,FALSE)</f>
        <v>#N/A</v>
      </c>
    </row>
    <row r="71" spans="1:12" x14ac:dyDescent="0.25">
      <c r="A71" s="34" t="s">
        <v>163</v>
      </c>
      <c r="B71" s="22" t="e">
        <f>VLOOKUP($M71,УЧАСТНИКИ!$A$2:$L$1106,3,FALSE)</f>
        <v>#N/A</v>
      </c>
      <c r="C71" s="23" t="e">
        <f>VLOOKUP($M71,УЧАСТНИКИ!$A$2:$L$1106,4,FALSE)</f>
        <v>#N/A</v>
      </c>
      <c r="D71" s="23" t="e">
        <f>VLOOKUP($M71,УЧАСТНИКИ!$A$2:$L$1106,8,FALSE)</f>
        <v>#N/A</v>
      </c>
      <c r="E71" s="22" t="e">
        <f>VLOOKUP($M71,УЧАСТНИКИ!$A$2:$L$1106,5,FALSE)</f>
        <v>#N/A</v>
      </c>
      <c r="F71" s="23" t="e">
        <f>VLOOKUP($M71,УЧАСТНИКИ!$A$2:$L$1106,7,FALSE)</f>
        <v>#N/A</v>
      </c>
      <c r="G71" s="24" t="e">
        <f>VLOOKUP($M71,УЧАСТНИКИ!$A$2:$L$1106,11,FALSE)</f>
        <v>#N/A</v>
      </c>
      <c r="H71" s="25"/>
      <c r="I71" s="10">
        <f t="shared" si="2"/>
        <v>0</v>
      </c>
      <c r="J71" s="26" t="str">
        <f t="shared" si="1"/>
        <v>МСМК</v>
      </c>
      <c r="K71" s="24" t="e">
        <f>VLOOKUP($M71,УЧАСТНИКИ!$A$2:$L$1106,9,FALSE)</f>
        <v>#N/A</v>
      </c>
      <c r="L71" s="22" t="e">
        <f>VLOOKUP($M71,УЧАСТНИКИ!$A$2:$L$1106,10,FALSE)</f>
        <v>#N/A</v>
      </c>
    </row>
    <row r="72" spans="1:12" x14ac:dyDescent="0.25">
      <c r="A72" s="34" t="s">
        <v>164</v>
      </c>
      <c r="B72" s="22" t="e">
        <f>VLOOKUP($M72,УЧАСТНИКИ!$A$2:$L$1106,3,FALSE)</f>
        <v>#N/A</v>
      </c>
      <c r="C72" s="23" t="e">
        <f>VLOOKUP($M72,УЧАСТНИКИ!$A$2:$L$1106,4,FALSE)</f>
        <v>#N/A</v>
      </c>
      <c r="D72" s="23" t="e">
        <f>VLOOKUP($M72,УЧАСТНИКИ!$A$2:$L$1106,8,FALSE)</f>
        <v>#N/A</v>
      </c>
      <c r="E72" s="22" t="e">
        <f>VLOOKUP($M72,УЧАСТНИКИ!$A$2:$L$1106,5,FALSE)</f>
        <v>#N/A</v>
      </c>
      <c r="F72" s="23" t="e">
        <f>VLOOKUP($M72,УЧАСТНИКИ!$A$2:$L$1106,7,FALSE)</f>
        <v>#N/A</v>
      </c>
      <c r="G72" s="24" t="e">
        <f>VLOOKUP($M72,УЧАСТНИКИ!$A$2:$L$1106,11,FALSE)</f>
        <v>#N/A</v>
      </c>
      <c r="H72" s="25"/>
      <c r="I72" s="10">
        <f t="shared" si="2"/>
        <v>0</v>
      </c>
      <c r="J72" s="26" t="str">
        <f t="shared" si="1"/>
        <v>МСМК</v>
      </c>
      <c r="K72" s="24" t="e">
        <f>VLOOKUP($M72,УЧАСТНИКИ!$A$2:$L$1106,9,FALSE)</f>
        <v>#N/A</v>
      </c>
      <c r="L72" s="22" t="e">
        <f>VLOOKUP($M72,УЧАСТНИКИ!$A$2:$L$1106,10,FALSE)</f>
        <v>#N/A</v>
      </c>
    </row>
    <row r="73" spans="1:12" x14ac:dyDescent="0.25">
      <c r="A73" s="34" t="s">
        <v>165</v>
      </c>
      <c r="B73" s="22" t="e">
        <f>VLOOKUP($M73,УЧАСТНИКИ!$A$2:$L$1106,3,FALSE)</f>
        <v>#N/A</v>
      </c>
      <c r="C73" s="23" t="e">
        <f>VLOOKUP($M73,УЧАСТНИКИ!$A$2:$L$1106,4,FALSE)</f>
        <v>#N/A</v>
      </c>
      <c r="D73" s="23" t="e">
        <f>VLOOKUP($M73,УЧАСТНИКИ!$A$2:$L$1106,8,FALSE)</f>
        <v>#N/A</v>
      </c>
      <c r="E73" s="22" t="e">
        <f>VLOOKUP($M73,УЧАСТНИКИ!$A$2:$L$1106,5,FALSE)</f>
        <v>#N/A</v>
      </c>
      <c r="F73" s="23" t="e">
        <f>VLOOKUP($M73,УЧАСТНИКИ!$A$2:$L$1106,7,FALSE)</f>
        <v>#N/A</v>
      </c>
      <c r="G73" s="24" t="e">
        <f>VLOOKUP($M73,УЧАСТНИКИ!$A$2:$L$1106,11,FALSE)</f>
        <v>#N/A</v>
      </c>
      <c r="H73" s="25"/>
      <c r="I73" s="10">
        <f t="shared" si="2"/>
        <v>0</v>
      </c>
      <c r="J73" s="26" t="str">
        <f t="shared" si="1"/>
        <v>МСМК</v>
      </c>
      <c r="K73" s="24" t="e">
        <f>VLOOKUP($M73,УЧАСТНИКИ!$A$2:$L$1106,9,FALSE)</f>
        <v>#N/A</v>
      </c>
      <c r="L73" s="22" t="e">
        <f>VLOOKUP($M73,УЧАСТНИКИ!$A$2:$L$1106,10,FALSE)</f>
        <v>#N/A</v>
      </c>
    </row>
    <row r="74" spans="1:12" x14ac:dyDescent="0.25">
      <c r="A74" s="34" t="s">
        <v>166</v>
      </c>
      <c r="B74" s="22" t="e">
        <f>VLOOKUP($M74,УЧАСТНИКИ!$A$2:$L$1106,3,FALSE)</f>
        <v>#N/A</v>
      </c>
      <c r="C74" s="23" t="e">
        <f>VLOOKUP($M74,УЧАСТНИКИ!$A$2:$L$1106,4,FALSE)</f>
        <v>#N/A</v>
      </c>
      <c r="D74" s="23" t="e">
        <f>VLOOKUP($M74,УЧАСТНИКИ!$A$2:$L$1106,8,FALSE)</f>
        <v>#N/A</v>
      </c>
      <c r="E74" s="22" t="e">
        <f>VLOOKUP($M74,УЧАСТНИКИ!$A$2:$L$1106,5,FALSE)</f>
        <v>#N/A</v>
      </c>
      <c r="F74" s="23" t="e">
        <f>VLOOKUP($M74,УЧАСТНИКИ!$A$2:$L$1106,7,FALSE)</f>
        <v>#N/A</v>
      </c>
      <c r="G74" s="24" t="e">
        <f>VLOOKUP($M74,УЧАСТНИКИ!$A$2:$L$1106,11,FALSE)</f>
        <v>#N/A</v>
      </c>
      <c r="H74" s="25"/>
      <c r="I74" s="10">
        <f t="shared" si="2"/>
        <v>0</v>
      </c>
      <c r="J74" s="26" t="str">
        <f t="shared" si="1"/>
        <v>МСМК</v>
      </c>
      <c r="K74" s="24" t="e">
        <f>VLOOKUP($M74,УЧАСТНИКИ!$A$2:$L$1106,9,FALSE)</f>
        <v>#N/A</v>
      </c>
      <c r="L74" s="22" t="e">
        <f>VLOOKUP($M74,УЧАСТНИКИ!$A$2:$L$1106,10,FALSE)</f>
        <v>#N/A</v>
      </c>
    </row>
    <row r="75" spans="1:12" x14ac:dyDescent="0.25">
      <c r="A75" s="34" t="s">
        <v>167</v>
      </c>
      <c r="B75" s="22" t="e">
        <f>VLOOKUP($M75,УЧАСТНИКИ!$A$2:$L$1106,3,FALSE)</f>
        <v>#N/A</v>
      </c>
      <c r="C75" s="23" t="e">
        <f>VLOOKUP($M75,УЧАСТНИКИ!$A$2:$L$1106,4,FALSE)</f>
        <v>#N/A</v>
      </c>
      <c r="D75" s="23" t="e">
        <f>VLOOKUP($M75,УЧАСТНИКИ!$A$2:$L$1106,8,FALSE)</f>
        <v>#N/A</v>
      </c>
      <c r="E75" s="22" t="e">
        <f>VLOOKUP($M75,УЧАСТНИКИ!$A$2:$L$1106,5,FALSE)</f>
        <v>#N/A</v>
      </c>
      <c r="F75" s="23" t="e">
        <f>VLOOKUP($M75,УЧАСТНИКИ!$A$2:$L$1106,7,FALSE)</f>
        <v>#N/A</v>
      </c>
      <c r="G75" s="24" t="e">
        <f>VLOOKUP($M75,УЧАСТНИКИ!$A$2:$L$1106,11,FALSE)</f>
        <v>#N/A</v>
      </c>
      <c r="H75" s="25"/>
      <c r="I75" s="10">
        <f t="shared" si="2"/>
        <v>0</v>
      </c>
      <c r="J75" s="26" t="str">
        <f t="shared" si="1"/>
        <v>МСМК</v>
      </c>
      <c r="K75" s="24" t="e">
        <f>VLOOKUP($M75,УЧАСТНИКИ!$A$2:$L$1106,9,FALSE)</f>
        <v>#N/A</v>
      </c>
      <c r="L75" s="22" t="e">
        <f>VLOOKUP($M75,УЧАСТНИКИ!$A$2:$L$1106,10,FALSE)</f>
        <v>#N/A</v>
      </c>
    </row>
    <row r="76" spans="1:12" x14ac:dyDescent="0.25">
      <c r="A76" s="34" t="s">
        <v>168</v>
      </c>
      <c r="B76" s="22" t="e">
        <f>VLOOKUP($M76,УЧАСТНИКИ!$A$2:$L$1106,3,FALSE)</f>
        <v>#N/A</v>
      </c>
      <c r="C76" s="23" t="e">
        <f>VLOOKUP($M76,УЧАСТНИКИ!$A$2:$L$1106,4,FALSE)</f>
        <v>#N/A</v>
      </c>
      <c r="D76" s="23" t="e">
        <f>VLOOKUP($M76,УЧАСТНИКИ!$A$2:$L$1106,8,FALSE)</f>
        <v>#N/A</v>
      </c>
      <c r="E76" s="22" t="e">
        <f>VLOOKUP($M76,УЧАСТНИКИ!$A$2:$L$1106,5,FALSE)</f>
        <v>#N/A</v>
      </c>
      <c r="F76" s="23" t="e">
        <f>VLOOKUP($M76,УЧАСТНИКИ!$A$2:$L$1106,7,FALSE)</f>
        <v>#N/A</v>
      </c>
      <c r="G76" s="24" t="e">
        <f>VLOOKUP($M76,УЧАСТНИКИ!$A$2:$L$1106,11,FALSE)</f>
        <v>#N/A</v>
      </c>
      <c r="H76" s="25"/>
      <c r="I76" s="10">
        <f t="shared" si="2"/>
        <v>0</v>
      </c>
      <c r="J76" s="26" t="str">
        <f t="shared" si="1"/>
        <v>МСМК</v>
      </c>
      <c r="K76" s="24" t="e">
        <f>VLOOKUP($M76,УЧАСТНИКИ!$A$2:$L$1106,9,FALSE)</f>
        <v>#N/A</v>
      </c>
      <c r="L76" s="22" t="e">
        <f>VLOOKUP($M76,УЧАСТНИКИ!$A$2:$L$1106,10,FALSE)</f>
        <v>#N/A</v>
      </c>
    </row>
    <row r="77" spans="1:12" x14ac:dyDescent="0.25">
      <c r="A77" s="34" t="s">
        <v>169</v>
      </c>
      <c r="B77" s="22" t="e">
        <f>VLOOKUP($M77,УЧАСТНИКИ!$A$2:$L$1106,3,FALSE)</f>
        <v>#N/A</v>
      </c>
      <c r="C77" s="23" t="e">
        <f>VLOOKUP($M77,УЧАСТНИКИ!$A$2:$L$1106,4,FALSE)</f>
        <v>#N/A</v>
      </c>
      <c r="D77" s="23" t="e">
        <f>VLOOKUP($M77,УЧАСТНИКИ!$A$2:$L$1106,8,FALSE)</f>
        <v>#N/A</v>
      </c>
      <c r="E77" s="22" t="e">
        <f>VLOOKUP($M77,УЧАСТНИКИ!$A$2:$L$1106,5,FALSE)</f>
        <v>#N/A</v>
      </c>
      <c r="F77" s="23" t="e">
        <f>VLOOKUP($M77,УЧАСТНИКИ!$A$2:$L$1106,7,FALSE)</f>
        <v>#N/A</v>
      </c>
      <c r="G77" s="24" t="e">
        <f>VLOOKUP($M77,УЧАСТНИКИ!$A$2:$L$1106,11,FALSE)</f>
        <v>#N/A</v>
      </c>
      <c r="H77" s="25"/>
      <c r="I77" s="10">
        <f t="shared" ref="I77:I82" si="3">IF(H77=0,0,CONCATENATE(MID(H77,1,1),":",MID(H77,2,2),".",MID(H77,4,2)))</f>
        <v>0</v>
      </c>
      <c r="J77" s="26" t="str">
        <f t="shared" si="1"/>
        <v>МСМК</v>
      </c>
      <c r="K77" s="24" t="e">
        <f>VLOOKUP($M77,УЧАСТНИКИ!$A$2:$L$1106,9,FALSE)</f>
        <v>#N/A</v>
      </c>
      <c r="L77" s="22" t="e">
        <f>VLOOKUP($M77,УЧАСТНИКИ!$A$2:$L$1106,10,FALSE)</f>
        <v>#N/A</v>
      </c>
    </row>
    <row r="78" spans="1:12" x14ac:dyDescent="0.25">
      <c r="A78" s="34" t="s">
        <v>170</v>
      </c>
      <c r="B78" s="22" t="e">
        <f>VLOOKUP($M78,УЧАСТНИКИ!$A$2:$L$1106,3,FALSE)</f>
        <v>#N/A</v>
      </c>
      <c r="C78" s="23" t="e">
        <f>VLOOKUP($M78,УЧАСТНИКИ!$A$2:$L$1106,4,FALSE)</f>
        <v>#N/A</v>
      </c>
      <c r="D78" s="23" t="e">
        <f>VLOOKUP($M78,УЧАСТНИКИ!$A$2:$L$1106,8,FALSE)</f>
        <v>#N/A</v>
      </c>
      <c r="E78" s="22" t="e">
        <f>VLOOKUP($M78,УЧАСТНИКИ!$A$2:$L$1106,5,FALSE)</f>
        <v>#N/A</v>
      </c>
      <c r="F78" s="23" t="e">
        <f>VLOOKUP($M78,УЧАСТНИКИ!$A$2:$L$1106,7,FALSE)</f>
        <v>#N/A</v>
      </c>
      <c r="G78" s="24" t="e">
        <f>VLOOKUP($M78,УЧАСТНИКИ!$A$2:$L$1106,11,FALSE)</f>
        <v>#N/A</v>
      </c>
      <c r="H78" s="25"/>
      <c r="I78" s="10">
        <f t="shared" si="3"/>
        <v>0</v>
      </c>
      <c r="J78" s="26" t="str">
        <f t="shared" ref="J78:J82" si="4">IF(H78&lt;=$O$12,"МСМК",IF(H78&lt;=$P$12,"МС",IF(H78&lt;=$Q$12,"КМС",IF(H78&lt;=$R$12,"1",IF(H78&lt;=$S$12,"2",IF(H78&lt;=$T$12,"3",IF(H78&lt;=$U$12,"1юн",IF(H78&lt;=$V$12,"2юн",IF(H78&lt;=$W$12,"3юн",IF(H78&gt;$W$12,"б/р"))))))))))</f>
        <v>МСМК</v>
      </c>
      <c r="K78" s="24" t="e">
        <f>VLOOKUP($M78,УЧАСТНИКИ!$A$2:$L$1106,9,FALSE)</f>
        <v>#N/A</v>
      </c>
      <c r="L78" s="22" t="e">
        <f>VLOOKUP($M78,УЧАСТНИКИ!$A$2:$L$1106,10,FALSE)</f>
        <v>#N/A</v>
      </c>
    </row>
    <row r="79" spans="1:12" x14ac:dyDescent="0.25">
      <c r="A79" s="34" t="s">
        <v>171</v>
      </c>
      <c r="B79" s="22" t="e">
        <f>VLOOKUP($M79,УЧАСТНИКИ!$A$2:$L$1106,3,FALSE)</f>
        <v>#N/A</v>
      </c>
      <c r="C79" s="23" t="e">
        <f>VLOOKUP($M79,УЧАСТНИКИ!$A$2:$L$1106,4,FALSE)</f>
        <v>#N/A</v>
      </c>
      <c r="D79" s="23" t="e">
        <f>VLOOKUP($M79,УЧАСТНИКИ!$A$2:$L$1106,8,FALSE)</f>
        <v>#N/A</v>
      </c>
      <c r="E79" s="22" t="e">
        <f>VLOOKUP($M79,УЧАСТНИКИ!$A$2:$L$1106,5,FALSE)</f>
        <v>#N/A</v>
      </c>
      <c r="F79" s="23" t="e">
        <f>VLOOKUP($M79,УЧАСТНИКИ!$A$2:$L$1106,7,FALSE)</f>
        <v>#N/A</v>
      </c>
      <c r="G79" s="24" t="e">
        <f>VLOOKUP($M79,УЧАСТНИКИ!$A$2:$L$1106,11,FALSE)</f>
        <v>#N/A</v>
      </c>
      <c r="H79" s="25"/>
      <c r="I79" s="10">
        <f t="shared" si="3"/>
        <v>0</v>
      </c>
      <c r="J79" s="26" t="str">
        <f t="shared" si="4"/>
        <v>МСМК</v>
      </c>
      <c r="K79" s="24" t="e">
        <f>VLOOKUP($M79,УЧАСТНИКИ!$A$2:$L$1106,9,FALSE)</f>
        <v>#N/A</v>
      </c>
      <c r="L79" s="22" t="e">
        <f>VLOOKUP($M79,УЧАСТНИКИ!$A$2:$L$1106,10,FALSE)</f>
        <v>#N/A</v>
      </c>
    </row>
    <row r="80" spans="1:12" x14ac:dyDescent="0.25">
      <c r="A80" s="34" t="s">
        <v>172</v>
      </c>
      <c r="B80" s="22" t="e">
        <f>VLOOKUP($M80,УЧАСТНИКИ!$A$2:$L$1106,3,FALSE)</f>
        <v>#N/A</v>
      </c>
      <c r="C80" s="23" t="e">
        <f>VLOOKUP($M80,УЧАСТНИКИ!$A$2:$L$1106,4,FALSE)</f>
        <v>#N/A</v>
      </c>
      <c r="D80" s="23" t="e">
        <f>VLOOKUP($M80,УЧАСТНИКИ!$A$2:$L$1106,8,FALSE)</f>
        <v>#N/A</v>
      </c>
      <c r="E80" s="22" t="e">
        <f>VLOOKUP($M80,УЧАСТНИКИ!$A$2:$L$1106,5,FALSE)</f>
        <v>#N/A</v>
      </c>
      <c r="F80" s="23" t="e">
        <f>VLOOKUP($M80,УЧАСТНИКИ!$A$2:$L$1106,7,FALSE)</f>
        <v>#N/A</v>
      </c>
      <c r="G80" s="24" t="e">
        <f>VLOOKUP($M80,УЧАСТНИКИ!$A$2:$L$1106,11,FALSE)</f>
        <v>#N/A</v>
      </c>
      <c r="H80" s="25"/>
      <c r="I80" s="10">
        <f t="shared" si="3"/>
        <v>0</v>
      </c>
      <c r="J80" s="26" t="str">
        <f t="shared" si="4"/>
        <v>МСМК</v>
      </c>
      <c r="K80" s="24" t="e">
        <f>VLOOKUP($M80,УЧАСТНИКИ!$A$2:$L$1106,9,FALSE)</f>
        <v>#N/A</v>
      </c>
      <c r="L80" s="22" t="e">
        <f>VLOOKUP($M80,УЧАСТНИКИ!$A$2:$L$1106,10,FALSE)</f>
        <v>#N/A</v>
      </c>
    </row>
    <row r="81" spans="1:12" x14ac:dyDescent="0.25">
      <c r="A81" s="34" t="s">
        <v>173</v>
      </c>
      <c r="B81" s="22" t="e">
        <f>VLOOKUP($M81,УЧАСТНИКИ!$A$2:$L$1106,3,FALSE)</f>
        <v>#N/A</v>
      </c>
      <c r="C81" s="23" t="e">
        <f>VLOOKUP($M81,УЧАСТНИКИ!$A$2:$L$1106,4,FALSE)</f>
        <v>#N/A</v>
      </c>
      <c r="D81" s="23" t="e">
        <f>VLOOKUP($M81,УЧАСТНИКИ!$A$2:$L$1106,8,FALSE)</f>
        <v>#N/A</v>
      </c>
      <c r="E81" s="22" t="e">
        <f>VLOOKUP($M81,УЧАСТНИКИ!$A$2:$L$1106,5,FALSE)</f>
        <v>#N/A</v>
      </c>
      <c r="F81" s="23" t="e">
        <f>VLOOKUP($M81,УЧАСТНИКИ!$A$2:$L$1106,7,FALSE)</f>
        <v>#N/A</v>
      </c>
      <c r="G81" s="24" t="e">
        <f>VLOOKUP($M81,УЧАСТНИКИ!$A$2:$L$1106,11,FALSE)</f>
        <v>#N/A</v>
      </c>
      <c r="H81" s="25"/>
      <c r="I81" s="10">
        <f t="shared" si="3"/>
        <v>0</v>
      </c>
      <c r="J81" s="26" t="str">
        <f t="shared" si="4"/>
        <v>МСМК</v>
      </c>
      <c r="K81" s="24" t="e">
        <f>VLOOKUP($M81,УЧАСТНИКИ!$A$2:$L$1106,9,FALSE)</f>
        <v>#N/A</v>
      </c>
      <c r="L81" s="22" t="e">
        <f>VLOOKUP($M81,УЧАСТНИКИ!$A$2:$L$1106,10,FALSE)</f>
        <v>#N/A</v>
      </c>
    </row>
    <row r="82" spans="1:12" x14ac:dyDescent="0.25">
      <c r="A82" s="34" t="s">
        <v>174</v>
      </c>
      <c r="B82" s="22" t="e">
        <f>VLOOKUP($M82,УЧАСТНИКИ!$A$2:$L$1106,3,FALSE)</f>
        <v>#N/A</v>
      </c>
      <c r="C82" s="23" t="e">
        <f>VLOOKUP($M82,УЧАСТНИКИ!$A$2:$L$1106,4,FALSE)</f>
        <v>#N/A</v>
      </c>
      <c r="D82" s="23" t="e">
        <f>VLOOKUP($M82,УЧАСТНИКИ!$A$2:$L$1106,8,FALSE)</f>
        <v>#N/A</v>
      </c>
      <c r="E82" s="22" t="e">
        <f>VLOOKUP($M82,УЧАСТНИКИ!$A$2:$L$1106,5,FALSE)</f>
        <v>#N/A</v>
      </c>
      <c r="F82" s="23" t="e">
        <f>VLOOKUP($M82,УЧАСТНИКИ!$A$2:$L$1106,7,FALSE)</f>
        <v>#N/A</v>
      </c>
      <c r="G82" s="24" t="e">
        <f>VLOOKUP($M82,УЧАСТНИКИ!$A$2:$L$1106,11,FALSE)</f>
        <v>#N/A</v>
      </c>
      <c r="H82" s="25"/>
      <c r="I82" s="10">
        <f t="shared" si="3"/>
        <v>0</v>
      </c>
      <c r="J82" s="26" t="str">
        <f t="shared" si="4"/>
        <v>МСМК</v>
      </c>
      <c r="K82" s="24" t="e">
        <f>VLOOKUP($M82,УЧАСТНИКИ!$A$2:$L$1106,9,FALSE)</f>
        <v>#N/A</v>
      </c>
      <c r="L82" s="22" t="e">
        <f>VLOOKUP($M82,УЧАСТНИКИ!$A$2:$L$1106,10,FALSE)</f>
        <v>#N/A</v>
      </c>
    </row>
    <row r="83" spans="1:12" x14ac:dyDescent="0.25">
      <c r="A83" s="11"/>
    </row>
    <row r="84" spans="1:12" x14ac:dyDescent="0.25">
      <c r="A84" s="11"/>
    </row>
    <row r="85" spans="1:12" x14ac:dyDescent="0.25">
      <c r="A85" s="11"/>
    </row>
    <row r="86" spans="1:12" x14ac:dyDescent="0.25">
      <c r="A86" s="11"/>
    </row>
    <row r="87" spans="1:12" x14ac:dyDescent="0.25">
      <c r="A87" s="11"/>
    </row>
    <row r="88" spans="1:12" x14ac:dyDescent="0.25">
      <c r="A88" s="11"/>
    </row>
    <row r="89" spans="1:12" x14ac:dyDescent="0.25">
      <c r="A89" s="11"/>
    </row>
    <row r="90" spans="1:12" x14ac:dyDescent="0.25">
      <c r="A90" s="11"/>
    </row>
    <row r="91" spans="1:12" x14ac:dyDescent="0.25">
      <c r="A91" s="11"/>
    </row>
    <row r="92" spans="1:12" x14ac:dyDescent="0.25">
      <c r="A92" s="11"/>
    </row>
    <row r="93" spans="1:12" x14ac:dyDescent="0.25">
      <c r="A93" s="11"/>
    </row>
    <row r="94" spans="1:12" x14ac:dyDescent="0.25">
      <c r="A94" s="11"/>
    </row>
    <row r="95" spans="1:12" x14ac:dyDescent="0.25">
      <c r="A95" s="11"/>
    </row>
    <row r="96" spans="1:12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3">
    <mergeCell ref="A10:B10"/>
    <mergeCell ref="F10:G10"/>
    <mergeCell ref="A1:L1"/>
    <mergeCell ref="A2:L2"/>
    <mergeCell ref="A3:L3"/>
    <mergeCell ref="A4:L4"/>
    <mergeCell ref="A5:L5"/>
    <mergeCell ref="A9:B9"/>
    <mergeCell ref="F9:G9"/>
    <mergeCell ref="I9:J9"/>
    <mergeCell ref="A6:L6"/>
    <mergeCell ref="A7:L7"/>
    <mergeCell ref="A8:L8"/>
  </mergeCells>
  <printOptions horizontalCentered="1"/>
  <pageMargins left="0.26" right="0.25" top="0.78740157480314965" bottom="0.39370078740157483" header="0.51181102362204722" footer="0.51181102362204722"/>
  <pageSetup paperSize="9" scale="75" orientation="landscape" horizontalDpi="300" verticalDpi="300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indexed="15"/>
  </sheetPr>
  <dimension ref="A1:Z101"/>
  <sheetViews>
    <sheetView view="pageBreakPreview" zoomScale="70" zoomScaleNormal="80" zoomScaleSheetLayoutView="70" workbookViewId="0">
      <selection activeCell="P23" sqref="P23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9" style="11" bestFit="1" customWidth="1"/>
    <col min="4" max="4" width="6.88671875" style="11" bestFit="1" customWidth="1"/>
    <col min="5" max="5" width="28.77734375" style="7" customWidth="1"/>
    <col min="6" max="6" width="6.88671875" style="7" hidden="1" customWidth="1"/>
    <col min="7" max="7" width="44.33203125" style="7" customWidth="1"/>
    <col min="8" max="8" width="8.109375" style="7" hidden="1" customWidth="1" outlineLevel="1"/>
    <col min="9" max="9" width="6.33203125" style="11" customWidth="1" collapsed="1"/>
    <col min="10" max="10" width="4.6640625" style="11" customWidth="1"/>
    <col min="11" max="11" width="6.33203125" style="11" hidden="1" customWidth="1" outlineLevel="1"/>
    <col min="12" max="12" width="6.109375" style="11" customWidth="1" collapsed="1"/>
    <col min="13" max="13" width="4.6640625" style="11" customWidth="1"/>
    <col min="14" max="14" width="10.5546875" style="7" customWidth="1"/>
    <col min="15" max="15" width="6.109375" style="15" customWidth="1"/>
    <col min="16" max="16" width="33.6640625" style="7" customWidth="1"/>
    <col min="17" max="17" width="8" style="7" customWidth="1" outlineLevel="1"/>
    <col min="18" max="26" width="9.109375" style="7" outlineLevel="1"/>
    <col min="27" max="16384" width="9.109375" style="7"/>
  </cols>
  <sheetData>
    <row r="1" spans="1:26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U1" s="8"/>
      <c r="V1" s="8"/>
      <c r="W1" s="9"/>
    </row>
    <row r="2" spans="1:26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U2" s="8"/>
      <c r="V2" s="8"/>
      <c r="W2" s="9"/>
    </row>
    <row r="3" spans="1:26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U3" s="8"/>
      <c r="V3" s="8"/>
      <c r="W3" s="9"/>
    </row>
    <row r="4" spans="1:26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U4" s="8"/>
      <c r="V4" s="8"/>
      <c r="W4" s="9"/>
    </row>
    <row r="5" spans="1:26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U5" s="8"/>
      <c r="V5" s="8"/>
      <c r="W5" s="9"/>
    </row>
    <row r="6" spans="1:26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U6" s="8"/>
      <c r="V6" s="8"/>
      <c r="W6" s="9"/>
    </row>
    <row r="7" spans="1:26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U7" s="8"/>
      <c r="V7" s="8"/>
      <c r="W7" s="9"/>
    </row>
    <row r="8" spans="1:26" ht="15.6" x14ac:dyDescent="0.25">
      <c r="A8" s="334" t="s">
        <v>212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U8" s="8"/>
      <c r="V8" s="8"/>
      <c r="W8" s="9"/>
    </row>
    <row r="9" spans="1:26" ht="12.75" customHeight="1" x14ac:dyDescent="0.25">
      <c r="A9" s="331" t="s">
        <v>238</v>
      </c>
      <c r="B9" s="331"/>
      <c r="D9" s="12"/>
      <c r="E9" s="13"/>
      <c r="N9" s="7" t="s">
        <v>222</v>
      </c>
      <c r="O9" s="30"/>
      <c r="P9" s="19" t="str">
        <f>d_5</f>
        <v>г. Сочи, ул. Бзугу 2, ст. им. Славы Метревели</v>
      </c>
      <c r="U9" s="8"/>
      <c r="V9" s="8"/>
      <c r="W9" s="9"/>
    </row>
    <row r="10" spans="1:26" ht="12.75" customHeight="1" x14ac:dyDescent="0.25">
      <c r="A10" s="331" t="s">
        <v>229</v>
      </c>
      <c r="B10" s="331"/>
      <c r="D10" s="12"/>
      <c r="E10" s="66"/>
      <c r="F10" s="47"/>
      <c r="G10" s="19"/>
      <c r="H10" s="14"/>
      <c r="I10" s="29"/>
      <c r="J10" s="29"/>
      <c r="K10" s="29"/>
      <c r="L10" s="66" t="s">
        <v>55</v>
      </c>
      <c r="M10" s="29"/>
      <c r="N10" s="19" t="str">
        <f>d_2</f>
        <v>29.05.2019г.</v>
      </c>
      <c r="O10" s="51">
        <v>0.35416666666666669</v>
      </c>
      <c r="P10" s="18" t="str">
        <f>d_6</f>
        <v>t° +17 вл. 91%</v>
      </c>
      <c r="U10" s="8"/>
      <c r="V10" s="8"/>
      <c r="W10" s="9"/>
    </row>
    <row r="11" spans="1:26" ht="13.8" thickBot="1" x14ac:dyDescent="0.3">
      <c r="A11" s="18" t="s">
        <v>230</v>
      </c>
      <c r="D11" s="12"/>
      <c r="E11" s="66"/>
      <c r="F11" s="48"/>
      <c r="G11" s="19"/>
      <c r="H11" s="12"/>
      <c r="I11" s="36"/>
      <c r="J11" s="36"/>
      <c r="K11" s="36"/>
      <c r="L11" s="66" t="s">
        <v>56</v>
      </c>
      <c r="M11" s="36"/>
      <c r="N11" s="19" t="str">
        <f>d_2</f>
        <v>29.05.2019г.</v>
      </c>
      <c r="O11" s="51">
        <v>0.35416666666666669</v>
      </c>
      <c r="P11" s="18" t="str">
        <f>d_6</f>
        <v>t° +17 вл. 91%</v>
      </c>
      <c r="Q11" s="7" t="s">
        <v>14</v>
      </c>
      <c r="R11" s="20" t="s">
        <v>105</v>
      </c>
      <c r="S11" s="20" t="s">
        <v>106</v>
      </c>
      <c r="T11" s="20" t="s">
        <v>107</v>
      </c>
      <c r="U11" s="20">
        <v>1</v>
      </c>
      <c r="V11" s="20">
        <v>2</v>
      </c>
      <c r="W11" s="20" t="s">
        <v>44</v>
      </c>
      <c r="X11" s="20" t="s">
        <v>108</v>
      </c>
      <c r="Y11" s="20" t="s">
        <v>109</v>
      </c>
      <c r="Z11" s="20" t="s">
        <v>110</v>
      </c>
    </row>
    <row r="12" spans="1:26" ht="28.8" customHeight="1" thickBot="1" x14ac:dyDescent="0.3">
      <c r="A12" s="39" t="s">
        <v>9</v>
      </c>
      <c r="B12" s="40" t="s">
        <v>58</v>
      </c>
      <c r="C12" s="40" t="s">
        <v>59</v>
      </c>
      <c r="D12" s="40" t="s">
        <v>10</v>
      </c>
      <c r="E12" s="40" t="s">
        <v>90</v>
      </c>
      <c r="F12" s="41" t="s">
        <v>94</v>
      </c>
      <c r="G12" s="42" t="s">
        <v>148</v>
      </c>
      <c r="H12" s="59"/>
      <c r="I12" s="41" t="s">
        <v>11</v>
      </c>
      <c r="J12" s="35" t="s">
        <v>144</v>
      </c>
      <c r="K12" s="41" t="s">
        <v>15</v>
      </c>
      <c r="L12" s="41" t="s">
        <v>12</v>
      </c>
      <c r="M12" s="35" t="s">
        <v>144</v>
      </c>
      <c r="N12" s="44" t="s">
        <v>145</v>
      </c>
      <c r="O12" s="44" t="s">
        <v>13</v>
      </c>
      <c r="P12" s="46" t="s">
        <v>146</v>
      </c>
      <c r="R12" s="152">
        <v>1364</v>
      </c>
      <c r="S12" s="152">
        <v>1434</v>
      </c>
      <c r="T12" s="144">
        <v>1524</v>
      </c>
      <c r="U12" s="144">
        <v>1624</v>
      </c>
      <c r="V12" s="144">
        <v>1744</v>
      </c>
      <c r="W12" s="144">
        <v>1874</v>
      </c>
      <c r="X12" s="64"/>
      <c r="Y12" s="64"/>
      <c r="Z12" s="65"/>
    </row>
    <row r="13" spans="1:26" x14ac:dyDescent="0.25">
      <c r="A13" s="34" t="s">
        <v>42</v>
      </c>
      <c r="B13" s="22" t="str">
        <f>VLOOKUP($Q13,УЧАСТНИКИ!$A$2:$L$1106,3,FALSE)</f>
        <v>Овчинников Вaдим</v>
      </c>
      <c r="C13" s="23" t="str">
        <f>VLOOKUP($Q13,УЧАСТНИКИ!$A$2:$L$1106,4,FALSE)</f>
        <v>04.01.1996</v>
      </c>
      <c r="D13" s="23" t="str">
        <f>VLOOKUP($Q13,УЧАСТНИКИ!$A$2:$L$1106,8,FALSE)</f>
        <v>КМС</v>
      </c>
      <c r="E13" s="22" t="str">
        <f>VLOOKUP($Q13,УЧАСТНИКИ!$A$2:$L$1106,5,FALSE)</f>
        <v xml:space="preserve">Свердловская область </v>
      </c>
      <c r="F13" s="23">
        <f>VLOOKUP($Q13,УЧАСТНИКИ!$A$2:$L$1106,7,FALSE)</f>
        <v>0</v>
      </c>
      <c r="G13" s="24" t="str">
        <f>VLOOKUP($Q13,УЧАСТНИКИ!$A$2:$L$1106,11,FALSE)</f>
        <v xml:space="preserve"> ГАУ СО "ЦСП", СК "Спутник", УГЛТУ</v>
      </c>
      <c r="H13" s="37"/>
      <c r="I13" s="10">
        <f>IF(H13=0,0,CONCATENATE(MID(H13,1,2),".",MID(H13,3,2)))</f>
        <v>0</v>
      </c>
      <c r="J13" s="10"/>
      <c r="K13" s="37">
        <v>1371</v>
      </c>
      <c r="L13" s="10" t="str">
        <f>IF(K13=0,0,CONCATENATE(MID(K13,1,2),".",MID(K13,3,2)))</f>
        <v>13.71</v>
      </c>
      <c r="M13" s="10"/>
      <c r="N13" s="26" t="str">
        <f>IF(S13&lt;=$R$12,"МСМК",IF(S13&lt;=$S$12,"МС",IF(S13&lt;=$T$12,"КМС",IF(S13&lt;=$U$12,"1",IF(S13&lt;=$V$12,"2",IF(S13&lt;=$W$12,"3",IF(S13&lt;=$X$12,"1юн",IF(S13&lt;=$Y$12,"2юн",IF(S13&lt;=$Z$12,"3юн",IF(S13&gt;$Z$12,"б/р"))))))))))</f>
        <v>МС</v>
      </c>
      <c r="O13" s="24" t="str">
        <f>VLOOKUP($Q13,УЧАСТНИКИ!$A$2:$L$1106,9,FALSE)</f>
        <v>К</v>
      </c>
      <c r="P13" s="22" t="str">
        <f>VLOOKUP($Q13,УЧАСТНИКИ!$A$2:$L$1106,10,FALSE)</f>
        <v>Семкин А.В., Хрущелева Н.П.</v>
      </c>
      <c r="Q13" s="7" t="s">
        <v>101</v>
      </c>
      <c r="S13" s="32">
        <f>MIN(H13,K13)</f>
        <v>1371</v>
      </c>
    </row>
    <row r="14" spans="1:26" x14ac:dyDescent="0.25">
      <c r="A14" s="34" t="s">
        <v>43</v>
      </c>
      <c r="B14" s="22" t="e">
        <f>VLOOKUP($Q14,УЧАСТНИКИ!$A$2:$L$1106,3,FALSE)</f>
        <v>#N/A</v>
      </c>
      <c r="C14" s="23" t="e">
        <f>VLOOKUP($Q14,УЧАСТНИКИ!$A$2:$L$1106,4,FALSE)</f>
        <v>#N/A</v>
      </c>
      <c r="D14" s="23" t="e">
        <f>VLOOKUP($Q14,УЧАСТНИКИ!$A$2:$L$1106,8,FALSE)</f>
        <v>#N/A</v>
      </c>
      <c r="E14" s="22" t="e">
        <f>VLOOKUP($Q14,УЧАСТНИКИ!$A$2:$L$1106,5,FALSE)</f>
        <v>#N/A</v>
      </c>
      <c r="F14" s="23" t="e">
        <f>VLOOKUP($Q14,УЧАСТНИКИ!$A$2:$L$1106,7,FALSE)</f>
        <v>#N/A</v>
      </c>
      <c r="G14" s="24" t="e">
        <f>VLOOKUP($Q14,УЧАСТНИКИ!$A$2:$L$1106,11,FALSE)</f>
        <v>#N/A</v>
      </c>
      <c r="H14" s="25"/>
      <c r="I14" s="10">
        <f t="shared" ref="I14:I56" si="0">IF(H14=0,0,CONCATENATE(MID(H14,1,2),".",MID(H14,3,2)))</f>
        <v>0</v>
      </c>
      <c r="J14" s="10"/>
      <c r="K14" s="25">
        <v>1369</v>
      </c>
      <c r="L14" s="10" t="str">
        <f t="shared" ref="L14:L56" si="1">IF(K14=0,0,CONCATENATE(MID(K14,1,2),".",MID(K14,3,2)))</f>
        <v>13.69</v>
      </c>
      <c r="M14" s="10"/>
      <c r="N14" s="26" t="str">
        <f t="shared" ref="N14:N56" si="2">IF(S14&lt;=$R$12,"МСМК",IF(S14&lt;=$S$12,"МС",IF(S14&lt;=$T$12,"КМС",IF(S14&lt;=$U$12,"1",IF(S14&lt;=$V$12,"2",IF(S14&lt;=$W$12,"3",IF(S14&lt;=$X$12,"1юн",IF(S14&lt;=$Y$12,"2юн",IF(S14&lt;=$Z$12,"3юн",IF(S14&gt;$Z$12,"б/р"))))))))))</f>
        <v>МС</v>
      </c>
      <c r="O14" s="24" t="e">
        <f>VLOOKUP($Q14,УЧАСТНИКИ!$A$2:$L$1106,9,FALSE)</f>
        <v>#N/A</v>
      </c>
      <c r="P14" s="22" t="e">
        <f>VLOOKUP($Q14,УЧАСТНИКИ!$A$2:$L$1106,10,FALSE)</f>
        <v>#N/A</v>
      </c>
      <c r="S14" s="32">
        <f t="shared" ref="S14:S56" si="3">MIN(H14,K14)</f>
        <v>1369</v>
      </c>
    </row>
    <row r="15" spans="1:26" x14ac:dyDescent="0.25">
      <c r="A15" s="34" t="s">
        <v>44</v>
      </c>
      <c r="B15" s="22" t="e">
        <f>VLOOKUP($Q15,УЧАСТНИКИ!$A$2:$L$1106,3,FALSE)</f>
        <v>#N/A</v>
      </c>
      <c r="C15" s="23" t="e">
        <f>VLOOKUP($Q15,УЧАСТНИКИ!$A$2:$L$1106,4,FALSE)</f>
        <v>#N/A</v>
      </c>
      <c r="D15" s="23" t="e">
        <f>VLOOKUP($Q15,УЧАСТНИКИ!$A$2:$L$1106,8,FALSE)</f>
        <v>#N/A</v>
      </c>
      <c r="E15" s="22" t="e">
        <f>VLOOKUP($Q15,УЧАСТНИКИ!$A$2:$L$1106,5,FALSE)</f>
        <v>#N/A</v>
      </c>
      <c r="F15" s="23" t="e">
        <f>VLOOKUP($Q15,УЧАСТНИКИ!$A$2:$L$1106,7,FALSE)</f>
        <v>#N/A</v>
      </c>
      <c r="G15" s="24" t="e">
        <f>VLOOKUP($Q15,УЧАСТНИКИ!$A$2:$L$1106,11,FALSE)</f>
        <v>#N/A</v>
      </c>
      <c r="H15" s="25"/>
      <c r="I15" s="10">
        <f t="shared" si="0"/>
        <v>0</v>
      </c>
      <c r="J15" s="10"/>
      <c r="K15" s="25">
        <v>1342</v>
      </c>
      <c r="L15" s="10" t="str">
        <f t="shared" si="1"/>
        <v>13.42</v>
      </c>
      <c r="M15" s="10"/>
      <c r="N15" s="26" t="str">
        <f t="shared" si="2"/>
        <v>МСМК</v>
      </c>
      <c r="O15" s="24" t="e">
        <f>VLOOKUP($Q15,УЧАСТНИКИ!$A$2:$L$1106,9,FALSE)</f>
        <v>#N/A</v>
      </c>
      <c r="P15" s="22" t="e">
        <f>VLOOKUP($Q15,УЧАСТНИКИ!$A$2:$L$1106,10,FALSE)</f>
        <v>#N/A</v>
      </c>
      <c r="S15" s="32">
        <f t="shared" si="3"/>
        <v>1342</v>
      </c>
    </row>
    <row r="16" spans="1:26" x14ac:dyDescent="0.25">
      <c r="A16" s="34" t="s">
        <v>45</v>
      </c>
      <c r="B16" s="22" t="e">
        <f>VLOOKUP($Q16,УЧАСТНИКИ!$A$2:$L$1106,3,FALSE)</f>
        <v>#N/A</v>
      </c>
      <c r="C16" s="23" t="e">
        <f>VLOOKUP($Q16,УЧАСТНИКИ!$A$2:$L$1106,4,FALSE)</f>
        <v>#N/A</v>
      </c>
      <c r="D16" s="23" t="e">
        <f>VLOOKUP($Q16,УЧАСТНИКИ!$A$2:$L$1106,8,FALSE)</f>
        <v>#N/A</v>
      </c>
      <c r="E16" s="22" t="e">
        <f>VLOOKUP($Q16,УЧАСТНИКИ!$A$2:$L$1106,5,FALSE)</f>
        <v>#N/A</v>
      </c>
      <c r="F16" s="23" t="e">
        <f>VLOOKUP($Q16,УЧАСТНИКИ!$A$2:$L$1106,7,FALSE)</f>
        <v>#N/A</v>
      </c>
      <c r="G16" s="24" t="e">
        <f>VLOOKUP($Q16,УЧАСТНИКИ!$A$2:$L$1106,11,FALSE)</f>
        <v>#N/A</v>
      </c>
      <c r="H16" s="25"/>
      <c r="I16" s="10">
        <f t="shared" si="0"/>
        <v>0</v>
      </c>
      <c r="J16" s="10"/>
      <c r="K16" s="25">
        <v>1876</v>
      </c>
      <c r="L16" s="10" t="str">
        <f t="shared" si="1"/>
        <v>18.76</v>
      </c>
      <c r="M16" s="10"/>
      <c r="N16" s="26" t="str">
        <f t="shared" si="2"/>
        <v>б/р</v>
      </c>
      <c r="O16" s="24" t="e">
        <f>VLOOKUP($Q16,УЧАСТНИКИ!$A$2:$L$1106,9,FALSE)</f>
        <v>#N/A</v>
      </c>
      <c r="P16" s="22" t="e">
        <f>VLOOKUP($Q16,УЧАСТНИКИ!$A$2:$L$1106,10,FALSE)</f>
        <v>#N/A</v>
      </c>
      <c r="Q16" s="27"/>
      <c r="S16" s="32">
        <f t="shared" si="3"/>
        <v>1876</v>
      </c>
    </row>
    <row r="17" spans="1:19" x14ac:dyDescent="0.25">
      <c r="A17" s="34" t="s">
        <v>46</v>
      </c>
      <c r="B17" s="22" t="e">
        <f>VLOOKUP($Q17,УЧАСТНИКИ!$A$2:$L$1106,3,FALSE)</f>
        <v>#N/A</v>
      </c>
      <c r="C17" s="23" t="e">
        <f>VLOOKUP($Q17,УЧАСТНИКИ!$A$2:$L$1106,4,FALSE)</f>
        <v>#N/A</v>
      </c>
      <c r="D17" s="23" t="e">
        <f>VLOOKUP($Q17,УЧАСТНИКИ!$A$2:$L$1106,8,FALSE)</f>
        <v>#N/A</v>
      </c>
      <c r="E17" s="22" t="e">
        <f>VLOOKUP($Q17,УЧАСТНИКИ!$A$2:$L$1106,5,FALSE)</f>
        <v>#N/A</v>
      </c>
      <c r="F17" s="23" t="e">
        <f>VLOOKUP($Q17,УЧАСТНИКИ!$A$2:$L$1106,7,FALSE)</f>
        <v>#N/A</v>
      </c>
      <c r="G17" s="24" t="e">
        <f>VLOOKUP($Q17,УЧАСТНИКИ!$A$2:$L$1106,11,FALSE)</f>
        <v>#N/A</v>
      </c>
      <c r="H17" s="25"/>
      <c r="I17" s="10">
        <f t="shared" si="0"/>
        <v>0</v>
      </c>
      <c r="J17" s="10"/>
      <c r="K17" s="25">
        <v>1880</v>
      </c>
      <c r="L17" s="10" t="str">
        <f t="shared" si="1"/>
        <v>18.80</v>
      </c>
      <c r="M17" s="10"/>
      <c r="N17" s="26" t="str">
        <f t="shared" si="2"/>
        <v>б/р</v>
      </c>
      <c r="O17" s="24" t="e">
        <f>VLOOKUP($Q17,УЧАСТНИКИ!$A$2:$L$1106,9,FALSE)</f>
        <v>#N/A</v>
      </c>
      <c r="P17" s="22" t="e">
        <f>VLOOKUP($Q17,УЧАСТНИКИ!$A$2:$L$1106,10,FALSE)</f>
        <v>#N/A</v>
      </c>
      <c r="Q17" s="27"/>
      <c r="S17" s="32">
        <f t="shared" si="3"/>
        <v>1880</v>
      </c>
    </row>
    <row r="18" spans="1:19" x14ac:dyDescent="0.25">
      <c r="A18" s="34" t="s">
        <v>47</v>
      </c>
      <c r="B18" s="22" t="e">
        <f>VLOOKUP($Q18,УЧАСТНИКИ!$A$2:$L$1106,3,FALSE)</f>
        <v>#N/A</v>
      </c>
      <c r="C18" s="23" t="e">
        <f>VLOOKUP($Q18,УЧАСТНИКИ!$A$2:$L$1106,4,FALSE)</f>
        <v>#N/A</v>
      </c>
      <c r="D18" s="23" t="e">
        <f>VLOOKUP($Q18,УЧАСТНИКИ!$A$2:$L$1106,8,FALSE)</f>
        <v>#N/A</v>
      </c>
      <c r="E18" s="22" t="e">
        <f>VLOOKUP($Q18,УЧАСТНИКИ!$A$2:$L$1106,5,FALSE)</f>
        <v>#N/A</v>
      </c>
      <c r="F18" s="23" t="e">
        <f>VLOOKUP($Q18,УЧАСТНИКИ!$A$2:$L$1106,7,FALSE)</f>
        <v>#N/A</v>
      </c>
      <c r="G18" s="24" t="e">
        <f>VLOOKUP($Q18,УЧАСТНИКИ!$A$2:$L$1106,11,FALSE)</f>
        <v>#N/A</v>
      </c>
      <c r="H18" s="25"/>
      <c r="I18" s="10">
        <f t="shared" si="0"/>
        <v>0</v>
      </c>
      <c r="J18" s="10"/>
      <c r="K18" s="25">
        <v>1624</v>
      </c>
      <c r="L18" s="10" t="str">
        <f t="shared" si="1"/>
        <v>16.24</v>
      </c>
      <c r="M18" s="10"/>
      <c r="N18" s="26" t="str">
        <f t="shared" si="2"/>
        <v>1</v>
      </c>
      <c r="O18" s="24" t="e">
        <f>VLOOKUP($Q18,УЧАСТНИКИ!$A$2:$L$1106,9,FALSE)</f>
        <v>#N/A</v>
      </c>
      <c r="P18" s="22" t="e">
        <f>VLOOKUP($Q18,УЧАСТНИКИ!$A$2:$L$1106,10,FALSE)</f>
        <v>#N/A</v>
      </c>
      <c r="Q18" s="27"/>
      <c r="S18" s="32">
        <f t="shared" si="3"/>
        <v>1624</v>
      </c>
    </row>
    <row r="19" spans="1:19" x14ac:dyDescent="0.25">
      <c r="A19" s="34" t="s">
        <v>48</v>
      </c>
      <c r="B19" s="22" t="e">
        <f>VLOOKUP($Q19,УЧАСТНИКИ!$A$2:$L$1106,3,FALSE)</f>
        <v>#N/A</v>
      </c>
      <c r="C19" s="23" t="e">
        <f>VLOOKUP($Q19,УЧАСТНИКИ!$A$2:$L$1106,4,FALSE)</f>
        <v>#N/A</v>
      </c>
      <c r="D19" s="23" t="e">
        <f>VLOOKUP($Q19,УЧАСТНИКИ!$A$2:$L$1106,8,FALSE)</f>
        <v>#N/A</v>
      </c>
      <c r="E19" s="22" t="e">
        <f>VLOOKUP($Q19,УЧАСТНИКИ!$A$2:$L$1106,5,FALSE)</f>
        <v>#N/A</v>
      </c>
      <c r="F19" s="23" t="e">
        <f>VLOOKUP($Q19,УЧАСТНИКИ!$A$2:$L$1106,7,FALSE)</f>
        <v>#N/A</v>
      </c>
      <c r="G19" s="24" t="e">
        <f>VLOOKUP($Q19,УЧАСТНИКИ!$A$2:$L$1106,11,FALSE)</f>
        <v>#N/A</v>
      </c>
      <c r="H19" s="25"/>
      <c r="I19" s="10">
        <f t="shared" si="0"/>
        <v>0</v>
      </c>
      <c r="J19" s="10"/>
      <c r="K19" s="25"/>
      <c r="L19" s="10">
        <f t="shared" si="1"/>
        <v>0</v>
      </c>
      <c r="M19" s="10"/>
      <c r="N19" s="26" t="str">
        <f t="shared" si="2"/>
        <v>МСМК</v>
      </c>
      <c r="O19" s="24" t="e">
        <f>VLOOKUP($Q19,УЧАСТНИКИ!$A$2:$L$1106,9,FALSE)</f>
        <v>#N/A</v>
      </c>
      <c r="P19" s="22" t="e">
        <f>VLOOKUP($Q19,УЧАСТНИКИ!$A$2:$L$1106,10,FALSE)</f>
        <v>#N/A</v>
      </c>
      <c r="Q19" s="27"/>
      <c r="S19" s="32">
        <f t="shared" si="3"/>
        <v>0</v>
      </c>
    </row>
    <row r="20" spans="1:19" x14ac:dyDescent="0.25">
      <c r="A20" s="34" t="s">
        <v>71</v>
      </c>
      <c r="B20" s="22" t="e">
        <f>VLOOKUP($Q20,УЧАСТНИКИ!$A$2:$L$1106,3,FALSE)</f>
        <v>#N/A</v>
      </c>
      <c r="C20" s="23" t="e">
        <f>VLOOKUP($Q20,УЧАСТНИКИ!$A$2:$L$1106,4,FALSE)</f>
        <v>#N/A</v>
      </c>
      <c r="D20" s="23" t="e">
        <f>VLOOKUP($Q20,УЧАСТНИКИ!$A$2:$L$1106,8,FALSE)</f>
        <v>#N/A</v>
      </c>
      <c r="E20" s="22" t="e">
        <f>VLOOKUP($Q20,УЧАСТНИКИ!$A$2:$L$1106,5,FALSE)</f>
        <v>#N/A</v>
      </c>
      <c r="F20" s="23" t="e">
        <f>VLOOKUP($Q20,УЧАСТНИКИ!$A$2:$L$1106,7,FALSE)</f>
        <v>#N/A</v>
      </c>
      <c r="G20" s="24" t="e">
        <f>VLOOKUP($Q20,УЧАСТНИКИ!$A$2:$L$1106,11,FALSE)</f>
        <v>#N/A</v>
      </c>
      <c r="H20" s="25"/>
      <c r="I20" s="10">
        <f t="shared" si="0"/>
        <v>0</v>
      </c>
      <c r="J20" s="10"/>
      <c r="K20" s="25"/>
      <c r="L20" s="10">
        <f t="shared" si="1"/>
        <v>0</v>
      </c>
      <c r="M20" s="10"/>
      <c r="N20" s="26" t="str">
        <f t="shared" si="2"/>
        <v>МСМК</v>
      </c>
      <c r="O20" s="24" t="e">
        <f>VLOOKUP($Q20,УЧАСТНИКИ!$A$2:$L$1106,9,FALSE)</f>
        <v>#N/A</v>
      </c>
      <c r="P20" s="22" t="e">
        <f>VLOOKUP($Q20,УЧАСТНИКИ!$A$2:$L$1106,10,FALSE)</f>
        <v>#N/A</v>
      </c>
      <c r="Q20" s="27"/>
      <c r="S20" s="32">
        <f t="shared" si="3"/>
        <v>0</v>
      </c>
    </row>
    <row r="21" spans="1:19" x14ac:dyDescent="0.25">
      <c r="A21" s="34" t="s">
        <v>78</v>
      </c>
      <c r="B21" s="22" t="e">
        <f>VLOOKUP($Q21,УЧАСТНИКИ!$A$2:$L$1106,3,FALSE)</f>
        <v>#N/A</v>
      </c>
      <c r="C21" s="23" t="e">
        <f>VLOOKUP($Q21,УЧАСТНИКИ!$A$2:$L$1106,4,FALSE)</f>
        <v>#N/A</v>
      </c>
      <c r="D21" s="23" t="e">
        <f>VLOOKUP($Q21,УЧАСТНИКИ!$A$2:$L$1106,8,FALSE)</f>
        <v>#N/A</v>
      </c>
      <c r="E21" s="22" t="e">
        <f>VLOOKUP($Q21,УЧАСТНИКИ!$A$2:$L$1106,5,FALSE)</f>
        <v>#N/A</v>
      </c>
      <c r="F21" s="23" t="e">
        <f>VLOOKUP($Q21,УЧАСТНИКИ!$A$2:$L$1106,7,FALSE)</f>
        <v>#N/A</v>
      </c>
      <c r="G21" s="24" t="e">
        <f>VLOOKUP($Q21,УЧАСТНИКИ!$A$2:$L$1106,11,FALSE)</f>
        <v>#N/A</v>
      </c>
      <c r="H21" s="25"/>
      <c r="I21" s="10">
        <f t="shared" si="0"/>
        <v>0</v>
      </c>
      <c r="J21" s="10"/>
      <c r="K21" s="25"/>
      <c r="L21" s="10">
        <f t="shared" si="1"/>
        <v>0</v>
      </c>
      <c r="M21" s="10"/>
      <c r="N21" s="26" t="str">
        <f t="shared" si="2"/>
        <v>МСМК</v>
      </c>
      <c r="O21" s="24" t="e">
        <f>VLOOKUP($Q21,УЧАСТНИКИ!$A$2:$L$1106,9,FALSE)</f>
        <v>#N/A</v>
      </c>
      <c r="P21" s="22" t="e">
        <f>VLOOKUP($Q21,УЧАСТНИКИ!$A$2:$L$1106,10,FALSE)</f>
        <v>#N/A</v>
      </c>
      <c r="S21" s="32">
        <f t="shared" si="3"/>
        <v>0</v>
      </c>
    </row>
    <row r="22" spans="1:19" x14ac:dyDescent="0.25">
      <c r="A22" s="34" t="s">
        <v>77</v>
      </c>
      <c r="B22" s="22" t="e">
        <f>VLOOKUP($Q22,УЧАСТНИКИ!$A$2:$L$1106,3,FALSE)</f>
        <v>#N/A</v>
      </c>
      <c r="C22" s="23" t="e">
        <f>VLOOKUP($Q22,УЧАСТНИКИ!$A$2:$L$1106,4,FALSE)</f>
        <v>#N/A</v>
      </c>
      <c r="D22" s="23" t="e">
        <f>VLOOKUP($Q22,УЧАСТНИКИ!$A$2:$L$1106,8,FALSE)</f>
        <v>#N/A</v>
      </c>
      <c r="E22" s="22" t="e">
        <f>VLOOKUP($Q22,УЧАСТНИКИ!$A$2:$L$1106,5,FALSE)</f>
        <v>#N/A</v>
      </c>
      <c r="F22" s="23" t="e">
        <f>VLOOKUP($Q22,УЧАСТНИКИ!$A$2:$L$1106,7,FALSE)</f>
        <v>#N/A</v>
      </c>
      <c r="G22" s="24" t="e">
        <f>VLOOKUP($Q22,УЧАСТНИКИ!$A$2:$L$1106,11,FALSE)</f>
        <v>#N/A</v>
      </c>
      <c r="H22" s="25"/>
      <c r="I22" s="10">
        <f t="shared" si="0"/>
        <v>0</v>
      </c>
      <c r="J22" s="10"/>
      <c r="K22" s="25"/>
      <c r="L22" s="10">
        <f t="shared" si="1"/>
        <v>0</v>
      </c>
      <c r="M22" s="10"/>
      <c r="N22" s="26" t="str">
        <f t="shared" si="2"/>
        <v>МСМК</v>
      </c>
      <c r="O22" s="24" t="e">
        <f>VLOOKUP($Q22,УЧАСТНИКИ!$A$2:$L$1106,9,FALSE)</f>
        <v>#N/A</v>
      </c>
      <c r="P22" s="22" t="e">
        <f>VLOOKUP($Q22,УЧАСТНИКИ!$A$2:$L$1106,10,FALSE)</f>
        <v>#N/A</v>
      </c>
      <c r="S22" s="32">
        <f t="shared" si="3"/>
        <v>0</v>
      </c>
    </row>
    <row r="23" spans="1:19" x14ac:dyDescent="0.25">
      <c r="A23" s="34" t="s">
        <v>76</v>
      </c>
      <c r="B23" s="22" t="e">
        <f>VLOOKUP($Q23,УЧАСТНИКИ!$A$2:$L$1106,3,FALSE)</f>
        <v>#N/A</v>
      </c>
      <c r="C23" s="23" t="e">
        <f>VLOOKUP($Q23,УЧАСТНИКИ!$A$2:$L$1106,4,FALSE)</f>
        <v>#N/A</v>
      </c>
      <c r="D23" s="23" t="e">
        <f>VLOOKUP($Q23,УЧАСТНИКИ!$A$2:$L$1106,8,FALSE)</f>
        <v>#N/A</v>
      </c>
      <c r="E23" s="22" t="e">
        <f>VLOOKUP($Q23,УЧАСТНИКИ!$A$2:$L$1106,5,FALSE)</f>
        <v>#N/A</v>
      </c>
      <c r="F23" s="23" t="e">
        <f>VLOOKUP($Q23,УЧАСТНИКИ!$A$2:$L$1106,7,FALSE)</f>
        <v>#N/A</v>
      </c>
      <c r="G23" s="24" t="e">
        <f>VLOOKUP($Q23,УЧАСТНИКИ!$A$2:$L$1106,11,FALSE)</f>
        <v>#N/A</v>
      </c>
      <c r="H23" s="25"/>
      <c r="I23" s="10">
        <f t="shared" si="0"/>
        <v>0</v>
      </c>
      <c r="J23" s="10"/>
      <c r="K23" s="25"/>
      <c r="L23" s="10">
        <f t="shared" si="1"/>
        <v>0</v>
      </c>
      <c r="M23" s="10"/>
      <c r="N23" s="26" t="str">
        <f t="shared" si="2"/>
        <v>МСМК</v>
      </c>
      <c r="O23" s="24" t="e">
        <f>VLOOKUP($Q23,УЧАСТНИКИ!$A$2:$L$1106,9,FALSE)</f>
        <v>#N/A</v>
      </c>
      <c r="P23" s="22" t="e">
        <f>VLOOKUP($Q23,УЧАСТНИКИ!$A$2:$L$1106,10,FALSE)</f>
        <v>#N/A</v>
      </c>
      <c r="S23" s="32">
        <f t="shared" si="3"/>
        <v>0</v>
      </c>
    </row>
    <row r="24" spans="1:19" x14ac:dyDescent="0.25">
      <c r="A24" s="34" t="s">
        <v>75</v>
      </c>
      <c r="B24" s="22" t="e">
        <f>VLOOKUP($Q24,УЧАСТНИКИ!$A$2:$L$1106,3,FALSE)</f>
        <v>#N/A</v>
      </c>
      <c r="C24" s="23" t="e">
        <f>VLOOKUP($Q24,УЧАСТНИКИ!$A$2:$L$1106,4,FALSE)</f>
        <v>#N/A</v>
      </c>
      <c r="D24" s="23" t="e">
        <f>VLOOKUP($Q24,УЧАСТНИКИ!$A$2:$L$1106,8,FALSE)</f>
        <v>#N/A</v>
      </c>
      <c r="E24" s="22" t="e">
        <f>VLOOKUP($Q24,УЧАСТНИКИ!$A$2:$L$1106,5,FALSE)</f>
        <v>#N/A</v>
      </c>
      <c r="F24" s="23" t="e">
        <f>VLOOKUP($Q24,УЧАСТНИКИ!$A$2:$L$1106,7,FALSE)</f>
        <v>#N/A</v>
      </c>
      <c r="G24" s="24" t="e">
        <f>VLOOKUP($Q24,УЧАСТНИКИ!$A$2:$L$1106,11,FALSE)</f>
        <v>#N/A</v>
      </c>
      <c r="H24" s="25"/>
      <c r="I24" s="10">
        <f t="shared" si="0"/>
        <v>0</v>
      </c>
      <c r="J24" s="10"/>
      <c r="K24" s="25"/>
      <c r="L24" s="10">
        <f t="shared" si="1"/>
        <v>0</v>
      </c>
      <c r="M24" s="10"/>
      <c r="N24" s="26" t="str">
        <f t="shared" si="2"/>
        <v>МСМК</v>
      </c>
      <c r="O24" s="24" t="e">
        <f>VLOOKUP($Q24,УЧАСТНИКИ!$A$2:$L$1106,9,FALSE)</f>
        <v>#N/A</v>
      </c>
      <c r="P24" s="22" t="e">
        <f>VLOOKUP($Q24,УЧАСТНИКИ!$A$2:$L$1106,10,FALSE)</f>
        <v>#N/A</v>
      </c>
      <c r="S24" s="32">
        <f t="shared" si="3"/>
        <v>0</v>
      </c>
    </row>
    <row r="25" spans="1:19" x14ac:dyDescent="0.25">
      <c r="A25" s="34" t="s">
        <v>74</v>
      </c>
      <c r="B25" s="22" t="e">
        <f>VLOOKUP($Q25,УЧАСТНИКИ!$A$2:$L$1106,3,FALSE)</f>
        <v>#N/A</v>
      </c>
      <c r="C25" s="23" t="e">
        <f>VLOOKUP($Q25,УЧАСТНИКИ!$A$2:$L$1106,4,FALSE)</f>
        <v>#N/A</v>
      </c>
      <c r="D25" s="23" t="e">
        <f>VLOOKUP($Q25,УЧАСТНИКИ!$A$2:$L$1106,8,FALSE)</f>
        <v>#N/A</v>
      </c>
      <c r="E25" s="22" t="e">
        <f>VLOOKUP($Q25,УЧАСТНИКИ!$A$2:$L$1106,5,FALSE)</f>
        <v>#N/A</v>
      </c>
      <c r="F25" s="23" t="e">
        <f>VLOOKUP($Q25,УЧАСТНИКИ!$A$2:$L$1106,7,FALSE)</f>
        <v>#N/A</v>
      </c>
      <c r="G25" s="24" t="e">
        <f>VLOOKUP($Q25,УЧАСТНИКИ!$A$2:$L$1106,11,FALSE)</f>
        <v>#N/A</v>
      </c>
      <c r="H25" s="25"/>
      <c r="I25" s="10">
        <f t="shared" si="0"/>
        <v>0</v>
      </c>
      <c r="J25" s="10"/>
      <c r="K25" s="25"/>
      <c r="L25" s="10">
        <f t="shared" si="1"/>
        <v>0</v>
      </c>
      <c r="M25" s="10"/>
      <c r="N25" s="26" t="str">
        <f t="shared" si="2"/>
        <v>МСМК</v>
      </c>
      <c r="O25" s="24" t="e">
        <f>VLOOKUP($Q25,УЧАСТНИКИ!$A$2:$L$1106,9,FALSE)</f>
        <v>#N/A</v>
      </c>
      <c r="P25" s="22" t="e">
        <f>VLOOKUP($Q25,УЧАСТНИКИ!$A$2:$L$1106,10,FALSE)</f>
        <v>#N/A</v>
      </c>
      <c r="S25" s="32">
        <f t="shared" si="3"/>
        <v>0</v>
      </c>
    </row>
    <row r="26" spans="1:19" x14ac:dyDescent="0.25">
      <c r="A26" s="34" t="s">
        <v>73</v>
      </c>
      <c r="B26" s="22" t="e">
        <f>VLOOKUP($Q26,УЧАСТНИКИ!$A$2:$L$1106,3,FALSE)</f>
        <v>#N/A</v>
      </c>
      <c r="C26" s="23" t="e">
        <f>VLOOKUP($Q26,УЧАСТНИКИ!$A$2:$L$1106,4,FALSE)</f>
        <v>#N/A</v>
      </c>
      <c r="D26" s="23" t="e">
        <f>VLOOKUP($Q26,УЧАСТНИКИ!$A$2:$L$1106,8,FALSE)</f>
        <v>#N/A</v>
      </c>
      <c r="E26" s="22" t="e">
        <f>VLOOKUP($Q26,УЧАСТНИКИ!$A$2:$L$1106,5,FALSE)</f>
        <v>#N/A</v>
      </c>
      <c r="F26" s="23" t="e">
        <f>VLOOKUP($Q26,УЧАСТНИКИ!$A$2:$L$1106,7,FALSE)</f>
        <v>#N/A</v>
      </c>
      <c r="G26" s="24" t="e">
        <f>VLOOKUP($Q26,УЧАСТНИКИ!$A$2:$L$1106,11,FALSE)</f>
        <v>#N/A</v>
      </c>
      <c r="H26" s="25"/>
      <c r="I26" s="10">
        <f t="shared" si="0"/>
        <v>0</v>
      </c>
      <c r="J26" s="10"/>
      <c r="K26" s="25"/>
      <c r="L26" s="10">
        <f t="shared" si="1"/>
        <v>0</v>
      </c>
      <c r="M26" s="10"/>
      <c r="N26" s="26" t="str">
        <f t="shared" si="2"/>
        <v>МСМК</v>
      </c>
      <c r="O26" s="24" t="e">
        <f>VLOOKUP($Q26,УЧАСТНИКИ!$A$2:$L$1106,9,FALSE)</f>
        <v>#N/A</v>
      </c>
      <c r="P26" s="22" t="e">
        <f>VLOOKUP($Q26,УЧАСТНИКИ!$A$2:$L$1106,10,FALSE)</f>
        <v>#N/A</v>
      </c>
      <c r="S26" s="32">
        <f t="shared" si="3"/>
        <v>0</v>
      </c>
    </row>
    <row r="27" spans="1:19" x14ac:dyDescent="0.25">
      <c r="A27" s="34" t="s">
        <v>72</v>
      </c>
      <c r="B27" s="22" t="e">
        <f>VLOOKUP($Q27,УЧАСТНИКИ!$A$2:$L$1106,3,FALSE)</f>
        <v>#N/A</v>
      </c>
      <c r="C27" s="23" t="e">
        <f>VLOOKUP($Q27,УЧАСТНИКИ!$A$2:$L$1106,4,FALSE)</f>
        <v>#N/A</v>
      </c>
      <c r="D27" s="23" t="e">
        <f>VLOOKUP($Q27,УЧАСТНИКИ!$A$2:$L$1106,8,FALSE)</f>
        <v>#N/A</v>
      </c>
      <c r="E27" s="22" t="e">
        <f>VLOOKUP($Q27,УЧАСТНИКИ!$A$2:$L$1106,5,FALSE)</f>
        <v>#N/A</v>
      </c>
      <c r="F27" s="23" t="e">
        <f>VLOOKUP($Q27,УЧАСТНИКИ!$A$2:$L$1106,7,FALSE)</f>
        <v>#N/A</v>
      </c>
      <c r="G27" s="24" t="e">
        <f>VLOOKUP($Q27,УЧАСТНИКИ!$A$2:$L$1106,11,FALSE)</f>
        <v>#N/A</v>
      </c>
      <c r="H27" s="25"/>
      <c r="I27" s="10">
        <f t="shared" si="0"/>
        <v>0</v>
      </c>
      <c r="J27" s="10"/>
      <c r="K27" s="25"/>
      <c r="L27" s="10">
        <f t="shared" si="1"/>
        <v>0</v>
      </c>
      <c r="M27" s="10"/>
      <c r="N27" s="26" t="str">
        <f t="shared" si="2"/>
        <v>МСМК</v>
      </c>
      <c r="O27" s="24" t="e">
        <f>VLOOKUP($Q27,УЧАСТНИКИ!$A$2:$L$1106,9,FALSE)</f>
        <v>#N/A</v>
      </c>
      <c r="P27" s="22" t="e">
        <f>VLOOKUP($Q27,УЧАСТНИКИ!$A$2:$L$1106,10,FALSE)</f>
        <v>#N/A</v>
      </c>
      <c r="S27" s="32">
        <f t="shared" si="3"/>
        <v>0</v>
      </c>
    </row>
    <row r="28" spans="1:19" x14ac:dyDescent="0.25">
      <c r="A28" s="34" t="s">
        <v>79</v>
      </c>
      <c r="B28" s="22" t="e">
        <f>VLOOKUP($Q28,УЧАСТНИКИ!$A$2:$L$1106,3,FALSE)</f>
        <v>#N/A</v>
      </c>
      <c r="C28" s="23" t="e">
        <f>VLOOKUP($Q28,УЧАСТНИКИ!$A$2:$L$1106,4,FALSE)</f>
        <v>#N/A</v>
      </c>
      <c r="D28" s="23" t="e">
        <f>VLOOKUP($Q28,УЧАСТНИКИ!$A$2:$L$1106,8,FALSE)</f>
        <v>#N/A</v>
      </c>
      <c r="E28" s="22" t="e">
        <f>VLOOKUP($Q28,УЧАСТНИКИ!$A$2:$L$1106,5,FALSE)</f>
        <v>#N/A</v>
      </c>
      <c r="F28" s="23" t="e">
        <f>VLOOKUP($Q28,УЧАСТНИКИ!$A$2:$L$1106,7,FALSE)</f>
        <v>#N/A</v>
      </c>
      <c r="G28" s="24" t="e">
        <f>VLOOKUP($Q28,УЧАСТНИКИ!$A$2:$L$1106,11,FALSE)</f>
        <v>#N/A</v>
      </c>
      <c r="H28" s="25"/>
      <c r="I28" s="10">
        <f t="shared" si="0"/>
        <v>0</v>
      </c>
      <c r="J28" s="10"/>
      <c r="K28" s="25"/>
      <c r="L28" s="10">
        <f t="shared" si="1"/>
        <v>0</v>
      </c>
      <c r="M28" s="10"/>
      <c r="N28" s="26" t="str">
        <f t="shared" si="2"/>
        <v>МСМК</v>
      </c>
      <c r="O28" s="24" t="e">
        <f>VLOOKUP($Q28,УЧАСТНИКИ!$A$2:$L$1106,9,FALSE)</f>
        <v>#N/A</v>
      </c>
      <c r="P28" s="22" t="e">
        <f>VLOOKUP($Q28,УЧАСТНИКИ!$A$2:$L$1106,10,FALSE)</f>
        <v>#N/A</v>
      </c>
      <c r="S28" s="32">
        <f t="shared" si="3"/>
        <v>0</v>
      </c>
    </row>
    <row r="29" spans="1:19" x14ac:dyDescent="0.25">
      <c r="A29" s="34" t="s">
        <v>80</v>
      </c>
      <c r="B29" s="22" t="e">
        <f>VLOOKUP($Q29,УЧАСТНИКИ!$A$2:$L$1106,3,FALSE)</f>
        <v>#N/A</v>
      </c>
      <c r="C29" s="23" t="e">
        <f>VLOOKUP($Q29,УЧАСТНИКИ!$A$2:$L$1106,4,FALSE)</f>
        <v>#N/A</v>
      </c>
      <c r="D29" s="23" t="e">
        <f>VLOOKUP($Q29,УЧАСТНИКИ!$A$2:$L$1106,8,FALSE)</f>
        <v>#N/A</v>
      </c>
      <c r="E29" s="22" t="e">
        <f>VLOOKUP($Q29,УЧАСТНИКИ!$A$2:$L$1106,5,FALSE)</f>
        <v>#N/A</v>
      </c>
      <c r="F29" s="23" t="e">
        <f>VLOOKUP($Q29,УЧАСТНИКИ!$A$2:$L$1106,7,FALSE)</f>
        <v>#N/A</v>
      </c>
      <c r="G29" s="24" t="e">
        <f>VLOOKUP($Q29,УЧАСТНИКИ!$A$2:$L$1106,11,FALSE)</f>
        <v>#N/A</v>
      </c>
      <c r="H29" s="25"/>
      <c r="I29" s="10">
        <f t="shared" si="0"/>
        <v>0</v>
      </c>
      <c r="J29" s="10"/>
      <c r="K29" s="25"/>
      <c r="L29" s="10">
        <f t="shared" si="1"/>
        <v>0</v>
      </c>
      <c r="M29" s="10"/>
      <c r="N29" s="26" t="str">
        <f t="shared" si="2"/>
        <v>МСМК</v>
      </c>
      <c r="O29" s="24" t="e">
        <f>VLOOKUP($Q29,УЧАСТНИКИ!$A$2:$L$1106,9,FALSE)</f>
        <v>#N/A</v>
      </c>
      <c r="P29" s="22" t="e">
        <f>VLOOKUP($Q29,УЧАСТНИКИ!$A$2:$L$1106,10,FALSE)</f>
        <v>#N/A</v>
      </c>
      <c r="S29" s="32">
        <f t="shared" si="3"/>
        <v>0</v>
      </c>
    </row>
    <row r="30" spans="1:19" x14ac:dyDescent="0.25">
      <c r="A30" s="34" t="s">
        <v>81</v>
      </c>
      <c r="B30" s="22" t="e">
        <f>VLOOKUP($Q30,УЧАСТНИКИ!$A$2:$L$1106,3,FALSE)</f>
        <v>#N/A</v>
      </c>
      <c r="C30" s="23" t="e">
        <f>VLOOKUP($Q30,УЧАСТНИКИ!$A$2:$L$1106,4,FALSE)</f>
        <v>#N/A</v>
      </c>
      <c r="D30" s="23" t="e">
        <f>VLOOKUP($Q30,УЧАСТНИКИ!$A$2:$L$1106,8,FALSE)</f>
        <v>#N/A</v>
      </c>
      <c r="E30" s="22" t="e">
        <f>VLOOKUP($Q30,УЧАСТНИКИ!$A$2:$L$1106,5,FALSE)</f>
        <v>#N/A</v>
      </c>
      <c r="F30" s="23" t="e">
        <f>VLOOKUP($Q30,УЧАСТНИКИ!$A$2:$L$1106,7,FALSE)</f>
        <v>#N/A</v>
      </c>
      <c r="G30" s="24" t="e">
        <f>VLOOKUP($Q30,УЧАСТНИКИ!$A$2:$L$1106,11,FALSE)</f>
        <v>#N/A</v>
      </c>
      <c r="H30" s="25"/>
      <c r="I30" s="10">
        <f t="shared" si="0"/>
        <v>0</v>
      </c>
      <c r="J30" s="10"/>
      <c r="K30" s="25"/>
      <c r="L30" s="10">
        <f t="shared" si="1"/>
        <v>0</v>
      </c>
      <c r="M30" s="10"/>
      <c r="N30" s="26" t="str">
        <f t="shared" si="2"/>
        <v>МСМК</v>
      </c>
      <c r="O30" s="24" t="e">
        <f>VLOOKUP($Q30,УЧАСТНИКИ!$A$2:$L$1106,9,FALSE)</f>
        <v>#N/A</v>
      </c>
      <c r="P30" s="22" t="e">
        <f>VLOOKUP($Q30,УЧАСТНИКИ!$A$2:$L$1106,10,FALSE)</f>
        <v>#N/A</v>
      </c>
      <c r="S30" s="32">
        <f t="shared" si="3"/>
        <v>0</v>
      </c>
    </row>
    <row r="31" spans="1:19" x14ac:dyDescent="0.25">
      <c r="A31" s="34" t="s">
        <v>82</v>
      </c>
      <c r="B31" s="22" t="e">
        <f>VLOOKUP($Q31,УЧАСТНИКИ!$A$2:$L$1106,3,FALSE)</f>
        <v>#N/A</v>
      </c>
      <c r="C31" s="23" t="e">
        <f>VLOOKUP($Q31,УЧАСТНИКИ!$A$2:$L$1106,4,FALSE)</f>
        <v>#N/A</v>
      </c>
      <c r="D31" s="23" t="e">
        <f>VLOOKUP($Q31,УЧАСТНИКИ!$A$2:$L$1106,8,FALSE)</f>
        <v>#N/A</v>
      </c>
      <c r="E31" s="22" t="e">
        <f>VLOOKUP($Q31,УЧАСТНИКИ!$A$2:$L$1106,5,FALSE)</f>
        <v>#N/A</v>
      </c>
      <c r="F31" s="23" t="e">
        <f>VLOOKUP($Q31,УЧАСТНИКИ!$A$2:$L$1106,7,FALSE)</f>
        <v>#N/A</v>
      </c>
      <c r="G31" s="24" t="e">
        <f>VLOOKUP($Q31,УЧАСТНИКИ!$A$2:$L$1106,11,FALSE)</f>
        <v>#N/A</v>
      </c>
      <c r="H31" s="25"/>
      <c r="I31" s="10">
        <f t="shared" si="0"/>
        <v>0</v>
      </c>
      <c r="J31" s="10"/>
      <c r="K31" s="25"/>
      <c r="L31" s="10">
        <f t="shared" si="1"/>
        <v>0</v>
      </c>
      <c r="M31" s="10"/>
      <c r="N31" s="26" t="str">
        <f t="shared" si="2"/>
        <v>МСМК</v>
      </c>
      <c r="O31" s="24" t="e">
        <f>VLOOKUP($Q31,УЧАСТНИКИ!$A$2:$L$1106,9,FALSE)</f>
        <v>#N/A</v>
      </c>
      <c r="P31" s="22" t="e">
        <f>VLOOKUP($Q31,УЧАСТНИКИ!$A$2:$L$1106,10,FALSE)</f>
        <v>#N/A</v>
      </c>
      <c r="S31" s="32">
        <f t="shared" si="3"/>
        <v>0</v>
      </c>
    </row>
    <row r="32" spans="1:19" x14ac:dyDescent="0.25">
      <c r="A32" s="34" t="s">
        <v>83</v>
      </c>
      <c r="B32" s="22" t="e">
        <f>VLOOKUP($Q32,УЧАСТНИКИ!$A$2:$L$1106,3,FALSE)</f>
        <v>#N/A</v>
      </c>
      <c r="C32" s="23" t="e">
        <f>VLOOKUP($Q32,УЧАСТНИКИ!$A$2:$L$1106,4,FALSE)</f>
        <v>#N/A</v>
      </c>
      <c r="D32" s="23" t="e">
        <f>VLOOKUP($Q32,УЧАСТНИКИ!$A$2:$L$1106,8,FALSE)</f>
        <v>#N/A</v>
      </c>
      <c r="E32" s="22" t="e">
        <f>VLOOKUP($Q32,УЧАСТНИКИ!$A$2:$L$1106,5,FALSE)</f>
        <v>#N/A</v>
      </c>
      <c r="F32" s="23" t="e">
        <f>VLOOKUP($Q32,УЧАСТНИКИ!$A$2:$L$1106,7,FALSE)</f>
        <v>#N/A</v>
      </c>
      <c r="G32" s="24" t="e">
        <f>VLOOKUP($Q32,УЧАСТНИКИ!$A$2:$L$1106,11,FALSE)</f>
        <v>#N/A</v>
      </c>
      <c r="H32" s="25"/>
      <c r="I32" s="10">
        <f t="shared" si="0"/>
        <v>0</v>
      </c>
      <c r="J32" s="10"/>
      <c r="K32" s="25"/>
      <c r="L32" s="10">
        <f t="shared" si="1"/>
        <v>0</v>
      </c>
      <c r="M32" s="10"/>
      <c r="N32" s="26" t="str">
        <f t="shared" si="2"/>
        <v>МСМК</v>
      </c>
      <c r="O32" s="24" t="e">
        <f>VLOOKUP($Q32,УЧАСТНИКИ!$A$2:$L$1106,9,FALSE)</f>
        <v>#N/A</v>
      </c>
      <c r="P32" s="22" t="e">
        <f>VLOOKUP($Q32,УЧАСТНИКИ!$A$2:$L$1106,10,FALSE)</f>
        <v>#N/A</v>
      </c>
      <c r="S32" s="32">
        <f t="shared" si="3"/>
        <v>0</v>
      </c>
    </row>
    <row r="33" spans="1:19" x14ac:dyDescent="0.25">
      <c r="A33" s="34" t="s">
        <v>84</v>
      </c>
      <c r="B33" s="22" t="e">
        <f>VLOOKUP($Q33,УЧАСТНИКИ!$A$2:$L$1106,3,FALSE)</f>
        <v>#N/A</v>
      </c>
      <c r="C33" s="23" t="e">
        <f>VLOOKUP($Q33,УЧАСТНИКИ!$A$2:$L$1106,4,FALSE)</f>
        <v>#N/A</v>
      </c>
      <c r="D33" s="23" t="e">
        <f>VLOOKUP($Q33,УЧАСТНИКИ!$A$2:$L$1106,8,FALSE)</f>
        <v>#N/A</v>
      </c>
      <c r="E33" s="22" t="e">
        <f>VLOOKUP($Q33,УЧАСТНИКИ!$A$2:$L$1106,5,FALSE)</f>
        <v>#N/A</v>
      </c>
      <c r="F33" s="23" t="e">
        <f>VLOOKUP($Q33,УЧАСТНИКИ!$A$2:$L$1106,7,FALSE)</f>
        <v>#N/A</v>
      </c>
      <c r="G33" s="24" t="e">
        <f>VLOOKUP($Q33,УЧАСТНИКИ!$A$2:$L$1106,11,FALSE)</f>
        <v>#N/A</v>
      </c>
      <c r="H33" s="25"/>
      <c r="I33" s="10">
        <f t="shared" si="0"/>
        <v>0</v>
      </c>
      <c r="J33" s="10"/>
      <c r="K33" s="25"/>
      <c r="L33" s="10">
        <f t="shared" si="1"/>
        <v>0</v>
      </c>
      <c r="M33" s="10"/>
      <c r="N33" s="26" t="str">
        <f t="shared" si="2"/>
        <v>МСМК</v>
      </c>
      <c r="O33" s="24" t="e">
        <f>VLOOKUP($Q33,УЧАСТНИКИ!$A$2:$L$1106,9,FALSE)</f>
        <v>#N/A</v>
      </c>
      <c r="P33" s="22" t="e">
        <f>VLOOKUP($Q33,УЧАСТНИКИ!$A$2:$L$1106,10,FALSE)</f>
        <v>#N/A</v>
      </c>
      <c r="S33" s="32">
        <f t="shared" si="3"/>
        <v>0</v>
      </c>
    </row>
    <row r="34" spans="1:19" x14ac:dyDescent="0.25">
      <c r="A34" s="34" t="s">
        <v>28</v>
      </c>
      <c r="B34" s="22" t="e">
        <f>VLOOKUP($Q34,УЧАСТНИКИ!$A$2:$L$1106,3,FALSE)</f>
        <v>#N/A</v>
      </c>
      <c r="C34" s="23" t="e">
        <f>VLOOKUP($Q34,УЧАСТНИКИ!$A$2:$L$1106,4,FALSE)</f>
        <v>#N/A</v>
      </c>
      <c r="D34" s="23" t="e">
        <f>VLOOKUP($Q34,УЧАСТНИКИ!$A$2:$L$1106,8,FALSE)</f>
        <v>#N/A</v>
      </c>
      <c r="E34" s="22" t="e">
        <f>VLOOKUP($Q34,УЧАСТНИКИ!$A$2:$L$1106,5,FALSE)</f>
        <v>#N/A</v>
      </c>
      <c r="F34" s="23" t="e">
        <f>VLOOKUP($Q34,УЧАСТНИКИ!$A$2:$L$1106,7,FALSE)</f>
        <v>#N/A</v>
      </c>
      <c r="G34" s="24" t="e">
        <f>VLOOKUP($Q34,УЧАСТНИКИ!$A$2:$L$1106,11,FALSE)</f>
        <v>#N/A</v>
      </c>
      <c r="H34" s="25"/>
      <c r="I34" s="10">
        <f t="shared" si="0"/>
        <v>0</v>
      </c>
      <c r="J34" s="10"/>
      <c r="K34" s="25"/>
      <c r="L34" s="10">
        <f t="shared" si="1"/>
        <v>0</v>
      </c>
      <c r="M34" s="10"/>
      <c r="N34" s="26" t="str">
        <f t="shared" si="2"/>
        <v>МСМК</v>
      </c>
      <c r="O34" s="24" t="e">
        <f>VLOOKUP($Q34,УЧАСТНИКИ!$A$2:$L$1106,9,FALSE)</f>
        <v>#N/A</v>
      </c>
      <c r="P34" s="22" t="e">
        <f>VLOOKUP($Q34,УЧАСТНИКИ!$A$2:$L$1106,10,FALSE)</f>
        <v>#N/A</v>
      </c>
      <c r="S34" s="32">
        <f t="shared" si="3"/>
        <v>0</v>
      </c>
    </row>
    <row r="35" spans="1:19" x14ac:dyDescent="0.25">
      <c r="A35" s="34" t="s">
        <v>122</v>
      </c>
      <c r="B35" s="22" t="e">
        <f>VLOOKUP($Q35,УЧАСТНИКИ!$A$2:$L$1106,3,FALSE)</f>
        <v>#N/A</v>
      </c>
      <c r="C35" s="23" t="e">
        <f>VLOOKUP($Q35,УЧАСТНИКИ!$A$2:$L$1106,4,FALSE)</f>
        <v>#N/A</v>
      </c>
      <c r="D35" s="23" t="e">
        <f>VLOOKUP($Q35,УЧАСТНИКИ!$A$2:$L$1106,8,FALSE)</f>
        <v>#N/A</v>
      </c>
      <c r="E35" s="22" t="e">
        <f>VLOOKUP($Q35,УЧАСТНИКИ!$A$2:$L$1106,5,FALSE)</f>
        <v>#N/A</v>
      </c>
      <c r="F35" s="23" t="e">
        <f>VLOOKUP($Q35,УЧАСТНИКИ!$A$2:$L$1106,7,FALSE)</f>
        <v>#N/A</v>
      </c>
      <c r="G35" s="24" t="e">
        <f>VLOOKUP($Q35,УЧАСТНИКИ!$A$2:$L$1106,11,FALSE)</f>
        <v>#N/A</v>
      </c>
      <c r="H35" s="25"/>
      <c r="I35" s="10">
        <f t="shared" si="0"/>
        <v>0</v>
      </c>
      <c r="J35" s="10"/>
      <c r="K35" s="25"/>
      <c r="L35" s="10">
        <f t="shared" si="1"/>
        <v>0</v>
      </c>
      <c r="M35" s="10"/>
      <c r="N35" s="26" t="str">
        <f t="shared" si="2"/>
        <v>МСМК</v>
      </c>
      <c r="O35" s="24" t="e">
        <f>VLOOKUP($Q35,УЧАСТНИКИ!$A$2:$L$1106,9,FALSE)</f>
        <v>#N/A</v>
      </c>
      <c r="P35" s="22" t="e">
        <f>VLOOKUP($Q35,УЧАСТНИКИ!$A$2:$L$1106,10,FALSE)</f>
        <v>#N/A</v>
      </c>
      <c r="S35" s="32">
        <f t="shared" si="3"/>
        <v>0</v>
      </c>
    </row>
    <row r="36" spans="1:19" x14ac:dyDescent="0.25">
      <c r="A36" s="34" t="s">
        <v>123</v>
      </c>
      <c r="B36" s="22" t="e">
        <f>VLOOKUP($Q36,УЧАСТНИКИ!$A$2:$L$1106,3,FALSE)</f>
        <v>#N/A</v>
      </c>
      <c r="C36" s="23" t="e">
        <f>VLOOKUP($Q36,УЧАСТНИКИ!$A$2:$L$1106,4,FALSE)</f>
        <v>#N/A</v>
      </c>
      <c r="D36" s="23" t="e">
        <f>VLOOKUP($Q36,УЧАСТНИКИ!$A$2:$L$1106,8,FALSE)</f>
        <v>#N/A</v>
      </c>
      <c r="E36" s="22" t="e">
        <f>VLOOKUP($Q36,УЧАСТНИКИ!$A$2:$L$1106,5,FALSE)</f>
        <v>#N/A</v>
      </c>
      <c r="F36" s="23" t="e">
        <f>VLOOKUP($Q36,УЧАСТНИКИ!$A$2:$L$1106,7,FALSE)</f>
        <v>#N/A</v>
      </c>
      <c r="G36" s="24" t="e">
        <f>VLOOKUP($Q36,УЧАСТНИКИ!$A$2:$L$1106,11,FALSE)</f>
        <v>#N/A</v>
      </c>
      <c r="H36" s="25"/>
      <c r="I36" s="10">
        <f t="shared" si="0"/>
        <v>0</v>
      </c>
      <c r="J36" s="10"/>
      <c r="K36" s="25"/>
      <c r="L36" s="10">
        <f t="shared" si="1"/>
        <v>0</v>
      </c>
      <c r="M36" s="10"/>
      <c r="N36" s="26" t="str">
        <f t="shared" si="2"/>
        <v>МСМК</v>
      </c>
      <c r="O36" s="24" t="e">
        <f>VLOOKUP($Q36,УЧАСТНИКИ!$A$2:$L$1106,9,FALSE)</f>
        <v>#N/A</v>
      </c>
      <c r="P36" s="22" t="e">
        <f>VLOOKUP($Q36,УЧАСТНИКИ!$A$2:$L$1106,10,FALSE)</f>
        <v>#N/A</v>
      </c>
      <c r="S36" s="32">
        <f t="shared" si="3"/>
        <v>0</v>
      </c>
    </row>
    <row r="37" spans="1:19" x14ac:dyDescent="0.25">
      <c r="A37" s="34" t="s">
        <v>124</v>
      </c>
      <c r="B37" s="22" t="e">
        <f>VLOOKUP($Q37,УЧАСТНИКИ!$A$2:$L$1106,3,FALSE)</f>
        <v>#N/A</v>
      </c>
      <c r="C37" s="23" t="e">
        <f>VLOOKUP($Q37,УЧАСТНИКИ!$A$2:$L$1106,4,FALSE)</f>
        <v>#N/A</v>
      </c>
      <c r="D37" s="23" t="e">
        <f>VLOOKUP($Q37,УЧАСТНИКИ!$A$2:$L$1106,8,FALSE)</f>
        <v>#N/A</v>
      </c>
      <c r="E37" s="22" t="e">
        <f>VLOOKUP($Q37,УЧАСТНИКИ!$A$2:$L$1106,5,FALSE)</f>
        <v>#N/A</v>
      </c>
      <c r="F37" s="23" t="e">
        <f>VLOOKUP($Q37,УЧАСТНИКИ!$A$2:$L$1106,7,FALSE)</f>
        <v>#N/A</v>
      </c>
      <c r="G37" s="24" t="e">
        <f>VLOOKUP($Q37,УЧАСТНИКИ!$A$2:$L$1106,11,FALSE)</f>
        <v>#N/A</v>
      </c>
      <c r="H37" s="25"/>
      <c r="I37" s="10">
        <f t="shared" si="0"/>
        <v>0</v>
      </c>
      <c r="J37" s="10"/>
      <c r="K37" s="25"/>
      <c r="L37" s="10">
        <f t="shared" si="1"/>
        <v>0</v>
      </c>
      <c r="M37" s="10"/>
      <c r="N37" s="26" t="str">
        <f t="shared" si="2"/>
        <v>МСМК</v>
      </c>
      <c r="O37" s="24" t="e">
        <f>VLOOKUP($Q37,УЧАСТНИКИ!$A$2:$L$1106,9,FALSE)</f>
        <v>#N/A</v>
      </c>
      <c r="P37" s="22" t="e">
        <f>VLOOKUP($Q37,УЧАСТНИКИ!$A$2:$L$1106,10,FALSE)</f>
        <v>#N/A</v>
      </c>
      <c r="S37" s="32">
        <f t="shared" si="3"/>
        <v>0</v>
      </c>
    </row>
    <row r="38" spans="1:19" x14ac:dyDescent="0.25">
      <c r="A38" s="34" t="s">
        <v>125</v>
      </c>
      <c r="B38" s="22" t="e">
        <f>VLOOKUP($Q38,УЧАСТНИКИ!$A$2:$L$1106,3,FALSE)</f>
        <v>#N/A</v>
      </c>
      <c r="C38" s="23" t="e">
        <f>VLOOKUP($Q38,УЧАСТНИКИ!$A$2:$L$1106,4,FALSE)</f>
        <v>#N/A</v>
      </c>
      <c r="D38" s="23" t="e">
        <f>VLOOKUP($Q38,УЧАСТНИКИ!$A$2:$L$1106,8,FALSE)</f>
        <v>#N/A</v>
      </c>
      <c r="E38" s="22" t="e">
        <f>VLOOKUP($Q38,УЧАСТНИКИ!$A$2:$L$1106,5,FALSE)</f>
        <v>#N/A</v>
      </c>
      <c r="F38" s="23" t="e">
        <f>VLOOKUP($Q38,УЧАСТНИКИ!$A$2:$L$1106,7,FALSE)</f>
        <v>#N/A</v>
      </c>
      <c r="G38" s="24" t="e">
        <f>VLOOKUP($Q38,УЧАСТНИКИ!$A$2:$L$1106,11,FALSE)</f>
        <v>#N/A</v>
      </c>
      <c r="H38" s="25"/>
      <c r="I38" s="10">
        <f t="shared" si="0"/>
        <v>0</v>
      </c>
      <c r="J38" s="10"/>
      <c r="K38" s="25"/>
      <c r="L38" s="10">
        <f t="shared" si="1"/>
        <v>0</v>
      </c>
      <c r="M38" s="10"/>
      <c r="N38" s="26" t="str">
        <f t="shared" si="2"/>
        <v>МСМК</v>
      </c>
      <c r="O38" s="24" t="e">
        <f>VLOOKUP($Q38,УЧАСТНИКИ!$A$2:$L$1106,9,FALSE)</f>
        <v>#N/A</v>
      </c>
      <c r="P38" s="22" t="e">
        <f>VLOOKUP($Q38,УЧАСТНИКИ!$A$2:$L$1106,10,FALSE)</f>
        <v>#N/A</v>
      </c>
      <c r="S38" s="32">
        <f t="shared" si="3"/>
        <v>0</v>
      </c>
    </row>
    <row r="39" spans="1:19" x14ac:dyDescent="0.25">
      <c r="A39" s="34" t="s">
        <v>126</v>
      </c>
      <c r="B39" s="22" t="e">
        <f>VLOOKUP($Q39,УЧАСТНИКИ!$A$2:$L$1106,3,FALSE)</f>
        <v>#N/A</v>
      </c>
      <c r="C39" s="23" t="e">
        <f>VLOOKUP($Q39,УЧАСТНИКИ!$A$2:$L$1106,4,FALSE)</f>
        <v>#N/A</v>
      </c>
      <c r="D39" s="23" t="e">
        <f>VLOOKUP($Q39,УЧАСТНИКИ!$A$2:$L$1106,8,FALSE)</f>
        <v>#N/A</v>
      </c>
      <c r="E39" s="22" t="e">
        <f>VLOOKUP($Q39,УЧАСТНИКИ!$A$2:$L$1106,5,FALSE)</f>
        <v>#N/A</v>
      </c>
      <c r="F39" s="23" t="e">
        <f>VLOOKUP($Q39,УЧАСТНИКИ!$A$2:$L$1106,7,FALSE)</f>
        <v>#N/A</v>
      </c>
      <c r="G39" s="24" t="e">
        <f>VLOOKUP($Q39,УЧАСТНИКИ!$A$2:$L$1106,11,FALSE)</f>
        <v>#N/A</v>
      </c>
      <c r="H39" s="25"/>
      <c r="I39" s="10">
        <f t="shared" si="0"/>
        <v>0</v>
      </c>
      <c r="J39" s="10"/>
      <c r="K39" s="25"/>
      <c r="L39" s="10">
        <f t="shared" si="1"/>
        <v>0</v>
      </c>
      <c r="M39" s="10"/>
      <c r="N39" s="26" t="str">
        <f t="shared" si="2"/>
        <v>МСМК</v>
      </c>
      <c r="O39" s="24" t="e">
        <f>VLOOKUP($Q39,УЧАСТНИКИ!$A$2:$L$1106,9,FALSE)</f>
        <v>#N/A</v>
      </c>
      <c r="P39" s="22" t="e">
        <f>VLOOKUP($Q39,УЧАСТНИКИ!$A$2:$L$1106,10,FALSE)</f>
        <v>#N/A</v>
      </c>
      <c r="S39" s="32">
        <f t="shared" si="3"/>
        <v>0</v>
      </c>
    </row>
    <row r="40" spans="1:19" x14ac:dyDescent="0.25">
      <c r="A40" s="34" t="s">
        <v>127</v>
      </c>
      <c r="B40" s="22" t="e">
        <f>VLOOKUP($Q40,УЧАСТНИКИ!$A$2:$L$1106,3,FALSE)</f>
        <v>#N/A</v>
      </c>
      <c r="C40" s="23" t="e">
        <f>VLOOKUP($Q40,УЧАСТНИКИ!$A$2:$L$1106,4,FALSE)</f>
        <v>#N/A</v>
      </c>
      <c r="D40" s="23" t="e">
        <f>VLOOKUP($Q40,УЧАСТНИКИ!$A$2:$L$1106,8,FALSE)</f>
        <v>#N/A</v>
      </c>
      <c r="E40" s="22" t="e">
        <f>VLOOKUP($Q40,УЧАСТНИКИ!$A$2:$L$1106,5,FALSE)</f>
        <v>#N/A</v>
      </c>
      <c r="F40" s="23" t="e">
        <f>VLOOKUP($Q40,УЧАСТНИКИ!$A$2:$L$1106,7,FALSE)</f>
        <v>#N/A</v>
      </c>
      <c r="G40" s="24" t="e">
        <f>VLOOKUP($Q40,УЧАСТНИКИ!$A$2:$L$1106,11,FALSE)</f>
        <v>#N/A</v>
      </c>
      <c r="H40" s="25"/>
      <c r="I40" s="10">
        <f t="shared" si="0"/>
        <v>0</v>
      </c>
      <c r="J40" s="10"/>
      <c r="K40" s="25"/>
      <c r="L40" s="10">
        <f t="shared" si="1"/>
        <v>0</v>
      </c>
      <c r="M40" s="10"/>
      <c r="N40" s="26" t="str">
        <f t="shared" si="2"/>
        <v>МСМК</v>
      </c>
      <c r="O40" s="24" t="e">
        <f>VLOOKUP($Q40,УЧАСТНИКИ!$A$2:$L$1106,9,FALSE)</f>
        <v>#N/A</v>
      </c>
      <c r="P40" s="22" t="e">
        <f>VLOOKUP($Q40,УЧАСТНИКИ!$A$2:$L$1106,10,FALSE)</f>
        <v>#N/A</v>
      </c>
      <c r="S40" s="32">
        <f t="shared" si="3"/>
        <v>0</v>
      </c>
    </row>
    <row r="41" spans="1:19" x14ac:dyDescent="0.25">
      <c r="A41" s="34" t="s">
        <v>128</v>
      </c>
      <c r="B41" s="22" t="e">
        <f>VLOOKUP($Q41,УЧАСТНИКИ!$A$2:$L$1106,3,FALSE)</f>
        <v>#N/A</v>
      </c>
      <c r="C41" s="23" t="e">
        <f>VLOOKUP($Q41,УЧАСТНИКИ!$A$2:$L$1106,4,FALSE)</f>
        <v>#N/A</v>
      </c>
      <c r="D41" s="23" t="e">
        <f>VLOOKUP($Q41,УЧАСТНИКИ!$A$2:$L$1106,8,FALSE)</f>
        <v>#N/A</v>
      </c>
      <c r="E41" s="22" t="e">
        <f>VLOOKUP($Q41,УЧАСТНИКИ!$A$2:$L$1106,5,FALSE)</f>
        <v>#N/A</v>
      </c>
      <c r="F41" s="23" t="e">
        <f>VLOOKUP($Q41,УЧАСТНИКИ!$A$2:$L$1106,7,FALSE)</f>
        <v>#N/A</v>
      </c>
      <c r="G41" s="24" t="e">
        <f>VLOOKUP($Q41,УЧАСТНИКИ!$A$2:$L$1106,11,FALSE)</f>
        <v>#N/A</v>
      </c>
      <c r="H41" s="25"/>
      <c r="I41" s="10">
        <f t="shared" si="0"/>
        <v>0</v>
      </c>
      <c r="J41" s="10"/>
      <c r="K41" s="25"/>
      <c r="L41" s="10">
        <f t="shared" si="1"/>
        <v>0</v>
      </c>
      <c r="M41" s="10"/>
      <c r="N41" s="26" t="str">
        <f t="shared" si="2"/>
        <v>МСМК</v>
      </c>
      <c r="O41" s="24" t="e">
        <f>VLOOKUP($Q41,УЧАСТНИКИ!$A$2:$L$1106,9,FALSE)</f>
        <v>#N/A</v>
      </c>
      <c r="P41" s="22" t="e">
        <f>VLOOKUP($Q41,УЧАСТНИКИ!$A$2:$L$1106,10,FALSE)</f>
        <v>#N/A</v>
      </c>
      <c r="S41" s="32">
        <f t="shared" si="3"/>
        <v>0</v>
      </c>
    </row>
    <row r="42" spans="1:19" x14ac:dyDescent="0.25">
      <c r="A42" s="34" t="s">
        <v>129</v>
      </c>
      <c r="B42" s="22" t="e">
        <f>VLOOKUP($Q42,УЧАСТНИКИ!$A$2:$L$1106,3,FALSE)</f>
        <v>#N/A</v>
      </c>
      <c r="C42" s="23" t="e">
        <f>VLOOKUP($Q42,УЧАСТНИКИ!$A$2:$L$1106,4,FALSE)</f>
        <v>#N/A</v>
      </c>
      <c r="D42" s="23" t="e">
        <f>VLOOKUP($Q42,УЧАСТНИКИ!$A$2:$L$1106,8,FALSE)</f>
        <v>#N/A</v>
      </c>
      <c r="E42" s="22" t="e">
        <f>VLOOKUP($Q42,УЧАСТНИКИ!$A$2:$L$1106,5,FALSE)</f>
        <v>#N/A</v>
      </c>
      <c r="F42" s="23" t="e">
        <f>VLOOKUP($Q42,УЧАСТНИКИ!$A$2:$L$1106,7,FALSE)</f>
        <v>#N/A</v>
      </c>
      <c r="G42" s="24" t="e">
        <f>VLOOKUP($Q42,УЧАСТНИКИ!$A$2:$L$1106,11,FALSE)</f>
        <v>#N/A</v>
      </c>
      <c r="H42" s="25"/>
      <c r="I42" s="10">
        <f t="shared" si="0"/>
        <v>0</v>
      </c>
      <c r="J42" s="10"/>
      <c r="K42" s="25"/>
      <c r="L42" s="10">
        <f t="shared" si="1"/>
        <v>0</v>
      </c>
      <c r="M42" s="10"/>
      <c r="N42" s="26" t="str">
        <f t="shared" si="2"/>
        <v>МСМК</v>
      </c>
      <c r="O42" s="24" t="e">
        <f>VLOOKUP($Q42,УЧАСТНИКИ!$A$2:$L$1106,9,FALSE)</f>
        <v>#N/A</v>
      </c>
      <c r="P42" s="22" t="e">
        <f>VLOOKUP($Q42,УЧАСТНИКИ!$A$2:$L$1106,10,FALSE)</f>
        <v>#N/A</v>
      </c>
      <c r="S42" s="32">
        <f t="shared" si="3"/>
        <v>0</v>
      </c>
    </row>
    <row r="43" spans="1:19" x14ac:dyDescent="0.25">
      <c r="A43" s="34" t="s">
        <v>130</v>
      </c>
      <c r="B43" s="22" t="e">
        <f>VLOOKUP($Q43,УЧАСТНИКИ!$A$2:$L$1106,3,FALSE)</f>
        <v>#N/A</v>
      </c>
      <c r="C43" s="23" t="e">
        <f>VLOOKUP($Q43,УЧАСТНИКИ!$A$2:$L$1106,4,FALSE)</f>
        <v>#N/A</v>
      </c>
      <c r="D43" s="23" t="e">
        <f>VLOOKUP($Q43,УЧАСТНИКИ!$A$2:$L$1106,8,FALSE)</f>
        <v>#N/A</v>
      </c>
      <c r="E43" s="22" t="e">
        <f>VLOOKUP($Q43,УЧАСТНИКИ!$A$2:$L$1106,5,FALSE)</f>
        <v>#N/A</v>
      </c>
      <c r="F43" s="23" t="e">
        <f>VLOOKUP($Q43,УЧАСТНИКИ!$A$2:$L$1106,7,FALSE)</f>
        <v>#N/A</v>
      </c>
      <c r="G43" s="24" t="e">
        <f>VLOOKUP($Q43,УЧАСТНИКИ!$A$2:$L$1106,11,FALSE)</f>
        <v>#N/A</v>
      </c>
      <c r="H43" s="25"/>
      <c r="I43" s="10">
        <f t="shared" si="0"/>
        <v>0</v>
      </c>
      <c r="J43" s="10"/>
      <c r="K43" s="25"/>
      <c r="L43" s="10">
        <f t="shared" si="1"/>
        <v>0</v>
      </c>
      <c r="M43" s="10"/>
      <c r="N43" s="26" t="str">
        <f t="shared" si="2"/>
        <v>МСМК</v>
      </c>
      <c r="O43" s="24" t="e">
        <f>VLOOKUP($Q43,УЧАСТНИКИ!$A$2:$L$1106,9,FALSE)</f>
        <v>#N/A</v>
      </c>
      <c r="P43" s="22" t="e">
        <f>VLOOKUP($Q43,УЧАСТНИКИ!$A$2:$L$1106,10,FALSE)</f>
        <v>#N/A</v>
      </c>
      <c r="S43" s="32">
        <f t="shared" si="3"/>
        <v>0</v>
      </c>
    </row>
    <row r="44" spans="1:19" x14ac:dyDescent="0.25">
      <c r="A44" s="34" t="s">
        <v>131</v>
      </c>
      <c r="B44" s="22" t="e">
        <f>VLOOKUP($Q44,УЧАСТНИКИ!$A$2:$L$1106,3,FALSE)</f>
        <v>#N/A</v>
      </c>
      <c r="C44" s="23" t="e">
        <f>VLOOKUP($Q44,УЧАСТНИКИ!$A$2:$L$1106,4,FALSE)</f>
        <v>#N/A</v>
      </c>
      <c r="D44" s="23" t="e">
        <f>VLOOKUP($Q44,УЧАСТНИКИ!$A$2:$L$1106,8,FALSE)</f>
        <v>#N/A</v>
      </c>
      <c r="E44" s="22" t="e">
        <f>VLOOKUP($Q44,УЧАСТНИКИ!$A$2:$L$1106,5,FALSE)</f>
        <v>#N/A</v>
      </c>
      <c r="F44" s="23" t="e">
        <f>VLOOKUP($Q44,УЧАСТНИКИ!$A$2:$L$1106,7,FALSE)</f>
        <v>#N/A</v>
      </c>
      <c r="G44" s="24" t="e">
        <f>VLOOKUP($Q44,УЧАСТНИКИ!$A$2:$L$1106,11,FALSE)</f>
        <v>#N/A</v>
      </c>
      <c r="H44" s="25"/>
      <c r="I44" s="10">
        <f t="shared" si="0"/>
        <v>0</v>
      </c>
      <c r="J44" s="10"/>
      <c r="K44" s="25"/>
      <c r="L44" s="10">
        <f t="shared" si="1"/>
        <v>0</v>
      </c>
      <c r="M44" s="10"/>
      <c r="N44" s="26" t="str">
        <f t="shared" si="2"/>
        <v>МСМК</v>
      </c>
      <c r="O44" s="24" t="e">
        <f>VLOOKUP($Q44,УЧАСТНИКИ!$A$2:$L$1106,9,FALSE)</f>
        <v>#N/A</v>
      </c>
      <c r="P44" s="22" t="e">
        <f>VLOOKUP($Q44,УЧАСТНИКИ!$A$2:$L$1106,10,FALSE)</f>
        <v>#N/A</v>
      </c>
      <c r="S44" s="32">
        <f t="shared" si="3"/>
        <v>0</v>
      </c>
    </row>
    <row r="45" spans="1:19" x14ac:dyDescent="0.25">
      <c r="A45" s="34" t="s">
        <v>132</v>
      </c>
      <c r="B45" s="22" t="e">
        <f>VLOOKUP($Q45,УЧАСТНИКИ!$A$2:$L$1106,3,FALSE)</f>
        <v>#N/A</v>
      </c>
      <c r="C45" s="23" t="e">
        <f>VLOOKUP($Q45,УЧАСТНИКИ!$A$2:$L$1106,4,FALSE)</f>
        <v>#N/A</v>
      </c>
      <c r="D45" s="23" t="e">
        <f>VLOOKUP($Q45,УЧАСТНИКИ!$A$2:$L$1106,8,FALSE)</f>
        <v>#N/A</v>
      </c>
      <c r="E45" s="22" t="e">
        <f>VLOOKUP($Q45,УЧАСТНИКИ!$A$2:$L$1106,5,FALSE)</f>
        <v>#N/A</v>
      </c>
      <c r="F45" s="23" t="e">
        <f>VLOOKUP($Q45,УЧАСТНИКИ!$A$2:$L$1106,7,FALSE)</f>
        <v>#N/A</v>
      </c>
      <c r="G45" s="24" t="e">
        <f>VLOOKUP($Q45,УЧАСТНИКИ!$A$2:$L$1106,11,FALSE)</f>
        <v>#N/A</v>
      </c>
      <c r="H45" s="25"/>
      <c r="I45" s="10">
        <f t="shared" si="0"/>
        <v>0</v>
      </c>
      <c r="J45" s="10"/>
      <c r="K45" s="25"/>
      <c r="L45" s="10">
        <f t="shared" si="1"/>
        <v>0</v>
      </c>
      <c r="M45" s="10"/>
      <c r="N45" s="26" t="str">
        <f t="shared" si="2"/>
        <v>МСМК</v>
      </c>
      <c r="O45" s="24" t="e">
        <f>VLOOKUP($Q45,УЧАСТНИКИ!$A$2:$L$1106,9,FALSE)</f>
        <v>#N/A</v>
      </c>
      <c r="P45" s="22" t="e">
        <f>VLOOKUP($Q45,УЧАСТНИКИ!$A$2:$L$1106,10,FALSE)</f>
        <v>#N/A</v>
      </c>
      <c r="S45" s="32">
        <f t="shared" si="3"/>
        <v>0</v>
      </c>
    </row>
    <row r="46" spans="1:19" x14ac:dyDescent="0.25">
      <c r="A46" s="34" t="s">
        <v>133</v>
      </c>
      <c r="B46" s="22" t="e">
        <f>VLOOKUP($Q46,УЧАСТНИКИ!$A$2:$L$1106,3,FALSE)</f>
        <v>#N/A</v>
      </c>
      <c r="C46" s="23" t="e">
        <f>VLOOKUP($Q46,УЧАСТНИКИ!$A$2:$L$1106,4,FALSE)</f>
        <v>#N/A</v>
      </c>
      <c r="D46" s="23" t="e">
        <f>VLOOKUP($Q46,УЧАСТНИКИ!$A$2:$L$1106,8,FALSE)</f>
        <v>#N/A</v>
      </c>
      <c r="E46" s="22" t="e">
        <f>VLOOKUP($Q46,УЧАСТНИКИ!$A$2:$L$1106,5,FALSE)</f>
        <v>#N/A</v>
      </c>
      <c r="F46" s="23" t="e">
        <f>VLOOKUP($Q46,УЧАСТНИКИ!$A$2:$L$1106,7,FALSE)</f>
        <v>#N/A</v>
      </c>
      <c r="G46" s="24" t="e">
        <f>VLOOKUP($Q46,УЧАСТНИКИ!$A$2:$L$1106,11,FALSE)</f>
        <v>#N/A</v>
      </c>
      <c r="H46" s="25"/>
      <c r="I46" s="10">
        <f t="shared" si="0"/>
        <v>0</v>
      </c>
      <c r="J46" s="10"/>
      <c r="K46" s="25"/>
      <c r="L46" s="10">
        <f t="shared" si="1"/>
        <v>0</v>
      </c>
      <c r="M46" s="10"/>
      <c r="N46" s="26" t="str">
        <f t="shared" si="2"/>
        <v>МСМК</v>
      </c>
      <c r="O46" s="24" t="e">
        <f>VLOOKUP($Q46,УЧАСТНИКИ!$A$2:$L$1106,9,FALSE)</f>
        <v>#N/A</v>
      </c>
      <c r="P46" s="22" t="e">
        <f>VLOOKUP($Q46,УЧАСТНИКИ!$A$2:$L$1106,10,FALSE)</f>
        <v>#N/A</v>
      </c>
      <c r="S46" s="32">
        <f t="shared" si="3"/>
        <v>0</v>
      </c>
    </row>
    <row r="47" spans="1:19" x14ac:dyDescent="0.25">
      <c r="A47" s="34" t="s">
        <v>134</v>
      </c>
      <c r="B47" s="22" t="e">
        <f>VLOOKUP($Q47,УЧАСТНИКИ!$A$2:$L$1106,3,FALSE)</f>
        <v>#N/A</v>
      </c>
      <c r="C47" s="23" t="e">
        <f>VLOOKUP($Q47,УЧАСТНИКИ!$A$2:$L$1106,4,FALSE)</f>
        <v>#N/A</v>
      </c>
      <c r="D47" s="23" t="e">
        <f>VLOOKUP($Q47,УЧАСТНИКИ!$A$2:$L$1106,8,FALSE)</f>
        <v>#N/A</v>
      </c>
      <c r="E47" s="22" t="e">
        <f>VLOOKUP($Q47,УЧАСТНИКИ!$A$2:$L$1106,5,FALSE)</f>
        <v>#N/A</v>
      </c>
      <c r="F47" s="23" t="e">
        <f>VLOOKUP($Q47,УЧАСТНИКИ!$A$2:$L$1106,7,FALSE)</f>
        <v>#N/A</v>
      </c>
      <c r="G47" s="24" t="e">
        <f>VLOOKUP($Q47,УЧАСТНИКИ!$A$2:$L$1106,11,FALSE)</f>
        <v>#N/A</v>
      </c>
      <c r="H47" s="25"/>
      <c r="I47" s="10">
        <f t="shared" si="0"/>
        <v>0</v>
      </c>
      <c r="J47" s="10"/>
      <c r="K47" s="25"/>
      <c r="L47" s="10">
        <f t="shared" si="1"/>
        <v>0</v>
      </c>
      <c r="M47" s="10"/>
      <c r="N47" s="26" t="str">
        <f t="shared" si="2"/>
        <v>МСМК</v>
      </c>
      <c r="O47" s="24" t="e">
        <f>VLOOKUP($Q47,УЧАСТНИКИ!$A$2:$L$1106,9,FALSE)</f>
        <v>#N/A</v>
      </c>
      <c r="P47" s="22" t="e">
        <f>VLOOKUP($Q47,УЧАСТНИКИ!$A$2:$L$1106,10,FALSE)</f>
        <v>#N/A</v>
      </c>
      <c r="S47" s="32">
        <f t="shared" si="3"/>
        <v>0</v>
      </c>
    </row>
    <row r="48" spans="1:19" x14ac:dyDescent="0.25">
      <c r="A48" s="34" t="s">
        <v>135</v>
      </c>
      <c r="B48" s="22" t="e">
        <f>VLOOKUP($Q48,УЧАСТНИКИ!$A$2:$L$1106,3,FALSE)</f>
        <v>#N/A</v>
      </c>
      <c r="C48" s="23" t="e">
        <f>VLOOKUP($Q48,УЧАСТНИКИ!$A$2:$L$1106,4,FALSE)</f>
        <v>#N/A</v>
      </c>
      <c r="D48" s="23" t="e">
        <f>VLOOKUP($Q48,УЧАСТНИКИ!$A$2:$L$1106,8,FALSE)</f>
        <v>#N/A</v>
      </c>
      <c r="E48" s="22" t="e">
        <f>VLOOKUP($Q48,УЧАСТНИКИ!$A$2:$L$1106,5,FALSE)</f>
        <v>#N/A</v>
      </c>
      <c r="F48" s="23" t="e">
        <f>VLOOKUP($Q48,УЧАСТНИКИ!$A$2:$L$1106,7,FALSE)</f>
        <v>#N/A</v>
      </c>
      <c r="G48" s="24" t="e">
        <f>VLOOKUP($Q48,УЧАСТНИКИ!$A$2:$L$1106,11,FALSE)</f>
        <v>#N/A</v>
      </c>
      <c r="H48" s="25"/>
      <c r="I48" s="10">
        <f t="shared" si="0"/>
        <v>0</v>
      </c>
      <c r="J48" s="10"/>
      <c r="K48" s="25"/>
      <c r="L48" s="10">
        <f t="shared" si="1"/>
        <v>0</v>
      </c>
      <c r="M48" s="10"/>
      <c r="N48" s="26" t="str">
        <f t="shared" si="2"/>
        <v>МСМК</v>
      </c>
      <c r="O48" s="24" t="e">
        <f>VLOOKUP($Q48,УЧАСТНИКИ!$A$2:$L$1106,9,FALSE)</f>
        <v>#N/A</v>
      </c>
      <c r="P48" s="22" t="e">
        <f>VLOOKUP($Q48,УЧАСТНИКИ!$A$2:$L$1106,10,FALSE)</f>
        <v>#N/A</v>
      </c>
      <c r="S48" s="32">
        <f t="shared" si="3"/>
        <v>0</v>
      </c>
    </row>
    <row r="49" spans="1:19" x14ac:dyDescent="0.25">
      <c r="A49" s="34" t="s">
        <v>136</v>
      </c>
      <c r="B49" s="22" t="e">
        <f>VLOOKUP($Q49,УЧАСТНИКИ!$A$2:$L$1106,3,FALSE)</f>
        <v>#N/A</v>
      </c>
      <c r="C49" s="23" t="e">
        <f>VLOOKUP($Q49,УЧАСТНИКИ!$A$2:$L$1106,4,FALSE)</f>
        <v>#N/A</v>
      </c>
      <c r="D49" s="23" t="e">
        <f>VLOOKUP($Q49,УЧАСТНИКИ!$A$2:$L$1106,8,FALSE)</f>
        <v>#N/A</v>
      </c>
      <c r="E49" s="22" t="e">
        <f>VLOOKUP($Q49,УЧАСТНИКИ!$A$2:$L$1106,5,FALSE)</f>
        <v>#N/A</v>
      </c>
      <c r="F49" s="23" t="e">
        <f>VLOOKUP($Q49,УЧАСТНИКИ!$A$2:$L$1106,7,FALSE)</f>
        <v>#N/A</v>
      </c>
      <c r="G49" s="24" t="e">
        <f>VLOOKUP($Q49,УЧАСТНИКИ!$A$2:$L$1106,11,FALSE)</f>
        <v>#N/A</v>
      </c>
      <c r="H49" s="25"/>
      <c r="I49" s="10">
        <f t="shared" si="0"/>
        <v>0</v>
      </c>
      <c r="J49" s="10"/>
      <c r="K49" s="25"/>
      <c r="L49" s="10">
        <f t="shared" si="1"/>
        <v>0</v>
      </c>
      <c r="M49" s="10"/>
      <c r="N49" s="26" t="str">
        <f t="shared" si="2"/>
        <v>МСМК</v>
      </c>
      <c r="O49" s="24" t="e">
        <f>VLOOKUP($Q49,УЧАСТНИКИ!$A$2:$L$1106,9,FALSE)</f>
        <v>#N/A</v>
      </c>
      <c r="P49" s="22" t="e">
        <f>VLOOKUP($Q49,УЧАСТНИКИ!$A$2:$L$1106,10,FALSE)</f>
        <v>#N/A</v>
      </c>
      <c r="S49" s="32">
        <f t="shared" si="3"/>
        <v>0</v>
      </c>
    </row>
    <row r="50" spans="1:19" x14ac:dyDescent="0.25">
      <c r="A50" s="34" t="s">
        <v>137</v>
      </c>
      <c r="B50" s="22" t="e">
        <f>VLOOKUP($Q50,УЧАСТНИКИ!$A$2:$L$1106,3,FALSE)</f>
        <v>#N/A</v>
      </c>
      <c r="C50" s="23" t="e">
        <f>VLOOKUP($Q50,УЧАСТНИКИ!$A$2:$L$1106,4,FALSE)</f>
        <v>#N/A</v>
      </c>
      <c r="D50" s="23" t="e">
        <f>VLOOKUP($Q50,УЧАСТНИКИ!$A$2:$L$1106,8,FALSE)</f>
        <v>#N/A</v>
      </c>
      <c r="E50" s="22" t="e">
        <f>VLOOKUP($Q50,УЧАСТНИКИ!$A$2:$L$1106,5,FALSE)</f>
        <v>#N/A</v>
      </c>
      <c r="F50" s="23" t="e">
        <f>VLOOKUP($Q50,УЧАСТНИКИ!$A$2:$L$1106,7,FALSE)</f>
        <v>#N/A</v>
      </c>
      <c r="G50" s="24" t="e">
        <f>VLOOKUP($Q50,УЧАСТНИКИ!$A$2:$L$1106,11,FALSE)</f>
        <v>#N/A</v>
      </c>
      <c r="H50" s="25"/>
      <c r="I50" s="10">
        <f t="shared" si="0"/>
        <v>0</v>
      </c>
      <c r="J50" s="10"/>
      <c r="K50" s="25"/>
      <c r="L50" s="10">
        <f t="shared" si="1"/>
        <v>0</v>
      </c>
      <c r="M50" s="10"/>
      <c r="N50" s="26" t="str">
        <f t="shared" si="2"/>
        <v>МСМК</v>
      </c>
      <c r="O50" s="24" t="e">
        <f>VLOOKUP($Q50,УЧАСТНИКИ!$A$2:$L$1106,9,FALSE)</f>
        <v>#N/A</v>
      </c>
      <c r="P50" s="22" t="e">
        <f>VLOOKUP($Q50,УЧАСТНИКИ!$A$2:$L$1106,10,FALSE)</f>
        <v>#N/A</v>
      </c>
      <c r="S50" s="32">
        <f t="shared" si="3"/>
        <v>0</v>
      </c>
    </row>
    <row r="51" spans="1:19" x14ac:dyDescent="0.25">
      <c r="A51" s="34" t="s">
        <v>138</v>
      </c>
      <c r="B51" s="22" t="e">
        <f>VLOOKUP($Q51,УЧАСТНИКИ!$A$2:$L$1106,3,FALSE)</f>
        <v>#N/A</v>
      </c>
      <c r="C51" s="23" t="e">
        <f>VLOOKUP($Q51,УЧАСТНИКИ!$A$2:$L$1106,4,FALSE)</f>
        <v>#N/A</v>
      </c>
      <c r="D51" s="23" t="e">
        <f>VLOOKUP($Q51,УЧАСТНИКИ!$A$2:$L$1106,8,FALSE)</f>
        <v>#N/A</v>
      </c>
      <c r="E51" s="22" t="e">
        <f>VLOOKUP($Q51,УЧАСТНИКИ!$A$2:$L$1106,5,FALSE)</f>
        <v>#N/A</v>
      </c>
      <c r="F51" s="23" t="e">
        <f>VLOOKUP($Q51,УЧАСТНИКИ!$A$2:$L$1106,7,FALSE)</f>
        <v>#N/A</v>
      </c>
      <c r="G51" s="24" t="e">
        <f>VLOOKUP($Q51,УЧАСТНИКИ!$A$2:$L$1106,11,FALSE)</f>
        <v>#N/A</v>
      </c>
      <c r="H51" s="25"/>
      <c r="I51" s="10">
        <f t="shared" si="0"/>
        <v>0</v>
      </c>
      <c r="J51" s="10"/>
      <c r="K51" s="25"/>
      <c r="L51" s="10">
        <f t="shared" si="1"/>
        <v>0</v>
      </c>
      <c r="M51" s="10"/>
      <c r="N51" s="26" t="str">
        <f t="shared" si="2"/>
        <v>МСМК</v>
      </c>
      <c r="O51" s="24" t="e">
        <f>VLOOKUP($Q51,УЧАСТНИКИ!$A$2:$L$1106,9,FALSE)</f>
        <v>#N/A</v>
      </c>
      <c r="P51" s="22" t="e">
        <f>VLOOKUP($Q51,УЧАСТНИКИ!$A$2:$L$1106,10,FALSE)</f>
        <v>#N/A</v>
      </c>
      <c r="S51" s="32">
        <f t="shared" si="3"/>
        <v>0</v>
      </c>
    </row>
    <row r="52" spans="1:19" x14ac:dyDescent="0.25">
      <c r="A52" s="34" t="s">
        <v>139</v>
      </c>
      <c r="B52" s="22" t="e">
        <f>VLOOKUP($Q52,УЧАСТНИКИ!$A$2:$L$1106,3,FALSE)</f>
        <v>#N/A</v>
      </c>
      <c r="C52" s="23" t="e">
        <f>VLOOKUP($Q52,УЧАСТНИКИ!$A$2:$L$1106,4,FALSE)</f>
        <v>#N/A</v>
      </c>
      <c r="D52" s="23" t="e">
        <f>VLOOKUP($Q52,УЧАСТНИКИ!$A$2:$L$1106,8,FALSE)</f>
        <v>#N/A</v>
      </c>
      <c r="E52" s="22" t="e">
        <f>VLOOKUP($Q52,УЧАСТНИКИ!$A$2:$L$1106,5,FALSE)</f>
        <v>#N/A</v>
      </c>
      <c r="F52" s="23" t="e">
        <f>VLOOKUP($Q52,УЧАСТНИКИ!$A$2:$L$1106,7,FALSE)</f>
        <v>#N/A</v>
      </c>
      <c r="G52" s="24" t="e">
        <f>VLOOKUP($Q52,УЧАСТНИКИ!$A$2:$L$1106,11,FALSE)</f>
        <v>#N/A</v>
      </c>
      <c r="H52" s="25"/>
      <c r="I52" s="10">
        <f t="shared" si="0"/>
        <v>0</v>
      </c>
      <c r="J52" s="10"/>
      <c r="K52" s="25"/>
      <c r="L52" s="10">
        <f t="shared" si="1"/>
        <v>0</v>
      </c>
      <c r="M52" s="10"/>
      <c r="N52" s="26" t="str">
        <f t="shared" si="2"/>
        <v>МСМК</v>
      </c>
      <c r="O52" s="24" t="e">
        <f>VLOOKUP($Q52,УЧАСТНИКИ!$A$2:$L$1106,9,FALSE)</f>
        <v>#N/A</v>
      </c>
      <c r="P52" s="22" t="e">
        <f>VLOOKUP($Q52,УЧАСТНИКИ!$A$2:$L$1106,10,FALSE)</f>
        <v>#N/A</v>
      </c>
      <c r="S52" s="32">
        <f t="shared" si="3"/>
        <v>0</v>
      </c>
    </row>
    <row r="53" spans="1:19" x14ac:dyDescent="0.25">
      <c r="A53" s="34" t="s">
        <v>140</v>
      </c>
      <c r="B53" s="22" t="e">
        <f>VLOOKUP($Q53,УЧАСТНИКИ!$A$2:$L$1106,3,FALSE)</f>
        <v>#N/A</v>
      </c>
      <c r="C53" s="23" t="e">
        <f>VLOOKUP($Q53,УЧАСТНИКИ!$A$2:$L$1106,4,FALSE)</f>
        <v>#N/A</v>
      </c>
      <c r="D53" s="23" t="e">
        <f>VLOOKUP($Q53,УЧАСТНИКИ!$A$2:$L$1106,8,FALSE)</f>
        <v>#N/A</v>
      </c>
      <c r="E53" s="22" t="e">
        <f>VLOOKUP($Q53,УЧАСТНИКИ!$A$2:$L$1106,5,FALSE)</f>
        <v>#N/A</v>
      </c>
      <c r="F53" s="23" t="e">
        <f>VLOOKUP($Q53,УЧАСТНИКИ!$A$2:$L$1106,7,FALSE)</f>
        <v>#N/A</v>
      </c>
      <c r="G53" s="24" t="e">
        <f>VLOOKUP($Q53,УЧАСТНИКИ!$A$2:$L$1106,11,FALSE)</f>
        <v>#N/A</v>
      </c>
      <c r="H53" s="25"/>
      <c r="I53" s="10">
        <f t="shared" si="0"/>
        <v>0</v>
      </c>
      <c r="J53" s="10"/>
      <c r="K53" s="25"/>
      <c r="L53" s="10">
        <f t="shared" si="1"/>
        <v>0</v>
      </c>
      <c r="M53" s="10"/>
      <c r="N53" s="26" t="str">
        <f t="shared" si="2"/>
        <v>МСМК</v>
      </c>
      <c r="O53" s="24" t="e">
        <f>VLOOKUP($Q53,УЧАСТНИКИ!$A$2:$L$1106,9,FALSE)</f>
        <v>#N/A</v>
      </c>
      <c r="P53" s="22" t="e">
        <f>VLOOKUP($Q53,УЧАСТНИКИ!$A$2:$L$1106,10,FALSE)</f>
        <v>#N/A</v>
      </c>
      <c r="S53" s="32">
        <f t="shared" si="3"/>
        <v>0</v>
      </c>
    </row>
    <row r="54" spans="1:19" x14ac:dyDescent="0.25">
      <c r="A54" s="34" t="s">
        <v>141</v>
      </c>
      <c r="B54" s="22" t="e">
        <f>VLOOKUP($Q54,УЧАСТНИКИ!$A$2:$L$1106,3,FALSE)</f>
        <v>#N/A</v>
      </c>
      <c r="C54" s="23" t="e">
        <f>VLOOKUP($Q54,УЧАСТНИКИ!$A$2:$L$1106,4,FALSE)</f>
        <v>#N/A</v>
      </c>
      <c r="D54" s="23" t="e">
        <f>VLOOKUP($Q54,УЧАСТНИКИ!$A$2:$L$1106,8,FALSE)</f>
        <v>#N/A</v>
      </c>
      <c r="E54" s="22" t="e">
        <f>VLOOKUP($Q54,УЧАСТНИКИ!$A$2:$L$1106,5,FALSE)</f>
        <v>#N/A</v>
      </c>
      <c r="F54" s="23" t="e">
        <f>VLOOKUP($Q54,УЧАСТНИКИ!$A$2:$L$1106,7,FALSE)</f>
        <v>#N/A</v>
      </c>
      <c r="G54" s="24" t="e">
        <f>VLOOKUP($Q54,УЧАСТНИКИ!$A$2:$L$1106,11,FALSE)</f>
        <v>#N/A</v>
      </c>
      <c r="H54" s="25"/>
      <c r="I54" s="10">
        <f t="shared" si="0"/>
        <v>0</v>
      </c>
      <c r="J54" s="10"/>
      <c r="K54" s="25"/>
      <c r="L54" s="10">
        <f t="shared" si="1"/>
        <v>0</v>
      </c>
      <c r="M54" s="10"/>
      <c r="N54" s="26" t="str">
        <f t="shared" si="2"/>
        <v>МСМК</v>
      </c>
      <c r="O54" s="24" t="e">
        <f>VLOOKUP($Q54,УЧАСТНИКИ!$A$2:$L$1106,9,FALSE)</f>
        <v>#N/A</v>
      </c>
      <c r="P54" s="22" t="e">
        <f>VLOOKUP($Q54,УЧАСТНИКИ!$A$2:$L$1106,10,FALSE)</f>
        <v>#N/A</v>
      </c>
      <c r="S54" s="32">
        <f t="shared" si="3"/>
        <v>0</v>
      </c>
    </row>
    <row r="55" spans="1:19" x14ac:dyDescent="0.25">
      <c r="A55" s="34" t="s">
        <v>142</v>
      </c>
      <c r="B55" s="22" t="e">
        <f>VLOOKUP($Q55,УЧАСТНИКИ!$A$2:$L$1106,3,FALSE)</f>
        <v>#N/A</v>
      </c>
      <c r="C55" s="23" t="e">
        <f>VLOOKUP($Q55,УЧАСТНИКИ!$A$2:$L$1106,4,FALSE)</f>
        <v>#N/A</v>
      </c>
      <c r="D55" s="23" t="e">
        <f>VLOOKUP($Q55,УЧАСТНИКИ!$A$2:$L$1106,8,FALSE)</f>
        <v>#N/A</v>
      </c>
      <c r="E55" s="22" t="e">
        <f>VLOOKUP($Q55,УЧАСТНИКИ!$A$2:$L$1106,5,FALSE)</f>
        <v>#N/A</v>
      </c>
      <c r="F55" s="23" t="e">
        <f>VLOOKUP($Q55,УЧАСТНИКИ!$A$2:$L$1106,7,FALSE)</f>
        <v>#N/A</v>
      </c>
      <c r="G55" s="24" t="e">
        <f>VLOOKUP($Q55,УЧАСТНИКИ!$A$2:$L$1106,11,FALSE)</f>
        <v>#N/A</v>
      </c>
      <c r="H55" s="25"/>
      <c r="I55" s="10">
        <f t="shared" si="0"/>
        <v>0</v>
      </c>
      <c r="J55" s="10"/>
      <c r="K55" s="25"/>
      <c r="L55" s="10">
        <f t="shared" si="1"/>
        <v>0</v>
      </c>
      <c r="M55" s="10"/>
      <c r="N55" s="26" t="str">
        <f t="shared" si="2"/>
        <v>МСМК</v>
      </c>
      <c r="O55" s="24" t="e">
        <f>VLOOKUP($Q55,УЧАСТНИКИ!$A$2:$L$1106,9,FALSE)</f>
        <v>#N/A</v>
      </c>
      <c r="P55" s="22" t="e">
        <f>VLOOKUP($Q55,УЧАСТНИКИ!$A$2:$L$1106,10,FALSE)</f>
        <v>#N/A</v>
      </c>
      <c r="S55" s="32">
        <f t="shared" si="3"/>
        <v>0</v>
      </c>
    </row>
    <row r="56" spans="1:19" x14ac:dyDescent="0.25">
      <c r="A56" s="34" t="s">
        <v>143</v>
      </c>
      <c r="B56" s="22" t="e">
        <f>VLOOKUP($Q56,УЧАСТНИКИ!$A$2:$L$1106,3,FALSE)</f>
        <v>#N/A</v>
      </c>
      <c r="C56" s="23" t="e">
        <f>VLOOKUP($Q56,УЧАСТНИКИ!$A$2:$L$1106,4,FALSE)</f>
        <v>#N/A</v>
      </c>
      <c r="D56" s="23" t="e">
        <f>VLOOKUP($Q56,УЧАСТНИКИ!$A$2:$L$1106,8,FALSE)</f>
        <v>#N/A</v>
      </c>
      <c r="E56" s="22" t="e">
        <f>VLOOKUP($Q56,УЧАСТНИКИ!$A$2:$L$1106,5,FALSE)</f>
        <v>#N/A</v>
      </c>
      <c r="F56" s="23" t="e">
        <f>VLOOKUP($Q56,УЧАСТНИКИ!$A$2:$L$1106,7,FALSE)</f>
        <v>#N/A</v>
      </c>
      <c r="G56" s="24" t="e">
        <f>VLOOKUP($Q56,УЧАСТНИКИ!$A$2:$L$1106,11,FALSE)</f>
        <v>#N/A</v>
      </c>
      <c r="H56" s="25"/>
      <c r="I56" s="10">
        <f t="shared" si="0"/>
        <v>0</v>
      </c>
      <c r="J56" s="10"/>
      <c r="K56" s="25"/>
      <c r="L56" s="10">
        <f t="shared" si="1"/>
        <v>0</v>
      </c>
      <c r="M56" s="10"/>
      <c r="N56" s="26" t="str">
        <f t="shared" si="2"/>
        <v>МСМК</v>
      </c>
      <c r="O56" s="24" t="e">
        <f>VLOOKUP($Q56,УЧАСТНИКИ!$A$2:$L$1106,9,FALSE)</f>
        <v>#N/A</v>
      </c>
      <c r="P56" s="22" t="e">
        <f>VLOOKUP($Q56,УЧАСТНИКИ!$A$2:$L$1106,10,FALSE)</f>
        <v>#N/A</v>
      </c>
      <c r="S56" s="32">
        <f t="shared" si="3"/>
        <v>0</v>
      </c>
    </row>
    <row r="57" spans="1:19" ht="22.5" customHeight="1" x14ac:dyDescent="0.25">
      <c r="A57" s="23"/>
    </row>
    <row r="58" spans="1:19" x14ac:dyDescent="0.25">
      <c r="A58" s="23"/>
    </row>
    <row r="59" spans="1:19" x14ac:dyDescent="0.25">
      <c r="A59" s="23"/>
    </row>
    <row r="60" spans="1:19" x14ac:dyDescent="0.25">
      <c r="A60" s="23"/>
    </row>
    <row r="61" spans="1:19" x14ac:dyDescent="0.25">
      <c r="A61" s="23"/>
    </row>
    <row r="62" spans="1:19" x14ac:dyDescent="0.25">
      <c r="A62" s="23"/>
    </row>
    <row r="63" spans="1:19" x14ac:dyDescent="0.25">
      <c r="A63" s="23"/>
    </row>
    <row r="64" spans="1:19" x14ac:dyDescent="0.25">
      <c r="A64" s="23"/>
    </row>
    <row r="65" spans="1:1" x14ac:dyDescent="0.25">
      <c r="A65" s="23"/>
    </row>
    <row r="66" spans="1:1" x14ac:dyDescent="0.25">
      <c r="A66" s="23"/>
    </row>
    <row r="67" spans="1:1" x14ac:dyDescent="0.25">
      <c r="A67" s="23"/>
    </row>
    <row r="68" spans="1:1" x14ac:dyDescent="0.25">
      <c r="A68" s="23"/>
    </row>
    <row r="69" spans="1:1" x14ac:dyDescent="0.25">
      <c r="A69" s="23"/>
    </row>
    <row r="70" spans="1:1" x14ac:dyDescent="0.25">
      <c r="A70" s="23"/>
    </row>
    <row r="71" spans="1:1" x14ac:dyDescent="0.25">
      <c r="A71" s="23"/>
    </row>
    <row r="72" spans="1:1" x14ac:dyDescent="0.25">
      <c r="A72" s="23"/>
    </row>
    <row r="73" spans="1:1" x14ac:dyDescent="0.25">
      <c r="A73" s="23"/>
    </row>
    <row r="74" spans="1:1" x14ac:dyDescent="0.25">
      <c r="A74" s="23"/>
    </row>
    <row r="75" spans="1:1" x14ac:dyDescent="0.25">
      <c r="A75" s="23"/>
    </row>
    <row r="76" spans="1:1" x14ac:dyDescent="0.25">
      <c r="A76" s="23"/>
    </row>
    <row r="77" spans="1:1" x14ac:dyDescent="0.25">
      <c r="A77" s="23"/>
    </row>
    <row r="78" spans="1:1" x14ac:dyDescent="0.25">
      <c r="A78" s="23"/>
    </row>
    <row r="79" spans="1:1" x14ac:dyDescent="0.25">
      <c r="A79" s="23"/>
    </row>
    <row r="80" spans="1:1" x14ac:dyDescent="0.25">
      <c r="A80" s="23"/>
    </row>
    <row r="81" spans="1:1" x14ac:dyDescent="0.25">
      <c r="A81" s="23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0">
    <mergeCell ref="A10:B10"/>
    <mergeCell ref="A1:P1"/>
    <mergeCell ref="A2:P2"/>
    <mergeCell ref="A3:P3"/>
    <mergeCell ref="A9:B9"/>
    <mergeCell ref="A5:P5"/>
    <mergeCell ref="A4:P4"/>
    <mergeCell ref="A6:P6"/>
    <mergeCell ref="A7:P7"/>
    <mergeCell ref="A8:P8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74" orientation="landscape" horizontalDpi="300" verticalDpi="300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indexed="15"/>
  </sheetPr>
  <dimension ref="A1:W101"/>
  <sheetViews>
    <sheetView view="pageBreakPreview" zoomScale="70" zoomScaleNormal="80" zoomScaleSheetLayoutView="70" workbookViewId="0">
      <selection activeCell="E25" sqref="E25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7.44140625" style="7" hidden="1" customWidth="1" outlineLevel="1"/>
    <col min="9" max="9" width="7.88671875" style="11" customWidth="1" collapsed="1"/>
    <col min="10" max="10" width="7.33203125" style="11" hidden="1" customWidth="1"/>
    <col min="11" max="11" width="10.5546875" style="7" customWidth="1"/>
    <col min="12" max="12" width="8.44140625" style="15" customWidth="1"/>
    <col min="13" max="13" width="31.44140625" style="7" customWidth="1"/>
    <col min="14" max="23" width="8.33203125" style="7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S4" s="27"/>
      <c r="T4" s="27"/>
      <c r="U4" s="27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S7" s="8"/>
      <c r="T7" s="8"/>
      <c r="U7" s="9"/>
    </row>
    <row r="8" spans="1:23" ht="15.6" x14ac:dyDescent="0.25">
      <c r="A8" s="334" t="s">
        <v>226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O8" s="269" t="s">
        <v>105</v>
      </c>
      <c r="P8" s="269" t="s">
        <v>106</v>
      </c>
      <c r="Q8" s="269" t="s">
        <v>107</v>
      </c>
      <c r="R8" s="269">
        <v>1</v>
      </c>
      <c r="S8" s="67">
        <v>2</v>
      </c>
      <c r="T8" s="67" t="s">
        <v>44</v>
      </c>
      <c r="U8" s="67" t="s">
        <v>108</v>
      </c>
      <c r="V8" s="269" t="s">
        <v>109</v>
      </c>
      <c r="W8" s="269" t="s">
        <v>110</v>
      </c>
    </row>
    <row r="9" spans="1:23" ht="13.2" customHeight="1" x14ac:dyDescent="0.25">
      <c r="A9" s="331" t="s">
        <v>239</v>
      </c>
      <c r="B9" s="331"/>
      <c r="D9" s="12"/>
      <c r="E9" s="13"/>
      <c r="F9" s="47"/>
      <c r="G9" s="47"/>
      <c r="H9" s="14"/>
      <c r="I9" s="29"/>
      <c r="J9" s="29"/>
      <c r="K9" s="29"/>
      <c r="M9" s="258" t="s">
        <v>221</v>
      </c>
      <c r="O9" s="152">
        <v>4950</v>
      </c>
      <c r="P9" s="152">
        <v>5224</v>
      </c>
      <c r="Q9" s="144">
        <v>5574</v>
      </c>
      <c r="R9" s="144">
        <v>5994</v>
      </c>
      <c r="S9" s="143">
        <v>10424</v>
      </c>
      <c r="T9" s="143">
        <v>11024</v>
      </c>
      <c r="U9" s="143">
        <v>11624</v>
      </c>
      <c r="V9" s="64"/>
      <c r="W9" s="65"/>
    </row>
    <row r="10" spans="1:23" ht="13.2" customHeight="1" x14ac:dyDescent="0.25">
      <c r="A10" s="331" t="s">
        <v>229</v>
      </c>
      <c r="B10" s="331"/>
      <c r="D10" s="12"/>
      <c r="E10" s="13"/>
      <c r="F10" s="48"/>
      <c r="G10" s="48"/>
      <c r="H10" s="12"/>
      <c r="I10" s="29"/>
      <c r="J10" s="29"/>
      <c r="K10" s="19"/>
      <c r="L10" s="51"/>
      <c r="M10" s="19" t="str">
        <f>d_5</f>
        <v>г. Сочи, ул. Бзугу 2, ст. им. Славы Метревели</v>
      </c>
      <c r="N10" s="7" t="s">
        <v>101</v>
      </c>
      <c r="S10" s="8"/>
      <c r="T10" s="8"/>
      <c r="U10" s="9"/>
    </row>
    <row r="11" spans="1:23" ht="13.8" thickBot="1" x14ac:dyDescent="0.3">
      <c r="A11" s="18" t="s">
        <v>230</v>
      </c>
      <c r="D11" s="12"/>
      <c r="E11" s="12"/>
      <c r="G11" s="62"/>
      <c r="H11" s="12"/>
      <c r="I11" s="139" t="s">
        <v>70</v>
      </c>
      <c r="J11" s="58"/>
      <c r="K11" s="19" t="str">
        <f>d_2</f>
        <v>29.05.2019г.</v>
      </c>
      <c r="L11" s="51">
        <v>0.35416666666666669</v>
      </c>
      <c r="M11" s="18" t="str">
        <f>d_6</f>
        <v>t° +17 вл. 91%</v>
      </c>
      <c r="S11" s="27"/>
      <c r="T11" s="27"/>
      <c r="U11" s="27"/>
    </row>
    <row r="12" spans="1:23" ht="21" thickBot="1" x14ac:dyDescent="0.3">
      <c r="A12" s="43" t="s">
        <v>9</v>
      </c>
      <c r="B12" s="44" t="s">
        <v>58</v>
      </c>
      <c r="C12" s="44" t="s">
        <v>17</v>
      </c>
      <c r="D12" s="44" t="s">
        <v>10</v>
      </c>
      <c r="E12" s="44" t="s">
        <v>90</v>
      </c>
      <c r="F12" s="45" t="s">
        <v>94</v>
      </c>
      <c r="G12" s="42" t="s">
        <v>148</v>
      </c>
      <c r="H12" s="53"/>
      <c r="I12" s="45" t="s">
        <v>18</v>
      </c>
      <c r="J12" s="38" t="s">
        <v>12</v>
      </c>
      <c r="K12" s="44" t="s">
        <v>145</v>
      </c>
      <c r="L12" s="44" t="s">
        <v>13</v>
      </c>
      <c r="M12" s="46" t="s">
        <v>146</v>
      </c>
      <c r="S12" s="27"/>
      <c r="T12" s="27"/>
      <c r="U12" s="27"/>
    </row>
    <row r="13" spans="1:23" x14ac:dyDescent="0.25">
      <c r="A13" s="34" t="s">
        <v>42</v>
      </c>
      <c r="B13" s="22" t="str">
        <f>VLOOKUP($N10,УЧАСТНИКИ!$A$2:$L$1106,3,FALSE)</f>
        <v>Овчинников Вaдим</v>
      </c>
      <c r="C13" s="23" t="str">
        <f>VLOOKUP($N10,УЧАСТНИКИ!$A$2:$L$1106,4,FALSE)</f>
        <v>04.01.1996</v>
      </c>
      <c r="D13" s="23" t="str">
        <f>VLOOKUP($N10,УЧАСТНИКИ!$A$2:$L$1106,8,FALSE)</f>
        <v>КМС</v>
      </c>
      <c r="E13" s="22" t="str">
        <f>VLOOKUP($N10,УЧАСТНИКИ!$A$2:$L$1106,5,FALSE)</f>
        <v xml:space="preserve">Свердловская область </v>
      </c>
      <c r="F13" s="23">
        <f>VLOOKUP($N10,УЧАСТНИКИ!$A$2:$L$1106,7,FALSE)</f>
        <v>0</v>
      </c>
      <c r="G13" s="24" t="str">
        <f>VLOOKUP($N10,УЧАСТНИКИ!$A$2:$L$1106,11,FALSE)</f>
        <v xml:space="preserve"> ГАУ СО "ЦСП", СК "Спутник", УГЛТУ</v>
      </c>
      <c r="H13" s="37">
        <v>2525</v>
      </c>
      <c r="I13" s="10" t="str">
        <f>IF(H13=0,0,CONCATENATE(MID(H13,1,2),".",MID(H13,3,2)))</f>
        <v>25.25</v>
      </c>
      <c r="J13" s="55"/>
      <c r="K13" s="26" t="str">
        <f>IF(H13&lt;=$O$9,"МСМК",IF(H13&lt;=$P$9,"МС",IF(H13&lt;=$Q$9,"КМС",IF(H13&lt;=$R$9,"1",IF(H13&lt;=$S$9,"2",IF(H13&lt;=$T$9,"3",IF(H13&lt;=$U$9,"1юн",IF(H13&lt;=$V$9,"2юн",IF(H13&lt;=$W$9,"3юн",IF(H13&gt;$W$9,"б/р"))))))))))</f>
        <v>МСМК</v>
      </c>
      <c r="L13" s="24" t="str">
        <f>VLOOKUP($N10,УЧАСТНИКИ!$A$2:$L$1106,9,FALSE)</f>
        <v>К</v>
      </c>
      <c r="M13" s="22" t="str">
        <f>VLOOKUP($N10,УЧАСТНИКИ!$A$2:$L$1106,10,FALSE)</f>
        <v>Семкин А.В., Хрущелева Н.П.</v>
      </c>
      <c r="N13" s="27"/>
      <c r="S13" s="27"/>
      <c r="T13" s="27"/>
      <c r="U13" s="27"/>
    </row>
    <row r="14" spans="1:23" x14ac:dyDescent="0.25">
      <c r="A14" s="34" t="s">
        <v>43</v>
      </c>
      <c r="B14" s="22" t="e">
        <f>VLOOKUP($N11,УЧАСТНИКИ!$A$2:$L$1106,3,FALSE)</f>
        <v>#N/A</v>
      </c>
      <c r="C14" s="23" t="e">
        <f>VLOOKUP($N11,УЧАСТНИКИ!$A$2:$L$1106,4,FALSE)</f>
        <v>#N/A</v>
      </c>
      <c r="D14" s="23" t="e">
        <f>VLOOKUP($N11,УЧАСТНИКИ!$A$2:$L$1106,8,FALSE)</f>
        <v>#N/A</v>
      </c>
      <c r="E14" s="22" t="e">
        <f>VLOOKUP($N11,УЧАСТНИКИ!$A$2:$L$1106,5,FALSE)</f>
        <v>#N/A</v>
      </c>
      <c r="F14" s="23" t="e">
        <f>VLOOKUP($N11,УЧАСТНИКИ!$A$2:$L$1106,7,FALSE)</f>
        <v>#N/A</v>
      </c>
      <c r="G14" s="24" t="e">
        <f>VLOOKUP($N11,УЧАСТНИКИ!$A$2:$L$1106,11,FALSE)</f>
        <v>#N/A</v>
      </c>
      <c r="H14" s="25"/>
      <c r="I14" s="10">
        <f t="shared" ref="I14:I56" si="0">IF(H14=0,0,CONCATENATE(MID(H14,1,2),".",MID(H14,3,2)))</f>
        <v>0</v>
      </c>
      <c r="J14" s="55"/>
      <c r="K14" s="26" t="str">
        <f t="shared" ref="K14:K56" si="1">IF(H14&lt;=$O$9,"МСМК",IF(H14&lt;=$P$9,"МС",IF(H14&lt;=$Q$9,"КМС",IF(H14&lt;=$R$9,"1",IF(H14&lt;=$S$9,"2",IF(H14&lt;=$T$9,"3",IF(H14&lt;=$U$9,"1юн",IF(H14&lt;=$V$9,"2юн",IF(H14&lt;=$W$9,"3юн",IF(H14&gt;$W$9,"б/р"))))))))))</f>
        <v>МСМК</v>
      </c>
      <c r="L14" s="24" t="e">
        <f>VLOOKUP($N11,УЧАСТНИКИ!$A$2:$L$1106,9,FALSE)</f>
        <v>#N/A</v>
      </c>
      <c r="M14" s="22" t="e">
        <f>VLOOKUP($N11,УЧАСТНИКИ!$A$2:$L$1106,10,FALSE)</f>
        <v>#N/A</v>
      </c>
      <c r="N14" s="27"/>
    </row>
    <row r="15" spans="1:23" x14ac:dyDescent="0.25">
      <c r="A15" s="34" t="s">
        <v>44</v>
      </c>
      <c r="B15" s="22" t="e">
        <f>VLOOKUP($N12,УЧАСТНИКИ!$A$2:$L$1106,3,FALSE)</f>
        <v>#N/A</v>
      </c>
      <c r="C15" s="23" t="e">
        <f>VLOOKUP($N12,УЧАСТНИКИ!$A$2:$L$1106,4,FALSE)</f>
        <v>#N/A</v>
      </c>
      <c r="D15" s="23" t="e">
        <f>VLOOKUP($N12,УЧАСТНИКИ!$A$2:$L$1106,8,FALSE)</f>
        <v>#N/A</v>
      </c>
      <c r="E15" s="22" t="e">
        <f>VLOOKUP($N12,УЧАСТНИКИ!$A$2:$L$1106,5,FALSE)</f>
        <v>#N/A</v>
      </c>
      <c r="F15" s="23" t="e">
        <f>VLOOKUP($N12,УЧАСТНИКИ!$A$2:$L$1106,7,FALSE)</f>
        <v>#N/A</v>
      </c>
      <c r="G15" s="24" t="e">
        <f>VLOOKUP($N12,УЧАСТНИКИ!$A$2:$L$1106,11,FALSE)</f>
        <v>#N/A</v>
      </c>
      <c r="H15" s="25">
        <v>11615</v>
      </c>
      <c r="I15" s="10" t="str">
        <f>IF(H15=0,0,CONCATENATE(MID(H15,1,1),":",MID(H15,2,2),".",MID(H15,4,2)))</f>
        <v>1:16.15</v>
      </c>
      <c r="J15" s="55"/>
      <c r="K15" s="26" t="str">
        <f t="shared" si="1"/>
        <v>1юн</v>
      </c>
      <c r="L15" s="24" t="e">
        <f>VLOOKUP($N12,УЧАСТНИКИ!$A$2:$L$1106,9,FALSE)</f>
        <v>#N/A</v>
      </c>
      <c r="M15" s="22" t="e">
        <f>VLOOKUP($N12,УЧАСТНИКИ!$A$2:$L$1106,10,FALSE)</f>
        <v>#N/A</v>
      </c>
      <c r="N15" s="27"/>
    </row>
    <row r="16" spans="1:23" x14ac:dyDescent="0.25">
      <c r="A16" s="34" t="s">
        <v>45</v>
      </c>
      <c r="B16" s="22" t="e">
        <f>VLOOKUP($N13,УЧАСТНИКИ!$A$2:$L$1106,3,FALSE)</f>
        <v>#N/A</v>
      </c>
      <c r="C16" s="23" t="e">
        <f>VLOOKUP($N13,УЧАСТНИКИ!$A$2:$L$1106,4,FALSE)</f>
        <v>#N/A</v>
      </c>
      <c r="D16" s="23" t="e">
        <f>VLOOKUP($N13,УЧАСТНИКИ!$A$2:$L$1106,8,FALSE)</f>
        <v>#N/A</v>
      </c>
      <c r="E16" s="22" t="e">
        <f>VLOOKUP($N13,УЧАСТНИКИ!$A$2:$L$1106,5,FALSE)</f>
        <v>#N/A</v>
      </c>
      <c r="F16" s="23" t="e">
        <f>VLOOKUP($N13,УЧАСТНИКИ!$A$2:$L$1106,7,FALSE)</f>
        <v>#N/A</v>
      </c>
      <c r="G16" s="24" t="e">
        <f>VLOOKUP($N13,УЧАСТНИКИ!$A$2:$L$1106,11,FALSE)</f>
        <v>#N/A</v>
      </c>
      <c r="H16" s="25"/>
      <c r="I16" s="10">
        <f>IF(H16=0,0,CONCATENATE(MID(H16,1,1),":",MID(H16,2,2),".",MID(H16,4,2)))</f>
        <v>0</v>
      </c>
      <c r="J16" s="55"/>
      <c r="K16" s="26" t="str">
        <f t="shared" si="1"/>
        <v>МСМК</v>
      </c>
      <c r="L16" s="24" t="e">
        <f>VLOOKUP($N13,УЧАСТНИКИ!$A$2:$L$1106,9,FALSE)</f>
        <v>#N/A</v>
      </c>
      <c r="M16" s="22" t="e">
        <f>VLOOKUP($N13,УЧАСТНИКИ!$A$2:$L$1106,10,FALSE)</f>
        <v>#N/A</v>
      </c>
      <c r="N16" s="27"/>
    </row>
    <row r="17" spans="1:14" x14ac:dyDescent="0.25">
      <c r="A17" s="34" t="s">
        <v>46</v>
      </c>
      <c r="B17" s="22" t="e">
        <f>VLOOKUP($N14,УЧАСТНИКИ!$A$2:$L$1106,3,FALSE)</f>
        <v>#N/A</v>
      </c>
      <c r="C17" s="23" t="e">
        <f>VLOOKUP($N14,УЧАСТНИКИ!$A$2:$L$1106,4,FALSE)</f>
        <v>#N/A</v>
      </c>
      <c r="D17" s="23" t="e">
        <f>VLOOKUP($N14,УЧАСТНИКИ!$A$2:$L$1106,8,FALSE)</f>
        <v>#N/A</v>
      </c>
      <c r="E17" s="22" t="e">
        <f>VLOOKUP($N14,УЧАСТНИКИ!$A$2:$L$1106,5,FALSE)</f>
        <v>#N/A</v>
      </c>
      <c r="F17" s="23" t="e">
        <f>VLOOKUP($N14,УЧАСТНИКИ!$A$2:$L$1106,7,FALSE)</f>
        <v>#N/A</v>
      </c>
      <c r="G17" s="24" t="e">
        <f>VLOOKUP($N14,УЧАСТНИКИ!$A$2:$L$1106,11,FALSE)</f>
        <v>#N/A</v>
      </c>
      <c r="H17" s="25"/>
      <c r="I17" s="10">
        <f t="shared" si="0"/>
        <v>0</v>
      </c>
      <c r="J17" s="55"/>
      <c r="K17" s="26" t="str">
        <f t="shared" si="1"/>
        <v>МСМК</v>
      </c>
      <c r="L17" s="24" t="e">
        <f>VLOOKUP($N14,УЧАСТНИКИ!$A$2:$L$1106,9,FALSE)</f>
        <v>#N/A</v>
      </c>
      <c r="M17" s="22" t="e">
        <f>VLOOKUP($N14,УЧАСТНИКИ!$A$2:$L$1106,10,FALSE)</f>
        <v>#N/A</v>
      </c>
      <c r="N17" s="27"/>
    </row>
    <row r="18" spans="1:14" x14ac:dyDescent="0.25">
      <c r="A18" s="34" t="s">
        <v>47</v>
      </c>
      <c r="B18" s="22" t="e">
        <f>VLOOKUP($N15,УЧАСТНИКИ!$A$2:$L$1106,3,FALSE)</f>
        <v>#N/A</v>
      </c>
      <c r="C18" s="23" t="e">
        <f>VLOOKUP($N15,УЧАСТНИКИ!$A$2:$L$1106,4,FALSE)</f>
        <v>#N/A</v>
      </c>
      <c r="D18" s="23" t="e">
        <f>VLOOKUP($N15,УЧАСТНИКИ!$A$2:$L$1106,8,FALSE)</f>
        <v>#N/A</v>
      </c>
      <c r="E18" s="22" t="e">
        <f>VLOOKUP($N15,УЧАСТНИКИ!$A$2:$L$1106,5,FALSE)</f>
        <v>#N/A</v>
      </c>
      <c r="F18" s="23" t="e">
        <f>VLOOKUP($N15,УЧАСТНИКИ!$A$2:$L$1106,7,FALSE)</f>
        <v>#N/A</v>
      </c>
      <c r="G18" s="24" t="e">
        <f>VLOOKUP($N15,УЧАСТНИКИ!$A$2:$L$1106,11,FALSE)</f>
        <v>#N/A</v>
      </c>
      <c r="H18" s="25"/>
      <c r="I18" s="10">
        <f t="shared" si="0"/>
        <v>0</v>
      </c>
      <c r="J18" s="55"/>
      <c r="K18" s="26" t="str">
        <f t="shared" si="1"/>
        <v>МСМК</v>
      </c>
      <c r="L18" s="24" t="e">
        <f>VLOOKUP($N15,УЧАСТНИКИ!$A$2:$L$1106,9,FALSE)</f>
        <v>#N/A</v>
      </c>
      <c r="M18" s="22" t="e">
        <f>VLOOKUP($N15,УЧАСТНИКИ!$A$2:$L$1106,10,FALSE)</f>
        <v>#N/A</v>
      </c>
    </row>
    <row r="19" spans="1:14" x14ac:dyDescent="0.25">
      <c r="A19" s="34" t="s">
        <v>48</v>
      </c>
      <c r="B19" s="22" t="e">
        <f>VLOOKUP($N16,УЧАСТНИКИ!$A$2:$L$1106,3,FALSE)</f>
        <v>#N/A</v>
      </c>
      <c r="C19" s="23" t="e">
        <f>VLOOKUP($N16,УЧАСТНИКИ!$A$2:$L$1106,4,FALSE)</f>
        <v>#N/A</v>
      </c>
      <c r="D19" s="23" t="e">
        <f>VLOOKUP($N16,УЧАСТНИКИ!$A$2:$L$1106,8,FALSE)</f>
        <v>#N/A</v>
      </c>
      <c r="E19" s="22" t="e">
        <f>VLOOKUP($N16,УЧАСТНИКИ!$A$2:$L$1106,5,FALSE)</f>
        <v>#N/A</v>
      </c>
      <c r="F19" s="23" t="e">
        <f>VLOOKUP($N16,УЧАСТНИКИ!$A$2:$L$1106,7,FALSE)</f>
        <v>#N/A</v>
      </c>
      <c r="G19" s="24" t="e">
        <f>VLOOKUP($N16,УЧАСТНИКИ!$A$2:$L$1106,11,FALSE)</f>
        <v>#N/A</v>
      </c>
      <c r="H19" s="25"/>
      <c r="I19" s="10">
        <f t="shared" si="0"/>
        <v>0</v>
      </c>
      <c r="J19" s="55"/>
      <c r="K19" s="26" t="str">
        <f t="shared" si="1"/>
        <v>МСМК</v>
      </c>
      <c r="L19" s="24" t="e">
        <f>VLOOKUP($N16,УЧАСТНИКИ!$A$2:$L$1106,9,FALSE)</f>
        <v>#N/A</v>
      </c>
      <c r="M19" s="22" t="e">
        <f>VLOOKUP($N16,УЧАСТНИКИ!$A$2:$L$1106,10,FALSE)</f>
        <v>#N/A</v>
      </c>
    </row>
    <row r="20" spans="1:14" x14ac:dyDescent="0.25">
      <c r="A20" s="34" t="s">
        <v>71</v>
      </c>
      <c r="B20" s="22" t="e">
        <f>VLOOKUP($N17,УЧАСТНИКИ!$A$2:$L$1106,3,FALSE)</f>
        <v>#N/A</v>
      </c>
      <c r="C20" s="23" t="e">
        <f>VLOOKUP($N17,УЧАСТНИКИ!$A$2:$L$1106,4,FALSE)</f>
        <v>#N/A</v>
      </c>
      <c r="D20" s="23" t="e">
        <f>VLOOKUP($N17,УЧАСТНИКИ!$A$2:$L$1106,8,FALSE)</f>
        <v>#N/A</v>
      </c>
      <c r="E20" s="22" t="e">
        <f>VLOOKUP($N17,УЧАСТНИКИ!$A$2:$L$1106,5,FALSE)</f>
        <v>#N/A</v>
      </c>
      <c r="F20" s="23" t="e">
        <f>VLOOKUP($N17,УЧАСТНИКИ!$A$2:$L$1106,7,FALSE)</f>
        <v>#N/A</v>
      </c>
      <c r="G20" s="24" t="e">
        <f>VLOOKUP($N17,УЧАСТНИКИ!$A$2:$L$1106,11,FALSE)</f>
        <v>#N/A</v>
      </c>
      <c r="H20" s="25"/>
      <c r="I20" s="10">
        <f t="shared" si="0"/>
        <v>0</v>
      </c>
      <c r="J20" s="55"/>
      <c r="K20" s="26" t="str">
        <f t="shared" si="1"/>
        <v>МСМК</v>
      </c>
      <c r="L20" s="24" t="e">
        <f>VLOOKUP($N17,УЧАСТНИКИ!$A$2:$L$1106,9,FALSE)</f>
        <v>#N/A</v>
      </c>
      <c r="M20" s="22" t="e">
        <f>VLOOKUP($N17,УЧАСТНИКИ!$A$2:$L$1106,10,FALSE)</f>
        <v>#N/A</v>
      </c>
    </row>
    <row r="21" spans="1:14" x14ac:dyDescent="0.25">
      <c r="A21" s="34" t="s">
        <v>78</v>
      </c>
      <c r="B21" s="22" t="e">
        <f>VLOOKUP($N18,УЧАСТНИКИ!$A$2:$L$1106,3,FALSE)</f>
        <v>#N/A</v>
      </c>
      <c r="C21" s="23" t="e">
        <f>VLOOKUP($N18,УЧАСТНИКИ!$A$2:$L$1106,4,FALSE)</f>
        <v>#N/A</v>
      </c>
      <c r="D21" s="23" t="e">
        <f>VLOOKUP($N18,УЧАСТНИКИ!$A$2:$L$1106,8,FALSE)</f>
        <v>#N/A</v>
      </c>
      <c r="E21" s="22" t="e">
        <f>VLOOKUP($N18,УЧАСТНИКИ!$A$2:$L$1106,5,FALSE)</f>
        <v>#N/A</v>
      </c>
      <c r="F21" s="23" t="e">
        <f>VLOOKUP($N18,УЧАСТНИКИ!$A$2:$L$1106,7,FALSE)</f>
        <v>#N/A</v>
      </c>
      <c r="G21" s="24" t="e">
        <f>VLOOKUP($N18,УЧАСТНИКИ!$A$2:$L$1106,11,FALSE)</f>
        <v>#N/A</v>
      </c>
      <c r="H21" s="25"/>
      <c r="I21" s="10">
        <f t="shared" si="0"/>
        <v>0</v>
      </c>
      <c r="J21" s="55"/>
      <c r="K21" s="26" t="str">
        <f t="shared" si="1"/>
        <v>МСМК</v>
      </c>
      <c r="L21" s="24" t="e">
        <f>VLOOKUP($N18,УЧАСТНИКИ!$A$2:$L$1106,9,FALSE)</f>
        <v>#N/A</v>
      </c>
      <c r="M21" s="22" t="e">
        <f>VLOOKUP($N18,УЧАСТНИКИ!$A$2:$L$1106,10,FALSE)</f>
        <v>#N/A</v>
      </c>
    </row>
    <row r="22" spans="1:14" x14ac:dyDescent="0.25">
      <c r="A22" s="34" t="s">
        <v>77</v>
      </c>
      <c r="B22" s="22" t="e">
        <f>VLOOKUP($N19,УЧАСТНИКИ!$A$2:$L$1106,3,FALSE)</f>
        <v>#N/A</v>
      </c>
      <c r="C22" s="23" t="e">
        <f>VLOOKUP($N19,УЧАСТНИКИ!$A$2:$L$1106,4,FALSE)</f>
        <v>#N/A</v>
      </c>
      <c r="D22" s="23" t="e">
        <f>VLOOKUP($N19,УЧАСТНИКИ!$A$2:$L$1106,8,FALSE)</f>
        <v>#N/A</v>
      </c>
      <c r="E22" s="22" t="e">
        <f>VLOOKUP($N19,УЧАСТНИКИ!$A$2:$L$1106,5,FALSE)</f>
        <v>#N/A</v>
      </c>
      <c r="F22" s="23" t="e">
        <f>VLOOKUP($N19,УЧАСТНИКИ!$A$2:$L$1106,7,FALSE)</f>
        <v>#N/A</v>
      </c>
      <c r="G22" s="24" t="e">
        <f>VLOOKUP($N19,УЧАСТНИКИ!$A$2:$L$1106,11,FALSE)</f>
        <v>#N/A</v>
      </c>
      <c r="H22" s="25"/>
      <c r="I22" s="10">
        <f t="shared" si="0"/>
        <v>0</v>
      </c>
      <c r="J22" s="55"/>
      <c r="K22" s="26" t="str">
        <f t="shared" si="1"/>
        <v>МСМК</v>
      </c>
      <c r="L22" s="24" t="e">
        <f>VLOOKUP($N19,УЧАСТНИКИ!$A$2:$L$1106,9,FALSE)</f>
        <v>#N/A</v>
      </c>
      <c r="M22" s="22" t="e">
        <f>VLOOKUP($N19,УЧАСТНИКИ!$A$2:$L$1106,10,FALSE)</f>
        <v>#N/A</v>
      </c>
    </row>
    <row r="23" spans="1:14" x14ac:dyDescent="0.25">
      <c r="A23" s="34" t="s">
        <v>76</v>
      </c>
      <c r="B23" s="22" t="e">
        <f>VLOOKUP($N20,УЧАСТНИКИ!$A$2:$L$1106,3,FALSE)</f>
        <v>#N/A</v>
      </c>
      <c r="C23" s="23" t="e">
        <f>VLOOKUP($N20,УЧАСТНИКИ!$A$2:$L$1106,4,FALSE)</f>
        <v>#N/A</v>
      </c>
      <c r="D23" s="23" t="e">
        <f>VLOOKUP($N20,УЧАСТНИКИ!$A$2:$L$1106,8,FALSE)</f>
        <v>#N/A</v>
      </c>
      <c r="E23" s="22" t="e">
        <f>VLOOKUP($N20,УЧАСТНИКИ!$A$2:$L$1106,5,FALSE)</f>
        <v>#N/A</v>
      </c>
      <c r="F23" s="23" t="e">
        <f>VLOOKUP($N20,УЧАСТНИКИ!$A$2:$L$1106,7,FALSE)</f>
        <v>#N/A</v>
      </c>
      <c r="G23" s="24" t="e">
        <f>VLOOKUP($N20,УЧАСТНИКИ!$A$2:$L$1106,11,FALSE)</f>
        <v>#N/A</v>
      </c>
      <c r="H23" s="25"/>
      <c r="I23" s="10">
        <f t="shared" si="0"/>
        <v>0</v>
      </c>
      <c r="J23" s="55"/>
      <c r="K23" s="26" t="str">
        <f t="shared" si="1"/>
        <v>МСМК</v>
      </c>
      <c r="L23" s="24" t="e">
        <f>VLOOKUP($N20,УЧАСТНИКИ!$A$2:$L$1106,9,FALSE)</f>
        <v>#N/A</v>
      </c>
      <c r="M23" s="22" t="e">
        <f>VLOOKUP($N20,УЧАСТНИКИ!$A$2:$L$1106,10,FALSE)</f>
        <v>#N/A</v>
      </c>
    </row>
    <row r="24" spans="1:14" x14ac:dyDescent="0.25">
      <c r="A24" s="34" t="s">
        <v>75</v>
      </c>
      <c r="B24" s="22" t="e">
        <f>VLOOKUP($N21,УЧАСТНИКИ!$A$2:$L$1106,3,FALSE)</f>
        <v>#N/A</v>
      </c>
      <c r="C24" s="23" t="e">
        <f>VLOOKUP($N21,УЧАСТНИКИ!$A$2:$L$1106,4,FALSE)</f>
        <v>#N/A</v>
      </c>
      <c r="D24" s="23" t="e">
        <f>VLOOKUP($N21,УЧАСТНИКИ!$A$2:$L$1106,8,FALSE)</f>
        <v>#N/A</v>
      </c>
      <c r="E24" s="22" t="e">
        <f>VLOOKUP($N21,УЧАСТНИКИ!$A$2:$L$1106,5,FALSE)</f>
        <v>#N/A</v>
      </c>
      <c r="F24" s="23" t="e">
        <f>VLOOKUP($N21,УЧАСТНИКИ!$A$2:$L$1106,7,FALSE)</f>
        <v>#N/A</v>
      </c>
      <c r="G24" s="24" t="e">
        <f>VLOOKUP($N21,УЧАСТНИКИ!$A$2:$L$1106,11,FALSE)</f>
        <v>#N/A</v>
      </c>
      <c r="H24" s="25"/>
      <c r="I24" s="10">
        <f t="shared" si="0"/>
        <v>0</v>
      </c>
      <c r="J24" s="55"/>
      <c r="K24" s="26" t="str">
        <f t="shared" si="1"/>
        <v>МСМК</v>
      </c>
      <c r="L24" s="24" t="e">
        <f>VLOOKUP($N21,УЧАСТНИКИ!$A$2:$L$1106,9,FALSE)</f>
        <v>#N/A</v>
      </c>
      <c r="M24" s="22" t="e">
        <f>VLOOKUP($N21,УЧАСТНИКИ!$A$2:$L$1106,10,FALSE)</f>
        <v>#N/A</v>
      </c>
    </row>
    <row r="25" spans="1:14" x14ac:dyDescent="0.25">
      <c r="A25" s="34" t="s">
        <v>74</v>
      </c>
      <c r="B25" s="22" t="e">
        <f>VLOOKUP($N22,УЧАСТНИКИ!$A$2:$L$1106,3,FALSE)</f>
        <v>#N/A</v>
      </c>
      <c r="C25" s="23" t="e">
        <f>VLOOKUP($N22,УЧАСТНИКИ!$A$2:$L$1106,4,FALSE)</f>
        <v>#N/A</v>
      </c>
      <c r="D25" s="23" t="e">
        <f>VLOOKUP($N22,УЧАСТНИКИ!$A$2:$L$1106,8,FALSE)</f>
        <v>#N/A</v>
      </c>
      <c r="E25" s="22" t="e">
        <f>VLOOKUP($N22,УЧАСТНИКИ!$A$2:$L$1106,5,FALSE)</f>
        <v>#N/A</v>
      </c>
      <c r="F25" s="23" t="e">
        <f>VLOOKUP($N22,УЧАСТНИКИ!$A$2:$L$1106,7,FALSE)</f>
        <v>#N/A</v>
      </c>
      <c r="G25" s="24" t="e">
        <f>VLOOKUP($N22,УЧАСТНИКИ!$A$2:$L$1106,11,FALSE)</f>
        <v>#N/A</v>
      </c>
      <c r="H25" s="25"/>
      <c r="I25" s="10">
        <f t="shared" si="0"/>
        <v>0</v>
      </c>
      <c r="J25" s="55"/>
      <c r="K25" s="26" t="str">
        <f t="shared" si="1"/>
        <v>МСМК</v>
      </c>
      <c r="L25" s="24" t="e">
        <f>VLOOKUP($N22,УЧАСТНИКИ!$A$2:$L$1106,9,FALSE)</f>
        <v>#N/A</v>
      </c>
      <c r="M25" s="22" t="e">
        <f>VLOOKUP($N22,УЧАСТНИКИ!$A$2:$L$1106,10,FALSE)</f>
        <v>#N/A</v>
      </c>
    </row>
    <row r="26" spans="1:14" x14ac:dyDescent="0.25">
      <c r="A26" s="34" t="s">
        <v>73</v>
      </c>
      <c r="B26" s="22" t="e">
        <f>VLOOKUP($N23,УЧАСТНИКИ!$A$2:$L$1106,3,FALSE)</f>
        <v>#N/A</v>
      </c>
      <c r="C26" s="23" t="e">
        <f>VLOOKUP($N23,УЧАСТНИКИ!$A$2:$L$1106,4,FALSE)</f>
        <v>#N/A</v>
      </c>
      <c r="D26" s="23" t="e">
        <f>VLOOKUP($N23,УЧАСТНИКИ!$A$2:$L$1106,8,FALSE)</f>
        <v>#N/A</v>
      </c>
      <c r="E26" s="22" t="e">
        <f>VLOOKUP($N23,УЧАСТНИКИ!$A$2:$L$1106,5,FALSE)</f>
        <v>#N/A</v>
      </c>
      <c r="F26" s="23" t="e">
        <f>VLOOKUP($N23,УЧАСТНИКИ!$A$2:$L$1106,7,FALSE)</f>
        <v>#N/A</v>
      </c>
      <c r="G26" s="24" t="e">
        <f>VLOOKUP($N23,УЧАСТНИКИ!$A$2:$L$1106,11,FALSE)</f>
        <v>#N/A</v>
      </c>
      <c r="H26" s="25"/>
      <c r="I26" s="10">
        <f t="shared" si="0"/>
        <v>0</v>
      </c>
      <c r="J26" s="55"/>
      <c r="K26" s="26" t="str">
        <f t="shared" si="1"/>
        <v>МСМК</v>
      </c>
      <c r="L26" s="24" t="e">
        <f>VLOOKUP($N23,УЧАСТНИКИ!$A$2:$L$1106,9,FALSE)</f>
        <v>#N/A</v>
      </c>
      <c r="M26" s="22" t="e">
        <f>VLOOKUP($N23,УЧАСТНИКИ!$A$2:$L$1106,10,FALSE)</f>
        <v>#N/A</v>
      </c>
    </row>
    <row r="27" spans="1:14" x14ac:dyDescent="0.25">
      <c r="A27" s="34" t="s">
        <v>72</v>
      </c>
      <c r="B27" s="22" t="e">
        <f>VLOOKUP($N24,УЧАСТНИКИ!$A$2:$L$1106,3,FALSE)</f>
        <v>#N/A</v>
      </c>
      <c r="C27" s="23" t="e">
        <f>VLOOKUP($N24,УЧАСТНИКИ!$A$2:$L$1106,4,FALSE)</f>
        <v>#N/A</v>
      </c>
      <c r="D27" s="23" t="e">
        <f>VLOOKUP($N24,УЧАСТНИКИ!$A$2:$L$1106,8,FALSE)</f>
        <v>#N/A</v>
      </c>
      <c r="E27" s="22" t="e">
        <f>VLOOKUP($N24,УЧАСТНИКИ!$A$2:$L$1106,5,FALSE)</f>
        <v>#N/A</v>
      </c>
      <c r="F27" s="23" t="e">
        <f>VLOOKUP($N24,УЧАСТНИКИ!$A$2:$L$1106,7,FALSE)</f>
        <v>#N/A</v>
      </c>
      <c r="G27" s="24" t="e">
        <f>VLOOKUP($N24,УЧАСТНИКИ!$A$2:$L$1106,11,FALSE)</f>
        <v>#N/A</v>
      </c>
      <c r="H27" s="25"/>
      <c r="I27" s="10">
        <f t="shared" si="0"/>
        <v>0</v>
      </c>
      <c r="J27" s="55"/>
      <c r="K27" s="26" t="str">
        <f t="shared" si="1"/>
        <v>МСМК</v>
      </c>
      <c r="L27" s="24" t="e">
        <f>VLOOKUP($N24,УЧАСТНИКИ!$A$2:$L$1106,9,FALSE)</f>
        <v>#N/A</v>
      </c>
      <c r="M27" s="22" t="e">
        <f>VLOOKUP($N24,УЧАСТНИКИ!$A$2:$L$1106,10,FALSE)</f>
        <v>#N/A</v>
      </c>
    </row>
    <row r="28" spans="1:14" x14ac:dyDescent="0.25">
      <c r="A28" s="34" t="s">
        <v>79</v>
      </c>
      <c r="B28" s="22" t="e">
        <f>VLOOKUP($N25,УЧАСТНИКИ!$A$2:$L$1106,3,FALSE)</f>
        <v>#N/A</v>
      </c>
      <c r="C28" s="23" t="e">
        <f>VLOOKUP($N25,УЧАСТНИКИ!$A$2:$L$1106,4,FALSE)</f>
        <v>#N/A</v>
      </c>
      <c r="D28" s="23" t="e">
        <f>VLOOKUP($N25,УЧАСТНИКИ!$A$2:$L$1106,8,FALSE)</f>
        <v>#N/A</v>
      </c>
      <c r="E28" s="22" t="e">
        <f>VLOOKUP($N25,УЧАСТНИКИ!$A$2:$L$1106,5,FALSE)</f>
        <v>#N/A</v>
      </c>
      <c r="F28" s="23" t="e">
        <f>VLOOKUP($N25,УЧАСТНИКИ!$A$2:$L$1106,7,FALSE)</f>
        <v>#N/A</v>
      </c>
      <c r="G28" s="24" t="e">
        <f>VLOOKUP($N25,УЧАСТНИКИ!$A$2:$L$1106,11,FALSE)</f>
        <v>#N/A</v>
      </c>
      <c r="H28" s="25"/>
      <c r="I28" s="10">
        <f t="shared" si="0"/>
        <v>0</v>
      </c>
      <c r="J28" s="55"/>
      <c r="K28" s="26" t="str">
        <f t="shared" si="1"/>
        <v>МСМК</v>
      </c>
      <c r="L28" s="24" t="e">
        <f>VLOOKUP($N25,УЧАСТНИКИ!$A$2:$L$1106,9,FALSE)</f>
        <v>#N/A</v>
      </c>
      <c r="M28" s="22" t="e">
        <f>VLOOKUP($N25,УЧАСТНИКИ!$A$2:$L$1106,10,FALSE)</f>
        <v>#N/A</v>
      </c>
    </row>
    <row r="29" spans="1:14" x14ac:dyDescent="0.25">
      <c r="A29" s="34" t="s">
        <v>80</v>
      </c>
      <c r="B29" s="22" t="e">
        <f>VLOOKUP($N26,УЧАСТНИКИ!$A$2:$L$1106,3,FALSE)</f>
        <v>#N/A</v>
      </c>
      <c r="C29" s="23" t="e">
        <f>VLOOKUP($N26,УЧАСТНИКИ!$A$2:$L$1106,4,FALSE)</f>
        <v>#N/A</v>
      </c>
      <c r="D29" s="23" t="e">
        <f>VLOOKUP($N26,УЧАСТНИКИ!$A$2:$L$1106,8,FALSE)</f>
        <v>#N/A</v>
      </c>
      <c r="E29" s="22" t="e">
        <f>VLOOKUP($N26,УЧАСТНИКИ!$A$2:$L$1106,5,FALSE)</f>
        <v>#N/A</v>
      </c>
      <c r="F29" s="23" t="e">
        <f>VLOOKUP($N26,УЧАСТНИКИ!$A$2:$L$1106,7,FALSE)</f>
        <v>#N/A</v>
      </c>
      <c r="G29" s="24" t="e">
        <f>VLOOKUP($N26,УЧАСТНИКИ!$A$2:$L$1106,11,FALSE)</f>
        <v>#N/A</v>
      </c>
      <c r="H29" s="25"/>
      <c r="I29" s="10">
        <f t="shared" si="0"/>
        <v>0</v>
      </c>
      <c r="J29" s="55"/>
      <c r="K29" s="26" t="str">
        <f t="shared" si="1"/>
        <v>МСМК</v>
      </c>
      <c r="L29" s="24" t="e">
        <f>VLOOKUP($N26,УЧАСТНИКИ!$A$2:$L$1106,9,FALSE)</f>
        <v>#N/A</v>
      </c>
      <c r="M29" s="22" t="e">
        <f>VLOOKUP($N26,УЧАСТНИКИ!$A$2:$L$1106,10,FALSE)</f>
        <v>#N/A</v>
      </c>
    </row>
    <row r="30" spans="1:14" x14ac:dyDescent="0.25">
      <c r="A30" s="34" t="s">
        <v>81</v>
      </c>
      <c r="B30" s="22" t="e">
        <f>VLOOKUP($N27,УЧАСТНИКИ!$A$2:$L$1106,3,FALSE)</f>
        <v>#N/A</v>
      </c>
      <c r="C30" s="23" t="e">
        <f>VLOOKUP($N27,УЧАСТНИКИ!$A$2:$L$1106,4,FALSE)</f>
        <v>#N/A</v>
      </c>
      <c r="D30" s="23" t="e">
        <f>VLOOKUP($N27,УЧАСТНИКИ!$A$2:$L$1106,8,FALSE)</f>
        <v>#N/A</v>
      </c>
      <c r="E30" s="22" t="e">
        <f>VLOOKUP($N27,УЧАСТНИКИ!$A$2:$L$1106,5,FALSE)</f>
        <v>#N/A</v>
      </c>
      <c r="F30" s="23" t="e">
        <f>VLOOKUP($N27,УЧАСТНИКИ!$A$2:$L$1106,7,FALSE)</f>
        <v>#N/A</v>
      </c>
      <c r="G30" s="24" t="e">
        <f>VLOOKUP($N27,УЧАСТНИКИ!$A$2:$L$1106,11,FALSE)</f>
        <v>#N/A</v>
      </c>
      <c r="H30" s="25"/>
      <c r="I30" s="10">
        <f t="shared" si="0"/>
        <v>0</v>
      </c>
      <c r="J30" s="55"/>
      <c r="K30" s="26" t="str">
        <f t="shared" si="1"/>
        <v>МСМК</v>
      </c>
      <c r="L30" s="24" t="e">
        <f>VLOOKUP($N27,УЧАСТНИКИ!$A$2:$L$1106,9,FALSE)</f>
        <v>#N/A</v>
      </c>
      <c r="M30" s="22" t="e">
        <f>VLOOKUP($N27,УЧАСТНИКИ!$A$2:$L$1106,10,FALSE)</f>
        <v>#N/A</v>
      </c>
    </row>
    <row r="31" spans="1:14" x14ac:dyDescent="0.25">
      <c r="A31" s="34" t="s">
        <v>82</v>
      </c>
      <c r="B31" s="22" t="e">
        <f>VLOOKUP($N28,УЧАСТНИКИ!$A$2:$L$1106,3,FALSE)</f>
        <v>#N/A</v>
      </c>
      <c r="C31" s="23" t="e">
        <f>VLOOKUP($N28,УЧАСТНИКИ!$A$2:$L$1106,4,FALSE)</f>
        <v>#N/A</v>
      </c>
      <c r="D31" s="23" t="e">
        <f>VLOOKUP($N28,УЧАСТНИКИ!$A$2:$L$1106,8,FALSE)</f>
        <v>#N/A</v>
      </c>
      <c r="E31" s="22" t="e">
        <f>VLOOKUP($N28,УЧАСТНИКИ!$A$2:$L$1106,5,FALSE)</f>
        <v>#N/A</v>
      </c>
      <c r="F31" s="23" t="e">
        <f>VLOOKUP($N28,УЧАСТНИКИ!$A$2:$L$1106,7,FALSE)</f>
        <v>#N/A</v>
      </c>
      <c r="G31" s="24" t="e">
        <f>VLOOKUP($N28,УЧАСТНИКИ!$A$2:$L$1106,11,FALSE)</f>
        <v>#N/A</v>
      </c>
      <c r="H31" s="25"/>
      <c r="I31" s="10">
        <f t="shared" si="0"/>
        <v>0</v>
      </c>
      <c r="J31" s="55"/>
      <c r="K31" s="26" t="str">
        <f t="shared" si="1"/>
        <v>МСМК</v>
      </c>
      <c r="L31" s="24" t="e">
        <f>VLOOKUP($N28,УЧАСТНИКИ!$A$2:$L$1106,9,FALSE)</f>
        <v>#N/A</v>
      </c>
      <c r="M31" s="22" t="e">
        <f>VLOOKUP($N28,УЧАСТНИКИ!$A$2:$L$1106,10,FALSE)</f>
        <v>#N/A</v>
      </c>
    </row>
    <row r="32" spans="1:14" x14ac:dyDescent="0.25">
      <c r="A32" s="34" t="s">
        <v>83</v>
      </c>
      <c r="B32" s="22" t="e">
        <f>VLOOKUP($N29,УЧАСТНИКИ!$A$2:$L$1106,3,FALSE)</f>
        <v>#N/A</v>
      </c>
      <c r="C32" s="23" t="e">
        <f>VLOOKUP($N29,УЧАСТНИКИ!$A$2:$L$1106,4,FALSE)</f>
        <v>#N/A</v>
      </c>
      <c r="D32" s="23" t="e">
        <f>VLOOKUP($N29,УЧАСТНИКИ!$A$2:$L$1106,8,FALSE)</f>
        <v>#N/A</v>
      </c>
      <c r="E32" s="22" t="e">
        <f>VLOOKUP($N29,УЧАСТНИКИ!$A$2:$L$1106,5,FALSE)</f>
        <v>#N/A</v>
      </c>
      <c r="F32" s="23" t="e">
        <f>VLOOKUP($N29,УЧАСТНИКИ!$A$2:$L$1106,7,FALSE)</f>
        <v>#N/A</v>
      </c>
      <c r="G32" s="24" t="e">
        <f>VLOOKUP($N29,УЧАСТНИКИ!$A$2:$L$1106,11,FALSE)</f>
        <v>#N/A</v>
      </c>
      <c r="H32" s="25"/>
      <c r="I32" s="10">
        <f t="shared" si="0"/>
        <v>0</v>
      </c>
      <c r="J32" s="55"/>
      <c r="K32" s="26" t="str">
        <f t="shared" si="1"/>
        <v>МСМК</v>
      </c>
      <c r="L32" s="24" t="e">
        <f>VLOOKUP($N29,УЧАСТНИКИ!$A$2:$L$1106,9,FALSE)</f>
        <v>#N/A</v>
      </c>
      <c r="M32" s="22" t="e">
        <f>VLOOKUP($N29,УЧАСТНИКИ!$A$2:$L$1106,10,FALSE)</f>
        <v>#N/A</v>
      </c>
    </row>
    <row r="33" spans="1:13" x14ac:dyDescent="0.25">
      <c r="A33" s="34" t="s">
        <v>84</v>
      </c>
      <c r="B33" s="22" t="e">
        <f>VLOOKUP($N30,УЧАСТНИКИ!$A$2:$L$1106,3,FALSE)</f>
        <v>#N/A</v>
      </c>
      <c r="C33" s="23" t="e">
        <f>VLOOKUP($N30,УЧАСТНИКИ!$A$2:$L$1106,4,FALSE)</f>
        <v>#N/A</v>
      </c>
      <c r="D33" s="23" t="e">
        <f>VLOOKUP($N30,УЧАСТНИКИ!$A$2:$L$1106,8,FALSE)</f>
        <v>#N/A</v>
      </c>
      <c r="E33" s="22" t="e">
        <f>VLOOKUP($N30,УЧАСТНИКИ!$A$2:$L$1106,5,FALSE)</f>
        <v>#N/A</v>
      </c>
      <c r="F33" s="23" t="e">
        <f>VLOOKUP($N30,УЧАСТНИКИ!$A$2:$L$1106,7,FALSE)</f>
        <v>#N/A</v>
      </c>
      <c r="G33" s="24" t="e">
        <f>VLOOKUP($N30,УЧАСТНИКИ!$A$2:$L$1106,11,FALSE)</f>
        <v>#N/A</v>
      </c>
      <c r="H33" s="25"/>
      <c r="I33" s="10">
        <f t="shared" si="0"/>
        <v>0</v>
      </c>
      <c r="J33" s="55"/>
      <c r="K33" s="26" t="str">
        <f t="shared" si="1"/>
        <v>МСМК</v>
      </c>
      <c r="L33" s="24" t="e">
        <f>VLOOKUP($N30,УЧАСТНИКИ!$A$2:$L$1106,9,FALSE)</f>
        <v>#N/A</v>
      </c>
      <c r="M33" s="22" t="e">
        <f>VLOOKUP($N30,УЧАСТНИКИ!$A$2:$L$1106,10,FALSE)</f>
        <v>#N/A</v>
      </c>
    </row>
    <row r="34" spans="1:13" x14ac:dyDescent="0.25">
      <c r="A34" s="34" t="s">
        <v>28</v>
      </c>
      <c r="B34" s="22" t="e">
        <f>VLOOKUP($N31,УЧАСТНИКИ!$A$2:$L$1106,3,FALSE)</f>
        <v>#N/A</v>
      </c>
      <c r="C34" s="23" t="e">
        <f>VLOOKUP($N31,УЧАСТНИКИ!$A$2:$L$1106,4,FALSE)</f>
        <v>#N/A</v>
      </c>
      <c r="D34" s="23" t="e">
        <f>VLOOKUP($N31,УЧАСТНИКИ!$A$2:$L$1106,8,FALSE)</f>
        <v>#N/A</v>
      </c>
      <c r="E34" s="22" t="e">
        <f>VLOOKUP($N31,УЧАСТНИКИ!$A$2:$L$1106,5,FALSE)</f>
        <v>#N/A</v>
      </c>
      <c r="F34" s="23" t="e">
        <f>VLOOKUP($N31,УЧАСТНИКИ!$A$2:$L$1106,7,FALSE)</f>
        <v>#N/A</v>
      </c>
      <c r="G34" s="24" t="e">
        <f>VLOOKUP($N31,УЧАСТНИКИ!$A$2:$L$1106,11,FALSE)</f>
        <v>#N/A</v>
      </c>
      <c r="H34" s="25"/>
      <c r="I34" s="10">
        <f t="shared" si="0"/>
        <v>0</v>
      </c>
      <c r="J34" s="55"/>
      <c r="K34" s="26" t="str">
        <f t="shared" si="1"/>
        <v>МСМК</v>
      </c>
      <c r="L34" s="24" t="e">
        <f>VLOOKUP($N31,УЧАСТНИКИ!$A$2:$L$1106,9,FALSE)</f>
        <v>#N/A</v>
      </c>
      <c r="M34" s="22" t="e">
        <f>VLOOKUP($N31,УЧАСТНИКИ!$A$2:$L$1106,10,FALSE)</f>
        <v>#N/A</v>
      </c>
    </row>
    <row r="35" spans="1:13" x14ac:dyDescent="0.25">
      <c r="A35" s="34" t="s">
        <v>122</v>
      </c>
      <c r="B35" s="22" t="e">
        <f>VLOOKUP($N32,УЧАСТНИКИ!$A$2:$L$1106,3,FALSE)</f>
        <v>#N/A</v>
      </c>
      <c r="C35" s="23" t="e">
        <f>VLOOKUP($N32,УЧАСТНИКИ!$A$2:$L$1106,4,FALSE)</f>
        <v>#N/A</v>
      </c>
      <c r="D35" s="23" t="e">
        <f>VLOOKUP($N32,УЧАСТНИКИ!$A$2:$L$1106,8,FALSE)</f>
        <v>#N/A</v>
      </c>
      <c r="E35" s="22" t="e">
        <f>VLOOKUP($N32,УЧАСТНИКИ!$A$2:$L$1106,5,FALSE)</f>
        <v>#N/A</v>
      </c>
      <c r="F35" s="23" t="e">
        <f>VLOOKUP($N32,УЧАСТНИКИ!$A$2:$L$1106,7,FALSE)</f>
        <v>#N/A</v>
      </c>
      <c r="G35" s="24" t="e">
        <f>VLOOKUP($N32,УЧАСТНИКИ!$A$2:$L$1106,11,FALSE)</f>
        <v>#N/A</v>
      </c>
      <c r="H35" s="25"/>
      <c r="I35" s="10">
        <f t="shared" si="0"/>
        <v>0</v>
      </c>
      <c r="J35" s="55"/>
      <c r="K35" s="26" t="str">
        <f t="shared" si="1"/>
        <v>МСМК</v>
      </c>
      <c r="L35" s="24" t="e">
        <f>VLOOKUP($N32,УЧАСТНИКИ!$A$2:$L$1106,9,FALSE)</f>
        <v>#N/A</v>
      </c>
      <c r="M35" s="22" t="e">
        <f>VLOOKUP($N32,УЧАСТНИКИ!$A$2:$L$1106,10,FALSE)</f>
        <v>#N/A</v>
      </c>
    </row>
    <row r="36" spans="1:13" x14ac:dyDescent="0.25">
      <c r="A36" s="34" t="s">
        <v>123</v>
      </c>
      <c r="B36" s="22" t="e">
        <f>VLOOKUP($N33,УЧАСТНИКИ!$A$2:$L$1106,3,FALSE)</f>
        <v>#N/A</v>
      </c>
      <c r="C36" s="23" t="e">
        <f>VLOOKUP($N33,УЧАСТНИКИ!$A$2:$L$1106,4,FALSE)</f>
        <v>#N/A</v>
      </c>
      <c r="D36" s="23" t="e">
        <f>VLOOKUP($N33,УЧАСТНИКИ!$A$2:$L$1106,8,FALSE)</f>
        <v>#N/A</v>
      </c>
      <c r="E36" s="22" t="e">
        <f>VLOOKUP($N33,УЧАСТНИКИ!$A$2:$L$1106,5,FALSE)</f>
        <v>#N/A</v>
      </c>
      <c r="F36" s="23" t="e">
        <f>VLOOKUP($N33,УЧАСТНИКИ!$A$2:$L$1106,7,FALSE)</f>
        <v>#N/A</v>
      </c>
      <c r="G36" s="24" t="e">
        <f>VLOOKUP($N33,УЧАСТНИКИ!$A$2:$L$1106,11,FALSE)</f>
        <v>#N/A</v>
      </c>
      <c r="H36" s="25"/>
      <c r="I36" s="10">
        <f t="shared" si="0"/>
        <v>0</v>
      </c>
      <c r="J36" s="55"/>
      <c r="K36" s="26" t="str">
        <f t="shared" si="1"/>
        <v>МСМК</v>
      </c>
      <c r="L36" s="24" t="e">
        <f>VLOOKUP($N33,УЧАСТНИКИ!$A$2:$L$1106,9,FALSE)</f>
        <v>#N/A</v>
      </c>
      <c r="M36" s="22" t="e">
        <f>VLOOKUP($N33,УЧАСТНИКИ!$A$2:$L$1106,10,FALSE)</f>
        <v>#N/A</v>
      </c>
    </row>
    <row r="37" spans="1:13" x14ac:dyDescent="0.25">
      <c r="A37" s="34" t="s">
        <v>124</v>
      </c>
      <c r="B37" s="22" t="e">
        <f>VLOOKUP($N34,УЧАСТНИКИ!$A$2:$L$1106,3,FALSE)</f>
        <v>#N/A</v>
      </c>
      <c r="C37" s="23" t="e">
        <f>VLOOKUP($N34,УЧАСТНИКИ!$A$2:$L$1106,4,FALSE)</f>
        <v>#N/A</v>
      </c>
      <c r="D37" s="23" t="e">
        <f>VLOOKUP($N34,УЧАСТНИКИ!$A$2:$L$1106,8,FALSE)</f>
        <v>#N/A</v>
      </c>
      <c r="E37" s="22" t="e">
        <f>VLOOKUP($N34,УЧАСТНИКИ!$A$2:$L$1106,5,FALSE)</f>
        <v>#N/A</v>
      </c>
      <c r="F37" s="23" t="e">
        <f>VLOOKUP($N34,УЧАСТНИКИ!$A$2:$L$1106,7,FALSE)</f>
        <v>#N/A</v>
      </c>
      <c r="G37" s="24" t="e">
        <f>VLOOKUP($N34,УЧАСТНИКИ!$A$2:$L$1106,11,FALSE)</f>
        <v>#N/A</v>
      </c>
      <c r="H37" s="25"/>
      <c r="I37" s="10">
        <f t="shared" si="0"/>
        <v>0</v>
      </c>
      <c r="J37" s="55"/>
      <c r="K37" s="26" t="str">
        <f t="shared" si="1"/>
        <v>МСМК</v>
      </c>
      <c r="L37" s="24" t="e">
        <f>VLOOKUP($N34,УЧАСТНИКИ!$A$2:$L$1106,9,FALSE)</f>
        <v>#N/A</v>
      </c>
      <c r="M37" s="22" t="e">
        <f>VLOOKUP($N34,УЧАСТНИКИ!$A$2:$L$1106,10,FALSE)</f>
        <v>#N/A</v>
      </c>
    </row>
    <row r="38" spans="1:13" x14ac:dyDescent="0.25">
      <c r="A38" s="34" t="s">
        <v>125</v>
      </c>
      <c r="B38" s="22" t="e">
        <f>VLOOKUP($N35,УЧАСТНИКИ!$A$2:$L$1106,3,FALSE)</f>
        <v>#N/A</v>
      </c>
      <c r="C38" s="23" t="e">
        <f>VLOOKUP($N35,УЧАСТНИКИ!$A$2:$L$1106,4,FALSE)</f>
        <v>#N/A</v>
      </c>
      <c r="D38" s="23" t="e">
        <f>VLOOKUP($N35,УЧАСТНИКИ!$A$2:$L$1106,8,FALSE)</f>
        <v>#N/A</v>
      </c>
      <c r="E38" s="22" t="e">
        <f>VLOOKUP($N35,УЧАСТНИКИ!$A$2:$L$1106,5,FALSE)</f>
        <v>#N/A</v>
      </c>
      <c r="F38" s="23" t="e">
        <f>VLOOKUP($N35,УЧАСТНИКИ!$A$2:$L$1106,7,FALSE)</f>
        <v>#N/A</v>
      </c>
      <c r="G38" s="24" t="e">
        <f>VLOOKUP($N35,УЧАСТНИКИ!$A$2:$L$1106,11,FALSE)</f>
        <v>#N/A</v>
      </c>
      <c r="H38" s="25"/>
      <c r="I38" s="10">
        <f t="shared" si="0"/>
        <v>0</v>
      </c>
      <c r="J38" s="55"/>
      <c r="K38" s="26" t="str">
        <f t="shared" si="1"/>
        <v>МСМК</v>
      </c>
      <c r="L38" s="24" t="e">
        <f>VLOOKUP($N35,УЧАСТНИКИ!$A$2:$L$1106,9,FALSE)</f>
        <v>#N/A</v>
      </c>
      <c r="M38" s="22" t="e">
        <f>VLOOKUP($N35,УЧАСТНИКИ!$A$2:$L$1106,10,FALSE)</f>
        <v>#N/A</v>
      </c>
    </row>
    <row r="39" spans="1:13" x14ac:dyDescent="0.25">
      <c r="A39" s="34" t="s">
        <v>126</v>
      </c>
      <c r="B39" s="22" t="e">
        <f>VLOOKUP($N36,УЧАСТНИКИ!$A$2:$L$1106,3,FALSE)</f>
        <v>#N/A</v>
      </c>
      <c r="C39" s="23" t="e">
        <f>VLOOKUP($N36,УЧАСТНИКИ!$A$2:$L$1106,4,FALSE)</f>
        <v>#N/A</v>
      </c>
      <c r="D39" s="23" t="e">
        <f>VLOOKUP($N36,УЧАСТНИКИ!$A$2:$L$1106,8,FALSE)</f>
        <v>#N/A</v>
      </c>
      <c r="E39" s="22" t="e">
        <f>VLOOKUP($N36,УЧАСТНИКИ!$A$2:$L$1106,5,FALSE)</f>
        <v>#N/A</v>
      </c>
      <c r="F39" s="23" t="e">
        <f>VLOOKUP($N36,УЧАСТНИКИ!$A$2:$L$1106,7,FALSE)</f>
        <v>#N/A</v>
      </c>
      <c r="G39" s="24" t="e">
        <f>VLOOKUP($N36,УЧАСТНИКИ!$A$2:$L$1106,11,FALSE)</f>
        <v>#N/A</v>
      </c>
      <c r="H39" s="25"/>
      <c r="I39" s="10">
        <f t="shared" si="0"/>
        <v>0</v>
      </c>
      <c r="J39" s="55"/>
      <c r="K39" s="26" t="str">
        <f t="shared" si="1"/>
        <v>МСМК</v>
      </c>
      <c r="L39" s="24" t="e">
        <f>VLOOKUP($N36,УЧАСТНИКИ!$A$2:$L$1106,9,FALSE)</f>
        <v>#N/A</v>
      </c>
      <c r="M39" s="22" t="e">
        <f>VLOOKUP($N36,УЧАСТНИКИ!$A$2:$L$1106,10,FALSE)</f>
        <v>#N/A</v>
      </c>
    </row>
    <row r="40" spans="1:13" x14ac:dyDescent="0.25">
      <c r="A40" s="34" t="s">
        <v>127</v>
      </c>
      <c r="B40" s="22" t="e">
        <f>VLOOKUP($N37,УЧАСТНИКИ!$A$2:$L$1106,3,FALSE)</f>
        <v>#N/A</v>
      </c>
      <c r="C40" s="23" t="e">
        <f>VLOOKUP($N37,УЧАСТНИКИ!$A$2:$L$1106,4,FALSE)</f>
        <v>#N/A</v>
      </c>
      <c r="D40" s="23" t="e">
        <f>VLOOKUP($N37,УЧАСТНИКИ!$A$2:$L$1106,8,FALSE)</f>
        <v>#N/A</v>
      </c>
      <c r="E40" s="22" t="e">
        <f>VLOOKUP($N37,УЧАСТНИКИ!$A$2:$L$1106,5,FALSE)</f>
        <v>#N/A</v>
      </c>
      <c r="F40" s="23" t="e">
        <f>VLOOKUP($N37,УЧАСТНИКИ!$A$2:$L$1106,7,FALSE)</f>
        <v>#N/A</v>
      </c>
      <c r="G40" s="24" t="e">
        <f>VLOOKUP($N37,УЧАСТНИКИ!$A$2:$L$1106,11,FALSE)</f>
        <v>#N/A</v>
      </c>
      <c r="H40" s="25"/>
      <c r="I40" s="10">
        <f t="shared" si="0"/>
        <v>0</v>
      </c>
      <c r="J40" s="55"/>
      <c r="K40" s="26" t="str">
        <f t="shared" si="1"/>
        <v>МСМК</v>
      </c>
      <c r="L40" s="24" t="e">
        <f>VLOOKUP($N37,УЧАСТНИКИ!$A$2:$L$1106,9,FALSE)</f>
        <v>#N/A</v>
      </c>
      <c r="M40" s="22" t="e">
        <f>VLOOKUP($N37,УЧАСТНИКИ!$A$2:$L$1106,10,FALSE)</f>
        <v>#N/A</v>
      </c>
    </row>
    <row r="41" spans="1:13" x14ac:dyDescent="0.25">
      <c r="A41" s="34" t="s">
        <v>128</v>
      </c>
      <c r="B41" s="22" t="e">
        <f>VLOOKUP($N38,УЧАСТНИКИ!$A$2:$L$1106,3,FALSE)</f>
        <v>#N/A</v>
      </c>
      <c r="C41" s="23" t="e">
        <f>VLOOKUP($N38,УЧАСТНИКИ!$A$2:$L$1106,4,FALSE)</f>
        <v>#N/A</v>
      </c>
      <c r="D41" s="23" t="e">
        <f>VLOOKUP($N38,УЧАСТНИКИ!$A$2:$L$1106,8,FALSE)</f>
        <v>#N/A</v>
      </c>
      <c r="E41" s="22" t="e">
        <f>VLOOKUP($N38,УЧАСТНИКИ!$A$2:$L$1106,5,FALSE)</f>
        <v>#N/A</v>
      </c>
      <c r="F41" s="23" t="e">
        <f>VLOOKUP($N38,УЧАСТНИКИ!$A$2:$L$1106,7,FALSE)</f>
        <v>#N/A</v>
      </c>
      <c r="G41" s="24" t="e">
        <f>VLOOKUP($N38,УЧАСТНИКИ!$A$2:$L$1106,11,FALSE)</f>
        <v>#N/A</v>
      </c>
      <c r="H41" s="25"/>
      <c r="I41" s="10">
        <f t="shared" si="0"/>
        <v>0</v>
      </c>
      <c r="J41" s="55"/>
      <c r="K41" s="26" t="str">
        <f t="shared" si="1"/>
        <v>МСМК</v>
      </c>
      <c r="L41" s="24" t="e">
        <f>VLOOKUP($N38,УЧАСТНИКИ!$A$2:$L$1106,9,FALSE)</f>
        <v>#N/A</v>
      </c>
      <c r="M41" s="22" t="e">
        <f>VLOOKUP($N38,УЧАСТНИКИ!$A$2:$L$1106,10,FALSE)</f>
        <v>#N/A</v>
      </c>
    </row>
    <row r="42" spans="1:13" x14ac:dyDescent="0.25">
      <c r="A42" s="34" t="s">
        <v>129</v>
      </c>
      <c r="B42" s="22" t="e">
        <f>VLOOKUP($N39,УЧАСТНИКИ!$A$2:$L$1106,3,FALSE)</f>
        <v>#N/A</v>
      </c>
      <c r="C42" s="23" t="e">
        <f>VLOOKUP($N39,УЧАСТНИКИ!$A$2:$L$1106,4,FALSE)</f>
        <v>#N/A</v>
      </c>
      <c r="D42" s="23" t="e">
        <f>VLOOKUP($N39,УЧАСТНИКИ!$A$2:$L$1106,8,FALSE)</f>
        <v>#N/A</v>
      </c>
      <c r="E42" s="22" t="e">
        <f>VLOOKUP($N39,УЧАСТНИКИ!$A$2:$L$1106,5,FALSE)</f>
        <v>#N/A</v>
      </c>
      <c r="F42" s="23" t="e">
        <f>VLOOKUP($N39,УЧАСТНИКИ!$A$2:$L$1106,7,FALSE)</f>
        <v>#N/A</v>
      </c>
      <c r="G42" s="24" t="e">
        <f>VLOOKUP($N39,УЧАСТНИКИ!$A$2:$L$1106,11,FALSE)</f>
        <v>#N/A</v>
      </c>
      <c r="H42" s="25"/>
      <c r="I42" s="10">
        <f t="shared" si="0"/>
        <v>0</v>
      </c>
      <c r="J42" s="55"/>
      <c r="K42" s="26" t="str">
        <f t="shared" si="1"/>
        <v>МСМК</v>
      </c>
      <c r="L42" s="24" t="e">
        <f>VLOOKUP($N39,УЧАСТНИКИ!$A$2:$L$1106,9,FALSE)</f>
        <v>#N/A</v>
      </c>
      <c r="M42" s="22" t="e">
        <f>VLOOKUP($N39,УЧАСТНИКИ!$A$2:$L$1106,10,FALSE)</f>
        <v>#N/A</v>
      </c>
    </row>
    <row r="43" spans="1:13" x14ac:dyDescent="0.25">
      <c r="A43" s="34" t="s">
        <v>130</v>
      </c>
      <c r="B43" s="22" t="e">
        <f>VLOOKUP($N40,УЧАСТНИКИ!$A$2:$L$1106,3,FALSE)</f>
        <v>#N/A</v>
      </c>
      <c r="C43" s="23" t="e">
        <f>VLOOKUP($N40,УЧАСТНИКИ!$A$2:$L$1106,4,FALSE)</f>
        <v>#N/A</v>
      </c>
      <c r="D43" s="23" t="e">
        <f>VLOOKUP($N40,УЧАСТНИКИ!$A$2:$L$1106,8,FALSE)</f>
        <v>#N/A</v>
      </c>
      <c r="E43" s="22" t="e">
        <f>VLOOKUP($N40,УЧАСТНИКИ!$A$2:$L$1106,5,FALSE)</f>
        <v>#N/A</v>
      </c>
      <c r="F43" s="23" t="e">
        <f>VLOOKUP($N40,УЧАСТНИКИ!$A$2:$L$1106,7,FALSE)</f>
        <v>#N/A</v>
      </c>
      <c r="G43" s="24" t="e">
        <f>VLOOKUP($N40,УЧАСТНИКИ!$A$2:$L$1106,11,FALSE)</f>
        <v>#N/A</v>
      </c>
      <c r="H43" s="25"/>
      <c r="I43" s="10">
        <f t="shared" si="0"/>
        <v>0</v>
      </c>
      <c r="J43" s="55"/>
      <c r="K43" s="26" t="str">
        <f t="shared" si="1"/>
        <v>МСМК</v>
      </c>
      <c r="L43" s="24" t="e">
        <f>VLOOKUP($N40,УЧАСТНИКИ!$A$2:$L$1106,9,FALSE)</f>
        <v>#N/A</v>
      </c>
      <c r="M43" s="22" t="e">
        <f>VLOOKUP($N40,УЧАСТНИКИ!$A$2:$L$1106,10,FALSE)</f>
        <v>#N/A</v>
      </c>
    </row>
    <row r="44" spans="1:13" x14ac:dyDescent="0.25">
      <c r="A44" s="34" t="s">
        <v>131</v>
      </c>
      <c r="B44" s="22" t="e">
        <f>VLOOKUP($N41,УЧАСТНИКИ!$A$2:$L$1106,3,FALSE)</f>
        <v>#N/A</v>
      </c>
      <c r="C44" s="23" t="e">
        <f>VLOOKUP($N41,УЧАСТНИКИ!$A$2:$L$1106,4,FALSE)</f>
        <v>#N/A</v>
      </c>
      <c r="D44" s="23" t="e">
        <f>VLOOKUP($N41,УЧАСТНИКИ!$A$2:$L$1106,8,FALSE)</f>
        <v>#N/A</v>
      </c>
      <c r="E44" s="22" t="e">
        <f>VLOOKUP($N41,УЧАСТНИКИ!$A$2:$L$1106,5,FALSE)</f>
        <v>#N/A</v>
      </c>
      <c r="F44" s="23" t="e">
        <f>VLOOKUP($N41,УЧАСТНИКИ!$A$2:$L$1106,7,FALSE)</f>
        <v>#N/A</v>
      </c>
      <c r="G44" s="24" t="e">
        <f>VLOOKUP($N41,УЧАСТНИКИ!$A$2:$L$1106,11,FALSE)</f>
        <v>#N/A</v>
      </c>
      <c r="H44" s="25"/>
      <c r="I44" s="10">
        <f t="shared" si="0"/>
        <v>0</v>
      </c>
      <c r="J44" s="55"/>
      <c r="K44" s="26" t="str">
        <f t="shared" si="1"/>
        <v>МСМК</v>
      </c>
      <c r="L44" s="24" t="e">
        <f>VLOOKUP($N41,УЧАСТНИКИ!$A$2:$L$1106,9,FALSE)</f>
        <v>#N/A</v>
      </c>
      <c r="M44" s="22" t="e">
        <f>VLOOKUP($N41,УЧАСТНИКИ!$A$2:$L$1106,10,FALSE)</f>
        <v>#N/A</v>
      </c>
    </row>
    <row r="45" spans="1:13" x14ac:dyDescent="0.25">
      <c r="A45" s="34" t="s">
        <v>132</v>
      </c>
      <c r="B45" s="22" t="e">
        <f>VLOOKUP($N42,УЧАСТНИКИ!$A$2:$L$1106,3,FALSE)</f>
        <v>#N/A</v>
      </c>
      <c r="C45" s="23" t="e">
        <f>VLOOKUP($N42,УЧАСТНИКИ!$A$2:$L$1106,4,FALSE)</f>
        <v>#N/A</v>
      </c>
      <c r="D45" s="23" t="e">
        <f>VLOOKUP($N42,УЧАСТНИКИ!$A$2:$L$1106,8,FALSE)</f>
        <v>#N/A</v>
      </c>
      <c r="E45" s="22" t="e">
        <f>VLOOKUP($N42,УЧАСТНИКИ!$A$2:$L$1106,5,FALSE)</f>
        <v>#N/A</v>
      </c>
      <c r="F45" s="23" t="e">
        <f>VLOOKUP($N42,УЧАСТНИКИ!$A$2:$L$1106,7,FALSE)</f>
        <v>#N/A</v>
      </c>
      <c r="G45" s="24" t="e">
        <f>VLOOKUP($N42,УЧАСТНИКИ!$A$2:$L$1106,11,FALSE)</f>
        <v>#N/A</v>
      </c>
      <c r="H45" s="25"/>
      <c r="I45" s="10">
        <f t="shared" si="0"/>
        <v>0</v>
      </c>
      <c r="J45" s="55"/>
      <c r="K45" s="26" t="str">
        <f t="shared" si="1"/>
        <v>МСМК</v>
      </c>
      <c r="L45" s="24" t="e">
        <f>VLOOKUP($N42,УЧАСТНИКИ!$A$2:$L$1106,9,FALSE)</f>
        <v>#N/A</v>
      </c>
      <c r="M45" s="22" t="e">
        <f>VLOOKUP($N42,УЧАСТНИКИ!$A$2:$L$1106,10,FALSE)</f>
        <v>#N/A</v>
      </c>
    </row>
    <row r="46" spans="1:13" x14ac:dyDescent="0.25">
      <c r="A46" s="34" t="s">
        <v>133</v>
      </c>
      <c r="B46" s="22" t="e">
        <f>VLOOKUP($N43,УЧАСТНИКИ!$A$2:$L$1106,3,FALSE)</f>
        <v>#N/A</v>
      </c>
      <c r="C46" s="23" t="e">
        <f>VLOOKUP($N43,УЧАСТНИКИ!$A$2:$L$1106,4,FALSE)</f>
        <v>#N/A</v>
      </c>
      <c r="D46" s="23" t="e">
        <f>VLOOKUP($N43,УЧАСТНИКИ!$A$2:$L$1106,8,FALSE)</f>
        <v>#N/A</v>
      </c>
      <c r="E46" s="22" t="e">
        <f>VLOOKUP($N43,УЧАСТНИКИ!$A$2:$L$1106,5,FALSE)</f>
        <v>#N/A</v>
      </c>
      <c r="F46" s="23" t="e">
        <f>VLOOKUP($N43,УЧАСТНИКИ!$A$2:$L$1106,7,FALSE)</f>
        <v>#N/A</v>
      </c>
      <c r="G46" s="24" t="e">
        <f>VLOOKUP($N43,УЧАСТНИКИ!$A$2:$L$1106,11,FALSE)</f>
        <v>#N/A</v>
      </c>
      <c r="H46" s="25"/>
      <c r="I46" s="10">
        <f t="shared" si="0"/>
        <v>0</v>
      </c>
      <c r="J46" s="55"/>
      <c r="K46" s="26" t="str">
        <f t="shared" si="1"/>
        <v>МСМК</v>
      </c>
      <c r="L46" s="24" t="e">
        <f>VLOOKUP($N43,УЧАСТНИКИ!$A$2:$L$1106,9,FALSE)</f>
        <v>#N/A</v>
      </c>
      <c r="M46" s="22" t="e">
        <f>VLOOKUP($N43,УЧАСТНИКИ!$A$2:$L$1106,10,FALSE)</f>
        <v>#N/A</v>
      </c>
    </row>
    <row r="47" spans="1:13" x14ac:dyDescent="0.25">
      <c r="A47" s="34" t="s">
        <v>134</v>
      </c>
      <c r="B47" s="22" t="e">
        <f>VLOOKUP($N44,УЧАСТНИКИ!$A$2:$L$1106,3,FALSE)</f>
        <v>#N/A</v>
      </c>
      <c r="C47" s="23" t="e">
        <f>VLOOKUP($N44,УЧАСТНИКИ!$A$2:$L$1106,4,FALSE)</f>
        <v>#N/A</v>
      </c>
      <c r="D47" s="23" t="e">
        <f>VLOOKUP($N44,УЧАСТНИКИ!$A$2:$L$1106,8,FALSE)</f>
        <v>#N/A</v>
      </c>
      <c r="E47" s="22" t="e">
        <f>VLOOKUP($N44,УЧАСТНИКИ!$A$2:$L$1106,5,FALSE)</f>
        <v>#N/A</v>
      </c>
      <c r="F47" s="23" t="e">
        <f>VLOOKUP($N44,УЧАСТНИКИ!$A$2:$L$1106,7,FALSE)</f>
        <v>#N/A</v>
      </c>
      <c r="G47" s="24" t="e">
        <f>VLOOKUP($N44,УЧАСТНИКИ!$A$2:$L$1106,11,FALSE)</f>
        <v>#N/A</v>
      </c>
      <c r="H47" s="25"/>
      <c r="I47" s="10">
        <f t="shared" si="0"/>
        <v>0</v>
      </c>
      <c r="J47" s="55"/>
      <c r="K47" s="26" t="str">
        <f t="shared" si="1"/>
        <v>МСМК</v>
      </c>
      <c r="L47" s="24" t="e">
        <f>VLOOKUP($N44,УЧАСТНИКИ!$A$2:$L$1106,9,FALSE)</f>
        <v>#N/A</v>
      </c>
      <c r="M47" s="22" t="e">
        <f>VLOOKUP($N44,УЧАСТНИКИ!$A$2:$L$1106,10,FALSE)</f>
        <v>#N/A</v>
      </c>
    </row>
    <row r="48" spans="1:13" x14ac:dyDescent="0.25">
      <c r="A48" s="34" t="s">
        <v>135</v>
      </c>
      <c r="B48" s="22" t="e">
        <f>VLOOKUP($N45,УЧАСТНИКИ!$A$2:$L$1106,3,FALSE)</f>
        <v>#N/A</v>
      </c>
      <c r="C48" s="23" t="e">
        <f>VLOOKUP($N45,УЧАСТНИКИ!$A$2:$L$1106,4,FALSE)</f>
        <v>#N/A</v>
      </c>
      <c r="D48" s="23" t="e">
        <f>VLOOKUP($N45,УЧАСТНИКИ!$A$2:$L$1106,8,FALSE)</f>
        <v>#N/A</v>
      </c>
      <c r="E48" s="22" t="e">
        <f>VLOOKUP($N45,УЧАСТНИКИ!$A$2:$L$1106,5,FALSE)</f>
        <v>#N/A</v>
      </c>
      <c r="F48" s="23" t="e">
        <f>VLOOKUP($N45,УЧАСТНИКИ!$A$2:$L$1106,7,FALSE)</f>
        <v>#N/A</v>
      </c>
      <c r="G48" s="24" t="e">
        <f>VLOOKUP($N45,УЧАСТНИКИ!$A$2:$L$1106,11,FALSE)</f>
        <v>#N/A</v>
      </c>
      <c r="H48" s="25"/>
      <c r="I48" s="10">
        <f t="shared" si="0"/>
        <v>0</v>
      </c>
      <c r="J48" s="55"/>
      <c r="K48" s="26" t="str">
        <f t="shared" si="1"/>
        <v>МСМК</v>
      </c>
      <c r="L48" s="24" t="e">
        <f>VLOOKUP($N45,УЧАСТНИКИ!$A$2:$L$1106,9,FALSE)</f>
        <v>#N/A</v>
      </c>
      <c r="M48" s="22" t="e">
        <f>VLOOKUP($N45,УЧАСТНИКИ!$A$2:$L$1106,10,FALSE)</f>
        <v>#N/A</v>
      </c>
    </row>
    <row r="49" spans="1:13" x14ac:dyDescent="0.25">
      <c r="A49" s="34" t="s">
        <v>136</v>
      </c>
      <c r="B49" s="22" t="e">
        <f>VLOOKUP($N46,УЧАСТНИКИ!$A$2:$L$1106,3,FALSE)</f>
        <v>#N/A</v>
      </c>
      <c r="C49" s="23" t="e">
        <f>VLOOKUP($N46,УЧАСТНИКИ!$A$2:$L$1106,4,FALSE)</f>
        <v>#N/A</v>
      </c>
      <c r="D49" s="23" t="e">
        <f>VLOOKUP($N46,УЧАСТНИКИ!$A$2:$L$1106,8,FALSE)</f>
        <v>#N/A</v>
      </c>
      <c r="E49" s="22" t="e">
        <f>VLOOKUP($N46,УЧАСТНИКИ!$A$2:$L$1106,5,FALSE)</f>
        <v>#N/A</v>
      </c>
      <c r="F49" s="23" t="e">
        <f>VLOOKUP($N46,УЧАСТНИКИ!$A$2:$L$1106,7,FALSE)</f>
        <v>#N/A</v>
      </c>
      <c r="G49" s="24" t="e">
        <f>VLOOKUP($N46,УЧАСТНИКИ!$A$2:$L$1106,11,FALSE)</f>
        <v>#N/A</v>
      </c>
      <c r="H49" s="25"/>
      <c r="I49" s="10">
        <f t="shared" si="0"/>
        <v>0</v>
      </c>
      <c r="J49" s="55"/>
      <c r="K49" s="26" t="str">
        <f t="shared" si="1"/>
        <v>МСМК</v>
      </c>
      <c r="L49" s="24" t="e">
        <f>VLOOKUP($N46,УЧАСТНИКИ!$A$2:$L$1106,9,FALSE)</f>
        <v>#N/A</v>
      </c>
      <c r="M49" s="22" t="e">
        <f>VLOOKUP($N46,УЧАСТНИКИ!$A$2:$L$1106,10,FALSE)</f>
        <v>#N/A</v>
      </c>
    </row>
    <row r="50" spans="1:13" x14ac:dyDescent="0.25">
      <c r="A50" s="34" t="s">
        <v>137</v>
      </c>
      <c r="B50" s="22" t="e">
        <f>VLOOKUP($N47,УЧАСТНИКИ!$A$2:$L$1106,3,FALSE)</f>
        <v>#N/A</v>
      </c>
      <c r="C50" s="23" t="e">
        <f>VLOOKUP($N47,УЧАСТНИКИ!$A$2:$L$1106,4,FALSE)</f>
        <v>#N/A</v>
      </c>
      <c r="D50" s="23" t="e">
        <f>VLOOKUP($N47,УЧАСТНИКИ!$A$2:$L$1106,8,FALSE)</f>
        <v>#N/A</v>
      </c>
      <c r="E50" s="22" t="e">
        <f>VLOOKUP($N47,УЧАСТНИКИ!$A$2:$L$1106,5,FALSE)</f>
        <v>#N/A</v>
      </c>
      <c r="F50" s="23" t="e">
        <f>VLOOKUP($N47,УЧАСТНИКИ!$A$2:$L$1106,7,FALSE)</f>
        <v>#N/A</v>
      </c>
      <c r="G50" s="24" t="e">
        <f>VLOOKUP($N47,УЧАСТНИКИ!$A$2:$L$1106,11,FALSE)</f>
        <v>#N/A</v>
      </c>
      <c r="H50" s="25"/>
      <c r="I50" s="10">
        <f t="shared" si="0"/>
        <v>0</v>
      </c>
      <c r="J50" s="55"/>
      <c r="K50" s="26" t="str">
        <f t="shared" si="1"/>
        <v>МСМК</v>
      </c>
      <c r="L50" s="24" t="e">
        <f>VLOOKUP($N47,УЧАСТНИКИ!$A$2:$L$1106,9,FALSE)</f>
        <v>#N/A</v>
      </c>
      <c r="M50" s="22" t="e">
        <f>VLOOKUP($N47,УЧАСТНИКИ!$A$2:$L$1106,10,FALSE)</f>
        <v>#N/A</v>
      </c>
    </row>
    <row r="51" spans="1:13" x14ac:dyDescent="0.25">
      <c r="A51" s="34" t="s">
        <v>138</v>
      </c>
      <c r="B51" s="22" t="e">
        <f>VLOOKUP($N48,УЧАСТНИКИ!$A$2:$L$1106,3,FALSE)</f>
        <v>#N/A</v>
      </c>
      <c r="C51" s="23" t="e">
        <f>VLOOKUP($N48,УЧАСТНИКИ!$A$2:$L$1106,4,FALSE)</f>
        <v>#N/A</v>
      </c>
      <c r="D51" s="23" t="e">
        <f>VLOOKUP($N48,УЧАСТНИКИ!$A$2:$L$1106,8,FALSE)</f>
        <v>#N/A</v>
      </c>
      <c r="E51" s="22" t="e">
        <f>VLOOKUP($N48,УЧАСТНИКИ!$A$2:$L$1106,5,FALSE)</f>
        <v>#N/A</v>
      </c>
      <c r="F51" s="23" t="e">
        <f>VLOOKUP($N48,УЧАСТНИКИ!$A$2:$L$1106,7,FALSE)</f>
        <v>#N/A</v>
      </c>
      <c r="G51" s="24" t="e">
        <f>VLOOKUP($N48,УЧАСТНИКИ!$A$2:$L$1106,11,FALSE)</f>
        <v>#N/A</v>
      </c>
      <c r="H51" s="25"/>
      <c r="I51" s="10">
        <f t="shared" si="0"/>
        <v>0</v>
      </c>
      <c r="J51" s="55"/>
      <c r="K51" s="26" t="str">
        <f t="shared" si="1"/>
        <v>МСМК</v>
      </c>
      <c r="L51" s="24" t="e">
        <f>VLOOKUP($N48,УЧАСТНИКИ!$A$2:$L$1106,9,FALSE)</f>
        <v>#N/A</v>
      </c>
      <c r="M51" s="22" t="e">
        <f>VLOOKUP($N48,УЧАСТНИКИ!$A$2:$L$1106,10,FALSE)</f>
        <v>#N/A</v>
      </c>
    </row>
    <row r="52" spans="1:13" x14ac:dyDescent="0.25">
      <c r="A52" s="34" t="s">
        <v>139</v>
      </c>
      <c r="B52" s="22" t="e">
        <f>VLOOKUP($N49,УЧАСТНИКИ!$A$2:$L$1106,3,FALSE)</f>
        <v>#N/A</v>
      </c>
      <c r="C52" s="23" t="e">
        <f>VLOOKUP($N49,УЧАСТНИКИ!$A$2:$L$1106,4,FALSE)</f>
        <v>#N/A</v>
      </c>
      <c r="D52" s="23" t="e">
        <f>VLOOKUP($N49,УЧАСТНИКИ!$A$2:$L$1106,8,FALSE)</f>
        <v>#N/A</v>
      </c>
      <c r="E52" s="22" t="e">
        <f>VLOOKUP($N49,УЧАСТНИКИ!$A$2:$L$1106,5,FALSE)</f>
        <v>#N/A</v>
      </c>
      <c r="F52" s="23" t="e">
        <f>VLOOKUP($N49,УЧАСТНИКИ!$A$2:$L$1106,7,FALSE)</f>
        <v>#N/A</v>
      </c>
      <c r="G52" s="24" t="e">
        <f>VLOOKUP($N49,УЧАСТНИКИ!$A$2:$L$1106,11,FALSE)</f>
        <v>#N/A</v>
      </c>
      <c r="H52" s="25"/>
      <c r="I52" s="10">
        <f t="shared" si="0"/>
        <v>0</v>
      </c>
      <c r="J52" s="55"/>
      <c r="K52" s="26" t="str">
        <f t="shared" si="1"/>
        <v>МСМК</v>
      </c>
      <c r="L52" s="24" t="e">
        <f>VLOOKUP($N49,УЧАСТНИКИ!$A$2:$L$1106,9,FALSE)</f>
        <v>#N/A</v>
      </c>
      <c r="M52" s="22" t="e">
        <f>VLOOKUP($N49,УЧАСТНИКИ!$A$2:$L$1106,10,FALSE)</f>
        <v>#N/A</v>
      </c>
    </row>
    <row r="53" spans="1:13" x14ac:dyDescent="0.25">
      <c r="A53" s="34" t="s">
        <v>140</v>
      </c>
      <c r="B53" s="22" t="e">
        <f>VLOOKUP($N50,УЧАСТНИКИ!$A$2:$L$1106,3,FALSE)</f>
        <v>#N/A</v>
      </c>
      <c r="C53" s="23" t="e">
        <f>VLOOKUP($N50,УЧАСТНИКИ!$A$2:$L$1106,4,FALSE)</f>
        <v>#N/A</v>
      </c>
      <c r="D53" s="23" t="e">
        <f>VLOOKUP($N50,УЧАСТНИКИ!$A$2:$L$1106,8,FALSE)</f>
        <v>#N/A</v>
      </c>
      <c r="E53" s="22" t="e">
        <f>VLOOKUP($N50,УЧАСТНИКИ!$A$2:$L$1106,5,FALSE)</f>
        <v>#N/A</v>
      </c>
      <c r="F53" s="23" t="e">
        <f>VLOOKUP($N50,УЧАСТНИКИ!$A$2:$L$1106,7,FALSE)</f>
        <v>#N/A</v>
      </c>
      <c r="G53" s="24" t="e">
        <f>VLOOKUP($N50,УЧАСТНИКИ!$A$2:$L$1106,11,FALSE)</f>
        <v>#N/A</v>
      </c>
      <c r="H53" s="25"/>
      <c r="I53" s="10">
        <f t="shared" si="0"/>
        <v>0</v>
      </c>
      <c r="J53" s="55"/>
      <c r="K53" s="26" t="str">
        <f t="shared" si="1"/>
        <v>МСМК</v>
      </c>
      <c r="L53" s="24" t="e">
        <f>VLOOKUP($N50,УЧАСТНИКИ!$A$2:$L$1106,9,FALSE)</f>
        <v>#N/A</v>
      </c>
      <c r="M53" s="22" t="e">
        <f>VLOOKUP($N50,УЧАСТНИКИ!$A$2:$L$1106,10,FALSE)</f>
        <v>#N/A</v>
      </c>
    </row>
    <row r="54" spans="1:13" x14ac:dyDescent="0.25">
      <c r="A54" s="34" t="s">
        <v>141</v>
      </c>
      <c r="B54" s="22" t="e">
        <f>VLOOKUP($N51,УЧАСТНИКИ!$A$2:$L$1106,3,FALSE)</f>
        <v>#N/A</v>
      </c>
      <c r="C54" s="23" t="e">
        <f>VLOOKUP($N51,УЧАСТНИКИ!$A$2:$L$1106,4,FALSE)</f>
        <v>#N/A</v>
      </c>
      <c r="D54" s="23" t="e">
        <f>VLOOKUP($N51,УЧАСТНИКИ!$A$2:$L$1106,8,FALSE)</f>
        <v>#N/A</v>
      </c>
      <c r="E54" s="22" t="e">
        <f>VLOOKUP($N51,УЧАСТНИКИ!$A$2:$L$1106,5,FALSE)</f>
        <v>#N/A</v>
      </c>
      <c r="F54" s="23" t="e">
        <f>VLOOKUP($N51,УЧАСТНИКИ!$A$2:$L$1106,7,FALSE)</f>
        <v>#N/A</v>
      </c>
      <c r="G54" s="24" t="e">
        <f>VLOOKUP($N51,УЧАСТНИКИ!$A$2:$L$1106,11,FALSE)</f>
        <v>#N/A</v>
      </c>
      <c r="H54" s="25"/>
      <c r="I54" s="10">
        <f t="shared" si="0"/>
        <v>0</v>
      </c>
      <c r="J54" s="55"/>
      <c r="K54" s="26" t="str">
        <f t="shared" si="1"/>
        <v>МСМК</v>
      </c>
      <c r="L54" s="24" t="e">
        <f>VLOOKUP($N51,УЧАСТНИКИ!$A$2:$L$1106,9,FALSE)</f>
        <v>#N/A</v>
      </c>
      <c r="M54" s="22" t="e">
        <f>VLOOKUP($N51,УЧАСТНИКИ!$A$2:$L$1106,10,FALSE)</f>
        <v>#N/A</v>
      </c>
    </row>
    <row r="55" spans="1:13" x14ac:dyDescent="0.25">
      <c r="A55" s="34" t="s">
        <v>142</v>
      </c>
      <c r="B55" s="22" t="e">
        <f>VLOOKUP($N52,УЧАСТНИКИ!$A$2:$L$1106,3,FALSE)</f>
        <v>#N/A</v>
      </c>
      <c r="C55" s="23" t="e">
        <f>VLOOKUP($N52,УЧАСТНИКИ!$A$2:$L$1106,4,FALSE)</f>
        <v>#N/A</v>
      </c>
      <c r="D55" s="23" t="e">
        <f>VLOOKUP($N52,УЧАСТНИКИ!$A$2:$L$1106,8,FALSE)</f>
        <v>#N/A</v>
      </c>
      <c r="E55" s="22" t="e">
        <f>VLOOKUP($N52,УЧАСТНИКИ!$A$2:$L$1106,5,FALSE)</f>
        <v>#N/A</v>
      </c>
      <c r="F55" s="23" t="e">
        <f>VLOOKUP($N52,УЧАСТНИКИ!$A$2:$L$1106,7,FALSE)</f>
        <v>#N/A</v>
      </c>
      <c r="G55" s="24" t="e">
        <f>VLOOKUP($N52,УЧАСТНИКИ!$A$2:$L$1106,11,FALSE)</f>
        <v>#N/A</v>
      </c>
      <c r="H55" s="25"/>
      <c r="I55" s="10">
        <f t="shared" si="0"/>
        <v>0</v>
      </c>
      <c r="J55" s="55"/>
      <c r="K55" s="26" t="str">
        <f t="shared" si="1"/>
        <v>МСМК</v>
      </c>
      <c r="L55" s="24" t="e">
        <f>VLOOKUP($N52,УЧАСТНИКИ!$A$2:$L$1106,9,FALSE)</f>
        <v>#N/A</v>
      </c>
      <c r="M55" s="22" t="e">
        <f>VLOOKUP($N52,УЧАСТНИКИ!$A$2:$L$1106,10,FALSE)</f>
        <v>#N/A</v>
      </c>
    </row>
    <row r="56" spans="1:13" x14ac:dyDescent="0.25">
      <c r="A56" s="34" t="s">
        <v>143</v>
      </c>
      <c r="B56" s="22" t="e">
        <f>VLOOKUP($N53,УЧАСТНИКИ!$A$2:$L$1106,3,FALSE)</f>
        <v>#N/A</v>
      </c>
      <c r="C56" s="23" t="e">
        <f>VLOOKUP($N53,УЧАСТНИКИ!$A$2:$L$1106,4,FALSE)</f>
        <v>#N/A</v>
      </c>
      <c r="D56" s="23" t="e">
        <f>VLOOKUP($N53,УЧАСТНИКИ!$A$2:$L$1106,8,FALSE)</f>
        <v>#N/A</v>
      </c>
      <c r="E56" s="22" t="e">
        <f>VLOOKUP($N53,УЧАСТНИКИ!$A$2:$L$1106,5,FALSE)</f>
        <v>#N/A</v>
      </c>
      <c r="F56" s="23" t="e">
        <f>VLOOKUP($N53,УЧАСТНИКИ!$A$2:$L$1106,7,FALSE)</f>
        <v>#N/A</v>
      </c>
      <c r="G56" s="24" t="e">
        <f>VLOOKUP($N53,УЧАСТНИКИ!$A$2:$L$1106,11,FALSE)</f>
        <v>#N/A</v>
      </c>
      <c r="H56" s="25"/>
      <c r="I56" s="10">
        <f t="shared" si="0"/>
        <v>0</v>
      </c>
      <c r="J56" s="55"/>
      <c r="K56" s="26" t="str">
        <f t="shared" si="1"/>
        <v>МСМК</v>
      </c>
      <c r="L56" s="24" t="e">
        <f>VLOOKUP($N53,УЧАСТНИКИ!$A$2:$L$1106,9,FALSE)</f>
        <v>#N/A</v>
      </c>
      <c r="M56" s="22" t="e">
        <f>VLOOKUP($N53,УЧАСТНИКИ!$A$2:$L$1106,10,FALSE)</f>
        <v>#N/A</v>
      </c>
    </row>
    <row r="57" spans="1:13" x14ac:dyDescent="0.25">
      <c r="A57" s="23"/>
    </row>
    <row r="58" spans="1:13" x14ac:dyDescent="0.25">
      <c r="A58" s="23"/>
    </row>
    <row r="59" spans="1:13" x14ac:dyDescent="0.25">
      <c r="A59" s="23"/>
    </row>
    <row r="60" spans="1:13" x14ac:dyDescent="0.25">
      <c r="A60" s="23"/>
    </row>
    <row r="61" spans="1:13" x14ac:dyDescent="0.25">
      <c r="A61" s="23"/>
    </row>
    <row r="62" spans="1:13" x14ac:dyDescent="0.25">
      <c r="A62" s="23"/>
    </row>
    <row r="63" spans="1:13" x14ac:dyDescent="0.25">
      <c r="A63" s="23"/>
    </row>
    <row r="64" spans="1:13" x14ac:dyDescent="0.25">
      <c r="A64" s="23"/>
    </row>
    <row r="65" spans="1:1" x14ac:dyDescent="0.25">
      <c r="A65" s="23"/>
    </row>
    <row r="66" spans="1:1" x14ac:dyDescent="0.25">
      <c r="A66" s="23"/>
    </row>
    <row r="67" spans="1:1" x14ac:dyDescent="0.25">
      <c r="A67" s="23"/>
    </row>
    <row r="68" spans="1:1" x14ac:dyDescent="0.25">
      <c r="A68" s="23"/>
    </row>
    <row r="69" spans="1:1" x14ac:dyDescent="0.25">
      <c r="A69" s="23"/>
    </row>
    <row r="70" spans="1:1" x14ac:dyDescent="0.25">
      <c r="A70" s="23"/>
    </row>
    <row r="71" spans="1:1" x14ac:dyDescent="0.25">
      <c r="A71" s="23"/>
    </row>
    <row r="72" spans="1:1" x14ac:dyDescent="0.25">
      <c r="A72" s="23"/>
    </row>
    <row r="73" spans="1:1" x14ac:dyDescent="0.25">
      <c r="A73" s="23"/>
    </row>
    <row r="74" spans="1:1" x14ac:dyDescent="0.25">
      <c r="A74" s="23"/>
    </row>
    <row r="75" spans="1:1" x14ac:dyDescent="0.25">
      <c r="A75" s="23"/>
    </row>
    <row r="76" spans="1:1" x14ac:dyDescent="0.25">
      <c r="A76" s="23"/>
    </row>
    <row r="77" spans="1:1" x14ac:dyDescent="0.25">
      <c r="A77" s="23"/>
    </row>
    <row r="78" spans="1:1" x14ac:dyDescent="0.25">
      <c r="A78" s="23"/>
    </row>
    <row r="79" spans="1:1" x14ac:dyDescent="0.25">
      <c r="A79" s="23"/>
    </row>
    <row r="80" spans="1:1" x14ac:dyDescent="0.25">
      <c r="A80" s="23"/>
    </row>
    <row r="81" spans="1:1" x14ac:dyDescent="0.25">
      <c r="A81" s="23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0">
    <mergeCell ref="A10:B10"/>
    <mergeCell ref="A1:M1"/>
    <mergeCell ref="A2:M2"/>
    <mergeCell ref="A3:M3"/>
    <mergeCell ref="A9:B9"/>
    <mergeCell ref="A4:M4"/>
    <mergeCell ref="A5:M5"/>
    <mergeCell ref="A6:M6"/>
    <mergeCell ref="A7:M7"/>
    <mergeCell ref="A8:M8"/>
  </mergeCells>
  <phoneticPr fontId="1" type="noConversion"/>
  <printOptions horizontalCentered="1"/>
  <pageMargins left="0" right="0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>
    <tabColor indexed="15"/>
  </sheetPr>
  <dimension ref="A1:W101"/>
  <sheetViews>
    <sheetView view="pageBreakPreview" zoomScale="70" zoomScaleNormal="80" zoomScaleSheetLayoutView="70" workbookViewId="0">
      <selection activeCell="L15" sqref="L15"/>
    </sheetView>
  </sheetViews>
  <sheetFormatPr defaultColWidth="8.33203125" defaultRowHeight="13.2" outlineLevelCol="1" x14ac:dyDescent="0.25"/>
  <cols>
    <col min="1" max="1" width="6.33203125" style="28" customWidth="1"/>
    <col min="2" max="2" width="23.77734375" style="7" customWidth="1"/>
    <col min="3" max="3" width="9.33203125" style="11" bestFit="1" customWidth="1"/>
    <col min="4" max="4" width="7.44140625" style="11" customWidth="1"/>
    <col min="5" max="5" width="28.77734375" style="7" customWidth="1"/>
    <col min="6" max="6" width="8.33203125" style="7" hidden="1" customWidth="1"/>
    <col min="7" max="7" width="44.33203125" style="7" customWidth="1"/>
    <col min="8" max="8" width="15" style="7" hidden="1" customWidth="1" outlineLevel="1"/>
    <col min="9" max="9" width="8.88671875" style="11" customWidth="1" collapsed="1"/>
    <col min="10" max="10" width="10.5546875" style="7" customWidth="1"/>
    <col min="11" max="11" width="8.44140625" style="15" customWidth="1"/>
    <col min="12" max="12" width="31.44140625" style="7" customWidth="1"/>
    <col min="13" max="23" width="8.33203125" style="7" outlineLevel="1"/>
    <col min="24" max="16384" width="8.33203125" style="7"/>
  </cols>
  <sheetData>
    <row r="1" spans="1:2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</row>
    <row r="2" spans="1:2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8"/>
      <c r="U2" s="9"/>
    </row>
    <row r="3" spans="1:2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8"/>
      <c r="U3" s="9"/>
    </row>
    <row r="4" spans="1:2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8"/>
      <c r="U4" s="9"/>
    </row>
    <row r="5" spans="1:2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S5" s="8"/>
      <c r="T5" s="8"/>
      <c r="U5" s="9"/>
    </row>
    <row r="6" spans="1:2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S6" s="8"/>
      <c r="T6" s="8"/>
      <c r="U6" s="9"/>
    </row>
    <row r="7" spans="1:2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S7" s="8"/>
      <c r="T7" s="8"/>
      <c r="U7" s="9"/>
    </row>
    <row r="8" spans="1:23" ht="15.6" x14ac:dyDescent="0.25">
      <c r="A8" s="339" t="s">
        <v>254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S8" s="8"/>
      <c r="T8" s="8"/>
      <c r="U8" s="9"/>
    </row>
    <row r="9" spans="1:23" ht="12.75" customHeight="1" x14ac:dyDescent="0.25">
      <c r="A9" s="331" t="s">
        <v>240</v>
      </c>
      <c r="B9" s="331"/>
      <c r="D9" s="12"/>
      <c r="E9" s="13"/>
      <c r="F9" s="336"/>
      <c r="G9" s="336"/>
      <c r="H9" s="14"/>
      <c r="I9" s="337"/>
      <c r="J9" s="337"/>
      <c r="S9" s="8"/>
      <c r="T9" s="8"/>
      <c r="U9" s="9"/>
    </row>
    <row r="10" spans="1:23" ht="12.75" customHeight="1" x14ac:dyDescent="0.25">
      <c r="A10" s="331" t="s">
        <v>229</v>
      </c>
      <c r="B10" s="331"/>
      <c r="D10" s="12"/>
      <c r="E10" s="13"/>
      <c r="F10" s="335"/>
      <c r="G10" s="335"/>
      <c r="H10" s="12"/>
      <c r="I10" s="19"/>
      <c r="J10" s="19"/>
      <c r="K10" s="51"/>
      <c r="L10" s="19" t="str">
        <f>d_5</f>
        <v>г. Сочи, ул. Бзугу 2, ст. им. Славы Метревели</v>
      </c>
      <c r="S10" s="8"/>
      <c r="T10" s="8"/>
      <c r="U10" s="9"/>
    </row>
    <row r="11" spans="1:23" ht="13.8" customHeight="1" thickBot="1" x14ac:dyDescent="0.3">
      <c r="A11" s="18" t="s">
        <v>230</v>
      </c>
      <c r="D11" s="335"/>
      <c r="E11" s="335"/>
      <c r="G11" s="62"/>
      <c r="H11" s="12"/>
      <c r="I11" s="163" t="s">
        <v>70</v>
      </c>
      <c r="J11" s="19" t="str">
        <f>d_2</f>
        <v>29.05.2019г.</v>
      </c>
      <c r="K11" s="51">
        <v>0.35416666666666669</v>
      </c>
      <c r="L11" s="18" t="str">
        <f>d_6</f>
        <v>t° +17 вл. 91%</v>
      </c>
      <c r="M11" s="7" t="s">
        <v>14</v>
      </c>
      <c r="O11" s="20" t="s">
        <v>105</v>
      </c>
      <c r="P11" s="20" t="s">
        <v>106</v>
      </c>
      <c r="Q11" s="20" t="s">
        <v>107</v>
      </c>
      <c r="R11" s="20">
        <v>1</v>
      </c>
      <c r="S11" s="20">
        <v>2</v>
      </c>
      <c r="T11" s="20" t="s">
        <v>44</v>
      </c>
      <c r="U11" s="20" t="s">
        <v>108</v>
      </c>
      <c r="V11" s="20" t="s">
        <v>109</v>
      </c>
      <c r="W11" s="20" t="s">
        <v>110</v>
      </c>
    </row>
    <row r="12" spans="1:23" ht="28.8" customHeight="1" thickBot="1" x14ac:dyDescent="0.3">
      <c r="A12" s="39" t="s">
        <v>9</v>
      </c>
      <c r="B12" s="40" t="s">
        <v>58</v>
      </c>
      <c r="C12" s="40" t="s">
        <v>17</v>
      </c>
      <c r="D12" s="40" t="s">
        <v>10</v>
      </c>
      <c r="E12" s="40" t="s">
        <v>90</v>
      </c>
      <c r="F12" s="41" t="s">
        <v>94</v>
      </c>
      <c r="G12" s="42" t="s">
        <v>148</v>
      </c>
      <c r="H12" s="59"/>
      <c r="I12" s="41" t="s">
        <v>18</v>
      </c>
      <c r="J12" s="44" t="s">
        <v>145</v>
      </c>
      <c r="K12" s="44" t="s">
        <v>13</v>
      </c>
      <c r="L12" s="46" t="s">
        <v>146</v>
      </c>
      <c r="O12" s="146">
        <v>82624</v>
      </c>
      <c r="P12" s="146">
        <v>85024</v>
      </c>
      <c r="Q12" s="147">
        <v>92524</v>
      </c>
      <c r="R12" s="147">
        <v>100224</v>
      </c>
      <c r="S12" s="147">
        <v>104024</v>
      </c>
      <c r="T12" s="147">
        <v>113024</v>
      </c>
      <c r="U12" s="68"/>
      <c r="V12" s="68"/>
      <c r="W12" s="69"/>
    </row>
    <row r="13" spans="1:23" x14ac:dyDescent="0.25">
      <c r="A13" s="34" t="s">
        <v>42</v>
      </c>
      <c r="B13" s="22" t="str">
        <f>VLOOKUP($M13,УЧАСТНИКИ!$A$2:$L$1106,3,FALSE)</f>
        <v>Овчинников Вaдим</v>
      </c>
      <c r="C13" s="23" t="str">
        <f>VLOOKUP($M13,УЧАСТНИКИ!$A$2:$L$1106,4,FALSE)</f>
        <v>04.01.1996</v>
      </c>
      <c r="D13" s="23" t="str">
        <f>VLOOKUP($M13,УЧАСТНИКИ!$A$2:$L$1106,8,FALSE)</f>
        <v>КМС</v>
      </c>
      <c r="E13" s="22" t="str">
        <f>VLOOKUP($M13,УЧАСТНИКИ!$A$2:$L$1106,5,FALSE)</f>
        <v xml:space="preserve">Свердловская область </v>
      </c>
      <c r="F13" s="23">
        <f>VLOOKUP($M13,УЧАСТНИКИ!$A$2:$L$1106,7,FALSE)</f>
        <v>0</v>
      </c>
      <c r="G13" s="24" t="str">
        <f>VLOOKUP($M13,УЧАСТНИКИ!$A$2:$L$1106,11,FALSE)</f>
        <v xml:space="preserve"> ГАУ СО "ЦСП", СК "Спутник", УГЛТУ</v>
      </c>
      <c r="H13" s="37">
        <v>258963</v>
      </c>
      <c r="I13" s="10" t="str">
        <f>IF(H13=0,0,CONCATENATE(MID(H13,1,2),":",MID(H13,3,2),",",MID(H13,5,2)))</f>
        <v>25:89,63</v>
      </c>
      <c r="J13" s="26" t="str">
        <f>IF(H13&lt;=$O$12,"МСМК",IF(H13&lt;=$P$12,"МС",IF(H13&lt;=$Q$12,"КМС",IF(H13&lt;=$R$12,"1",IF(H13&lt;=$S$12,"2",IF(H13&lt;=$T$12,"3",IF(H13&lt;=$U$12,"1юн",IF(H13&lt;=$V$12,"2юн",IF(H13&lt;=$W$12,"3юн",IF(H13&gt;$W$12,"б/р"))))))))))</f>
        <v>б/р</v>
      </c>
      <c r="K13" s="24" t="str">
        <f>VLOOKUP($M13,УЧАСТНИКИ!$A$2:$L$1106,9,FALSE)</f>
        <v>К</v>
      </c>
      <c r="L13" s="22" t="str">
        <f>VLOOKUP($M13,УЧАСТНИКИ!$A$2:$L$1106,10,FALSE)</f>
        <v>Семкин А.В., Хрущелева Н.П.</v>
      </c>
      <c r="M13" s="7" t="s">
        <v>101</v>
      </c>
    </row>
    <row r="14" spans="1:23" x14ac:dyDescent="0.25">
      <c r="A14" s="34" t="s">
        <v>43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/>
      <c r="I14" s="10">
        <f t="shared" ref="I14:I35" si="0">IF(H14=0,0,CONCATENATE(MID(H14,1,2),":",MID(H14,3,2),",",MID(H14,5,2)))</f>
        <v>0</v>
      </c>
      <c r="J14" s="26" t="str">
        <f t="shared" ref="J14:J56" si="1">IF(H14&lt;=$O$12,"МСМК",IF(H14&lt;=$P$12,"МС",IF(H14&lt;=$Q$12,"КМС",IF(H14&lt;=$R$12,"1",IF(H14&lt;=$S$12,"2",IF(H14&lt;=$T$12,"3",IF(H14&lt;=$U$12,"1юн",IF(H14&lt;=$V$12,"2юн",IF(H14&lt;=$W$12,"3юн",IF(H14&gt;$W$12,"б/р"))))))))))</f>
        <v>МСМК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</row>
    <row r="15" spans="1:23" x14ac:dyDescent="0.25">
      <c r="A15" s="34" t="s">
        <v>44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/>
      <c r="I15" s="10">
        <f t="shared" si="0"/>
        <v>0</v>
      </c>
      <c r="J15" s="26" t="str">
        <f t="shared" si="1"/>
        <v>МСМК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</row>
    <row r="16" spans="1:23" x14ac:dyDescent="0.25">
      <c r="A16" s="34" t="s">
        <v>45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/>
      <c r="I16" s="10">
        <f t="shared" si="0"/>
        <v>0</v>
      </c>
      <c r="J16" s="26" t="str">
        <f t="shared" si="1"/>
        <v>МСМК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27"/>
    </row>
    <row r="17" spans="1:13" x14ac:dyDescent="0.25">
      <c r="A17" s="34" t="s">
        <v>46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0"/>
        <v>0</v>
      </c>
      <c r="J17" s="26" t="str">
        <f t="shared" si="1"/>
        <v>МСМК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27"/>
    </row>
    <row r="18" spans="1:13" x14ac:dyDescent="0.25">
      <c r="A18" s="34" t="s">
        <v>47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/>
      <c r="I18" s="10">
        <f t="shared" si="0"/>
        <v>0</v>
      </c>
      <c r="J18" s="26" t="str">
        <f t="shared" si="1"/>
        <v>МСМК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27"/>
    </row>
    <row r="19" spans="1:13" x14ac:dyDescent="0.25">
      <c r="A19" s="34" t="s">
        <v>48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/>
      <c r="I19" s="10">
        <f t="shared" si="0"/>
        <v>0</v>
      </c>
      <c r="J19" s="26" t="str">
        <f t="shared" si="1"/>
        <v>МСМК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27"/>
    </row>
    <row r="20" spans="1:13" x14ac:dyDescent="0.25">
      <c r="A20" s="34" t="s">
        <v>71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/>
      <c r="I20" s="10">
        <f t="shared" si="0"/>
        <v>0</v>
      </c>
      <c r="J20" s="26" t="str">
        <f t="shared" si="1"/>
        <v>МСМК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27"/>
    </row>
    <row r="21" spans="1:13" x14ac:dyDescent="0.25">
      <c r="A21" s="34" t="s">
        <v>78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0"/>
        <v>0</v>
      </c>
      <c r="J21" s="26" t="str">
        <f t="shared" si="1"/>
        <v>МСМК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</row>
    <row r="22" spans="1:13" x14ac:dyDescent="0.25">
      <c r="A22" s="34" t="s">
        <v>77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0"/>
        <v>0</v>
      </c>
      <c r="J22" s="26" t="str">
        <f t="shared" si="1"/>
        <v>МСМК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</row>
    <row r="23" spans="1:13" x14ac:dyDescent="0.25">
      <c r="A23" s="34" t="s">
        <v>76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0"/>
        <v>0</v>
      </c>
      <c r="J23" s="26" t="str">
        <f t="shared" si="1"/>
        <v>МСМК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</row>
    <row r="24" spans="1:13" x14ac:dyDescent="0.25">
      <c r="A24" s="34" t="s">
        <v>75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0"/>
        <v>0</v>
      </c>
      <c r="J24" s="26" t="str">
        <f t="shared" si="1"/>
        <v>МСМК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</row>
    <row r="25" spans="1:13" x14ac:dyDescent="0.25">
      <c r="A25" s="34" t="s">
        <v>74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0"/>
        <v>0</v>
      </c>
      <c r="J25" s="26" t="str">
        <f t="shared" si="1"/>
        <v>МСМК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</row>
    <row r="26" spans="1:13" x14ac:dyDescent="0.25">
      <c r="A26" s="34" t="s">
        <v>73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0"/>
        <v>0</v>
      </c>
      <c r="J26" s="26" t="str">
        <f t="shared" si="1"/>
        <v>МСМК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</row>
    <row r="27" spans="1:13" x14ac:dyDescent="0.25">
      <c r="A27" s="34" t="s">
        <v>72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0"/>
        <v>0</v>
      </c>
      <c r="J27" s="26" t="str">
        <f t="shared" si="1"/>
        <v>МСМК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</row>
    <row r="28" spans="1:13" x14ac:dyDescent="0.25">
      <c r="A28" s="34" t="s">
        <v>79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0"/>
        <v>0</v>
      </c>
      <c r="J28" s="26" t="str">
        <f t="shared" si="1"/>
        <v>МСМК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</row>
    <row r="29" spans="1:13" x14ac:dyDescent="0.25">
      <c r="A29" s="34" t="s">
        <v>80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si="0"/>
        <v>0</v>
      </c>
      <c r="J29" s="26" t="str">
        <f t="shared" si="1"/>
        <v>МСМК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</row>
    <row r="30" spans="1:13" x14ac:dyDescent="0.25">
      <c r="A30" s="34" t="s">
        <v>81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0"/>
        <v>0</v>
      </c>
      <c r="J30" s="26" t="str">
        <f t="shared" si="1"/>
        <v>МСМК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</row>
    <row r="31" spans="1:13" x14ac:dyDescent="0.25">
      <c r="A31" s="34" t="s">
        <v>82</v>
      </c>
      <c r="B31" s="22" t="e">
        <f>VLOOKUP($M31,УЧАСТНИКИ!$A$2:$L$1106,3,FALSE)</f>
        <v>#N/A</v>
      </c>
      <c r="C31" s="23" t="e">
        <f>VLOOKUP($M31,УЧАСТНИКИ!$A$2:$L$1106,4,FALSE)</f>
        <v>#N/A</v>
      </c>
      <c r="D31" s="23" t="e">
        <f>VLOOKUP($M31,УЧАСТНИКИ!$A$2:$L$1106,8,FALSE)</f>
        <v>#N/A</v>
      </c>
      <c r="E31" s="22" t="e">
        <f>VLOOKUP($M31,УЧАСТНИКИ!$A$2:$L$1106,5,FALSE)</f>
        <v>#N/A</v>
      </c>
      <c r="F31" s="23" t="e">
        <f>VLOOKUP($M31,УЧАСТНИКИ!$A$2:$L$1106,7,FALSE)</f>
        <v>#N/A</v>
      </c>
      <c r="G31" s="24" t="e">
        <f>VLOOKUP($M31,УЧАСТНИКИ!$A$2:$L$1106,11,FALSE)</f>
        <v>#N/A</v>
      </c>
      <c r="H31" s="25"/>
      <c r="I31" s="10">
        <f t="shared" si="0"/>
        <v>0</v>
      </c>
      <c r="J31" s="26" t="str">
        <f t="shared" si="1"/>
        <v>МСМК</v>
      </c>
      <c r="K31" s="24" t="e">
        <f>VLOOKUP($M31,УЧАСТНИКИ!$A$2:$L$1106,9,FALSE)</f>
        <v>#N/A</v>
      </c>
      <c r="L31" s="22" t="e">
        <f>VLOOKUP($M31,УЧАСТНИКИ!$A$2:$L$1106,10,FALSE)</f>
        <v>#N/A</v>
      </c>
    </row>
    <row r="32" spans="1:13" x14ac:dyDescent="0.25">
      <c r="A32" s="34" t="s">
        <v>83</v>
      </c>
      <c r="B32" s="22" t="e">
        <f>VLOOKUP($M32,УЧАСТНИКИ!$A$2:$L$1106,3,FALSE)</f>
        <v>#N/A</v>
      </c>
      <c r="C32" s="23" t="e">
        <f>VLOOKUP($M32,УЧАСТНИКИ!$A$2:$L$1106,4,FALSE)</f>
        <v>#N/A</v>
      </c>
      <c r="D32" s="23" t="e">
        <f>VLOOKUP($M32,УЧАСТНИКИ!$A$2:$L$1106,8,FALSE)</f>
        <v>#N/A</v>
      </c>
      <c r="E32" s="22" t="e">
        <f>VLOOKUP($M32,УЧАСТНИКИ!$A$2:$L$1106,5,FALSE)</f>
        <v>#N/A</v>
      </c>
      <c r="F32" s="23" t="e">
        <f>VLOOKUP($M32,УЧАСТНИКИ!$A$2:$L$1106,7,FALSE)</f>
        <v>#N/A</v>
      </c>
      <c r="G32" s="24" t="e">
        <f>VLOOKUP($M32,УЧАСТНИКИ!$A$2:$L$1106,11,FALSE)</f>
        <v>#N/A</v>
      </c>
      <c r="H32" s="25"/>
      <c r="I32" s="10">
        <f t="shared" si="0"/>
        <v>0</v>
      </c>
      <c r="J32" s="26" t="str">
        <f t="shared" si="1"/>
        <v>МСМК</v>
      </c>
      <c r="K32" s="24" t="e">
        <f>VLOOKUP($M32,УЧАСТНИКИ!$A$2:$L$1106,9,FALSE)</f>
        <v>#N/A</v>
      </c>
      <c r="L32" s="22" t="e">
        <f>VLOOKUP($M32,УЧАСТНИКИ!$A$2:$L$1106,10,FALSE)</f>
        <v>#N/A</v>
      </c>
    </row>
    <row r="33" spans="1:12" x14ac:dyDescent="0.25">
      <c r="A33" s="34" t="s">
        <v>84</v>
      </c>
      <c r="B33" s="22" t="e">
        <f>VLOOKUP($M33,УЧАСТНИКИ!$A$2:$L$1106,3,FALSE)</f>
        <v>#N/A</v>
      </c>
      <c r="C33" s="23" t="e">
        <f>VLOOKUP($M33,УЧАСТНИКИ!$A$2:$L$1106,4,FALSE)</f>
        <v>#N/A</v>
      </c>
      <c r="D33" s="23" t="e">
        <f>VLOOKUP($M33,УЧАСТНИКИ!$A$2:$L$1106,8,FALSE)</f>
        <v>#N/A</v>
      </c>
      <c r="E33" s="22" t="e">
        <f>VLOOKUP($M33,УЧАСТНИКИ!$A$2:$L$1106,5,FALSE)</f>
        <v>#N/A</v>
      </c>
      <c r="F33" s="23" t="e">
        <f>VLOOKUP($M33,УЧАСТНИКИ!$A$2:$L$1106,7,FALSE)</f>
        <v>#N/A</v>
      </c>
      <c r="G33" s="24" t="e">
        <f>VLOOKUP($M33,УЧАСТНИКИ!$A$2:$L$1106,11,FALSE)</f>
        <v>#N/A</v>
      </c>
      <c r="H33" s="25"/>
      <c r="I33" s="10">
        <f t="shared" si="0"/>
        <v>0</v>
      </c>
      <c r="J33" s="26" t="str">
        <f t="shared" si="1"/>
        <v>МСМК</v>
      </c>
      <c r="K33" s="24" t="e">
        <f>VLOOKUP($M33,УЧАСТНИКИ!$A$2:$L$1106,9,FALSE)</f>
        <v>#N/A</v>
      </c>
      <c r="L33" s="22" t="e">
        <f>VLOOKUP($M33,УЧАСТНИКИ!$A$2:$L$1106,10,FALSE)</f>
        <v>#N/A</v>
      </c>
    </row>
    <row r="34" spans="1:12" x14ac:dyDescent="0.25">
      <c r="A34" s="34" t="s">
        <v>28</v>
      </c>
      <c r="B34" s="22" t="e">
        <f>VLOOKUP($M34,УЧАСТНИКИ!$A$2:$L$1106,3,FALSE)</f>
        <v>#N/A</v>
      </c>
      <c r="C34" s="23" t="e">
        <f>VLOOKUP($M34,УЧАСТНИКИ!$A$2:$L$1106,4,FALSE)</f>
        <v>#N/A</v>
      </c>
      <c r="D34" s="23" t="e">
        <f>VLOOKUP($M34,УЧАСТНИКИ!$A$2:$L$1106,8,FALSE)</f>
        <v>#N/A</v>
      </c>
      <c r="E34" s="22" t="e">
        <f>VLOOKUP($M34,УЧАСТНИКИ!$A$2:$L$1106,5,FALSE)</f>
        <v>#N/A</v>
      </c>
      <c r="F34" s="23" t="e">
        <f>VLOOKUP($M34,УЧАСТНИКИ!$A$2:$L$1106,7,FALSE)</f>
        <v>#N/A</v>
      </c>
      <c r="G34" s="24" t="e">
        <f>VLOOKUP($M34,УЧАСТНИКИ!$A$2:$L$1106,11,FALSE)</f>
        <v>#N/A</v>
      </c>
      <c r="H34" s="25"/>
      <c r="I34" s="10">
        <f t="shared" si="0"/>
        <v>0</v>
      </c>
      <c r="J34" s="26" t="str">
        <f t="shared" si="1"/>
        <v>МСМК</v>
      </c>
      <c r="K34" s="24" t="e">
        <f>VLOOKUP($M34,УЧАСТНИКИ!$A$2:$L$1106,9,FALSE)</f>
        <v>#N/A</v>
      </c>
      <c r="L34" s="22" t="e">
        <f>VLOOKUP($M34,УЧАСТНИКИ!$A$2:$L$1106,10,FALSE)</f>
        <v>#N/A</v>
      </c>
    </row>
    <row r="35" spans="1:12" x14ac:dyDescent="0.25">
      <c r="A35" s="34" t="s">
        <v>122</v>
      </c>
      <c r="B35" s="22" t="e">
        <f>VLOOKUP($M35,УЧАСТНИКИ!$A$2:$L$1106,3,FALSE)</f>
        <v>#N/A</v>
      </c>
      <c r="C35" s="23" t="e">
        <f>VLOOKUP($M35,УЧАСТНИКИ!$A$2:$L$1106,4,FALSE)</f>
        <v>#N/A</v>
      </c>
      <c r="D35" s="23" t="e">
        <f>VLOOKUP($M35,УЧАСТНИКИ!$A$2:$L$1106,8,FALSE)</f>
        <v>#N/A</v>
      </c>
      <c r="E35" s="22" t="e">
        <f>VLOOKUP($M35,УЧАСТНИКИ!$A$2:$L$1106,5,FALSE)</f>
        <v>#N/A</v>
      </c>
      <c r="F35" s="23" t="e">
        <f>VLOOKUP($M35,УЧАСТНИКИ!$A$2:$L$1106,7,FALSE)</f>
        <v>#N/A</v>
      </c>
      <c r="G35" s="24" t="e">
        <f>VLOOKUP($M35,УЧАСТНИКИ!$A$2:$L$1106,11,FALSE)</f>
        <v>#N/A</v>
      </c>
      <c r="H35" s="25"/>
      <c r="I35" s="10">
        <f t="shared" si="0"/>
        <v>0</v>
      </c>
      <c r="J35" s="26" t="str">
        <f t="shared" si="1"/>
        <v>МСМК</v>
      </c>
      <c r="K35" s="24" t="e">
        <f>VLOOKUP($M35,УЧАСТНИКИ!$A$2:$L$1106,9,FALSE)</f>
        <v>#N/A</v>
      </c>
      <c r="L35" s="22" t="e">
        <f>VLOOKUP($M35,УЧАСТНИКИ!$A$2:$L$1106,10,FALSE)</f>
        <v>#N/A</v>
      </c>
    </row>
    <row r="36" spans="1:12" x14ac:dyDescent="0.25">
      <c r="A36" s="34" t="s">
        <v>123</v>
      </c>
      <c r="B36" s="22" t="e">
        <f>VLOOKUP($M36,УЧАСТНИКИ!$A$2:$L$1106,3,FALSE)</f>
        <v>#N/A</v>
      </c>
      <c r="C36" s="23" t="e">
        <f>VLOOKUP($M36,УЧАСТНИКИ!$A$2:$L$1106,4,FALSE)</f>
        <v>#N/A</v>
      </c>
      <c r="D36" s="23" t="e">
        <f>VLOOKUP($M36,УЧАСТНИКИ!$A$2:$L$1106,8,FALSE)</f>
        <v>#N/A</v>
      </c>
      <c r="E36" s="22" t="e">
        <f>VLOOKUP($M36,УЧАСТНИКИ!$A$2:$L$1106,5,FALSE)</f>
        <v>#N/A</v>
      </c>
      <c r="F36" s="23" t="e">
        <f>VLOOKUP($M36,УЧАСТНИКИ!$A$2:$L$1106,7,FALSE)</f>
        <v>#N/A</v>
      </c>
      <c r="G36" s="24" t="e">
        <f>VLOOKUP($M36,УЧАСТНИКИ!$A$2:$L$1106,11,FALSE)</f>
        <v>#N/A</v>
      </c>
      <c r="H36" s="25"/>
      <c r="I36" s="10">
        <f t="shared" ref="I36:I56" si="2">IF(H36=0,0,CONCATENATE(MID(H36,1,2),":",MID(H36,3,2),".",MID(H36,5,2)))</f>
        <v>0</v>
      </c>
      <c r="J36" s="26" t="str">
        <f t="shared" si="1"/>
        <v>МСМК</v>
      </c>
      <c r="K36" s="24" t="e">
        <f>VLOOKUP($M36,УЧАСТНИКИ!$A$2:$L$1106,9,FALSE)</f>
        <v>#N/A</v>
      </c>
      <c r="L36" s="22" t="e">
        <f>VLOOKUP($M36,УЧАСТНИКИ!$A$2:$L$1106,10,FALSE)</f>
        <v>#N/A</v>
      </c>
    </row>
    <row r="37" spans="1:12" x14ac:dyDescent="0.25">
      <c r="A37" s="34" t="s">
        <v>124</v>
      </c>
      <c r="B37" s="22" t="e">
        <f>VLOOKUP($M37,УЧАСТНИКИ!$A$2:$L$1106,3,FALSE)</f>
        <v>#N/A</v>
      </c>
      <c r="C37" s="23" t="e">
        <f>VLOOKUP($M37,УЧАСТНИКИ!$A$2:$L$1106,4,FALSE)</f>
        <v>#N/A</v>
      </c>
      <c r="D37" s="23" t="e">
        <f>VLOOKUP($M37,УЧАСТНИКИ!$A$2:$L$1106,8,FALSE)</f>
        <v>#N/A</v>
      </c>
      <c r="E37" s="22" t="e">
        <f>VLOOKUP($M37,УЧАСТНИКИ!$A$2:$L$1106,5,FALSE)</f>
        <v>#N/A</v>
      </c>
      <c r="F37" s="23" t="e">
        <f>VLOOKUP($M37,УЧАСТНИКИ!$A$2:$L$1106,7,FALSE)</f>
        <v>#N/A</v>
      </c>
      <c r="G37" s="24" t="e">
        <f>VLOOKUP($M37,УЧАСТНИКИ!$A$2:$L$1106,11,FALSE)</f>
        <v>#N/A</v>
      </c>
      <c r="H37" s="25"/>
      <c r="I37" s="10">
        <f t="shared" si="2"/>
        <v>0</v>
      </c>
      <c r="J37" s="26" t="str">
        <f t="shared" si="1"/>
        <v>МСМК</v>
      </c>
      <c r="K37" s="24" t="e">
        <f>VLOOKUP($M37,УЧАСТНИКИ!$A$2:$L$1106,9,FALSE)</f>
        <v>#N/A</v>
      </c>
      <c r="L37" s="22" t="e">
        <f>VLOOKUP($M37,УЧАСТНИКИ!$A$2:$L$1106,10,FALSE)</f>
        <v>#N/A</v>
      </c>
    </row>
    <row r="38" spans="1:12" x14ac:dyDescent="0.25">
      <c r="A38" s="34" t="s">
        <v>125</v>
      </c>
      <c r="B38" s="22" t="e">
        <f>VLOOKUP($M38,УЧАСТНИКИ!$A$2:$L$1106,3,FALSE)</f>
        <v>#N/A</v>
      </c>
      <c r="C38" s="23" t="e">
        <f>VLOOKUP($M38,УЧАСТНИКИ!$A$2:$L$1106,4,FALSE)</f>
        <v>#N/A</v>
      </c>
      <c r="D38" s="23" t="e">
        <f>VLOOKUP($M38,УЧАСТНИКИ!$A$2:$L$1106,8,FALSE)</f>
        <v>#N/A</v>
      </c>
      <c r="E38" s="22" t="e">
        <f>VLOOKUP($M38,УЧАСТНИКИ!$A$2:$L$1106,5,FALSE)</f>
        <v>#N/A</v>
      </c>
      <c r="F38" s="23" t="e">
        <f>VLOOKUP($M38,УЧАСТНИКИ!$A$2:$L$1106,7,FALSE)</f>
        <v>#N/A</v>
      </c>
      <c r="G38" s="24" t="e">
        <f>VLOOKUP($M38,УЧАСТНИКИ!$A$2:$L$1106,11,FALSE)</f>
        <v>#N/A</v>
      </c>
      <c r="H38" s="25"/>
      <c r="I38" s="10">
        <f t="shared" si="2"/>
        <v>0</v>
      </c>
      <c r="J38" s="26" t="str">
        <f t="shared" si="1"/>
        <v>МСМК</v>
      </c>
      <c r="K38" s="24" t="e">
        <f>VLOOKUP($M38,УЧАСТНИКИ!$A$2:$L$1106,9,FALSE)</f>
        <v>#N/A</v>
      </c>
      <c r="L38" s="22" t="e">
        <f>VLOOKUP($M38,УЧАСТНИКИ!$A$2:$L$1106,10,FALSE)</f>
        <v>#N/A</v>
      </c>
    </row>
    <row r="39" spans="1:12" x14ac:dyDescent="0.25">
      <c r="A39" s="34" t="s">
        <v>126</v>
      </c>
      <c r="B39" s="22" t="e">
        <f>VLOOKUP($M39,УЧАСТНИКИ!$A$2:$L$1106,3,FALSE)</f>
        <v>#N/A</v>
      </c>
      <c r="C39" s="23" t="e">
        <f>VLOOKUP($M39,УЧАСТНИКИ!$A$2:$L$1106,4,FALSE)</f>
        <v>#N/A</v>
      </c>
      <c r="D39" s="23" t="e">
        <f>VLOOKUP($M39,УЧАСТНИКИ!$A$2:$L$1106,8,FALSE)</f>
        <v>#N/A</v>
      </c>
      <c r="E39" s="22" t="e">
        <f>VLOOKUP($M39,УЧАСТНИКИ!$A$2:$L$1106,5,FALSE)</f>
        <v>#N/A</v>
      </c>
      <c r="F39" s="23" t="e">
        <f>VLOOKUP($M39,УЧАСТНИКИ!$A$2:$L$1106,7,FALSE)</f>
        <v>#N/A</v>
      </c>
      <c r="G39" s="24" t="e">
        <f>VLOOKUP($M39,УЧАСТНИКИ!$A$2:$L$1106,11,FALSE)</f>
        <v>#N/A</v>
      </c>
      <c r="H39" s="25"/>
      <c r="I39" s="10">
        <f t="shared" si="2"/>
        <v>0</v>
      </c>
      <c r="J39" s="26" t="str">
        <f t="shared" si="1"/>
        <v>МСМК</v>
      </c>
      <c r="K39" s="24" t="e">
        <f>VLOOKUP($M39,УЧАСТНИКИ!$A$2:$L$1106,9,FALSE)</f>
        <v>#N/A</v>
      </c>
      <c r="L39" s="22" t="e">
        <f>VLOOKUP($M39,УЧАСТНИКИ!$A$2:$L$1106,10,FALSE)</f>
        <v>#N/A</v>
      </c>
    </row>
    <row r="40" spans="1:12" x14ac:dyDescent="0.25">
      <c r="A40" s="34" t="s">
        <v>127</v>
      </c>
      <c r="B40" s="22" t="e">
        <f>VLOOKUP($M40,УЧАСТНИКИ!$A$2:$L$1106,3,FALSE)</f>
        <v>#N/A</v>
      </c>
      <c r="C40" s="23" t="e">
        <f>VLOOKUP($M40,УЧАСТНИКИ!$A$2:$L$1106,4,FALSE)</f>
        <v>#N/A</v>
      </c>
      <c r="D40" s="23" t="e">
        <f>VLOOKUP($M40,УЧАСТНИКИ!$A$2:$L$1106,8,FALSE)</f>
        <v>#N/A</v>
      </c>
      <c r="E40" s="22" t="e">
        <f>VLOOKUP($M40,УЧАСТНИКИ!$A$2:$L$1106,5,FALSE)</f>
        <v>#N/A</v>
      </c>
      <c r="F40" s="23" t="e">
        <f>VLOOKUP($M40,УЧАСТНИКИ!$A$2:$L$1106,7,FALSE)</f>
        <v>#N/A</v>
      </c>
      <c r="G40" s="24" t="e">
        <f>VLOOKUP($M40,УЧАСТНИКИ!$A$2:$L$1106,11,FALSE)</f>
        <v>#N/A</v>
      </c>
      <c r="H40" s="25"/>
      <c r="I40" s="10">
        <f t="shared" si="2"/>
        <v>0</v>
      </c>
      <c r="J40" s="26" t="str">
        <f t="shared" si="1"/>
        <v>МСМК</v>
      </c>
      <c r="K40" s="24" t="e">
        <f>VLOOKUP($M40,УЧАСТНИКИ!$A$2:$L$1106,9,FALSE)</f>
        <v>#N/A</v>
      </c>
      <c r="L40" s="22" t="e">
        <f>VLOOKUP($M40,УЧАСТНИКИ!$A$2:$L$1106,10,FALSE)</f>
        <v>#N/A</v>
      </c>
    </row>
    <row r="41" spans="1:12" x14ac:dyDescent="0.25">
      <c r="A41" s="34" t="s">
        <v>128</v>
      </c>
      <c r="B41" s="22" t="e">
        <f>VLOOKUP($M41,УЧАСТНИКИ!$A$2:$L$1106,3,FALSE)</f>
        <v>#N/A</v>
      </c>
      <c r="C41" s="23" t="e">
        <f>VLOOKUP($M41,УЧАСТНИКИ!$A$2:$L$1106,4,FALSE)</f>
        <v>#N/A</v>
      </c>
      <c r="D41" s="23" t="e">
        <f>VLOOKUP($M41,УЧАСТНИКИ!$A$2:$L$1106,8,FALSE)</f>
        <v>#N/A</v>
      </c>
      <c r="E41" s="22" t="e">
        <f>VLOOKUP($M41,УЧАСТНИКИ!$A$2:$L$1106,5,FALSE)</f>
        <v>#N/A</v>
      </c>
      <c r="F41" s="23" t="e">
        <f>VLOOKUP($M41,УЧАСТНИКИ!$A$2:$L$1106,7,FALSE)</f>
        <v>#N/A</v>
      </c>
      <c r="G41" s="24" t="e">
        <f>VLOOKUP($M41,УЧАСТНИКИ!$A$2:$L$1106,11,FALSE)</f>
        <v>#N/A</v>
      </c>
      <c r="H41" s="25"/>
      <c r="I41" s="10">
        <f t="shared" si="2"/>
        <v>0</v>
      </c>
      <c r="J41" s="26" t="str">
        <f t="shared" si="1"/>
        <v>МСМК</v>
      </c>
      <c r="K41" s="24" t="e">
        <f>VLOOKUP($M41,УЧАСТНИКИ!$A$2:$L$1106,9,FALSE)</f>
        <v>#N/A</v>
      </c>
      <c r="L41" s="22" t="e">
        <f>VLOOKUP($M41,УЧАСТНИКИ!$A$2:$L$1106,10,FALSE)</f>
        <v>#N/A</v>
      </c>
    </row>
    <row r="42" spans="1:12" x14ac:dyDescent="0.25">
      <c r="A42" s="34" t="s">
        <v>129</v>
      </c>
      <c r="B42" s="22" t="e">
        <f>VLOOKUP($M42,УЧАСТНИКИ!$A$2:$L$1106,3,FALSE)</f>
        <v>#N/A</v>
      </c>
      <c r="C42" s="23" t="e">
        <f>VLOOKUP($M42,УЧАСТНИКИ!$A$2:$L$1106,4,FALSE)</f>
        <v>#N/A</v>
      </c>
      <c r="D42" s="23" t="e">
        <f>VLOOKUP($M42,УЧАСТНИКИ!$A$2:$L$1106,8,FALSE)</f>
        <v>#N/A</v>
      </c>
      <c r="E42" s="22" t="e">
        <f>VLOOKUP($M42,УЧАСТНИКИ!$A$2:$L$1106,5,FALSE)</f>
        <v>#N/A</v>
      </c>
      <c r="F42" s="23" t="e">
        <f>VLOOKUP($M42,УЧАСТНИКИ!$A$2:$L$1106,7,FALSE)</f>
        <v>#N/A</v>
      </c>
      <c r="G42" s="24" t="e">
        <f>VLOOKUP($M42,УЧАСТНИКИ!$A$2:$L$1106,11,FALSE)</f>
        <v>#N/A</v>
      </c>
      <c r="H42" s="25"/>
      <c r="I42" s="10">
        <f t="shared" si="2"/>
        <v>0</v>
      </c>
      <c r="J42" s="26" t="str">
        <f t="shared" si="1"/>
        <v>МСМК</v>
      </c>
      <c r="K42" s="24" t="e">
        <f>VLOOKUP($M42,УЧАСТНИКИ!$A$2:$L$1106,9,FALSE)</f>
        <v>#N/A</v>
      </c>
      <c r="L42" s="22" t="e">
        <f>VLOOKUP($M42,УЧАСТНИКИ!$A$2:$L$1106,10,FALSE)</f>
        <v>#N/A</v>
      </c>
    </row>
    <row r="43" spans="1:12" x14ac:dyDescent="0.25">
      <c r="A43" s="34" t="s">
        <v>130</v>
      </c>
      <c r="B43" s="22" t="e">
        <f>VLOOKUP($M43,УЧАСТНИКИ!$A$2:$L$1106,3,FALSE)</f>
        <v>#N/A</v>
      </c>
      <c r="C43" s="23" t="e">
        <f>VLOOKUP($M43,УЧАСТНИКИ!$A$2:$L$1106,4,FALSE)</f>
        <v>#N/A</v>
      </c>
      <c r="D43" s="23" t="e">
        <f>VLOOKUP($M43,УЧАСТНИКИ!$A$2:$L$1106,8,FALSE)</f>
        <v>#N/A</v>
      </c>
      <c r="E43" s="22" t="e">
        <f>VLOOKUP($M43,УЧАСТНИКИ!$A$2:$L$1106,5,FALSE)</f>
        <v>#N/A</v>
      </c>
      <c r="F43" s="23" t="e">
        <f>VLOOKUP($M43,УЧАСТНИКИ!$A$2:$L$1106,7,FALSE)</f>
        <v>#N/A</v>
      </c>
      <c r="G43" s="24" t="e">
        <f>VLOOKUP($M43,УЧАСТНИКИ!$A$2:$L$1106,11,FALSE)</f>
        <v>#N/A</v>
      </c>
      <c r="H43" s="25"/>
      <c r="I43" s="10">
        <f t="shared" si="2"/>
        <v>0</v>
      </c>
      <c r="J43" s="26" t="str">
        <f t="shared" si="1"/>
        <v>МСМК</v>
      </c>
      <c r="K43" s="24" t="e">
        <f>VLOOKUP($M43,УЧАСТНИКИ!$A$2:$L$1106,9,FALSE)</f>
        <v>#N/A</v>
      </c>
      <c r="L43" s="22" t="e">
        <f>VLOOKUP($M43,УЧАСТНИКИ!$A$2:$L$1106,10,FALSE)</f>
        <v>#N/A</v>
      </c>
    </row>
    <row r="44" spans="1:12" x14ac:dyDescent="0.25">
      <c r="A44" s="34" t="s">
        <v>131</v>
      </c>
      <c r="B44" s="22" t="e">
        <f>VLOOKUP($M44,УЧАСТНИКИ!$A$2:$L$1106,3,FALSE)</f>
        <v>#N/A</v>
      </c>
      <c r="C44" s="23" t="e">
        <f>VLOOKUP($M44,УЧАСТНИКИ!$A$2:$L$1106,4,FALSE)</f>
        <v>#N/A</v>
      </c>
      <c r="D44" s="23" t="e">
        <f>VLOOKUP($M44,УЧАСТНИКИ!$A$2:$L$1106,8,FALSE)</f>
        <v>#N/A</v>
      </c>
      <c r="E44" s="22" t="e">
        <f>VLOOKUP($M44,УЧАСТНИКИ!$A$2:$L$1106,5,FALSE)</f>
        <v>#N/A</v>
      </c>
      <c r="F44" s="23" t="e">
        <f>VLOOKUP($M44,УЧАСТНИКИ!$A$2:$L$1106,7,FALSE)</f>
        <v>#N/A</v>
      </c>
      <c r="G44" s="24" t="e">
        <f>VLOOKUP($M44,УЧАСТНИКИ!$A$2:$L$1106,11,FALSE)</f>
        <v>#N/A</v>
      </c>
      <c r="H44" s="25"/>
      <c r="I44" s="10">
        <f t="shared" si="2"/>
        <v>0</v>
      </c>
      <c r="J44" s="26" t="str">
        <f t="shared" si="1"/>
        <v>МСМК</v>
      </c>
      <c r="K44" s="24" t="e">
        <f>VLOOKUP($M44,УЧАСТНИКИ!$A$2:$L$1106,9,FALSE)</f>
        <v>#N/A</v>
      </c>
      <c r="L44" s="22" t="e">
        <f>VLOOKUP($M44,УЧАСТНИКИ!$A$2:$L$1106,10,FALSE)</f>
        <v>#N/A</v>
      </c>
    </row>
    <row r="45" spans="1:12" x14ac:dyDescent="0.25">
      <c r="A45" s="34" t="s">
        <v>132</v>
      </c>
      <c r="B45" s="22" t="e">
        <f>VLOOKUP($M45,УЧАСТНИКИ!$A$2:$L$1106,3,FALSE)</f>
        <v>#N/A</v>
      </c>
      <c r="C45" s="23" t="e">
        <f>VLOOKUP($M45,УЧАСТНИКИ!$A$2:$L$1106,4,FALSE)</f>
        <v>#N/A</v>
      </c>
      <c r="D45" s="23" t="e">
        <f>VLOOKUP($M45,УЧАСТНИКИ!$A$2:$L$1106,8,FALSE)</f>
        <v>#N/A</v>
      </c>
      <c r="E45" s="22" t="e">
        <f>VLOOKUP($M45,УЧАСТНИКИ!$A$2:$L$1106,5,FALSE)</f>
        <v>#N/A</v>
      </c>
      <c r="F45" s="23" t="e">
        <f>VLOOKUP($M45,УЧАСТНИКИ!$A$2:$L$1106,7,FALSE)</f>
        <v>#N/A</v>
      </c>
      <c r="G45" s="24" t="e">
        <f>VLOOKUP($M45,УЧАСТНИКИ!$A$2:$L$1106,11,FALSE)</f>
        <v>#N/A</v>
      </c>
      <c r="H45" s="25"/>
      <c r="I45" s="10">
        <f t="shared" si="2"/>
        <v>0</v>
      </c>
      <c r="J45" s="26" t="str">
        <f t="shared" si="1"/>
        <v>МСМК</v>
      </c>
      <c r="K45" s="24" t="e">
        <f>VLOOKUP($M45,УЧАСТНИКИ!$A$2:$L$1106,9,FALSE)</f>
        <v>#N/A</v>
      </c>
      <c r="L45" s="22" t="e">
        <f>VLOOKUP($M45,УЧАСТНИКИ!$A$2:$L$1106,10,FALSE)</f>
        <v>#N/A</v>
      </c>
    </row>
    <row r="46" spans="1:12" x14ac:dyDescent="0.25">
      <c r="A46" s="34" t="s">
        <v>133</v>
      </c>
      <c r="B46" s="22" t="e">
        <f>VLOOKUP($M46,УЧАСТНИКИ!$A$2:$L$1106,3,FALSE)</f>
        <v>#N/A</v>
      </c>
      <c r="C46" s="23" t="e">
        <f>VLOOKUP($M46,УЧАСТНИКИ!$A$2:$L$1106,4,FALSE)</f>
        <v>#N/A</v>
      </c>
      <c r="D46" s="23" t="e">
        <f>VLOOKUP($M46,УЧАСТНИКИ!$A$2:$L$1106,8,FALSE)</f>
        <v>#N/A</v>
      </c>
      <c r="E46" s="22" t="e">
        <f>VLOOKUP($M46,УЧАСТНИКИ!$A$2:$L$1106,5,FALSE)</f>
        <v>#N/A</v>
      </c>
      <c r="F46" s="23" t="e">
        <f>VLOOKUP($M46,УЧАСТНИКИ!$A$2:$L$1106,7,FALSE)</f>
        <v>#N/A</v>
      </c>
      <c r="G46" s="24" t="e">
        <f>VLOOKUP($M46,УЧАСТНИКИ!$A$2:$L$1106,11,FALSE)</f>
        <v>#N/A</v>
      </c>
      <c r="H46" s="25"/>
      <c r="I46" s="10">
        <f t="shared" si="2"/>
        <v>0</v>
      </c>
      <c r="J46" s="26" t="str">
        <f t="shared" si="1"/>
        <v>МСМК</v>
      </c>
      <c r="K46" s="24" t="e">
        <f>VLOOKUP($M46,УЧАСТНИКИ!$A$2:$L$1106,9,FALSE)</f>
        <v>#N/A</v>
      </c>
      <c r="L46" s="22" t="e">
        <f>VLOOKUP($M46,УЧАСТНИКИ!$A$2:$L$1106,10,FALSE)</f>
        <v>#N/A</v>
      </c>
    </row>
    <row r="47" spans="1:12" x14ac:dyDescent="0.25">
      <c r="A47" s="34" t="s">
        <v>134</v>
      </c>
      <c r="B47" s="22" t="e">
        <f>VLOOKUP($M47,УЧАСТНИКИ!$A$2:$L$1106,3,FALSE)</f>
        <v>#N/A</v>
      </c>
      <c r="C47" s="23" t="e">
        <f>VLOOKUP($M47,УЧАСТНИКИ!$A$2:$L$1106,4,FALSE)</f>
        <v>#N/A</v>
      </c>
      <c r="D47" s="23" t="e">
        <f>VLOOKUP($M47,УЧАСТНИКИ!$A$2:$L$1106,8,FALSE)</f>
        <v>#N/A</v>
      </c>
      <c r="E47" s="22" t="e">
        <f>VLOOKUP($M47,УЧАСТНИКИ!$A$2:$L$1106,5,FALSE)</f>
        <v>#N/A</v>
      </c>
      <c r="F47" s="23" t="e">
        <f>VLOOKUP($M47,УЧАСТНИКИ!$A$2:$L$1106,7,FALSE)</f>
        <v>#N/A</v>
      </c>
      <c r="G47" s="24" t="e">
        <f>VLOOKUP($M47,УЧАСТНИКИ!$A$2:$L$1106,11,FALSE)</f>
        <v>#N/A</v>
      </c>
      <c r="H47" s="25"/>
      <c r="I47" s="10">
        <f t="shared" si="2"/>
        <v>0</v>
      </c>
      <c r="J47" s="26" t="str">
        <f t="shared" si="1"/>
        <v>МСМК</v>
      </c>
      <c r="K47" s="24" t="e">
        <f>VLOOKUP($M47,УЧАСТНИКИ!$A$2:$L$1106,9,FALSE)</f>
        <v>#N/A</v>
      </c>
      <c r="L47" s="22" t="e">
        <f>VLOOKUP($M47,УЧАСТНИКИ!$A$2:$L$1106,10,FALSE)</f>
        <v>#N/A</v>
      </c>
    </row>
    <row r="48" spans="1:12" x14ac:dyDescent="0.25">
      <c r="A48" s="34" t="s">
        <v>135</v>
      </c>
      <c r="B48" s="22" t="e">
        <f>VLOOKUP($M48,УЧАСТНИКИ!$A$2:$L$1106,3,FALSE)</f>
        <v>#N/A</v>
      </c>
      <c r="C48" s="23" t="e">
        <f>VLOOKUP($M48,УЧАСТНИКИ!$A$2:$L$1106,4,FALSE)</f>
        <v>#N/A</v>
      </c>
      <c r="D48" s="23" t="e">
        <f>VLOOKUP($M48,УЧАСТНИКИ!$A$2:$L$1106,8,FALSE)</f>
        <v>#N/A</v>
      </c>
      <c r="E48" s="22" t="e">
        <f>VLOOKUP($M48,УЧАСТНИКИ!$A$2:$L$1106,5,FALSE)</f>
        <v>#N/A</v>
      </c>
      <c r="F48" s="23" t="e">
        <f>VLOOKUP($M48,УЧАСТНИКИ!$A$2:$L$1106,7,FALSE)</f>
        <v>#N/A</v>
      </c>
      <c r="G48" s="24" t="e">
        <f>VLOOKUP($M48,УЧАСТНИКИ!$A$2:$L$1106,11,FALSE)</f>
        <v>#N/A</v>
      </c>
      <c r="H48" s="25"/>
      <c r="I48" s="10">
        <f t="shared" si="2"/>
        <v>0</v>
      </c>
      <c r="J48" s="26" t="str">
        <f t="shared" si="1"/>
        <v>МСМК</v>
      </c>
      <c r="K48" s="24" t="e">
        <f>VLOOKUP($M48,УЧАСТНИКИ!$A$2:$L$1106,9,FALSE)</f>
        <v>#N/A</v>
      </c>
      <c r="L48" s="22" t="e">
        <f>VLOOKUP($M48,УЧАСТНИКИ!$A$2:$L$1106,10,FALSE)</f>
        <v>#N/A</v>
      </c>
    </row>
    <row r="49" spans="1:12" x14ac:dyDescent="0.25">
      <c r="A49" s="34" t="s">
        <v>136</v>
      </c>
      <c r="B49" s="22" t="e">
        <f>VLOOKUP($M49,УЧАСТНИКИ!$A$2:$L$1106,3,FALSE)</f>
        <v>#N/A</v>
      </c>
      <c r="C49" s="23" t="e">
        <f>VLOOKUP($M49,УЧАСТНИКИ!$A$2:$L$1106,4,FALSE)</f>
        <v>#N/A</v>
      </c>
      <c r="D49" s="23" t="e">
        <f>VLOOKUP($M49,УЧАСТНИКИ!$A$2:$L$1106,8,FALSE)</f>
        <v>#N/A</v>
      </c>
      <c r="E49" s="22" t="e">
        <f>VLOOKUP($M49,УЧАСТНИКИ!$A$2:$L$1106,5,FALSE)</f>
        <v>#N/A</v>
      </c>
      <c r="F49" s="23" t="e">
        <f>VLOOKUP($M49,УЧАСТНИКИ!$A$2:$L$1106,7,FALSE)</f>
        <v>#N/A</v>
      </c>
      <c r="G49" s="24" t="e">
        <f>VLOOKUP($M49,УЧАСТНИКИ!$A$2:$L$1106,11,FALSE)</f>
        <v>#N/A</v>
      </c>
      <c r="H49" s="25"/>
      <c r="I49" s="10">
        <f t="shared" si="2"/>
        <v>0</v>
      </c>
      <c r="J49" s="26" t="str">
        <f t="shared" si="1"/>
        <v>МСМК</v>
      </c>
      <c r="K49" s="24" t="e">
        <f>VLOOKUP($M49,УЧАСТНИКИ!$A$2:$L$1106,9,FALSE)</f>
        <v>#N/A</v>
      </c>
      <c r="L49" s="22" t="e">
        <f>VLOOKUP($M49,УЧАСТНИКИ!$A$2:$L$1106,10,FALSE)</f>
        <v>#N/A</v>
      </c>
    </row>
    <row r="50" spans="1:12" x14ac:dyDescent="0.25">
      <c r="A50" s="34" t="s">
        <v>137</v>
      </c>
      <c r="B50" s="22" t="e">
        <f>VLOOKUP($M50,УЧАСТНИКИ!$A$2:$L$1106,3,FALSE)</f>
        <v>#N/A</v>
      </c>
      <c r="C50" s="23" t="e">
        <f>VLOOKUP($M50,УЧАСТНИКИ!$A$2:$L$1106,4,FALSE)</f>
        <v>#N/A</v>
      </c>
      <c r="D50" s="23" t="e">
        <f>VLOOKUP($M50,УЧАСТНИКИ!$A$2:$L$1106,8,FALSE)</f>
        <v>#N/A</v>
      </c>
      <c r="E50" s="22" t="e">
        <f>VLOOKUP($M50,УЧАСТНИКИ!$A$2:$L$1106,5,FALSE)</f>
        <v>#N/A</v>
      </c>
      <c r="F50" s="23" t="e">
        <f>VLOOKUP($M50,УЧАСТНИКИ!$A$2:$L$1106,7,FALSE)</f>
        <v>#N/A</v>
      </c>
      <c r="G50" s="24" t="e">
        <f>VLOOKUP($M50,УЧАСТНИКИ!$A$2:$L$1106,11,FALSE)</f>
        <v>#N/A</v>
      </c>
      <c r="H50" s="25"/>
      <c r="I50" s="10">
        <f t="shared" si="2"/>
        <v>0</v>
      </c>
      <c r="J50" s="26" t="str">
        <f t="shared" si="1"/>
        <v>МСМК</v>
      </c>
      <c r="K50" s="24" t="e">
        <f>VLOOKUP($M50,УЧАСТНИКИ!$A$2:$L$1106,9,FALSE)</f>
        <v>#N/A</v>
      </c>
      <c r="L50" s="22" t="e">
        <f>VLOOKUP($M50,УЧАСТНИКИ!$A$2:$L$1106,10,FALSE)</f>
        <v>#N/A</v>
      </c>
    </row>
    <row r="51" spans="1:12" x14ac:dyDescent="0.25">
      <c r="A51" s="34" t="s">
        <v>138</v>
      </c>
      <c r="B51" s="22" t="e">
        <f>VLOOKUP($M51,УЧАСТНИКИ!$A$2:$L$1106,3,FALSE)</f>
        <v>#N/A</v>
      </c>
      <c r="C51" s="23" t="e">
        <f>VLOOKUP($M51,УЧАСТНИКИ!$A$2:$L$1106,4,FALSE)</f>
        <v>#N/A</v>
      </c>
      <c r="D51" s="23" t="e">
        <f>VLOOKUP($M51,УЧАСТНИКИ!$A$2:$L$1106,8,FALSE)</f>
        <v>#N/A</v>
      </c>
      <c r="E51" s="22" t="e">
        <f>VLOOKUP($M51,УЧАСТНИКИ!$A$2:$L$1106,5,FALSE)</f>
        <v>#N/A</v>
      </c>
      <c r="F51" s="23" t="e">
        <f>VLOOKUP($M51,УЧАСТНИКИ!$A$2:$L$1106,7,FALSE)</f>
        <v>#N/A</v>
      </c>
      <c r="G51" s="24" t="e">
        <f>VLOOKUP($M51,УЧАСТНИКИ!$A$2:$L$1106,11,FALSE)</f>
        <v>#N/A</v>
      </c>
      <c r="H51" s="25"/>
      <c r="I51" s="10">
        <f t="shared" si="2"/>
        <v>0</v>
      </c>
      <c r="J51" s="26" t="str">
        <f t="shared" si="1"/>
        <v>МСМК</v>
      </c>
      <c r="K51" s="24" t="e">
        <f>VLOOKUP($M51,УЧАСТНИКИ!$A$2:$L$1106,9,FALSE)</f>
        <v>#N/A</v>
      </c>
      <c r="L51" s="22" t="e">
        <f>VLOOKUP($M51,УЧАСТНИКИ!$A$2:$L$1106,10,FALSE)</f>
        <v>#N/A</v>
      </c>
    </row>
    <row r="52" spans="1:12" x14ac:dyDescent="0.25">
      <c r="A52" s="34" t="s">
        <v>139</v>
      </c>
      <c r="B52" s="22" t="e">
        <f>VLOOKUP($M52,УЧАСТНИКИ!$A$2:$L$1106,3,FALSE)</f>
        <v>#N/A</v>
      </c>
      <c r="C52" s="23" t="e">
        <f>VLOOKUP($M52,УЧАСТНИКИ!$A$2:$L$1106,4,FALSE)</f>
        <v>#N/A</v>
      </c>
      <c r="D52" s="23" t="e">
        <f>VLOOKUP($M52,УЧАСТНИКИ!$A$2:$L$1106,8,FALSE)</f>
        <v>#N/A</v>
      </c>
      <c r="E52" s="22" t="e">
        <f>VLOOKUP($M52,УЧАСТНИКИ!$A$2:$L$1106,5,FALSE)</f>
        <v>#N/A</v>
      </c>
      <c r="F52" s="23" t="e">
        <f>VLOOKUP($M52,УЧАСТНИКИ!$A$2:$L$1106,7,FALSE)</f>
        <v>#N/A</v>
      </c>
      <c r="G52" s="24" t="e">
        <f>VLOOKUP($M52,УЧАСТНИКИ!$A$2:$L$1106,11,FALSE)</f>
        <v>#N/A</v>
      </c>
      <c r="H52" s="25"/>
      <c r="I52" s="10">
        <f t="shared" si="2"/>
        <v>0</v>
      </c>
      <c r="J52" s="26" t="str">
        <f t="shared" si="1"/>
        <v>МСМК</v>
      </c>
      <c r="K52" s="24" t="e">
        <f>VLOOKUP($M52,УЧАСТНИКИ!$A$2:$L$1106,9,FALSE)</f>
        <v>#N/A</v>
      </c>
      <c r="L52" s="22" t="e">
        <f>VLOOKUP($M52,УЧАСТНИКИ!$A$2:$L$1106,10,FALSE)</f>
        <v>#N/A</v>
      </c>
    </row>
    <row r="53" spans="1:12" x14ac:dyDescent="0.25">
      <c r="A53" s="34" t="s">
        <v>140</v>
      </c>
      <c r="B53" s="22" t="e">
        <f>VLOOKUP($M53,УЧАСТНИКИ!$A$2:$L$1106,3,FALSE)</f>
        <v>#N/A</v>
      </c>
      <c r="C53" s="23" t="e">
        <f>VLOOKUP($M53,УЧАСТНИКИ!$A$2:$L$1106,4,FALSE)</f>
        <v>#N/A</v>
      </c>
      <c r="D53" s="23" t="e">
        <f>VLOOKUP($M53,УЧАСТНИКИ!$A$2:$L$1106,8,FALSE)</f>
        <v>#N/A</v>
      </c>
      <c r="E53" s="22" t="e">
        <f>VLOOKUP($M53,УЧАСТНИКИ!$A$2:$L$1106,5,FALSE)</f>
        <v>#N/A</v>
      </c>
      <c r="F53" s="23" t="e">
        <f>VLOOKUP($M53,УЧАСТНИКИ!$A$2:$L$1106,7,FALSE)</f>
        <v>#N/A</v>
      </c>
      <c r="G53" s="24" t="e">
        <f>VLOOKUP($M53,УЧАСТНИКИ!$A$2:$L$1106,11,FALSE)</f>
        <v>#N/A</v>
      </c>
      <c r="H53" s="25"/>
      <c r="I53" s="10">
        <f t="shared" si="2"/>
        <v>0</v>
      </c>
      <c r="J53" s="26" t="str">
        <f t="shared" si="1"/>
        <v>МСМК</v>
      </c>
      <c r="K53" s="24" t="e">
        <f>VLOOKUP($M53,УЧАСТНИКИ!$A$2:$L$1106,9,FALSE)</f>
        <v>#N/A</v>
      </c>
      <c r="L53" s="22" t="e">
        <f>VLOOKUP($M53,УЧАСТНИКИ!$A$2:$L$1106,10,FALSE)</f>
        <v>#N/A</v>
      </c>
    </row>
    <row r="54" spans="1:12" x14ac:dyDescent="0.25">
      <c r="A54" s="34" t="s">
        <v>141</v>
      </c>
      <c r="B54" s="22" t="e">
        <f>VLOOKUP($M54,УЧАСТНИКИ!$A$2:$L$1106,3,FALSE)</f>
        <v>#N/A</v>
      </c>
      <c r="C54" s="23" t="e">
        <f>VLOOKUP($M54,УЧАСТНИКИ!$A$2:$L$1106,4,FALSE)</f>
        <v>#N/A</v>
      </c>
      <c r="D54" s="23" t="e">
        <f>VLOOKUP($M54,УЧАСТНИКИ!$A$2:$L$1106,8,FALSE)</f>
        <v>#N/A</v>
      </c>
      <c r="E54" s="22" t="e">
        <f>VLOOKUP($M54,УЧАСТНИКИ!$A$2:$L$1106,5,FALSE)</f>
        <v>#N/A</v>
      </c>
      <c r="F54" s="23" t="e">
        <f>VLOOKUP($M54,УЧАСТНИКИ!$A$2:$L$1106,7,FALSE)</f>
        <v>#N/A</v>
      </c>
      <c r="G54" s="24" t="e">
        <f>VLOOKUP($M54,УЧАСТНИКИ!$A$2:$L$1106,11,FALSE)</f>
        <v>#N/A</v>
      </c>
      <c r="H54" s="25"/>
      <c r="I54" s="10">
        <f t="shared" si="2"/>
        <v>0</v>
      </c>
      <c r="J54" s="26" t="str">
        <f t="shared" si="1"/>
        <v>МСМК</v>
      </c>
      <c r="K54" s="24" t="e">
        <f>VLOOKUP($M54,УЧАСТНИКИ!$A$2:$L$1106,9,FALSE)</f>
        <v>#N/A</v>
      </c>
      <c r="L54" s="22" t="e">
        <f>VLOOKUP($M54,УЧАСТНИКИ!$A$2:$L$1106,10,FALSE)</f>
        <v>#N/A</v>
      </c>
    </row>
    <row r="55" spans="1:12" x14ac:dyDescent="0.25">
      <c r="A55" s="34" t="s">
        <v>142</v>
      </c>
      <c r="B55" s="22" t="e">
        <f>VLOOKUP($M55,УЧАСТНИКИ!$A$2:$L$1106,3,FALSE)</f>
        <v>#N/A</v>
      </c>
      <c r="C55" s="23" t="e">
        <f>VLOOKUP($M55,УЧАСТНИКИ!$A$2:$L$1106,4,FALSE)</f>
        <v>#N/A</v>
      </c>
      <c r="D55" s="23" t="e">
        <f>VLOOKUP($M55,УЧАСТНИКИ!$A$2:$L$1106,8,FALSE)</f>
        <v>#N/A</v>
      </c>
      <c r="E55" s="22" t="e">
        <f>VLOOKUP($M55,УЧАСТНИКИ!$A$2:$L$1106,5,FALSE)</f>
        <v>#N/A</v>
      </c>
      <c r="F55" s="23" t="e">
        <f>VLOOKUP($M55,УЧАСТНИКИ!$A$2:$L$1106,7,FALSE)</f>
        <v>#N/A</v>
      </c>
      <c r="G55" s="24" t="e">
        <f>VLOOKUP($M55,УЧАСТНИКИ!$A$2:$L$1106,11,FALSE)</f>
        <v>#N/A</v>
      </c>
      <c r="H55" s="25"/>
      <c r="I55" s="10">
        <f t="shared" si="2"/>
        <v>0</v>
      </c>
      <c r="J55" s="26" t="str">
        <f t="shared" si="1"/>
        <v>МСМК</v>
      </c>
      <c r="K55" s="24" t="e">
        <f>VLOOKUP($M55,УЧАСТНИКИ!$A$2:$L$1106,9,FALSE)</f>
        <v>#N/A</v>
      </c>
      <c r="L55" s="22" t="e">
        <f>VLOOKUP($M55,УЧАСТНИКИ!$A$2:$L$1106,10,FALSE)</f>
        <v>#N/A</v>
      </c>
    </row>
    <row r="56" spans="1:12" x14ac:dyDescent="0.25">
      <c r="A56" s="34" t="s">
        <v>143</v>
      </c>
      <c r="B56" s="22" t="e">
        <f>VLOOKUP($M56,УЧАСТНИКИ!$A$2:$L$1106,3,FALSE)</f>
        <v>#N/A</v>
      </c>
      <c r="C56" s="23" t="e">
        <f>VLOOKUP($M56,УЧАСТНИКИ!$A$2:$L$1106,4,FALSE)</f>
        <v>#N/A</v>
      </c>
      <c r="D56" s="23" t="e">
        <f>VLOOKUP($M56,УЧАСТНИКИ!$A$2:$L$1106,8,FALSE)</f>
        <v>#N/A</v>
      </c>
      <c r="E56" s="22" t="e">
        <f>VLOOKUP($M56,УЧАСТНИКИ!$A$2:$L$1106,5,FALSE)</f>
        <v>#N/A</v>
      </c>
      <c r="F56" s="23" t="e">
        <f>VLOOKUP($M56,УЧАСТНИКИ!$A$2:$L$1106,7,FALSE)</f>
        <v>#N/A</v>
      </c>
      <c r="G56" s="24" t="e">
        <f>VLOOKUP($M56,УЧАСТНИКИ!$A$2:$L$1106,11,FALSE)</f>
        <v>#N/A</v>
      </c>
      <c r="H56" s="25"/>
      <c r="I56" s="10">
        <f t="shared" si="2"/>
        <v>0</v>
      </c>
      <c r="J56" s="26" t="str">
        <f t="shared" si="1"/>
        <v>МСМК</v>
      </c>
      <c r="K56" s="24" t="e">
        <f>VLOOKUP($M56,УЧАСТНИКИ!$A$2:$L$1106,9,FALSE)</f>
        <v>#N/A</v>
      </c>
      <c r="L56" s="22" t="e">
        <f>VLOOKUP($M56,УЧАСТНИКИ!$A$2:$L$1106,10,FALSE)</f>
        <v>#N/A</v>
      </c>
    </row>
    <row r="57" spans="1:12" x14ac:dyDescent="0.25">
      <c r="A57" s="23"/>
    </row>
    <row r="58" spans="1:12" x14ac:dyDescent="0.25">
      <c r="A58" s="23"/>
    </row>
    <row r="59" spans="1:12" x14ac:dyDescent="0.25">
      <c r="A59" s="23"/>
    </row>
    <row r="60" spans="1:12" x14ac:dyDescent="0.25">
      <c r="A60" s="23"/>
    </row>
    <row r="61" spans="1:12" x14ac:dyDescent="0.25">
      <c r="A61" s="23"/>
    </row>
    <row r="62" spans="1:12" x14ac:dyDescent="0.25">
      <c r="A62" s="23"/>
    </row>
    <row r="63" spans="1:12" x14ac:dyDescent="0.25">
      <c r="A63" s="23"/>
    </row>
    <row r="64" spans="1:12" x14ac:dyDescent="0.25">
      <c r="A64" s="23"/>
    </row>
    <row r="65" spans="1:1" x14ac:dyDescent="0.25">
      <c r="A65" s="23"/>
    </row>
    <row r="66" spans="1:1" x14ac:dyDescent="0.25">
      <c r="A66" s="23"/>
    </row>
    <row r="67" spans="1:1" x14ac:dyDescent="0.25">
      <c r="A67" s="23"/>
    </row>
    <row r="68" spans="1:1" x14ac:dyDescent="0.25">
      <c r="A68" s="23"/>
    </row>
    <row r="69" spans="1:1" x14ac:dyDescent="0.25">
      <c r="A69" s="23"/>
    </row>
    <row r="70" spans="1:1" x14ac:dyDescent="0.25">
      <c r="A70" s="23"/>
    </row>
    <row r="71" spans="1:1" x14ac:dyDescent="0.25">
      <c r="A71" s="23"/>
    </row>
    <row r="72" spans="1:1" x14ac:dyDescent="0.25">
      <c r="A72" s="23"/>
    </row>
    <row r="73" spans="1:1" x14ac:dyDescent="0.25">
      <c r="A73" s="23"/>
    </row>
    <row r="74" spans="1:1" x14ac:dyDescent="0.25">
      <c r="A74" s="23"/>
    </row>
    <row r="75" spans="1:1" x14ac:dyDescent="0.25">
      <c r="A75" s="23"/>
    </row>
    <row r="76" spans="1:1" x14ac:dyDescent="0.25">
      <c r="A76" s="23"/>
    </row>
    <row r="77" spans="1:1" x14ac:dyDescent="0.25">
      <c r="A77" s="23"/>
    </row>
    <row r="78" spans="1:1" x14ac:dyDescent="0.25">
      <c r="A78" s="23"/>
    </row>
    <row r="79" spans="1:1" x14ac:dyDescent="0.25">
      <c r="A79" s="23"/>
    </row>
    <row r="80" spans="1:1" x14ac:dyDescent="0.25">
      <c r="A80" s="23"/>
    </row>
    <row r="81" spans="1:1" x14ac:dyDescent="0.25">
      <c r="A81" s="23"/>
    </row>
    <row r="82" spans="1:1" x14ac:dyDescent="0.25">
      <c r="A82" s="11"/>
    </row>
    <row r="83" spans="1:1" x14ac:dyDescent="0.25">
      <c r="A83" s="11"/>
    </row>
    <row r="84" spans="1:1" x14ac:dyDescent="0.25">
      <c r="A84" s="11"/>
    </row>
    <row r="85" spans="1:1" x14ac:dyDescent="0.25">
      <c r="A85" s="11"/>
    </row>
    <row r="86" spans="1:1" x14ac:dyDescent="0.25">
      <c r="A86" s="11"/>
    </row>
    <row r="87" spans="1:1" x14ac:dyDescent="0.25">
      <c r="A87" s="11"/>
    </row>
    <row r="88" spans="1:1" x14ac:dyDescent="0.25">
      <c r="A88" s="11"/>
    </row>
    <row r="89" spans="1:1" x14ac:dyDescent="0.25">
      <c r="A89" s="11"/>
    </row>
    <row r="90" spans="1:1" x14ac:dyDescent="0.25">
      <c r="A90" s="11"/>
    </row>
    <row r="91" spans="1:1" x14ac:dyDescent="0.25">
      <c r="A91" s="11"/>
    </row>
    <row r="92" spans="1:1" x14ac:dyDescent="0.25">
      <c r="A92" s="11"/>
    </row>
    <row r="93" spans="1:1" x14ac:dyDescent="0.25">
      <c r="A93" s="11"/>
    </row>
    <row r="94" spans="1:1" x14ac:dyDescent="0.25">
      <c r="A94" s="11"/>
    </row>
    <row r="95" spans="1:1" x14ac:dyDescent="0.25">
      <c r="A95" s="11"/>
    </row>
    <row r="96" spans="1:1" x14ac:dyDescent="0.25">
      <c r="A96" s="11"/>
    </row>
    <row r="97" spans="1:1" x14ac:dyDescent="0.25">
      <c r="A97" s="11"/>
    </row>
    <row r="98" spans="1:1" x14ac:dyDescent="0.25">
      <c r="A98" s="11"/>
    </row>
    <row r="99" spans="1:1" x14ac:dyDescent="0.25">
      <c r="A99" s="11"/>
    </row>
    <row r="100" spans="1:1" x14ac:dyDescent="0.25">
      <c r="A100" s="11"/>
    </row>
    <row r="101" spans="1:1" x14ac:dyDescent="0.25">
      <c r="A101" s="11"/>
    </row>
  </sheetData>
  <mergeCells count="14">
    <mergeCell ref="A1:L1"/>
    <mergeCell ref="A2:L2"/>
    <mergeCell ref="A3:L3"/>
    <mergeCell ref="F9:G9"/>
    <mergeCell ref="A9:B9"/>
    <mergeCell ref="I9:J9"/>
    <mergeCell ref="A4:L4"/>
    <mergeCell ref="F10:G10"/>
    <mergeCell ref="A5:L5"/>
    <mergeCell ref="D11:E11"/>
    <mergeCell ref="A10:B10"/>
    <mergeCell ref="A6:L6"/>
    <mergeCell ref="A7:L7"/>
    <mergeCell ref="A8:L8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7">
    <tabColor indexed="40"/>
  </sheetPr>
  <dimension ref="A1:AN76"/>
  <sheetViews>
    <sheetView view="pageBreakPreview" zoomScale="70" zoomScaleNormal="85" zoomScaleSheetLayoutView="70" workbookViewId="0">
      <selection activeCell="A8" sqref="A8:L8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9.109375" style="11"/>
    <col min="4" max="4" width="6.88671875" style="11" bestFit="1" customWidth="1"/>
    <col min="5" max="5" width="28.77734375" style="7" customWidth="1"/>
    <col min="6" max="6" width="9.33203125" style="7" hidden="1" customWidth="1"/>
    <col min="7" max="7" width="44.33203125" style="7" customWidth="1"/>
    <col min="8" max="8" width="11.88671875" style="7" hidden="1" customWidth="1" outlineLevel="1"/>
    <col min="9" max="9" width="9.33203125" style="7" customWidth="1" collapsed="1"/>
    <col min="10" max="10" width="10.5546875" style="7" customWidth="1"/>
    <col min="11" max="11" width="6.44140625" style="7" customWidth="1"/>
    <col min="12" max="12" width="31.44140625" style="7" customWidth="1"/>
    <col min="13" max="13" width="8" style="7" hidden="1" customWidth="1" outlineLevel="1"/>
    <col min="14" max="14" width="4.5546875" style="7" customWidth="1" collapsed="1"/>
    <col min="15" max="15" width="22.33203125" style="7" customWidth="1"/>
    <col min="16" max="28" width="5.6640625" style="7" customWidth="1"/>
    <col min="29" max="30" width="3.33203125" style="7" customWidth="1"/>
    <col min="31" max="31" width="7.44140625" style="7" customWidth="1"/>
    <col min="32" max="40" width="9.109375" style="7" customWidth="1" outlineLevel="1"/>
    <col min="41" max="16384" width="9.109375" style="7"/>
  </cols>
  <sheetData>
    <row r="1" spans="1:40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  <c r="V1" s="27"/>
    </row>
    <row r="2" spans="1:40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70"/>
      <c r="U2" s="9"/>
      <c r="V2" s="27"/>
    </row>
    <row r="3" spans="1:40" ht="12.75" customHeight="1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70"/>
      <c r="U3" s="9"/>
      <c r="V3" s="27"/>
    </row>
    <row r="4" spans="1:40" ht="12.75" customHeight="1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70"/>
      <c r="U4" s="9"/>
      <c r="V4" s="27"/>
    </row>
    <row r="5" spans="1:40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S5" s="8"/>
      <c r="T5" s="70"/>
      <c r="U5" s="9"/>
      <c r="V5" s="27"/>
    </row>
    <row r="6" spans="1:40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S6" s="8"/>
      <c r="T6" s="70"/>
      <c r="U6" s="9"/>
      <c r="V6" s="27"/>
    </row>
    <row r="7" spans="1:40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S7" s="8"/>
      <c r="T7" s="70"/>
      <c r="U7" s="9"/>
      <c r="V7" s="27"/>
    </row>
    <row r="8" spans="1:40" ht="15.6" x14ac:dyDescent="0.25">
      <c r="A8" s="334" t="s">
        <v>213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S8" s="8"/>
      <c r="T8" s="70"/>
      <c r="U8" s="9"/>
      <c r="V8" s="27"/>
    </row>
    <row r="9" spans="1:40" ht="12.75" customHeight="1" x14ac:dyDescent="0.25">
      <c r="A9" s="331" t="s">
        <v>241</v>
      </c>
      <c r="B9" s="331"/>
      <c r="D9" s="12"/>
      <c r="E9" s="66"/>
      <c r="G9" s="19"/>
      <c r="H9" s="47"/>
      <c r="I9" s="47"/>
      <c r="J9" s="51"/>
      <c r="L9" s="19" t="str">
        <f>d_5</f>
        <v>г. Сочи, ул. Бзугу 2, ст. им. Славы Метревели</v>
      </c>
      <c r="S9" s="8"/>
      <c r="T9" s="70"/>
      <c r="U9" s="9"/>
      <c r="V9" s="27"/>
    </row>
    <row r="10" spans="1:40" ht="13.8" thickBot="1" x14ac:dyDescent="0.3">
      <c r="A10" s="331" t="s">
        <v>229</v>
      </c>
      <c r="B10" s="331"/>
      <c r="D10" s="12"/>
      <c r="E10" s="66"/>
      <c r="G10" s="19"/>
      <c r="I10" s="66" t="s">
        <v>87</v>
      </c>
      <c r="J10" s="62" t="str">
        <f>d_1</f>
        <v>28.05.2019г.</v>
      </c>
      <c r="K10" s="51">
        <v>0.35416666666666669</v>
      </c>
      <c r="L10" s="18" t="str">
        <f>d_6</f>
        <v>t° +17 вл. 91%</v>
      </c>
      <c r="S10" s="27"/>
      <c r="T10" s="27"/>
      <c r="U10" s="27"/>
      <c r="V10" s="27"/>
      <c r="AF10" s="20" t="s">
        <v>105</v>
      </c>
      <c r="AG10" s="20" t="s">
        <v>106</v>
      </c>
      <c r="AH10" s="20" t="s">
        <v>107</v>
      </c>
      <c r="AI10" s="20">
        <v>1</v>
      </c>
      <c r="AJ10" s="67">
        <v>2</v>
      </c>
      <c r="AK10" s="67" t="s">
        <v>44</v>
      </c>
      <c r="AL10" s="67" t="s">
        <v>108</v>
      </c>
      <c r="AM10" s="20" t="s">
        <v>109</v>
      </c>
      <c r="AN10" s="20" t="s">
        <v>110</v>
      </c>
    </row>
    <row r="11" spans="1:40" ht="28.8" customHeight="1" thickBot="1" x14ac:dyDescent="0.3">
      <c r="A11" s="43" t="s">
        <v>9</v>
      </c>
      <c r="B11" s="44" t="s">
        <v>58</v>
      </c>
      <c r="C11" s="44" t="s">
        <v>59</v>
      </c>
      <c r="D11" s="44" t="s">
        <v>10</v>
      </c>
      <c r="E11" s="44" t="s">
        <v>90</v>
      </c>
      <c r="F11" s="45" t="s">
        <v>94</v>
      </c>
      <c r="G11" s="42" t="s">
        <v>148</v>
      </c>
      <c r="H11" s="53"/>
      <c r="I11" s="35" t="s">
        <v>19</v>
      </c>
      <c r="J11" s="44" t="s">
        <v>145</v>
      </c>
      <c r="K11" s="44" t="s">
        <v>13</v>
      </c>
      <c r="L11" s="46" t="s">
        <v>146</v>
      </c>
      <c r="S11" s="27"/>
      <c r="T11" s="27"/>
      <c r="U11" s="27"/>
      <c r="V11" s="27"/>
      <c r="AF11" s="153">
        <v>228</v>
      </c>
      <c r="AG11" s="153">
        <v>215</v>
      </c>
      <c r="AH11" s="153">
        <v>200</v>
      </c>
      <c r="AI11" s="153">
        <v>190</v>
      </c>
      <c r="AJ11" s="153">
        <v>175</v>
      </c>
      <c r="AK11" s="150">
        <v>160</v>
      </c>
      <c r="AL11" s="150">
        <v>150</v>
      </c>
      <c r="AM11" s="150">
        <v>140</v>
      </c>
      <c r="AN11" s="154">
        <v>130</v>
      </c>
    </row>
    <row r="12" spans="1:40" ht="15.75" customHeight="1" x14ac:dyDescent="0.25">
      <c r="A12" s="34" t="s">
        <v>42</v>
      </c>
      <c r="B12" s="22" t="str">
        <f>VLOOKUP($M12,УЧАСТНИКИ!$A$2:$L$1106,3,FALSE)</f>
        <v>Овчинников Вaдим</v>
      </c>
      <c r="C12" s="23" t="str">
        <f>VLOOKUP($M12,УЧАСТНИКИ!$A$2:$L$1106,4,FALSE)</f>
        <v>04.01.1996</v>
      </c>
      <c r="D12" s="23" t="str">
        <f>VLOOKUP($M12,УЧАСТНИКИ!$A$2:$L$1106,8,FALSE)</f>
        <v>КМС</v>
      </c>
      <c r="E12" s="22" t="str">
        <f>VLOOKUP($M12,УЧАСТНИКИ!$A$2:$L$1106,5,FALSE)</f>
        <v xml:space="preserve">Свердловская область </v>
      </c>
      <c r="F12" s="23">
        <f>VLOOKUP($M12,УЧАСТНИКИ!$A$2:$L$1106,7,FALSE)</f>
        <v>0</v>
      </c>
      <c r="G12" s="24" t="str">
        <f>VLOOKUP($M12,УЧАСТНИКИ!$A$2:$L$1106,11,FALSE)</f>
        <v xml:space="preserve"> ГАУ СО "ЦСП", СК "Спутник", УГЛТУ</v>
      </c>
      <c r="H12" s="37">
        <v>300</v>
      </c>
      <c r="I12" s="10" t="str">
        <f>IF(H12=0,0,CONCATENATE(MID(H12,1,1),".",MID(H12,2,2)))</f>
        <v>3.00</v>
      </c>
      <c r="J12" s="26" t="str">
        <f>IF(H12&gt;=$AF$11,"МСМК",IF(H12&gt;=$AG$11,"МС",IF(H12&gt;=$AH$11,"КМС",IF(H12&gt;=$AI$11,"1",IF(H12&gt;=$AJ$11,"2",IF(H12&gt;=$AK$11,"3",IF(H12&gt;=$AL$11,"1юн",IF(H12&gt;=$AM$11,"2юн",IF(H12&gt;=$AN$11,"3юн",IF(H12&lt;$AN$11,"б/р"))))))))))</f>
        <v>МСМК</v>
      </c>
      <c r="K12" s="24" t="str">
        <f>VLOOKUP($M12,УЧАСТНИКИ!$A$2:$L$1106,9,FALSE)</f>
        <v>К</v>
      </c>
      <c r="L12" s="22" t="str">
        <f>VLOOKUP($M12,УЧАСТНИКИ!$A$2:$L$1106,10,FALSE)</f>
        <v>Семкин А.В., Хрущелева Н.П.</v>
      </c>
      <c r="M12" s="72" t="str">
        <f>M54</f>
        <v>72</v>
      </c>
    </row>
    <row r="13" spans="1:40" ht="15.75" customHeight="1" x14ac:dyDescent="0.25">
      <c r="A13" s="34" t="s">
        <v>43</v>
      </c>
      <c r="B13" s="22" t="e">
        <f>VLOOKUP($M13,УЧАСТНИКИ!$A$2:$L$1106,3,FALSE)</f>
        <v>#N/A</v>
      </c>
      <c r="C13" s="23" t="e">
        <f>VLOOKUP($M13,УЧАСТНИКИ!$A$2:$L$1106,4,FALSE)</f>
        <v>#N/A</v>
      </c>
      <c r="D13" s="23" t="e">
        <f>VLOOKUP($M13,УЧАСТНИКИ!$A$2:$L$1106,8,FALSE)</f>
        <v>#N/A</v>
      </c>
      <c r="E13" s="22" t="e">
        <f>VLOOKUP($M13,УЧАСТНИКИ!$A$2:$L$1106,5,FALSE)</f>
        <v>#N/A</v>
      </c>
      <c r="F13" s="23" t="e">
        <f>VLOOKUP($M13,УЧАСТНИКИ!$A$2:$L$1106,7,FALSE)</f>
        <v>#N/A</v>
      </c>
      <c r="G13" s="24" t="e">
        <f>VLOOKUP($M13,УЧАСТНИКИ!$A$2:$L$1106,11,FALSE)</f>
        <v>#N/A</v>
      </c>
      <c r="H13" s="25">
        <v>200</v>
      </c>
      <c r="I13" s="10" t="str">
        <f t="shared" ref="I13:I30" si="0">IF(H13=0,0,CONCATENATE(MID(H13,1,1),".",MID(H13,2,2)))</f>
        <v>2.00</v>
      </c>
      <c r="J13" s="26" t="str">
        <f>IF(H13&gt;=$AF$11,"МСМК",IF(H13&gt;=$AG$11,"МС",IF(H13&gt;=$AH$11,"КМС",IF(H13&gt;=$AI$11,"1",IF(H13&gt;=$AJ$11,"2",IF(H13&gt;=$AK$11,"3",IF(H13&gt;=$AL$11,"1юн",IF(H13&gt;=$AM$11,"2юн",IF(H13&gt;=$AN$11,"3юн",IF(H13&lt;$AN$11,"б/р"))))))))))</f>
        <v>КМС</v>
      </c>
      <c r="K13" s="24" t="e">
        <f>VLOOKUP($M13,УЧАСТНИКИ!$A$2:$L$1106,9,FALSE)</f>
        <v>#N/A</v>
      </c>
      <c r="L13" s="22" t="e">
        <f>VLOOKUP($M13,УЧАСТНИКИ!$A$2:$L$1106,10,FALSE)</f>
        <v>#N/A</v>
      </c>
      <c r="M13" s="72">
        <f t="shared" ref="M13:M30" si="1">M55</f>
        <v>0</v>
      </c>
    </row>
    <row r="14" spans="1:40" ht="15.75" customHeight="1" x14ac:dyDescent="0.25">
      <c r="A14" s="34" t="s">
        <v>44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/>
      <c r="I14" s="10">
        <f t="shared" si="0"/>
        <v>0</v>
      </c>
      <c r="J14" s="26" t="str">
        <f t="shared" ref="J14:J30" si="2">IF(H14&gt;=$AF$11,"МСМК",IF(H14&gt;=$AG$11,"МС",IF(H14&gt;=$AH$11,"КМС",IF(H14&gt;=$AI$11,"1",IF(H14&gt;=$AJ$11,"2",IF(H14&gt;=$AK$11,"3",IF(H14&gt;=$AL$11,"1юн",IF(H14&gt;=$AM$11,"2юн",IF(H14&gt;=$AN$11,"3юн",IF(H14&lt;$AN$11,"б/р"))))))))))</f>
        <v>б/р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  <c r="M14" s="72">
        <f t="shared" si="1"/>
        <v>0</v>
      </c>
    </row>
    <row r="15" spans="1:40" ht="15.75" customHeight="1" x14ac:dyDescent="0.25">
      <c r="A15" s="34" t="s">
        <v>45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/>
      <c r="I15" s="10">
        <f t="shared" si="0"/>
        <v>0</v>
      </c>
      <c r="J15" s="26" t="str">
        <f t="shared" si="2"/>
        <v>б/р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  <c r="M15" s="72">
        <f t="shared" si="1"/>
        <v>0</v>
      </c>
    </row>
    <row r="16" spans="1:40" ht="15.75" customHeight="1" x14ac:dyDescent="0.25">
      <c r="A16" s="34" t="s">
        <v>46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/>
      <c r="I16" s="10">
        <f t="shared" si="0"/>
        <v>0</v>
      </c>
      <c r="J16" s="26" t="str">
        <f t="shared" si="2"/>
        <v>б/р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72">
        <f t="shared" si="1"/>
        <v>0</v>
      </c>
    </row>
    <row r="17" spans="1:13" ht="15.75" customHeight="1" x14ac:dyDescent="0.25">
      <c r="A17" s="34" t="s">
        <v>47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0"/>
        <v>0</v>
      </c>
      <c r="J17" s="26" t="str">
        <f t="shared" si="2"/>
        <v>б/р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72">
        <f t="shared" si="1"/>
        <v>0</v>
      </c>
    </row>
    <row r="18" spans="1:13" ht="15.75" customHeight="1" x14ac:dyDescent="0.25">
      <c r="A18" s="34" t="s">
        <v>48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/>
      <c r="I18" s="10">
        <f t="shared" si="0"/>
        <v>0</v>
      </c>
      <c r="J18" s="26" t="str">
        <f t="shared" si="2"/>
        <v>б/р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72">
        <f t="shared" si="1"/>
        <v>0</v>
      </c>
    </row>
    <row r="19" spans="1:13" ht="15.75" customHeight="1" x14ac:dyDescent="0.25">
      <c r="A19" s="34" t="s">
        <v>71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/>
      <c r="I19" s="10">
        <f t="shared" si="0"/>
        <v>0</v>
      </c>
      <c r="J19" s="26" t="str">
        <f t="shared" si="2"/>
        <v>б/р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72">
        <f t="shared" si="1"/>
        <v>0</v>
      </c>
    </row>
    <row r="20" spans="1:13" ht="15.75" customHeight="1" x14ac:dyDescent="0.25">
      <c r="A20" s="34" t="s">
        <v>78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/>
      <c r="I20" s="10">
        <f t="shared" si="0"/>
        <v>0</v>
      </c>
      <c r="J20" s="26" t="str">
        <f t="shared" si="2"/>
        <v>б/р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72">
        <f t="shared" si="1"/>
        <v>0</v>
      </c>
    </row>
    <row r="21" spans="1:13" ht="15.75" customHeight="1" x14ac:dyDescent="0.25">
      <c r="A21" s="34" t="s">
        <v>77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0"/>
        <v>0</v>
      </c>
      <c r="J21" s="26" t="str">
        <f t="shared" si="2"/>
        <v>б/р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  <c r="M21" s="72">
        <f t="shared" si="1"/>
        <v>0</v>
      </c>
    </row>
    <row r="22" spans="1:13" ht="15.75" customHeight="1" x14ac:dyDescent="0.25">
      <c r="A22" s="34" t="s">
        <v>76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0"/>
        <v>0</v>
      </c>
      <c r="J22" s="26" t="str">
        <f t="shared" si="2"/>
        <v>б/р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  <c r="M22" s="72">
        <f t="shared" si="1"/>
        <v>0</v>
      </c>
    </row>
    <row r="23" spans="1:13" ht="15.75" customHeight="1" x14ac:dyDescent="0.25">
      <c r="A23" s="34" t="s">
        <v>75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0"/>
        <v>0</v>
      </c>
      <c r="J23" s="26" t="str">
        <f t="shared" si="2"/>
        <v>б/р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  <c r="M23" s="72">
        <f t="shared" si="1"/>
        <v>0</v>
      </c>
    </row>
    <row r="24" spans="1:13" ht="15.75" customHeight="1" x14ac:dyDescent="0.25">
      <c r="A24" s="34" t="s">
        <v>74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0"/>
        <v>0</v>
      </c>
      <c r="J24" s="26" t="str">
        <f t="shared" si="2"/>
        <v>б/р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  <c r="M24" s="72">
        <f t="shared" si="1"/>
        <v>0</v>
      </c>
    </row>
    <row r="25" spans="1:13" ht="15.75" customHeight="1" x14ac:dyDescent="0.25">
      <c r="A25" s="34" t="s">
        <v>73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0"/>
        <v>0</v>
      </c>
      <c r="J25" s="26" t="str">
        <f t="shared" si="2"/>
        <v>б/р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  <c r="M25" s="72">
        <f t="shared" si="1"/>
        <v>0</v>
      </c>
    </row>
    <row r="26" spans="1:13" ht="15.75" customHeight="1" x14ac:dyDescent="0.25">
      <c r="A26" s="34" t="s">
        <v>72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0"/>
        <v>0</v>
      </c>
      <c r="J26" s="26" t="str">
        <f t="shared" si="2"/>
        <v>б/р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  <c r="M26" s="72">
        <f t="shared" si="1"/>
        <v>0</v>
      </c>
    </row>
    <row r="27" spans="1:13" ht="15.75" customHeight="1" x14ac:dyDescent="0.25">
      <c r="A27" s="34" t="s">
        <v>79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0"/>
        <v>0</v>
      </c>
      <c r="J27" s="26" t="str">
        <f t="shared" si="2"/>
        <v>б/р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  <c r="M27" s="72">
        <f t="shared" si="1"/>
        <v>0</v>
      </c>
    </row>
    <row r="28" spans="1:13" ht="15.75" customHeight="1" x14ac:dyDescent="0.25">
      <c r="A28" s="34" t="s">
        <v>80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0"/>
        <v>0</v>
      </c>
      <c r="J28" s="26" t="str">
        <f t="shared" si="2"/>
        <v>б/р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  <c r="M28" s="72">
        <f t="shared" si="1"/>
        <v>0</v>
      </c>
    </row>
    <row r="29" spans="1:13" ht="15.75" customHeight="1" x14ac:dyDescent="0.25">
      <c r="A29" s="34" t="s">
        <v>81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si="0"/>
        <v>0</v>
      </c>
      <c r="J29" s="26" t="str">
        <f t="shared" si="2"/>
        <v>б/р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  <c r="M29" s="72">
        <f t="shared" si="1"/>
        <v>0</v>
      </c>
    </row>
    <row r="30" spans="1:13" ht="15.75" customHeight="1" x14ac:dyDescent="0.25">
      <c r="A30" s="34" t="s">
        <v>82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0"/>
        <v>0</v>
      </c>
      <c r="J30" s="26" t="str">
        <f t="shared" si="2"/>
        <v>б/р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  <c r="M30" s="72">
        <f t="shared" si="1"/>
        <v>0</v>
      </c>
    </row>
    <row r="31" spans="1:13" x14ac:dyDescent="0.25">
      <c r="A31" s="34"/>
      <c r="B31" s="22"/>
      <c r="C31" s="23"/>
      <c r="D31" s="23"/>
      <c r="E31" s="22"/>
      <c r="F31" s="23"/>
      <c r="G31" s="24"/>
      <c r="H31" s="24"/>
      <c r="I31" s="55"/>
      <c r="J31" s="23"/>
      <c r="K31" s="57"/>
      <c r="L31" s="22"/>
      <c r="M31" s="11"/>
    </row>
    <row r="32" spans="1:13" x14ac:dyDescent="0.25">
      <c r="A32" s="73"/>
      <c r="B32" s="22"/>
      <c r="C32" s="23"/>
      <c r="D32" s="23"/>
      <c r="E32" s="22"/>
      <c r="F32" s="23"/>
      <c r="G32" s="24"/>
      <c r="H32" s="24"/>
      <c r="I32" s="55"/>
      <c r="J32" s="23"/>
      <c r="K32" s="57"/>
      <c r="L32" s="22"/>
    </row>
    <row r="33" spans="1:31" x14ac:dyDescent="0.25">
      <c r="A33" s="73"/>
      <c r="B33" s="22"/>
      <c r="C33" s="23"/>
      <c r="D33" s="23"/>
      <c r="E33" s="22"/>
      <c r="F33" s="23"/>
      <c r="G33" s="24"/>
      <c r="H33" s="24"/>
      <c r="I33" s="55"/>
      <c r="J33" s="23"/>
      <c r="K33" s="57"/>
      <c r="L33" s="22"/>
    </row>
    <row r="34" spans="1:31" x14ac:dyDescent="0.25">
      <c r="A34" s="73"/>
      <c r="B34" s="22"/>
      <c r="C34" s="23"/>
      <c r="D34" s="23"/>
      <c r="E34" s="22"/>
      <c r="F34" s="23"/>
      <c r="G34" s="24"/>
      <c r="H34" s="24"/>
      <c r="I34" s="55"/>
      <c r="J34" s="23"/>
      <c r="K34" s="57"/>
      <c r="L34" s="22"/>
    </row>
    <row r="35" spans="1:31" x14ac:dyDescent="0.25">
      <c r="A35" s="73"/>
      <c r="B35" s="22"/>
      <c r="C35" s="23"/>
      <c r="D35" s="23"/>
      <c r="E35" s="22"/>
      <c r="F35" s="23"/>
      <c r="G35" s="24"/>
      <c r="H35" s="24"/>
      <c r="I35" s="55"/>
      <c r="J35" s="23"/>
      <c r="K35" s="57"/>
      <c r="L35" s="22"/>
    </row>
    <row r="36" spans="1:31" x14ac:dyDescent="0.25">
      <c r="A36" s="73"/>
      <c r="B36" s="22"/>
      <c r="C36" s="23"/>
      <c r="D36" s="23"/>
      <c r="E36" s="22"/>
      <c r="F36" s="23"/>
      <c r="G36" s="24"/>
      <c r="H36" s="24"/>
      <c r="I36" s="55"/>
      <c r="J36" s="23"/>
      <c r="K36" s="57"/>
      <c r="L36" s="22"/>
    </row>
    <row r="37" spans="1:31" x14ac:dyDescent="0.25">
      <c r="A37" s="73"/>
      <c r="B37" s="22"/>
      <c r="C37" s="23"/>
      <c r="D37" s="23"/>
      <c r="E37" s="22"/>
      <c r="F37" s="23"/>
      <c r="G37" s="24"/>
      <c r="H37" s="24"/>
      <c r="I37" s="55"/>
      <c r="J37" s="23"/>
      <c r="K37" s="57"/>
      <c r="L37" s="22"/>
    </row>
    <row r="38" spans="1:31" x14ac:dyDescent="0.25">
      <c r="A38" s="73"/>
      <c r="B38" s="22"/>
      <c r="C38" s="23"/>
      <c r="D38" s="23"/>
      <c r="E38" s="22"/>
      <c r="F38" s="23"/>
      <c r="G38" s="24"/>
      <c r="H38" s="24"/>
      <c r="I38" s="55"/>
      <c r="J38" s="23"/>
      <c r="K38" s="57"/>
      <c r="L38" s="22"/>
    </row>
    <row r="39" spans="1:31" x14ac:dyDescent="0.25">
      <c r="A39" s="73"/>
      <c r="B39" s="22"/>
      <c r="C39" s="23"/>
      <c r="D39" s="23"/>
      <c r="E39" s="22"/>
      <c r="F39" s="23"/>
      <c r="G39" s="24"/>
      <c r="H39" s="24"/>
      <c r="I39" s="55"/>
      <c r="J39" s="23"/>
      <c r="K39" s="57"/>
      <c r="L39" s="22"/>
    </row>
    <row r="40" spans="1:31" x14ac:dyDescent="0.25">
      <c r="A40" s="73"/>
      <c r="B40" s="22"/>
      <c r="C40" s="23"/>
      <c r="D40" s="23"/>
      <c r="E40" s="22"/>
      <c r="F40" s="23"/>
      <c r="G40" s="24"/>
      <c r="H40" s="24"/>
      <c r="I40" s="55"/>
      <c r="J40" s="23"/>
      <c r="K40" s="57"/>
      <c r="L40" s="22"/>
    </row>
    <row r="41" spans="1:31" x14ac:dyDescent="0.25">
      <c r="A41" s="73"/>
      <c r="B41" s="22"/>
      <c r="C41" s="23"/>
      <c r="D41" s="23"/>
      <c r="E41" s="22"/>
      <c r="F41" s="23"/>
      <c r="G41" s="24"/>
      <c r="H41" s="24"/>
      <c r="I41" s="55"/>
      <c r="J41" s="23"/>
      <c r="K41" s="57"/>
      <c r="L41" s="22"/>
    </row>
    <row r="42" spans="1:31" x14ac:dyDescent="0.25">
      <c r="A42" s="73"/>
      <c r="B42" s="22"/>
      <c r="C42" s="23"/>
      <c r="D42" s="23"/>
      <c r="E42" s="22"/>
      <c r="F42" s="23"/>
      <c r="G42" s="24"/>
      <c r="H42" s="24"/>
      <c r="I42" s="55"/>
      <c r="J42" s="23"/>
      <c r="K42" s="57"/>
      <c r="L42" s="22"/>
    </row>
    <row r="43" spans="1:31" x14ac:dyDescent="0.25">
      <c r="A43" s="73"/>
      <c r="B43" s="22"/>
      <c r="C43" s="23"/>
      <c r="D43" s="23"/>
      <c r="E43" s="22"/>
      <c r="F43" s="23"/>
      <c r="G43" s="24"/>
      <c r="H43" s="24"/>
      <c r="I43" s="55"/>
      <c r="J43" s="23"/>
      <c r="K43" s="57"/>
      <c r="L43" s="22"/>
    </row>
    <row r="44" spans="1:31" x14ac:dyDescent="0.25">
      <c r="A44" s="73"/>
      <c r="B44" s="22"/>
      <c r="C44" s="23"/>
      <c r="D44" s="23"/>
      <c r="E44" s="22"/>
      <c r="F44" s="23"/>
      <c r="G44" s="24"/>
      <c r="H44" s="24"/>
      <c r="I44" s="55"/>
      <c r="J44" s="23"/>
      <c r="K44" s="57"/>
      <c r="L44" s="22"/>
    </row>
    <row r="45" spans="1:31" x14ac:dyDescent="0.25">
      <c r="A45" s="73"/>
      <c r="B45" s="22"/>
      <c r="C45" s="23"/>
      <c r="D45" s="23"/>
      <c r="E45" s="22"/>
      <c r="F45" s="23"/>
      <c r="G45" s="24"/>
      <c r="H45" s="24"/>
      <c r="I45" s="55"/>
      <c r="J45" s="23"/>
      <c r="K45" s="57"/>
      <c r="L45" s="22"/>
    </row>
    <row r="46" spans="1:31" x14ac:dyDescent="0.25">
      <c r="A46" s="73"/>
      <c r="B46" s="22"/>
      <c r="C46" s="23"/>
      <c r="D46" s="23"/>
      <c r="E46" s="22"/>
      <c r="F46" s="23"/>
      <c r="G46" s="24"/>
      <c r="H46" s="24"/>
      <c r="I46" s="55"/>
      <c r="J46" s="23"/>
      <c r="K46" s="57"/>
      <c r="L46" s="22"/>
    </row>
    <row r="47" spans="1:31" x14ac:dyDescent="0.25">
      <c r="A47" s="73"/>
      <c r="B47" s="22"/>
      <c r="C47" s="23"/>
      <c r="D47" s="23"/>
      <c r="E47" s="22"/>
      <c r="F47" s="23"/>
      <c r="G47" s="24"/>
      <c r="H47" s="24"/>
      <c r="I47" s="55"/>
      <c r="J47" s="23"/>
      <c r="K47" s="57"/>
      <c r="L47" s="22"/>
    </row>
    <row r="48" spans="1:31" x14ac:dyDescent="0.25">
      <c r="A48" s="73"/>
      <c r="B48" s="22"/>
      <c r="C48" s="23"/>
      <c r="D48" s="23"/>
      <c r="E48" s="22"/>
      <c r="F48" s="23"/>
      <c r="G48" s="24"/>
      <c r="H48" s="24"/>
      <c r="I48" s="55"/>
      <c r="J48" s="23"/>
      <c r="K48" s="57"/>
      <c r="L48" s="22"/>
      <c r="N48" s="343" t="s">
        <v>20</v>
      </c>
      <c r="O48" s="343"/>
      <c r="P48" s="343"/>
      <c r="Q48" s="343"/>
      <c r="R48" s="343"/>
      <c r="S48" s="343"/>
      <c r="T48" s="343"/>
      <c r="U48" s="343"/>
      <c r="V48" s="343"/>
      <c r="W48" s="343"/>
      <c r="X48" s="343"/>
      <c r="Y48" s="343"/>
      <c r="Z48" s="343"/>
      <c r="AA48" s="343"/>
      <c r="AB48" s="343"/>
      <c r="AC48" s="343"/>
      <c r="AD48" s="343"/>
      <c r="AE48" s="343"/>
    </row>
    <row r="49" spans="1:31" x14ac:dyDescent="0.25">
      <c r="A49" s="73"/>
      <c r="B49" s="22"/>
      <c r="C49" s="23"/>
      <c r="D49" s="23"/>
      <c r="E49" s="22"/>
      <c r="F49" s="23"/>
      <c r="G49" s="24"/>
      <c r="H49" s="24"/>
      <c r="I49" s="55"/>
      <c r="J49" s="23"/>
      <c r="K49" s="57"/>
      <c r="L49" s="22"/>
      <c r="N49" s="343" t="s">
        <v>104</v>
      </c>
      <c r="O49" s="343"/>
      <c r="P49" s="343"/>
      <c r="Q49" s="343"/>
      <c r="R49" s="343"/>
      <c r="S49" s="343"/>
      <c r="T49" s="343"/>
      <c r="U49" s="343"/>
      <c r="V49" s="343"/>
      <c r="W49" s="343"/>
      <c r="X49" s="343"/>
      <c r="Y49" s="343"/>
      <c r="Z49" s="343"/>
      <c r="AA49" s="343"/>
      <c r="AB49" s="343"/>
      <c r="AC49" s="343"/>
      <c r="AD49" s="343"/>
      <c r="AE49" s="343"/>
    </row>
    <row r="50" spans="1:31" x14ac:dyDescent="0.25">
      <c r="A50" s="73"/>
      <c r="B50" s="22"/>
      <c r="C50" s="23"/>
      <c r="D50" s="23"/>
      <c r="E50" s="22"/>
      <c r="F50" s="23"/>
      <c r="G50" s="24"/>
      <c r="H50" s="24"/>
      <c r="I50" s="55"/>
      <c r="J50" s="23"/>
      <c r="K50" s="57"/>
      <c r="L50" s="22"/>
      <c r="N50" s="348" t="str">
        <f>d_4</f>
        <v>МУЖЧИНЫ</v>
      </c>
      <c r="O50" s="348"/>
      <c r="P50" s="348"/>
      <c r="Q50" s="348"/>
      <c r="R50" s="348"/>
      <c r="S50" s="348"/>
      <c r="T50" s="348"/>
      <c r="U50" s="348"/>
      <c r="V50" s="348"/>
      <c r="W50" s="348"/>
      <c r="X50" s="348"/>
      <c r="Y50" s="348"/>
      <c r="Z50" s="348"/>
      <c r="AA50" s="348"/>
      <c r="AB50" s="348"/>
      <c r="AC50" s="348"/>
      <c r="AD50" s="348"/>
      <c r="AE50" s="348"/>
    </row>
    <row r="51" spans="1:31" x14ac:dyDescent="0.25">
      <c r="A51" s="73"/>
      <c r="B51" s="22"/>
      <c r="C51" s="23"/>
      <c r="D51" s="23"/>
      <c r="E51" s="22"/>
      <c r="F51" s="23"/>
      <c r="G51" s="24"/>
      <c r="H51" s="24"/>
      <c r="I51" s="55"/>
      <c r="J51" s="23"/>
      <c r="K51" s="57"/>
      <c r="L51" s="22"/>
      <c r="N51" s="74"/>
      <c r="O51" s="99"/>
      <c r="P51" s="51"/>
      <c r="Q51" s="98"/>
      <c r="R51" s="98"/>
      <c r="S51" s="98"/>
      <c r="T51" s="75"/>
      <c r="U51" s="76"/>
      <c r="V51" s="100" t="s">
        <v>87</v>
      </c>
      <c r="W51" s="77"/>
      <c r="X51" s="78"/>
      <c r="Y51" s="78"/>
      <c r="Z51" s="78"/>
      <c r="AA51" s="51">
        <v>0.39583333333333331</v>
      </c>
      <c r="AB51" s="101"/>
      <c r="AC51" s="101" t="str">
        <f>d_2</f>
        <v>29.05.2019г.</v>
      </c>
      <c r="AD51" s="101"/>
      <c r="AE51" s="101"/>
    </row>
    <row r="52" spans="1:31" ht="15.75" customHeight="1" x14ac:dyDescent="0.25">
      <c r="A52" s="79"/>
      <c r="B52" s="80"/>
      <c r="C52" s="15"/>
      <c r="D52" s="15"/>
      <c r="E52" s="80"/>
      <c r="F52" s="15"/>
      <c r="G52" s="52"/>
      <c r="H52" s="52"/>
      <c r="I52" s="81"/>
      <c r="J52" s="15"/>
      <c r="K52" s="15"/>
      <c r="L52" s="80"/>
      <c r="M52" s="27"/>
      <c r="N52" s="344" t="s">
        <v>64</v>
      </c>
      <c r="O52" s="345" t="s">
        <v>58</v>
      </c>
      <c r="P52" s="346" t="s">
        <v>21</v>
      </c>
      <c r="Q52" s="347"/>
      <c r="R52" s="347"/>
      <c r="S52" s="347"/>
      <c r="T52" s="347"/>
      <c r="U52" s="347"/>
      <c r="V52" s="347"/>
      <c r="W52" s="347"/>
      <c r="X52" s="347"/>
      <c r="Y52" s="347"/>
      <c r="Z52" s="347"/>
      <c r="AA52" s="347"/>
      <c r="AB52" s="347"/>
      <c r="AC52" s="341" t="s">
        <v>69</v>
      </c>
      <c r="AD52" s="341" t="s">
        <v>68</v>
      </c>
      <c r="AE52" s="340" t="s">
        <v>22</v>
      </c>
    </row>
    <row r="53" spans="1:31" s="82" customFormat="1" ht="31.5" customHeight="1" x14ac:dyDescent="0.25">
      <c r="A53" s="73"/>
      <c r="B53" s="22"/>
      <c r="C53" s="23"/>
      <c r="D53" s="23"/>
      <c r="E53" s="22"/>
      <c r="F53" s="23"/>
      <c r="G53" s="24"/>
      <c r="H53" s="24"/>
      <c r="I53" s="55"/>
      <c r="J53" s="23"/>
      <c r="K53" s="23"/>
      <c r="L53" s="22"/>
      <c r="M53" s="82" t="s">
        <v>14</v>
      </c>
      <c r="N53" s="344"/>
      <c r="O53" s="345"/>
      <c r="P53" s="83" t="s">
        <v>88</v>
      </c>
      <c r="Q53" s="84" t="s">
        <v>91</v>
      </c>
      <c r="R53" s="84" t="s">
        <v>92</v>
      </c>
      <c r="S53" s="84" t="s">
        <v>23</v>
      </c>
      <c r="T53" s="84" t="s">
        <v>86</v>
      </c>
      <c r="U53" s="84" t="s">
        <v>24</v>
      </c>
      <c r="V53" s="84" t="s">
        <v>85</v>
      </c>
      <c r="W53" s="84" t="s">
        <v>1</v>
      </c>
      <c r="X53" s="84"/>
      <c r="Y53" s="84"/>
      <c r="Z53" s="84"/>
      <c r="AA53" s="84"/>
      <c r="AB53" s="84"/>
      <c r="AC53" s="341"/>
      <c r="AD53" s="341"/>
      <c r="AE53" s="340"/>
    </row>
    <row r="54" spans="1:31" s="86" customFormat="1" ht="15.75" customHeight="1" x14ac:dyDescent="0.25">
      <c r="A54" s="73"/>
      <c r="B54" s="22"/>
      <c r="C54" s="23"/>
      <c r="D54" s="23"/>
      <c r="E54" s="22"/>
      <c r="F54" s="23"/>
      <c r="G54" s="24"/>
      <c r="H54" s="24"/>
      <c r="I54" s="85"/>
      <c r="J54" s="23"/>
      <c r="K54" s="23"/>
      <c r="L54" s="22"/>
      <c r="M54" s="86" t="s">
        <v>101</v>
      </c>
      <c r="N54" s="23"/>
      <c r="O54" s="87" t="str">
        <f>VLOOKUP($M54,УЧАСТНИКИ!$A$2:$L$1106,3,FALSE)</f>
        <v>Овчинников Вaдим</v>
      </c>
      <c r="P54" s="88" t="s">
        <v>111</v>
      </c>
      <c r="Q54" s="88" t="s">
        <v>112</v>
      </c>
      <c r="R54" s="88"/>
      <c r="S54" s="88"/>
      <c r="T54" s="88"/>
      <c r="U54" s="88"/>
      <c r="V54" s="88"/>
      <c r="W54" s="88"/>
      <c r="X54" s="88"/>
      <c r="Y54" s="88"/>
      <c r="Z54" s="88"/>
      <c r="AA54" s="88"/>
      <c r="AB54" s="88"/>
      <c r="AC54" s="88" t="s">
        <v>42</v>
      </c>
      <c r="AD54" s="88" t="s">
        <v>43</v>
      </c>
      <c r="AE54" s="55" t="s">
        <v>113</v>
      </c>
    </row>
    <row r="55" spans="1:31" s="86" customFormat="1" ht="15.75" customHeight="1" x14ac:dyDescent="0.25">
      <c r="A55" s="73"/>
      <c r="B55" s="22"/>
      <c r="C55" s="23"/>
      <c r="D55" s="23"/>
      <c r="E55" s="22"/>
      <c r="F55" s="23"/>
      <c r="G55" s="24"/>
      <c r="H55" s="24"/>
      <c r="I55" s="55"/>
      <c r="J55" s="23"/>
      <c r="K55" s="23"/>
      <c r="L55" s="22"/>
      <c r="N55" s="23"/>
      <c r="O55" s="87" t="e">
        <f>VLOOKUP($M55,УЧАСТНИКИ!$A$2:$L$1106,3,FALSE)</f>
        <v>#N/A</v>
      </c>
      <c r="P55" s="88"/>
      <c r="Q55" s="88"/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/>
      <c r="AD55" s="88"/>
      <c r="AE55" s="55"/>
    </row>
    <row r="56" spans="1:31" s="86" customFormat="1" ht="15.75" customHeight="1" x14ac:dyDescent="0.25">
      <c r="A56" s="73"/>
      <c r="B56" s="22"/>
      <c r="C56" s="23"/>
      <c r="D56" s="23"/>
      <c r="E56" s="22"/>
      <c r="F56" s="23"/>
      <c r="G56" s="24"/>
      <c r="H56" s="24"/>
      <c r="I56" s="85"/>
      <c r="J56" s="23"/>
      <c r="K56" s="23"/>
      <c r="L56" s="22"/>
      <c r="N56" s="23"/>
      <c r="O56" s="87" t="e">
        <f>VLOOKUP($M56,УЧАСТНИКИ!$A$2:$L$1106,3,FALSE)</f>
        <v>#N/A</v>
      </c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55"/>
    </row>
    <row r="57" spans="1:31" s="86" customFormat="1" ht="15.75" customHeight="1" x14ac:dyDescent="0.25">
      <c r="A57" s="73"/>
      <c r="B57" s="22"/>
      <c r="C57" s="23"/>
      <c r="D57" s="23"/>
      <c r="E57" s="22"/>
      <c r="F57" s="23"/>
      <c r="G57" s="24"/>
      <c r="H57" s="24"/>
      <c r="I57" s="55"/>
      <c r="J57" s="23"/>
      <c r="K57" s="23"/>
      <c r="L57" s="22"/>
      <c r="N57" s="23"/>
      <c r="O57" s="87" t="e">
        <f>VLOOKUP($M57,УЧАСТНИКИ!$A$2:$L$1106,3,FALSE)</f>
        <v>#N/A</v>
      </c>
      <c r="P57" s="88"/>
      <c r="Q57" s="88"/>
      <c r="R57" s="23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55"/>
    </row>
    <row r="58" spans="1:31" s="86" customFormat="1" ht="15.75" customHeight="1" x14ac:dyDescent="0.25">
      <c r="A58" s="73"/>
      <c r="B58" s="22"/>
      <c r="C58" s="23"/>
      <c r="D58" s="23"/>
      <c r="E58" s="22"/>
      <c r="F58" s="23"/>
      <c r="G58" s="24"/>
      <c r="H58" s="24"/>
      <c r="I58" s="55"/>
      <c r="J58" s="23"/>
      <c r="K58" s="23"/>
      <c r="L58" s="22"/>
      <c r="N58" s="23"/>
      <c r="O58" s="87" t="e">
        <f>VLOOKUP($M58,УЧАСТНИКИ!$A$2:$L$1106,3,FALSE)</f>
        <v>#N/A</v>
      </c>
      <c r="P58" s="88"/>
      <c r="Q58" s="88"/>
      <c r="R58" s="88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55"/>
    </row>
    <row r="59" spans="1:31" s="86" customFormat="1" ht="15.75" customHeight="1" x14ac:dyDescent="0.25">
      <c r="A59" s="73"/>
      <c r="B59" s="22"/>
      <c r="C59" s="23"/>
      <c r="D59" s="23"/>
      <c r="E59" s="22"/>
      <c r="F59" s="23"/>
      <c r="G59" s="24"/>
      <c r="H59" s="24"/>
      <c r="I59" s="55"/>
      <c r="J59" s="23"/>
      <c r="K59" s="23"/>
      <c r="L59" s="22"/>
      <c r="N59" s="23"/>
      <c r="O59" s="87" t="e">
        <f>VLOOKUP($M59,УЧАСТНИКИ!$A$2:$L$1106,3,FALSE)</f>
        <v>#N/A</v>
      </c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55"/>
    </row>
    <row r="60" spans="1:31" s="86" customFormat="1" ht="15.75" customHeight="1" x14ac:dyDescent="0.25">
      <c r="A60" s="73"/>
      <c r="B60" s="22"/>
      <c r="C60" s="23"/>
      <c r="D60" s="23"/>
      <c r="E60" s="22"/>
      <c r="F60" s="23"/>
      <c r="G60" s="24"/>
      <c r="H60" s="24"/>
      <c r="I60" s="55"/>
      <c r="J60" s="23"/>
      <c r="K60" s="23"/>
      <c r="L60" s="22"/>
      <c r="N60" s="23"/>
      <c r="O60" s="87" t="e">
        <f>VLOOKUP($M60,УЧАСТНИКИ!$A$2:$L$1106,3,FALSE)</f>
        <v>#N/A</v>
      </c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55"/>
    </row>
    <row r="61" spans="1:31" s="86" customFormat="1" ht="15.75" customHeight="1" x14ac:dyDescent="0.25">
      <c r="A61" s="73"/>
      <c r="B61" s="22"/>
      <c r="C61" s="23"/>
      <c r="D61" s="23"/>
      <c r="E61" s="22"/>
      <c r="F61" s="23"/>
      <c r="G61" s="24"/>
      <c r="H61" s="24"/>
      <c r="I61" s="89"/>
      <c r="J61" s="23"/>
      <c r="K61" s="23"/>
      <c r="L61" s="22"/>
      <c r="N61" s="23"/>
      <c r="O61" s="87" t="e">
        <f>VLOOKUP($M61,УЧАСТНИКИ!$A$2:$L$1106,3,FALSE)</f>
        <v>#N/A</v>
      </c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55"/>
    </row>
    <row r="62" spans="1:31" s="86" customFormat="1" ht="15.75" customHeight="1" x14ac:dyDescent="0.25">
      <c r="A62" s="73"/>
      <c r="B62" s="22"/>
      <c r="C62" s="23"/>
      <c r="D62" s="23"/>
      <c r="E62" s="22"/>
      <c r="F62" s="23"/>
      <c r="G62" s="24"/>
      <c r="H62" s="24"/>
      <c r="I62" s="89"/>
      <c r="J62" s="23"/>
      <c r="K62" s="23"/>
      <c r="L62" s="22"/>
      <c r="N62" s="23"/>
      <c r="O62" s="87" t="e">
        <f>VLOOKUP($M62,УЧАСТНИКИ!$A$2:$L$1106,3,FALSE)</f>
        <v>#N/A</v>
      </c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55"/>
    </row>
    <row r="63" spans="1:31" s="86" customFormat="1" ht="15.75" customHeight="1" x14ac:dyDescent="0.25">
      <c r="A63" s="90"/>
      <c r="B63" s="91"/>
      <c r="C63" s="92"/>
      <c r="D63" s="92"/>
      <c r="E63" s="342"/>
      <c r="F63" s="342"/>
      <c r="G63" s="94"/>
      <c r="H63" s="94"/>
      <c r="I63" s="55"/>
      <c r="J63" s="92"/>
      <c r="K63" s="92"/>
      <c r="L63" s="95"/>
      <c r="N63" s="23"/>
      <c r="O63" s="87" t="e">
        <f>VLOOKUP($M63,УЧАСТНИКИ!$A$2:$L$1106,3,FALSE)</f>
        <v>#N/A</v>
      </c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55"/>
    </row>
    <row r="64" spans="1:31" s="86" customFormat="1" ht="15.75" customHeight="1" x14ac:dyDescent="0.25">
      <c r="A64" s="90"/>
      <c r="B64" s="91"/>
      <c r="C64" s="92"/>
      <c r="D64" s="92"/>
      <c r="E64" s="55"/>
      <c r="F64" s="92"/>
      <c r="G64" s="96"/>
      <c r="H64" s="96"/>
      <c r="I64" s="55"/>
      <c r="J64" s="92"/>
      <c r="K64" s="92"/>
      <c r="L64" s="95"/>
      <c r="N64" s="23"/>
      <c r="O64" s="87" t="e">
        <f>VLOOKUP($M64,УЧАСТНИКИ!$A$2:$L$1106,3,FALSE)</f>
        <v>#N/A</v>
      </c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55"/>
    </row>
    <row r="65" spans="1:31" s="86" customFormat="1" ht="15.75" customHeight="1" x14ac:dyDescent="0.25">
      <c r="A65" s="73"/>
      <c r="C65" s="23"/>
      <c r="D65" s="23"/>
      <c r="N65" s="23"/>
      <c r="O65" s="87" t="e">
        <f>VLOOKUP($M65,УЧАСТНИКИ!$A$2:$L$1106,3,FALSE)</f>
        <v>#N/A</v>
      </c>
      <c r="P65" s="88"/>
      <c r="Q65" s="88"/>
      <c r="R65" s="88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55"/>
    </row>
    <row r="66" spans="1:31" s="97" customFormat="1" x14ac:dyDescent="0.25">
      <c r="A66" s="79"/>
      <c r="C66" s="15"/>
      <c r="D66" s="15"/>
      <c r="M66" s="86"/>
      <c r="N66" s="23"/>
      <c r="O66" s="87" t="e">
        <f>VLOOKUP($M66,УЧАСТНИКИ!$A$2:$L$1106,3,FALSE)</f>
        <v>#N/A</v>
      </c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</row>
    <row r="67" spans="1:31" s="97" customFormat="1" x14ac:dyDescent="0.25">
      <c r="A67" s="79"/>
      <c r="C67" s="15"/>
      <c r="D67" s="15"/>
      <c r="M67" s="86"/>
      <c r="N67" s="23"/>
      <c r="O67" s="87" t="e">
        <f>VLOOKUP($M67,УЧАСТНИКИ!$A$2:$L$1106,3,FALSE)</f>
        <v>#N/A</v>
      </c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</row>
    <row r="68" spans="1:31" s="97" customFormat="1" x14ac:dyDescent="0.25">
      <c r="A68" s="79"/>
      <c r="C68" s="15"/>
      <c r="D68" s="15"/>
      <c r="M68" s="86"/>
      <c r="N68" s="23"/>
      <c r="O68" s="87" t="e">
        <f>VLOOKUP($M68,УЧАСТНИКИ!$A$2:$L$1106,3,FALSE)</f>
        <v>#N/A</v>
      </c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</row>
    <row r="69" spans="1:31" s="97" customFormat="1" x14ac:dyDescent="0.25">
      <c r="A69" s="79"/>
      <c r="C69" s="15"/>
      <c r="D69" s="15"/>
      <c r="M69" s="86"/>
      <c r="N69" s="23"/>
      <c r="O69" s="87" t="e">
        <f>VLOOKUP($M69,УЧАСТНИКИ!$A$2:$L$1106,3,FALSE)</f>
        <v>#N/A</v>
      </c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</row>
    <row r="70" spans="1:31" s="97" customFormat="1" x14ac:dyDescent="0.25">
      <c r="A70" s="79"/>
      <c r="C70" s="15"/>
      <c r="D70" s="15"/>
      <c r="M70" s="86"/>
      <c r="N70" s="23"/>
      <c r="O70" s="87" t="e">
        <f>VLOOKUP($M70,УЧАСТНИКИ!$A$2:$L$1106,3,FALSE)</f>
        <v>#N/A</v>
      </c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</row>
    <row r="71" spans="1:31" s="97" customFormat="1" x14ac:dyDescent="0.25">
      <c r="A71" s="79"/>
      <c r="C71" s="15"/>
      <c r="D71" s="15"/>
      <c r="M71" s="86"/>
      <c r="N71" s="23"/>
      <c r="O71" s="87" t="e">
        <f>VLOOKUP($M71,УЧАСТНИКИ!$A$2:$L$1106,3,FALSE)</f>
        <v>#N/A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</row>
    <row r="72" spans="1:31" s="97" customFormat="1" x14ac:dyDescent="0.25">
      <c r="A72" s="79"/>
      <c r="C72" s="15"/>
      <c r="D72" s="15"/>
      <c r="M72" s="86"/>
      <c r="N72" s="23"/>
      <c r="O72" s="87" t="e">
        <f>VLOOKUP($M72,УЧАСТНИКИ!$A$2:$L$1106,3,FALSE)</f>
        <v>#N/A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</row>
    <row r="73" spans="1:31" s="97" customFormat="1" x14ac:dyDescent="0.25">
      <c r="A73" s="79"/>
      <c r="C73" s="15"/>
      <c r="D73" s="15"/>
      <c r="M73" s="86"/>
      <c r="N73" s="23"/>
      <c r="O73" s="87" t="e">
        <f>VLOOKUP($M73,УЧАСТНИКИ!$A$2:$L$1106,3,FALSE)</f>
        <v>#N/A</v>
      </c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</row>
    <row r="74" spans="1:31" s="97" customFormat="1" x14ac:dyDescent="0.25">
      <c r="A74" s="79"/>
      <c r="C74" s="15"/>
      <c r="D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</row>
    <row r="75" spans="1:31" s="97" customFormat="1" x14ac:dyDescent="0.25">
      <c r="A75" s="79"/>
      <c r="C75" s="15"/>
      <c r="D75" s="15"/>
    </row>
    <row r="76" spans="1:31" s="97" customFormat="1" x14ac:dyDescent="0.25">
      <c r="A76" s="79"/>
      <c r="C76" s="15"/>
      <c r="D76" s="15"/>
    </row>
  </sheetData>
  <mergeCells count="20">
    <mergeCell ref="E63:F63"/>
    <mergeCell ref="N48:AE48"/>
    <mergeCell ref="N52:N53"/>
    <mergeCell ref="O52:O53"/>
    <mergeCell ref="P52:AB52"/>
    <mergeCell ref="AC52:AC53"/>
    <mergeCell ref="N49:AE49"/>
    <mergeCell ref="N50:AE50"/>
    <mergeCell ref="A6:L6"/>
    <mergeCell ref="A7:L7"/>
    <mergeCell ref="A8:L8"/>
    <mergeCell ref="AE52:AE53"/>
    <mergeCell ref="AD52:AD53"/>
    <mergeCell ref="A9:B9"/>
    <mergeCell ref="A10:B10"/>
    <mergeCell ref="A1:L1"/>
    <mergeCell ref="A2:L2"/>
    <mergeCell ref="A3:L3"/>
    <mergeCell ref="A5:L5"/>
    <mergeCell ref="A4:L4"/>
  </mergeCells>
  <phoneticPr fontId="1" type="noConversion"/>
  <printOptions horizontalCentered="1"/>
  <pageMargins left="0.39370078740157483" right="0.39370078740157483" top="0.78740157480314965" bottom="0.19685039370078741" header="0.51181102362204722" footer="0.51181102362204722"/>
  <pageSetup paperSize="9" scale="75" orientation="landscape" horizontalDpi="300" verticalDpi="300" r:id="rId1"/>
  <headerFooter alignWithMargins="0"/>
  <rowBreaks count="1" manualBreakCount="1">
    <brk id="47" max="38" man="1"/>
  </rowBreaks>
  <colBreaks count="1" manualBreakCount="1">
    <brk id="12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indexed="40"/>
  </sheetPr>
  <dimension ref="A1:AN75"/>
  <sheetViews>
    <sheetView view="pageBreakPreview" topLeftCell="A16" zoomScale="70" zoomScaleNormal="70" zoomScaleSheetLayoutView="70" workbookViewId="0">
      <selection activeCell="E24" sqref="E24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9.109375" style="11"/>
    <col min="4" max="4" width="6.88671875" style="11" customWidth="1"/>
    <col min="5" max="5" width="28.77734375" style="7" customWidth="1"/>
    <col min="6" max="6" width="9.33203125" style="7" hidden="1" customWidth="1"/>
    <col min="7" max="7" width="44.33203125" style="7" customWidth="1"/>
    <col min="8" max="8" width="9.88671875" style="7" hidden="1" customWidth="1" outlineLevel="1"/>
    <col min="9" max="9" width="9.33203125" style="7" customWidth="1" collapsed="1"/>
    <col min="10" max="10" width="10.5546875" style="7" customWidth="1"/>
    <col min="11" max="11" width="6.44140625" style="7" customWidth="1"/>
    <col min="12" max="12" width="31.44140625" style="7" customWidth="1"/>
    <col min="13" max="13" width="8" style="7" customWidth="1" outlineLevel="1"/>
    <col min="14" max="14" width="4.5546875" style="7" customWidth="1"/>
    <col min="15" max="15" width="22.33203125" style="7" customWidth="1"/>
    <col min="16" max="28" width="5.6640625" style="7" customWidth="1"/>
    <col min="29" max="30" width="3.33203125" style="7" customWidth="1"/>
    <col min="31" max="31" width="7.44140625" style="7" customWidth="1"/>
    <col min="32" max="40" width="9.109375" style="7" outlineLevel="1"/>
    <col min="41" max="16384" width="9.109375" style="7"/>
  </cols>
  <sheetData>
    <row r="1" spans="1:40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S1" s="8"/>
      <c r="T1" s="8"/>
      <c r="U1" s="9"/>
      <c r="V1" s="27"/>
    </row>
    <row r="2" spans="1:40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S2" s="8"/>
      <c r="T2" s="70"/>
      <c r="U2" s="9"/>
      <c r="V2" s="27"/>
    </row>
    <row r="3" spans="1:40" ht="12.75" customHeight="1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S3" s="8"/>
      <c r="T3" s="8"/>
      <c r="U3" s="9"/>
      <c r="V3" s="27"/>
    </row>
    <row r="4" spans="1:40" ht="12.75" customHeight="1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S4" s="8"/>
      <c r="T4" s="8"/>
      <c r="U4" s="9"/>
      <c r="V4" s="27"/>
    </row>
    <row r="5" spans="1:40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S5" s="8"/>
      <c r="T5" s="8"/>
      <c r="U5" s="9"/>
      <c r="V5" s="27"/>
    </row>
    <row r="6" spans="1:40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N6" s="49"/>
      <c r="O6" s="49"/>
      <c r="P6" s="49"/>
      <c r="Q6" s="49"/>
      <c r="R6" s="49"/>
      <c r="S6" s="8"/>
      <c r="T6" s="8"/>
      <c r="U6" s="9"/>
      <c r="V6" s="27"/>
    </row>
    <row r="7" spans="1:40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N7" s="49"/>
      <c r="O7" s="49"/>
      <c r="P7" s="49"/>
      <c r="Q7" s="49"/>
      <c r="R7" s="49"/>
      <c r="S7" s="8"/>
      <c r="T7" s="8"/>
      <c r="U7" s="9"/>
      <c r="V7" s="27"/>
    </row>
    <row r="8" spans="1:40" ht="15.6" x14ac:dyDescent="0.25">
      <c r="A8" s="334" t="s">
        <v>214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N8" s="49"/>
      <c r="O8" s="49"/>
      <c r="P8" s="49"/>
      <c r="Q8" s="49"/>
      <c r="R8" s="49"/>
      <c r="S8" s="8"/>
      <c r="T8" s="8"/>
      <c r="U8" s="9"/>
      <c r="V8" s="27"/>
    </row>
    <row r="9" spans="1:40" ht="12.75" hidden="1" customHeight="1" x14ac:dyDescent="0.25">
      <c r="A9" s="331"/>
      <c r="B9" s="331"/>
      <c r="C9" s="71"/>
      <c r="D9" s="12"/>
      <c r="E9" s="13"/>
      <c r="L9" s="17"/>
      <c r="S9" s="8"/>
      <c r="T9" s="8"/>
      <c r="U9" s="9"/>
      <c r="V9" s="27"/>
    </row>
    <row r="10" spans="1:40" ht="12.75" customHeight="1" x14ac:dyDescent="0.25">
      <c r="A10" s="331" t="s">
        <v>242</v>
      </c>
      <c r="B10" s="331"/>
      <c r="D10" s="12"/>
      <c r="E10" s="66"/>
      <c r="G10" s="19"/>
      <c r="H10" s="47"/>
      <c r="I10" s="47"/>
      <c r="J10" s="51"/>
      <c r="L10" s="19" t="str">
        <f>d_5</f>
        <v>г. Сочи, ул. Бзугу 2, ст. им. Славы Метревели</v>
      </c>
      <c r="S10" s="8"/>
      <c r="T10" s="8"/>
      <c r="U10" s="9"/>
      <c r="V10" s="27"/>
    </row>
    <row r="11" spans="1:40" ht="13.8" thickBot="1" x14ac:dyDescent="0.3">
      <c r="A11" s="331" t="s">
        <v>229</v>
      </c>
      <c r="B11" s="331"/>
      <c r="D11" s="12"/>
      <c r="E11" s="66"/>
      <c r="G11" s="19"/>
      <c r="I11" s="66" t="s">
        <v>87</v>
      </c>
      <c r="J11" s="62" t="str">
        <f>d_1</f>
        <v>28.05.2019г.</v>
      </c>
      <c r="K11" s="51">
        <v>0.35416666666666669</v>
      </c>
      <c r="L11" s="18" t="str">
        <f>d_6</f>
        <v>t° +17 вл. 91%</v>
      </c>
      <c r="S11" s="27"/>
      <c r="T11" s="27"/>
      <c r="U11" s="27"/>
      <c r="V11" s="27"/>
      <c r="AF11" s="20" t="s">
        <v>105</v>
      </c>
      <c r="AG11" s="20" t="s">
        <v>106</v>
      </c>
      <c r="AH11" s="20" t="s">
        <v>107</v>
      </c>
      <c r="AI11" s="20">
        <v>1</v>
      </c>
      <c r="AJ11" s="67">
        <v>2</v>
      </c>
      <c r="AK11" s="67" t="s">
        <v>44</v>
      </c>
      <c r="AL11" s="67" t="s">
        <v>108</v>
      </c>
      <c r="AM11" s="20" t="s">
        <v>109</v>
      </c>
      <c r="AN11" s="20" t="s">
        <v>110</v>
      </c>
    </row>
    <row r="12" spans="1:40" ht="28.8" customHeight="1" thickBot="1" x14ac:dyDescent="0.3">
      <c r="A12" s="43" t="s">
        <v>9</v>
      </c>
      <c r="B12" s="44" t="s">
        <v>58</v>
      </c>
      <c r="C12" s="44" t="s">
        <v>59</v>
      </c>
      <c r="D12" s="44" t="s">
        <v>10</v>
      </c>
      <c r="E12" s="44" t="s">
        <v>90</v>
      </c>
      <c r="F12" s="45" t="s">
        <v>94</v>
      </c>
      <c r="G12" s="42" t="s">
        <v>148</v>
      </c>
      <c r="H12" s="53"/>
      <c r="I12" s="35" t="s">
        <v>19</v>
      </c>
      <c r="J12" s="44" t="s">
        <v>145</v>
      </c>
      <c r="K12" s="44" t="s">
        <v>13</v>
      </c>
      <c r="L12" s="46" t="s">
        <v>146</v>
      </c>
      <c r="S12" s="27"/>
      <c r="T12" s="27"/>
      <c r="U12" s="27"/>
      <c r="V12" s="27"/>
      <c r="AF12" s="153">
        <v>565</v>
      </c>
      <c r="AG12" s="153">
        <v>515</v>
      </c>
      <c r="AH12" s="153">
        <v>460</v>
      </c>
      <c r="AI12" s="150">
        <v>420</v>
      </c>
      <c r="AJ12" s="150">
        <v>370</v>
      </c>
      <c r="AK12" s="150">
        <v>320</v>
      </c>
      <c r="AL12" s="150">
        <v>280</v>
      </c>
      <c r="AM12" s="150">
        <v>240</v>
      </c>
      <c r="AN12" s="154">
        <v>210</v>
      </c>
    </row>
    <row r="13" spans="1:40" ht="13.2" customHeight="1" x14ac:dyDescent="0.25">
      <c r="A13" s="34" t="s">
        <v>42</v>
      </c>
      <c r="B13" s="22" t="e">
        <f>VLOOKUP($M13,УЧАСТНИКИ!$A$2:$L$1106,3,FALSE)</f>
        <v>#N/A</v>
      </c>
      <c r="C13" s="23" t="e">
        <f>VLOOKUP($M13,УЧАСТНИКИ!$A$2:$L$1106,4,FALSE)</f>
        <v>#N/A</v>
      </c>
      <c r="D13" s="23" t="e">
        <f>VLOOKUP($M13,УЧАСТНИКИ!$A$2:$L$1106,8,FALSE)</f>
        <v>#N/A</v>
      </c>
      <c r="E13" s="22" t="e">
        <f>VLOOKUP($M13,УЧАСТНИКИ!$A$2:$L$1106,5,FALSE)</f>
        <v>#N/A</v>
      </c>
      <c r="F13" s="23" t="e">
        <f>VLOOKUP($M13,УЧАСТНИКИ!$A$2:$L$1106,7,FALSE)</f>
        <v>#N/A</v>
      </c>
      <c r="G13" s="24" t="e">
        <f>VLOOKUP($M13,УЧАСТНИКИ!$A$2:$L$1106,11,FALSE)</f>
        <v>#N/A</v>
      </c>
      <c r="H13" s="37">
        <v>250</v>
      </c>
      <c r="I13" s="10" t="str">
        <f>IF(H13=0,0,CONCATENATE(MID(H13,1,1),".",MID(H13,2,2)))</f>
        <v>2.50</v>
      </c>
      <c r="J13" s="26" t="str">
        <f>IF(H13&gt;=$AF$12,"МСМК",IF(H13&gt;=$AG$12,"МС",IF(H13&gt;=$AH$12,"КМС",IF(H13&gt;=$AI$12,"1",IF(H13&gt;=$AJ$12,"2",IF(H13&gt;=$AK$12,"3",IF(H13&gt;=$AL$12,"1юн",IF(H13&gt;=$AM$12,"2юн",IF(H13&gt;=$AN$12,"3юн",IF(H13&lt;$AN$12,"б/р"))))))))))</f>
        <v>2юн</v>
      </c>
      <c r="K13" s="24" t="e">
        <f>VLOOKUP($M13,УЧАСТНИКИ!$A$2:$L$1106,9,FALSE)</f>
        <v>#N/A</v>
      </c>
      <c r="L13" s="22" t="e">
        <f>VLOOKUP($M13,УЧАСТНИКИ!$A$2:$L$1106,10,FALSE)</f>
        <v>#N/A</v>
      </c>
      <c r="M13" s="72">
        <f>M55</f>
        <v>0</v>
      </c>
    </row>
    <row r="14" spans="1:40" ht="13.2" customHeight="1" x14ac:dyDescent="0.25">
      <c r="A14" s="34" t="s">
        <v>43</v>
      </c>
      <c r="B14" s="22" t="e">
        <f>VLOOKUP($M14,УЧАСТНИКИ!$A$2:$L$1106,3,FALSE)</f>
        <v>#N/A</v>
      </c>
      <c r="C14" s="23" t="e">
        <f>VLOOKUP($M14,УЧАСТНИКИ!$A$2:$L$1106,4,FALSE)</f>
        <v>#N/A</v>
      </c>
      <c r="D14" s="23" t="e">
        <f>VLOOKUP($M14,УЧАСТНИКИ!$A$2:$L$1106,8,FALSE)</f>
        <v>#N/A</v>
      </c>
      <c r="E14" s="22" t="e">
        <f>VLOOKUP($M14,УЧАСТНИКИ!$A$2:$L$1106,5,FALSE)</f>
        <v>#N/A</v>
      </c>
      <c r="F14" s="23" t="e">
        <f>VLOOKUP($M14,УЧАСТНИКИ!$A$2:$L$1106,7,FALSE)</f>
        <v>#N/A</v>
      </c>
      <c r="G14" s="24" t="e">
        <f>VLOOKUP($M14,УЧАСТНИКИ!$A$2:$L$1106,11,FALSE)</f>
        <v>#N/A</v>
      </c>
      <c r="H14" s="25">
        <v>300</v>
      </c>
      <c r="I14" s="10" t="str">
        <f t="shared" ref="I14:I31" si="0">IF(H14=0,0,CONCATENATE(MID(H14,1,1),".",MID(H14,2,2)))</f>
        <v>3.00</v>
      </c>
      <c r="J14" s="26" t="str">
        <f t="shared" ref="J14:J30" si="1">IF(H14&gt;=$AF$12,"МСМК",IF(H14&gt;=$AG$12,"МС",IF(H14&gt;=$AH$12,"КМС",IF(H14&gt;=$AI$12,"1",IF(H14&gt;=$AJ$12,"2",IF(H14&gt;=$AK$12,"3",IF(H14&gt;=$AL$12,"1юн",IF(H14&gt;=$AM$12,"2юн",IF(H14&gt;=$AN$12,"3юн",IF(H14&lt;$AN$12,"б/р"))))))))))</f>
        <v>1юн</v>
      </c>
      <c r="K14" s="24" t="e">
        <f>VLOOKUP($M14,УЧАСТНИКИ!$A$2:$L$1106,9,FALSE)</f>
        <v>#N/A</v>
      </c>
      <c r="L14" s="22" t="e">
        <f>VLOOKUP($M14,УЧАСТНИКИ!$A$2:$L$1106,10,FALSE)</f>
        <v>#N/A</v>
      </c>
      <c r="M14" s="72">
        <f t="shared" ref="M14:M31" si="2">M56</f>
        <v>0</v>
      </c>
    </row>
    <row r="15" spans="1:40" ht="13.2" customHeight="1" x14ac:dyDescent="0.25">
      <c r="A15" s="34" t="s">
        <v>44</v>
      </c>
      <c r="B15" s="22" t="e">
        <f>VLOOKUP($M15,УЧАСТНИКИ!$A$2:$L$1106,3,FALSE)</f>
        <v>#N/A</v>
      </c>
      <c r="C15" s="23" t="e">
        <f>VLOOKUP($M15,УЧАСТНИКИ!$A$2:$L$1106,4,FALSE)</f>
        <v>#N/A</v>
      </c>
      <c r="D15" s="23" t="e">
        <f>VLOOKUP($M15,УЧАСТНИКИ!$A$2:$L$1106,8,FALSE)</f>
        <v>#N/A</v>
      </c>
      <c r="E15" s="22" t="e">
        <f>VLOOKUP($M15,УЧАСТНИКИ!$A$2:$L$1106,5,FALSE)</f>
        <v>#N/A</v>
      </c>
      <c r="F15" s="23" t="e">
        <f>VLOOKUP($M15,УЧАСТНИКИ!$A$2:$L$1106,7,FALSE)</f>
        <v>#N/A</v>
      </c>
      <c r="G15" s="24" t="e">
        <f>VLOOKUP($M15,УЧАСТНИКИ!$A$2:$L$1106,11,FALSE)</f>
        <v>#N/A</v>
      </c>
      <c r="H15" s="25"/>
      <c r="I15" s="10">
        <f t="shared" si="0"/>
        <v>0</v>
      </c>
      <c r="J15" s="26" t="str">
        <f t="shared" si="1"/>
        <v>б/р</v>
      </c>
      <c r="K15" s="24" t="e">
        <f>VLOOKUP($M15,УЧАСТНИКИ!$A$2:$L$1106,9,FALSE)</f>
        <v>#N/A</v>
      </c>
      <c r="L15" s="22" t="e">
        <f>VLOOKUP($M15,УЧАСТНИКИ!$A$2:$L$1106,10,FALSE)</f>
        <v>#N/A</v>
      </c>
      <c r="M15" s="72">
        <f t="shared" si="2"/>
        <v>0</v>
      </c>
    </row>
    <row r="16" spans="1:40" ht="13.2" customHeight="1" x14ac:dyDescent="0.25">
      <c r="A16" s="34" t="s">
        <v>45</v>
      </c>
      <c r="B16" s="22" t="e">
        <f>VLOOKUP($M16,УЧАСТНИКИ!$A$2:$L$1106,3,FALSE)</f>
        <v>#N/A</v>
      </c>
      <c r="C16" s="23" t="e">
        <f>VLOOKUP($M16,УЧАСТНИКИ!$A$2:$L$1106,4,FALSE)</f>
        <v>#N/A</v>
      </c>
      <c r="D16" s="23" t="e">
        <f>VLOOKUP($M16,УЧАСТНИКИ!$A$2:$L$1106,8,FALSE)</f>
        <v>#N/A</v>
      </c>
      <c r="E16" s="22" t="e">
        <f>VLOOKUP($M16,УЧАСТНИКИ!$A$2:$L$1106,5,FALSE)</f>
        <v>#N/A</v>
      </c>
      <c r="F16" s="23" t="e">
        <f>VLOOKUP($M16,УЧАСТНИКИ!$A$2:$L$1106,7,FALSE)</f>
        <v>#N/A</v>
      </c>
      <c r="G16" s="24" t="e">
        <f>VLOOKUP($M16,УЧАСТНИКИ!$A$2:$L$1106,11,FALSE)</f>
        <v>#N/A</v>
      </c>
      <c r="H16" s="25"/>
      <c r="I16" s="10">
        <f t="shared" si="0"/>
        <v>0</v>
      </c>
      <c r="J16" s="26" t="str">
        <f t="shared" si="1"/>
        <v>б/р</v>
      </c>
      <c r="K16" s="24" t="e">
        <f>VLOOKUP($M16,УЧАСТНИКИ!$A$2:$L$1106,9,FALSE)</f>
        <v>#N/A</v>
      </c>
      <c r="L16" s="22" t="e">
        <f>VLOOKUP($M16,УЧАСТНИКИ!$A$2:$L$1106,10,FALSE)</f>
        <v>#N/A</v>
      </c>
      <c r="M16" s="72">
        <f t="shared" si="2"/>
        <v>0</v>
      </c>
    </row>
    <row r="17" spans="1:13" ht="13.2" customHeight="1" x14ac:dyDescent="0.25">
      <c r="A17" s="34" t="s">
        <v>46</v>
      </c>
      <c r="B17" s="22" t="e">
        <f>VLOOKUP($M17,УЧАСТНИКИ!$A$2:$L$1106,3,FALSE)</f>
        <v>#N/A</v>
      </c>
      <c r="C17" s="23" t="e">
        <f>VLOOKUP($M17,УЧАСТНИКИ!$A$2:$L$1106,4,FALSE)</f>
        <v>#N/A</v>
      </c>
      <c r="D17" s="23" t="e">
        <f>VLOOKUP($M17,УЧАСТНИКИ!$A$2:$L$1106,8,FALSE)</f>
        <v>#N/A</v>
      </c>
      <c r="E17" s="22" t="e">
        <f>VLOOKUP($M17,УЧАСТНИКИ!$A$2:$L$1106,5,FALSE)</f>
        <v>#N/A</v>
      </c>
      <c r="F17" s="23" t="e">
        <f>VLOOKUP($M17,УЧАСТНИКИ!$A$2:$L$1106,7,FALSE)</f>
        <v>#N/A</v>
      </c>
      <c r="G17" s="24" t="e">
        <f>VLOOKUP($M17,УЧАСТНИКИ!$A$2:$L$1106,11,FALSE)</f>
        <v>#N/A</v>
      </c>
      <c r="H17" s="25"/>
      <c r="I17" s="10">
        <f t="shared" si="0"/>
        <v>0</v>
      </c>
      <c r="J17" s="26" t="str">
        <f t="shared" si="1"/>
        <v>б/р</v>
      </c>
      <c r="K17" s="24" t="e">
        <f>VLOOKUP($M17,УЧАСТНИКИ!$A$2:$L$1106,9,FALSE)</f>
        <v>#N/A</v>
      </c>
      <c r="L17" s="22" t="e">
        <f>VLOOKUP($M17,УЧАСТНИКИ!$A$2:$L$1106,10,FALSE)</f>
        <v>#N/A</v>
      </c>
      <c r="M17" s="72">
        <f t="shared" si="2"/>
        <v>0</v>
      </c>
    </row>
    <row r="18" spans="1:13" ht="13.2" customHeight="1" x14ac:dyDescent="0.25">
      <c r="A18" s="34" t="s">
        <v>47</v>
      </c>
      <c r="B18" s="22" t="e">
        <f>VLOOKUP($M18,УЧАСТНИКИ!$A$2:$L$1106,3,FALSE)</f>
        <v>#N/A</v>
      </c>
      <c r="C18" s="23" t="e">
        <f>VLOOKUP($M18,УЧАСТНИКИ!$A$2:$L$1106,4,FALSE)</f>
        <v>#N/A</v>
      </c>
      <c r="D18" s="23" t="e">
        <f>VLOOKUP($M18,УЧАСТНИКИ!$A$2:$L$1106,8,FALSE)</f>
        <v>#N/A</v>
      </c>
      <c r="E18" s="22" t="e">
        <f>VLOOKUP($M18,УЧАСТНИКИ!$A$2:$L$1106,5,FALSE)</f>
        <v>#N/A</v>
      </c>
      <c r="F18" s="23" t="e">
        <f>VLOOKUP($M18,УЧАСТНИКИ!$A$2:$L$1106,7,FALSE)</f>
        <v>#N/A</v>
      </c>
      <c r="G18" s="24" t="e">
        <f>VLOOKUP($M18,УЧАСТНИКИ!$A$2:$L$1106,11,FALSE)</f>
        <v>#N/A</v>
      </c>
      <c r="H18" s="25"/>
      <c r="I18" s="10">
        <f t="shared" si="0"/>
        <v>0</v>
      </c>
      <c r="J18" s="26" t="str">
        <f t="shared" si="1"/>
        <v>б/р</v>
      </c>
      <c r="K18" s="24" t="e">
        <f>VLOOKUP($M18,УЧАСТНИКИ!$A$2:$L$1106,9,FALSE)</f>
        <v>#N/A</v>
      </c>
      <c r="L18" s="22" t="e">
        <f>VLOOKUP($M18,УЧАСТНИКИ!$A$2:$L$1106,10,FALSE)</f>
        <v>#N/A</v>
      </c>
      <c r="M18" s="72">
        <f t="shared" si="2"/>
        <v>0</v>
      </c>
    </row>
    <row r="19" spans="1:13" ht="13.2" customHeight="1" x14ac:dyDescent="0.25">
      <c r="A19" s="34" t="s">
        <v>48</v>
      </c>
      <c r="B19" s="22" t="e">
        <f>VLOOKUP($M19,УЧАСТНИКИ!$A$2:$L$1106,3,FALSE)</f>
        <v>#N/A</v>
      </c>
      <c r="C19" s="23" t="e">
        <f>VLOOKUP($M19,УЧАСТНИКИ!$A$2:$L$1106,4,FALSE)</f>
        <v>#N/A</v>
      </c>
      <c r="D19" s="23" t="e">
        <f>VLOOKUP($M19,УЧАСТНИКИ!$A$2:$L$1106,8,FALSE)</f>
        <v>#N/A</v>
      </c>
      <c r="E19" s="22" t="e">
        <f>VLOOKUP($M19,УЧАСТНИКИ!$A$2:$L$1106,5,FALSE)</f>
        <v>#N/A</v>
      </c>
      <c r="F19" s="23" t="e">
        <f>VLOOKUP($M19,УЧАСТНИКИ!$A$2:$L$1106,7,FALSE)</f>
        <v>#N/A</v>
      </c>
      <c r="G19" s="24" t="e">
        <f>VLOOKUP($M19,УЧАСТНИКИ!$A$2:$L$1106,11,FALSE)</f>
        <v>#N/A</v>
      </c>
      <c r="H19" s="25"/>
      <c r="I19" s="10">
        <f t="shared" si="0"/>
        <v>0</v>
      </c>
      <c r="J19" s="26" t="str">
        <f t="shared" si="1"/>
        <v>б/р</v>
      </c>
      <c r="K19" s="24" t="e">
        <f>VLOOKUP($M19,УЧАСТНИКИ!$A$2:$L$1106,9,FALSE)</f>
        <v>#N/A</v>
      </c>
      <c r="L19" s="22" t="e">
        <f>VLOOKUP($M19,УЧАСТНИКИ!$A$2:$L$1106,10,FALSE)</f>
        <v>#N/A</v>
      </c>
      <c r="M19" s="72">
        <f t="shared" si="2"/>
        <v>0</v>
      </c>
    </row>
    <row r="20" spans="1:13" ht="13.2" customHeight="1" x14ac:dyDescent="0.25">
      <c r="A20" s="34" t="s">
        <v>71</v>
      </c>
      <c r="B20" s="22" t="e">
        <f>VLOOKUP($M20,УЧАСТНИКИ!$A$2:$L$1106,3,FALSE)</f>
        <v>#N/A</v>
      </c>
      <c r="C20" s="23" t="e">
        <f>VLOOKUP($M20,УЧАСТНИКИ!$A$2:$L$1106,4,FALSE)</f>
        <v>#N/A</v>
      </c>
      <c r="D20" s="23" t="e">
        <f>VLOOKUP($M20,УЧАСТНИКИ!$A$2:$L$1106,8,FALSE)</f>
        <v>#N/A</v>
      </c>
      <c r="E20" s="22" t="e">
        <f>VLOOKUP($M20,УЧАСТНИКИ!$A$2:$L$1106,5,FALSE)</f>
        <v>#N/A</v>
      </c>
      <c r="F20" s="23" t="e">
        <f>VLOOKUP($M20,УЧАСТНИКИ!$A$2:$L$1106,7,FALSE)</f>
        <v>#N/A</v>
      </c>
      <c r="G20" s="24" t="e">
        <f>VLOOKUP($M20,УЧАСТНИКИ!$A$2:$L$1106,11,FALSE)</f>
        <v>#N/A</v>
      </c>
      <c r="H20" s="25"/>
      <c r="I20" s="10">
        <f t="shared" si="0"/>
        <v>0</v>
      </c>
      <c r="J20" s="26" t="str">
        <f t="shared" si="1"/>
        <v>б/р</v>
      </c>
      <c r="K20" s="24" t="e">
        <f>VLOOKUP($M20,УЧАСТНИКИ!$A$2:$L$1106,9,FALSE)</f>
        <v>#N/A</v>
      </c>
      <c r="L20" s="22" t="e">
        <f>VLOOKUP($M20,УЧАСТНИКИ!$A$2:$L$1106,10,FALSE)</f>
        <v>#N/A</v>
      </c>
      <c r="M20" s="72">
        <f t="shared" si="2"/>
        <v>0</v>
      </c>
    </row>
    <row r="21" spans="1:13" ht="13.2" customHeight="1" x14ac:dyDescent="0.25">
      <c r="A21" s="34" t="s">
        <v>78</v>
      </c>
      <c r="B21" s="22" t="e">
        <f>VLOOKUP($M21,УЧАСТНИКИ!$A$2:$L$1106,3,FALSE)</f>
        <v>#N/A</v>
      </c>
      <c r="C21" s="23" t="e">
        <f>VLOOKUP($M21,УЧАСТНИКИ!$A$2:$L$1106,4,FALSE)</f>
        <v>#N/A</v>
      </c>
      <c r="D21" s="23" t="e">
        <f>VLOOKUP($M21,УЧАСТНИКИ!$A$2:$L$1106,8,FALSE)</f>
        <v>#N/A</v>
      </c>
      <c r="E21" s="22" t="e">
        <f>VLOOKUP($M21,УЧАСТНИКИ!$A$2:$L$1106,5,FALSE)</f>
        <v>#N/A</v>
      </c>
      <c r="F21" s="23" t="e">
        <f>VLOOKUP($M21,УЧАСТНИКИ!$A$2:$L$1106,7,FALSE)</f>
        <v>#N/A</v>
      </c>
      <c r="G21" s="24" t="e">
        <f>VLOOKUP($M21,УЧАСТНИКИ!$A$2:$L$1106,11,FALSE)</f>
        <v>#N/A</v>
      </c>
      <c r="H21" s="25"/>
      <c r="I21" s="10">
        <f t="shared" si="0"/>
        <v>0</v>
      </c>
      <c r="J21" s="26" t="str">
        <f t="shared" si="1"/>
        <v>б/р</v>
      </c>
      <c r="K21" s="24" t="e">
        <f>VLOOKUP($M21,УЧАСТНИКИ!$A$2:$L$1106,9,FALSE)</f>
        <v>#N/A</v>
      </c>
      <c r="L21" s="22" t="e">
        <f>VLOOKUP($M21,УЧАСТНИКИ!$A$2:$L$1106,10,FALSE)</f>
        <v>#N/A</v>
      </c>
      <c r="M21" s="72">
        <f t="shared" si="2"/>
        <v>0</v>
      </c>
    </row>
    <row r="22" spans="1:13" ht="13.2" customHeight="1" x14ac:dyDescent="0.25">
      <c r="A22" s="34" t="s">
        <v>77</v>
      </c>
      <c r="B22" s="22" t="e">
        <f>VLOOKUP($M22,УЧАСТНИКИ!$A$2:$L$1106,3,FALSE)</f>
        <v>#N/A</v>
      </c>
      <c r="C22" s="23" t="e">
        <f>VLOOKUP($M22,УЧАСТНИКИ!$A$2:$L$1106,4,FALSE)</f>
        <v>#N/A</v>
      </c>
      <c r="D22" s="23" t="e">
        <f>VLOOKUP($M22,УЧАСТНИКИ!$A$2:$L$1106,8,FALSE)</f>
        <v>#N/A</v>
      </c>
      <c r="E22" s="22" t="e">
        <f>VLOOKUP($M22,УЧАСТНИКИ!$A$2:$L$1106,5,FALSE)</f>
        <v>#N/A</v>
      </c>
      <c r="F22" s="23" t="e">
        <f>VLOOKUP($M22,УЧАСТНИКИ!$A$2:$L$1106,7,FALSE)</f>
        <v>#N/A</v>
      </c>
      <c r="G22" s="24" t="e">
        <f>VLOOKUP($M22,УЧАСТНИКИ!$A$2:$L$1106,11,FALSE)</f>
        <v>#N/A</v>
      </c>
      <c r="H22" s="25"/>
      <c r="I22" s="10">
        <f t="shared" si="0"/>
        <v>0</v>
      </c>
      <c r="J22" s="26" t="str">
        <f t="shared" si="1"/>
        <v>б/р</v>
      </c>
      <c r="K22" s="24" t="e">
        <f>VLOOKUP($M22,УЧАСТНИКИ!$A$2:$L$1106,9,FALSE)</f>
        <v>#N/A</v>
      </c>
      <c r="L22" s="22" t="e">
        <f>VLOOKUP($M22,УЧАСТНИКИ!$A$2:$L$1106,10,FALSE)</f>
        <v>#N/A</v>
      </c>
      <c r="M22" s="72">
        <f t="shared" si="2"/>
        <v>0</v>
      </c>
    </row>
    <row r="23" spans="1:13" ht="13.2" customHeight="1" x14ac:dyDescent="0.25">
      <c r="A23" s="34" t="s">
        <v>76</v>
      </c>
      <c r="B23" s="22" t="e">
        <f>VLOOKUP($M23,УЧАСТНИКИ!$A$2:$L$1106,3,FALSE)</f>
        <v>#N/A</v>
      </c>
      <c r="C23" s="23" t="e">
        <f>VLOOKUP($M23,УЧАСТНИКИ!$A$2:$L$1106,4,FALSE)</f>
        <v>#N/A</v>
      </c>
      <c r="D23" s="23" t="e">
        <f>VLOOKUP($M23,УЧАСТНИКИ!$A$2:$L$1106,8,FALSE)</f>
        <v>#N/A</v>
      </c>
      <c r="E23" s="22" t="e">
        <f>VLOOKUP($M23,УЧАСТНИКИ!$A$2:$L$1106,5,FALSE)</f>
        <v>#N/A</v>
      </c>
      <c r="F23" s="23" t="e">
        <f>VLOOKUP($M23,УЧАСТНИКИ!$A$2:$L$1106,7,FALSE)</f>
        <v>#N/A</v>
      </c>
      <c r="G23" s="24" t="e">
        <f>VLOOKUP($M23,УЧАСТНИКИ!$A$2:$L$1106,11,FALSE)</f>
        <v>#N/A</v>
      </c>
      <c r="H23" s="25"/>
      <c r="I23" s="10">
        <f t="shared" si="0"/>
        <v>0</v>
      </c>
      <c r="J23" s="26" t="str">
        <f t="shared" si="1"/>
        <v>б/р</v>
      </c>
      <c r="K23" s="24" t="e">
        <f>VLOOKUP($M23,УЧАСТНИКИ!$A$2:$L$1106,9,FALSE)</f>
        <v>#N/A</v>
      </c>
      <c r="L23" s="22" t="e">
        <f>VLOOKUP($M23,УЧАСТНИКИ!$A$2:$L$1106,10,FALSE)</f>
        <v>#N/A</v>
      </c>
      <c r="M23" s="72">
        <f t="shared" si="2"/>
        <v>0</v>
      </c>
    </row>
    <row r="24" spans="1:13" ht="13.2" customHeight="1" x14ac:dyDescent="0.25">
      <c r="A24" s="34" t="s">
        <v>75</v>
      </c>
      <c r="B24" s="22" t="e">
        <f>VLOOKUP($M24,УЧАСТНИКИ!$A$2:$L$1106,3,FALSE)</f>
        <v>#N/A</v>
      </c>
      <c r="C24" s="23" t="e">
        <f>VLOOKUP($M24,УЧАСТНИКИ!$A$2:$L$1106,4,FALSE)</f>
        <v>#N/A</v>
      </c>
      <c r="D24" s="23" t="e">
        <f>VLOOKUP($M24,УЧАСТНИКИ!$A$2:$L$1106,8,FALSE)</f>
        <v>#N/A</v>
      </c>
      <c r="E24" s="22" t="e">
        <f>VLOOKUP($M24,УЧАСТНИКИ!$A$2:$L$1106,5,FALSE)</f>
        <v>#N/A</v>
      </c>
      <c r="F24" s="23" t="e">
        <f>VLOOKUP($M24,УЧАСТНИКИ!$A$2:$L$1106,7,FALSE)</f>
        <v>#N/A</v>
      </c>
      <c r="G24" s="24" t="e">
        <f>VLOOKUP($M24,УЧАСТНИКИ!$A$2:$L$1106,11,FALSE)</f>
        <v>#N/A</v>
      </c>
      <c r="H24" s="25"/>
      <c r="I24" s="10">
        <f t="shared" si="0"/>
        <v>0</v>
      </c>
      <c r="J24" s="26" t="str">
        <f t="shared" si="1"/>
        <v>б/р</v>
      </c>
      <c r="K24" s="24" t="e">
        <f>VLOOKUP($M24,УЧАСТНИКИ!$A$2:$L$1106,9,FALSE)</f>
        <v>#N/A</v>
      </c>
      <c r="L24" s="22" t="e">
        <f>VLOOKUP($M24,УЧАСТНИКИ!$A$2:$L$1106,10,FALSE)</f>
        <v>#N/A</v>
      </c>
      <c r="M24" s="72">
        <f t="shared" si="2"/>
        <v>0</v>
      </c>
    </row>
    <row r="25" spans="1:13" ht="13.2" customHeight="1" x14ac:dyDescent="0.25">
      <c r="A25" s="34" t="s">
        <v>74</v>
      </c>
      <c r="B25" s="22" t="e">
        <f>VLOOKUP($M25,УЧАСТНИКИ!$A$2:$L$1106,3,FALSE)</f>
        <v>#N/A</v>
      </c>
      <c r="C25" s="23" t="e">
        <f>VLOOKUP($M25,УЧАСТНИКИ!$A$2:$L$1106,4,FALSE)</f>
        <v>#N/A</v>
      </c>
      <c r="D25" s="23" t="e">
        <f>VLOOKUP($M25,УЧАСТНИКИ!$A$2:$L$1106,8,FALSE)</f>
        <v>#N/A</v>
      </c>
      <c r="E25" s="22" t="e">
        <f>VLOOKUP($M25,УЧАСТНИКИ!$A$2:$L$1106,5,FALSE)</f>
        <v>#N/A</v>
      </c>
      <c r="F25" s="23" t="e">
        <f>VLOOKUP($M25,УЧАСТНИКИ!$A$2:$L$1106,7,FALSE)</f>
        <v>#N/A</v>
      </c>
      <c r="G25" s="24" t="e">
        <f>VLOOKUP($M25,УЧАСТНИКИ!$A$2:$L$1106,11,FALSE)</f>
        <v>#N/A</v>
      </c>
      <c r="H25" s="25"/>
      <c r="I25" s="10">
        <f t="shared" si="0"/>
        <v>0</v>
      </c>
      <c r="J25" s="26" t="str">
        <f t="shared" si="1"/>
        <v>б/р</v>
      </c>
      <c r="K25" s="24" t="e">
        <f>VLOOKUP($M25,УЧАСТНИКИ!$A$2:$L$1106,9,FALSE)</f>
        <v>#N/A</v>
      </c>
      <c r="L25" s="22" t="e">
        <f>VLOOKUP($M25,УЧАСТНИКИ!$A$2:$L$1106,10,FALSE)</f>
        <v>#N/A</v>
      </c>
      <c r="M25" s="72">
        <f t="shared" si="2"/>
        <v>0</v>
      </c>
    </row>
    <row r="26" spans="1:13" ht="13.2" customHeight="1" x14ac:dyDescent="0.25">
      <c r="A26" s="34" t="s">
        <v>73</v>
      </c>
      <c r="B26" s="22" t="e">
        <f>VLOOKUP($M26,УЧАСТНИКИ!$A$2:$L$1106,3,FALSE)</f>
        <v>#N/A</v>
      </c>
      <c r="C26" s="23" t="e">
        <f>VLOOKUP($M26,УЧАСТНИКИ!$A$2:$L$1106,4,FALSE)</f>
        <v>#N/A</v>
      </c>
      <c r="D26" s="23" t="e">
        <f>VLOOKUP($M26,УЧАСТНИКИ!$A$2:$L$1106,8,FALSE)</f>
        <v>#N/A</v>
      </c>
      <c r="E26" s="22" t="e">
        <f>VLOOKUP($M26,УЧАСТНИКИ!$A$2:$L$1106,5,FALSE)</f>
        <v>#N/A</v>
      </c>
      <c r="F26" s="23" t="e">
        <f>VLOOKUP($M26,УЧАСТНИКИ!$A$2:$L$1106,7,FALSE)</f>
        <v>#N/A</v>
      </c>
      <c r="G26" s="24" t="e">
        <f>VLOOKUP($M26,УЧАСТНИКИ!$A$2:$L$1106,11,FALSE)</f>
        <v>#N/A</v>
      </c>
      <c r="H26" s="25"/>
      <c r="I26" s="10">
        <f t="shared" si="0"/>
        <v>0</v>
      </c>
      <c r="J26" s="26" t="str">
        <f t="shared" si="1"/>
        <v>б/р</v>
      </c>
      <c r="K26" s="24" t="e">
        <f>VLOOKUP($M26,УЧАСТНИКИ!$A$2:$L$1106,9,FALSE)</f>
        <v>#N/A</v>
      </c>
      <c r="L26" s="22" t="e">
        <f>VLOOKUP($M26,УЧАСТНИКИ!$A$2:$L$1106,10,FALSE)</f>
        <v>#N/A</v>
      </c>
      <c r="M26" s="72">
        <f t="shared" si="2"/>
        <v>0</v>
      </c>
    </row>
    <row r="27" spans="1:13" ht="13.2" customHeight="1" x14ac:dyDescent="0.25">
      <c r="A27" s="34" t="s">
        <v>72</v>
      </c>
      <c r="B27" s="22" t="e">
        <f>VLOOKUP($M27,УЧАСТНИКИ!$A$2:$L$1106,3,FALSE)</f>
        <v>#N/A</v>
      </c>
      <c r="C27" s="23" t="e">
        <f>VLOOKUP($M27,УЧАСТНИКИ!$A$2:$L$1106,4,FALSE)</f>
        <v>#N/A</v>
      </c>
      <c r="D27" s="23" t="e">
        <f>VLOOKUP($M27,УЧАСТНИКИ!$A$2:$L$1106,8,FALSE)</f>
        <v>#N/A</v>
      </c>
      <c r="E27" s="22" t="e">
        <f>VLOOKUP($M27,УЧАСТНИКИ!$A$2:$L$1106,5,FALSE)</f>
        <v>#N/A</v>
      </c>
      <c r="F27" s="23" t="e">
        <f>VLOOKUP($M27,УЧАСТНИКИ!$A$2:$L$1106,7,FALSE)</f>
        <v>#N/A</v>
      </c>
      <c r="G27" s="24" t="e">
        <f>VLOOKUP($M27,УЧАСТНИКИ!$A$2:$L$1106,11,FALSE)</f>
        <v>#N/A</v>
      </c>
      <c r="H27" s="25"/>
      <c r="I27" s="10">
        <f t="shared" si="0"/>
        <v>0</v>
      </c>
      <c r="J27" s="26" t="str">
        <f t="shared" si="1"/>
        <v>б/р</v>
      </c>
      <c r="K27" s="24" t="e">
        <f>VLOOKUP($M27,УЧАСТНИКИ!$A$2:$L$1106,9,FALSE)</f>
        <v>#N/A</v>
      </c>
      <c r="L27" s="22" t="e">
        <f>VLOOKUP($M27,УЧАСТНИКИ!$A$2:$L$1106,10,FALSE)</f>
        <v>#N/A</v>
      </c>
      <c r="M27" s="72">
        <f t="shared" si="2"/>
        <v>0</v>
      </c>
    </row>
    <row r="28" spans="1:13" ht="13.2" customHeight="1" x14ac:dyDescent="0.25">
      <c r="A28" s="34" t="s">
        <v>79</v>
      </c>
      <c r="B28" s="22" t="e">
        <f>VLOOKUP($M28,УЧАСТНИКИ!$A$2:$L$1106,3,FALSE)</f>
        <v>#N/A</v>
      </c>
      <c r="C28" s="23" t="e">
        <f>VLOOKUP($M28,УЧАСТНИКИ!$A$2:$L$1106,4,FALSE)</f>
        <v>#N/A</v>
      </c>
      <c r="D28" s="23" t="e">
        <f>VLOOKUP($M28,УЧАСТНИКИ!$A$2:$L$1106,8,FALSE)</f>
        <v>#N/A</v>
      </c>
      <c r="E28" s="22" t="e">
        <f>VLOOKUP($M28,УЧАСТНИКИ!$A$2:$L$1106,5,FALSE)</f>
        <v>#N/A</v>
      </c>
      <c r="F28" s="23" t="e">
        <f>VLOOKUP($M28,УЧАСТНИКИ!$A$2:$L$1106,7,FALSE)</f>
        <v>#N/A</v>
      </c>
      <c r="G28" s="24" t="e">
        <f>VLOOKUP($M28,УЧАСТНИКИ!$A$2:$L$1106,11,FALSE)</f>
        <v>#N/A</v>
      </c>
      <c r="H28" s="25"/>
      <c r="I28" s="10">
        <f t="shared" si="0"/>
        <v>0</v>
      </c>
      <c r="J28" s="26" t="str">
        <f t="shared" si="1"/>
        <v>б/р</v>
      </c>
      <c r="K28" s="24" t="e">
        <f>VLOOKUP($M28,УЧАСТНИКИ!$A$2:$L$1106,9,FALSE)</f>
        <v>#N/A</v>
      </c>
      <c r="L28" s="22" t="e">
        <f>VLOOKUP($M28,УЧАСТНИКИ!$A$2:$L$1106,10,FALSE)</f>
        <v>#N/A</v>
      </c>
      <c r="M28" s="72">
        <f t="shared" si="2"/>
        <v>0</v>
      </c>
    </row>
    <row r="29" spans="1:13" ht="13.2" customHeight="1" x14ac:dyDescent="0.25">
      <c r="A29" s="34" t="s">
        <v>80</v>
      </c>
      <c r="B29" s="22" t="e">
        <f>VLOOKUP($M29,УЧАСТНИКИ!$A$2:$L$1106,3,FALSE)</f>
        <v>#N/A</v>
      </c>
      <c r="C29" s="23" t="e">
        <f>VLOOKUP($M29,УЧАСТНИКИ!$A$2:$L$1106,4,FALSE)</f>
        <v>#N/A</v>
      </c>
      <c r="D29" s="23" t="e">
        <f>VLOOKUP($M29,УЧАСТНИКИ!$A$2:$L$1106,8,FALSE)</f>
        <v>#N/A</v>
      </c>
      <c r="E29" s="22" t="e">
        <f>VLOOKUP($M29,УЧАСТНИКИ!$A$2:$L$1106,5,FALSE)</f>
        <v>#N/A</v>
      </c>
      <c r="F29" s="23" t="e">
        <f>VLOOKUP($M29,УЧАСТНИКИ!$A$2:$L$1106,7,FALSE)</f>
        <v>#N/A</v>
      </c>
      <c r="G29" s="24" t="e">
        <f>VLOOKUP($M29,УЧАСТНИКИ!$A$2:$L$1106,11,FALSE)</f>
        <v>#N/A</v>
      </c>
      <c r="H29" s="25"/>
      <c r="I29" s="10">
        <f t="shared" si="0"/>
        <v>0</v>
      </c>
      <c r="J29" s="26" t="str">
        <f t="shared" si="1"/>
        <v>б/р</v>
      </c>
      <c r="K29" s="24" t="e">
        <f>VLOOKUP($M29,УЧАСТНИКИ!$A$2:$L$1106,9,FALSE)</f>
        <v>#N/A</v>
      </c>
      <c r="L29" s="22" t="e">
        <f>VLOOKUP($M29,УЧАСТНИКИ!$A$2:$L$1106,10,FALSE)</f>
        <v>#N/A</v>
      </c>
      <c r="M29" s="72">
        <f t="shared" si="2"/>
        <v>0</v>
      </c>
    </row>
    <row r="30" spans="1:13" ht="13.2" customHeight="1" x14ac:dyDescent="0.25">
      <c r="A30" s="34" t="s">
        <v>81</v>
      </c>
      <c r="B30" s="22" t="e">
        <f>VLOOKUP($M30,УЧАСТНИКИ!$A$2:$L$1106,3,FALSE)</f>
        <v>#N/A</v>
      </c>
      <c r="C30" s="23" t="e">
        <f>VLOOKUP($M30,УЧАСТНИКИ!$A$2:$L$1106,4,FALSE)</f>
        <v>#N/A</v>
      </c>
      <c r="D30" s="23" t="e">
        <f>VLOOKUP($M30,УЧАСТНИКИ!$A$2:$L$1106,8,FALSE)</f>
        <v>#N/A</v>
      </c>
      <c r="E30" s="22" t="e">
        <f>VLOOKUP($M30,УЧАСТНИКИ!$A$2:$L$1106,5,FALSE)</f>
        <v>#N/A</v>
      </c>
      <c r="F30" s="23" t="e">
        <f>VLOOKUP($M30,УЧАСТНИКИ!$A$2:$L$1106,7,FALSE)</f>
        <v>#N/A</v>
      </c>
      <c r="G30" s="24" t="e">
        <f>VLOOKUP($M30,УЧАСТНИКИ!$A$2:$L$1106,11,FALSE)</f>
        <v>#N/A</v>
      </c>
      <c r="H30" s="25"/>
      <c r="I30" s="10">
        <f t="shared" si="0"/>
        <v>0</v>
      </c>
      <c r="J30" s="26" t="str">
        <f t="shared" si="1"/>
        <v>б/р</v>
      </c>
      <c r="K30" s="24" t="e">
        <f>VLOOKUP($M30,УЧАСТНИКИ!$A$2:$L$1106,9,FALSE)</f>
        <v>#N/A</v>
      </c>
      <c r="L30" s="22" t="e">
        <f>VLOOKUP($M30,УЧАСТНИКИ!$A$2:$L$1106,10,FALSE)</f>
        <v>#N/A</v>
      </c>
      <c r="M30" s="72">
        <f t="shared" si="2"/>
        <v>0</v>
      </c>
    </row>
    <row r="31" spans="1:13" ht="13.2" customHeight="1" x14ac:dyDescent="0.25">
      <c r="A31" s="34" t="s">
        <v>82</v>
      </c>
      <c r="B31" s="22" t="e">
        <f>VLOOKUP($M31,УЧАСТНИКИ!$A$2:$L$1106,3,FALSE)</f>
        <v>#N/A</v>
      </c>
      <c r="C31" s="23" t="e">
        <f>VLOOKUP($M31,УЧАСТНИКИ!$A$2:$L$1106,4,FALSE)</f>
        <v>#N/A</v>
      </c>
      <c r="D31" s="23" t="e">
        <f>VLOOKUP($M31,УЧАСТНИКИ!$A$2:$L$1106,8,FALSE)</f>
        <v>#N/A</v>
      </c>
      <c r="E31" s="22" t="e">
        <f>VLOOKUP($M31,УЧАСТНИКИ!$A$2:$L$1106,5,FALSE)</f>
        <v>#N/A</v>
      </c>
      <c r="F31" s="23" t="e">
        <f>VLOOKUP($M31,УЧАСТНИКИ!$A$2:$L$1106,7,FALSE)</f>
        <v>#N/A</v>
      </c>
      <c r="G31" s="24" t="e">
        <f>VLOOKUP($M31,УЧАСТНИКИ!$A$2:$L$1106,11,FALSE)</f>
        <v>#N/A</v>
      </c>
      <c r="H31" s="25"/>
      <c r="I31" s="10">
        <f t="shared" si="0"/>
        <v>0</v>
      </c>
      <c r="J31" s="26" t="str">
        <f>IF(H31&gt;=$AF$12,"МСМК",IF(H31&gt;=$AG$12,"МС",IF(H31&gt;=$AH$12,"КМС",IF(H31&gt;=$AI$12,"1",IF(H31&gt;=$AJ$12,"2",IF(H31&gt;=$AK$12,"3",IF(H31&gt;=$AL$12,"1юн",IF(H31&gt;=$AM$12,"2юн",IF(H31&gt;=$AN$12,"3юн",IF(H31&lt;$AN$12,"б/р"))))))))))</f>
        <v>б/р</v>
      </c>
      <c r="K31" s="24" t="e">
        <f>VLOOKUP($M31,УЧАСТНИКИ!$A$2:$L$1106,9,FALSE)</f>
        <v>#N/A</v>
      </c>
      <c r="L31" s="22" t="e">
        <f>VLOOKUP($M31,УЧАСТНИКИ!$A$2:$L$1106,10,FALSE)</f>
        <v>#N/A</v>
      </c>
      <c r="M31" s="72">
        <f t="shared" si="2"/>
        <v>0</v>
      </c>
    </row>
    <row r="32" spans="1:13" ht="13.2" customHeight="1" x14ac:dyDescent="0.25">
      <c r="A32" s="23"/>
      <c r="B32" s="22"/>
      <c r="C32" s="23"/>
      <c r="D32" s="23"/>
      <c r="E32" s="22"/>
      <c r="F32" s="23"/>
      <c r="G32" s="24"/>
      <c r="H32" s="24"/>
      <c r="I32" s="55"/>
      <c r="J32" s="23"/>
      <c r="K32" s="57"/>
      <c r="L32" s="22"/>
      <c r="M32" s="11"/>
    </row>
    <row r="33" spans="1:12" ht="13.2" customHeight="1" x14ac:dyDescent="0.25">
      <c r="A33" s="23"/>
      <c r="B33" s="22"/>
      <c r="C33" s="23"/>
      <c r="D33" s="23"/>
      <c r="E33" s="22"/>
      <c r="F33" s="23"/>
      <c r="G33" s="24"/>
      <c r="H33" s="24"/>
      <c r="I33" s="55"/>
      <c r="J33" s="23"/>
      <c r="K33" s="57"/>
      <c r="L33" s="22"/>
    </row>
    <row r="34" spans="1:12" ht="13.2" customHeight="1" x14ac:dyDescent="0.25">
      <c r="A34" s="23"/>
      <c r="B34" s="22"/>
      <c r="C34" s="23"/>
      <c r="D34" s="23"/>
      <c r="E34" s="22"/>
      <c r="F34" s="23"/>
      <c r="G34" s="24"/>
      <c r="H34" s="24"/>
      <c r="I34" s="55"/>
      <c r="J34" s="23"/>
      <c r="K34" s="57"/>
      <c r="L34" s="22"/>
    </row>
    <row r="35" spans="1:12" ht="13.2" customHeight="1" x14ac:dyDescent="0.25">
      <c r="A35" s="23"/>
      <c r="B35" s="22"/>
      <c r="C35" s="23"/>
      <c r="D35" s="23"/>
      <c r="E35" s="22"/>
      <c r="F35" s="23"/>
      <c r="G35" s="24"/>
      <c r="H35" s="24"/>
      <c r="I35" s="55"/>
      <c r="J35" s="23"/>
      <c r="K35" s="57"/>
      <c r="L35" s="22"/>
    </row>
    <row r="36" spans="1:12" ht="13.2" customHeight="1" x14ac:dyDescent="0.25">
      <c r="A36" s="23"/>
      <c r="B36" s="22"/>
      <c r="C36" s="23"/>
      <c r="D36" s="23"/>
      <c r="E36" s="22"/>
      <c r="F36" s="23"/>
      <c r="G36" s="24"/>
      <c r="H36" s="24"/>
      <c r="I36" s="55"/>
      <c r="J36" s="23"/>
      <c r="K36" s="57"/>
      <c r="L36" s="22"/>
    </row>
    <row r="37" spans="1:12" ht="13.2" customHeight="1" x14ac:dyDescent="0.25">
      <c r="A37" s="23"/>
      <c r="B37" s="22"/>
      <c r="C37" s="23"/>
      <c r="D37" s="23"/>
      <c r="E37" s="22"/>
      <c r="F37" s="23"/>
      <c r="G37" s="24"/>
      <c r="H37" s="24"/>
      <c r="I37" s="55"/>
      <c r="J37" s="23"/>
      <c r="K37" s="57"/>
      <c r="L37" s="22"/>
    </row>
    <row r="38" spans="1:12" ht="13.2" customHeight="1" x14ac:dyDescent="0.25">
      <c r="A38" s="23"/>
      <c r="B38" s="22"/>
      <c r="C38" s="23"/>
      <c r="D38" s="23"/>
      <c r="E38" s="22"/>
      <c r="F38" s="23"/>
      <c r="G38" s="24"/>
      <c r="H38" s="24"/>
      <c r="I38" s="55"/>
      <c r="J38" s="23"/>
      <c r="K38" s="57"/>
      <c r="L38" s="22"/>
    </row>
    <row r="39" spans="1:12" ht="13.2" customHeight="1" x14ac:dyDescent="0.25">
      <c r="A39" s="23"/>
      <c r="B39" s="22"/>
      <c r="C39" s="23"/>
      <c r="D39" s="23"/>
      <c r="E39" s="22"/>
      <c r="F39" s="23"/>
      <c r="G39" s="24"/>
      <c r="H39" s="24"/>
      <c r="I39" s="55"/>
      <c r="J39" s="23"/>
      <c r="K39" s="57"/>
      <c r="L39" s="22"/>
    </row>
    <row r="40" spans="1:12" ht="13.2" customHeight="1" x14ac:dyDescent="0.25">
      <c r="A40" s="23"/>
      <c r="B40" s="22"/>
      <c r="C40" s="23"/>
      <c r="D40" s="23"/>
      <c r="E40" s="22"/>
      <c r="F40" s="23"/>
      <c r="G40" s="24"/>
      <c r="H40" s="24"/>
      <c r="I40" s="55"/>
      <c r="J40" s="23"/>
      <c r="K40" s="57"/>
      <c r="L40" s="22"/>
    </row>
    <row r="41" spans="1:12" x14ac:dyDescent="0.25">
      <c r="A41" s="73"/>
      <c r="B41" s="22"/>
      <c r="C41" s="23"/>
      <c r="D41" s="23"/>
      <c r="E41" s="22"/>
      <c r="F41" s="23"/>
      <c r="G41" s="24"/>
      <c r="H41" s="24"/>
      <c r="I41" s="55"/>
      <c r="J41" s="23"/>
      <c r="K41" s="57"/>
      <c r="L41" s="22"/>
    </row>
    <row r="42" spans="1:12" x14ac:dyDescent="0.25">
      <c r="A42" s="73"/>
      <c r="B42" s="22"/>
      <c r="C42" s="23"/>
      <c r="D42" s="23"/>
      <c r="E42" s="22"/>
      <c r="F42" s="23"/>
      <c r="G42" s="24"/>
      <c r="H42" s="24"/>
      <c r="I42" s="55"/>
      <c r="J42" s="23"/>
      <c r="K42" s="57"/>
      <c r="L42" s="22"/>
    </row>
    <row r="43" spans="1:12" x14ac:dyDescent="0.25">
      <c r="A43" s="73"/>
      <c r="B43" s="22"/>
      <c r="C43" s="23"/>
      <c r="D43" s="23"/>
      <c r="E43" s="22"/>
      <c r="F43" s="23"/>
      <c r="G43" s="24"/>
      <c r="H43" s="24"/>
      <c r="I43" s="55"/>
      <c r="J43" s="23"/>
      <c r="K43" s="57"/>
      <c r="L43" s="22"/>
    </row>
    <row r="44" spans="1:12" x14ac:dyDescent="0.25">
      <c r="A44" s="73"/>
      <c r="B44" s="22"/>
      <c r="C44" s="23"/>
      <c r="D44" s="23"/>
      <c r="E44" s="22"/>
      <c r="F44" s="23"/>
      <c r="G44" s="24"/>
      <c r="H44" s="24"/>
      <c r="I44" s="55"/>
      <c r="J44" s="23"/>
      <c r="K44" s="57"/>
      <c r="L44" s="22"/>
    </row>
    <row r="45" spans="1:12" x14ac:dyDescent="0.25">
      <c r="A45" s="73"/>
      <c r="B45" s="22"/>
      <c r="C45" s="23"/>
      <c r="D45" s="23"/>
      <c r="E45" s="22"/>
      <c r="F45" s="23"/>
      <c r="G45" s="24"/>
      <c r="H45" s="24"/>
      <c r="I45" s="55"/>
      <c r="J45" s="23"/>
      <c r="K45" s="57"/>
      <c r="L45" s="22"/>
    </row>
    <row r="46" spans="1:12" x14ac:dyDescent="0.25">
      <c r="A46" s="73"/>
      <c r="B46" s="22"/>
      <c r="C46" s="23"/>
      <c r="D46" s="23"/>
      <c r="E46" s="22"/>
      <c r="F46" s="23"/>
      <c r="G46" s="24"/>
      <c r="H46" s="24"/>
      <c r="I46" s="55"/>
      <c r="J46" s="23"/>
      <c r="K46" s="57"/>
      <c r="L46" s="22"/>
    </row>
    <row r="47" spans="1:12" x14ac:dyDescent="0.25">
      <c r="A47" s="73"/>
      <c r="B47" s="22"/>
      <c r="C47" s="23"/>
      <c r="D47" s="23"/>
      <c r="E47" s="22"/>
      <c r="F47" s="23"/>
      <c r="G47" s="24"/>
      <c r="H47" s="24"/>
      <c r="I47" s="55"/>
      <c r="J47" s="23"/>
      <c r="K47" s="57"/>
      <c r="L47" s="22"/>
    </row>
    <row r="48" spans="1:12" x14ac:dyDescent="0.25">
      <c r="A48" s="73"/>
      <c r="B48" s="22"/>
      <c r="C48" s="23"/>
      <c r="D48" s="23"/>
      <c r="E48" s="22"/>
      <c r="F48" s="23"/>
      <c r="G48" s="24"/>
      <c r="H48" s="24"/>
      <c r="I48" s="55"/>
      <c r="J48" s="23"/>
      <c r="K48" s="57"/>
      <c r="L48" s="22"/>
    </row>
    <row r="49" spans="1:32" x14ac:dyDescent="0.25">
      <c r="A49" s="73"/>
      <c r="B49" s="22"/>
      <c r="C49" s="23"/>
      <c r="D49" s="23"/>
      <c r="E49" s="22"/>
      <c r="F49" s="23"/>
      <c r="G49" s="24"/>
      <c r="H49" s="24"/>
      <c r="I49" s="55"/>
      <c r="J49" s="23"/>
      <c r="K49" s="57"/>
      <c r="L49" s="22"/>
      <c r="N49" s="343" t="s">
        <v>20</v>
      </c>
      <c r="O49" s="343"/>
      <c r="P49" s="343"/>
      <c r="Q49" s="343"/>
      <c r="R49" s="343"/>
      <c r="S49" s="343"/>
      <c r="T49" s="343"/>
      <c r="U49" s="343"/>
      <c r="V49" s="343"/>
      <c r="W49" s="343"/>
      <c r="X49" s="343"/>
      <c r="Y49" s="343"/>
      <c r="Z49" s="343"/>
      <c r="AA49" s="343"/>
      <c r="AB49" s="343"/>
      <c r="AC49" s="343"/>
      <c r="AD49" s="343"/>
      <c r="AE49" s="343"/>
    </row>
    <row r="50" spans="1:32" x14ac:dyDescent="0.25">
      <c r="A50" s="73"/>
      <c r="B50" s="22"/>
      <c r="C50" s="23"/>
      <c r="D50" s="23"/>
      <c r="E50" s="22"/>
      <c r="F50" s="23"/>
      <c r="G50" s="24"/>
      <c r="H50" s="24"/>
      <c r="I50" s="55"/>
      <c r="J50" s="23"/>
      <c r="K50" s="57"/>
      <c r="L50" s="22"/>
      <c r="N50" s="343" t="s">
        <v>116</v>
      </c>
      <c r="O50" s="343"/>
      <c r="P50" s="343"/>
      <c r="Q50" s="343"/>
      <c r="R50" s="343"/>
      <c r="S50" s="343"/>
      <c r="T50" s="343"/>
      <c r="U50" s="343"/>
      <c r="V50" s="343"/>
      <c r="W50" s="343"/>
      <c r="X50" s="343"/>
      <c r="Y50" s="343"/>
      <c r="Z50" s="343"/>
      <c r="AA50" s="343"/>
      <c r="AB50" s="343"/>
      <c r="AC50" s="343"/>
      <c r="AD50" s="343"/>
      <c r="AE50" s="343"/>
    </row>
    <row r="51" spans="1:32" x14ac:dyDescent="0.25">
      <c r="A51" s="73"/>
      <c r="B51" s="22"/>
      <c r="C51" s="23"/>
      <c r="D51" s="23"/>
      <c r="E51" s="22"/>
      <c r="F51" s="23"/>
      <c r="G51" s="24"/>
      <c r="H51" s="24"/>
      <c r="I51" s="55"/>
      <c r="J51" s="23"/>
      <c r="K51" s="57"/>
      <c r="L51" s="22"/>
      <c r="N51" s="348" t="str">
        <f>d_4</f>
        <v>МУЖЧИНЫ</v>
      </c>
      <c r="O51" s="348"/>
      <c r="P51" s="348"/>
      <c r="Q51" s="348"/>
      <c r="R51" s="348"/>
      <c r="S51" s="348"/>
      <c r="T51" s="348"/>
      <c r="U51" s="348"/>
      <c r="V51" s="348"/>
      <c r="W51" s="348"/>
      <c r="X51" s="348"/>
      <c r="Y51" s="348"/>
      <c r="Z51" s="348"/>
      <c r="AA51" s="348"/>
      <c r="AB51" s="348"/>
      <c r="AC51" s="348"/>
      <c r="AD51" s="348"/>
      <c r="AE51" s="348"/>
    </row>
    <row r="52" spans="1:32" x14ac:dyDescent="0.25">
      <c r="A52" s="73"/>
      <c r="B52" s="22"/>
      <c r="C52" s="23"/>
      <c r="D52" s="23"/>
      <c r="E52" s="22"/>
      <c r="F52" s="23"/>
      <c r="G52" s="24"/>
      <c r="H52" s="24"/>
      <c r="I52" s="55"/>
      <c r="J52" s="23"/>
      <c r="K52" s="57"/>
      <c r="L52" s="22"/>
      <c r="N52" s="74"/>
      <c r="O52" s="99"/>
      <c r="P52" s="51"/>
      <c r="Q52" s="98"/>
      <c r="R52" s="98"/>
      <c r="S52" s="98"/>
      <c r="T52" s="75"/>
      <c r="U52" s="76"/>
      <c r="V52" s="100" t="s">
        <v>87</v>
      </c>
      <c r="W52" s="77"/>
      <c r="X52" s="78"/>
      <c r="Y52" s="78"/>
      <c r="Z52" s="51"/>
      <c r="AA52" s="51">
        <v>0.3125</v>
      </c>
      <c r="AB52" s="98"/>
      <c r="AC52" s="98" t="str">
        <f>d_2</f>
        <v>29.05.2019г.</v>
      </c>
      <c r="AD52" s="102"/>
      <c r="AE52" s="102"/>
      <c r="AF52" s="103"/>
    </row>
    <row r="53" spans="1:32" ht="15.75" customHeight="1" x14ac:dyDescent="0.25">
      <c r="A53" s="79"/>
      <c r="B53" s="80"/>
      <c r="C53" s="15"/>
      <c r="D53" s="15"/>
      <c r="E53" s="80"/>
      <c r="F53" s="15"/>
      <c r="G53" s="52"/>
      <c r="H53" s="52"/>
      <c r="I53" s="81"/>
      <c r="J53" s="15"/>
      <c r="K53" s="15"/>
      <c r="L53" s="80"/>
      <c r="M53" s="27"/>
      <c r="N53" s="344" t="s">
        <v>64</v>
      </c>
      <c r="O53" s="345" t="s">
        <v>58</v>
      </c>
      <c r="P53" s="346" t="s">
        <v>21</v>
      </c>
      <c r="Q53" s="347"/>
      <c r="R53" s="347"/>
      <c r="S53" s="347"/>
      <c r="T53" s="347"/>
      <c r="U53" s="347"/>
      <c r="V53" s="347"/>
      <c r="W53" s="347"/>
      <c r="X53" s="347"/>
      <c r="Y53" s="347"/>
      <c r="Z53" s="347"/>
      <c r="AA53" s="347"/>
      <c r="AB53" s="347"/>
      <c r="AC53" s="341" t="s">
        <v>69</v>
      </c>
      <c r="AD53" s="341" t="s">
        <v>68</v>
      </c>
      <c r="AE53" s="340" t="s">
        <v>22</v>
      </c>
    </row>
    <row r="54" spans="1:32" s="82" customFormat="1" ht="31.5" customHeight="1" x14ac:dyDescent="0.25">
      <c r="A54" s="73"/>
      <c r="B54" s="22"/>
      <c r="C54" s="23"/>
      <c r="D54" s="23"/>
      <c r="E54" s="22"/>
      <c r="F54" s="23"/>
      <c r="G54" s="24"/>
      <c r="H54" s="24"/>
      <c r="I54" s="55"/>
      <c r="J54" s="23"/>
      <c r="K54" s="23"/>
      <c r="L54" s="22"/>
      <c r="M54" s="82" t="s">
        <v>14</v>
      </c>
      <c r="N54" s="344"/>
      <c r="O54" s="345"/>
      <c r="P54" s="83" t="s">
        <v>88</v>
      </c>
      <c r="Q54" s="84" t="s">
        <v>91</v>
      </c>
      <c r="R54" s="84" t="s">
        <v>92</v>
      </c>
      <c r="S54" s="84" t="s">
        <v>23</v>
      </c>
      <c r="T54" s="84" t="s">
        <v>86</v>
      </c>
      <c r="U54" s="84" t="s">
        <v>24</v>
      </c>
      <c r="V54" s="84" t="s">
        <v>85</v>
      </c>
      <c r="W54" s="84" t="s">
        <v>1</v>
      </c>
      <c r="X54" s="84"/>
      <c r="Y54" s="84"/>
      <c r="Z54" s="84"/>
      <c r="AA54" s="84"/>
      <c r="AB54" s="84"/>
      <c r="AC54" s="341"/>
      <c r="AD54" s="341"/>
      <c r="AE54" s="340"/>
    </row>
    <row r="55" spans="1:32" s="86" customFormat="1" ht="15.75" customHeight="1" x14ac:dyDescent="0.25">
      <c r="A55" s="73"/>
      <c r="B55" s="22"/>
      <c r="C55" s="23"/>
      <c r="D55" s="23"/>
      <c r="E55" s="22"/>
      <c r="F55" s="23"/>
      <c r="G55" s="24"/>
      <c r="H55" s="24"/>
      <c r="I55" s="85"/>
      <c r="J55" s="23"/>
      <c r="K55" s="23"/>
      <c r="L55" s="22"/>
      <c r="N55" s="23"/>
      <c r="O55" s="87" t="e">
        <f>VLOOKUP($M55,УЧАСТНИКИ!$A$2:$L$1106,3,FALSE)</f>
        <v>#N/A</v>
      </c>
      <c r="P55" s="88" t="s">
        <v>111</v>
      </c>
      <c r="Q55" s="88" t="s">
        <v>114</v>
      </c>
      <c r="R55" s="88"/>
      <c r="S55" s="88"/>
      <c r="T55" s="88"/>
      <c r="U55" s="88"/>
      <c r="V55" s="88"/>
      <c r="W55" s="88"/>
      <c r="X55" s="88"/>
      <c r="Y55" s="88"/>
      <c r="Z55" s="88"/>
      <c r="AA55" s="88"/>
      <c r="AB55" s="88"/>
      <c r="AC55" s="88" t="s">
        <v>42</v>
      </c>
      <c r="AD55" s="88" t="s">
        <v>43</v>
      </c>
      <c r="AE55" s="55" t="s">
        <v>115</v>
      </c>
    </row>
    <row r="56" spans="1:32" s="86" customFormat="1" ht="15.75" customHeight="1" x14ac:dyDescent="0.25">
      <c r="A56" s="73"/>
      <c r="B56" s="22"/>
      <c r="C56" s="23"/>
      <c r="D56" s="23"/>
      <c r="E56" s="22"/>
      <c r="F56" s="23"/>
      <c r="G56" s="24"/>
      <c r="H56" s="24"/>
      <c r="I56" s="55"/>
      <c r="J56" s="23"/>
      <c r="K56" s="23"/>
      <c r="L56" s="22"/>
      <c r="N56" s="23"/>
      <c r="O56" s="87" t="e">
        <f>VLOOKUP($M56,УЧАСТНИКИ!$A$2:$L$1106,3,FALSE)</f>
        <v>#N/A</v>
      </c>
      <c r="P56" s="88"/>
      <c r="Q56" s="88"/>
      <c r="R56" s="88"/>
      <c r="S56" s="88"/>
      <c r="T56" s="88"/>
      <c r="U56" s="88"/>
      <c r="V56" s="88"/>
      <c r="W56" s="88"/>
      <c r="X56" s="88"/>
      <c r="Y56" s="88"/>
      <c r="Z56" s="88"/>
      <c r="AA56" s="88"/>
      <c r="AB56" s="88"/>
      <c r="AC56" s="88"/>
      <c r="AD56" s="88"/>
      <c r="AE56" s="55"/>
    </row>
    <row r="57" spans="1:32" s="86" customFormat="1" ht="15.75" customHeight="1" x14ac:dyDescent="0.25">
      <c r="A57" s="73"/>
      <c r="B57" s="22"/>
      <c r="C57" s="23"/>
      <c r="D57" s="23"/>
      <c r="E57" s="22"/>
      <c r="F57" s="23"/>
      <c r="G57" s="24"/>
      <c r="H57" s="24"/>
      <c r="I57" s="85"/>
      <c r="J57" s="23"/>
      <c r="K57" s="23"/>
      <c r="L57" s="22"/>
      <c r="N57" s="23"/>
      <c r="O57" s="87" t="e">
        <f>VLOOKUP($M57,УЧАСТНИКИ!$A$2:$L$1106,3,FALSE)</f>
        <v>#N/A</v>
      </c>
      <c r="P57" s="88"/>
      <c r="Q57" s="88"/>
      <c r="R57" s="88"/>
      <c r="S57" s="88"/>
      <c r="T57" s="88"/>
      <c r="U57" s="88"/>
      <c r="V57" s="88"/>
      <c r="W57" s="88"/>
      <c r="X57" s="88"/>
      <c r="Y57" s="88"/>
      <c r="Z57" s="88"/>
      <c r="AA57" s="88"/>
      <c r="AB57" s="88"/>
      <c r="AC57" s="88"/>
      <c r="AD57" s="88"/>
      <c r="AE57" s="55"/>
    </row>
    <row r="58" spans="1:32" s="86" customFormat="1" ht="15.75" customHeight="1" x14ac:dyDescent="0.25">
      <c r="A58" s="73"/>
      <c r="B58" s="22"/>
      <c r="C58" s="23"/>
      <c r="D58" s="23"/>
      <c r="E58" s="22"/>
      <c r="F58" s="23"/>
      <c r="G58" s="24"/>
      <c r="H58" s="24"/>
      <c r="I58" s="55"/>
      <c r="J58" s="23"/>
      <c r="K58" s="23"/>
      <c r="L58" s="22"/>
      <c r="N58" s="23"/>
      <c r="O58" s="87" t="e">
        <f>VLOOKUP($M58,УЧАСТНИКИ!$A$2:$L$1106,3,FALSE)</f>
        <v>#N/A</v>
      </c>
      <c r="P58" s="88"/>
      <c r="Q58" s="88"/>
      <c r="R58" s="23"/>
      <c r="S58" s="88"/>
      <c r="T58" s="88"/>
      <c r="U58" s="88"/>
      <c r="V58" s="88"/>
      <c r="W58" s="88"/>
      <c r="X58" s="88"/>
      <c r="Y58" s="88"/>
      <c r="Z58" s="88"/>
      <c r="AA58" s="88"/>
      <c r="AB58" s="88"/>
      <c r="AC58" s="88"/>
      <c r="AD58" s="88"/>
      <c r="AE58" s="55"/>
    </row>
    <row r="59" spans="1:32" s="86" customFormat="1" ht="15.75" customHeight="1" x14ac:dyDescent="0.25">
      <c r="A59" s="73"/>
      <c r="B59" s="22"/>
      <c r="C59" s="23"/>
      <c r="D59" s="23"/>
      <c r="E59" s="22"/>
      <c r="F59" s="23"/>
      <c r="G59" s="24"/>
      <c r="H59" s="24"/>
      <c r="I59" s="55"/>
      <c r="J59" s="23"/>
      <c r="K59" s="23"/>
      <c r="L59" s="22"/>
      <c r="N59" s="23"/>
      <c r="O59" s="87" t="e">
        <f>VLOOKUP($M59,УЧАСТНИКИ!$A$2:$L$1106,3,FALSE)</f>
        <v>#N/A</v>
      </c>
      <c r="P59" s="88"/>
      <c r="Q59" s="88"/>
      <c r="R59" s="88"/>
      <c r="S59" s="88"/>
      <c r="T59" s="88"/>
      <c r="U59" s="88"/>
      <c r="V59" s="88"/>
      <c r="W59" s="88"/>
      <c r="X59" s="88"/>
      <c r="Y59" s="88"/>
      <c r="Z59" s="88"/>
      <c r="AA59" s="88"/>
      <c r="AB59" s="88"/>
      <c r="AC59" s="88"/>
      <c r="AD59" s="88"/>
      <c r="AE59" s="55"/>
    </row>
    <row r="60" spans="1:32" s="86" customFormat="1" ht="15.75" customHeight="1" x14ac:dyDescent="0.25">
      <c r="A60" s="73"/>
      <c r="B60" s="22"/>
      <c r="C60" s="23"/>
      <c r="D60" s="23"/>
      <c r="E60" s="22"/>
      <c r="F60" s="23"/>
      <c r="G60" s="24"/>
      <c r="H60" s="24"/>
      <c r="I60" s="55"/>
      <c r="J60" s="23"/>
      <c r="K60" s="23"/>
      <c r="L60" s="22"/>
      <c r="N60" s="23"/>
      <c r="O60" s="87" t="e">
        <f>VLOOKUP($M60,УЧАСТНИКИ!$A$2:$L$1106,3,FALSE)</f>
        <v>#N/A</v>
      </c>
      <c r="P60" s="88"/>
      <c r="Q60" s="88"/>
      <c r="R60" s="88"/>
      <c r="S60" s="88"/>
      <c r="T60" s="88"/>
      <c r="U60" s="88"/>
      <c r="V60" s="88"/>
      <c r="W60" s="88"/>
      <c r="X60" s="88"/>
      <c r="Y60" s="88"/>
      <c r="Z60" s="88"/>
      <c r="AA60" s="88"/>
      <c r="AB60" s="88"/>
      <c r="AC60" s="88"/>
      <c r="AD60" s="88"/>
      <c r="AE60" s="55"/>
    </row>
    <row r="61" spans="1:32" s="86" customFormat="1" ht="15.75" customHeight="1" x14ac:dyDescent="0.25">
      <c r="A61" s="73"/>
      <c r="B61" s="22"/>
      <c r="C61" s="23"/>
      <c r="D61" s="23"/>
      <c r="E61" s="22"/>
      <c r="F61" s="23"/>
      <c r="G61" s="24"/>
      <c r="H61" s="24"/>
      <c r="I61" s="55"/>
      <c r="J61" s="23"/>
      <c r="K61" s="23"/>
      <c r="L61" s="22"/>
      <c r="N61" s="23"/>
      <c r="O61" s="87" t="e">
        <f>VLOOKUP($M61,УЧАСТНИКИ!$A$2:$L$1106,3,FALSE)</f>
        <v>#N/A</v>
      </c>
      <c r="P61" s="88"/>
      <c r="Q61" s="88"/>
      <c r="R61" s="88"/>
      <c r="S61" s="88"/>
      <c r="T61" s="88"/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55"/>
    </row>
    <row r="62" spans="1:32" s="86" customFormat="1" ht="15.75" customHeight="1" x14ac:dyDescent="0.25">
      <c r="A62" s="73"/>
      <c r="B62" s="22"/>
      <c r="C62" s="23"/>
      <c r="D62" s="23"/>
      <c r="E62" s="22"/>
      <c r="F62" s="23"/>
      <c r="G62" s="24"/>
      <c r="H62" s="24"/>
      <c r="I62" s="89"/>
      <c r="J62" s="23"/>
      <c r="K62" s="23"/>
      <c r="L62" s="22"/>
      <c r="N62" s="23"/>
      <c r="O62" s="87" t="e">
        <f>VLOOKUP($M62,УЧАСТНИКИ!$A$2:$L$1106,3,FALSE)</f>
        <v>#N/A</v>
      </c>
      <c r="P62" s="88"/>
      <c r="Q62" s="88"/>
      <c r="R62" s="88"/>
      <c r="S62" s="88"/>
      <c r="T62" s="88"/>
      <c r="U62" s="88"/>
      <c r="V62" s="88"/>
      <c r="W62" s="88"/>
      <c r="X62" s="88"/>
      <c r="Y62" s="88"/>
      <c r="Z62" s="88"/>
      <c r="AA62" s="88"/>
      <c r="AB62" s="88"/>
      <c r="AC62" s="88"/>
      <c r="AD62" s="88"/>
      <c r="AE62" s="55"/>
    </row>
    <row r="63" spans="1:32" s="86" customFormat="1" ht="15.75" customHeight="1" x14ac:dyDescent="0.25">
      <c r="A63" s="73"/>
      <c r="B63" s="22"/>
      <c r="C63" s="23"/>
      <c r="D63" s="23"/>
      <c r="E63" s="22"/>
      <c r="F63" s="23"/>
      <c r="G63" s="24"/>
      <c r="H63" s="24"/>
      <c r="I63" s="89"/>
      <c r="J63" s="23"/>
      <c r="K63" s="23"/>
      <c r="L63" s="22"/>
      <c r="N63" s="23"/>
      <c r="O63" s="87" t="e">
        <f>VLOOKUP($M63,УЧАСТНИКИ!$A$2:$L$1106,3,FALSE)</f>
        <v>#N/A</v>
      </c>
      <c r="P63" s="88"/>
      <c r="Q63" s="88"/>
      <c r="R63" s="88"/>
      <c r="S63" s="88"/>
      <c r="T63" s="88"/>
      <c r="U63" s="88"/>
      <c r="V63" s="88"/>
      <c r="W63" s="88"/>
      <c r="X63" s="88"/>
      <c r="Y63" s="88"/>
      <c r="Z63" s="88"/>
      <c r="AA63" s="88"/>
      <c r="AB63" s="88"/>
      <c r="AC63" s="88"/>
      <c r="AD63" s="88"/>
      <c r="AE63" s="55"/>
    </row>
    <row r="64" spans="1:32" s="86" customFormat="1" ht="15.75" customHeight="1" x14ac:dyDescent="0.25">
      <c r="A64" s="90"/>
      <c r="B64" s="91"/>
      <c r="C64" s="92"/>
      <c r="D64" s="92"/>
      <c r="E64" s="342"/>
      <c r="F64" s="342"/>
      <c r="G64" s="94"/>
      <c r="H64" s="94"/>
      <c r="I64" s="55"/>
      <c r="J64" s="92"/>
      <c r="K64" s="92"/>
      <c r="L64" s="95"/>
      <c r="N64" s="23"/>
      <c r="O64" s="87" t="e">
        <f>VLOOKUP($M64,УЧАСТНИКИ!$A$2:$L$1106,3,FALSE)</f>
        <v>#N/A</v>
      </c>
      <c r="P64" s="88"/>
      <c r="Q64" s="88"/>
      <c r="R64" s="88"/>
      <c r="S64" s="88"/>
      <c r="T64" s="88"/>
      <c r="U64" s="88"/>
      <c r="V64" s="88"/>
      <c r="W64" s="88"/>
      <c r="X64" s="88"/>
      <c r="Y64" s="88"/>
      <c r="Z64" s="88"/>
      <c r="AA64" s="88"/>
      <c r="AB64" s="88"/>
      <c r="AC64" s="88"/>
      <c r="AD64" s="88"/>
      <c r="AE64" s="55"/>
    </row>
    <row r="65" spans="1:31" s="86" customFormat="1" ht="15.75" customHeight="1" x14ac:dyDescent="0.25">
      <c r="A65" s="90"/>
      <c r="B65" s="91"/>
      <c r="C65" s="92"/>
      <c r="D65" s="92"/>
      <c r="E65" s="55"/>
      <c r="F65" s="92"/>
      <c r="G65" s="96"/>
      <c r="H65" s="96"/>
      <c r="I65" s="55"/>
      <c r="J65" s="92"/>
      <c r="K65" s="92"/>
      <c r="L65" s="95"/>
      <c r="N65" s="23"/>
      <c r="O65" s="87" t="e">
        <f>VLOOKUP($M65,УЧАСТНИКИ!$A$2:$L$1106,3,FALSE)</f>
        <v>#N/A</v>
      </c>
      <c r="P65" s="88"/>
      <c r="Q65" s="88"/>
      <c r="R65" s="88"/>
      <c r="S65" s="88"/>
      <c r="T65" s="88"/>
      <c r="U65" s="88"/>
      <c r="V65" s="88"/>
      <c r="W65" s="88"/>
      <c r="X65" s="88"/>
      <c r="Y65" s="88"/>
      <c r="Z65" s="88"/>
      <c r="AA65" s="88"/>
      <c r="AB65" s="88"/>
      <c r="AC65" s="88"/>
      <c r="AD65" s="88"/>
      <c r="AE65" s="55"/>
    </row>
    <row r="66" spans="1:31" s="86" customFormat="1" ht="15.75" customHeight="1" x14ac:dyDescent="0.25">
      <c r="A66" s="73"/>
      <c r="C66" s="23"/>
      <c r="D66" s="23"/>
      <c r="N66" s="23"/>
      <c r="O66" s="87" t="e">
        <f>VLOOKUP($M66,УЧАСТНИКИ!$A$2:$L$1106,3,FALSE)</f>
        <v>#N/A</v>
      </c>
      <c r="P66" s="88"/>
      <c r="Q66" s="88"/>
      <c r="R66" s="88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55"/>
    </row>
    <row r="67" spans="1:31" s="97" customFormat="1" x14ac:dyDescent="0.25">
      <c r="A67" s="79"/>
      <c r="C67" s="15"/>
      <c r="D67" s="15"/>
      <c r="M67" s="86"/>
      <c r="N67" s="23"/>
      <c r="O67" s="87" t="e">
        <f>VLOOKUP($M67,УЧАСТНИКИ!$A$2:$L$1106,3,FALSE)</f>
        <v>#N/A</v>
      </c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</row>
    <row r="68" spans="1:31" s="97" customFormat="1" x14ac:dyDescent="0.25">
      <c r="A68" s="79"/>
      <c r="C68" s="15"/>
      <c r="D68" s="15"/>
      <c r="M68" s="86"/>
      <c r="N68" s="23"/>
      <c r="O68" s="87" t="e">
        <f>VLOOKUP($M68,УЧАСТНИКИ!$A$2:$L$1106,3,FALSE)</f>
        <v>#N/A</v>
      </c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</row>
    <row r="69" spans="1:31" s="97" customFormat="1" x14ac:dyDescent="0.25">
      <c r="A69" s="79"/>
      <c r="C69" s="15"/>
      <c r="D69" s="15"/>
      <c r="M69" s="86"/>
      <c r="N69" s="23"/>
      <c r="O69" s="87" t="e">
        <f>VLOOKUP($M69,УЧАСТНИКИ!$A$2:$L$1106,3,FALSE)</f>
        <v>#N/A</v>
      </c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</row>
    <row r="70" spans="1:31" s="97" customFormat="1" x14ac:dyDescent="0.25">
      <c r="A70" s="79"/>
      <c r="C70" s="15"/>
      <c r="D70" s="15"/>
      <c r="M70" s="86"/>
      <c r="N70" s="23"/>
      <c r="O70" s="87" t="e">
        <f>VLOOKUP($M70,УЧАСТНИКИ!$A$2:$L$1106,3,FALSE)</f>
        <v>#N/A</v>
      </c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</row>
    <row r="71" spans="1:31" s="97" customFormat="1" x14ac:dyDescent="0.25">
      <c r="A71" s="79"/>
      <c r="C71" s="15"/>
      <c r="D71" s="15"/>
      <c r="M71" s="86"/>
      <c r="N71" s="23"/>
      <c r="O71" s="87" t="e">
        <f>VLOOKUP($M71,УЧАСТНИКИ!$A$2:$L$1106,3,FALSE)</f>
        <v>#N/A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</row>
    <row r="72" spans="1:31" s="97" customFormat="1" x14ac:dyDescent="0.25">
      <c r="A72" s="79"/>
      <c r="C72" s="15"/>
      <c r="D72" s="15"/>
      <c r="M72" s="86"/>
      <c r="N72" s="23"/>
      <c r="O72" s="87" t="e">
        <f>VLOOKUP($M72,УЧАСТНИКИ!$A$2:$L$1106,3,FALSE)</f>
        <v>#N/A</v>
      </c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</row>
    <row r="73" spans="1:31" s="97" customFormat="1" x14ac:dyDescent="0.25">
      <c r="A73" s="79"/>
      <c r="C73" s="15"/>
      <c r="D73" s="15"/>
      <c r="M73" s="86"/>
      <c r="N73" s="23"/>
      <c r="O73" s="87" t="e">
        <f>VLOOKUP($M73,УЧАСТНИКИ!$A$2:$L$1106,3,FALSE)</f>
        <v>#N/A</v>
      </c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</row>
    <row r="74" spans="1:31" s="97" customFormat="1" x14ac:dyDescent="0.25">
      <c r="A74" s="79"/>
      <c r="C74" s="15"/>
      <c r="D74" s="15"/>
      <c r="M74" s="86"/>
      <c r="N74" s="23"/>
      <c r="O74" s="87" t="e">
        <f>VLOOKUP($M74,УЧАСТНИКИ!$A$2:$L$1106,3,FALSE)</f>
        <v>#N/A</v>
      </c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</row>
    <row r="75" spans="1:31" s="97" customFormat="1" x14ac:dyDescent="0.25">
      <c r="A75" s="79"/>
      <c r="C75" s="15"/>
      <c r="D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</row>
  </sheetData>
  <mergeCells count="21">
    <mergeCell ref="A10:B10"/>
    <mergeCell ref="N50:AE50"/>
    <mergeCell ref="N51:AE51"/>
    <mergeCell ref="E64:F64"/>
    <mergeCell ref="N49:AE49"/>
    <mergeCell ref="N53:N54"/>
    <mergeCell ref="O53:O54"/>
    <mergeCell ref="P53:AB53"/>
    <mergeCell ref="AC53:AC54"/>
    <mergeCell ref="AD53:AD54"/>
    <mergeCell ref="AE53:AE54"/>
    <mergeCell ref="A11:B11"/>
    <mergeCell ref="A5:L5"/>
    <mergeCell ref="A1:L1"/>
    <mergeCell ref="A2:L2"/>
    <mergeCell ref="A3:L3"/>
    <mergeCell ref="A9:B9"/>
    <mergeCell ref="A4:L4"/>
    <mergeCell ref="A6:L6"/>
    <mergeCell ref="A7:L7"/>
    <mergeCell ref="A8:L8"/>
  </mergeCells>
  <phoneticPr fontId="1" type="noConversion"/>
  <printOptions horizontalCentered="1"/>
  <pageMargins left="0.39370078740157483" right="0.39370078740157483" top="0.78740157480314965" bottom="0.39370078740157483" header="0.51181102362204722" footer="0.51181102362204722"/>
  <pageSetup paperSize="9" scale="75" orientation="landscape" horizontalDpi="300" verticalDpi="300" r:id="rId1"/>
  <headerFooter alignWithMargins="0"/>
  <rowBreaks count="1" manualBreakCount="1">
    <brk id="48" max="16383" man="1"/>
  </rowBreaks>
  <colBreaks count="1" manualBreakCount="1">
    <brk id="12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3">
    <tabColor indexed="40"/>
  </sheetPr>
  <dimension ref="A1:AI96"/>
  <sheetViews>
    <sheetView view="pageBreakPreview" zoomScale="70" zoomScaleNormal="85" zoomScaleSheetLayoutView="70" workbookViewId="0">
      <selection activeCell="AH49" sqref="AH49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8.6640625" style="11" customWidth="1"/>
    <col min="4" max="4" width="6.88671875" style="11" customWidth="1"/>
    <col min="5" max="5" width="28.44140625" style="7" customWidth="1"/>
    <col min="6" max="6" width="6.6640625" style="7" hidden="1" customWidth="1"/>
    <col min="7" max="7" width="30" style="7" customWidth="1"/>
    <col min="8" max="13" width="8.44140625" style="7" hidden="1" customWidth="1" outlineLevel="1"/>
    <col min="14" max="14" width="6.44140625" style="7" customWidth="1" collapsed="1"/>
    <col min="15" max="19" width="6.44140625" style="7" customWidth="1"/>
    <col min="20" max="20" width="8.109375" style="7" customWidth="1"/>
    <col min="21" max="21" width="10.5546875" style="7" customWidth="1"/>
    <col min="22" max="22" width="6.44140625" style="7" customWidth="1"/>
    <col min="23" max="23" width="31.44140625" style="7" customWidth="1"/>
    <col min="24" max="24" width="8" style="7" customWidth="1" outlineLevel="1"/>
    <col min="25" max="25" width="6" style="7" bestFit="1" customWidth="1" outlineLevel="1"/>
    <col min="26" max="26" width="5.33203125" style="7" bestFit="1" customWidth="1" outlineLevel="1"/>
    <col min="27" max="30" width="5.33203125" style="11" bestFit="1" customWidth="1" outlineLevel="1"/>
    <col min="31" max="33" width="5.33203125" style="7" bestFit="1" customWidth="1" outlineLevel="1"/>
    <col min="34" max="16384" width="9.109375" style="7"/>
  </cols>
  <sheetData>
    <row r="1" spans="1:3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AA1" s="7"/>
      <c r="AB1" s="7"/>
      <c r="AC1" s="7"/>
      <c r="AD1" s="7"/>
    </row>
    <row r="2" spans="1:3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AA2" s="7"/>
      <c r="AB2" s="7"/>
      <c r="AC2" s="7"/>
      <c r="AD2" s="7"/>
    </row>
    <row r="3" spans="1:3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AA3" s="7"/>
      <c r="AB3" s="7"/>
      <c r="AC3" s="7"/>
      <c r="AD3" s="7"/>
    </row>
    <row r="4" spans="1:3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AA4" s="7"/>
      <c r="AB4" s="7"/>
      <c r="AC4" s="7"/>
      <c r="AD4" s="7"/>
    </row>
    <row r="5" spans="1:3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AA5" s="7"/>
      <c r="AB5" s="7"/>
      <c r="AC5" s="7"/>
      <c r="AD5" s="7"/>
    </row>
    <row r="6" spans="1:3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</row>
    <row r="7" spans="1:3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</row>
    <row r="8" spans="1:33" ht="15.6" x14ac:dyDescent="0.25">
      <c r="A8" s="334" t="s">
        <v>215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</row>
    <row r="9" spans="1:33" ht="12.75" hidden="1" customHeight="1" x14ac:dyDescent="0.25">
      <c r="A9" s="54"/>
      <c r="B9" s="54"/>
      <c r="D9" s="16"/>
      <c r="E9" s="13"/>
      <c r="F9" s="105"/>
      <c r="G9" s="105"/>
      <c r="H9" s="105"/>
      <c r="I9" s="105"/>
      <c r="J9" s="105"/>
      <c r="K9" s="105"/>
      <c r="L9" s="105"/>
      <c r="M9" s="105"/>
      <c r="N9" s="105"/>
      <c r="O9" s="28"/>
      <c r="P9" s="28"/>
      <c r="Q9" s="28"/>
      <c r="R9" s="28"/>
      <c r="S9" s="28"/>
      <c r="T9" s="11"/>
      <c r="U9" s="11"/>
    </row>
    <row r="10" spans="1:33" ht="12.75" customHeight="1" x14ac:dyDescent="0.25">
      <c r="A10" s="331" t="s">
        <v>243</v>
      </c>
      <c r="B10" s="331"/>
      <c r="D10" s="12"/>
      <c r="E10" s="66"/>
      <c r="G10" s="62"/>
      <c r="U10" s="51"/>
      <c r="W10" s="19" t="str">
        <f>d_5</f>
        <v>г. Сочи, ул. Бзугу 2, ст. им. Славы Метревели</v>
      </c>
    </row>
    <row r="11" spans="1:33" ht="13.8" thickBot="1" x14ac:dyDescent="0.3">
      <c r="A11" s="331" t="s">
        <v>229</v>
      </c>
      <c r="B11" s="331"/>
      <c r="D11" s="12"/>
      <c r="E11" s="66"/>
      <c r="F11" s="47"/>
      <c r="G11" s="62"/>
      <c r="H11" s="12"/>
      <c r="I11" s="12"/>
      <c r="J11" s="12"/>
      <c r="K11" s="12"/>
      <c r="L11" s="12"/>
      <c r="M11" s="12"/>
      <c r="N11" s="121"/>
      <c r="O11" s="121"/>
      <c r="P11" s="121"/>
      <c r="Q11" s="121"/>
      <c r="R11" s="121"/>
      <c r="S11" s="36"/>
      <c r="T11" s="66" t="s">
        <v>87</v>
      </c>
      <c r="U11" s="62" t="str">
        <f>d_1</f>
        <v>28.05.2019г.</v>
      </c>
      <c r="V11" s="51">
        <v>0.35416666666666669</v>
      </c>
      <c r="W11" s="18" t="str">
        <f>d_6</f>
        <v>t° +17 вл. 91%</v>
      </c>
    </row>
    <row r="12" spans="1:33" ht="10.5" customHeight="1" thickBot="1" x14ac:dyDescent="0.3">
      <c r="A12" s="360" t="s">
        <v>25</v>
      </c>
      <c r="B12" s="349" t="s">
        <v>58</v>
      </c>
      <c r="C12" s="349" t="s">
        <v>17</v>
      </c>
      <c r="D12" s="349" t="s">
        <v>10</v>
      </c>
      <c r="E12" s="349" t="s">
        <v>90</v>
      </c>
      <c r="F12" s="353" t="s">
        <v>94</v>
      </c>
      <c r="G12" s="356" t="s">
        <v>148</v>
      </c>
      <c r="H12" s="123"/>
      <c r="I12" s="123"/>
      <c r="J12" s="123"/>
      <c r="K12" s="123"/>
      <c r="L12" s="123"/>
      <c r="M12" s="123"/>
      <c r="N12" s="355" t="s">
        <v>26</v>
      </c>
      <c r="O12" s="355"/>
      <c r="P12" s="355"/>
      <c r="Q12" s="355"/>
      <c r="R12" s="355"/>
      <c r="S12" s="355"/>
      <c r="T12" s="358" t="s">
        <v>27</v>
      </c>
      <c r="U12" s="356" t="s">
        <v>145</v>
      </c>
      <c r="V12" s="356" t="s">
        <v>13</v>
      </c>
      <c r="W12" s="351" t="s">
        <v>146</v>
      </c>
      <c r="Y12" s="20" t="s">
        <v>105</v>
      </c>
      <c r="Z12" s="20" t="s">
        <v>106</v>
      </c>
      <c r="AA12" s="20" t="s">
        <v>107</v>
      </c>
      <c r="AB12" s="20">
        <v>1</v>
      </c>
      <c r="AC12" s="20">
        <v>2</v>
      </c>
      <c r="AD12" s="20" t="s">
        <v>44</v>
      </c>
      <c r="AE12" s="20" t="s">
        <v>108</v>
      </c>
      <c r="AF12" s="20" t="s">
        <v>109</v>
      </c>
      <c r="AG12" s="20" t="s">
        <v>110</v>
      </c>
    </row>
    <row r="13" spans="1:33" ht="20.25" customHeight="1" thickBot="1" x14ac:dyDescent="0.3">
      <c r="A13" s="361"/>
      <c r="B13" s="350"/>
      <c r="C13" s="350"/>
      <c r="D13" s="350"/>
      <c r="E13" s="350"/>
      <c r="F13" s="354"/>
      <c r="G13" s="357"/>
      <c r="H13" s="124">
        <v>1</v>
      </c>
      <c r="I13" s="124">
        <v>2</v>
      </c>
      <c r="J13" s="124">
        <v>3</v>
      </c>
      <c r="K13" s="124">
        <v>4</v>
      </c>
      <c r="L13" s="124">
        <v>5</v>
      </c>
      <c r="M13" s="124">
        <v>6</v>
      </c>
      <c r="N13" s="125">
        <v>1</v>
      </c>
      <c r="O13" s="125">
        <v>2</v>
      </c>
      <c r="P13" s="125">
        <v>3</v>
      </c>
      <c r="Q13" s="126">
        <v>4</v>
      </c>
      <c r="R13" s="126">
        <v>5</v>
      </c>
      <c r="S13" s="126">
        <v>6</v>
      </c>
      <c r="T13" s="359"/>
      <c r="U13" s="357"/>
      <c r="V13" s="357"/>
      <c r="W13" s="352"/>
      <c r="Y13" s="155">
        <v>8</v>
      </c>
      <c r="Z13" s="155">
        <v>7.6</v>
      </c>
      <c r="AA13" s="156">
        <v>7.1</v>
      </c>
      <c r="AB13" s="156">
        <v>6.6</v>
      </c>
      <c r="AC13" s="156">
        <v>6</v>
      </c>
      <c r="AD13" s="156">
        <v>5.5</v>
      </c>
      <c r="AE13" s="156">
        <v>5</v>
      </c>
      <c r="AF13" s="156">
        <v>4.5</v>
      </c>
      <c r="AG13" s="157">
        <v>4</v>
      </c>
    </row>
    <row r="14" spans="1:33" ht="13.2" customHeight="1" x14ac:dyDescent="0.25">
      <c r="A14" s="21">
        <f>RANK(T14,$T$14:$T$177,0)</f>
        <v>5</v>
      </c>
      <c r="B14" s="22" t="str">
        <f>VLOOKUP($X14,УЧАСТНИКИ!$A$2:$L$1106,3,FALSE)</f>
        <v>Овчинников Вaдим</v>
      </c>
      <c r="C14" s="23" t="str">
        <f>VLOOKUP($X14,УЧАСТНИКИ!$A$2:$L$1106,4,FALSE)</f>
        <v>04.01.1996</v>
      </c>
      <c r="D14" s="23" t="str">
        <f>VLOOKUP($X14,УЧАСТНИКИ!$A$2:$L$1106,8,FALSE)</f>
        <v>КМС</v>
      </c>
      <c r="E14" s="22" t="str">
        <f>VLOOKUP($X14,УЧАСТНИКИ!$A$2:$L$1106,5,FALSE)</f>
        <v xml:space="preserve">Свердловская область </v>
      </c>
      <c r="F14" s="23" t="e">
        <f>VLOOKUP($R14,УЧАСТНИКИ!$A$2:$L$1106,7,FALSE)</f>
        <v>#N/A</v>
      </c>
      <c r="G14" s="24" t="str">
        <f>VLOOKUP($X14,УЧАСТНИКИ!$A$2:$L$1106,11,FALSE)</f>
        <v xml:space="preserve"> ГАУ СО "ЦСП", СК "Спутник", УГЛТУ</v>
      </c>
      <c r="H14" s="37">
        <v>710</v>
      </c>
      <c r="I14" s="37">
        <v>710</v>
      </c>
      <c r="J14" s="37">
        <v>710</v>
      </c>
      <c r="K14" s="37">
        <v>710</v>
      </c>
      <c r="L14" s="37">
        <v>121</v>
      </c>
      <c r="M14" s="122">
        <v>710</v>
      </c>
      <c r="N14" s="107">
        <f t="shared" ref="N14:S14" si="0">H14/100</f>
        <v>7.1</v>
      </c>
      <c r="O14" s="107">
        <f t="shared" si="0"/>
        <v>7.1</v>
      </c>
      <c r="P14" s="107">
        <f t="shared" si="0"/>
        <v>7.1</v>
      </c>
      <c r="Q14" s="107">
        <f t="shared" si="0"/>
        <v>7.1</v>
      </c>
      <c r="R14" s="107">
        <f t="shared" si="0"/>
        <v>1.21</v>
      </c>
      <c r="S14" s="107">
        <f t="shared" si="0"/>
        <v>7.1</v>
      </c>
      <c r="T14" s="108">
        <f>MAX(N14,O14,P14,Q14,R14,S14)</f>
        <v>7.1</v>
      </c>
      <c r="U14" s="26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КМС</v>
      </c>
      <c r="V14" s="24" t="str">
        <f>VLOOKUP($X14,УЧАСТНИКИ!$A$2:$L$1106,9,FALSE)</f>
        <v>К</v>
      </c>
      <c r="W14" s="22" t="str">
        <f>VLOOKUP($X14,УЧАСТНИКИ!$A$2:$L$1106,10,FALSE)</f>
        <v>Семкин А.В., Хрущелева Н.П.</v>
      </c>
      <c r="X14" s="7" t="s">
        <v>101</v>
      </c>
      <c r="Y14" s="31">
        <f>A$14</f>
        <v>5</v>
      </c>
    </row>
    <row r="15" spans="1:33" ht="13.2" customHeight="1" x14ac:dyDescent="0.25">
      <c r="A15" s="21"/>
      <c r="B15" s="22"/>
      <c r="C15" s="23"/>
      <c r="D15" s="23"/>
      <c r="E15" s="22"/>
      <c r="F15" s="23"/>
      <c r="G15" s="24"/>
      <c r="H15" s="25"/>
      <c r="I15" s="25"/>
      <c r="J15" s="25">
        <v>-12</v>
      </c>
      <c r="K15" s="25">
        <v>-1</v>
      </c>
      <c r="L15" s="25"/>
      <c r="M15" s="106"/>
      <c r="N15" s="109">
        <f t="shared" ref="N15:S15" si="1">H15/10</f>
        <v>0</v>
      </c>
      <c r="O15" s="109">
        <f t="shared" si="1"/>
        <v>0</v>
      </c>
      <c r="P15" s="109">
        <f t="shared" si="1"/>
        <v>-1.2</v>
      </c>
      <c r="Q15" s="109">
        <f t="shared" si="1"/>
        <v>-0.1</v>
      </c>
      <c r="R15" s="109">
        <f t="shared" si="1"/>
        <v>0</v>
      </c>
      <c r="S15" s="109">
        <f t="shared" si="1"/>
        <v>0</v>
      </c>
      <c r="T15" s="108"/>
      <c r="U15" s="26"/>
      <c r="V15" s="24"/>
      <c r="W15" s="22"/>
      <c r="Y15" s="31">
        <f>A$14</f>
        <v>5</v>
      </c>
    </row>
    <row r="16" spans="1:33" ht="13.2" customHeight="1" x14ac:dyDescent="0.25">
      <c r="A16" s="21">
        <f>RANK(T16,$T$14:$T$177,0)</f>
        <v>4</v>
      </c>
      <c r="B16" s="22" t="e">
        <f>VLOOKUP($X16,УЧАСТНИКИ!$A$2:$L$1106,3,FALSE)</f>
        <v>#N/A</v>
      </c>
      <c r="C16" s="23" t="e">
        <f>VLOOKUP($X16,УЧАСТНИКИ!$A$2:$L$1106,4,FALSE)</f>
        <v>#N/A</v>
      </c>
      <c r="D16" s="23" t="e">
        <f>VLOOKUP($X16,УЧАСТНИКИ!$A$2:$L$1106,8,FALSE)</f>
        <v>#N/A</v>
      </c>
      <c r="E16" s="22" t="e">
        <f>VLOOKUP($X16,УЧАСТНИКИ!$A$2:$L$1106,5,FALSE)</f>
        <v>#N/A</v>
      </c>
      <c r="F16" s="23" t="e">
        <f>VLOOKUP($R16,УЧАСТНИКИ!$A$2:$L$1106,7,FALSE)</f>
        <v>#N/A</v>
      </c>
      <c r="G16" s="24" t="e">
        <f>VLOOKUP($X16,УЧАСТНИКИ!$A$2:$L$1106,11,FALSE)</f>
        <v>#N/A</v>
      </c>
      <c r="H16" s="25"/>
      <c r="I16" s="25"/>
      <c r="J16" s="25"/>
      <c r="K16" s="25"/>
      <c r="L16" s="25">
        <v>1012</v>
      </c>
      <c r="M16" s="25"/>
      <c r="N16" s="107">
        <f t="shared" ref="N16:S16" si="2">H16/100</f>
        <v>0</v>
      </c>
      <c r="O16" s="107">
        <f t="shared" si="2"/>
        <v>0</v>
      </c>
      <c r="P16" s="107">
        <f t="shared" si="2"/>
        <v>0</v>
      </c>
      <c r="Q16" s="107">
        <f t="shared" si="2"/>
        <v>0</v>
      </c>
      <c r="R16" s="107">
        <f t="shared" si="2"/>
        <v>10.119999999999999</v>
      </c>
      <c r="S16" s="107">
        <f t="shared" si="2"/>
        <v>0</v>
      </c>
      <c r="T16" s="108">
        <f>MAX(N16,O16,P16,Q16,R16,S16)</f>
        <v>10.119999999999999</v>
      </c>
      <c r="U16" s="26" t="str">
        <f t="shared" ref="U16:U76" si="3">IF(T16&gt;=$Y$13,"МСМК",IF(T16&gt;=$Z$13,"МС",IF(T16&gt;=$AA$13,"КМС",IF(T16&gt;=$AB$13,"1",IF(T16&gt;=$AC$13,"2",IF(T16&gt;=$AD$13,"3",IF(T16&gt;=$AE$13,"1юн",IF(T16&gt;=$AF$13,"2юн",IF(T16&gt;=$AG$13,"3юн",IF(T16&lt;$AG$13,"б/р"))))))))))</f>
        <v>МСМК</v>
      </c>
      <c r="V16" s="24" t="e">
        <f>VLOOKUP($X16,УЧАСТНИКИ!$A$2:$L$1106,9,FALSE)</f>
        <v>#N/A</v>
      </c>
      <c r="W16" s="22" t="e">
        <f>VLOOKUP($X16,УЧАСТНИКИ!$A$2:$L$1106,10,FALSE)</f>
        <v>#N/A</v>
      </c>
      <c r="Y16" s="31">
        <f>A$16</f>
        <v>4</v>
      </c>
    </row>
    <row r="17" spans="1:25" ht="13.2" customHeight="1" x14ac:dyDescent="0.25">
      <c r="A17" s="21"/>
      <c r="B17" s="22"/>
      <c r="C17" s="23"/>
      <c r="D17" s="23"/>
      <c r="E17" s="22"/>
      <c r="F17" s="23"/>
      <c r="G17" s="24"/>
      <c r="H17" s="25"/>
      <c r="I17" s="25"/>
      <c r="J17" s="25"/>
      <c r="K17" s="25"/>
      <c r="L17" s="25"/>
      <c r="M17" s="25"/>
      <c r="N17" s="109">
        <f t="shared" ref="N17:S17" si="4">H17/10</f>
        <v>0</v>
      </c>
      <c r="O17" s="109">
        <f t="shared" si="4"/>
        <v>0</v>
      </c>
      <c r="P17" s="109">
        <f t="shared" si="4"/>
        <v>0</v>
      </c>
      <c r="Q17" s="109">
        <f t="shared" si="4"/>
        <v>0</v>
      </c>
      <c r="R17" s="109">
        <f t="shared" si="4"/>
        <v>0</v>
      </c>
      <c r="S17" s="109">
        <f t="shared" si="4"/>
        <v>0</v>
      </c>
      <c r="T17" s="108"/>
      <c r="U17" s="26"/>
      <c r="V17" s="24"/>
      <c r="W17" s="22"/>
      <c r="Y17" s="31">
        <f>A$16</f>
        <v>4</v>
      </c>
    </row>
    <row r="18" spans="1:25" ht="13.2" customHeight="1" x14ac:dyDescent="0.25">
      <c r="A18" s="21">
        <f>RANK(T18,$T$14:$T$177,0)</f>
        <v>3</v>
      </c>
      <c r="B18" s="22" t="e">
        <f>VLOOKUP($X18,УЧАСТНИКИ!$A$2:$L$1106,3,FALSE)</f>
        <v>#N/A</v>
      </c>
      <c r="C18" s="23" t="e">
        <f>VLOOKUP($X18,УЧАСТНИКИ!$A$2:$L$1106,4,FALSE)</f>
        <v>#N/A</v>
      </c>
      <c r="D18" s="23" t="e">
        <f>VLOOKUP($X18,УЧАСТНИКИ!$A$2:$L$1106,8,FALSE)</f>
        <v>#N/A</v>
      </c>
      <c r="E18" s="22" t="e">
        <f>VLOOKUP($X18,УЧАСТНИКИ!$A$2:$L$1106,5,FALSE)</f>
        <v>#N/A</v>
      </c>
      <c r="F18" s="23" t="e">
        <f>VLOOKUP($R18,УЧАСТНИКИ!$A$2:$L$1106,7,FALSE)</f>
        <v>#N/A</v>
      </c>
      <c r="G18" s="24" t="e">
        <f>VLOOKUP($X18,УЧАСТНИКИ!$A$2:$L$1106,11,FALSE)</f>
        <v>#N/A</v>
      </c>
      <c r="H18" s="25"/>
      <c r="I18" s="25"/>
      <c r="J18" s="25"/>
      <c r="K18" s="25"/>
      <c r="L18" s="25">
        <v>1251</v>
      </c>
      <c r="M18" s="25"/>
      <c r="N18" s="107">
        <f t="shared" ref="N18:S18" si="5">H18/100</f>
        <v>0</v>
      </c>
      <c r="O18" s="107">
        <f t="shared" si="5"/>
        <v>0</v>
      </c>
      <c r="P18" s="107">
        <f t="shared" si="5"/>
        <v>0</v>
      </c>
      <c r="Q18" s="107">
        <f t="shared" si="5"/>
        <v>0</v>
      </c>
      <c r="R18" s="107">
        <f t="shared" si="5"/>
        <v>12.51</v>
      </c>
      <c r="S18" s="107">
        <f t="shared" si="5"/>
        <v>0</v>
      </c>
      <c r="T18" s="108">
        <f>MAX(N18,O18,P18,Q18,R18,S18)</f>
        <v>12.51</v>
      </c>
      <c r="U18" s="26" t="str">
        <f t="shared" si="3"/>
        <v>МСМК</v>
      </c>
      <c r="V18" s="24" t="e">
        <f>VLOOKUP($X18,УЧАСТНИКИ!$A$2:$L$1106,9,FALSE)</f>
        <v>#N/A</v>
      </c>
      <c r="W18" s="22" t="e">
        <f>VLOOKUP($X18,УЧАСТНИКИ!$A$2:$L$1106,10,FALSE)</f>
        <v>#N/A</v>
      </c>
      <c r="Y18" s="31">
        <f>A$18</f>
        <v>3</v>
      </c>
    </row>
    <row r="19" spans="1:25" ht="13.2" customHeight="1" x14ac:dyDescent="0.25">
      <c r="A19" s="21"/>
      <c r="B19" s="22"/>
      <c r="C19" s="23"/>
      <c r="D19" s="23"/>
      <c r="E19" s="22"/>
      <c r="F19" s="23"/>
      <c r="G19" s="24"/>
      <c r="H19" s="25"/>
      <c r="I19" s="25"/>
      <c r="J19" s="25"/>
      <c r="K19" s="25"/>
      <c r="L19" s="25"/>
      <c r="M19" s="25"/>
      <c r="N19" s="109">
        <f t="shared" ref="N19:S19" si="6">H19/10</f>
        <v>0</v>
      </c>
      <c r="O19" s="109">
        <f t="shared" si="6"/>
        <v>0</v>
      </c>
      <c r="P19" s="109">
        <f t="shared" si="6"/>
        <v>0</v>
      </c>
      <c r="Q19" s="109">
        <f t="shared" si="6"/>
        <v>0</v>
      </c>
      <c r="R19" s="109">
        <f t="shared" si="6"/>
        <v>0</v>
      </c>
      <c r="S19" s="109">
        <f t="shared" si="6"/>
        <v>0</v>
      </c>
      <c r="T19" s="108"/>
      <c r="U19" s="26"/>
      <c r="V19" s="24"/>
      <c r="W19" s="22"/>
      <c r="Y19" s="31">
        <f>A$18</f>
        <v>3</v>
      </c>
    </row>
    <row r="20" spans="1:25" ht="13.2" customHeight="1" x14ac:dyDescent="0.25">
      <c r="A20" s="21">
        <f>RANK(T20,$T$14:$T$177,0)</f>
        <v>2</v>
      </c>
      <c r="B20" s="22" t="e">
        <f>VLOOKUP($X20,УЧАСТНИКИ!$A$2:$L$1106,3,FALSE)</f>
        <v>#N/A</v>
      </c>
      <c r="C20" s="23" t="e">
        <f>VLOOKUP($X20,УЧАСТНИКИ!$A$2:$L$1106,4,FALSE)</f>
        <v>#N/A</v>
      </c>
      <c r="D20" s="23" t="e">
        <f>VLOOKUP($X20,УЧАСТНИКИ!$A$2:$L$1106,8,FALSE)</f>
        <v>#N/A</v>
      </c>
      <c r="E20" s="22" t="e">
        <f>VLOOKUP($X20,УЧАСТНИКИ!$A$2:$L$1106,5,FALSE)</f>
        <v>#N/A</v>
      </c>
      <c r="F20" s="23" t="e">
        <f>VLOOKUP($R20,УЧАСТНИКИ!$A$2:$L$1106,7,FALSE)</f>
        <v>#N/A</v>
      </c>
      <c r="G20" s="24" t="e">
        <f>VLOOKUP($X20,УЧАСТНИКИ!$A$2:$L$1106,11,FALSE)</f>
        <v>#N/A</v>
      </c>
      <c r="H20" s="25"/>
      <c r="I20" s="25"/>
      <c r="J20" s="25"/>
      <c r="K20" s="25">
        <v>1445</v>
      </c>
      <c r="L20" s="25"/>
      <c r="M20" s="25"/>
      <c r="N20" s="107">
        <f t="shared" ref="N20:S20" si="7">H20/100</f>
        <v>0</v>
      </c>
      <c r="O20" s="107">
        <f t="shared" si="7"/>
        <v>0</v>
      </c>
      <c r="P20" s="107">
        <f t="shared" si="7"/>
        <v>0</v>
      </c>
      <c r="Q20" s="107">
        <f t="shared" si="7"/>
        <v>14.45</v>
      </c>
      <c r="R20" s="107">
        <f t="shared" si="7"/>
        <v>0</v>
      </c>
      <c r="S20" s="107">
        <f t="shared" si="7"/>
        <v>0</v>
      </c>
      <c r="T20" s="108">
        <f>MAX(N20,O20,P20,Q20,R20,S20)</f>
        <v>14.45</v>
      </c>
      <c r="U20" s="26" t="str">
        <f t="shared" si="3"/>
        <v>МСМК</v>
      </c>
      <c r="V20" s="24" t="e">
        <f>VLOOKUP($X20,УЧАСТНИКИ!$A$2:$L$1106,9,FALSE)</f>
        <v>#N/A</v>
      </c>
      <c r="W20" s="22" t="e">
        <f>VLOOKUP($X20,УЧАСТНИКИ!$A$2:$L$1106,10,FALSE)</f>
        <v>#N/A</v>
      </c>
      <c r="Y20" s="31">
        <f>A$20</f>
        <v>2</v>
      </c>
    </row>
    <row r="21" spans="1:25" ht="13.2" customHeight="1" x14ac:dyDescent="0.25">
      <c r="A21" s="21"/>
      <c r="B21" s="22"/>
      <c r="C21" s="23"/>
      <c r="D21" s="23"/>
      <c r="E21" s="22"/>
      <c r="F21" s="23"/>
      <c r="G21" s="24"/>
      <c r="H21" s="25"/>
      <c r="I21" s="25"/>
      <c r="J21" s="25"/>
      <c r="K21" s="25"/>
      <c r="L21" s="25"/>
      <c r="M21" s="25"/>
      <c r="N21" s="109">
        <f t="shared" ref="N21:S21" si="8">H21/10</f>
        <v>0</v>
      </c>
      <c r="O21" s="109">
        <f t="shared" si="8"/>
        <v>0</v>
      </c>
      <c r="P21" s="109">
        <f t="shared" si="8"/>
        <v>0</v>
      </c>
      <c r="Q21" s="109">
        <f t="shared" si="8"/>
        <v>0</v>
      </c>
      <c r="R21" s="109">
        <f t="shared" si="8"/>
        <v>0</v>
      </c>
      <c r="S21" s="109">
        <f t="shared" si="8"/>
        <v>0</v>
      </c>
      <c r="T21" s="108"/>
      <c r="U21" s="26"/>
      <c r="V21" s="24"/>
      <c r="W21" s="22"/>
      <c r="Y21" s="31">
        <f>A$20</f>
        <v>2</v>
      </c>
    </row>
    <row r="22" spans="1:25" ht="13.2" customHeight="1" x14ac:dyDescent="0.25">
      <c r="A22" s="21">
        <f>RANK(T22,$T$14:$T$177,0)</f>
        <v>1</v>
      </c>
      <c r="B22" s="22" t="e">
        <f>VLOOKUP($X22,УЧАСТНИКИ!$A$2:$L$1106,3,FALSE)</f>
        <v>#N/A</v>
      </c>
      <c r="C22" s="23" t="e">
        <f>VLOOKUP($X22,УЧАСТНИКИ!$A$2:$L$1106,4,FALSE)</f>
        <v>#N/A</v>
      </c>
      <c r="D22" s="23" t="e">
        <f>VLOOKUP($X22,УЧАСТНИКИ!$A$2:$L$1106,8,FALSE)</f>
        <v>#N/A</v>
      </c>
      <c r="E22" s="22" t="e">
        <f>VLOOKUP($X22,УЧАСТНИКИ!$A$2:$L$1106,5,FALSE)</f>
        <v>#N/A</v>
      </c>
      <c r="F22" s="23" t="e">
        <f>VLOOKUP($R22,УЧАСТНИКИ!$A$2:$L$1106,7,FALSE)</f>
        <v>#N/A</v>
      </c>
      <c r="G22" s="24" t="e">
        <f>VLOOKUP($X22,УЧАСТНИКИ!$A$2:$L$1106,11,FALSE)</f>
        <v>#N/A</v>
      </c>
      <c r="H22" s="25"/>
      <c r="I22" s="25"/>
      <c r="J22" s="25"/>
      <c r="K22" s="25"/>
      <c r="L22" s="25">
        <v>1745</v>
      </c>
      <c r="M22" s="25"/>
      <c r="N22" s="107">
        <f t="shared" ref="N22:S22" si="9">H22/100</f>
        <v>0</v>
      </c>
      <c r="O22" s="107">
        <f t="shared" si="9"/>
        <v>0</v>
      </c>
      <c r="P22" s="107">
        <f t="shared" si="9"/>
        <v>0</v>
      </c>
      <c r="Q22" s="107">
        <f t="shared" si="9"/>
        <v>0</v>
      </c>
      <c r="R22" s="107">
        <f t="shared" si="9"/>
        <v>17.45</v>
      </c>
      <c r="S22" s="107">
        <f t="shared" si="9"/>
        <v>0</v>
      </c>
      <c r="T22" s="108">
        <f>MAX(N22,O22,P22,Q22,R22,S22)</f>
        <v>17.45</v>
      </c>
      <c r="U22" s="26" t="str">
        <f t="shared" si="3"/>
        <v>МСМК</v>
      </c>
      <c r="V22" s="24" t="e">
        <f>VLOOKUP($X22,УЧАСТНИКИ!$A$2:$L$1106,9,FALSE)</f>
        <v>#N/A</v>
      </c>
      <c r="W22" s="22" t="e">
        <f>VLOOKUP($X22,УЧАСТНИКИ!$A$2:$L$1106,10,FALSE)</f>
        <v>#N/A</v>
      </c>
      <c r="Y22" s="31">
        <f>A$22</f>
        <v>1</v>
      </c>
    </row>
    <row r="23" spans="1:25" ht="13.2" customHeight="1" x14ac:dyDescent="0.25">
      <c r="A23" s="21"/>
      <c r="B23" s="22"/>
      <c r="C23" s="23"/>
      <c r="D23" s="23"/>
      <c r="E23" s="22"/>
      <c r="F23" s="23"/>
      <c r="G23" s="24"/>
      <c r="H23" s="25"/>
      <c r="I23" s="25"/>
      <c r="J23" s="25"/>
      <c r="K23" s="25"/>
      <c r="L23" s="25"/>
      <c r="M23" s="25"/>
      <c r="N23" s="109">
        <f t="shared" ref="N23:S23" si="10">H23/10</f>
        <v>0</v>
      </c>
      <c r="O23" s="109">
        <f t="shared" si="10"/>
        <v>0</v>
      </c>
      <c r="P23" s="109">
        <f t="shared" si="10"/>
        <v>0</v>
      </c>
      <c r="Q23" s="109">
        <f t="shared" si="10"/>
        <v>0</v>
      </c>
      <c r="R23" s="109">
        <f t="shared" si="10"/>
        <v>0</v>
      </c>
      <c r="S23" s="109">
        <f t="shared" si="10"/>
        <v>0</v>
      </c>
      <c r="T23" s="108"/>
      <c r="U23" s="26"/>
      <c r="V23" s="24"/>
      <c r="W23" s="22"/>
      <c r="Y23" s="31">
        <f>A$22</f>
        <v>1</v>
      </c>
    </row>
    <row r="24" spans="1:25" ht="13.2" customHeight="1" x14ac:dyDescent="0.25">
      <c r="A24" s="21">
        <f t="shared" ref="A24:A76" si="11">RANK(T24,$T$14:$T$177,0)</f>
        <v>6</v>
      </c>
      <c r="B24" s="22" t="e">
        <f>VLOOKUP($X24,УЧАСТНИКИ!$A$2:$L$1106,3,FALSE)</f>
        <v>#N/A</v>
      </c>
      <c r="C24" s="23" t="e">
        <f>VLOOKUP($X24,УЧАСТНИКИ!$A$2:$L$1106,4,FALSE)</f>
        <v>#N/A</v>
      </c>
      <c r="D24" s="23" t="e">
        <f>VLOOKUP($X24,УЧАСТНИКИ!$A$2:$L$1106,8,FALSE)</f>
        <v>#N/A</v>
      </c>
      <c r="E24" s="22" t="e">
        <f>VLOOKUP($X24,УЧАСТНИКИ!$A$2:$L$1106,5,FALSE)</f>
        <v>#N/A</v>
      </c>
      <c r="F24" s="23" t="e">
        <f>VLOOKUP($R24,УЧАСТНИКИ!$A$2:$L$1106,7,FALSE)</f>
        <v>#N/A</v>
      </c>
      <c r="G24" s="24" t="e">
        <f>VLOOKUP($X24,УЧАСТНИКИ!$A$2:$L$1106,11,FALSE)</f>
        <v>#N/A</v>
      </c>
      <c r="H24" s="25"/>
      <c r="I24" s="25"/>
      <c r="J24" s="25"/>
      <c r="K24" s="25"/>
      <c r="L24" s="25"/>
      <c r="M24" s="25"/>
      <c r="N24" s="107">
        <f t="shared" ref="N24:N30" si="12">H24/100</f>
        <v>0</v>
      </c>
      <c r="O24" s="107">
        <f t="shared" ref="O24:O30" si="13">I24/100</f>
        <v>0</v>
      </c>
      <c r="P24" s="107">
        <f t="shared" ref="P24:P30" si="14">J24/100</f>
        <v>0</v>
      </c>
      <c r="Q24" s="107">
        <f t="shared" ref="Q24:Q30" si="15">K24/100</f>
        <v>0</v>
      </c>
      <c r="R24" s="107">
        <f t="shared" ref="R24:R30" si="16">L24/100</f>
        <v>0</v>
      </c>
      <c r="S24" s="107">
        <f t="shared" ref="S24:S30" si="17">M24/100</f>
        <v>0</v>
      </c>
      <c r="T24" s="108">
        <f t="shared" ref="T24:T38" si="18">MAX(N24,O24,P24,Q24,R24,S24)</f>
        <v>0</v>
      </c>
      <c r="U24" s="26" t="str">
        <f t="shared" si="3"/>
        <v>б/р</v>
      </c>
      <c r="V24" s="24" t="e">
        <f>VLOOKUP($X24,УЧАСТНИКИ!$A$2:$L$1106,9,FALSE)</f>
        <v>#N/A</v>
      </c>
      <c r="W24" s="22" t="e">
        <f>VLOOKUP($X24,УЧАСТНИКИ!$A$2:$L$1106,10,FALSE)</f>
        <v>#N/A</v>
      </c>
      <c r="Y24" s="31">
        <f>A$24</f>
        <v>6</v>
      </c>
    </row>
    <row r="25" spans="1:25" ht="13.2" customHeight="1" x14ac:dyDescent="0.25">
      <c r="A25" s="21"/>
      <c r="B25" s="22"/>
      <c r="C25" s="23"/>
      <c r="D25" s="23"/>
      <c r="E25" s="22"/>
      <c r="F25" s="23"/>
      <c r="G25" s="24"/>
      <c r="H25" s="25"/>
      <c r="I25" s="25"/>
      <c r="J25" s="25"/>
      <c r="K25" s="25"/>
      <c r="L25" s="25"/>
      <c r="M25" s="25"/>
      <c r="N25" s="109">
        <f t="shared" ref="N25:S25" si="19">H25/10</f>
        <v>0</v>
      </c>
      <c r="O25" s="109">
        <f t="shared" si="19"/>
        <v>0</v>
      </c>
      <c r="P25" s="109">
        <f t="shared" si="19"/>
        <v>0</v>
      </c>
      <c r="Q25" s="109">
        <f t="shared" si="19"/>
        <v>0</v>
      </c>
      <c r="R25" s="109">
        <f t="shared" si="19"/>
        <v>0</v>
      </c>
      <c r="S25" s="109">
        <f t="shared" si="19"/>
        <v>0</v>
      </c>
      <c r="T25" s="108"/>
      <c r="U25" s="26"/>
      <c r="V25" s="24"/>
      <c r="W25" s="22"/>
      <c r="Y25" s="31">
        <f>A$24</f>
        <v>6</v>
      </c>
    </row>
    <row r="26" spans="1:25" ht="13.2" customHeight="1" x14ac:dyDescent="0.25">
      <c r="A26" s="21">
        <f t="shared" si="11"/>
        <v>6</v>
      </c>
      <c r="B26" s="22" t="e">
        <f>VLOOKUP($X26,УЧАСТНИКИ!$A$2:$L$1106,3,FALSE)</f>
        <v>#N/A</v>
      </c>
      <c r="C26" s="23" t="e">
        <f>VLOOKUP($X26,УЧАСТНИКИ!$A$2:$L$1106,4,FALSE)</f>
        <v>#N/A</v>
      </c>
      <c r="D26" s="23" t="e">
        <f>VLOOKUP($X26,УЧАСТНИКИ!$A$2:$L$1106,8,FALSE)</f>
        <v>#N/A</v>
      </c>
      <c r="E26" s="22" t="e">
        <f>VLOOKUP($X26,УЧАСТНИКИ!$A$2:$L$1106,5,FALSE)</f>
        <v>#N/A</v>
      </c>
      <c r="F26" s="23" t="e">
        <f>VLOOKUP($R26,УЧАСТНИКИ!$A$2:$L$1106,7,FALSE)</f>
        <v>#N/A</v>
      </c>
      <c r="G26" s="24" t="e">
        <f>VLOOKUP($X26,УЧАСТНИКИ!$A$2:$L$1106,11,FALSE)</f>
        <v>#N/A</v>
      </c>
      <c r="H26" s="25"/>
      <c r="I26" s="25"/>
      <c r="J26" s="25"/>
      <c r="K26" s="25"/>
      <c r="L26" s="25"/>
      <c r="M26" s="25"/>
      <c r="N26" s="107">
        <f t="shared" si="12"/>
        <v>0</v>
      </c>
      <c r="O26" s="107">
        <f t="shared" si="13"/>
        <v>0</v>
      </c>
      <c r="P26" s="107">
        <f t="shared" si="14"/>
        <v>0</v>
      </c>
      <c r="Q26" s="107">
        <f t="shared" si="15"/>
        <v>0</v>
      </c>
      <c r="R26" s="107">
        <f t="shared" si="16"/>
        <v>0</v>
      </c>
      <c r="S26" s="107">
        <f t="shared" si="17"/>
        <v>0</v>
      </c>
      <c r="T26" s="108">
        <f t="shared" si="18"/>
        <v>0</v>
      </c>
      <c r="U26" s="26" t="str">
        <f t="shared" si="3"/>
        <v>б/р</v>
      </c>
      <c r="V26" s="24" t="e">
        <f>VLOOKUP($X26,УЧАСТНИКИ!$A$2:$L$1106,9,FALSE)</f>
        <v>#N/A</v>
      </c>
      <c r="W26" s="22" t="e">
        <f>VLOOKUP($X26,УЧАСТНИКИ!$A$2:$L$1106,10,FALSE)</f>
        <v>#N/A</v>
      </c>
      <c r="Y26" s="31">
        <f>A$26</f>
        <v>6</v>
      </c>
    </row>
    <row r="27" spans="1:25" ht="13.2" customHeight="1" x14ac:dyDescent="0.25">
      <c r="A27" s="21"/>
      <c r="B27" s="22"/>
      <c r="C27" s="23"/>
      <c r="D27" s="23"/>
      <c r="E27" s="22"/>
      <c r="F27" s="23"/>
      <c r="G27" s="24"/>
      <c r="H27" s="25"/>
      <c r="I27" s="25"/>
      <c r="J27" s="25"/>
      <c r="K27" s="25"/>
      <c r="L27" s="25"/>
      <c r="M27" s="25"/>
      <c r="N27" s="109">
        <f t="shared" ref="N27:S27" si="20">H27/10</f>
        <v>0</v>
      </c>
      <c r="O27" s="109">
        <f t="shared" si="20"/>
        <v>0</v>
      </c>
      <c r="P27" s="109">
        <f t="shared" si="20"/>
        <v>0</v>
      </c>
      <c r="Q27" s="109">
        <f t="shared" si="20"/>
        <v>0</v>
      </c>
      <c r="R27" s="109">
        <f t="shared" si="20"/>
        <v>0</v>
      </c>
      <c r="S27" s="109">
        <f t="shared" si="20"/>
        <v>0</v>
      </c>
      <c r="T27" s="108"/>
      <c r="U27" s="26"/>
      <c r="V27" s="24"/>
      <c r="W27" s="22"/>
      <c r="Y27" s="31">
        <f>A$26</f>
        <v>6</v>
      </c>
    </row>
    <row r="28" spans="1:25" ht="13.2" customHeight="1" x14ac:dyDescent="0.25">
      <c r="A28" s="21">
        <f t="shared" si="11"/>
        <v>6</v>
      </c>
      <c r="B28" s="22" t="e">
        <f>VLOOKUP($X28,УЧАСТНИКИ!$A$2:$L$1106,3,FALSE)</f>
        <v>#N/A</v>
      </c>
      <c r="C28" s="23" t="e">
        <f>VLOOKUP($X28,УЧАСТНИКИ!$A$2:$L$1106,4,FALSE)</f>
        <v>#N/A</v>
      </c>
      <c r="D28" s="23" t="e">
        <f>VLOOKUP($X28,УЧАСТНИКИ!$A$2:$L$1106,8,FALSE)</f>
        <v>#N/A</v>
      </c>
      <c r="E28" s="22" t="e">
        <f>VLOOKUP($X28,УЧАСТНИКИ!$A$2:$L$1106,5,FALSE)</f>
        <v>#N/A</v>
      </c>
      <c r="F28" s="23" t="e">
        <f>VLOOKUP($R28,УЧАСТНИКИ!$A$2:$L$1106,7,FALSE)</f>
        <v>#N/A</v>
      </c>
      <c r="G28" s="24" t="e">
        <f>VLOOKUP($X28,УЧАСТНИКИ!$A$2:$L$1106,11,FALSE)</f>
        <v>#N/A</v>
      </c>
      <c r="H28" s="25"/>
      <c r="I28" s="25"/>
      <c r="J28" s="25"/>
      <c r="K28" s="25"/>
      <c r="L28" s="25"/>
      <c r="M28" s="25"/>
      <c r="N28" s="107">
        <f t="shared" si="12"/>
        <v>0</v>
      </c>
      <c r="O28" s="107">
        <f t="shared" si="13"/>
        <v>0</v>
      </c>
      <c r="P28" s="107">
        <f t="shared" si="14"/>
        <v>0</v>
      </c>
      <c r="Q28" s="107">
        <f t="shared" si="15"/>
        <v>0</v>
      </c>
      <c r="R28" s="107">
        <f t="shared" si="16"/>
        <v>0</v>
      </c>
      <c r="S28" s="107">
        <f t="shared" si="17"/>
        <v>0</v>
      </c>
      <c r="T28" s="108">
        <f t="shared" si="18"/>
        <v>0</v>
      </c>
      <c r="U28" s="26" t="str">
        <f t="shared" si="3"/>
        <v>б/р</v>
      </c>
      <c r="V28" s="24" t="e">
        <f>VLOOKUP($X28,УЧАСТНИКИ!$A$2:$L$1106,9,FALSE)</f>
        <v>#N/A</v>
      </c>
      <c r="W28" s="22" t="e">
        <f>VLOOKUP($X28,УЧАСТНИКИ!$A$2:$L$1106,10,FALSE)</f>
        <v>#N/A</v>
      </c>
      <c r="Y28" s="31">
        <f>A$28</f>
        <v>6</v>
      </c>
    </row>
    <row r="29" spans="1:25" ht="13.2" customHeight="1" x14ac:dyDescent="0.25">
      <c r="A29" s="21"/>
      <c r="B29" s="22"/>
      <c r="C29" s="23"/>
      <c r="D29" s="23"/>
      <c r="E29" s="22"/>
      <c r="F29" s="23"/>
      <c r="G29" s="24"/>
      <c r="H29" s="25"/>
      <c r="I29" s="25"/>
      <c r="J29" s="25"/>
      <c r="K29" s="25"/>
      <c r="L29" s="25"/>
      <c r="M29" s="25"/>
      <c r="N29" s="109">
        <f t="shared" ref="N29:S29" si="21">H29/10</f>
        <v>0</v>
      </c>
      <c r="O29" s="109">
        <f t="shared" si="21"/>
        <v>0</v>
      </c>
      <c r="P29" s="109">
        <f t="shared" si="21"/>
        <v>0</v>
      </c>
      <c r="Q29" s="109">
        <f t="shared" si="21"/>
        <v>0</v>
      </c>
      <c r="R29" s="109">
        <f t="shared" si="21"/>
        <v>0</v>
      </c>
      <c r="S29" s="109">
        <f t="shared" si="21"/>
        <v>0</v>
      </c>
      <c r="T29" s="108"/>
      <c r="U29" s="26"/>
      <c r="V29" s="24"/>
      <c r="W29" s="22"/>
      <c r="Y29" s="31">
        <f>A$28</f>
        <v>6</v>
      </c>
    </row>
    <row r="30" spans="1:25" ht="13.2" customHeight="1" x14ac:dyDescent="0.25">
      <c r="A30" s="21">
        <f t="shared" si="11"/>
        <v>6</v>
      </c>
      <c r="B30" s="22" t="e">
        <f>VLOOKUP($X30,УЧАСТНИКИ!$A$2:$L$1106,3,FALSE)</f>
        <v>#N/A</v>
      </c>
      <c r="C30" s="23" t="e">
        <f>VLOOKUP($X30,УЧАСТНИКИ!$A$2:$L$1106,4,FALSE)</f>
        <v>#N/A</v>
      </c>
      <c r="D30" s="23" t="e">
        <f>VLOOKUP($X30,УЧАСТНИКИ!$A$2:$L$1106,8,FALSE)</f>
        <v>#N/A</v>
      </c>
      <c r="E30" s="22" t="e">
        <f>VLOOKUP($X30,УЧАСТНИКИ!$A$2:$L$1106,5,FALSE)</f>
        <v>#N/A</v>
      </c>
      <c r="F30" s="23" t="e">
        <f>VLOOKUP($R30,УЧАСТНИКИ!$A$2:$L$1106,7,FALSE)</f>
        <v>#N/A</v>
      </c>
      <c r="G30" s="24" t="e">
        <f>VLOOKUP($X30,УЧАСТНИКИ!$A$2:$L$1106,11,FALSE)</f>
        <v>#N/A</v>
      </c>
      <c r="H30" s="25"/>
      <c r="I30" s="25"/>
      <c r="J30" s="25"/>
      <c r="K30" s="25"/>
      <c r="L30" s="25"/>
      <c r="M30" s="25"/>
      <c r="N30" s="107">
        <f t="shared" si="12"/>
        <v>0</v>
      </c>
      <c r="O30" s="107">
        <f t="shared" si="13"/>
        <v>0</v>
      </c>
      <c r="P30" s="107">
        <f t="shared" si="14"/>
        <v>0</v>
      </c>
      <c r="Q30" s="107">
        <f t="shared" si="15"/>
        <v>0</v>
      </c>
      <c r="R30" s="107">
        <f t="shared" si="16"/>
        <v>0</v>
      </c>
      <c r="S30" s="107">
        <f t="shared" si="17"/>
        <v>0</v>
      </c>
      <c r="T30" s="108">
        <f t="shared" si="18"/>
        <v>0</v>
      </c>
      <c r="U30" s="26" t="str">
        <f t="shared" si="3"/>
        <v>б/р</v>
      </c>
      <c r="V30" s="24" t="e">
        <f>VLOOKUP($X30,УЧАСТНИКИ!$A$2:$L$1106,9,FALSE)</f>
        <v>#N/A</v>
      </c>
      <c r="W30" s="22" t="e">
        <f>VLOOKUP($X30,УЧАСТНИКИ!$A$2:$L$1106,10,FALSE)</f>
        <v>#N/A</v>
      </c>
      <c r="Y30" s="31">
        <f>A$30</f>
        <v>6</v>
      </c>
    </row>
    <row r="31" spans="1:25" ht="13.2" customHeight="1" x14ac:dyDescent="0.25">
      <c r="A31" s="21"/>
      <c r="B31" s="22"/>
      <c r="C31" s="23"/>
      <c r="D31" s="23"/>
      <c r="E31" s="22"/>
      <c r="F31" s="23"/>
      <c r="G31" s="24"/>
      <c r="H31" s="25"/>
      <c r="I31" s="25"/>
      <c r="J31" s="25"/>
      <c r="K31" s="25"/>
      <c r="L31" s="25"/>
      <c r="M31" s="25"/>
      <c r="N31" s="109">
        <f t="shared" ref="N31:S31" si="22">H31/10</f>
        <v>0</v>
      </c>
      <c r="O31" s="109">
        <f t="shared" si="22"/>
        <v>0</v>
      </c>
      <c r="P31" s="109">
        <f t="shared" si="22"/>
        <v>0</v>
      </c>
      <c r="Q31" s="109">
        <f t="shared" si="22"/>
        <v>0</v>
      </c>
      <c r="R31" s="109">
        <f t="shared" si="22"/>
        <v>0</v>
      </c>
      <c r="S31" s="109">
        <f t="shared" si="22"/>
        <v>0</v>
      </c>
      <c r="T31" s="108"/>
      <c r="U31" s="26"/>
      <c r="V31" s="24"/>
      <c r="W31" s="22"/>
      <c r="Y31" s="31">
        <f>A$30</f>
        <v>6</v>
      </c>
    </row>
    <row r="32" spans="1:25" ht="13.2" customHeight="1" x14ac:dyDescent="0.25">
      <c r="A32" s="21">
        <f t="shared" si="11"/>
        <v>6</v>
      </c>
      <c r="B32" s="22" t="e">
        <f>VLOOKUP($X32,УЧАСТНИКИ!$A$2:$L$1106,3,FALSE)</f>
        <v>#N/A</v>
      </c>
      <c r="C32" s="23" t="e">
        <f>VLOOKUP($X32,УЧАСТНИКИ!$A$2:$L$1106,4,FALSE)</f>
        <v>#N/A</v>
      </c>
      <c r="D32" s="23" t="e">
        <f>VLOOKUP($X32,УЧАСТНИКИ!$A$2:$L$1106,8,FALSE)</f>
        <v>#N/A</v>
      </c>
      <c r="E32" s="22" t="e">
        <f>VLOOKUP($X32,УЧАСТНИКИ!$A$2:$L$1106,5,FALSE)</f>
        <v>#N/A</v>
      </c>
      <c r="F32" s="23" t="e">
        <f>VLOOKUP($R32,УЧАСТНИКИ!$A$2:$L$1106,7,FALSE)</f>
        <v>#N/A</v>
      </c>
      <c r="G32" s="24" t="e">
        <f>VLOOKUP($X32,УЧАСТНИКИ!$A$2:$L$1106,11,FALSE)</f>
        <v>#N/A</v>
      </c>
      <c r="H32" s="25"/>
      <c r="I32" s="25"/>
      <c r="J32" s="25"/>
      <c r="K32" s="25"/>
      <c r="L32" s="25"/>
      <c r="M32" s="106"/>
      <c r="N32" s="107">
        <f t="shared" ref="N32:S32" si="23">H32/100</f>
        <v>0</v>
      </c>
      <c r="O32" s="107">
        <f t="shared" si="23"/>
        <v>0</v>
      </c>
      <c r="P32" s="107">
        <f t="shared" si="23"/>
        <v>0</v>
      </c>
      <c r="Q32" s="107">
        <f t="shared" si="23"/>
        <v>0</v>
      </c>
      <c r="R32" s="107">
        <f t="shared" si="23"/>
        <v>0</v>
      </c>
      <c r="S32" s="107">
        <f t="shared" si="23"/>
        <v>0</v>
      </c>
      <c r="T32" s="108">
        <f t="shared" si="18"/>
        <v>0</v>
      </c>
      <c r="U32" s="26" t="str">
        <f t="shared" si="3"/>
        <v>б/р</v>
      </c>
      <c r="V32" s="24" t="e">
        <f>VLOOKUP($X32,УЧАСТНИКИ!$A$2:$L$1106,9,FALSE)</f>
        <v>#N/A</v>
      </c>
      <c r="W32" s="22" t="e">
        <f>VLOOKUP($X32,УЧАСТНИКИ!$A$2:$L$1106,10,FALSE)</f>
        <v>#N/A</v>
      </c>
      <c r="Y32" s="31">
        <f>A$32</f>
        <v>6</v>
      </c>
    </row>
    <row r="33" spans="1:25" ht="13.2" customHeight="1" x14ac:dyDescent="0.25">
      <c r="A33" s="21"/>
      <c r="B33" s="22"/>
      <c r="C33" s="23"/>
      <c r="D33" s="23"/>
      <c r="E33" s="22"/>
      <c r="F33" s="23"/>
      <c r="G33" s="24"/>
      <c r="H33" s="25"/>
      <c r="I33" s="25"/>
      <c r="J33" s="25"/>
      <c r="K33" s="25"/>
      <c r="L33" s="25"/>
      <c r="M33" s="106"/>
      <c r="N33" s="109">
        <f t="shared" ref="N33:S33" si="24">H33/10</f>
        <v>0</v>
      </c>
      <c r="O33" s="109">
        <f t="shared" si="24"/>
        <v>0</v>
      </c>
      <c r="P33" s="109">
        <f t="shared" si="24"/>
        <v>0</v>
      </c>
      <c r="Q33" s="109">
        <f t="shared" si="24"/>
        <v>0</v>
      </c>
      <c r="R33" s="109">
        <f t="shared" si="24"/>
        <v>0</v>
      </c>
      <c r="S33" s="109">
        <f t="shared" si="24"/>
        <v>0</v>
      </c>
      <c r="T33" s="108"/>
      <c r="U33" s="26"/>
      <c r="V33" s="24"/>
      <c r="W33" s="22"/>
      <c r="Y33" s="31">
        <f>A$32</f>
        <v>6</v>
      </c>
    </row>
    <row r="34" spans="1:25" ht="13.2" customHeight="1" x14ac:dyDescent="0.25">
      <c r="A34" s="21">
        <f t="shared" si="11"/>
        <v>6</v>
      </c>
      <c r="B34" s="22" t="e">
        <f>VLOOKUP($X34,УЧАСТНИКИ!$A$2:$L$1106,3,FALSE)</f>
        <v>#N/A</v>
      </c>
      <c r="C34" s="23" t="e">
        <f>VLOOKUP($X34,УЧАСТНИКИ!$A$2:$L$1106,4,FALSE)</f>
        <v>#N/A</v>
      </c>
      <c r="D34" s="23" t="e">
        <f>VLOOKUP($X34,УЧАСТНИКИ!$A$2:$L$1106,8,FALSE)</f>
        <v>#N/A</v>
      </c>
      <c r="E34" s="22" t="e">
        <f>VLOOKUP($X34,УЧАСТНИКИ!$A$2:$L$1106,5,FALSE)</f>
        <v>#N/A</v>
      </c>
      <c r="F34" s="23" t="e">
        <f>VLOOKUP($R34,УЧАСТНИКИ!$A$2:$L$1106,7,FALSE)</f>
        <v>#N/A</v>
      </c>
      <c r="G34" s="24" t="e">
        <f>VLOOKUP($X34,УЧАСТНИКИ!$A$2:$L$1106,11,FALSE)</f>
        <v>#N/A</v>
      </c>
      <c r="H34" s="25"/>
      <c r="I34" s="25"/>
      <c r="J34" s="25"/>
      <c r="K34" s="25"/>
      <c r="L34" s="25"/>
      <c r="M34" s="25"/>
      <c r="N34" s="107">
        <f t="shared" ref="N34:S34" si="25">H34/100</f>
        <v>0</v>
      </c>
      <c r="O34" s="107">
        <f t="shared" si="25"/>
        <v>0</v>
      </c>
      <c r="P34" s="107">
        <f t="shared" si="25"/>
        <v>0</v>
      </c>
      <c r="Q34" s="107">
        <f t="shared" si="25"/>
        <v>0</v>
      </c>
      <c r="R34" s="107">
        <f t="shared" si="25"/>
        <v>0</v>
      </c>
      <c r="S34" s="107">
        <f t="shared" si="25"/>
        <v>0</v>
      </c>
      <c r="T34" s="108">
        <f t="shared" si="18"/>
        <v>0</v>
      </c>
      <c r="U34" s="26" t="str">
        <f t="shared" si="3"/>
        <v>б/р</v>
      </c>
      <c r="V34" s="24" t="e">
        <f>VLOOKUP($X34,УЧАСТНИКИ!$A$2:$L$1106,9,FALSE)</f>
        <v>#N/A</v>
      </c>
      <c r="W34" s="22" t="e">
        <f>VLOOKUP($X34,УЧАСТНИКИ!$A$2:$L$1106,10,FALSE)</f>
        <v>#N/A</v>
      </c>
      <c r="Y34" s="31">
        <f>A$34</f>
        <v>6</v>
      </c>
    </row>
    <row r="35" spans="1:25" ht="13.2" customHeight="1" x14ac:dyDescent="0.25">
      <c r="A35" s="21"/>
      <c r="B35" s="22"/>
      <c r="C35" s="23"/>
      <c r="D35" s="23"/>
      <c r="E35" s="22"/>
      <c r="F35" s="23"/>
      <c r="G35" s="24"/>
      <c r="H35" s="25"/>
      <c r="I35" s="25"/>
      <c r="J35" s="25"/>
      <c r="K35" s="25"/>
      <c r="L35" s="25"/>
      <c r="M35" s="25"/>
      <c r="N35" s="109">
        <f t="shared" ref="N35:S35" si="26">H35/10</f>
        <v>0</v>
      </c>
      <c r="O35" s="109">
        <f t="shared" si="26"/>
        <v>0</v>
      </c>
      <c r="P35" s="109">
        <f t="shared" si="26"/>
        <v>0</v>
      </c>
      <c r="Q35" s="109">
        <f t="shared" si="26"/>
        <v>0</v>
      </c>
      <c r="R35" s="109">
        <f t="shared" si="26"/>
        <v>0</v>
      </c>
      <c r="S35" s="109">
        <f t="shared" si="26"/>
        <v>0</v>
      </c>
      <c r="T35" s="108"/>
      <c r="U35" s="26"/>
      <c r="V35" s="24"/>
      <c r="W35" s="22"/>
      <c r="Y35" s="31">
        <f>A$34</f>
        <v>6</v>
      </c>
    </row>
    <row r="36" spans="1:25" ht="13.2" customHeight="1" x14ac:dyDescent="0.25">
      <c r="A36" s="21">
        <f t="shared" si="11"/>
        <v>6</v>
      </c>
      <c r="B36" s="22" t="e">
        <f>VLOOKUP($X36,УЧАСТНИКИ!$A$2:$L$1106,3,FALSE)</f>
        <v>#N/A</v>
      </c>
      <c r="C36" s="23" t="e">
        <f>VLOOKUP($X36,УЧАСТНИКИ!$A$2:$L$1106,4,FALSE)</f>
        <v>#N/A</v>
      </c>
      <c r="D36" s="23" t="e">
        <f>VLOOKUP($X36,УЧАСТНИКИ!$A$2:$L$1106,8,FALSE)</f>
        <v>#N/A</v>
      </c>
      <c r="E36" s="22" t="e">
        <f>VLOOKUP($X36,УЧАСТНИКИ!$A$2:$L$1106,5,FALSE)</f>
        <v>#N/A</v>
      </c>
      <c r="F36" s="23" t="e">
        <f>VLOOKUP($R36,УЧАСТНИКИ!$A$2:$L$1106,7,FALSE)</f>
        <v>#N/A</v>
      </c>
      <c r="G36" s="24" t="e">
        <f>VLOOKUP($X36,УЧАСТНИКИ!$A$2:$L$1106,11,FALSE)</f>
        <v>#N/A</v>
      </c>
      <c r="H36" s="25"/>
      <c r="I36" s="25"/>
      <c r="J36" s="25"/>
      <c r="K36" s="25"/>
      <c r="L36" s="25"/>
      <c r="M36" s="25"/>
      <c r="N36" s="107">
        <f t="shared" ref="N36:S36" si="27">H36/100</f>
        <v>0</v>
      </c>
      <c r="O36" s="107">
        <f t="shared" si="27"/>
        <v>0</v>
      </c>
      <c r="P36" s="107">
        <f t="shared" si="27"/>
        <v>0</v>
      </c>
      <c r="Q36" s="107">
        <f t="shared" si="27"/>
        <v>0</v>
      </c>
      <c r="R36" s="107">
        <f t="shared" si="27"/>
        <v>0</v>
      </c>
      <c r="S36" s="107">
        <f t="shared" si="27"/>
        <v>0</v>
      </c>
      <c r="T36" s="108">
        <f t="shared" si="18"/>
        <v>0</v>
      </c>
      <c r="U36" s="26" t="str">
        <f t="shared" si="3"/>
        <v>б/р</v>
      </c>
      <c r="V36" s="24" t="e">
        <f>VLOOKUP($X36,УЧАСТНИКИ!$A$2:$L$1106,9,FALSE)</f>
        <v>#N/A</v>
      </c>
      <c r="W36" s="22" t="e">
        <f>VLOOKUP($X36,УЧАСТНИКИ!$A$2:$L$1106,10,FALSE)</f>
        <v>#N/A</v>
      </c>
      <c r="Y36" s="31">
        <f>A$36</f>
        <v>6</v>
      </c>
    </row>
    <row r="37" spans="1:25" ht="13.2" customHeight="1" x14ac:dyDescent="0.25">
      <c r="A37" s="21"/>
      <c r="B37" s="22"/>
      <c r="C37" s="23"/>
      <c r="D37" s="23"/>
      <c r="E37" s="22"/>
      <c r="F37" s="23"/>
      <c r="G37" s="24"/>
      <c r="H37" s="25"/>
      <c r="I37" s="25"/>
      <c r="J37" s="25"/>
      <c r="K37" s="25"/>
      <c r="L37" s="25"/>
      <c r="M37" s="25"/>
      <c r="N37" s="109">
        <f t="shared" ref="N37:S37" si="28">H37/10</f>
        <v>0</v>
      </c>
      <c r="O37" s="109">
        <f t="shared" si="28"/>
        <v>0</v>
      </c>
      <c r="P37" s="109">
        <f t="shared" si="28"/>
        <v>0</v>
      </c>
      <c r="Q37" s="109">
        <f t="shared" si="28"/>
        <v>0</v>
      </c>
      <c r="R37" s="109">
        <f t="shared" si="28"/>
        <v>0</v>
      </c>
      <c r="S37" s="109">
        <f t="shared" si="28"/>
        <v>0</v>
      </c>
      <c r="T37" s="108"/>
      <c r="U37" s="26"/>
      <c r="V37" s="24"/>
      <c r="W37" s="22"/>
      <c r="Y37" s="31">
        <f>A$36</f>
        <v>6</v>
      </c>
    </row>
    <row r="38" spans="1:25" ht="13.2" customHeight="1" x14ac:dyDescent="0.25">
      <c r="A38" s="21">
        <f t="shared" si="11"/>
        <v>6</v>
      </c>
      <c r="B38" s="22" t="e">
        <f>VLOOKUP($X38,УЧАСТНИКИ!$A$2:$L$1106,3,FALSE)</f>
        <v>#N/A</v>
      </c>
      <c r="C38" s="23" t="e">
        <f>VLOOKUP($X38,УЧАСТНИКИ!$A$2:$L$1106,4,FALSE)</f>
        <v>#N/A</v>
      </c>
      <c r="D38" s="23" t="e">
        <f>VLOOKUP($X38,УЧАСТНИКИ!$A$2:$L$1106,8,FALSE)</f>
        <v>#N/A</v>
      </c>
      <c r="E38" s="22" t="e">
        <f>VLOOKUP($X38,УЧАСТНИКИ!$A$2:$L$1106,5,FALSE)</f>
        <v>#N/A</v>
      </c>
      <c r="F38" s="23" t="e">
        <f>VLOOKUP($R38,УЧАСТНИКИ!$A$2:$L$1106,7,FALSE)</f>
        <v>#N/A</v>
      </c>
      <c r="G38" s="24" t="e">
        <f>VLOOKUP($X38,УЧАСТНИКИ!$A$2:$L$1106,11,FALSE)</f>
        <v>#N/A</v>
      </c>
      <c r="H38" s="25"/>
      <c r="I38" s="25"/>
      <c r="J38" s="25"/>
      <c r="K38" s="25"/>
      <c r="L38" s="25"/>
      <c r="M38" s="25"/>
      <c r="N38" s="107">
        <f t="shared" ref="N38:S38" si="29">H38/100</f>
        <v>0</v>
      </c>
      <c r="O38" s="107">
        <f t="shared" si="29"/>
        <v>0</v>
      </c>
      <c r="P38" s="107">
        <f t="shared" si="29"/>
        <v>0</v>
      </c>
      <c r="Q38" s="107">
        <f t="shared" si="29"/>
        <v>0</v>
      </c>
      <c r="R38" s="107">
        <f t="shared" si="29"/>
        <v>0</v>
      </c>
      <c r="S38" s="107">
        <f t="shared" si="29"/>
        <v>0</v>
      </c>
      <c r="T38" s="108">
        <f t="shared" si="18"/>
        <v>0</v>
      </c>
      <c r="U38" s="26" t="str">
        <f t="shared" si="3"/>
        <v>б/р</v>
      </c>
      <c r="V38" s="24" t="e">
        <f>VLOOKUP($X38,УЧАСТНИКИ!$A$2:$L$1106,9,FALSE)</f>
        <v>#N/A</v>
      </c>
      <c r="W38" s="22" t="e">
        <f>VLOOKUP($X38,УЧАСТНИКИ!$A$2:$L$1106,10,FALSE)</f>
        <v>#N/A</v>
      </c>
      <c r="Y38" s="31">
        <f>A$38</f>
        <v>6</v>
      </c>
    </row>
    <row r="39" spans="1:25" ht="13.2" customHeight="1" x14ac:dyDescent="0.25">
      <c r="A39" s="21"/>
      <c r="B39" s="22"/>
      <c r="C39" s="23"/>
      <c r="D39" s="23"/>
      <c r="E39" s="22"/>
      <c r="F39" s="23"/>
      <c r="G39" s="24"/>
      <c r="H39" s="25"/>
      <c r="I39" s="25"/>
      <c r="J39" s="25"/>
      <c r="K39" s="25"/>
      <c r="L39" s="25"/>
      <c r="M39" s="25"/>
      <c r="N39" s="109">
        <f t="shared" ref="N39:S39" si="30">H39/10</f>
        <v>0</v>
      </c>
      <c r="O39" s="109">
        <f t="shared" si="30"/>
        <v>0</v>
      </c>
      <c r="P39" s="109">
        <f t="shared" si="30"/>
        <v>0</v>
      </c>
      <c r="Q39" s="109">
        <f t="shared" si="30"/>
        <v>0</v>
      </c>
      <c r="R39" s="109">
        <f t="shared" si="30"/>
        <v>0</v>
      </c>
      <c r="S39" s="109">
        <f t="shared" si="30"/>
        <v>0</v>
      </c>
      <c r="T39" s="108"/>
      <c r="U39" s="26"/>
      <c r="V39" s="24"/>
      <c r="W39" s="22"/>
      <c r="Y39" s="31">
        <f>A$38</f>
        <v>6</v>
      </c>
    </row>
    <row r="40" spans="1:25" ht="13.2" customHeight="1" x14ac:dyDescent="0.25">
      <c r="A40" s="21">
        <f t="shared" si="11"/>
        <v>6</v>
      </c>
      <c r="B40" s="22" t="e">
        <f>VLOOKUP($X40,УЧАСТНИКИ!$A$2:$L$1106,3,FALSE)</f>
        <v>#N/A</v>
      </c>
      <c r="C40" s="23" t="e">
        <f>VLOOKUP($X40,УЧАСТНИКИ!$A$2:$L$1106,4,FALSE)</f>
        <v>#N/A</v>
      </c>
      <c r="D40" s="23" t="e">
        <f>VLOOKUP($X40,УЧАСТНИКИ!$A$2:$L$1106,8,FALSE)</f>
        <v>#N/A</v>
      </c>
      <c r="E40" s="22" t="e">
        <f>VLOOKUP($X40,УЧАСТНИКИ!$A$2:$L$1106,5,FALSE)</f>
        <v>#N/A</v>
      </c>
      <c r="F40" s="23" t="e">
        <f>VLOOKUP($R40,УЧАСТНИКИ!$A$2:$L$1106,7,FALSE)</f>
        <v>#N/A</v>
      </c>
      <c r="G40" s="24" t="e">
        <f>VLOOKUP($X40,УЧАСТНИКИ!$A$2:$L$1106,11,FALSE)</f>
        <v>#N/A</v>
      </c>
      <c r="H40" s="25"/>
      <c r="I40" s="25"/>
      <c r="J40" s="25"/>
      <c r="K40" s="25"/>
      <c r="L40" s="25"/>
      <c r="M40" s="25"/>
      <c r="N40" s="107">
        <f t="shared" ref="N40:S40" si="31">H40/100</f>
        <v>0</v>
      </c>
      <c r="O40" s="107">
        <f t="shared" si="31"/>
        <v>0</v>
      </c>
      <c r="P40" s="107">
        <f t="shared" si="31"/>
        <v>0</v>
      </c>
      <c r="Q40" s="107">
        <f t="shared" si="31"/>
        <v>0</v>
      </c>
      <c r="R40" s="107">
        <f t="shared" si="31"/>
        <v>0</v>
      </c>
      <c r="S40" s="107">
        <f t="shared" si="31"/>
        <v>0</v>
      </c>
      <c r="T40" s="108">
        <f t="shared" ref="T40:T72" si="32">MAX(N40,O40,P40,Q40,R40,S40)</f>
        <v>0</v>
      </c>
      <c r="U40" s="26" t="str">
        <f t="shared" si="3"/>
        <v>б/р</v>
      </c>
      <c r="V40" s="24" t="e">
        <f>VLOOKUP($X40,УЧАСТНИКИ!$A$2:$L$1106,9,FALSE)</f>
        <v>#N/A</v>
      </c>
      <c r="W40" s="22" t="e">
        <f>VLOOKUP($X40,УЧАСТНИКИ!$A$2:$L$1106,10,FALSE)</f>
        <v>#N/A</v>
      </c>
      <c r="Y40" s="31">
        <f>A$40</f>
        <v>6</v>
      </c>
    </row>
    <row r="41" spans="1:25" ht="13.2" customHeight="1" x14ac:dyDescent="0.25">
      <c r="A41" s="21"/>
      <c r="B41" s="22"/>
      <c r="C41" s="23"/>
      <c r="D41" s="23"/>
      <c r="E41" s="22"/>
      <c r="F41" s="23"/>
      <c r="G41" s="24"/>
      <c r="H41" s="25"/>
      <c r="I41" s="25"/>
      <c r="J41" s="25"/>
      <c r="K41" s="25"/>
      <c r="L41" s="25"/>
      <c r="M41" s="25"/>
      <c r="N41" s="109">
        <f t="shared" ref="N41:S41" si="33">H41/10</f>
        <v>0</v>
      </c>
      <c r="O41" s="109">
        <f t="shared" si="33"/>
        <v>0</v>
      </c>
      <c r="P41" s="109">
        <f t="shared" si="33"/>
        <v>0</v>
      </c>
      <c r="Q41" s="109">
        <f t="shared" si="33"/>
        <v>0</v>
      </c>
      <c r="R41" s="109">
        <f t="shared" si="33"/>
        <v>0</v>
      </c>
      <c r="S41" s="109">
        <f t="shared" si="33"/>
        <v>0</v>
      </c>
      <c r="T41" s="108"/>
      <c r="U41" s="26"/>
      <c r="V41" s="24"/>
      <c r="W41" s="22"/>
      <c r="Y41" s="31">
        <f>A$40</f>
        <v>6</v>
      </c>
    </row>
    <row r="42" spans="1:25" ht="13.2" customHeight="1" x14ac:dyDescent="0.25">
      <c r="A42" s="21">
        <f t="shared" si="11"/>
        <v>6</v>
      </c>
      <c r="B42" s="22" t="e">
        <f>VLOOKUP($X42,УЧАСТНИКИ!$A$2:$L$1106,3,FALSE)</f>
        <v>#N/A</v>
      </c>
      <c r="C42" s="23" t="e">
        <f>VLOOKUP($X42,УЧАСТНИКИ!$A$2:$L$1106,4,FALSE)</f>
        <v>#N/A</v>
      </c>
      <c r="D42" s="23" t="e">
        <f>VLOOKUP($X42,УЧАСТНИКИ!$A$2:$L$1106,8,FALSE)</f>
        <v>#N/A</v>
      </c>
      <c r="E42" s="22" t="e">
        <f>VLOOKUP($X42,УЧАСТНИКИ!$A$2:$L$1106,5,FALSE)</f>
        <v>#N/A</v>
      </c>
      <c r="F42" s="23" t="e">
        <f>VLOOKUP($R42,УЧАСТНИКИ!$A$2:$L$1106,7,FALSE)</f>
        <v>#N/A</v>
      </c>
      <c r="G42" s="24" t="e">
        <f>VLOOKUP($X42,УЧАСТНИКИ!$A$2:$L$1106,11,FALSE)</f>
        <v>#N/A</v>
      </c>
      <c r="H42" s="25"/>
      <c r="I42" s="25"/>
      <c r="J42" s="25"/>
      <c r="K42" s="25"/>
      <c r="L42" s="25"/>
      <c r="M42" s="25"/>
      <c r="N42" s="107">
        <f t="shared" ref="N42:S42" si="34">H42/100</f>
        <v>0</v>
      </c>
      <c r="O42" s="107">
        <f t="shared" si="34"/>
        <v>0</v>
      </c>
      <c r="P42" s="107">
        <f t="shared" si="34"/>
        <v>0</v>
      </c>
      <c r="Q42" s="107">
        <f t="shared" si="34"/>
        <v>0</v>
      </c>
      <c r="R42" s="107">
        <f t="shared" si="34"/>
        <v>0</v>
      </c>
      <c r="S42" s="107">
        <f t="shared" si="34"/>
        <v>0</v>
      </c>
      <c r="T42" s="108">
        <f t="shared" si="32"/>
        <v>0</v>
      </c>
      <c r="U42" s="26" t="str">
        <f t="shared" si="3"/>
        <v>б/р</v>
      </c>
      <c r="V42" s="24" t="e">
        <f>VLOOKUP($X42,УЧАСТНИКИ!$A$2:$L$1106,9,FALSE)</f>
        <v>#N/A</v>
      </c>
      <c r="W42" s="22" t="e">
        <f>VLOOKUP($X42,УЧАСТНИКИ!$A$2:$L$1106,10,FALSE)</f>
        <v>#N/A</v>
      </c>
      <c r="Y42" s="31">
        <f>A$42</f>
        <v>6</v>
      </c>
    </row>
    <row r="43" spans="1:25" ht="13.2" customHeight="1" x14ac:dyDescent="0.25">
      <c r="A43" s="21"/>
      <c r="B43" s="22"/>
      <c r="C43" s="23"/>
      <c r="D43" s="23"/>
      <c r="E43" s="22"/>
      <c r="F43" s="23"/>
      <c r="G43" s="24"/>
      <c r="H43" s="25"/>
      <c r="I43" s="25"/>
      <c r="J43" s="25"/>
      <c r="K43" s="25"/>
      <c r="L43" s="25"/>
      <c r="M43" s="25"/>
      <c r="N43" s="109">
        <f t="shared" ref="N43:S43" si="35">H43/10</f>
        <v>0</v>
      </c>
      <c r="O43" s="109">
        <f t="shared" si="35"/>
        <v>0</v>
      </c>
      <c r="P43" s="109">
        <f t="shared" si="35"/>
        <v>0</v>
      </c>
      <c r="Q43" s="109">
        <f t="shared" si="35"/>
        <v>0</v>
      </c>
      <c r="R43" s="109">
        <f t="shared" si="35"/>
        <v>0</v>
      </c>
      <c r="S43" s="109">
        <f t="shared" si="35"/>
        <v>0</v>
      </c>
      <c r="T43" s="108"/>
      <c r="U43" s="26"/>
      <c r="V43" s="24"/>
      <c r="W43" s="22"/>
      <c r="Y43" s="31">
        <f>A$42</f>
        <v>6</v>
      </c>
    </row>
    <row r="44" spans="1:25" ht="13.2" customHeight="1" x14ac:dyDescent="0.25">
      <c r="A44" s="21">
        <f t="shared" si="11"/>
        <v>6</v>
      </c>
      <c r="B44" s="22" t="e">
        <f>VLOOKUP($X44,УЧАСТНИКИ!$A$2:$L$1106,3,FALSE)</f>
        <v>#N/A</v>
      </c>
      <c r="C44" s="23" t="e">
        <f>VLOOKUP($X44,УЧАСТНИКИ!$A$2:$L$1106,4,FALSE)</f>
        <v>#N/A</v>
      </c>
      <c r="D44" s="23" t="e">
        <f>VLOOKUP($X44,УЧАСТНИКИ!$A$2:$L$1106,8,FALSE)</f>
        <v>#N/A</v>
      </c>
      <c r="E44" s="22" t="e">
        <f>VLOOKUP($X44,УЧАСТНИКИ!$A$2:$L$1106,5,FALSE)</f>
        <v>#N/A</v>
      </c>
      <c r="F44" s="23" t="e">
        <f>VLOOKUP($R44,УЧАСТНИКИ!$A$2:$L$1106,7,FALSE)</f>
        <v>#N/A</v>
      </c>
      <c r="G44" s="24" t="e">
        <f>VLOOKUP($X44,УЧАСТНИКИ!$A$2:$L$1106,11,FALSE)</f>
        <v>#N/A</v>
      </c>
      <c r="H44" s="25"/>
      <c r="I44" s="25"/>
      <c r="J44" s="25"/>
      <c r="K44" s="25"/>
      <c r="L44" s="25"/>
      <c r="M44" s="25"/>
      <c r="N44" s="107">
        <f t="shared" ref="N44:S44" si="36">H44/100</f>
        <v>0</v>
      </c>
      <c r="O44" s="107">
        <f t="shared" si="36"/>
        <v>0</v>
      </c>
      <c r="P44" s="107">
        <f t="shared" si="36"/>
        <v>0</v>
      </c>
      <c r="Q44" s="107">
        <f t="shared" si="36"/>
        <v>0</v>
      </c>
      <c r="R44" s="107">
        <f t="shared" si="36"/>
        <v>0</v>
      </c>
      <c r="S44" s="107">
        <f t="shared" si="36"/>
        <v>0</v>
      </c>
      <c r="T44" s="108">
        <f t="shared" si="32"/>
        <v>0</v>
      </c>
      <c r="U44" s="26" t="str">
        <f t="shared" si="3"/>
        <v>б/р</v>
      </c>
      <c r="V44" s="24" t="e">
        <f>VLOOKUP($X44,УЧАСТНИКИ!$A$2:$L$1106,9,FALSE)</f>
        <v>#N/A</v>
      </c>
      <c r="W44" s="22" t="e">
        <f>VLOOKUP($X44,УЧАСТНИКИ!$A$2:$L$1106,10,FALSE)</f>
        <v>#N/A</v>
      </c>
      <c r="Y44" s="31">
        <f>A$44</f>
        <v>6</v>
      </c>
    </row>
    <row r="45" spans="1:25" ht="13.2" customHeight="1" x14ac:dyDescent="0.25">
      <c r="A45" s="21"/>
      <c r="B45" s="22"/>
      <c r="C45" s="23"/>
      <c r="D45" s="23"/>
      <c r="E45" s="22"/>
      <c r="F45" s="23"/>
      <c r="G45" s="24"/>
      <c r="H45" s="25"/>
      <c r="I45" s="25"/>
      <c r="J45" s="25"/>
      <c r="K45" s="25"/>
      <c r="L45" s="25"/>
      <c r="M45" s="25"/>
      <c r="N45" s="109">
        <f t="shared" ref="N45:S45" si="37">H45/10</f>
        <v>0</v>
      </c>
      <c r="O45" s="109">
        <f t="shared" si="37"/>
        <v>0</v>
      </c>
      <c r="P45" s="109">
        <f t="shared" si="37"/>
        <v>0</v>
      </c>
      <c r="Q45" s="109">
        <f t="shared" si="37"/>
        <v>0</v>
      </c>
      <c r="R45" s="109">
        <f t="shared" si="37"/>
        <v>0</v>
      </c>
      <c r="S45" s="109">
        <f t="shared" si="37"/>
        <v>0</v>
      </c>
      <c r="T45" s="108"/>
      <c r="U45" s="26"/>
      <c r="V45" s="24"/>
      <c r="W45" s="22"/>
      <c r="Y45" s="31">
        <f>A$44</f>
        <v>6</v>
      </c>
    </row>
    <row r="46" spans="1:25" ht="13.2" customHeight="1" x14ac:dyDescent="0.25">
      <c r="A46" s="21">
        <f t="shared" si="11"/>
        <v>6</v>
      </c>
      <c r="B46" s="22" t="e">
        <f>VLOOKUP($X46,УЧАСТНИКИ!$A$2:$L$1106,3,FALSE)</f>
        <v>#N/A</v>
      </c>
      <c r="C46" s="23" t="e">
        <f>VLOOKUP($X46,УЧАСТНИКИ!$A$2:$L$1106,4,FALSE)</f>
        <v>#N/A</v>
      </c>
      <c r="D46" s="23" t="e">
        <f>VLOOKUP($X46,УЧАСТНИКИ!$A$2:$L$1106,8,FALSE)</f>
        <v>#N/A</v>
      </c>
      <c r="E46" s="22" t="e">
        <f>VLOOKUP($X46,УЧАСТНИКИ!$A$2:$L$1106,5,FALSE)</f>
        <v>#N/A</v>
      </c>
      <c r="F46" s="23" t="e">
        <f>VLOOKUP($R46,УЧАСТНИКИ!$A$2:$L$1106,7,FALSE)</f>
        <v>#N/A</v>
      </c>
      <c r="G46" s="24" t="e">
        <f>VLOOKUP($X46,УЧАСТНИКИ!$A$2:$L$1106,11,FALSE)</f>
        <v>#N/A</v>
      </c>
      <c r="H46" s="25"/>
      <c r="I46" s="25"/>
      <c r="J46" s="25"/>
      <c r="K46" s="25"/>
      <c r="L46" s="25"/>
      <c r="M46" s="25"/>
      <c r="N46" s="107">
        <f t="shared" ref="N46:S46" si="38">H46/100</f>
        <v>0</v>
      </c>
      <c r="O46" s="107">
        <f t="shared" si="38"/>
        <v>0</v>
      </c>
      <c r="P46" s="107">
        <f t="shared" si="38"/>
        <v>0</v>
      </c>
      <c r="Q46" s="107">
        <f t="shared" si="38"/>
        <v>0</v>
      </c>
      <c r="R46" s="107">
        <f t="shared" si="38"/>
        <v>0</v>
      </c>
      <c r="S46" s="107">
        <f t="shared" si="38"/>
        <v>0</v>
      </c>
      <c r="T46" s="108">
        <f t="shared" si="32"/>
        <v>0</v>
      </c>
      <c r="U46" s="26" t="str">
        <f t="shared" si="3"/>
        <v>б/р</v>
      </c>
      <c r="V46" s="24" t="e">
        <f>VLOOKUP($X46,УЧАСТНИКИ!$A$2:$L$1106,9,FALSE)</f>
        <v>#N/A</v>
      </c>
      <c r="W46" s="22" t="e">
        <f>VLOOKUP($X46,УЧАСТНИКИ!$A$2:$L$1106,10,FALSE)</f>
        <v>#N/A</v>
      </c>
      <c r="Y46" s="31">
        <f>A$46</f>
        <v>6</v>
      </c>
    </row>
    <row r="47" spans="1:25" ht="13.2" customHeight="1" x14ac:dyDescent="0.25">
      <c r="A47" s="21"/>
      <c r="B47" s="22"/>
      <c r="C47" s="23"/>
      <c r="D47" s="23"/>
      <c r="E47" s="22"/>
      <c r="F47" s="23"/>
      <c r="G47" s="24"/>
      <c r="H47" s="25"/>
      <c r="I47" s="25"/>
      <c r="J47" s="25"/>
      <c r="K47" s="25"/>
      <c r="L47" s="25"/>
      <c r="M47" s="25"/>
      <c r="N47" s="109">
        <f t="shared" ref="N47:S47" si="39">H47/10</f>
        <v>0</v>
      </c>
      <c r="O47" s="109">
        <f t="shared" si="39"/>
        <v>0</v>
      </c>
      <c r="P47" s="109">
        <f t="shared" si="39"/>
        <v>0</v>
      </c>
      <c r="Q47" s="109">
        <f t="shared" si="39"/>
        <v>0</v>
      </c>
      <c r="R47" s="109">
        <f t="shared" si="39"/>
        <v>0</v>
      </c>
      <c r="S47" s="109">
        <f t="shared" si="39"/>
        <v>0</v>
      </c>
      <c r="T47" s="108"/>
      <c r="U47" s="26"/>
      <c r="V47" s="24"/>
      <c r="W47" s="22"/>
      <c r="Y47" s="31">
        <f>A$46</f>
        <v>6</v>
      </c>
    </row>
    <row r="48" spans="1:25" ht="13.2" customHeight="1" x14ac:dyDescent="0.25">
      <c r="A48" s="21">
        <f t="shared" si="11"/>
        <v>6</v>
      </c>
      <c r="B48" s="22" t="e">
        <f>VLOOKUP($X48,УЧАСТНИКИ!$A$2:$L$1106,3,FALSE)</f>
        <v>#N/A</v>
      </c>
      <c r="C48" s="23" t="e">
        <f>VLOOKUP($X48,УЧАСТНИКИ!$A$2:$L$1106,4,FALSE)</f>
        <v>#N/A</v>
      </c>
      <c r="D48" s="23" t="e">
        <f>VLOOKUP($X48,УЧАСТНИКИ!$A$2:$L$1106,8,FALSE)</f>
        <v>#N/A</v>
      </c>
      <c r="E48" s="22" t="e">
        <f>VLOOKUP($X48,УЧАСТНИКИ!$A$2:$L$1106,5,FALSE)</f>
        <v>#N/A</v>
      </c>
      <c r="F48" s="23" t="e">
        <f>VLOOKUP($R48,УЧАСТНИКИ!$A$2:$L$1106,7,FALSE)</f>
        <v>#N/A</v>
      </c>
      <c r="G48" s="24" t="e">
        <f>VLOOKUP($X48,УЧАСТНИКИ!$A$2:$L$1106,11,FALSE)</f>
        <v>#N/A</v>
      </c>
      <c r="H48" s="25"/>
      <c r="I48" s="25"/>
      <c r="J48" s="25"/>
      <c r="K48" s="25"/>
      <c r="L48" s="25"/>
      <c r="M48" s="25"/>
      <c r="N48" s="107">
        <f t="shared" ref="N48:S48" si="40">H48/100</f>
        <v>0</v>
      </c>
      <c r="O48" s="107">
        <f t="shared" si="40"/>
        <v>0</v>
      </c>
      <c r="P48" s="107">
        <f t="shared" si="40"/>
        <v>0</v>
      </c>
      <c r="Q48" s="107">
        <f t="shared" si="40"/>
        <v>0</v>
      </c>
      <c r="R48" s="107">
        <f t="shared" si="40"/>
        <v>0</v>
      </c>
      <c r="S48" s="107">
        <f t="shared" si="40"/>
        <v>0</v>
      </c>
      <c r="T48" s="108">
        <f t="shared" si="32"/>
        <v>0</v>
      </c>
      <c r="U48" s="26" t="str">
        <f t="shared" si="3"/>
        <v>б/р</v>
      </c>
      <c r="V48" s="24" t="e">
        <f>VLOOKUP($X48,УЧАСТНИКИ!$A$2:$L$1106,9,FALSE)</f>
        <v>#N/A</v>
      </c>
      <c r="W48" s="22" t="e">
        <f>VLOOKUP($X48,УЧАСТНИКИ!$A$2:$L$1106,10,FALSE)</f>
        <v>#N/A</v>
      </c>
      <c r="Y48" s="31">
        <f>A$48</f>
        <v>6</v>
      </c>
    </row>
    <row r="49" spans="1:35" ht="13.2" customHeight="1" x14ac:dyDescent="0.25">
      <c r="A49" s="21"/>
      <c r="B49" s="22"/>
      <c r="C49" s="23"/>
      <c r="D49" s="23"/>
      <c r="E49" s="22"/>
      <c r="F49" s="23"/>
      <c r="G49" s="24"/>
      <c r="H49" s="25"/>
      <c r="I49" s="25"/>
      <c r="J49" s="25"/>
      <c r="K49" s="25"/>
      <c r="L49" s="25"/>
      <c r="M49" s="25"/>
      <c r="N49" s="109">
        <f t="shared" ref="N49:S49" si="41">H49/10</f>
        <v>0</v>
      </c>
      <c r="O49" s="109">
        <f t="shared" si="41"/>
        <v>0</v>
      </c>
      <c r="P49" s="109">
        <f t="shared" si="41"/>
        <v>0</v>
      </c>
      <c r="Q49" s="109">
        <f t="shared" si="41"/>
        <v>0</v>
      </c>
      <c r="R49" s="109">
        <f t="shared" si="41"/>
        <v>0</v>
      </c>
      <c r="S49" s="109">
        <f t="shared" si="41"/>
        <v>0</v>
      </c>
      <c r="T49" s="108"/>
      <c r="U49" s="26"/>
      <c r="V49" s="24"/>
      <c r="W49" s="22"/>
      <c r="Y49" s="31">
        <f>A$48</f>
        <v>6</v>
      </c>
    </row>
    <row r="50" spans="1:35" s="110" customFormat="1" ht="13.2" customHeight="1" x14ac:dyDescent="0.25">
      <c r="A50" s="21">
        <f t="shared" si="11"/>
        <v>6</v>
      </c>
      <c r="B50" s="22" t="e">
        <f>VLOOKUP($X50,УЧАСТНИКИ!$A$2:$L$1106,3,FALSE)</f>
        <v>#N/A</v>
      </c>
      <c r="C50" s="23" t="e">
        <f>VLOOKUP($X50,УЧАСТНИКИ!$A$2:$L$1106,4,FALSE)</f>
        <v>#N/A</v>
      </c>
      <c r="D50" s="23" t="e">
        <f>VLOOKUP($X50,УЧАСТНИКИ!$A$2:$L$1106,8,FALSE)</f>
        <v>#N/A</v>
      </c>
      <c r="E50" s="22" t="e">
        <f>VLOOKUP($X50,УЧАСТНИКИ!$A$2:$L$1106,5,FALSE)</f>
        <v>#N/A</v>
      </c>
      <c r="F50" s="23" t="e">
        <f>VLOOKUP($R50,УЧАСТНИКИ!$A$2:$L$1106,7,FALSE)</f>
        <v>#N/A</v>
      </c>
      <c r="G50" s="24" t="e">
        <f>VLOOKUP($X50,УЧАСТНИКИ!$A$2:$L$1106,11,FALSE)</f>
        <v>#N/A</v>
      </c>
      <c r="H50" s="25"/>
      <c r="I50" s="25"/>
      <c r="J50" s="25"/>
      <c r="K50" s="25"/>
      <c r="L50" s="25"/>
      <c r="M50" s="25"/>
      <c r="N50" s="107">
        <f t="shared" ref="N50:S50" si="42">H50/100</f>
        <v>0</v>
      </c>
      <c r="O50" s="107">
        <f t="shared" si="42"/>
        <v>0</v>
      </c>
      <c r="P50" s="107">
        <f t="shared" si="42"/>
        <v>0</v>
      </c>
      <c r="Q50" s="107">
        <f t="shared" si="42"/>
        <v>0</v>
      </c>
      <c r="R50" s="107">
        <f t="shared" si="42"/>
        <v>0</v>
      </c>
      <c r="S50" s="107">
        <f t="shared" si="42"/>
        <v>0</v>
      </c>
      <c r="T50" s="108">
        <f t="shared" si="32"/>
        <v>0</v>
      </c>
      <c r="U50" s="26" t="str">
        <f t="shared" si="3"/>
        <v>б/р</v>
      </c>
      <c r="V50" s="24" t="e">
        <f>VLOOKUP($X50,УЧАСТНИКИ!$A$2:$L$1106,9,FALSE)</f>
        <v>#N/A</v>
      </c>
      <c r="W50" s="22" t="e">
        <f>VLOOKUP($X50,УЧАСТНИКИ!$A$2:$L$1106,10,FALSE)</f>
        <v>#N/A</v>
      </c>
      <c r="Y50" s="31">
        <f>A$50</f>
        <v>6</v>
      </c>
      <c r="Z50" s="111"/>
      <c r="AA50" s="112"/>
      <c r="AB50" s="112"/>
      <c r="AC50" s="112"/>
      <c r="AD50" s="112"/>
      <c r="AE50" s="112"/>
      <c r="AF50" s="113"/>
      <c r="AG50" s="112"/>
      <c r="AH50" s="112"/>
      <c r="AI50" s="114"/>
    </row>
    <row r="51" spans="1:35" s="110" customFormat="1" ht="13.2" customHeight="1" x14ac:dyDescent="0.25">
      <c r="A51" s="21"/>
      <c r="B51" s="22"/>
      <c r="C51" s="23"/>
      <c r="D51" s="23"/>
      <c r="E51" s="22"/>
      <c r="F51" s="23"/>
      <c r="G51" s="24"/>
      <c r="H51" s="25"/>
      <c r="I51" s="25"/>
      <c r="J51" s="25"/>
      <c r="K51" s="25"/>
      <c r="L51" s="25"/>
      <c r="M51" s="25"/>
      <c r="N51" s="109">
        <f t="shared" ref="N51:S51" si="43">H51/10</f>
        <v>0</v>
      </c>
      <c r="O51" s="109">
        <f t="shared" si="43"/>
        <v>0</v>
      </c>
      <c r="P51" s="109">
        <f t="shared" si="43"/>
        <v>0</v>
      </c>
      <c r="Q51" s="109">
        <f t="shared" si="43"/>
        <v>0</v>
      </c>
      <c r="R51" s="109">
        <f t="shared" si="43"/>
        <v>0</v>
      </c>
      <c r="S51" s="109">
        <f t="shared" si="43"/>
        <v>0</v>
      </c>
      <c r="T51" s="108"/>
      <c r="U51" s="26"/>
      <c r="V51" s="24"/>
      <c r="W51" s="22"/>
      <c r="X51" s="115"/>
      <c r="Y51" s="31">
        <f>A$50</f>
        <v>6</v>
      </c>
      <c r="Z51" s="111"/>
      <c r="AA51" s="112"/>
      <c r="AB51" s="112"/>
      <c r="AC51" s="112"/>
      <c r="AD51" s="112"/>
      <c r="AE51" s="112"/>
      <c r="AF51" s="113"/>
      <c r="AG51" s="112"/>
      <c r="AH51" s="112"/>
      <c r="AI51" s="114"/>
    </row>
    <row r="52" spans="1:35" s="110" customFormat="1" ht="13.2" customHeight="1" x14ac:dyDescent="0.25">
      <c r="A52" s="21">
        <f t="shared" si="11"/>
        <v>6</v>
      </c>
      <c r="B52" s="22" t="e">
        <f>VLOOKUP($X52,УЧАСТНИКИ!$A$2:$L$1106,3,FALSE)</f>
        <v>#N/A</v>
      </c>
      <c r="C52" s="23" t="e">
        <f>VLOOKUP($X52,УЧАСТНИКИ!$A$2:$L$1106,4,FALSE)</f>
        <v>#N/A</v>
      </c>
      <c r="D52" s="23" t="e">
        <f>VLOOKUP($X52,УЧАСТНИКИ!$A$2:$L$1106,8,FALSE)</f>
        <v>#N/A</v>
      </c>
      <c r="E52" s="22" t="e">
        <f>VLOOKUP($X52,УЧАСТНИКИ!$A$2:$L$1106,5,FALSE)</f>
        <v>#N/A</v>
      </c>
      <c r="F52" s="23" t="e">
        <f>VLOOKUP($R52,УЧАСТНИКИ!$A$2:$L$1106,7,FALSE)</f>
        <v>#N/A</v>
      </c>
      <c r="G52" s="24" t="e">
        <f>VLOOKUP($X52,УЧАСТНИКИ!$A$2:$L$1106,11,FALSE)</f>
        <v>#N/A</v>
      </c>
      <c r="H52" s="25"/>
      <c r="I52" s="25"/>
      <c r="J52" s="25"/>
      <c r="K52" s="25"/>
      <c r="L52" s="25"/>
      <c r="M52" s="25"/>
      <c r="N52" s="107">
        <f t="shared" ref="N52:S52" si="44">H52/100</f>
        <v>0</v>
      </c>
      <c r="O52" s="107">
        <f t="shared" si="44"/>
        <v>0</v>
      </c>
      <c r="P52" s="107">
        <f t="shared" si="44"/>
        <v>0</v>
      </c>
      <c r="Q52" s="107">
        <f t="shared" si="44"/>
        <v>0</v>
      </c>
      <c r="R52" s="107">
        <f t="shared" si="44"/>
        <v>0</v>
      </c>
      <c r="S52" s="107">
        <f t="shared" si="44"/>
        <v>0</v>
      </c>
      <c r="T52" s="108">
        <f t="shared" si="32"/>
        <v>0</v>
      </c>
      <c r="U52" s="26" t="str">
        <f t="shared" si="3"/>
        <v>б/р</v>
      </c>
      <c r="V52" s="24" t="e">
        <f>VLOOKUP($X52,УЧАСТНИКИ!$A$2:$L$1106,9,FALSE)</f>
        <v>#N/A</v>
      </c>
      <c r="W52" s="22" t="e">
        <f>VLOOKUP($X52,УЧАСТНИКИ!$A$2:$L$1106,10,FALSE)</f>
        <v>#N/A</v>
      </c>
      <c r="Y52" s="31">
        <f>A$52</f>
        <v>6</v>
      </c>
      <c r="Z52" s="111"/>
      <c r="AA52" s="112"/>
      <c r="AB52" s="112"/>
      <c r="AC52" s="112"/>
      <c r="AD52" s="112"/>
      <c r="AE52" s="112"/>
      <c r="AF52" s="113"/>
      <c r="AG52" s="112"/>
      <c r="AH52" s="112"/>
      <c r="AI52" s="114"/>
    </row>
    <row r="53" spans="1:35" s="110" customFormat="1" ht="13.2" customHeight="1" x14ac:dyDescent="0.25">
      <c r="A53" s="21"/>
      <c r="B53" s="22"/>
      <c r="C53" s="23"/>
      <c r="D53" s="23"/>
      <c r="E53" s="22"/>
      <c r="F53" s="23"/>
      <c r="G53" s="24"/>
      <c r="H53" s="25"/>
      <c r="I53" s="25"/>
      <c r="J53" s="25"/>
      <c r="K53" s="25"/>
      <c r="L53" s="25"/>
      <c r="M53" s="25"/>
      <c r="N53" s="109">
        <f t="shared" ref="N53:S53" si="45">H53/10</f>
        <v>0</v>
      </c>
      <c r="O53" s="109">
        <f t="shared" si="45"/>
        <v>0</v>
      </c>
      <c r="P53" s="109">
        <f t="shared" si="45"/>
        <v>0</v>
      </c>
      <c r="Q53" s="109">
        <f t="shared" si="45"/>
        <v>0</v>
      </c>
      <c r="R53" s="109">
        <f t="shared" si="45"/>
        <v>0</v>
      </c>
      <c r="S53" s="109">
        <f t="shared" si="45"/>
        <v>0</v>
      </c>
      <c r="T53" s="108"/>
      <c r="U53" s="26"/>
      <c r="V53" s="24"/>
      <c r="W53" s="22"/>
      <c r="X53" s="115"/>
      <c r="Y53" s="31">
        <f>A$52</f>
        <v>6</v>
      </c>
      <c r="Z53" s="111"/>
      <c r="AA53" s="112"/>
      <c r="AB53" s="112"/>
      <c r="AC53" s="112"/>
      <c r="AD53" s="112"/>
      <c r="AE53" s="112"/>
      <c r="AF53" s="113"/>
      <c r="AG53" s="112"/>
      <c r="AH53" s="112"/>
      <c r="AI53" s="114"/>
    </row>
    <row r="54" spans="1:35" s="110" customFormat="1" ht="13.2" customHeight="1" x14ac:dyDescent="0.25">
      <c r="A54" s="21">
        <f t="shared" si="11"/>
        <v>6</v>
      </c>
      <c r="B54" s="22" t="e">
        <f>VLOOKUP($X54,УЧАСТНИКИ!$A$2:$L$1106,3,FALSE)</f>
        <v>#N/A</v>
      </c>
      <c r="C54" s="23" t="e">
        <f>VLOOKUP($X54,УЧАСТНИКИ!$A$2:$L$1106,4,FALSE)</f>
        <v>#N/A</v>
      </c>
      <c r="D54" s="23" t="e">
        <f>VLOOKUP($X54,УЧАСТНИКИ!$A$2:$L$1106,8,FALSE)</f>
        <v>#N/A</v>
      </c>
      <c r="E54" s="22" t="e">
        <f>VLOOKUP($X54,УЧАСТНИКИ!$A$2:$L$1106,5,FALSE)</f>
        <v>#N/A</v>
      </c>
      <c r="F54" s="23" t="e">
        <f>VLOOKUP($R54,УЧАСТНИКИ!$A$2:$L$1106,7,FALSE)</f>
        <v>#N/A</v>
      </c>
      <c r="G54" s="24" t="e">
        <f>VLOOKUP($X54,УЧАСТНИКИ!$A$2:$L$1106,11,FALSE)</f>
        <v>#N/A</v>
      </c>
      <c r="H54" s="25"/>
      <c r="I54" s="25"/>
      <c r="J54" s="25"/>
      <c r="K54" s="25"/>
      <c r="L54" s="25"/>
      <c r="M54" s="25"/>
      <c r="N54" s="107">
        <f t="shared" ref="N54:S54" si="46">H54/100</f>
        <v>0</v>
      </c>
      <c r="O54" s="107">
        <f t="shared" si="46"/>
        <v>0</v>
      </c>
      <c r="P54" s="107">
        <f t="shared" si="46"/>
        <v>0</v>
      </c>
      <c r="Q54" s="107">
        <f t="shared" si="46"/>
        <v>0</v>
      </c>
      <c r="R54" s="107">
        <f t="shared" si="46"/>
        <v>0</v>
      </c>
      <c r="S54" s="107">
        <f t="shared" si="46"/>
        <v>0</v>
      </c>
      <c r="T54" s="108">
        <f t="shared" si="32"/>
        <v>0</v>
      </c>
      <c r="U54" s="26" t="str">
        <f t="shared" si="3"/>
        <v>б/р</v>
      </c>
      <c r="V54" s="24" t="e">
        <f>VLOOKUP($X54,УЧАСТНИКИ!$A$2:$L$1106,9,FALSE)</f>
        <v>#N/A</v>
      </c>
      <c r="W54" s="22" t="e">
        <f>VLOOKUP($X54,УЧАСТНИКИ!$A$2:$L$1106,10,FALSE)</f>
        <v>#N/A</v>
      </c>
      <c r="Y54" s="31">
        <f>A$54</f>
        <v>6</v>
      </c>
      <c r="Z54" s="111"/>
      <c r="AA54" s="112"/>
      <c r="AB54" s="112"/>
      <c r="AC54" s="112"/>
      <c r="AD54" s="112"/>
      <c r="AE54" s="116"/>
      <c r="AF54" s="113"/>
      <c r="AG54" s="112"/>
      <c r="AH54" s="116"/>
    </row>
    <row r="55" spans="1:35" s="110" customFormat="1" ht="13.2" customHeight="1" x14ac:dyDescent="0.25">
      <c r="A55" s="21"/>
      <c r="B55" s="22"/>
      <c r="C55" s="23"/>
      <c r="D55" s="23"/>
      <c r="E55" s="22"/>
      <c r="F55" s="23"/>
      <c r="G55" s="24"/>
      <c r="H55" s="25"/>
      <c r="I55" s="25"/>
      <c r="J55" s="25"/>
      <c r="K55" s="25"/>
      <c r="L55" s="25"/>
      <c r="M55" s="25"/>
      <c r="N55" s="109">
        <f t="shared" ref="N55:S55" si="47">H55/10</f>
        <v>0</v>
      </c>
      <c r="O55" s="109">
        <f t="shared" si="47"/>
        <v>0</v>
      </c>
      <c r="P55" s="109">
        <f t="shared" si="47"/>
        <v>0</v>
      </c>
      <c r="Q55" s="109">
        <f t="shared" si="47"/>
        <v>0</v>
      </c>
      <c r="R55" s="109">
        <f t="shared" si="47"/>
        <v>0</v>
      </c>
      <c r="S55" s="109">
        <f t="shared" si="47"/>
        <v>0</v>
      </c>
      <c r="T55" s="108"/>
      <c r="U55" s="26"/>
      <c r="V55" s="24"/>
      <c r="W55" s="22"/>
      <c r="X55" s="115"/>
      <c r="Y55" s="31">
        <f>A$54</f>
        <v>6</v>
      </c>
      <c r="Z55" s="111"/>
      <c r="AA55" s="112"/>
      <c r="AB55" s="112"/>
      <c r="AC55" s="112"/>
      <c r="AD55" s="112"/>
      <c r="AE55" s="116"/>
      <c r="AF55" s="113"/>
      <c r="AG55" s="112"/>
      <c r="AH55" s="116"/>
    </row>
    <row r="56" spans="1:35" s="110" customFormat="1" ht="13.2" customHeight="1" x14ac:dyDescent="0.25">
      <c r="A56" s="21">
        <f t="shared" si="11"/>
        <v>6</v>
      </c>
      <c r="B56" s="22" t="e">
        <f>VLOOKUP($X56,УЧАСТНИКИ!$A$2:$L$1106,3,FALSE)</f>
        <v>#N/A</v>
      </c>
      <c r="C56" s="23" t="e">
        <f>VLOOKUP($X56,УЧАСТНИКИ!$A$2:$L$1106,4,FALSE)</f>
        <v>#N/A</v>
      </c>
      <c r="D56" s="23" t="e">
        <f>VLOOKUP($X56,УЧАСТНИКИ!$A$2:$L$1106,8,FALSE)</f>
        <v>#N/A</v>
      </c>
      <c r="E56" s="22" t="e">
        <f>VLOOKUP($X56,УЧАСТНИКИ!$A$2:$L$1106,5,FALSE)</f>
        <v>#N/A</v>
      </c>
      <c r="F56" s="23" t="e">
        <f>VLOOKUP($R56,УЧАСТНИКИ!$A$2:$L$1106,7,FALSE)</f>
        <v>#N/A</v>
      </c>
      <c r="G56" s="24" t="e">
        <f>VLOOKUP($X56,УЧАСТНИКИ!$A$2:$L$1106,11,FALSE)</f>
        <v>#N/A</v>
      </c>
      <c r="H56" s="25"/>
      <c r="I56" s="25"/>
      <c r="J56" s="25"/>
      <c r="K56" s="25"/>
      <c r="L56" s="25"/>
      <c r="M56" s="25"/>
      <c r="N56" s="107">
        <f t="shared" ref="N56:S56" si="48">H56/100</f>
        <v>0</v>
      </c>
      <c r="O56" s="107">
        <f t="shared" si="48"/>
        <v>0</v>
      </c>
      <c r="P56" s="107">
        <f t="shared" si="48"/>
        <v>0</v>
      </c>
      <c r="Q56" s="107">
        <f t="shared" si="48"/>
        <v>0</v>
      </c>
      <c r="R56" s="107">
        <f t="shared" si="48"/>
        <v>0</v>
      </c>
      <c r="S56" s="107">
        <f t="shared" si="48"/>
        <v>0</v>
      </c>
      <c r="T56" s="108">
        <f t="shared" si="32"/>
        <v>0</v>
      </c>
      <c r="U56" s="26" t="str">
        <f t="shared" si="3"/>
        <v>б/р</v>
      </c>
      <c r="V56" s="24" t="e">
        <f>VLOOKUP($X56,УЧАСТНИКИ!$A$2:$L$1106,9,FALSE)</f>
        <v>#N/A</v>
      </c>
      <c r="W56" s="22" t="e">
        <f>VLOOKUP($X56,УЧАСТНИКИ!$A$2:$L$1106,10,FALSE)</f>
        <v>#N/A</v>
      </c>
      <c r="Y56" s="31">
        <f>A$56</f>
        <v>6</v>
      </c>
      <c r="Z56" s="111"/>
      <c r="AA56" s="112"/>
      <c r="AB56" s="112"/>
      <c r="AC56" s="112"/>
      <c r="AD56" s="112"/>
      <c r="AE56" s="116"/>
      <c r="AF56" s="113"/>
      <c r="AG56" s="112"/>
      <c r="AH56" s="116"/>
    </row>
    <row r="57" spans="1:35" s="110" customFormat="1" ht="13.2" customHeight="1" x14ac:dyDescent="0.25">
      <c r="A57" s="21"/>
      <c r="B57" s="22"/>
      <c r="C57" s="23"/>
      <c r="D57" s="23"/>
      <c r="E57" s="22"/>
      <c r="F57" s="23"/>
      <c r="G57" s="24"/>
      <c r="H57" s="25"/>
      <c r="I57" s="25"/>
      <c r="J57" s="25"/>
      <c r="K57" s="25"/>
      <c r="L57" s="25"/>
      <c r="M57" s="25"/>
      <c r="N57" s="109">
        <f t="shared" ref="N57:S57" si="49">H57/10</f>
        <v>0</v>
      </c>
      <c r="O57" s="109">
        <f t="shared" si="49"/>
        <v>0</v>
      </c>
      <c r="P57" s="109">
        <f t="shared" si="49"/>
        <v>0</v>
      </c>
      <c r="Q57" s="109">
        <f t="shared" si="49"/>
        <v>0</v>
      </c>
      <c r="R57" s="109">
        <f t="shared" si="49"/>
        <v>0</v>
      </c>
      <c r="S57" s="109">
        <f t="shared" si="49"/>
        <v>0</v>
      </c>
      <c r="T57" s="108"/>
      <c r="U57" s="26"/>
      <c r="V57" s="24"/>
      <c r="W57" s="22"/>
      <c r="X57" s="115"/>
      <c r="Y57" s="31">
        <f>A$56</f>
        <v>6</v>
      </c>
      <c r="Z57" s="111"/>
      <c r="AA57" s="112"/>
      <c r="AB57" s="112"/>
      <c r="AC57" s="112"/>
      <c r="AD57" s="112"/>
      <c r="AE57" s="116"/>
      <c r="AF57" s="113"/>
      <c r="AG57" s="112"/>
      <c r="AH57" s="116"/>
    </row>
    <row r="58" spans="1:35" s="110" customFormat="1" ht="13.2" customHeight="1" x14ac:dyDescent="0.25">
      <c r="A58" s="21">
        <f t="shared" si="11"/>
        <v>6</v>
      </c>
      <c r="B58" s="22" t="e">
        <f>VLOOKUP($X58,УЧАСТНИКИ!$A$2:$L$1106,3,FALSE)</f>
        <v>#N/A</v>
      </c>
      <c r="C58" s="23" t="e">
        <f>VLOOKUP($X58,УЧАСТНИКИ!$A$2:$L$1106,4,FALSE)</f>
        <v>#N/A</v>
      </c>
      <c r="D58" s="23" t="e">
        <f>VLOOKUP($X58,УЧАСТНИКИ!$A$2:$L$1106,8,FALSE)</f>
        <v>#N/A</v>
      </c>
      <c r="E58" s="22" t="e">
        <f>VLOOKUP($X58,УЧАСТНИКИ!$A$2:$L$1106,5,FALSE)</f>
        <v>#N/A</v>
      </c>
      <c r="F58" s="23" t="e">
        <f>VLOOKUP($R58,УЧАСТНИКИ!$A$2:$L$1106,7,FALSE)</f>
        <v>#N/A</v>
      </c>
      <c r="G58" s="24" t="e">
        <f>VLOOKUP($X58,УЧАСТНИКИ!$A$2:$L$1106,11,FALSE)</f>
        <v>#N/A</v>
      </c>
      <c r="H58" s="25"/>
      <c r="I58" s="25"/>
      <c r="J58" s="25"/>
      <c r="K58" s="25"/>
      <c r="L58" s="25"/>
      <c r="M58" s="25"/>
      <c r="N58" s="107">
        <f t="shared" ref="N58:S58" si="50">H58/100</f>
        <v>0</v>
      </c>
      <c r="O58" s="107">
        <f t="shared" si="50"/>
        <v>0</v>
      </c>
      <c r="P58" s="107">
        <f t="shared" si="50"/>
        <v>0</v>
      </c>
      <c r="Q58" s="107">
        <f t="shared" si="50"/>
        <v>0</v>
      </c>
      <c r="R58" s="107">
        <f t="shared" si="50"/>
        <v>0</v>
      </c>
      <c r="S58" s="107">
        <f t="shared" si="50"/>
        <v>0</v>
      </c>
      <c r="T58" s="108">
        <f t="shared" si="32"/>
        <v>0</v>
      </c>
      <c r="U58" s="26" t="str">
        <f t="shared" si="3"/>
        <v>б/р</v>
      </c>
      <c r="V58" s="24" t="e">
        <f>VLOOKUP($X58,УЧАСТНИКИ!$A$2:$L$1106,9,FALSE)</f>
        <v>#N/A</v>
      </c>
      <c r="W58" s="22" t="e">
        <f>VLOOKUP($X58,УЧАСТНИКИ!$A$2:$L$1106,10,FALSE)</f>
        <v>#N/A</v>
      </c>
      <c r="Y58" s="31">
        <f>A$58</f>
        <v>6</v>
      </c>
      <c r="Z58" s="111"/>
      <c r="AA58" s="112"/>
      <c r="AB58" s="112"/>
      <c r="AC58" s="112"/>
      <c r="AD58" s="112"/>
      <c r="AE58" s="116"/>
      <c r="AF58" s="113"/>
      <c r="AG58" s="112"/>
      <c r="AH58" s="116"/>
    </row>
    <row r="59" spans="1:35" s="110" customFormat="1" ht="13.2" customHeight="1" x14ac:dyDescent="0.25">
      <c r="A59" s="21"/>
      <c r="B59" s="22"/>
      <c r="C59" s="23"/>
      <c r="D59" s="23"/>
      <c r="E59" s="22"/>
      <c r="F59" s="23"/>
      <c r="G59" s="24"/>
      <c r="H59" s="25"/>
      <c r="I59" s="25"/>
      <c r="J59" s="25"/>
      <c r="K59" s="25"/>
      <c r="L59" s="25"/>
      <c r="M59" s="25"/>
      <c r="N59" s="109">
        <f t="shared" ref="N59:S59" si="51">H59/10</f>
        <v>0</v>
      </c>
      <c r="O59" s="109">
        <f t="shared" si="51"/>
        <v>0</v>
      </c>
      <c r="P59" s="109">
        <f t="shared" si="51"/>
        <v>0</v>
      </c>
      <c r="Q59" s="109">
        <f t="shared" si="51"/>
        <v>0</v>
      </c>
      <c r="R59" s="109">
        <f t="shared" si="51"/>
        <v>0</v>
      </c>
      <c r="S59" s="109">
        <f t="shared" si="51"/>
        <v>0</v>
      </c>
      <c r="T59" s="108"/>
      <c r="U59" s="26"/>
      <c r="V59" s="24"/>
      <c r="W59" s="22"/>
      <c r="X59" s="115"/>
      <c r="Y59" s="31">
        <f>A$58</f>
        <v>6</v>
      </c>
      <c r="Z59" s="111"/>
      <c r="AA59" s="112"/>
      <c r="AB59" s="112"/>
      <c r="AC59" s="112"/>
      <c r="AD59" s="112"/>
      <c r="AE59" s="116"/>
      <c r="AF59" s="113"/>
      <c r="AG59" s="112"/>
      <c r="AH59" s="116"/>
    </row>
    <row r="60" spans="1:35" s="110" customFormat="1" ht="13.2" customHeight="1" x14ac:dyDescent="0.25">
      <c r="A60" s="21">
        <f t="shared" si="11"/>
        <v>6</v>
      </c>
      <c r="B60" s="22" t="e">
        <f>VLOOKUP($X60,УЧАСТНИКИ!$A$2:$L$1106,3,FALSE)</f>
        <v>#N/A</v>
      </c>
      <c r="C60" s="23" t="e">
        <f>VLOOKUP($X60,УЧАСТНИКИ!$A$2:$L$1106,4,FALSE)</f>
        <v>#N/A</v>
      </c>
      <c r="D60" s="23" t="e">
        <f>VLOOKUP($X60,УЧАСТНИКИ!$A$2:$L$1106,8,FALSE)</f>
        <v>#N/A</v>
      </c>
      <c r="E60" s="22" t="e">
        <f>VLOOKUP($X60,УЧАСТНИКИ!$A$2:$L$1106,5,FALSE)</f>
        <v>#N/A</v>
      </c>
      <c r="F60" s="23" t="e">
        <f>VLOOKUP($R60,УЧАСТНИКИ!$A$2:$L$1106,7,FALSE)</f>
        <v>#N/A</v>
      </c>
      <c r="G60" s="24" t="e">
        <f>VLOOKUP($X60,УЧАСТНИКИ!$A$2:$L$1106,11,FALSE)</f>
        <v>#N/A</v>
      </c>
      <c r="H60" s="25"/>
      <c r="I60" s="25"/>
      <c r="J60" s="25"/>
      <c r="K60" s="25"/>
      <c r="L60" s="25"/>
      <c r="M60" s="25"/>
      <c r="N60" s="107">
        <f t="shared" ref="N60:S60" si="52">H60/100</f>
        <v>0</v>
      </c>
      <c r="O60" s="107">
        <f t="shared" si="52"/>
        <v>0</v>
      </c>
      <c r="P60" s="107">
        <f t="shared" si="52"/>
        <v>0</v>
      </c>
      <c r="Q60" s="107">
        <f t="shared" si="52"/>
        <v>0</v>
      </c>
      <c r="R60" s="107">
        <f t="shared" si="52"/>
        <v>0</v>
      </c>
      <c r="S60" s="107">
        <f t="shared" si="52"/>
        <v>0</v>
      </c>
      <c r="T60" s="108">
        <f t="shared" si="32"/>
        <v>0</v>
      </c>
      <c r="U60" s="26" t="str">
        <f t="shared" si="3"/>
        <v>б/р</v>
      </c>
      <c r="V60" s="24" t="e">
        <f>VLOOKUP($X60,УЧАСТНИКИ!$A$2:$L$1106,9,FALSE)</f>
        <v>#N/A</v>
      </c>
      <c r="W60" s="22" t="e">
        <f>VLOOKUP($X60,УЧАСТНИКИ!$A$2:$L$1106,10,FALSE)</f>
        <v>#N/A</v>
      </c>
      <c r="Y60" s="31">
        <f>A$60</f>
        <v>6</v>
      </c>
      <c r="Z60" s="111"/>
      <c r="AA60" s="112"/>
      <c r="AB60" s="112"/>
      <c r="AC60" s="112"/>
      <c r="AD60" s="112"/>
      <c r="AE60" s="116"/>
      <c r="AF60" s="113"/>
      <c r="AG60" s="116"/>
      <c r="AH60" s="116"/>
    </row>
    <row r="61" spans="1:35" s="110" customFormat="1" ht="13.2" customHeight="1" x14ac:dyDescent="0.25">
      <c r="A61" s="21"/>
      <c r="B61" s="22"/>
      <c r="C61" s="23"/>
      <c r="D61" s="23"/>
      <c r="E61" s="22"/>
      <c r="F61" s="23"/>
      <c r="G61" s="24"/>
      <c r="H61" s="25"/>
      <c r="I61" s="25"/>
      <c r="J61" s="25"/>
      <c r="K61" s="25"/>
      <c r="L61" s="25"/>
      <c r="M61" s="25"/>
      <c r="N61" s="109">
        <f t="shared" ref="N61:S61" si="53">H61/10</f>
        <v>0</v>
      </c>
      <c r="O61" s="109">
        <f t="shared" si="53"/>
        <v>0</v>
      </c>
      <c r="P61" s="109">
        <f t="shared" si="53"/>
        <v>0</v>
      </c>
      <c r="Q61" s="109">
        <f t="shared" si="53"/>
        <v>0</v>
      </c>
      <c r="R61" s="109">
        <f t="shared" si="53"/>
        <v>0</v>
      </c>
      <c r="S61" s="109">
        <f t="shared" si="53"/>
        <v>0</v>
      </c>
      <c r="T61" s="108"/>
      <c r="U61" s="26"/>
      <c r="V61" s="24"/>
      <c r="W61" s="22"/>
      <c r="X61" s="115"/>
      <c r="Y61" s="31">
        <f>A$60</f>
        <v>6</v>
      </c>
      <c r="Z61" s="111"/>
      <c r="AA61" s="112"/>
      <c r="AB61" s="112"/>
      <c r="AC61" s="112"/>
      <c r="AD61" s="112"/>
      <c r="AE61" s="116"/>
      <c r="AF61" s="113"/>
      <c r="AG61" s="116"/>
      <c r="AH61" s="116"/>
    </row>
    <row r="62" spans="1:35" s="110" customFormat="1" ht="13.2" customHeight="1" x14ac:dyDescent="0.25">
      <c r="A62" s="21">
        <f t="shared" si="11"/>
        <v>6</v>
      </c>
      <c r="B62" s="22" t="e">
        <f>VLOOKUP($X62,УЧАСТНИКИ!$A$2:$L$1106,3,FALSE)</f>
        <v>#N/A</v>
      </c>
      <c r="C62" s="23" t="e">
        <f>VLOOKUP($X62,УЧАСТНИКИ!$A$2:$L$1106,4,FALSE)</f>
        <v>#N/A</v>
      </c>
      <c r="D62" s="23" t="e">
        <f>VLOOKUP($X62,УЧАСТНИКИ!$A$2:$L$1106,8,FALSE)</f>
        <v>#N/A</v>
      </c>
      <c r="E62" s="22" t="e">
        <f>VLOOKUP($X62,УЧАСТНИКИ!$A$2:$L$1106,5,FALSE)</f>
        <v>#N/A</v>
      </c>
      <c r="F62" s="23" t="e">
        <f>VLOOKUP($R62,УЧАСТНИКИ!$A$2:$L$1106,7,FALSE)</f>
        <v>#N/A</v>
      </c>
      <c r="G62" s="24" t="e">
        <f>VLOOKUP($X62,УЧАСТНИКИ!$A$2:$L$1106,11,FALSE)</f>
        <v>#N/A</v>
      </c>
      <c r="H62" s="25"/>
      <c r="I62" s="25"/>
      <c r="J62" s="25"/>
      <c r="K62" s="25"/>
      <c r="L62" s="25"/>
      <c r="M62" s="25"/>
      <c r="N62" s="107">
        <f t="shared" ref="N62:S62" si="54">H62/100</f>
        <v>0</v>
      </c>
      <c r="O62" s="107">
        <f t="shared" si="54"/>
        <v>0</v>
      </c>
      <c r="P62" s="107">
        <f t="shared" si="54"/>
        <v>0</v>
      </c>
      <c r="Q62" s="107">
        <f t="shared" si="54"/>
        <v>0</v>
      </c>
      <c r="R62" s="107">
        <f t="shared" si="54"/>
        <v>0</v>
      </c>
      <c r="S62" s="107">
        <f t="shared" si="54"/>
        <v>0</v>
      </c>
      <c r="T62" s="108">
        <f t="shared" si="32"/>
        <v>0</v>
      </c>
      <c r="U62" s="26" t="str">
        <f t="shared" si="3"/>
        <v>б/р</v>
      </c>
      <c r="V62" s="24" t="e">
        <f>VLOOKUP($X62,УЧАСТНИКИ!$A$2:$L$1106,9,FALSE)</f>
        <v>#N/A</v>
      </c>
      <c r="W62" s="22" t="e">
        <f>VLOOKUP($X62,УЧАСТНИКИ!$A$2:$L$1106,10,FALSE)</f>
        <v>#N/A</v>
      </c>
      <c r="Y62" s="31">
        <f>A$62</f>
        <v>6</v>
      </c>
      <c r="Z62" s="111"/>
      <c r="AA62" s="112"/>
      <c r="AB62" s="112"/>
      <c r="AC62" s="112"/>
      <c r="AD62" s="112"/>
      <c r="AE62" s="116"/>
      <c r="AF62" s="113"/>
      <c r="AG62" s="116"/>
      <c r="AH62" s="116"/>
    </row>
    <row r="63" spans="1:35" s="110" customFormat="1" ht="13.2" customHeight="1" x14ac:dyDescent="0.25">
      <c r="A63" s="21"/>
      <c r="B63" s="22"/>
      <c r="C63" s="23"/>
      <c r="D63" s="23"/>
      <c r="E63" s="22"/>
      <c r="F63" s="23"/>
      <c r="G63" s="24"/>
      <c r="H63" s="25"/>
      <c r="I63" s="25"/>
      <c r="J63" s="25"/>
      <c r="K63" s="25"/>
      <c r="L63" s="25"/>
      <c r="M63" s="25"/>
      <c r="N63" s="109">
        <f t="shared" ref="N63:S63" si="55">H63/10</f>
        <v>0</v>
      </c>
      <c r="O63" s="109">
        <f t="shared" si="55"/>
        <v>0</v>
      </c>
      <c r="P63" s="109">
        <f t="shared" si="55"/>
        <v>0</v>
      </c>
      <c r="Q63" s="109">
        <f t="shared" si="55"/>
        <v>0</v>
      </c>
      <c r="R63" s="109">
        <f t="shared" si="55"/>
        <v>0</v>
      </c>
      <c r="S63" s="109">
        <f t="shared" si="55"/>
        <v>0</v>
      </c>
      <c r="T63" s="108"/>
      <c r="U63" s="26"/>
      <c r="V63" s="24"/>
      <c r="W63" s="22"/>
      <c r="X63" s="115"/>
      <c r="Y63" s="31">
        <f>A$62</f>
        <v>6</v>
      </c>
      <c r="Z63" s="111"/>
      <c r="AA63" s="112"/>
      <c r="AB63" s="112"/>
      <c r="AC63" s="112"/>
      <c r="AD63" s="112"/>
      <c r="AE63" s="116"/>
      <c r="AF63" s="113"/>
      <c r="AG63" s="116"/>
      <c r="AH63" s="116"/>
    </row>
    <row r="64" spans="1:35" s="110" customFormat="1" ht="13.2" customHeight="1" x14ac:dyDescent="0.25">
      <c r="A64" s="21">
        <f t="shared" si="11"/>
        <v>6</v>
      </c>
      <c r="B64" s="22" t="e">
        <f>VLOOKUP($X64,УЧАСТНИКИ!$A$2:$L$1106,3,FALSE)</f>
        <v>#N/A</v>
      </c>
      <c r="C64" s="23" t="e">
        <f>VLOOKUP($X64,УЧАСТНИКИ!$A$2:$L$1106,4,FALSE)</f>
        <v>#N/A</v>
      </c>
      <c r="D64" s="23" t="e">
        <f>VLOOKUP($X64,УЧАСТНИКИ!$A$2:$L$1106,8,FALSE)</f>
        <v>#N/A</v>
      </c>
      <c r="E64" s="22" t="e">
        <f>VLOOKUP($X64,УЧАСТНИКИ!$A$2:$L$1106,5,FALSE)</f>
        <v>#N/A</v>
      </c>
      <c r="F64" s="23" t="e">
        <f>VLOOKUP($R64,УЧАСТНИКИ!$A$2:$L$1106,7,FALSE)</f>
        <v>#N/A</v>
      </c>
      <c r="G64" s="24" t="e">
        <f>VLOOKUP($X64,УЧАСТНИКИ!$A$2:$L$1106,11,FALSE)</f>
        <v>#N/A</v>
      </c>
      <c r="H64" s="25"/>
      <c r="I64" s="25"/>
      <c r="J64" s="25"/>
      <c r="K64" s="25"/>
      <c r="L64" s="25"/>
      <c r="M64" s="25"/>
      <c r="N64" s="107">
        <f t="shared" ref="N64:S64" si="56">H64/100</f>
        <v>0</v>
      </c>
      <c r="O64" s="107">
        <f t="shared" si="56"/>
        <v>0</v>
      </c>
      <c r="P64" s="107">
        <f t="shared" si="56"/>
        <v>0</v>
      </c>
      <c r="Q64" s="107">
        <f t="shared" si="56"/>
        <v>0</v>
      </c>
      <c r="R64" s="107">
        <f t="shared" si="56"/>
        <v>0</v>
      </c>
      <c r="S64" s="107">
        <f t="shared" si="56"/>
        <v>0</v>
      </c>
      <c r="T64" s="108">
        <f t="shared" si="32"/>
        <v>0</v>
      </c>
      <c r="U64" s="26" t="str">
        <f t="shared" si="3"/>
        <v>б/р</v>
      </c>
      <c r="V64" s="24" t="e">
        <f>VLOOKUP($X64,УЧАСТНИКИ!$A$2:$L$1106,9,FALSE)</f>
        <v>#N/A</v>
      </c>
      <c r="W64" s="22" t="e">
        <f>VLOOKUP($X64,УЧАСТНИКИ!$A$2:$L$1106,10,FALSE)</f>
        <v>#N/A</v>
      </c>
      <c r="Y64" s="31">
        <f>A$64</f>
        <v>6</v>
      </c>
      <c r="Z64" s="111"/>
      <c r="AA64" s="112"/>
      <c r="AB64" s="112"/>
      <c r="AC64" s="112"/>
      <c r="AD64" s="112"/>
      <c r="AE64" s="116"/>
      <c r="AF64" s="113"/>
      <c r="AG64" s="116"/>
      <c r="AH64" s="116"/>
    </row>
    <row r="65" spans="1:34" s="110" customFormat="1" ht="13.2" customHeight="1" x14ac:dyDescent="0.25">
      <c r="A65" s="21"/>
      <c r="B65" s="22"/>
      <c r="C65" s="23"/>
      <c r="D65" s="23"/>
      <c r="E65" s="22"/>
      <c r="F65" s="23"/>
      <c r="G65" s="24"/>
      <c r="H65" s="25"/>
      <c r="I65" s="25"/>
      <c r="J65" s="25"/>
      <c r="K65" s="25"/>
      <c r="L65" s="25"/>
      <c r="M65" s="25"/>
      <c r="N65" s="109">
        <f t="shared" ref="N65:S65" si="57">H65/10</f>
        <v>0</v>
      </c>
      <c r="O65" s="109">
        <f t="shared" si="57"/>
        <v>0</v>
      </c>
      <c r="P65" s="109">
        <f t="shared" si="57"/>
        <v>0</v>
      </c>
      <c r="Q65" s="109">
        <f t="shared" si="57"/>
        <v>0</v>
      </c>
      <c r="R65" s="109">
        <f t="shared" si="57"/>
        <v>0</v>
      </c>
      <c r="S65" s="109">
        <f t="shared" si="57"/>
        <v>0</v>
      </c>
      <c r="T65" s="108"/>
      <c r="U65" s="26"/>
      <c r="V65" s="24"/>
      <c r="W65" s="22"/>
      <c r="Y65" s="31">
        <f>A$64</f>
        <v>6</v>
      </c>
      <c r="Z65" s="111"/>
      <c r="AA65" s="112"/>
      <c r="AB65" s="112"/>
      <c r="AC65" s="112"/>
      <c r="AD65" s="112"/>
      <c r="AE65" s="116"/>
      <c r="AF65" s="113"/>
      <c r="AG65" s="116"/>
      <c r="AH65" s="116"/>
    </row>
    <row r="66" spans="1:34" s="110" customFormat="1" ht="13.2" customHeight="1" x14ac:dyDescent="0.25">
      <c r="A66" s="21">
        <f t="shared" si="11"/>
        <v>6</v>
      </c>
      <c r="B66" s="22" t="e">
        <f>VLOOKUP($X66,УЧАСТНИКИ!$A$2:$L$1106,3,FALSE)</f>
        <v>#N/A</v>
      </c>
      <c r="C66" s="23" t="e">
        <f>VLOOKUP($X66,УЧАСТНИКИ!$A$2:$L$1106,4,FALSE)</f>
        <v>#N/A</v>
      </c>
      <c r="D66" s="23" t="e">
        <f>VLOOKUP($X66,УЧАСТНИКИ!$A$2:$L$1106,8,FALSE)</f>
        <v>#N/A</v>
      </c>
      <c r="E66" s="22" t="e">
        <f>VLOOKUP($X66,УЧАСТНИКИ!$A$2:$L$1106,5,FALSE)</f>
        <v>#N/A</v>
      </c>
      <c r="F66" s="23" t="e">
        <f>VLOOKUP($R66,УЧАСТНИКИ!$A$2:$L$1106,7,FALSE)</f>
        <v>#N/A</v>
      </c>
      <c r="G66" s="24" t="e">
        <f>VLOOKUP($X66,УЧАСТНИКИ!$A$2:$L$1106,11,FALSE)</f>
        <v>#N/A</v>
      </c>
      <c r="H66" s="25"/>
      <c r="I66" s="25"/>
      <c r="J66" s="25"/>
      <c r="K66" s="25"/>
      <c r="L66" s="25"/>
      <c r="M66" s="106"/>
      <c r="N66" s="107">
        <f t="shared" ref="N66:S66" si="58">H66/100</f>
        <v>0</v>
      </c>
      <c r="O66" s="107">
        <f t="shared" si="58"/>
        <v>0</v>
      </c>
      <c r="P66" s="107">
        <f t="shared" si="58"/>
        <v>0</v>
      </c>
      <c r="Q66" s="107">
        <f t="shared" si="58"/>
        <v>0</v>
      </c>
      <c r="R66" s="107">
        <f t="shared" si="58"/>
        <v>0</v>
      </c>
      <c r="S66" s="107">
        <f t="shared" si="58"/>
        <v>0</v>
      </c>
      <c r="T66" s="108">
        <f t="shared" si="32"/>
        <v>0</v>
      </c>
      <c r="U66" s="26" t="str">
        <f t="shared" si="3"/>
        <v>б/р</v>
      </c>
      <c r="V66" s="24" t="e">
        <f>VLOOKUP($X66,УЧАСТНИКИ!$A$2:$L$1106,9,FALSE)</f>
        <v>#N/A</v>
      </c>
      <c r="W66" s="22" t="e">
        <f>VLOOKUP($X66,УЧАСТНИКИ!$A$2:$L$1106,10,FALSE)</f>
        <v>#N/A</v>
      </c>
      <c r="Y66" s="31">
        <f>A$66</f>
        <v>6</v>
      </c>
      <c r="Z66" s="111"/>
      <c r="AA66" s="112"/>
      <c r="AB66" s="112"/>
      <c r="AC66" s="112"/>
      <c r="AD66" s="112"/>
      <c r="AE66" s="116"/>
      <c r="AF66" s="113"/>
      <c r="AG66" s="116"/>
      <c r="AH66" s="116"/>
    </row>
    <row r="67" spans="1:34" s="110" customFormat="1" ht="13.2" customHeight="1" x14ac:dyDescent="0.25">
      <c r="A67" s="21"/>
      <c r="B67" s="22"/>
      <c r="C67" s="23"/>
      <c r="D67" s="23"/>
      <c r="E67" s="22"/>
      <c r="F67" s="23"/>
      <c r="G67" s="24"/>
      <c r="H67" s="25"/>
      <c r="I67" s="25"/>
      <c r="J67" s="25"/>
      <c r="K67" s="25"/>
      <c r="L67" s="25"/>
      <c r="M67" s="106"/>
      <c r="N67" s="109">
        <f t="shared" ref="N67:S67" si="59">H67/10</f>
        <v>0</v>
      </c>
      <c r="O67" s="109">
        <f t="shared" si="59"/>
        <v>0</v>
      </c>
      <c r="P67" s="109">
        <f t="shared" si="59"/>
        <v>0</v>
      </c>
      <c r="Q67" s="109">
        <f t="shared" si="59"/>
        <v>0</v>
      </c>
      <c r="R67" s="109">
        <f t="shared" si="59"/>
        <v>0</v>
      </c>
      <c r="S67" s="109">
        <f t="shared" si="59"/>
        <v>0</v>
      </c>
      <c r="T67" s="108"/>
      <c r="U67" s="26"/>
      <c r="V67" s="24"/>
      <c r="W67" s="22"/>
      <c r="Y67" s="31">
        <f>A$66</f>
        <v>6</v>
      </c>
      <c r="Z67" s="111"/>
      <c r="AA67" s="112"/>
      <c r="AB67" s="112"/>
      <c r="AC67" s="112"/>
      <c r="AD67" s="112"/>
      <c r="AE67" s="116"/>
      <c r="AF67" s="113"/>
      <c r="AG67" s="116"/>
      <c r="AH67" s="116"/>
    </row>
    <row r="68" spans="1:34" s="110" customFormat="1" ht="13.2" customHeight="1" x14ac:dyDescent="0.25">
      <c r="A68" s="21">
        <f t="shared" si="11"/>
        <v>6</v>
      </c>
      <c r="B68" s="22" t="e">
        <f>VLOOKUP($X68,УЧАСТНИКИ!$A$2:$L$1106,3,FALSE)</f>
        <v>#N/A</v>
      </c>
      <c r="C68" s="23" t="e">
        <f>VLOOKUP($X68,УЧАСТНИКИ!$A$2:$L$1106,4,FALSE)</f>
        <v>#N/A</v>
      </c>
      <c r="D68" s="23" t="e">
        <f>VLOOKUP($X68,УЧАСТНИКИ!$A$2:$L$1106,8,FALSE)</f>
        <v>#N/A</v>
      </c>
      <c r="E68" s="22" t="e">
        <f>VLOOKUP($X68,УЧАСТНИКИ!$A$2:$L$1106,5,FALSE)</f>
        <v>#N/A</v>
      </c>
      <c r="F68" s="23" t="e">
        <f>VLOOKUP($R68,УЧАСТНИКИ!$A$2:$L$1106,7,FALSE)</f>
        <v>#N/A</v>
      </c>
      <c r="G68" s="24" t="e">
        <f>VLOOKUP($X68,УЧАСТНИКИ!$A$2:$L$1106,11,FALSE)</f>
        <v>#N/A</v>
      </c>
      <c r="H68" s="25"/>
      <c r="I68" s="25"/>
      <c r="J68" s="25"/>
      <c r="K68" s="25"/>
      <c r="L68" s="25"/>
      <c r="M68" s="25"/>
      <c r="N68" s="107">
        <f t="shared" ref="N68:S68" si="60">H68/100</f>
        <v>0</v>
      </c>
      <c r="O68" s="107">
        <f t="shared" si="60"/>
        <v>0</v>
      </c>
      <c r="P68" s="107">
        <f t="shared" si="60"/>
        <v>0</v>
      </c>
      <c r="Q68" s="107">
        <f t="shared" si="60"/>
        <v>0</v>
      </c>
      <c r="R68" s="107">
        <f t="shared" si="60"/>
        <v>0</v>
      </c>
      <c r="S68" s="107">
        <f t="shared" si="60"/>
        <v>0</v>
      </c>
      <c r="T68" s="108">
        <f t="shared" si="32"/>
        <v>0</v>
      </c>
      <c r="U68" s="26" t="str">
        <f t="shared" si="3"/>
        <v>б/р</v>
      </c>
      <c r="V68" s="24" t="e">
        <f>VLOOKUP($X68,УЧАСТНИКИ!$A$2:$L$1106,9,FALSE)</f>
        <v>#N/A</v>
      </c>
      <c r="W68" s="22" t="e">
        <f>VLOOKUP($X68,УЧАСТНИКИ!$A$2:$L$1106,10,FALSE)</f>
        <v>#N/A</v>
      </c>
      <c r="Y68" s="31">
        <f>A$68</f>
        <v>6</v>
      </c>
      <c r="Z68" s="111"/>
      <c r="AA68" s="112"/>
      <c r="AB68" s="112"/>
      <c r="AC68" s="112"/>
      <c r="AD68" s="112"/>
      <c r="AE68" s="116"/>
      <c r="AF68" s="113"/>
      <c r="AG68" s="116"/>
      <c r="AH68" s="116"/>
    </row>
    <row r="69" spans="1:34" s="110" customFormat="1" ht="13.2" customHeight="1" x14ac:dyDescent="0.25">
      <c r="A69" s="21"/>
      <c r="B69" s="22"/>
      <c r="C69" s="23"/>
      <c r="D69" s="23"/>
      <c r="E69" s="22"/>
      <c r="F69" s="23"/>
      <c r="G69" s="24"/>
      <c r="H69" s="25"/>
      <c r="I69" s="25"/>
      <c r="J69" s="25"/>
      <c r="K69" s="25"/>
      <c r="L69" s="25"/>
      <c r="M69" s="25"/>
      <c r="N69" s="109">
        <f t="shared" ref="N69:S69" si="61">H69/10</f>
        <v>0</v>
      </c>
      <c r="O69" s="109">
        <f t="shared" si="61"/>
        <v>0</v>
      </c>
      <c r="P69" s="109">
        <f t="shared" si="61"/>
        <v>0</v>
      </c>
      <c r="Q69" s="109">
        <f t="shared" si="61"/>
        <v>0</v>
      </c>
      <c r="R69" s="109">
        <f t="shared" si="61"/>
        <v>0</v>
      </c>
      <c r="S69" s="109">
        <f t="shared" si="61"/>
        <v>0</v>
      </c>
      <c r="T69" s="108"/>
      <c r="U69" s="26"/>
      <c r="V69" s="24"/>
      <c r="W69" s="22"/>
      <c r="X69" s="115"/>
      <c r="Y69" s="31">
        <f>A$68</f>
        <v>6</v>
      </c>
      <c r="Z69" s="111"/>
      <c r="AA69" s="112"/>
      <c r="AB69" s="112"/>
      <c r="AC69" s="112"/>
      <c r="AD69" s="112"/>
      <c r="AE69" s="116"/>
      <c r="AF69" s="116"/>
      <c r="AG69" s="116"/>
      <c r="AH69" s="116"/>
    </row>
    <row r="70" spans="1:34" s="110" customFormat="1" ht="13.2" customHeight="1" x14ac:dyDescent="0.25">
      <c r="A70" s="21">
        <f t="shared" si="11"/>
        <v>6</v>
      </c>
      <c r="B70" s="22" t="e">
        <f>VLOOKUP($X70,УЧАСТНИКИ!$A$2:$L$1106,3,FALSE)</f>
        <v>#N/A</v>
      </c>
      <c r="C70" s="23" t="e">
        <f>VLOOKUP($X70,УЧАСТНИКИ!$A$2:$L$1106,4,FALSE)</f>
        <v>#N/A</v>
      </c>
      <c r="D70" s="23" t="e">
        <f>VLOOKUP($X70,УЧАСТНИКИ!$A$2:$L$1106,8,FALSE)</f>
        <v>#N/A</v>
      </c>
      <c r="E70" s="22" t="e">
        <f>VLOOKUP($X70,УЧАСТНИКИ!$A$2:$L$1106,5,FALSE)</f>
        <v>#N/A</v>
      </c>
      <c r="F70" s="23" t="e">
        <f>VLOOKUP($R70,УЧАСТНИКИ!$A$2:$L$1106,7,FALSE)</f>
        <v>#N/A</v>
      </c>
      <c r="G70" s="24" t="e">
        <f>VLOOKUP($X70,УЧАСТНИКИ!$A$2:$L$1106,11,FALSE)</f>
        <v>#N/A</v>
      </c>
      <c r="H70" s="25"/>
      <c r="I70" s="25"/>
      <c r="J70" s="25"/>
      <c r="K70" s="25"/>
      <c r="L70" s="25"/>
      <c r="M70" s="25"/>
      <c r="N70" s="107">
        <f t="shared" ref="N70:S70" si="62">H70/100</f>
        <v>0</v>
      </c>
      <c r="O70" s="107">
        <f t="shared" si="62"/>
        <v>0</v>
      </c>
      <c r="P70" s="107">
        <f t="shared" si="62"/>
        <v>0</v>
      </c>
      <c r="Q70" s="107">
        <f t="shared" si="62"/>
        <v>0</v>
      </c>
      <c r="R70" s="107">
        <f t="shared" si="62"/>
        <v>0</v>
      </c>
      <c r="S70" s="107">
        <f t="shared" si="62"/>
        <v>0</v>
      </c>
      <c r="T70" s="108">
        <f t="shared" si="32"/>
        <v>0</v>
      </c>
      <c r="U70" s="26" t="str">
        <f t="shared" si="3"/>
        <v>б/р</v>
      </c>
      <c r="V70" s="24" t="e">
        <f>VLOOKUP($X70,УЧАСТНИКИ!$A$2:$L$1106,9,FALSE)</f>
        <v>#N/A</v>
      </c>
      <c r="W70" s="22" t="e">
        <f>VLOOKUP($X70,УЧАСТНИКИ!$A$2:$L$1106,10,FALSE)</f>
        <v>#N/A</v>
      </c>
      <c r="Y70" s="31">
        <f>A$70</f>
        <v>6</v>
      </c>
      <c r="Z70" s="111"/>
      <c r="AA70" s="112"/>
      <c r="AB70" s="112"/>
      <c r="AC70" s="112"/>
      <c r="AD70" s="112"/>
      <c r="AE70" s="116"/>
      <c r="AF70" s="113"/>
      <c r="AG70" s="116"/>
      <c r="AH70" s="116"/>
    </row>
    <row r="71" spans="1:34" s="110" customFormat="1" ht="13.2" customHeight="1" x14ac:dyDescent="0.25">
      <c r="A71" s="21"/>
      <c r="B71" s="22"/>
      <c r="C71" s="23"/>
      <c r="D71" s="23"/>
      <c r="E71" s="22"/>
      <c r="F71" s="23"/>
      <c r="G71" s="24"/>
      <c r="H71" s="25"/>
      <c r="I71" s="25"/>
      <c r="J71" s="25"/>
      <c r="K71" s="25"/>
      <c r="L71" s="25"/>
      <c r="M71" s="25"/>
      <c r="N71" s="109">
        <f t="shared" ref="N71:S71" si="63">H71/10</f>
        <v>0</v>
      </c>
      <c r="O71" s="109">
        <f t="shared" si="63"/>
        <v>0</v>
      </c>
      <c r="P71" s="109">
        <f t="shared" si="63"/>
        <v>0</v>
      </c>
      <c r="Q71" s="109">
        <f t="shared" si="63"/>
        <v>0</v>
      </c>
      <c r="R71" s="109">
        <f t="shared" si="63"/>
        <v>0</v>
      </c>
      <c r="S71" s="109">
        <f t="shared" si="63"/>
        <v>0</v>
      </c>
      <c r="T71" s="108"/>
      <c r="U71" s="26"/>
      <c r="V71" s="24"/>
      <c r="W71" s="22"/>
      <c r="X71" s="115"/>
      <c r="Y71" s="31">
        <f>A$70</f>
        <v>6</v>
      </c>
      <c r="Z71" s="111"/>
      <c r="AA71" s="112"/>
      <c r="AB71" s="112"/>
      <c r="AC71" s="112"/>
      <c r="AD71" s="112"/>
      <c r="AE71" s="116"/>
      <c r="AF71" s="113"/>
      <c r="AG71" s="116"/>
      <c r="AH71" s="116"/>
    </row>
    <row r="72" spans="1:34" s="110" customFormat="1" ht="13.2" customHeight="1" x14ac:dyDescent="0.25">
      <c r="A72" s="21">
        <f t="shared" si="11"/>
        <v>6</v>
      </c>
      <c r="B72" s="22" t="e">
        <f>VLOOKUP($X72,УЧАСТНИКИ!$A$2:$L$1106,3,FALSE)</f>
        <v>#N/A</v>
      </c>
      <c r="C72" s="23" t="e">
        <f>VLOOKUP($X72,УЧАСТНИКИ!$A$2:$L$1106,4,FALSE)</f>
        <v>#N/A</v>
      </c>
      <c r="D72" s="23" t="e">
        <f>VLOOKUP($X72,УЧАСТНИКИ!$A$2:$L$1106,8,FALSE)</f>
        <v>#N/A</v>
      </c>
      <c r="E72" s="22" t="e">
        <f>VLOOKUP($X72,УЧАСТНИКИ!$A$2:$L$1106,5,FALSE)</f>
        <v>#N/A</v>
      </c>
      <c r="F72" s="23" t="e">
        <f>VLOOKUP($R72,УЧАСТНИКИ!$A$2:$L$1106,7,FALSE)</f>
        <v>#N/A</v>
      </c>
      <c r="G72" s="24" t="e">
        <f>VLOOKUP($X72,УЧАСТНИКИ!$A$2:$L$1106,11,FALSE)</f>
        <v>#N/A</v>
      </c>
      <c r="H72" s="25"/>
      <c r="I72" s="25"/>
      <c r="J72" s="25"/>
      <c r="K72" s="25"/>
      <c r="L72" s="25"/>
      <c r="M72" s="25"/>
      <c r="N72" s="107">
        <f t="shared" ref="N72:S72" si="64">H72/100</f>
        <v>0</v>
      </c>
      <c r="O72" s="107">
        <f t="shared" si="64"/>
        <v>0</v>
      </c>
      <c r="P72" s="107">
        <f t="shared" si="64"/>
        <v>0</v>
      </c>
      <c r="Q72" s="107">
        <f t="shared" si="64"/>
        <v>0</v>
      </c>
      <c r="R72" s="107">
        <f t="shared" si="64"/>
        <v>0</v>
      </c>
      <c r="S72" s="107">
        <f t="shared" si="64"/>
        <v>0</v>
      </c>
      <c r="T72" s="108">
        <f t="shared" si="32"/>
        <v>0</v>
      </c>
      <c r="U72" s="26" t="str">
        <f t="shared" si="3"/>
        <v>б/р</v>
      </c>
      <c r="V72" s="24" t="e">
        <f>VLOOKUP($X72,УЧАСТНИКИ!$A$2:$L$1106,9,FALSE)</f>
        <v>#N/A</v>
      </c>
      <c r="W72" s="22" t="e">
        <f>VLOOKUP($X72,УЧАСТНИКИ!$A$2:$L$1106,10,FALSE)</f>
        <v>#N/A</v>
      </c>
      <c r="Y72" s="31">
        <f>A$72</f>
        <v>6</v>
      </c>
      <c r="Z72" s="111"/>
      <c r="AA72" s="112"/>
      <c r="AB72" s="112"/>
      <c r="AC72" s="112"/>
      <c r="AD72" s="112"/>
      <c r="AE72" s="116"/>
      <c r="AF72" s="113"/>
      <c r="AG72" s="116"/>
      <c r="AH72" s="116"/>
    </row>
    <row r="73" spans="1:34" s="110" customFormat="1" ht="13.2" customHeight="1" x14ac:dyDescent="0.25">
      <c r="A73" s="21"/>
      <c r="B73" s="22"/>
      <c r="C73" s="23"/>
      <c r="D73" s="23"/>
      <c r="E73" s="22"/>
      <c r="F73" s="23"/>
      <c r="G73" s="24"/>
      <c r="H73" s="25"/>
      <c r="I73" s="25"/>
      <c r="J73" s="25"/>
      <c r="K73" s="25"/>
      <c r="L73" s="25"/>
      <c r="M73" s="25"/>
      <c r="N73" s="109">
        <f t="shared" ref="N73:S73" si="65">H73/10</f>
        <v>0</v>
      </c>
      <c r="O73" s="109">
        <f t="shared" si="65"/>
        <v>0</v>
      </c>
      <c r="P73" s="109">
        <f t="shared" si="65"/>
        <v>0</v>
      </c>
      <c r="Q73" s="109">
        <f t="shared" si="65"/>
        <v>0</v>
      </c>
      <c r="R73" s="109">
        <f t="shared" si="65"/>
        <v>0</v>
      </c>
      <c r="S73" s="109">
        <f t="shared" si="65"/>
        <v>0</v>
      </c>
      <c r="T73" s="108"/>
      <c r="U73" s="26"/>
      <c r="V73" s="24"/>
      <c r="W73" s="22"/>
      <c r="X73" s="115"/>
      <c r="Y73" s="31">
        <f>A$72</f>
        <v>6</v>
      </c>
      <c r="Z73" s="111"/>
      <c r="AA73" s="112"/>
      <c r="AB73" s="112"/>
      <c r="AC73" s="112"/>
      <c r="AD73" s="112"/>
      <c r="AE73" s="116"/>
      <c r="AF73" s="113"/>
      <c r="AG73" s="116"/>
      <c r="AH73" s="116"/>
    </row>
    <row r="74" spans="1:34" s="110" customFormat="1" ht="13.2" customHeight="1" x14ac:dyDescent="0.25">
      <c r="A74" s="21">
        <f t="shared" si="11"/>
        <v>6</v>
      </c>
      <c r="B74" s="22" t="e">
        <f>VLOOKUP($X74,УЧАСТНИКИ!$A$2:$L$1106,3,FALSE)</f>
        <v>#N/A</v>
      </c>
      <c r="C74" s="23" t="e">
        <f>VLOOKUP($X74,УЧАСТНИКИ!$A$2:$L$1106,4,FALSE)</f>
        <v>#N/A</v>
      </c>
      <c r="D74" s="23" t="e">
        <f>VLOOKUP($X74,УЧАСТНИКИ!$A$2:$L$1106,8,FALSE)</f>
        <v>#N/A</v>
      </c>
      <c r="E74" s="22" t="e">
        <f>VLOOKUP($X74,УЧАСТНИКИ!$A$2:$L$1106,5,FALSE)</f>
        <v>#N/A</v>
      </c>
      <c r="F74" s="23" t="e">
        <f>VLOOKUP($R74,УЧАСТНИКИ!$A$2:$L$1106,7,FALSE)</f>
        <v>#N/A</v>
      </c>
      <c r="G74" s="24" t="e">
        <f>VLOOKUP($X74,УЧАСТНИКИ!$A$2:$L$1106,11,FALSE)</f>
        <v>#N/A</v>
      </c>
      <c r="H74" s="25"/>
      <c r="I74" s="25"/>
      <c r="J74" s="25"/>
      <c r="K74" s="25"/>
      <c r="L74" s="25"/>
      <c r="M74" s="25"/>
      <c r="N74" s="107">
        <f t="shared" ref="N74:S74" si="66">H74/100</f>
        <v>0</v>
      </c>
      <c r="O74" s="107">
        <f t="shared" si="66"/>
        <v>0</v>
      </c>
      <c r="P74" s="107">
        <f t="shared" si="66"/>
        <v>0</v>
      </c>
      <c r="Q74" s="107">
        <f t="shared" si="66"/>
        <v>0</v>
      </c>
      <c r="R74" s="107">
        <f t="shared" si="66"/>
        <v>0</v>
      </c>
      <c r="S74" s="107">
        <f t="shared" si="66"/>
        <v>0</v>
      </c>
      <c r="T74" s="108">
        <f>MAX(N74,O74,P74,Q74,R74,S74)</f>
        <v>0</v>
      </c>
      <c r="U74" s="26" t="str">
        <f t="shared" si="3"/>
        <v>б/р</v>
      </c>
      <c r="V74" s="24" t="e">
        <f>VLOOKUP($X74,УЧАСТНИКИ!$A$2:$L$1106,9,FALSE)</f>
        <v>#N/A</v>
      </c>
      <c r="W74" s="22" t="e">
        <f>VLOOKUP($X74,УЧАСТНИКИ!$A$2:$L$1106,10,FALSE)</f>
        <v>#N/A</v>
      </c>
      <c r="Y74" s="31">
        <f>A$74</f>
        <v>6</v>
      </c>
      <c r="Z74" s="111"/>
      <c r="AA74" s="112"/>
      <c r="AB74" s="112"/>
      <c r="AC74" s="112"/>
      <c r="AD74" s="112"/>
      <c r="AE74" s="116"/>
      <c r="AF74" s="113"/>
      <c r="AG74" s="116"/>
      <c r="AH74" s="116"/>
    </row>
    <row r="75" spans="1:34" s="110" customFormat="1" ht="13.2" customHeight="1" x14ac:dyDescent="0.25">
      <c r="A75" s="21"/>
      <c r="B75" s="22"/>
      <c r="C75" s="23"/>
      <c r="D75" s="23"/>
      <c r="E75" s="22"/>
      <c r="F75" s="23"/>
      <c r="G75" s="24"/>
      <c r="H75" s="25"/>
      <c r="I75" s="25"/>
      <c r="J75" s="25"/>
      <c r="K75" s="25"/>
      <c r="L75" s="25"/>
      <c r="M75" s="25"/>
      <c r="N75" s="109">
        <f t="shared" ref="N75:S75" si="67">H75/10</f>
        <v>0</v>
      </c>
      <c r="O75" s="109">
        <f t="shared" si="67"/>
        <v>0</v>
      </c>
      <c r="P75" s="109">
        <f t="shared" si="67"/>
        <v>0</v>
      </c>
      <c r="Q75" s="109">
        <f t="shared" si="67"/>
        <v>0</v>
      </c>
      <c r="R75" s="109">
        <f t="shared" si="67"/>
        <v>0</v>
      </c>
      <c r="S75" s="109">
        <f t="shared" si="67"/>
        <v>0</v>
      </c>
      <c r="T75" s="108"/>
      <c r="U75" s="26"/>
      <c r="V75" s="24"/>
      <c r="W75" s="22"/>
      <c r="X75" s="115"/>
      <c r="Y75" s="31">
        <f>A$74</f>
        <v>6</v>
      </c>
      <c r="Z75" s="111"/>
      <c r="AA75" s="112"/>
      <c r="AB75" s="112"/>
      <c r="AC75" s="112"/>
      <c r="AD75" s="112"/>
      <c r="AE75" s="116"/>
      <c r="AF75" s="113"/>
      <c r="AG75" s="116"/>
      <c r="AH75" s="116"/>
    </row>
    <row r="76" spans="1:34" s="110" customFormat="1" ht="13.2" customHeight="1" x14ac:dyDescent="0.25">
      <c r="A76" s="21">
        <f t="shared" si="11"/>
        <v>6</v>
      </c>
      <c r="B76" s="22" t="e">
        <f>VLOOKUP($X76,УЧАСТНИКИ!$A$2:$L$1106,3,FALSE)</f>
        <v>#N/A</v>
      </c>
      <c r="C76" s="23" t="e">
        <f>VLOOKUP($X76,УЧАСТНИКИ!$A$2:$L$1106,4,FALSE)</f>
        <v>#N/A</v>
      </c>
      <c r="D76" s="23" t="e">
        <f>VLOOKUP($X76,УЧАСТНИКИ!$A$2:$L$1106,8,FALSE)</f>
        <v>#N/A</v>
      </c>
      <c r="E76" s="22" t="e">
        <f>VLOOKUP($X76,УЧАСТНИКИ!$A$2:$L$1106,5,FALSE)</f>
        <v>#N/A</v>
      </c>
      <c r="F76" s="23" t="e">
        <f>VLOOKUP($R76,УЧАСТНИКИ!$A$2:$L$1106,7,FALSE)</f>
        <v>#N/A</v>
      </c>
      <c r="G76" s="24" t="e">
        <f>VLOOKUP($X76,УЧАСТНИКИ!$A$2:$L$1106,11,FALSE)</f>
        <v>#N/A</v>
      </c>
      <c r="H76" s="25"/>
      <c r="I76" s="25"/>
      <c r="J76" s="25"/>
      <c r="K76" s="25"/>
      <c r="L76" s="25"/>
      <c r="M76" s="25"/>
      <c r="N76" s="107">
        <f t="shared" ref="N76:S76" si="68">H76/100</f>
        <v>0</v>
      </c>
      <c r="O76" s="107">
        <f t="shared" si="68"/>
        <v>0</v>
      </c>
      <c r="P76" s="107">
        <f t="shared" si="68"/>
        <v>0</v>
      </c>
      <c r="Q76" s="107">
        <f t="shared" si="68"/>
        <v>0</v>
      </c>
      <c r="R76" s="107">
        <f t="shared" si="68"/>
        <v>0</v>
      </c>
      <c r="S76" s="107">
        <f t="shared" si="68"/>
        <v>0</v>
      </c>
      <c r="T76" s="108">
        <f>MAX(N76,O76,P76,Q76,R76,S76)</f>
        <v>0</v>
      </c>
      <c r="U76" s="26" t="str">
        <f t="shared" si="3"/>
        <v>б/р</v>
      </c>
      <c r="V76" s="24" t="e">
        <f>VLOOKUP($X76,УЧАСТНИКИ!$A$2:$L$1106,9,FALSE)</f>
        <v>#N/A</v>
      </c>
      <c r="W76" s="22" t="e">
        <f>VLOOKUP($X76,УЧАСТНИКИ!$A$2:$L$1106,10,FALSE)</f>
        <v>#N/A</v>
      </c>
      <c r="Y76" s="31">
        <f>A$76</f>
        <v>6</v>
      </c>
      <c r="Z76" s="111"/>
      <c r="AA76" s="112"/>
      <c r="AB76" s="112"/>
      <c r="AC76" s="112"/>
      <c r="AD76" s="112"/>
      <c r="AE76" s="116"/>
      <c r="AF76" s="113"/>
      <c r="AG76" s="116"/>
      <c r="AH76" s="116"/>
    </row>
    <row r="77" spans="1:34" s="110" customFormat="1" ht="13.2" customHeight="1" x14ac:dyDescent="0.25">
      <c r="A77" s="79"/>
      <c r="C77" s="114"/>
      <c r="D77" s="114"/>
      <c r="X77" s="115"/>
      <c r="Y77" s="31">
        <f>A$76</f>
        <v>6</v>
      </c>
      <c r="Z77" s="111"/>
      <c r="AA77" s="112"/>
      <c r="AB77" s="112"/>
      <c r="AC77" s="112"/>
      <c r="AD77" s="112"/>
      <c r="AE77" s="116"/>
      <c r="AF77" s="113"/>
      <c r="AG77" s="116"/>
      <c r="AH77" s="116"/>
    </row>
    <row r="78" spans="1:34" s="110" customFormat="1" ht="13.2" customHeight="1" x14ac:dyDescent="0.25">
      <c r="A78" s="117"/>
      <c r="C78" s="114"/>
      <c r="D78" s="114"/>
      <c r="Y78" s="112"/>
      <c r="Z78" s="111"/>
      <c r="AA78" s="112"/>
      <c r="AB78" s="112"/>
      <c r="AC78" s="112"/>
      <c r="AD78" s="112"/>
      <c r="AE78" s="116"/>
      <c r="AF78" s="113"/>
      <c r="AG78" s="116"/>
      <c r="AH78" s="116"/>
    </row>
    <row r="79" spans="1:34" s="110" customFormat="1" ht="13.2" customHeight="1" x14ac:dyDescent="0.25">
      <c r="A79" s="117"/>
      <c r="C79" s="114"/>
      <c r="D79" s="114"/>
      <c r="X79" s="118"/>
      <c r="Y79" s="112"/>
      <c r="Z79" s="111"/>
      <c r="AA79" s="112"/>
      <c r="AB79" s="112"/>
      <c r="AC79" s="112"/>
      <c r="AD79" s="112"/>
      <c r="AE79" s="116"/>
      <c r="AF79" s="113"/>
      <c r="AG79" s="116"/>
      <c r="AH79" s="116"/>
    </row>
    <row r="80" spans="1:34" s="110" customFormat="1" ht="13.2" customHeight="1" x14ac:dyDescent="0.25">
      <c r="A80" s="117"/>
      <c r="C80" s="114"/>
      <c r="D80" s="114"/>
      <c r="X80" s="119"/>
      <c r="Y80" s="112"/>
      <c r="Z80" s="111"/>
      <c r="AA80" s="112"/>
      <c r="AB80" s="112"/>
      <c r="AC80" s="112"/>
      <c r="AD80" s="112"/>
      <c r="AE80" s="116"/>
      <c r="AF80" s="113"/>
      <c r="AG80" s="116"/>
      <c r="AH80" s="116"/>
    </row>
    <row r="81" spans="24:34" x14ac:dyDescent="0.25">
      <c r="X81" s="31"/>
      <c r="Y81" s="82"/>
      <c r="Z81" s="82"/>
      <c r="AA81" s="120"/>
      <c r="AB81" s="120"/>
      <c r="AC81" s="120"/>
      <c r="AD81" s="120"/>
      <c r="AE81" s="82"/>
      <c r="AF81" s="82"/>
      <c r="AG81" s="82"/>
      <c r="AH81" s="82"/>
    </row>
    <row r="82" spans="24:34" x14ac:dyDescent="0.25">
      <c r="X82" s="119"/>
      <c r="Y82" s="112"/>
      <c r="Z82" s="111"/>
      <c r="AA82" s="120"/>
      <c r="AB82" s="120"/>
      <c r="AC82" s="120"/>
      <c r="AD82" s="120"/>
      <c r="AE82" s="82"/>
      <c r="AF82" s="113"/>
      <c r="AG82" s="82"/>
      <c r="AH82" s="82"/>
    </row>
    <row r="83" spans="24:34" x14ac:dyDescent="0.25">
      <c r="Y83" s="82"/>
      <c r="Z83" s="82"/>
      <c r="AA83" s="120"/>
      <c r="AB83" s="120"/>
      <c r="AC83" s="120"/>
      <c r="AD83" s="120"/>
      <c r="AE83" s="82"/>
      <c r="AF83" s="82"/>
      <c r="AG83" s="82"/>
      <c r="AH83" s="82"/>
    </row>
    <row r="84" spans="24:34" x14ac:dyDescent="0.25">
      <c r="Y84" s="82"/>
      <c r="Z84" s="82"/>
      <c r="AA84" s="120"/>
      <c r="AB84" s="120"/>
      <c r="AC84" s="120"/>
      <c r="AD84" s="120"/>
      <c r="AE84" s="82"/>
      <c r="AF84" s="82"/>
      <c r="AG84" s="82"/>
      <c r="AH84" s="82"/>
    </row>
    <row r="85" spans="24:34" x14ac:dyDescent="0.25">
      <c r="Y85" s="82"/>
      <c r="Z85" s="82"/>
      <c r="AA85" s="120"/>
      <c r="AB85" s="120"/>
      <c r="AC85" s="120"/>
      <c r="AD85" s="120"/>
      <c r="AE85" s="82"/>
      <c r="AF85" s="82"/>
      <c r="AG85" s="82"/>
      <c r="AH85" s="82"/>
    </row>
    <row r="86" spans="24:34" x14ac:dyDescent="0.25">
      <c r="Y86" s="82"/>
      <c r="Z86" s="82"/>
      <c r="AA86" s="120"/>
      <c r="AB86" s="120"/>
      <c r="AC86" s="120"/>
      <c r="AD86" s="120"/>
      <c r="AE86" s="82"/>
      <c r="AF86" s="82"/>
      <c r="AG86" s="82"/>
      <c r="AH86" s="82"/>
    </row>
    <row r="87" spans="24:34" x14ac:dyDescent="0.25">
      <c r="Y87" s="82"/>
      <c r="Z87" s="82"/>
      <c r="AA87" s="120"/>
      <c r="AB87" s="120"/>
      <c r="AC87" s="120"/>
      <c r="AD87" s="120"/>
      <c r="AE87" s="82"/>
      <c r="AF87" s="82"/>
      <c r="AG87" s="82"/>
      <c r="AH87" s="82"/>
    </row>
    <row r="88" spans="24:34" x14ac:dyDescent="0.25">
      <c r="Y88" s="82"/>
      <c r="Z88" s="82"/>
      <c r="AA88" s="120"/>
      <c r="AB88" s="120"/>
      <c r="AC88" s="120"/>
      <c r="AD88" s="120"/>
      <c r="AE88" s="82"/>
      <c r="AF88" s="82"/>
      <c r="AG88" s="82"/>
      <c r="AH88" s="82"/>
    </row>
    <row r="89" spans="24:34" x14ac:dyDescent="0.25">
      <c r="Y89" s="82"/>
      <c r="Z89" s="82"/>
      <c r="AA89" s="120"/>
      <c r="AB89" s="120"/>
      <c r="AC89" s="120"/>
      <c r="AD89" s="120"/>
      <c r="AE89" s="82"/>
      <c r="AF89" s="82"/>
      <c r="AG89" s="82"/>
      <c r="AH89" s="82"/>
    </row>
    <row r="90" spans="24:34" x14ac:dyDescent="0.25">
      <c r="Y90" s="82"/>
      <c r="Z90" s="82"/>
      <c r="AA90" s="120"/>
      <c r="AB90" s="120"/>
      <c r="AC90" s="120"/>
      <c r="AD90" s="120"/>
      <c r="AE90" s="82"/>
      <c r="AF90" s="82"/>
      <c r="AG90" s="82"/>
      <c r="AH90" s="82"/>
    </row>
    <row r="91" spans="24:34" x14ac:dyDescent="0.25">
      <c r="Y91" s="82"/>
      <c r="Z91" s="82"/>
      <c r="AA91" s="120"/>
      <c r="AB91" s="120"/>
      <c r="AC91" s="120"/>
      <c r="AD91" s="120"/>
      <c r="AE91" s="82"/>
      <c r="AF91" s="82"/>
      <c r="AG91" s="82"/>
      <c r="AH91" s="82"/>
    </row>
    <row r="92" spans="24:34" x14ac:dyDescent="0.25">
      <c r="Y92" s="82"/>
      <c r="Z92" s="82"/>
      <c r="AA92" s="120"/>
      <c r="AB92" s="120"/>
      <c r="AC92" s="120"/>
      <c r="AD92" s="120"/>
      <c r="AE92" s="82"/>
      <c r="AF92" s="82"/>
      <c r="AG92" s="82"/>
      <c r="AH92" s="82"/>
    </row>
    <row r="93" spans="24:34" ht="12.75" customHeight="1" x14ac:dyDescent="0.25">
      <c r="Y93" s="82"/>
      <c r="Z93" s="82"/>
      <c r="AA93" s="120"/>
      <c r="AB93" s="120"/>
      <c r="AC93" s="120"/>
      <c r="AD93" s="120"/>
      <c r="AE93" s="82"/>
      <c r="AF93" s="82"/>
      <c r="AG93" s="82"/>
      <c r="AH93" s="82"/>
    </row>
    <row r="94" spans="24:34" ht="12.75" customHeight="1" x14ac:dyDescent="0.25">
      <c r="Y94" s="82"/>
      <c r="Z94" s="82"/>
      <c r="AA94" s="120"/>
      <c r="AB94" s="120"/>
      <c r="AC94" s="120"/>
      <c r="AD94" s="120"/>
      <c r="AE94" s="82"/>
      <c r="AF94" s="82"/>
      <c r="AG94" s="82"/>
      <c r="AH94" s="82"/>
    </row>
    <row r="95" spans="24:34" ht="12.75" customHeight="1" x14ac:dyDescent="0.25">
      <c r="Y95" s="82"/>
      <c r="Z95" s="82"/>
      <c r="AA95" s="120"/>
      <c r="AB95" s="120"/>
      <c r="AC95" s="120"/>
      <c r="AD95" s="120"/>
      <c r="AE95" s="82"/>
      <c r="AF95" s="82"/>
      <c r="AG95" s="82"/>
      <c r="AH95" s="82"/>
    </row>
    <row r="96" spans="24:34" ht="12.75" customHeight="1" x14ac:dyDescent="0.25">
      <c r="Y96" s="82"/>
      <c r="Z96" s="82"/>
      <c r="AA96" s="120"/>
      <c r="AB96" s="120"/>
      <c r="AC96" s="120"/>
      <c r="AD96" s="120"/>
      <c r="AE96" s="82"/>
      <c r="AF96" s="82"/>
      <c r="AG96" s="82"/>
      <c r="AH96" s="82"/>
    </row>
  </sheetData>
  <mergeCells count="22">
    <mergeCell ref="B12:B13"/>
    <mergeCell ref="A1:W1"/>
    <mergeCell ref="A2:W2"/>
    <mergeCell ref="A3:W3"/>
    <mergeCell ref="A5:W5"/>
    <mergeCell ref="A4:W4"/>
    <mergeCell ref="A6:W6"/>
    <mergeCell ref="A7:W7"/>
    <mergeCell ref="A8:W8"/>
    <mergeCell ref="E12:E13"/>
    <mergeCell ref="W12:W13"/>
    <mergeCell ref="D12:D13"/>
    <mergeCell ref="F12:F13"/>
    <mergeCell ref="N12:S12"/>
    <mergeCell ref="V12:V13"/>
    <mergeCell ref="G12:G13"/>
    <mergeCell ref="T12:T13"/>
    <mergeCell ref="U12:U13"/>
    <mergeCell ref="A10:B10"/>
    <mergeCell ref="C12:C13"/>
    <mergeCell ref="A11:B11"/>
    <mergeCell ref="A12:A13"/>
  </mergeCells>
  <phoneticPr fontId="1" type="noConversion"/>
  <printOptions horizontalCentered="1"/>
  <pageMargins left="0.19685039370078741" right="0.19685039370078741" top="0.78740157480314965" bottom="0.19685039370078741" header="0.51181102362204722" footer="0.51181102362204722"/>
  <pageSetup paperSize="9" scale="73" orientation="landscape" horizontalDpi="300" verticalDpi="300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5">
    <tabColor indexed="40"/>
  </sheetPr>
  <dimension ref="A1:AG95"/>
  <sheetViews>
    <sheetView view="pageBreakPreview" zoomScale="70" zoomScaleNormal="85" zoomScaleSheetLayoutView="70" workbookViewId="0">
      <selection activeCell="AB22" sqref="AB22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8.6640625" style="11" customWidth="1"/>
    <col min="4" max="4" width="6.88671875" style="11" customWidth="1"/>
    <col min="5" max="5" width="28.77734375" style="7" customWidth="1"/>
    <col min="6" max="6" width="6.6640625" style="7" hidden="1" customWidth="1"/>
    <col min="7" max="7" width="30" style="7" customWidth="1"/>
    <col min="8" max="13" width="10.109375" style="7" hidden="1" customWidth="1" outlineLevel="1"/>
    <col min="14" max="14" width="5.6640625" style="7" customWidth="1" collapsed="1"/>
    <col min="15" max="19" width="5.6640625" style="7" customWidth="1"/>
    <col min="20" max="20" width="6.77734375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bestFit="1" customWidth="1" outlineLevel="1"/>
    <col min="27" max="29" width="6.5546875" style="11" bestFit="1" customWidth="1" outlineLevel="1"/>
    <col min="30" max="33" width="6.5546875" style="7" bestFit="1" customWidth="1" outlineLevel="1"/>
    <col min="34" max="16384" width="9.109375" style="7"/>
  </cols>
  <sheetData>
    <row r="1" spans="1:3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AA1" s="7"/>
      <c r="AB1" s="7"/>
      <c r="AC1" s="7"/>
    </row>
    <row r="2" spans="1:3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AA2" s="7"/>
      <c r="AB2" s="7"/>
      <c r="AC2" s="7"/>
    </row>
    <row r="3" spans="1:3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AA3" s="7"/>
      <c r="AB3" s="7"/>
      <c r="AC3" s="7"/>
    </row>
    <row r="4" spans="1:3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AA4" s="7"/>
      <c r="AB4" s="7"/>
      <c r="AC4" s="7"/>
    </row>
    <row r="5" spans="1:3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AA5" s="7"/>
      <c r="AB5" s="7"/>
      <c r="AC5" s="7"/>
    </row>
    <row r="6" spans="1:3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</row>
    <row r="7" spans="1:3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</row>
    <row r="8" spans="1:33" ht="15.6" x14ac:dyDescent="0.25">
      <c r="A8" s="334" t="s">
        <v>220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</row>
    <row r="9" spans="1:33" ht="12.75" customHeight="1" x14ac:dyDescent="0.25">
      <c r="A9" s="331" t="s">
        <v>244</v>
      </c>
      <c r="B9" s="331"/>
      <c r="D9" s="16"/>
      <c r="E9" s="66"/>
      <c r="G9" s="62"/>
      <c r="R9" s="36"/>
      <c r="U9" s="51"/>
      <c r="W9" s="19" t="str">
        <f>d_5</f>
        <v>г. Сочи, ул. Бзугу 2, ст. им. Славы Метревели</v>
      </c>
    </row>
    <row r="10" spans="1:33" ht="13.8" customHeight="1" thickBot="1" x14ac:dyDescent="0.3">
      <c r="A10" s="331" t="s">
        <v>229</v>
      </c>
      <c r="B10" s="331"/>
      <c r="D10" s="16"/>
      <c r="E10" s="66"/>
      <c r="F10" s="47"/>
      <c r="G10" s="62"/>
      <c r="H10" s="16"/>
      <c r="I10" s="16"/>
      <c r="J10" s="16"/>
      <c r="K10" s="16"/>
      <c r="L10" s="16"/>
      <c r="M10" s="16"/>
      <c r="N10" s="121"/>
      <c r="O10" s="121"/>
      <c r="P10" s="121"/>
      <c r="Q10" s="121"/>
      <c r="R10" s="121"/>
      <c r="T10" s="66" t="s">
        <v>87</v>
      </c>
      <c r="U10" s="62" t="str">
        <f>d_1</f>
        <v>28.05.2019г.</v>
      </c>
      <c r="V10" s="51">
        <v>0.35416666666666669</v>
      </c>
      <c r="W10" s="18" t="str">
        <f>d_6</f>
        <v>t° +17 вл. 91%</v>
      </c>
    </row>
    <row r="11" spans="1:33" ht="10.5" customHeight="1" thickBot="1" x14ac:dyDescent="0.3">
      <c r="A11" s="360" t="s">
        <v>25</v>
      </c>
      <c r="B11" s="349" t="s">
        <v>58</v>
      </c>
      <c r="C11" s="349" t="s">
        <v>17</v>
      </c>
      <c r="D11" s="349" t="s">
        <v>10</v>
      </c>
      <c r="E11" s="349" t="s">
        <v>90</v>
      </c>
      <c r="F11" s="353" t="s">
        <v>94</v>
      </c>
      <c r="G11" s="356" t="s">
        <v>148</v>
      </c>
      <c r="H11" s="123"/>
      <c r="I11" s="123"/>
      <c r="J11" s="123"/>
      <c r="K11" s="123"/>
      <c r="L11" s="123"/>
      <c r="M11" s="123"/>
      <c r="N11" s="362" t="s">
        <v>26</v>
      </c>
      <c r="O11" s="363"/>
      <c r="P11" s="363"/>
      <c r="Q11" s="363"/>
      <c r="R11" s="363"/>
      <c r="S11" s="364"/>
      <c r="T11" s="365" t="s">
        <v>27</v>
      </c>
      <c r="U11" s="356" t="s">
        <v>145</v>
      </c>
      <c r="V11" s="356" t="s">
        <v>13</v>
      </c>
      <c r="W11" s="351" t="s">
        <v>146</v>
      </c>
      <c r="Y11" s="20" t="s">
        <v>105</v>
      </c>
      <c r="Z11" s="20" t="s">
        <v>106</v>
      </c>
      <c r="AA11" s="20" t="s">
        <v>107</v>
      </c>
      <c r="AB11" s="20">
        <v>1</v>
      </c>
      <c r="AC11" s="20">
        <v>2</v>
      </c>
      <c r="AD11" s="20" t="s">
        <v>44</v>
      </c>
      <c r="AE11" s="20" t="s">
        <v>108</v>
      </c>
      <c r="AF11" s="20" t="s">
        <v>109</v>
      </c>
      <c r="AG11" s="20" t="s">
        <v>110</v>
      </c>
    </row>
    <row r="12" spans="1:33" ht="20.25" customHeight="1" thickBot="1" x14ac:dyDescent="0.3">
      <c r="A12" s="361"/>
      <c r="B12" s="350"/>
      <c r="C12" s="350"/>
      <c r="D12" s="350"/>
      <c r="E12" s="350"/>
      <c r="F12" s="354"/>
      <c r="G12" s="357"/>
      <c r="H12" s="124"/>
      <c r="I12" s="124"/>
      <c r="J12" s="124"/>
      <c r="K12" s="124"/>
      <c r="L12" s="124"/>
      <c r="M12" s="124"/>
      <c r="N12" s="125">
        <v>1</v>
      </c>
      <c r="O12" s="125">
        <v>2</v>
      </c>
      <c r="P12" s="125">
        <v>3</v>
      </c>
      <c r="Q12" s="126">
        <v>4</v>
      </c>
      <c r="R12" s="126">
        <v>5</v>
      </c>
      <c r="S12" s="126">
        <v>6</v>
      </c>
      <c r="T12" s="366"/>
      <c r="U12" s="357"/>
      <c r="V12" s="357"/>
      <c r="W12" s="352"/>
      <c r="Y12" s="156">
        <v>16.899999999999999</v>
      </c>
      <c r="Z12" s="156">
        <v>15.9</v>
      </c>
      <c r="AA12" s="156">
        <v>14.9</v>
      </c>
      <c r="AB12" s="156">
        <v>13.9</v>
      </c>
      <c r="AC12" s="156">
        <v>12.9</v>
      </c>
      <c r="AD12" s="156">
        <v>11.8</v>
      </c>
      <c r="AE12" s="156">
        <v>10.7</v>
      </c>
      <c r="AF12" s="156">
        <v>9.6999999999999993</v>
      </c>
      <c r="AG12" s="157">
        <v>8.6999999999999993</v>
      </c>
    </row>
    <row r="13" spans="1:33" ht="13.2" customHeight="1" x14ac:dyDescent="0.25">
      <c r="A13" s="21">
        <f>RANK(T13,$T$13:$T$176,0)</f>
        <v>2</v>
      </c>
      <c r="B13" s="22" t="e">
        <f>VLOOKUP($X13,УЧАСТНИКИ!$A$2:$L$1106,3,FALSE)</f>
        <v>#N/A</v>
      </c>
      <c r="C13" s="23" t="e">
        <f>VLOOKUP($X13,УЧАСТНИКИ!$A$2:$L$1106,4,FALSE)</f>
        <v>#N/A</v>
      </c>
      <c r="D13" s="23" t="e">
        <f>VLOOKUP($X13,УЧАСТНИКИ!$A$2:$L$1106,8,FALSE)</f>
        <v>#N/A</v>
      </c>
      <c r="E13" s="22" t="e">
        <f>VLOOKUP($X13,УЧАСТНИКИ!$A$2:$L$1106,5,FALSE)</f>
        <v>#N/A</v>
      </c>
      <c r="F13" s="23" t="e">
        <f>VLOOKUP($R13,УЧАСТНИКИ!$A$2:$L$1106,7,FALSE)</f>
        <v>#N/A</v>
      </c>
      <c r="G13" s="24" t="e">
        <f>VLOOKUP($X13,УЧАСТНИКИ!$A$2:$L$1106,11,FALSE)</f>
        <v>#N/A</v>
      </c>
      <c r="H13" s="37">
        <v>759</v>
      </c>
      <c r="I13" s="37">
        <v>856</v>
      </c>
      <c r="J13" s="37">
        <v>956</v>
      </c>
      <c r="K13" s="37">
        <v>920</v>
      </c>
      <c r="L13" s="37">
        <v>121</v>
      </c>
      <c r="M13" s="122">
        <v>950</v>
      </c>
      <c r="N13" s="107">
        <f t="shared" ref="N13:S13" si="0">H13/100</f>
        <v>7.59</v>
      </c>
      <c r="O13" s="107">
        <f t="shared" si="0"/>
        <v>8.56</v>
      </c>
      <c r="P13" s="107">
        <f t="shared" si="0"/>
        <v>9.56</v>
      </c>
      <c r="Q13" s="107">
        <f t="shared" si="0"/>
        <v>9.1999999999999993</v>
      </c>
      <c r="R13" s="107">
        <f t="shared" si="0"/>
        <v>1.21</v>
      </c>
      <c r="S13" s="107">
        <f t="shared" si="0"/>
        <v>9.5</v>
      </c>
      <c r="T13" s="108">
        <f t="shared" ref="T13:T19" si="1">MAX(N13,O13,P13,Q13,R13,S13)</f>
        <v>9.56</v>
      </c>
      <c r="U13" s="26" t="str">
        <f>IF(T13&gt;=$Y$12,"МСМК",IF(T13&gt;=$Z$12,"МС",IF(T13&gt;=$AA$12,"КМС",IF(T13&gt;=$AB$12,"1",IF(T13&gt;=$AC$12,"2",IF(T13&gt;=$AD$12,"3",IF(T13&gt;=$AE$12,"1юн",IF(T13&gt;=$AF$12,"2юн",IF(T13&gt;=$AG$12,"3юн",IF(T13&lt;$AG$12,"б/р"))))))))))</f>
        <v>3юн</v>
      </c>
      <c r="V13" s="24" t="e">
        <f>VLOOKUP($X13,УЧАСТНИКИ!$A$2:$L$1106,9,FALSE)</f>
        <v>#N/A</v>
      </c>
      <c r="W13" s="22" t="e">
        <f>VLOOKUP($X13,УЧАСТНИКИ!$A$2:$L$1106,10,FALSE)</f>
        <v>#N/A</v>
      </c>
      <c r="X13" s="7" t="s">
        <v>102</v>
      </c>
      <c r="Y13" s="31">
        <f>A$13</f>
        <v>2</v>
      </c>
      <c r="AB13" s="7"/>
      <c r="AC13" s="7"/>
    </row>
    <row r="14" spans="1:33" ht="13.2" customHeight="1" x14ac:dyDescent="0.25">
      <c r="A14" s="21"/>
      <c r="B14" s="22"/>
      <c r="C14" s="23"/>
      <c r="D14" s="23"/>
      <c r="E14" s="22"/>
      <c r="F14" s="23"/>
      <c r="G14" s="24"/>
      <c r="H14" s="25"/>
      <c r="I14" s="25"/>
      <c r="J14" s="25">
        <v>-12</v>
      </c>
      <c r="K14" s="25">
        <v>-1</v>
      </c>
      <c r="L14" s="25"/>
      <c r="M14" s="106"/>
      <c r="N14" s="109">
        <f t="shared" ref="N14:S14" si="2">H14/10</f>
        <v>0</v>
      </c>
      <c r="O14" s="109">
        <f t="shared" si="2"/>
        <v>0</v>
      </c>
      <c r="P14" s="109">
        <f t="shared" si="2"/>
        <v>-1.2</v>
      </c>
      <c r="Q14" s="109">
        <f t="shared" si="2"/>
        <v>-0.1</v>
      </c>
      <c r="R14" s="109">
        <f t="shared" si="2"/>
        <v>0</v>
      </c>
      <c r="S14" s="109">
        <f t="shared" si="2"/>
        <v>0</v>
      </c>
      <c r="T14" s="108"/>
      <c r="U14" s="26"/>
      <c r="V14" s="24"/>
      <c r="W14" s="22"/>
      <c r="Y14" s="31">
        <f>A$13</f>
        <v>2</v>
      </c>
      <c r="AB14" s="7"/>
      <c r="AC14" s="7"/>
    </row>
    <row r="15" spans="1:33" ht="13.2" customHeight="1" x14ac:dyDescent="0.25">
      <c r="A15" s="21">
        <f>RANK(T15,$T$13:$T$176,0)</f>
        <v>1</v>
      </c>
      <c r="B15" s="22" t="e">
        <f>VLOOKUP($X15,УЧАСТНИКИ!$A$2:$L$1106,3,FALSE)</f>
        <v>#N/A</v>
      </c>
      <c r="C15" s="23" t="e">
        <f>VLOOKUP($X15,УЧАСТНИКИ!$A$2:$L$1106,4,FALSE)</f>
        <v>#N/A</v>
      </c>
      <c r="D15" s="23" t="e">
        <f>VLOOKUP($X15,УЧАСТНИКИ!$A$2:$L$1106,8,FALSE)</f>
        <v>#N/A</v>
      </c>
      <c r="E15" s="22" t="e">
        <f>VLOOKUP($X15,УЧАСТНИКИ!$A$2:$L$1106,5,FALSE)</f>
        <v>#N/A</v>
      </c>
      <c r="F15" s="23" t="e">
        <f>VLOOKUP($R15,УЧАСТНИКИ!$A$2:$L$1106,7,FALSE)</f>
        <v>#N/A</v>
      </c>
      <c r="G15" s="24" t="e">
        <f>VLOOKUP($X15,УЧАСТНИКИ!$A$2:$L$1106,11,FALSE)</f>
        <v>#N/A</v>
      </c>
      <c r="H15" s="25"/>
      <c r="I15" s="25"/>
      <c r="J15" s="25"/>
      <c r="K15" s="25"/>
      <c r="L15" s="25"/>
      <c r="M15" s="25">
        <v>1012</v>
      </c>
      <c r="N15" s="107">
        <f t="shared" ref="N15:S29" si="3">H15/100</f>
        <v>0</v>
      </c>
      <c r="O15" s="107">
        <f t="shared" si="3"/>
        <v>0</v>
      </c>
      <c r="P15" s="107">
        <f t="shared" si="3"/>
        <v>0</v>
      </c>
      <c r="Q15" s="107">
        <f t="shared" si="3"/>
        <v>0</v>
      </c>
      <c r="R15" s="107">
        <f t="shared" si="3"/>
        <v>0</v>
      </c>
      <c r="S15" s="107">
        <f t="shared" si="3"/>
        <v>10.119999999999999</v>
      </c>
      <c r="T15" s="108">
        <f t="shared" si="1"/>
        <v>10.119999999999999</v>
      </c>
      <c r="U15" s="26" t="str">
        <f t="shared" ref="U15:U75" si="4">IF(T15&gt;=$Y$12,"МСМК",IF(T15&gt;=$Z$12,"МС",IF(T15&gt;=$AA$12,"КМС",IF(T15&gt;=$AB$12,"1",IF(T15&gt;=$AC$12,"2",IF(T15&gt;=$AD$12,"3",IF(T15&gt;=$AE$12,"1юн",IF(T15&gt;=$AF$12,"2юн",IF(T15&gt;=$AG$12,"3юн",IF(T15&lt;$AG$12,"б/р"))))))))))</f>
        <v>2юн</v>
      </c>
      <c r="V15" s="24" t="e">
        <f>VLOOKUP($X15,УЧАСТНИКИ!$A$2:$L$1106,9,FALSE)</f>
        <v>#N/A</v>
      </c>
      <c r="W15" s="22" t="e">
        <f>VLOOKUP($X15,УЧАСТНИКИ!$A$2:$L$1106,10,FALSE)</f>
        <v>#N/A</v>
      </c>
      <c r="Y15" s="31">
        <f>A$15</f>
        <v>1</v>
      </c>
      <c r="AB15" s="7"/>
      <c r="AC15" s="7"/>
    </row>
    <row r="16" spans="1:33" ht="13.2" customHeight="1" x14ac:dyDescent="0.25">
      <c r="A16" s="21"/>
      <c r="B16" s="22"/>
      <c r="C16" s="23"/>
      <c r="D16" s="23"/>
      <c r="E16" s="22"/>
      <c r="F16" s="23"/>
      <c r="G16" s="24"/>
      <c r="H16" s="25"/>
      <c r="I16" s="25"/>
      <c r="J16" s="25"/>
      <c r="K16" s="25"/>
      <c r="L16" s="25"/>
      <c r="M16" s="25"/>
      <c r="N16" s="109">
        <f t="shared" ref="N16:S16" si="5">H16/10</f>
        <v>0</v>
      </c>
      <c r="O16" s="109">
        <f t="shared" si="5"/>
        <v>0</v>
      </c>
      <c r="P16" s="109">
        <f t="shared" si="5"/>
        <v>0</v>
      </c>
      <c r="Q16" s="109">
        <f t="shared" si="5"/>
        <v>0</v>
      </c>
      <c r="R16" s="109">
        <f t="shared" si="5"/>
        <v>0</v>
      </c>
      <c r="S16" s="109">
        <f t="shared" si="5"/>
        <v>0</v>
      </c>
      <c r="T16" s="108"/>
      <c r="U16" s="26"/>
      <c r="V16" s="24"/>
      <c r="W16" s="22"/>
      <c r="Y16" s="31">
        <f>A$15</f>
        <v>1</v>
      </c>
      <c r="AB16" s="7"/>
      <c r="AC16" s="7"/>
    </row>
    <row r="17" spans="1:29" ht="13.2" customHeight="1" x14ac:dyDescent="0.25">
      <c r="A17" s="21">
        <f>RANK(T17,$T$13:$T$176,0)</f>
        <v>3</v>
      </c>
      <c r="B17" s="22" t="e">
        <f>VLOOKUP($X17,УЧАСТНИКИ!$A$2:$L$1106,3,FALSE)</f>
        <v>#N/A</v>
      </c>
      <c r="C17" s="23" t="e">
        <f>VLOOKUP($X17,УЧАСТНИКИ!$A$2:$L$1106,4,FALSE)</f>
        <v>#N/A</v>
      </c>
      <c r="D17" s="23" t="e">
        <f>VLOOKUP($X17,УЧАСТНИКИ!$A$2:$L$1106,8,FALSE)</f>
        <v>#N/A</v>
      </c>
      <c r="E17" s="22" t="e">
        <f>VLOOKUP($X17,УЧАСТНИКИ!$A$2:$L$1106,5,FALSE)</f>
        <v>#N/A</v>
      </c>
      <c r="F17" s="23" t="e">
        <f>VLOOKUP($R17,УЧАСТНИКИ!$A$2:$L$1106,7,FALSE)</f>
        <v>#N/A</v>
      </c>
      <c r="G17" s="24" t="e">
        <f>VLOOKUP($X17,УЧАСТНИКИ!$A$2:$L$1106,11,FALSE)</f>
        <v>#N/A</v>
      </c>
      <c r="H17" s="25"/>
      <c r="I17" s="25"/>
      <c r="J17" s="25"/>
      <c r="K17" s="25"/>
      <c r="L17" s="25"/>
      <c r="M17" s="25"/>
      <c r="N17" s="107">
        <f t="shared" si="3"/>
        <v>0</v>
      </c>
      <c r="O17" s="107">
        <f t="shared" si="3"/>
        <v>0</v>
      </c>
      <c r="P17" s="107">
        <f t="shared" si="3"/>
        <v>0</v>
      </c>
      <c r="Q17" s="107">
        <f t="shared" si="3"/>
        <v>0</v>
      </c>
      <c r="R17" s="107">
        <f t="shared" si="3"/>
        <v>0</v>
      </c>
      <c r="S17" s="107">
        <f t="shared" si="3"/>
        <v>0</v>
      </c>
      <c r="T17" s="108">
        <f t="shared" si="1"/>
        <v>0</v>
      </c>
      <c r="U17" s="26" t="str">
        <f t="shared" si="4"/>
        <v>б/р</v>
      </c>
      <c r="V17" s="24" t="e">
        <f>VLOOKUP($X17,УЧАСТНИКИ!$A$2:$L$1106,9,FALSE)</f>
        <v>#N/A</v>
      </c>
      <c r="W17" s="22" t="e">
        <f>VLOOKUP($X17,УЧАСТНИКИ!$A$2:$L$1106,10,FALSE)</f>
        <v>#N/A</v>
      </c>
      <c r="Y17" s="31">
        <f>A$17</f>
        <v>3</v>
      </c>
      <c r="AB17" s="7"/>
      <c r="AC17" s="7"/>
    </row>
    <row r="18" spans="1:29" ht="13.2" customHeight="1" x14ac:dyDescent="0.25">
      <c r="A18" s="21"/>
      <c r="B18" s="22"/>
      <c r="C18" s="23"/>
      <c r="D18" s="23"/>
      <c r="E18" s="22"/>
      <c r="F18" s="23"/>
      <c r="G18" s="24"/>
      <c r="H18" s="25"/>
      <c r="I18" s="25"/>
      <c r="J18" s="25"/>
      <c r="K18" s="25"/>
      <c r="L18" s="25"/>
      <c r="M18" s="25"/>
      <c r="N18" s="109">
        <f t="shared" ref="N18:S18" si="6">H18/10</f>
        <v>0</v>
      </c>
      <c r="O18" s="109">
        <f t="shared" si="6"/>
        <v>0</v>
      </c>
      <c r="P18" s="109">
        <f t="shared" si="6"/>
        <v>0</v>
      </c>
      <c r="Q18" s="109">
        <f t="shared" si="6"/>
        <v>0</v>
      </c>
      <c r="R18" s="109">
        <f t="shared" si="6"/>
        <v>0</v>
      </c>
      <c r="S18" s="109">
        <f t="shared" si="6"/>
        <v>0</v>
      </c>
      <c r="T18" s="108"/>
      <c r="U18" s="26"/>
      <c r="V18" s="24"/>
      <c r="W18" s="22"/>
      <c r="Y18" s="31">
        <f>A$17</f>
        <v>3</v>
      </c>
      <c r="AB18" s="7"/>
      <c r="AC18" s="7"/>
    </row>
    <row r="19" spans="1:29" ht="13.2" customHeight="1" x14ac:dyDescent="0.25">
      <c r="A19" s="21">
        <f>RANK(T19,$T$13:$T$176,0)</f>
        <v>3</v>
      </c>
      <c r="B19" s="22" t="e">
        <f>VLOOKUP($X19,УЧАСТНИКИ!$A$2:$L$1106,3,FALSE)</f>
        <v>#N/A</v>
      </c>
      <c r="C19" s="23" t="e">
        <f>VLOOKUP($X19,УЧАСТНИКИ!$A$2:$L$1106,4,FALSE)</f>
        <v>#N/A</v>
      </c>
      <c r="D19" s="23" t="e">
        <f>VLOOKUP($X19,УЧАСТНИКИ!$A$2:$L$1106,8,FALSE)</f>
        <v>#N/A</v>
      </c>
      <c r="E19" s="22" t="e">
        <f>VLOOKUP($X19,УЧАСТНИКИ!$A$2:$L$1106,5,FALSE)</f>
        <v>#N/A</v>
      </c>
      <c r="F19" s="23" t="e">
        <f>VLOOKUP($R19,УЧАСТНИКИ!$A$2:$L$1106,7,FALSE)</f>
        <v>#N/A</v>
      </c>
      <c r="G19" s="24" t="e">
        <f>VLOOKUP($X19,УЧАСТНИКИ!$A$2:$L$1106,11,FALSE)</f>
        <v>#N/A</v>
      </c>
      <c r="H19" s="25"/>
      <c r="I19" s="25"/>
      <c r="J19" s="25"/>
      <c r="K19" s="25"/>
      <c r="L19" s="25"/>
      <c r="M19" s="25"/>
      <c r="N19" s="107">
        <f t="shared" si="3"/>
        <v>0</v>
      </c>
      <c r="O19" s="107">
        <f t="shared" si="3"/>
        <v>0</v>
      </c>
      <c r="P19" s="107">
        <f t="shared" si="3"/>
        <v>0</v>
      </c>
      <c r="Q19" s="107">
        <f t="shared" si="3"/>
        <v>0</v>
      </c>
      <c r="R19" s="107">
        <f t="shared" si="3"/>
        <v>0</v>
      </c>
      <c r="S19" s="107">
        <f t="shared" si="3"/>
        <v>0</v>
      </c>
      <c r="T19" s="108">
        <f t="shared" si="1"/>
        <v>0</v>
      </c>
      <c r="U19" s="26" t="str">
        <f t="shared" si="4"/>
        <v>б/р</v>
      </c>
      <c r="V19" s="24" t="e">
        <f>VLOOKUP($X19,УЧАСТНИКИ!$A$2:$L$1106,9,FALSE)</f>
        <v>#N/A</v>
      </c>
      <c r="W19" s="22" t="e">
        <f>VLOOKUP($X19,УЧАСТНИКИ!$A$2:$L$1106,10,FALSE)</f>
        <v>#N/A</v>
      </c>
      <c r="Y19" s="31">
        <f>A$19</f>
        <v>3</v>
      </c>
      <c r="AB19" s="7"/>
      <c r="AC19" s="7"/>
    </row>
    <row r="20" spans="1:29" ht="13.2" customHeight="1" x14ac:dyDescent="0.25">
      <c r="A20" s="21"/>
      <c r="B20" s="22"/>
      <c r="C20" s="23"/>
      <c r="D20" s="23"/>
      <c r="E20" s="22"/>
      <c r="F20" s="23"/>
      <c r="G20" s="24"/>
      <c r="H20" s="25"/>
      <c r="I20" s="25"/>
      <c r="J20" s="25"/>
      <c r="K20" s="25"/>
      <c r="L20" s="25"/>
      <c r="M20" s="25"/>
      <c r="N20" s="109">
        <f t="shared" ref="N20:S20" si="7">H20/10</f>
        <v>0</v>
      </c>
      <c r="O20" s="109">
        <f t="shared" si="7"/>
        <v>0</v>
      </c>
      <c r="P20" s="109">
        <f t="shared" si="7"/>
        <v>0</v>
      </c>
      <c r="Q20" s="109">
        <f t="shared" si="7"/>
        <v>0</v>
      </c>
      <c r="R20" s="109">
        <f t="shared" si="7"/>
        <v>0</v>
      </c>
      <c r="S20" s="109">
        <f t="shared" si="7"/>
        <v>0</v>
      </c>
      <c r="T20" s="108"/>
      <c r="U20" s="26"/>
      <c r="V20" s="24"/>
      <c r="W20" s="22"/>
      <c r="Y20" s="31">
        <f>A$19</f>
        <v>3</v>
      </c>
      <c r="AB20" s="7"/>
      <c r="AC20" s="7"/>
    </row>
    <row r="21" spans="1:29" ht="13.2" customHeight="1" x14ac:dyDescent="0.25">
      <c r="A21" s="21">
        <f>RANK(T21,$T$13:$T$176,0)</f>
        <v>3</v>
      </c>
      <c r="B21" s="22" t="e">
        <f>VLOOKUP($X21,УЧАСТНИКИ!$A$2:$L$1106,3,FALSE)</f>
        <v>#N/A</v>
      </c>
      <c r="C21" s="23" t="e">
        <f>VLOOKUP($X21,УЧАСТНИКИ!$A$2:$L$1106,4,FALSE)</f>
        <v>#N/A</v>
      </c>
      <c r="D21" s="23" t="e">
        <f>VLOOKUP($X21,УЧАСТНИКИ!$A$2:$L$1106,8,FALSE)</f>
        <v>#N/A</v>
      </c>
      <c r="E21" s="22" t="e">
        <f>VLOOKUP($X21,УЧАСТНИКИ!$A$2:$L$1106,5,FALSE)</f>
        <v>#N/A</v>
      </c>
      <c r="F21" s="23" t="e">
        <f>VLOOKUP($R21,УЧАСТНИКИ!$A$2:$L$1106,7,FALSE)</f>
        <v>#N/A</v>
      </c>
      <c r="G21" s="24" t="e">
        <f>VLOOKUP($X21,УЧАСТНИКИ!$A$2:$L$1106,11,FALSE)</f>
        <v>#N/A</v>
      </c>
      <c r="H21" s="25"/>
      <c r="I21" s="25"/>
      <c r="J21" s="25"/>
      <c r="K21" s="25"/>
      <c r="L21" s="25"/>
      <c r="M21" s="25"/>
      <c r="N21" s="107">
        <f t="shared" si="3"/>
        <v>0</v>
      </c>
      <c r="O21" s="107">
        <f t="shared" si="3"/>
        <v>0</v>
      </c>
      <c r="P21" s="107">
        <f t="shared" si="3"/>
        <v>0</v>
      </c>
      <c r="Q21" s="107">
        <f t="shared" si="3"/>
        <v>0</v>
      </c>
      <c r="R21" s="107">
        <f t="shared" si="3"/>
        <v>0</v>
      </c>
      <c r="S21" s="107">
        <f t="shared" si="3"/>
        <v>0</v>
      </c>
      <c r="T21" s="108">
        <f t="shared" ref="T21:T37" si="8">MAX(N21,O21,P21,Q21,R21,S21)</f>
        <v>0</v>
      </c>
      <c r="U21" s="26" t="str">
        <f t="shared" si="4"/>
        <v>б/р</v>
      </c>
      <c r="V21" s="24" t="e">
        <f>VLOOKUP($X21,УЧАСТНИКИ!$A$2:$L$1106,9,FALSE)</f>
        <v>#N/A</v>
      </c>
      <c r="W21" s="22" t="e">
        <f>VLOOKUP($X21,УЧАСТНИКИ!$A$2:$L$1106,10,FALSE)</f>
        <v>#N/A</v>
      </c>
      <c r="Y21" s="31">
        <f>A$21</f>
        <v>3</v>
      </c>
      <c r="AB21" s="7"/>
      <c r="AC21" s="7"/>
    </row>
    <row r="22" spans="1:29" ht="13.2" customHeight="1" x14ac:dyDescent="0.25">
      <c r="A22" s="21"/>
      <c r="B22" s="22"/>
      <c r="C22" s="23"/>
      <c r="D22" s="23"/>
      <c r="E22" s="22"/>
      <c r="F22" s="23"/>
      <c r="G22" s="24"/>
      <c r="H22" s="25"/>
      <c r="I22" s="25"/>
      <c r="J22" s="25"/>
      <c r="K22" s="25"/>
      <c r="L22" s="25"/>
      <c r="M22" s="25"/>
      <c r="N22" s="109">
        <f t="shared" ref="N22:S22" si="9">H22/10</f>
        <v>0</v>
      </c>
      <c r="O22" s="109">
        <f t="shared" si="9"/>
        <v>0</v>
      </c>
      <c r="P22" s="109">
        <f t="shared" si="9"/>
        <v>0</v>
      </c>
      <c r="Q22" s="109">
        <f t="shared" si="9"/>
        <v>0</v>
      </c>
      <c r="R22" s="109">
        <f t="shared" si="9"/>
        <v>0</v>
      </c>
      <c r="S22" s="109">
        <f t="shared" si="9"/>
        <v>0</v>
      </c>
      <c r="T22" s="108"/>
      <c r="U22" s="26"/>
      <c r="V22" s="24"/>
      <c r="W22" s="22"/>
      <c r="Y22" s="31">
        <f>A$21</f>
        <v>3</v>
      </c>
      <c r="AB22" s="7"/>
      <c r="AC22" s="7"/>
    </row>
    <row r="23" spans="1:29" ht="13.2" customHeight="1" x14ac:dyDescent="0.25">
      <c r="A23" s="21">
        <f t="shared" ref="A23:A75" si="10">RANK(T23,$T$13:$T$176,0)</f>
        <v>3</v>
      </c>
      <c r="B23" s="22" t="e">
        <f>VLOOKUP($X23,УЧАСТНИКИ!$A$2:$L$1106,3,FALSE)</f>
        <v>#N/A</v>
      </c>
      <c r="C23" s="23" t="e">
        <f>VLOOKUP($X23,УЧАСТНИКИ!$A$2:$L$1106,4,FALSE)</f>
        <v>#N/A</v>
      </c>
      <c r="D23" s="23" t="e">
        <f>VLOOKUP($X23,УЧАСТНИКИ!$A$2:$L$1106,8,FALSE)</f>
        <v>#N/A</v>
      </c>
      <c r="E23" s="22" t="e">
        <f>VLOOKUP($X23,УЧАСТНИКИ!$A$2:$L$1106,5,FALSE)</f>
        <v>#N/A</v>
      </c>
      <c r="F23" s="23" t="e">
        <f>VLOOKUP($R23,УЧАСТНИКИ!$A$2:$L$1106,7,FALSE)</f>
        <v>#N/A</v>
      </c>
      <c r="G23" s="24" t="e">
        <f>VLOOKUP($X23,УЧАСТНИКИ!$A$2:$L$1106,11,FALSE)</f>
        <v>#N/A</v>
      </c>
      <c r="H23" s="25"/>
      <c r="I23" s="25"/>
      <c r="J23" s="25"/>
      <c r="K23" s="25"/>
      <c r="L23" s="25"/>
      <c r="M23" s="25"/>
      <c r="N23" s="107">
        <f t="shared" si="3"/>
        <v>0</v>
      </c>
      <c r="O23" s="107">
        <f t="shared" si="3"/>
        <v>0</v>
      </c>
      <c r="P23" s="107">
        <f t="shared" si="3"/>
        <v>0</v>
      </c>
      <c r="Q23" s="107">
        <f t="shared" si="3"/>
        <v>0</v>
      </c>
      <c r="R23" s="107">
        <f t="shared" si="3"/>
        <v>0</v>
      </c>
      <c r="S23" s="107">
        <f t="shared" si="3"/>
        <v>0</v>
      </c>
      <c r="T23" s="108">
        <f t="shared" si="8"/>
        <v>0</v>
      </c>
      <c r="U23" s="26" t="str">
        <f t="shared" si="4"/>
        <v>б/р</v>
      </c>
      <c r="V23" s="24" t="e">
        <f>VLOOKUP($X23,УЧАСТНИКИ!$A$2:$L$1106,9,FALSE)</f>
        <v>#N/A</v>
      </c>
      <c r="W23" s="22" t="e">
        <f>VLOOKUP($X23,УЧАСТНИКИ!$A$2:$L$1106,10,FALSE)</f>
        <v>#N/A</v>
      </c>
      <c r="Y23" s="31">
        <f>A$23</f>
        <v>3</v>
      </c>
      <c r="AB23" s="7"/>
      <c r="AC23" s="7"/>
    </row>
    <row r="24" spans="1:29" ht="13.2" customHeight="1" x14ac:dyDescent="0.25">
      <c r="A24" s="21"/>
      <c r="B24" s="22"/>
      <c r="C24" s="23"/>
      <c r="D24" s="23"/>
      <c r="E24" s="22"/>
      <c r="F24" s="23"/>
      <c r="G24" s="24"/>
      <c r="H24" s="25"/>
      <c r="I24" s="25"/>
      <c r="J24" s="25"/>
      <c r="K24" s="25"/>
      <c r="L24" s="25"/>
      <c r="M24" s="25"/>
      <c r="N24" s="109">
        <f t="shared" ref="N24:S24" si="11">H24/10</f>
        <v>0</v>
      </c>
      <c r="O24" s="109">
        <f t="shared" si="11"/>
        <v>0</v>
      </c>
      <c r="P24" s="109">
        <f t="shared" si="11"/>
        <v>0</v>
      </c>
      <c r="Q24" s="109">
        <f t="shared" si="11"/>
        <v>0</v>
      </c>
      <c r="R24" s="109">
        <f t="shared" si="11"/>
        <v>0</v>
      </c>
      <c r="S24" s="109">
        <f t="shared" si="11"/>
        <v>0</v>
      </c>
      <c r="T24" s="108"/>
      <c r="U24" s="26"/>
      <c r="V24" s="24"/>
      <c r="W24" s="22"/>
      <c r="Y24" s="31">
        <f>A$23</f>
        <v>3</v>
      </c>
      <c r="AB24" s="7"/>
      <c r="AC24" s="7"/>
    </row>
    <row r="25" spans="1:29" ht="13.2" customHeight="1" x14ac:dyDescent="0.25">
      <c r="A25" s="21">
        <f t="shared" si="10"/>
        <v>3</v>
      </c>
      <c r="B25" s="22" t="e">
        <f>VLOOKUP($X25,УЧАСТНИКИ!$A$2:$L$1106,3,FALSE)</f>
        <v>#N/A</v>
      </c>
      <c r="C25" s="23" t="e">
        <f>VLOOKUP($X25,УЧАСТНИКИ!$A$2:$L$1106,4,FALSE)</f>
        <v>#N/A</v>
      </c>
      <c r="D25" s="23" t="e">
        <f>VLOOKUP($X25,УЧАСТНИКИ!$A$2:$L$1106,8,FALSE)</f>
        <v>#N/A</v>
      </c>
      <c r="E25" s="22" t="e">
        <f>VLOOKUP($X25,УЧАСТНИКИ!$A$2:$L$1106,5,FALSE)</f>
        <v>#N/A</v>
      </c>
      <c r="F25" s="23" t="e">
        <f>VLOOKUP($R25,УЧАСТНИКИ!$A$2:$L$1106,7,FALSE)</f>
        <v>#N/A</v>
      </c>
      <c r="G25" s="24" t="e">
        <f>VLOOKUP($X25,УЧАСТНИКИ!$A$2:$L$1106,11,FALSE)</f>
        <v>#N/A</v>
      </c>
      <c r="H25" s="25"/>
      <c r="I25" s="25"/>
      <c r="J25" s="25"/>
      <c r="K25" s="25"/>
      <c r="L25" s="25"/>
      <c r="M25" s="25"/>
      <c r="N25" s="107">
        <f t="shared" si="3"/>
        <v>0</v>
      </c>
      <c r="O25" s="107">
        <f t="shared" si="3"/>
        <v>0</v>
      </c>
      <c r="P25" s="107">
        <f t="shared" si="3"/>
        <v>0</v>
      </c>
      <c r="Q25" s="107">
        <f t="shared" si="3"/>
        <v>0</v>
      </c>
      <c r="R25" s="107">
        <f t="shared" si="3"/>
        <v>0</v>
      </c>
      <c r="S25" s="107">
        <f t="shared" si="3"/>
        <v>0</v>
      </c>
      <c r="T25" s="108">
        <f t="shared" si="8"/>
        <v>0</v>
      </c>
      <c r="U25" s="26" t="str">
        <f t="shared" si="4"/>
        <v>б/р</v>
      </c>
      <c r="V25" s="24" t="e">
        <f>VLOOKUP($X25,УЧАСТНИКИ!$A$2:$L$1106,9,FALSE)</f>
        <v>#N/A</v>
      </c>
      <c r="W25" s="22" t="e">
        <f>VLOOKUP($X25,УЧАСТНИКИ!$A$2:$L$1106,10,FALSE)</f>
        <v>#N/A</v>
      </c>
      <c r="Y25" s="31">
        <f>A$25</f>
        <v>3</v>
      </c>
      <c r="AB25" s="7"/>
      <c r="AC25" s="7"/>
    </row>
    <row r="26" spans="1:29" ht="13.2" customHeight="1" x14ac:dyDescent="0.25">
      <c r="A26" s="21"/>
      <c r="B26" s="22"/>
      <c r="C26" s="23"/>
      <c r="D26" s="23"/>
      <c r="E26" s="22"/>
      <c r="F26" s="23"/>
      <c r="G26" s="24"/>
      <c r="H26" s="25"/>
      <c r="I26" s="25"/>
      <c r="J26" s="25"/>
      <c r="K26" s="25"/>
      <c r="L26" s="25"/>
      <c r="M26" s="25"/>
      <c r="N26" s="109">
        <f t="shared" ref="N26:S26" si="12">H26/10</f>
        <v>0</v>
      </c>
      <c r="O26" s="109">
        <f t="shared" si="12"/>
        <v>0</v>
      </c>
      <c r="P26" s="109">
        <f t="shared" si="12"/>
        <v>0</v>
      </c>
      <c r="Q26" s="109">
        <f t="shared" si="12"/>
        <v>0</v>
      </c>
      <c r="R26" s="109">
        <f t="shared" si="12"/>
        <v>0</v>
      </c>
      <c r="S26" s="109">
        <f t="shared" si="12"/>
        <v>0</v>
      </c>
      <c r="T26" s="108"/>
      <c r="U26" s="26"/>
      <c r="V26" s="24"/>
      <c r="W26" s="22"/>
      <c r="Y26" s="31">
        <f>A$25</f>
        <v>3</v>
      </c>
      <c r="AB26" s="7"/>
      <c r="AC26" s="7"/>
    </row>
    <row r="27" spans="1:29" ht="13.2" customHeight="1" x14ac:dyDescent="0.25">
      <c r="A27" s="21">
        <f t="shared" si="10"/>
        <v>3</v>
      </c>
      <c r="B27" s="22" t="e">
        <f>VLOOKUP($X27,УЧАСТНИКИ!$A$2:$L$1106,3,FALSE)</f>
        <v>#N/A</v>
      </c>
      <c r="C27" s="23" t="e">
        <f>VLOOKUP($X27,УЧАСТНИКИ!$A$2:$L$1106,4,FALSE)</f>
        <v>#N/A</v>
      </c>
      <c r="D27" s="23" t="e">
        <f>VLOOKUP($X27,УЧАСТНИКИ!$A$2:$L$1106,8,FALSE)</f>
        <v>#N/A</v>
      </c>
      <c r="E27" s="22" t="e">
        <f>VLOOKUP($X27,УЧАСТНИКИ!$A$2:$L$1106,5,FALSE)</f>
        <v>#N/A</v>
      </c>
      <c r="F27" s="23" t="e">
        <f>VLOOKUP($R27,УЧАСТНИКИ!$A$2:$L$1106,7,FALSE)</f>
        <v>#N/A</v>
      </c>
      <c r="G27" s="24" t="e">
        <f>VLOOKUP($X27,УЧАСТНИКИ!$A$2:$L$1106,11,FALSE)</f>
        <v>#N/A</v>
      </c>
      <c r="H27" s="25"/>
      <c r="I27" s="25"/>
      <c r="J27" s="25"/>
      <c r="K27" s="25"/>
      <c r="L27" s="25"/>
      <c r="M27" s="25"/>
      <c r="N27" s="107">
        <f t="shared" si="3"/>
        <v>0</v>
      </c>
      <c r="O27" s="107">
        <f t="shared" si="3"/>
        <v>0</v>
      </c>
      <c r="P27" s="107">
        <f t="shared" si="3"/>
        <v>0</v>
      </c>
      <c r="Q27" s="107">
        <f t="shared" si="3"/>
        <v>0</v>
      </c>
      <c r="R27" s="107">
        <f t="shared" si="3"/>
        <v>0</v>
      </c>
      <c r="S27" s="107">
        <f t="shared" si="3"/>
        <v>0</v>
      </c>
      <c r="T27" s="108">
        <f t="shared" si="8"/>
        <v>0</v>
      </c>
      <c r="U27" s="26" t="str">
        <f t="shared" si="4"/>
        <v>б/р</v>
      </c>
      <c r="V27" s="24" t="e">
        <f>VLOOKUP($X27,УЧАСТНИКИ!$A$2:$L$1106,9,FALSE)</f>
        <v>#N/A</v>
      </c>
      <c r="W27" s="22" t="e">
        <f>VLOOKUP($X27,УЧАСТНИКИ!$A$2:$L$1106,10,FALSE)</f>
        <v>#N/A</v>
      </c>
      <c r="Y27" s="31">
        <f>A$27</f>
        <v>3</v>
      </c>
      <c r="AB27" s="7"/>
      <c r="AC27" s="7"/>
    </row>
    <row r="28" spans="1:29" ht="13.2" customHeight="1" x14ac:dyDescent="0.25">
      <c r="A28" s="21"/>
      <c r="B28" s="22"/>
      <c r="C28" s="23"/>
      <c r="D28" s="23"/>
      <c r="E28" s="22"/>
      <c r="F28" s="23"/>
      <c r="G28" s="24"/>
      <c r="H28" s="25"/>
      <c r="I28" s="25"/>
      <c r="J28" s="25"/>
      <c r="K28" s="25"/>
      <c r="L28" s="25"/>
      <c r="M28" s="25"/>
      <c r="N28" s="109">
        <f t="shared" ref="N28:S28" si="13">H28/10</f>
        <v>0</v>
      </c>
      <c r="O28" s="109">
        <f t="shared" si="13"/>
        <v>0</v>
      </c>
      <c r="P28" s="109">
        <f t="shared" si="13"/>
        <v>0</v>
      </c>
      <c r="Q28" s="109">
        <f t="shared" si="13"/>
        <v>0</v>
      </c>
      <c r="R28" s="109">
        <f t="shared" si="13"/>
        <v>0</v>
      </c>
      <c r="S28" s="109">
        <f t="shared" si="13"/>
        <v>0</v>
      </c>
      <c r="T28" s="108"/>
      <c r="U28" s="26"/>
      <c r="V28" s="24"/>
      <c r="W28" s="22"/>
      <c r="Y28" s="31">
        <f>A$27</f>
        <v>3</v>
      </c>
      <c r="AB28" s="7"/>
      <c r="AC28" s="7"/>
    </row>
    <row r="29" spans="1:29" ht="13.2" customHeight="1" x14ac:dyDescent="0.25">
      <c r="A29" s="21">
        <f t="shared" si="10"/>
        <v>3</v>
      </c>
      <c r="B29" s="22" t="e">
        <f>VLOOKUP($X29,УЧАСТНИКИ!$A$2:$L$1106,3,FALSE)</f>
        <v>#N/A</v>
      </c>
      <c r="C29" s="23" t="e">
        <f>VLOOKUP($X29,УЧАСТНИКИ!$A$2:$L$1106,4,FALSE)</f>
        <v>#N/A</v>
      </c>
      <c r="D29" s="23" t="e">
        <f>VLOOKUP($X29,УЧАСТНИКИ!$A$2:$L$1106,8,FALSE)</f>
        <v>#N/A</v>
      </c>
      <c r="E29" s="22" t="e">
        <f>VLOOKUP($X29,УЧАСТНИКИ!$A$2:$L$1106,5,FALSE)</f>
        <v>#N/A</v>
      </c>
      <c r="F29" s="23" t="e">
        <f>VLOOKUP($R29,УЧАСТНИКИ!$A$2:$L$1106,7,FALSE)</f>
        <v>#N/A</v>
      </c>
      <c r="G29" s="24" t="e">
        <f>VLOOKUP($X29,УЧАСТНИКИ!$A$2:$L$1106,11,FALSE)</f>
        <v>#N/A</v>
      </c>
      <c r="H29" s="25"/>
      <c r="I29" s="25"/>
      <c r="J29" s="25"/>
      <c r="K29" s="25"/>
      <c r="L29" s="25"/>
      <c r="M29" s="25"/>
      <c r="N29" s="107">
        <f t="shared" si="3"/>
        <v>0</v>
      </c>
      <c r="O29" s="107">
        <f t="shared" si="3"/>
        <v>0</v>
      </c>
      <c r="P29" s="107">
        <f t="shared" si="3"/>
        <v>0</v>
      </c>
      <c r="Q29" s="107">
        <f t="shared" si="3"/>
        <v>0</v>
      </c>
      <c r="R29" s="107">
        <f t="shared" si="3"/>
        <v>0</v>
      </c>
      <c r="S29" s="107">
        <f t="shared" si="3"/>
        <v>0</v>
      </c>
      <c r="T29" s="108">
        <f t="shared" si="8"/>
        <v>0</v>
      </c>
      <c r="U29" s="26" t="str">
        <f t="shared" si="4"/>
        <v>б/р</v>
      </c>
      <c r="V29" s="24" t="e">
        <f>VLOOKUP($X29,УЧАСТНИКИ!$A$2:$L$1106,9,FALSE)</f>
        <v>#N/A</v>
      </c>
      <c r="W29" s="22" t="e">
        <f>VLOOKUP($X29,УЧАСТНИКИ!$A$2:$L$1106,10,FALSE)</f>
        <v>#N/A</v>
      </c>
      <c r="Y29" s="31">
        <f>A$29</f>
        <v>3</v>
      </c>
      <c r="AB29" s="7"/>
      <c r="AC29" s="7"/>
    </row>
    <row r="30" spans="1:29" ht="13.2" customHeight="1" x14ac:dyDescent="0.25">
      <c r="A30" s="21"/>
      <c r="B30" s="22"/>
      <c r="C30" s="23"/>
      <c r="D30" s="23"/>
      <c r="E30" s="22"/>
      <c r="F30" s="23"/>
      <c r="G30" s="24"/>
      <c r="H30" s="25"/>
      <c r="I30" s="25"/>
      <c r="J30" s="25"/>
      <c r="K30" s="25"/>
      <c r="L30" s="25"/>
      <c r="M30" s="25"/>
      <c r="N30" s="109">
        <f t="shared" ref="N30:S30" si="14">H30/10</f>
        <v>0</v>
      </c>
      <c r="O30" s="109">
        <f t="shared" si="14"/>
        <v>0</v>
      </c>
      <c r="P30" s="109">
        <f t="shared" si="14"/>
        <v>0</v>
      </c>
      <c r="Q30" s="109">
        <f t="shared" si="14"/>
        <v>0</v>
      </c>
      <c r="R30" s="109">
        <f t="shared" si="14"/>
        <v>0</v>
      </c>
      <c r="S30" s="109">
        <f t="shared" si="14"/>
        <v>0</v>
      </c>
      <c r="T30" s="108"/>
      <c r="U30" s="26"/>
      <c r="V30" s="24"/>
      <c r="W30" s="22"/>
      <c r="Y30" s="31">
        <f>A$29</f>
        <v>3</v>
      </c>
      <c r="AB30" s="7"/>
      <c r="AC30" s="7"/>
    </row>
    <row r="31" spans="1:29" ht="13.2" customHeight="1" x14ac:dyDescent="0.25">
      <c r="A31" s="21">
        <f t="shared" si="10"/>
        <v>3</v>
      </c>
      <c r="B31" s="22" t="e">
        <f>VLOOKUP($X31,УЧАСТНИКИ!$A$2:$L$1106,3,FALSE)</f>
        <v>#N/A</v>
      </c>
      <c r="C31" s="23" t="e">
        <f>VLOOKUP($X31,УЧАСТНИКИ!$A$2:$L$1106,4,FALSE)</f>
        <v>#N/A</v>
      </c>
      <c r="D31" s="23" t="e">
        <f>VLOOKUP($X31,УЧАСТНИКИ!$A$2:$L$1106,8,FALSE)</f>
        <v>#N/A</v>
      </c>
      <c r="E31" s="22" t="e">
        <f>VLOOKUP($X31,УЧАСТНИКИ!$A$2:$L$1106,5,FALSE)</f>
        <v>#N/A</v>
      </c>
      <c r="F31" s="23" t="e">
        <f>VLOOKUP($R31,УЧАСТНИКИ!$A$2:$L$1106,7,FALSE)</f>
        <v>#N/A</v>
      </c>
      <c r="G31" s="24" t="e">
        <f>VLOOKUP($X31,УЧАСТНИКИ!$A$2:$L$1106,11,FALSE)</f>
        <v>#N/A</v>
      </c>
      <c r="H31" s="25"/>
      <c r="I31" s="25"/>
      <c r="J31" s="25"/>
      <c r="K31" s="25"/>
      <c r="L31" s="25"/>
      <c r="M31" s="106"/>
      <c r="N31" s="107">
        <f t="shared" ref="N31:S31" si="15">H31/100</f>
        <v>0</v>
      </c>
      <c r="O31" s="107">
        <f t="shared" si="15"/>
        <v>0</v>
      </c>
      <c r="P31" s="107">
        <f t="shared" si="15"/>
        <v>0</v>
      </c>
      <c r="Q31" s="107">
        <f t="shared" si="15"/>
        <v>0</v>
      </c>
      <c r="R31" s="107">
        <f t="shared" si="15"/>
        <v>0</v>
      </c>
      <c r="S31" s="107">
        <f t="shared" si="15"/>
        <v>0</v>
      </c>
      <c r="T31" s="108">
        <f t="shared" si="8"/>
        <v>0</v>
      </c>
      <c r="U31" s="26" t="str">
        <f t="shared" si="4"/>
        <v>б/р</v>
      </c>
      <c r="V31" s="24" t="e">
        <f>VLOOKUP($X31,УЧАСТНИКИ!$A$2:$L$1106,9,FALSE)</f>
        <v>#N/A</v>
      </c>
      <c r="W31" s="22" t="e">
        <f>VLOOKUP($X31,УЧАСТНИКИ!$A$2:$L$1106,10,FALSE)</f>
        <v>#N/A</v>
      </c>
      <c r="Y31" s="31">
        <f>A$31</f>
        <v>3</v>
      </c>
      <c r="AB31" s="7"/>
      <c r="AC31" s="7"/>
    </row>
    <row r="32" spans="1:29" ht="13.2" customHeight="1" x14ac:dyDescent="0.25">
      <c r="A32" s="21"/>
      <c r="B32" s="22"/>
      <c r="C32" s="23"/>
      <c r="D32" s="23"/>
      <c r="E32" s="22"/>
      <c r="F32" s="23"/>
      <c r="G32" s="24"/>
      <c r="H32" s="25"/>
      <c r="I32" s="25"/>
      <c r="J32" s="25"/>
      <c r="K32" s="25"/>
      <c r="L32" s="25"/>
      <c r="M32" s="106"/>
      <c r="N32" s="109">
        <f t="shared" ref="N32:S32" si="16">H32/10</f>
        <v>0</v>
      </c>
      <c r="O32" s="109">
        <f t="shared" si="16"/>
        <v>0</v>
      </c>
      <c r="P32" s="109">
        <f t="shared" si="16"/>
        <v>0</v>
      </c>
      <c r="Q32" s="109">
        <f t="shared" si="16"/>
        <v>0</v>
      </c>
      <c r="R32" s="109">
        <f t="shared" si="16"/>
        <v>0</v>
      </c>
      <c r="S32" s="109">
        <f t="shared" si="16"/>
        <v>0</v>
      </c>
      <c r="T32" s="108"/>
      <c r="U32" s="26"/>
      <c r="V32" s="24"/>
      <c r="W32" s="22"/>
      <c r="Y32" s="31">
        <f>A$31</f>
        <v>3</v>
      </c>
      <c r="AB32" s="7"/>
      <c r="AC32" s="7"/>
    </row>
    <row r="33" spans="1:29" ht="13.2" customHeight="1" x14ac:dyDescent="0.25">
      <c r="A33" s="21">
        <f t="shared" si="10"/>
        <v>3</v>
      </c>
      <c r="B33" s="22" t="e">
        <f>VLOOKUP($X33,УЧАСТНИКИ!$A$2:$L$1106,3,FALSE)</f>
        <v>#N/A</v>
      </c>
      <c r="C33" s="23" t="e">
        <f>VLOOKUP($X33,УЧАСТНИКИ!$A$2:$L$1106,4,FALSE)</f>
        <v>#N/A</v>
      </c>
      <c r="D33" s="23" t="e">
        <f>VLOOKUP($X33,УЧАСТНИКИ!$A$2:$L$1106,8,FALSE)</f>
        <v>#N/A</v>
      </c>
      <c r="E33" s="22" t="e">
        <f>VLOOKUP($X33,УЧАСТНИКИ!$A$2:$L$1106,5,FALSE)</f>
        <v>#N/A</v>
      </c>
      <c r="F33" s="23" t="e">
        <f>VLOOKUP($R33,УЧАСТНИКИ!$A$2:$L$1106,7,FALSE)</f>
        <v>#N/A</v>
      </c>
      <c r="G33" s="24" t="e">
        <f>VLOOKUP($X33,УЧАСТНИКИ!$A$2:$L$1106,11,FALSE)</f>
        <v>#N/A</v>
      </c>
      <c r="H33" s="25"/>
      <c r="I33" s="25"/>
      <c r="J33" s="25"/>
      <c r="K33" s="25"/>
      <c r="L33" s="25"/>
      <c r="M33" s="25"/>
      <c r="N33" s="107">
        <f t="shared" ref="N33:S33" si="17">H33/100</f>
        <v>0</v>
      </c>
      <c r="O33" s="107">
        <f t="shared" si="17"/>
        <v>0</v>
      </c>
      <c r="P33" s="107">
        <f t="shared" si="17"/>
        <v>0</v>
      </c>
      <c r="Q33" s="107">
        <f t="shared" si="17"/>
        <v>0</v>
      </c>
      <c r="R33" s="107">
        <f t="shared" si="17"/>
        <v>0</v>
      </c>
      <c r="S33" s="107">
        <f t="shared" si="17"/>
        <v>0</v>
      </c>
      <c r="T33" s="108">
        <f t="shared" si="8"/>
        <v>0</v>
      </c>
      <c r="U33" s="26" t="str">
        <f t="shared" si="4"/>
        <v>б/р</v>
      </c>
      <c r="V33" s="24" t="e">
        <f>VLOOKUP($X33,УЧАСТНИКИ!$A$2:$L$1106,9,FALSE)</f>
        <v>#N/A</v>
      </c>
      <c r="W33" s="22" t="e">
        <f>VLOOKUP($X33,УЧАСТНИКИ!$A$2:$L$1106,10,FALSE)</f>
        <v>#N/A</v>
      </c>
      <c r="Y33" s="31">
        <f>A$33</f>
        <v>3</v>
      </c>
      <c r="AB33" s="7"/>
      <c r="AC33" s="7"/>
    </row>
    <row r="34" spans="1:29" ht="13.2" customHeight="1" x14ac:dyDescent="0.25">
      <c r="A34" s="21"/>
      <c r="B34" s="22"/>
      <c r="C34" s="23"/>
      <c r="D34" s="23"/>
      <c r="E34" s="22"/>
      <c r="F34" s="23"/>
      <c r="G34" s="24"/>
      <c r="H34" s="25"/>
      <c r="I34" s="25"/>
      <c r="J34" s="25"/>
      <c r="K34" s="25"/>
      <c r="L34" s="25"/>
      <c r="M34" s="25"/>
      <c r="N34" s="109">
        <f t="shared" ref="N34:S34" si="18">H34/10</f>
        <v>0</v>
      </c>
      <c r="O34" s="109">
        <f t="shared" si="18"/>
        <v>0</v>
      </c>
      <c r="P34" s="109">
        <f t="shared" si="18"/>
        <v>0</v>
      </c>
      <c r="Q34" s="109">
        <f t="shared" si="18"/>
        <v>0</v>
      </c>
      <c r="R34" s="109">
        <f t="shared" si="18"/>
        <v>0</v>
      </c>
      <c r="S34" s="109">
        <f t="shared" si="18"/>
        <v>0</v>
      </c>
      <c r="T34" s="108"/>
      <c r="U34" s="26"/>
      <c r="V34" s="24"/>
      <c r="W34" s="22"/>
      <c r="Y34" s="31">
        <f>A$33</f>
        <v>3</v>
      </c>
      <c r="AB34" s="7"/>
      <c r="AC34" s="7"/>
    </row>
    <row r="35" spans="1:29" ht="13.2" customHeight="1" x14ac:dyDescent="0.25">
      <c r="A35" s="21">
        <f t="shared" si="10"/>
        <v>3</v>
      </c>
      <c r="B35" s="22" t="e">
        <f>VLOOKUP($X35,УЧАСТНИКИ!$A$2:$L$1106,3,FALSE)</f>
        <v>#N/A</v>
      </c>
      <c r="C35" s="23" t="e">
        <f>VLOOKUP($X35,УЧАСТНИКИ!$A$2:$L$1106,4,FALSE)</f>
        <v>#N/A</v>
      </c>
      <c r="D35" s="23" t="e">
        <f>VLOOKUP($X35,УЧАСТНИКИ!$A$2:$L$1106,8,FALSE)</f>
        <v>#N/A</v>
      </c>
      <c r="E35" s="22" t="e">
        <f>VLOOKUP($X35,УЧАСТНИКИ!$A$2:$L$1106,5,FALSE)</f>
        <v>#N/A</v>
      </c>
      <c r="F35" s="23" t="e">
        <f>VLOOKUP($R35,УЧАСТНИКИ!$A$2:$L$1106,7,FALSE)</f>
        <v>#N/A</v>
      </c>
      <c r="G35" s="24" t="e">
        <f>VLOOKUP($X35,УЧАСТНИКИ!$A$2:$L$1106,11,FALSE)</f>
        <v>#N/A</v>
      </c>
      <c r="H35" s="25"/>
      <c r="I35" s="25"/>
      <c r="J35" s="25"/>
      <c r="K35" s="25"/>
      <c r="L35" s="25"/>
      <c r="M35" s="25"/>
      <c r="N35" s="107">
        <f t="shared" ref="N35:S35" si="19">H35/100</f>
        <v>0</v>
      </c>
      <c r="O35" s="107">
        <f t="shared" si="19"/>
        <v>0</v>
      </c>
      <c r="P35" s="107">
        <f t="shared" si="19"/>
        <v>0</v>
      </c>
      <c r="Q35" s="107">
        <f t="shared" si="19"/>
        <v>0</v>
      </c>
      <c r="R35" s="107">
        <f t="shared" si="19"/>
        <v>0</v>
      </c>
      <c r="S35" s="107">
        <f t="shared" si="19"/>
        <v>0</v>
      </c>
      <c r="T35" s="108">
        <f t="shared" si="8"/>
        <v>0</v>
      </c>
      <c r="U35" s="26" t="str">
        <f t="shared" si="4"/>
        <v>б/р</v>
      </c>
      <c r="V35" s="24" t="e">
        <f>VLOOKUP($X35,УЧАСТНИКИ!$A$2:$L$1106,9,FALSE)</f>
        <v>#N/A</v>
      </c>
      <c r="W35" s="22" t="e">
        <f>VLOOKUP($X35,УЧАСТНИКИ!$A$2:$L$1106,10,FALSE)</f>
        <v>#N/A</v>
      </c>
      <c r="Y35" s="31">
        <f>A$35</f>
        <v>3</v>
      </c>
      <c r="AB35" s="7"/>
      <c r="AC35" s="7"/>
    </row>
    <row r="36" spans="1:29" ht="13.2" customHeight="1" x14ac:dyDescent="0.25">
      <c r="A36" s="21"/>
      <c r="B36" s="22"/>
      <c r="C36" s="23"/>
      <c r="D36" s="23"/>
      <c r="E36" s="22"/>
      <c r="F36" s="23"/>
      <c r="G36" s="24"/>
      <c r="H36" s="25"/>
      <c r="I36" s="25"/>
      <c r="J36" s="25"/>
      <c r="K36" s="25"/>
      <c r="L36" s="25"/>
      <c r="M36" s="25"/>
      <c r="N36" s="109">
        <f t="shared" ref="N36:S36" si="20">H36/10</f>
        <v>0</v>
      </c>
      <c r="O36" s="109">
        <f t="shared" si="20"/>
        <v>0</v>
      </c>
      <c r="P36" s="109">
        <f t="shared" si="20"/>
        <v>0</v>
      </c>
      <c r="Q36" s="109">
        <f t="shared" si="20"/>
        <v>0</v>
      </c>
      <c r="R36" s="109">
        <f t="shared" si="20"/>
        <v>0</v>
      </c>
      <c r="S36" s="109">
        <f t="shared" si="20"/>
        <v>0</v>
      </c>
      <c r="T36" s="108"/>
      <c r="U36" s="26"/>
      <c r="V36" s="24"/>
      <c r="W36" s="22"/>
      <c r="Y36" s="31">
        <f>A$35</f>
        <v>3</v>
      </c>
      <c r="AB36" s="7"/>
      <c r="AC36" s="7"/>
    </row>
    <row r="37" spans="1:29" ht="13.2" customHeight="1" x14ac:dyDescent="0.25">
      <c r="A37" s="21">
        <f t="shared" si="10"/>
        <v>3</v>
      </c>
      <c r="B37" s="22" t="e">
        <f>VLOOKUP($X37,УЧАСТНИКИ!$A$2:$L$1106,3,FALSE)</f>
        <v>#N/A</v>
      </c>
      <c r="C37" s="23" t="e">
        <f>VLOOKUP($X37,УЧАСТНИКИ!$A$2:$L$1106,4,FALSE)</f>
        <v>#N/A</v>
      </c>
      <c r="D37" s="23" t="e">
        <f>VLOOKUP($X37,УЧАСТНИКИ!$A$2:$L$1106,8,FALSE)</f>
        <v>#N/A</v>
      </c>
      <c r="E37" s="22" t="e">
        <f>VLOOKUP($X37,УЧАСТНИКИ!$A$2:$L$1106,5,FALSE)</f>
        <v>#N/A</v>
      </c>
      <c r="F37" s="23" t="e">
        <f>VLOOKUP($R37,УЧАСТНИКИ!$A$2:$L$1106,7,FALSE)</f>
        <v>#N/A</v>
      </c>
      <c r="G37" s="24" t="e">
        <f>VLOOKUP($X37,УЧАСТНИКИ!$A$2:$L$1106,11,FALSE)</f>
        <v>#N/A</v>
      </c>
      <c r="H37" s="25"/>
      <c r="I37" s="25"/>
      <c r="J37" s="25"/>
      <c r="K37" s="25"/>
      <c r="L37" s="25"/>
      <c r="M37" s="25"/>
      <c r="N37" s="107">
        <f t="shared" ref="N37:S37" si="21">H37/100</f>
        <v>0</v>
      </c>
      <c r="O37" s="107">
        <f t="shared" si="21"/>
        <v>0</v>
      </c>
      <c r="P37" s="107">
        <f t="shared" si="21"/>
        <v>0</v>
      </c>
      <c r="Q37" s="107">
        <f t="shared" si="21"/>
        <v>0</v>
      </c>
      <c r="R37" s="107">
        <f t="shared" si="21"/>
        <v>0</v>
      </c>
      <c r="S37" s="107">
        <f t="shared" si="21"/>
        <v>0</v>
      </c>
      <c r="T37" s="108">
        <f t="shared" si="8"/>
        <v>0</v>
      </c>
      <c r="U37" s="26" t="str">
        <f t="shared" si="4"/>
        <v>б/р</v>
      </c>
      <c r="V37" s="24" t="e">
        <f>VLOOKUP($X37,УЧАСТНИКИ!$A$2:$L$1106,9,FALSE)</f>
        <v>#N/A</v>
      </c>
      <c r="W37" s="22" t="e">
        <f>VLOOKUP($X37,УЧАСТНИКИ!$A$2:$L$1106,10,FALSE)</f>
        <v>#N/A</v>
      </c>
      <c r="Y37" s="31">
        <f>A$37</f>
        <v>3</v>
      </c>
      <c r="AB37" s="7"/>
      <c r="AC37" s="7"/>
    </row>
    <row r="38" spans="1:29" ht="13.2" customHeight="1" x14ac:dyDescent="0.25">
      <c r="A38" s="21"/>
      <c r="B38" s="22"/>
      <c r="C38" s="23"/>
      <c r="D38" s="23"/>
      <c r="E38" s="22"/>
      <c r="F38" s="23"/>
      <c r="G38" s="24"/>
      <c r="H38" s="25"/>
      <c r="I38" s="25"/>
      <c r="J38" s="25"/>
      <c r="K38" s="25"/>
      <c r="L38" s="25"/>
      <c r="M38" s="25"/>
      <c r="N38" s="109">
        <f t="shared" ref="N38:S38" si="22">H38/10</f>
        <v>0</v>
      </c>
      <c r="O38" s="109">
        <f t="shared" si="22"/>
        <v>0</v>
      </c>
      <c r="P38" s="109">
        <f t="shared" si="22"/>
        <v>0</v>
      </c>
      <c r="Q38" s="109">
        <f t="shared" si="22"/>
        <v>0</v>
      </c>
      <c r="R38" s="109">
        <f t="shared" si="22"/>
        <v>0</v>
      </c>
      <c r="S38" s="109">
        <f t="shared" si="22"/>
        <v>0</v>
      </c>
      <c r="T38" s="108"/>
      <c r="U38" s="26"/>
      <c r="V38" s="24"/>
      <c r="W38" s="22"/>
      <c r="Y38" s="31">
        <f>A$37</f>
        <v>3</v>
      </c>
      <c r="AB38" s="7"/>
      <c r="AC38" s="7"/>
    </row>
    <row r="39" spans="1:29" ht="13.2" customHeight="1" x14ac:dyDescent="0.25">
      <c r="A39" s="21">
        <f t="shared" si="10"/>
        <v>3</v>
      </c>
      <c r="B39" s="22" t="e">
        <f>VLOOKUP($X39,УЧАСТНИКИ!$A$2:$L$1106,3,FALSE)</f>
        <v>#N/A</v>
      </c>
      <c r="C39" s="23" t="e">
        <f>VLOOKUP($X39,УЧАСТНИКИ!$A$2:$L$1106,4,FALSE)</f>
        <v>#N/A</v>
      </c>
      <c r="D39" s="23" t="e">
        <f>VLOOKUP($X39,УЧАСТНИКИ!$A$2:$L$1106,8,FALSE)</f>
        <v>#N/A</v>
      </c>
      <c r="E39" s="22" t="e">
        <f>VLOOKUP($X39,УЧАСТНИКИ!$A$2:$L$1106,5,FALSE)</f>
        <v>#N/A</v>
      </c>
      <c r="F39" s="23" t="e">
        <f>VLOOKUP($R39,УЧАСТНИКИ!$A$2:$L$1106,7,FALSE)</f>
        <v>#N/A</v>
      </c>
      <c r="G39" s="24" t="e">
        <f>VLOOKUP($X39,УЧАСТНИКИ!$A$2:$L$1106,11,FALSE)</f>
        <v>#N/A</v>
      </c>
      <c r="H39" s="25"/>
      <c r="I39" s="25"/>
      <c r="J39" s="25"/>
      <c r="K39" s="25"/>
      <c r="L39" s="25"/>
      <c r="M39" s="25"/>
      <c r="N39" s="107">
        <f t="shared" ref="N39:S39" si="23">H39/100</f>
        <v>0</v>
      </c>
      <c r="O39" s="107">
        <f t="shared" si="23"/>
        <v>0</v>
      </c>
      <c r="P39" s="107">
        <f t="shared" si="23"/>
        <v>0</v>
      </c>
      <c r="Q39" s="107">
        <f t="shared" si="23"/>
        <v>0</v>
      </c>
      <c r="R39" s="107">
        <f t="shared" si="23"/>
        <v>0</v>
      </c>
      <c r="S39" s="107">
        <f t="shared" si="23"/>
        <v>0</v>
      </c>
      <c r="T39" s="108">
        <f t="shared" ref="T39:T71" si="24">MAX(N39,O39,P39,Q39,R39,S39)</f>
        <v>0</v>
      </c>
      <c r="U39" s="26" t="str">
        <f t="shared" si="4"/>
        <v>б/р</v>
      </c>
      <c r="V39" s="24" t="e">
        <f>VLOOKUP($X39,УЧАСТНИКИ!$A$2:$L$1106,9,FALSE)</f>
        <v>#N/A</v>
      </c>
      <c r="W39" s="22" t="e">
        <f>VLOOKUP($X39,УЧАСТНИКИ!$A$2:$L$1106,10,FALSE)</f>
        <v>#N/A</v>
      </c>
      <c r="Y39" s="31">
        <f>A$39</f>
        <v>3</v>
      </c>
      <c r="AB39" s="7"/>
      <c r="AC39" s="7"/>
    </row>
    <row r="40" spans="1:29" ht="13.2" customHeight="1" x14ac:dyDescent="0.25">
      <c r="A40" s="21"/>
      <c r="B40" s="22"/>
      <c r="C40" s="23"/>
      <c r="D40" s="23"/>
      <c r="E40" s="22"/>
      <c r="F40" s="23"/>
      <c r="G40" s="24"/>
      <c r="H40" s="25"/>
      <c r="I40" s="25"/>
      <c r="J40" s="25"/>
      <c r="K40" s="25"/>
      <c r="L40" s="25"/>
      <c r="M40" s="25"/>
      <c r="N40" s="109">
        <f t="shared" ref="N40:S40" si="25">H40/10</f>
        <v>0</v>
      </c>
      <c r="O40" s="109">
        <f t="shared" si="25"/>
        <v>0</v>
      </c>
      <c r="P40" s="109">
        <f t="shared" si="25"/>
        <v>0</v>
      </c>
      <c r="Q40" s="109">
        <f t="shared" si="25"/>
        <v>0</v>
      </c>
      <c r="R40" s="109">
        <f t="shared" si="25"/>
        <v>0</v>
      </c>
      <c r="S40" s="109">
        <f t="shared" si="25"/>
        <v>0</v>
      </c>
      <c r="T40" s="108"/>
      <c r="U40" s="26"/>
      <c r="V40" s="24"/>
      <c r="W40" s="22"/>
      <c r="Y40" s="31">
        <f>A$39</f>
        <v>3</v>
      </c>
      <c r="AB40" s="7"/>
      <c r="AC40" s="7"/>
    </row>
    <row r="41" spans="1:29" ht="13.2" customHeight="1" x14ac:dyDescent="0.25">
      <c r="A41" s="21">
        <f t="shared" si="10"/>
        <v>3</v>
      </c>
      <c r="B41" s="22" t="e">
        <f>VLOOKUP($X41,УЧАСТНИКИ!$A$2:$L$1106,3,FALSE)</f>
        <v>#N/A</v>
      </c>
      <c r="C41" s="23" t="e">
        <f>VLOOKUP($X41,УЧАСТНИКИ!$A$2:$L$1106,4,FALSE)</f>
        <v>#N/A</v>
      </c>
      <c r="D41" s="23" t="e">
        <f>VLOOKUP($X41,УЧАСТНИКИ!$A$2:$L$1106,8,FALSE)</f>
        <v>#N/A</v>
      </c>
      <c r="E41" s="22" t="e">
        <f>VLOOKUP($X41,УЧАСТНИКИ!$A$2:$L$1106,5,FALSE)</f>
        <v>#N/A</v>
      </c>
      <c r="F41" s="23" t="e">
        <f>VLOOKUP($R41,УЧАСТНИКИ!$A$2:$L$1106,7,FALSE)</f>
        <v>#N/A</v>
      </c>
      <c r="G41" s="24" t="e">
        <f>VLOOKUP($X41,УЧАСТНИКИ!$A$2:$L$1106,11,FALSE)</f>
        <v>#N/A</v>
      </c>
      <c r="H41" s="25"/>
      <c r="I41" s="25"/>
      <c r="J41" s="25"/>
      <c r="K41" s="25"/>
      <c r="L41" s="25"/>
      <c r="M41" s="25"/>
      <c r="N41" s="107">
        <f t="shared" ref="N41:S41" si="26">H41/100</f>
        <v>0</v>
      </c>
      <c r="O41" s="107">
        <f t="shared" si="26"/>
        <v>0</v>
      </c>
      <c r="P41" s="107">
        <f t="shared" si="26"/>
        <v>0</v>
      </c>
      <c r="Q41" s="107">
        <f t="shared" si="26"/>
        <v>0</v>
      </c>
      <c r="R41" s="107">
        <f t="shared" si="26"/>
        <v>0</v>
      </c>
      <c r="S41" s="107">
        <f t="shared" si="26"/>
        <v>0</v>
      </c>
      <c r="T41" s="108">
        <f t="shared" si="24"/>
        <v>0</v>
      </c>
      <c r="U41" s="26" t="str">
        <f t="shared" si="4"/>
        <v>б/р</v>
      </c>
      <c r="V41" s="24" t="e">
        <f>VLOOKUP($X41,УЧАСТНИКИ!$A$2:$L$1106,9,FALSE)</f>
        <v>#N/A</v>
      </c>
      <c r="W41" s="22" t="e">
        <f>VLOOKUP($X41,УЧАСТНИКИ!$A$2:$L$1106,10,FALSE)</f>
        <v>#N/A</v>
      </c>
      <c r="Y41" s="31">
        <f>A$41</f>
        <v>3</v>
      </c>
      <c r="AB41" s="7"/>
      <c r="AC41" s="7"/>
    </row>
    <row r="42" spans="1:29" ht="13.2" customHeight="1" x14ac:dyDescent="0.25">
      <c r="A42" s="21"/>
      <c r="B42" s="22"/>
      <c r="C42" s="23"/>
      <c r="D42" s="23"/>
      <c r="E42" s="22"/>
      <c r="F42" s="23"/>
      <c r="G42" s="24"/>
      <c r="H42" s="25"/>
      <c r="I42" s="25"/>
      <c r="J42" s="25"/>
      <c r="K42" s="25"/>
      <c r="L42" s="25"/>
      <c r="M42" s="25"/>
      <c r="N42" s="109">
        <f t="shared" ref="N42:S42" si="27">H42/10</f>
        <v>0</v>
      </c>
      <c r="O42" s="109">
        <f t="shared" si="27"/>
        <v>0</v>
      </c>
      <c r="P42" s="109">
        <f t="shared" si="27"/>
        <v>0</v>
      </c>
      <c r="Q42" s="109">
        <f t="shared" si="27"/>
        <v>0</v>
      </c>
      <c r="R42" s="109">
        <f t="shared" si="27"/>
        <v>0</v>
      </c>
      <c r="S42" s="109">
        <f t="shared" si="27"/>
        <v>0</v>
      </c>
      <c r="T42" s="108"/>
      <c r="U42" s="26"/>
      <c r="V42" s="24"/>
      <c r="W42" s="22"/>
      <c r="Y42" s="31">
        <f>A$41</f>
        <v>3</v>
      </c>
      <c r="AB42" s="7"/>
      <c r="AC42" s="7"/>
    </row>
    <row r="43" spans="1:29" ht="13.2" customHeight="1" x14ac:dyDescent="0.25">
      <c r="A43" s="21">
        <f t="shared" si="10"/>
        <v>3</v>
      </c>
      <c r="B43" s="22" t="e">
        <f>VLOOKUP($X43,УЧАСТНИКИ!$A$2:$L$1106,3,FALSE)</f>
        <v>#N/A</v>
      </c>
      <c r="C43" s="23" t="e">
        <f>VLOOKUP($X43,УЧАСТНИКИ!$A$2:$L$1106,4,FALSE)</f>
        <v>#N/A</v>
      </c>
      <c r="D43" s="23" t="e">
        <f>VLOOKUP($X43,УЧАСТНИКИ!$A$2:$L$1106,8,FALSE)</f>
        <v>#N/A</v>
      </c>
      <c r="E43" s="22" t="e">
        <f>VLOOKUP($X43,УЧАСТНИКИ!$A$2:$L$1106,5,FALSE)</f>
        <v>#N/A</v>
      </c>
      <c r="F43" s="23" t="e">
        <f>VLOOKUP($R43,УЧАСТНИКИ!$A$2:$L$1106,7,FALSE)</f>
        <v>#N/A</v>
      </c>
      <c r="G43" s="24" t="e">
        <f>VLOOKUP($X43,УЧАСТНИКИ!$A$2:$L$1106,11,FALSE)</f>
        <v>#N/A</v>
      </c>
      <c r="H43" s="25"/>
      <c r="I43" s="25"/>
      <c r="J43" s="25"/>
      <c r="K43" s="25"/>
      <c r="L43" s="25"/>
      <c r="M43" s="25"/>
      <c r="N43" s="107">
        <f t="shared" ref="N43:S43" si="28">H43/100</f>
        <v>0</v>
      </c>
      <c r="O43" s="107">
        <f t="shared" si="28"/>
        <v>0</v>
      </c>
      <c r="P43" s="107">
        <f t="shared" si="28"/>
        <v>0</v>
      </c>
      <c r="Q43" s="107">
        <f t="shared" si="28"/>
        <v>0</v>
      </c>
      <c r="R43" s="107">
        <f t="shared" si="28"/>
        <v>0</v>
      </c>
      <c r="S43" s="107">
        <f t="shared" si="28"/>
        <v>0</v>
      </c>
      <c r="T43" s="108">
        <f t="shared" si="24"/>
        <v>0</v>
      </c>
      <c r="U43" s="26" t="str">
        <f t="shared" si="4"/>
        <v>б/р</v>
      </c>
      <c r="V43" s="24" t="e">
        <f>VLOOKUP($X43,УЧАСТНИКИ!$A$2:$L$1106,9,FALSE)</f>
        <v>#N/A</v>
      </c>
      <c r="W43" s="22" t="e">
        <f>VLOOKUP($X43,УЧАСТНИКИ!$A$2:$L$1106,10,FALSE)</f>
        <v>#N/A</v>
      </c>
      <c r="Y43" s="31">
        <f>A$43</f>
        <v>3</v>
      </c>
      <c r="AB43" s="7"/>
      <c r="AC43" s="7"/>
    </row>
    <row r="44" spans="1:29" ht="13.2" customHeight="1" x14ac:dyDescent="0.25">
      <c r="A44" s="21"/>
      <c r="B44" s="22"/>
      <c r="C44" s="23"/>
      <c r="D44" s="23"/>
      <c r="E44" s="22"/>
      <c r="F44" s="23"/>
      <c r="G44" s="24"/>
      <c r="H44" s="25"/>
      <c r="I44" s="25"/>
      <c r="J44" s="25"/>
      <c r="K44" s="25"/>
      <c r="L44" s="25"/>
      <c r="M44" s="25"/>
      <c r="N44" s="109">
        <f t="shared" ref="N44:S44" si="29">H44/10</f>
        <v>0</v>
      </c>
      <c r="O44" s="109">
        <f t="shared" si="29"/>
        <v>0</v>
      </c>
      <c r="P44" s="109">
        <f t="shared" si="29"/>
        <v>0</v>
      </c>
      <c r="Q44" s="109">
        <f t="shared" si="29"/>
        <v>0</v>
      </c>
      <c r="R44" s="109">
        <f t="shared" si="29"/>
        <v>0</v>
      </c>
      <c r="S44" s="109">
        <f t="shared" si="29"/>
        <v>0</v>
      </c>
      <c r="T44" s="108"/>
      <c r="U44" s="26"/>
      <c r="V44" s="24"/>
      <c r="W44" s="22"/>
      <c r="Y44" s="31">
        <f>A$43</f>
        <v>3</v>
      </c>
      <c r="AB44" s="7"/>
      <c r="AC44" s="7"/>
    </row>
    <row r="45" spans="1:29" ht="13.2" customHeight="1" x14ac:dyDescent="0.25">
      <c r="A45" s="21">
        <f t="shared" si="10"/>
        <v>3</v>
      </c>
      <c r="B45" s="22" t="e">
        <f>VLOOKUP($X45,УЧАСТНИКИ!$A$2:$L$1106,3,FALSE)</f>
        <v>#N/A</v>
      </c>
      <c r="C45" s="23" t="e">
        <f>VLOOKUP($X45,УЧАСТНИКИ!$A$2:$L$1106,4,FALSE)</f>
        <v>#N/A</v>
      </c>
      <c r="D45" s="23" t="e">
        <f>VLOOKUP($X45,УЧАСТНИКИ!$A$2:$L$1106,8,FALSE)</f>
        <v>#N/A</v>
      </c>
      <c r="E45" s="22" t="e">
        <f>VLOOKUP($X45,УЧАСТНИКИ!$A$2:$L$1106,5,FALSE)</f>
        <v>#N/A</v>
      </c>
      <c r="F45" s="23" t="e">
        <f>VLOOKUP($R45,УЧАСТНИКИ!$A$2:$L$1106,7,FALSE)</f>
        <v>#N/A</v>
      </c>
      <c r="G45" s="24" t="e">
        <f>VLOOKUP($X45,УЧАСТНИКИ!$A$2:$L$1106,11,FALSE)</f>
        <v>#N/A</v>
      </c>
      <c r="H45" s="25"/>
      <c r="I45" s="25"/>
      <c r="J45" s="25"/>
      <c r="K45" s="25"/>
      <c r="L45" s="25"/>
      <c r="M45" s="25"/>
      <c r="N45" s="107">
        <f t="shared" ref="N45:S45" si="30">H45/100</f>
        <v>0</v>
      </c>
      <c r="O45" s="107">
        <f t="shared" si="30"/>
        <v>0</v>
      </c>
      <c r="P45" s="107">
        <f t="shared" si="30"/>
        <v>0</v>
      </c>
      <c r="Q45" s="107">
        <f t="shared" si="30"/>
        <v>0</v>
      </c>
      <c r="R45" s="107">
        <f t="shared" si="30"/>
        <v>0</v>
      </c>
      <c r="S45" s="107">
        <f t="shared" si="30"/>
        <v>0</v>
      </c>
      <c r="T45" s="108">
        <f t="shared" si="24"/>
        <v>0</v>
      </c>
      <c r="U45" s="26" t="str">
        <f t="shared" si="4"/>
        <v>б/р</v>
      </c>
      <c r="V45" s="24" t="e">
        <f>VLOOKUP($X45,УЧАСТНИКИ!$A$2:$L$1106,9,FALSE)</f>
        <v>#N/A</v>
      </c>
      <c r="W45" s="22" t="e">
        <f>VLOOKUP($X45,УЧАСТНИКИ!$A$2:$L$1106,10,FALSE)</f>
        <v>#N/A</v>
      </c>
      <c r="Y45" s="31">
        <f>A$45</f>
        <v>3</v>
      </c>
      <c r="AB45" s="7"/>
      <c r="AC45" s="7"/>
    </row>
    <row r="46" spans="1:29" ht="13.2" customHeight="1" x14ac:dyDescent="0.25">
      <c r="A46" s="21"/>
      <c r="B46" s="22"/>
      <c r="C46" s="23"/>
      <c r="D46" s="23"/>
      <c r="E46" s="22"/>
      <c r="F46" s="23"/>
      <c r="G46" s="24"/>
      <c r="H46" s="25"/>
      <c r="I46" s="25"/>
      <c r="J46" s="25"/>
      <c r="K46" s="25"/>
      <c r="L46" s="25"/>
      <c r="M46" s="25"/>
      <c r="N46" s="109">
        <f t="shared" ref="N46:S46" si="31">H46/10</f>
        <v>0</v>
      </c>
      <c r="O46" s="109">
        <f t="shared" si="31"/>
        <v>0</v>
      </c>
      <c r="P46" s="109">
        <f t="shared" si="31"/>
        <v>0</v>
      </c>
      <c r="Q46" s="109">
        <f t="shared" si="31"/>
        <v>0</v>
      </c>
      <c r="R46" s="109">
        <f t="shared" si="31"/>
        <v>0</v>
      </c>
      <c r="S46" s="109">
        <f t="shared" si="31"/>
        <v>0</v>
      </c>
      <c r="T46" s="108"/>
      <c r="U46" s="26"/>
      <c r="V46" s="24"/>
      <c r="W46" s="22"/>
      <c r="Y46" s="31">
        <f>A$45</f>
        <v>3</v>
      </c>
      <c r="AB46" s="7"/>
      <c r="AC46" s="7"/>
    </row>
    <row r="47" spans="1:29" ht="13.2" customHeight="1" x14ac:dyDescent="0.25">
      <c r="A47" s="21">
        <f t="shared" si="10"/>
        <v>3</v>
      </c>
      <c r="B47" s="22" t="e">
        <f>VLOOKUP($X47,УЧАСТНИКИ!$A$2:$L$1106,3,FALSE)</f>
        <v>#N/A</v>
      </c>
      <c r="C47" s="23" t="e">
        <f>VLOOKUP($X47,УЧАСТНИКИ!$A$2:$L$1106,4,FALSE)</f>
        <v>#N/A</v>
      </c>
      <c r="D47" s="23" t="e">
        <f>VLOOKUP($X47,УЧАСТНИКИ!$A$2:$L$1106,8,FALSE)</f>
        <v>#N/A</v>
      </c>
      <c r="E47" s="22" t="e">
        <f>VLOOKUP($X47,УЧАСТНИКИ!$A$2:$L$1106,5,FALSE)</f>
        <v>#N/A</v>
      </c>
      <c r="F47" s="23" t="e">
        <f>VLOOKUP($R47,УЧАСТНИКИ!$A$2:$L$1106,7,FALSE)</f>
        <v>#N/A</v>
      </c>
      <c r="G47" s="24" t="e">
        <f>VLOOKUP($X47,УЧАСТНИКИ!$A$2:$L$1106,11,FALSE)</f>
        <v>#N/A</v>
      </c>
      <c r="H47" s="25"/>
      <c r="I47" s="25"/>
      <c r="J47" s="25"/>
      <c r="K47" s="25"/>
      <c r="L47" s="25"/>
      <c r="M47" s="25"/>
      <c r="N47" s="107">
        <f t="shared" ref="N47:S47" si="32">H47/100</f>
        <v>0</v>
      </c>
      <c r="O47" s="107">
        <f t="shared" si="32"/>
        <v>0</v>
      </c>
      <c r="P47" s="107">
        <f t="shared" si="32"/>
        <v>0</v>
      </c>
      <c r="Q47" s="107">
        <f t="shared" si="32"/>
        <v>0</v>
      </c>
      <c r="R47" s="107">
        <f t="shared" si="32"/>
        <v>0</v>
      </c>
      <c r="S47" s="107">
        <f t="shared" si="32"/>
        <v>0</v>
      </c>
      <c r="T47" s="108">
        <f t="shared" si="24"/>
        <v>0</v>
      </c>
      <c r="U47" s="26" t="str">
        <f t="shared" si="4"/>
        <v>б/р</v>
      </c>
      <c r="V47" s="24" t="e">
        <f>VLOOKUP($X47,УЧАСТНИКИ!$A$2:$L$1106,9,FALSE)</f>
        <v>#N/A</v>
      </c>
      <c r="W47" s="22" t="e">
        <f>VLOOKUP($X47,УЧАСТНИКИ!$A$2:$L$1106,10,FALSE)</f>
        <v>#N/A</v>
      </c>
      <c r="Y47" s="31">
        <f>A$47</f>
        <v>3</v>
      </c>
      <c r="AB47" s="7"/>
      <c r="AC47" s="7"/>
    </row>
    <row r="48" spans="1:29" ht="13.2" customHeight="1" x14ac:dyDescent="0.25">
      <c r="A48" s="21"/>
      <c r="B48" s="22"/>
      <c r="C48" s="23"/>
      <c r="D48" s="23"/>
      <c r="E48" s="22"/>
      <c r="F48" s="23"/>
      <c r="G48" s="24"/>
      <c r="H48" s="25"/>
      <c r="I48" s="25"/>
      <c r="J48" s="25"/>
      <c r="K48" s="25"/>
      <c r="L48" s="25"/>
      <c r="M48" s="25"/>
      <c r="N48" s="109">
        <f t="shared" ref="N48:S48" si="33">H48/10</f>
        <v>0</v>
      </c>
      <c r="O48" s="109">
        <f t="shared" si="33"/>
        <v>0</v>
      </c>
      <c r="P48" s="109">
        <f t="shared" si="33"/>
        <v>0</v>
      </c>
      <c r="Q48" s="109">
        <f t="shared" si="33"/>
        <v>0</v>
      </c>
      <c r="R48" s="109">
        <f t="shared" si="33"/>
        <v>0</v>
      </c>
      <c r="S48" s="109">
        <f t="shared" si="33"/>
        <v>0</v>
      </c>
      <c r="T48" s="108"/>
      <c r="U48" s="26"/>
      <c r="V48" s="24"/>
      <c r="W48" s="22"/>
      <c r="Y48" s="31">
        <f>A$47</f>
        <v>3</v>
      </c>
      <c r="AB48" s="7"/>
      <c r="AC48" s="7"/>
    </row>
    <row r="49" spans="1:32" s="110" customFormat="1" ht="13.2" customHeight="1" x14ac:dyDescent="0.25">
      <c r="A49" s="21">
        <f t="shared" si="10"/>
        <v>3</v>
      </c>
      <c r="B49" s="22" t="e">
        <f>VLOOKUP($X49,УЧАСТНИКИ!$A$2:$L$1106,3,FALSE)</f>
        <v>#N/A</v>
      </c>
      <c r="C49" s="23" t="e">
        <f>VLOOKUP($X49,УЧАСТНИКИ!$A$2:$L$1106,4,FALSE)</f>
        <v>#N/A</v>
      </c>
      <c r="D49" s="23" t="e">
        <f>VLOOKUP($X49,УЧАСТНИКИ!$A$2:$L$1106,8,FALSE)</f>
        <v>#N/A</v>
      </c>
      <c r="E49" s="22" t="e">
        <f>VLOOKUP($X49,УЧАСТНИКИ!$A$2:$L$1106,5,FALSE)</f>
        <v>#N/A</v>
      </c>
      <c r="F49" s="23" t="e">
        <f>VLOOKUP($R49,УЧАСТНИКИ!$A$2:$L$1106,7,FALSE)</f>
        <v>#N/A</v>
      </c>
      <c r="G49" s="24" t="e">
        <f>VLOOKUP($X49,УЧАСТНИКИ!$A$2:$L$1106,11,FALSE)</f>
        <v>#N/A</v>
      </c>
      <c r="H49" s="25"/>
      <c r="I49" s="25"/>
      <c r="J49" s="25"/>
      <c r="K49" s="25"/>
      <c r="L49" s="25"/>
      <c r="M49" s="25"/>
      <c r="N49" s="107">
        <f t="shared" ref="N49:S49" si="34">H49/100</f>
        <v>0</v>
      </c>
      <c r="O49" s="107">
        <f t="shared" si="34"/>
        <v>0</v>
      </c>
      <c r="P49" s="107">
        <f t="shared" si="34"/>
        <v>0</v>
      </c>
      <c r="Q49" s="107">
        <f t="shared" si="34"/>
        <v>0</v>
      </c>
      <c r="R49" s="107">
        <f t="shared" si="34"/>
        <v>0</v>
      </c>
      <c r="S49" s="107">
        <f t="shared" si="34"/>
        <v>0</v>
      </c>
      <c r="T49" s="108">
        <f t="shared" si="24"/>
        <v>0</v>
      </c>
      <c r="U49" s="26" t="str">
        <f t="shared" si="4"/>
        <v>б/р</v>
      </c>
      <c r="V49" s="24" t="e">
        <f>VLOOKUP($X49,УЧАСТНИКИ!$A$2:$L$1106,9,FALSE)</f>
        <v>#N/A</v>
      </c>
      <c r="W49" s="22" t="e">
        <f>VLOOKUP($X49,УЧАСТНИКИ!$A$2:$L$1106,10,FALSE)</f>
        <v>#N/A</v>
      </c>
      <c r="Y49" s="31">
        <f>A$49</f>
        <v>3</v>
      </c>
      <c r="Z49" s="111"/>
      <c r="AA49" s="112"/>
      <c r="AB49" s="112"/>
      <c r="AC49" s="113"/>
      <c r="AD49" s="112"/>
      <c r="AE49" s="112"/>
      <c r="AF49" s="114"/>
    </row>
    <row r="50" spans="1:32" s="110" customFormat="1" ht="13.2" customHeight="1" x14ac:dyDescent="0.25">
      <c r="A50" s="21"/>
      <c r="B50" s="22"/>
      <c r="C50" s="23"/>
      <c r="D50" s="23"/>
      <c r="E50" s="22"/>
      <c r="F50" s="23"/>
      <c r="G50" s="24"/>
      <c r="H50" s="25"/>
      <c r="I50" s="25"/>
      <c r="J50" s="25"/>
      <c r="K50" s="25"/>
      <c r="L50" s="25"/>
      <c r="M50" s="25"/>
      <c r="N50" s="109">
        <f t="shared" ref="N50:S50" si="35">H50/10</f>
        <v>0</v>
      </c>
      <c r="O50" s="109">
        <f t="shared" si="35"/>
        <v>0</v>
      </c>
      <c r="P50" s="109">
        <f t="shared" si="35"/>
        <v>0</v>
      </c>
      <c r="Q50" s="109">
        <f t="shared" si="35"/>
        <v>0</v>
      </c>
      <c r="R50" s="109">
        <f t="shared" si="35"/>
        <v>0</v>
      </c>
      <c r="S50" s="109">
        <f t="shared" si="35"/>
        <v>0</v>
      </c>
      <c r="T50" s="108"/>
      <c r="U50" s="26"/>
      <c r="V50" s="24"/>
      <c r="W50" s="22"/>
      <c r="X50" s="115"/>
      <c r="Y50" s="31">
        <f>A$49</f>
        <v>3</v>
      </c>
      <c r="Z50" s="111"/>
      <c r="AA50" s="112"/>
      <c r="AB50" s="112"/>
      <c r="AC50" s="113"/>
      <c r="AD50" s="112"/>
      <c r="AE50" s="112"/>
      <c r="AF50" s="114"/>
    </row>
    <row r="51" spans="1:32" s="110" customFormat="1" ht="13.2" customHeight="1" x14ac:dyDescent="0.25">
      <c r="A51" s="21">
        <f t="shared" si="10"/>
        <v>3</v>
      </c>
      <c r="B51" s="22" t="e">
        <f>VLOOKUP($X51,УЧАСТНИКИ!$A$2:$L$1106,3,FALSE)</f>
        <v>#N/A</v>
      </c>
      <c r="C51" s="23" t="e">
        <f>VLOOKUP($X51,УЧАСТНИКИ!$A$2:$L$1106,4,FALSE)</f>
        <v>#N/A</v>
      </c>
      <c r="D51" s="23" t="e">
        <f>VLOOKUP($X51,УЧАСТНИКИ!$A$2:$L$1106,8,FALSE)</f>
        <v>#N/A</v>
      </c>
      <c r="E51" s="22" t="e">
        <f>VLOOKUP($X51,УЧАСТНИКИ!$A$2:$L$1106,5,FALSE)</f>
        <v>#N/A</v>
      </c>
      <c r="F51" s="23" t="e">
        <f>VLOOKUP($R51,УЧАСТНИКИ!$A$2:$L$1106,7,FALSE)</f>
        <v>#N/A</v>
      </c>
      <c r="G51" s="24" t="e">
        <f>VLOOKUP($X51,УЧАСТНИКИ!$A$2:$L$1106,11,FALSE)</f>
        <v>#N/A</v>
      </c>
      <c r="H51" s="25"/>
      <c r="I51" s="25"/>
      <c r="J51" s="25"/>
      <c r="K51" s="25"/>
      <c r="L51" s="25"/>
      <c r="M51" s="25"/>
      <c r="N51" s="107">
        <f t="shared" ref="N51:S51" si="36">H51/100</f>
        <v>0</v>
      </c>
      <c r="O51" s="107">
        <f t="shared" si="36"/>
        <v>0</v>
      </c>
      <c r="P51" s="107">
        <f t="shared" si="36"/>
        <v>0</v>
      </c>
      <c r="Q51" s="107">
        <f t="shared" si="36"/>
        <v>0</v>
      </c>
      <c r="R51" s="107">
        <f t="shared" si="36"/>
        <v>0</v>
      </c>
      <c r="S51" s="107">
        <f t="shared" si="36"/>
        <v>0</v>
      </c>
      <c r="T51" s="108">
        <f t="shared" si="24"/>
        <v>0</v>
      </c>
      <c r="U51" s="26" t="str">
        <f t="shared" si="4"/>
        <v>б/р</v>
      </c>
      <c r="V51" s="24" t="e">
        <f>VLOOKUP($X51,УЧАСТНИКИ!$A$2:$L$1106,9,FALSE)</f>
        <v>#N/A</v>
      </c>
      <c r="W51" s="22" t="e">
        <f>VLOOKUP($X51,УЧАСТНИКИ!$A$2:$L$1106,10,FALSE)</f>
        <v>#N/A</v>
      </c>
      <c r="Y51" s="31">
        <f>A$51</f>
        <v>3</v>
      </c>
      <c r="Z51" s="111"/>
      <c r="AA51" s="112"/>
      <c r="AB51" s="112"/>
      <c r="AC51" s="113"/>
      <c r="AD51" s="112"/>
      <c r="AE51" s="112"/>
      <c r="AF51" s="114"/>
    </row>
    <row r="52" spans="1:32" s="110" customFormat="1" ht="13.2" customHeight="1" x14ac:dyDescent="0.25">
      <c r="A52" s="21"/>
      <c r="B52" s="22"/>
      <c r="C52" s="23"/>
      <c r="D52" s="23"/>
      <c r="E52" s="22"/>
      <c r="F52" s="23"/>
      <c r="G52" s="24"/>
      <c r="H52" s="25"/>
      <c r="I52" s="25"/>
      <c r="J52" s="25"/>
      <c r="K52" s="25"/>
      <c r="L52" s="25"/>
      <c r="M52" s="25"/>
      <c r="N52" s="109">
        <f t="shared" ref="N52:S52" si="37">H52/10</f>
        <v>0</v>
      </c>
      <c r="O52" s="109">
        <f t="shared" si="37"/>
        <v>0</v>
      </c>
      <c r="P52" s="109">
        <f t="shared" si="37"/>
        <v>0</v>
      </c>
      <c r="Q52" s="109">
        <f t="shared" si="37"/>
        <v>0</v>
      </c>
      <c r="R52" s="109">
        <f t="shared" si="37"/>
        <v>0</v>
      </c>
      <c r="S52" s="109">
        <f t="shared" si="37"/>
        <v>0</v>
      </c>
      <c r="T52" s="108"/>
      <c r="U52" s="26"/>
      <c r="V52" s="24"/>
      <c r="W52" s="22"/>
      <c r="X52" s="115"/>
      <c r="Y52" s="31">
        <f>A$51</f>
        <v>3</v>
      </c>
      <c r="Z52" s="111"/>
      <c r="AA52" s="112"/>
      <c r="AB52" s="112"/>
      <c r="AC52" s="113"/>
      <c r="AD52" s="112"/>
      <c r="AE52" s="112"/>
      <c r="AF52" s="114"/>
    </row>
    <row r="53" spans="1:32" s="110" customFormat="1" ht="13.2" customHeight="1" x14ac:dyDescent="0.25">
      <c r="A53" s="21">
        <f t="shared" si="10"/>
        <v>3</v>
      </c>
      <c r="B53" s="22" t="e">
        <f>VLOOKUP($X53,УЧАСТНИКИ!$A$2:$L$1106,3,FALSE)</f>
        <v>#N/A</v>
      </c>
      <c r="C53" s="23" t="e">
        <f>VLOOKUP($X53,УЧАСТНИКИ!$A$2:$L$1106,4,FALSE)</f>
        <v>#N/A</v>
      </c>
      <c r="D53" s="23" t="e">
        <f>VLOOKUP($X53,УЧАСТНИКИ!$A$2:$L$1106,8,FALSE)</f>
        <v>#N/A</v>
      </c>
      <c r="E53" s="22" t="e">
        <f>VLOOKUP($X53,УЧАСТНИКИ!$A$2:$L$1106,5,FALSE)</f>
        <v>#N/A</v>
      </c>
      <c r="F53" s="23" t="e">
        <f>VLOOKUP($R53,УЧАСТНИКИ!$A$2:$L$1106,7,FALSE)</f>
        <v>#N/A</v>
      </c>
      <c r="G53" s="24" t="e">
        <f>VLOOKUP($X53,УЧАСТНИКИ!$A$2:$L$1106,11,FALSE)</f>
        <v>#N/A</v>
      </c>
      <c r="H53" s="25"/>
      <c r="I53" s="25"/>
      <c r="J53" s="25"/>
      <c r="K53" s="25"/>
      <c r="L53" s="25"/>
      <c r="M53" s="25"/>
      <c r="N53" s="107">
        <f t="shared" ref="N53:S53" si="38">H53/100</f>
        <v>0</v>
      </c>
      <c r="O53" s="107">
        <f t="shared" si="38"/>
        <v>0</v>
      </c>
      <c r="P53" s="107">
        <f t="shared" si="38"/>
        <v>0</v>
      </c>
      <c r="Q53" s="107">
        <f t="shared" si="38"/>
        <v>0</v>
      </c>
      <c r="R53" s="107">
        <f t="shared" si="38"/>
        <v>0</v>
      </c>
      <c r="S53" s="107">
        <f t="shared" si="38"/>
        <v>0</v>
      </c>
      <c r="T53" s="108">
        <f t="shared" si="24"/>
        <v>0</v>
      </c>
      <c r="U53" s="26" t="str">
        <f t="shared" si="4"/>
        <v>б/р</v>
      </c>
      <c r="V53" s="24" t="e">
        <f>VLOOKUP($X53,УЧАСТНИКИ!$A$2:$L$1106,9,FALSE)</f>
        <v>#N/A</v>
      </c>
      <c r="W53" s="22" t="e">
        <f>VLOOKUP($X53,УЧАСТНИКИ!$A$2:$L$1106,10,FALSE)</f>
        <v>#N/A</v>
      </c>
      <c r="Y53" s="31">
        <f>A$53</f>
        <v>3</v>
      </c>
      <c r="Z53" s="111"/>
      <c r="AA53" s="112"/>
      <c r="AB53" s="116"/>
      <c r="AC53" s="113"/>
      <c r="AD53" s="112"/>
      <c r="AE53" s="116"/>
    </row>
    <row r="54" spans="1:32" s="110" customFormat="1" ht="13.2" customHeight="1" x14ac:dyDescent="0.25">
      <c r="A54" s="21"/>
      <c r="B54" s="22"/>
      <c r="C54" s="23"/>
      <c r="D54" s="23"/>
      <c r="E54" s="22"/>
      <c r="F54" s="23"/>
      <c r="G54" s="24"/>
      <c r="H54" s="25"/>
      <c r="I54" s="25"/>
      <c r="J54" s="25"/>
      <c r="K54" s="25"/>
      <c r="L54" s="25"/>
      <c r="M54" s="25"/>
      <c r="N54" s="109">
        <f t="shared" ref="N54:S54" si="39">H54/10</f>
        <v>0</v>
      </c>
      <c r="O54" s="109">
        <f t="shared" si="39"/>
        <v>0</v>
      </c>
      <c r="P54" s="109">
        <f t="shared" si="39"/>
        <v>0</v>
      </c>
      <c r="Q54" s="109">
        <f t="shared" si="39"/>
        <v>0</v>
      </c>
      <c r="R54" s="109">
        <f t="shared" si="39"/>
        <v>0</v>
      </c>
      <c r="S54" s="109">
        <f t="shared" si="39"/>
        <v>0</v>
      </c>
      <c r="T54" s="108"/>
      <c r="U54" s="26"/>
      <c r="V54" s="24"/>
      <c r="W54" s="22"/>
      <c r="X54" s="115"/>
      <c r="Y54" s="31">
        <f>A$53</f>
        <v>3</v>
      </c>
      <c r="Z54" s="111"/>
      <c r="AA54" s="112"/>
      <c r="AB54" s="116"/>
      <c r="AC54" s="113"/>
      <c r="AD54" s="112"/>
      <c r="AE54" s="116"/>
    </row>
    <row r="55" spans="1:32" s="110" customFormat="1" ht="13.2" customHeight="1" x14ac:dyDescent="0.25">
      <c r="A55" s="21">
        <f t="shared" si="10"/>
        <v>3</v>
      </c>
      <c r="B55" s="22" t="e">
        <f>VLOOKUP($X55,УЧАСТНИКИ!$A$2:$L$1106,3,FALSE)</f>
        <v>#N/A</v>
      </c>
      <c r="C55" s="23" t="e">
        <f>VLOOKUP($X55,УЧАСТНИКИ!$A$2:$L$1106,4,FALSE)</f>
        <v>#N/A</v>
      </c>
      <c r="D55" s="23" t="e">
        <f>VLOOKUP($X55,УЧАСТНИКИ!$A$2:$L$1106,8,FALSE)</f>
        <v>#N/A</v>
      </c>
      <c r="E55" s="22" t="e">
        <f>VLOOKUP($X55,УЧАСТНИКИ!$A$2:$L$1106,5,FALSE)</f>
        <v>#N/A</v>
      </c>
      <c r="F55" s="23" t="e">
        <f>VLOOKUP($R55,УЧАСТНИКИ!$A$2:$L$1106,7,FALSE)</f>
        <v>#N/A</v>
      </c>
      <c r="G55" s="24" t="e">
        <f>VLOOKUP($X55,УЧАСТНИКИ!$A$2:$L$1106,11,FALSE)</f>
        <v>#N/A</v>
      </c>
      <c r="H55" s="25"/>
      <c r="I55" s="25"/>
      <c r="J55" s="25"/>
      <c r="K55" s="25"/>
      <c r="L55" s="25"/>
      <c r="M55" s="25"/>
      <c r="N55" s="107">
        <f t="shared" ref="N55:S55" si="40">H55/100</f>
        <v>0</v>
      </c>
      <c r="O55" s="107">
        <f t="shared" si="40"/>
        <v>0</v>
      </c>
      <c r="P55" s="107">
        <f t="shared" si="40"/>
        <v>0</v>
      </c>
      <c r="Q55" s="107">
        <f t="shared" si="40"/>
        <v>0</v>
      </c>
      <c r="R55" s="107">
        <f t="shared" si="40"/>
        <v>0</v>
      </c>
      <c r="S55" s="107">
        <f t="shared" si="40"/>
        <v>0</v>
      </c>
      <c r="T55" s="108">
        <f t="shared" si="24"/>
        <v>0</v>
      </c>
      <c r="U55" s="26" t="str">
        <f t="shared" si="4"/>
        <v>б/р</v>
      </c>
      <c r="V55" s="24" t="e">
        <f>VLOOKUP($X55,УЧАСТНИКИ!$A$2:$L$1106,9,FALSE)</f>
        <v>#N/A</v>
      </c>
      <c r="W55" s="22" t="e">
        <f>VLOOKUP($X55,УЧАСТНИКИ!$A$2:$L$1106,10,FALSE)</f>
        <v>#N/A</v>
      </c>
      <c r="Y55" s="31">
        <f>A$55</f>
        <v>3</v>
      </c>
      <c r="Z55" s="111"/>
      <c r="AA55" s="112"/>
      <c r="AB55" s="116"/>
      <c r="AC55" s="113"/>
      <c r="AD55" s="112"/>
      <c r="AE55" s="116"/>
    </row>
    <row r="56" spans="1:32" s="110" customFormat="1" ht="13.2" customHeight="1" x14ac:dyDescent="0.25">
      <c r="A56" s="21"/>
      <c r="B56" s="22"/>
      <c r="C56" s="23"/>
      <c r="D56" s="23"/>
      <c r="E56" s="22"/>
      <c r="F56" s="23"/>
      <c r="G56" s="24"/>
      <c r="H56" s="25"/>
      <c r="I56" s="25"/>
      <c r="J56" s="25"/>
      <c r="K56" s="25"/>
      <c r="L56" s="25"/>
      <c r="M56" s="25"/>
      <c r="N56" s="109">
        <f t="shared" ref="N56:S56" si="41">H56/10</f>
        <v>0</v>
      </c>
      <c r="O56" s="109">
        <f t="shared" si="41"/>
        <v>0</v>
      </c>
      <c r="P56" s="109">
        <f t="shared" si="41"/>
        <v>0</v>
      </c>
      <c r="Q56" s="109">
        <f t="shared" si="41"/>
        <v>0</v>
      </c>
      <c r="R56" s="109">
        <f t="shared" si="41"/>
        <v>0</v>
      </c>
      <c r="S56" s="109">
        <f t="shared" si="41"/>
        <v>0</v>
      </c>
      <c r="T56" s="108"/>
      <c r="U56" s="26"/>
      <c r="V56" s="24"/>
      <c r="W56" s="22"/>
      <c r="X56" s="115"/>
      <c r="Y56" s="31">
        <f>A$55</f>
        <v>3</v>
      </c>
      <c r="Z56" s="111"/>
      <c r="AA56" s="112"/>
      <c r="AB56" s="116"/>
      <c r="AC56" s="113"/>
      <c r="AD56" s="112"/>
      <c r="AE56" s="116"/>
    </row>
    <row r="57" spans="1:32" s="110" customFormat="1" ht="13.2" customHeight="1" x14ac:dyDescent="0.25">
      <c r="A57" s="21">
        <f t="shared" si="10"/>
        <v>3</v>
      </c>
      <c r="B57" s="22" t="e">
        <f>VLOOKUP($X57,УЧАСТНИКИ!$A$2:$L$1106,3,FALSE)</f>
        <v>#N/A</v>
      </c>
      <c r="C57" s="23" t="e">
        <f>VLOOKUP($X57,УЧАСТНИКИ!$A$2:$L$1106,4,FALSE)</f>
        <v>#N/A</v>
      </c>
      <c r="D57" s="23" t="e">
        <f>VLOOKUP($X57,УЧАСТНИКИ!$A$2:$L$1106,8,FALSE)</f>
        <v>#N/A</v>
      </c>
      <c r="E57" s="22" t="e">
        <f>VLOOKUP($X57,УЧАСТНИКИ!$A$2:$L$1106,5,FALSE)</f>
        <v>#N/A</v>
      </c>
      <c r="F57" s="23" t="e">
        <f>VLOOKUP($R57,УЧАСТНИКИ!$A$2:$L$1106,7,FALSE)</f>
        <v>#N/A</v>
      </c>
      <c r="G57" s="24" t="e">
        <f>VLOOKUP($X57,УЧАСТНИКИ!$A$2:$L$1106,11,FALSE)</f>
        <v>#N/A</v>
      </c>
      <c r="H57" s="25"/>
      <c r="I57" s="25"/>
      <c r="J57" s="25"/>
      <c r="K57" s="25"/>
      <c r="L57" s="25"/>
      <c r="M57" s="25"/>
      <c r="N57" s="107">
        <f t="shared" ref="N57:S57" si="42">H57/100</f>
        <v>0</v>
      </c>
      <c r="O57" s="107">
        <f t="shared" si="42"/>
        <v>0</v>
      </c>
      <c r="P57" s="107">
        <f t="shared" si="42"/>
        <v>0</v>
      </c>
      <c r="Q57" s="107">
        <f t="shared" si="42"/>
        <v>0</v>
      </c>
      <c r="R57" s="107">
        <f t="shared" si="42"/>
        <v>0</v>
      </c>
      <c r="S57" s="107">
        <f t="shared" si="42"/>
        <v>0</v>
      </c>
      <c r="T57" s="108">
        <f t="shared" si="24"/>
        <v>0</v>
      </c>
      <c r="U57" s="26" t="str">
        <f t="shared" si="4"/>
        <v>б/р</v>
      </c>
      <c r="V57" s="24" t="e">
        <f>VLOOKUP($X57,УЧАСТНИКИ!$A$2:$L$1106,9,FALSE)</f>
        <v>#N/A</v>
      </c>
      <c r="W57" s="22" t="e">
        <f>VLOOKUP($X57,УЧАСТНИКИ!$A$2:$L$1106,10,FALSE)</f>
        <v>#N/A</v>
      </c>
      <c r="Y57" s="31">
        <f>A$57</f>
        <v>3</v>
      </c>
      <c r="Z57" s="111"/>
      <c r="AA57" s="112"/>
      <c r="AB57" s="116"/>
      <c r="AC57" s="113"/>
      <c r="AD57" s="112"/>
      <c r="AE57" s="116"/>
    </row>
    <row r="58" spans="1:32" s="110" customFormat="1" ht="13.2" customHeight="1" x14ac:dyDescent="0.25">
      <c r="A58" s="21"/>
      <c r="B58" s="22"/>
      <c r="C58" s="23"/>
      <c r="D58" s="23"/>
      <c r="E58" s="22"/>
      <c r="F58" s="23"/>
      <c r="G58" s="24"/>
      <c r="H58" s="25"/>
      <c r="I58" s="25"/>
      <c r="J58" s="25"/>
      <c r="K58" s="25"/>
      <c r="L58" s="25"/>
      <c r="M58" s="25"/>
      <c r="N58" s="109">
        <f t="shared" ref="N58:S58" si="43">H58/10</f>
        <v>0</v>
      </c>
      <c r="O58" s="109">
        <f t="shared" si="43"/>
        <v>0</v>
      </c>
      <c r="P58" s="109">
        <f t="shared" si="43"/>
        <v>0</v>
      </c>
      <c r="Q58" s="109">
        <f t="shared" si="43"/>
        <v>0</v>
      </c>
      <c r="R58" s="109">
        <f t="shared" si="43"/>
        <v>0</v>
      </c>
      <c r="S58" s="109">
        <f t="shared" si="43"/>
        <v>0</v>
      </c>
      <c r="T58" s="108"/>
      <c r="U58" s="26"/>
      <c r="V58" s="24"/>
      <c r="W58" s="22"/>
      <c r="X58" s="115"/>
      <c r="Y58" s="31">
        <f>A$57</f>
        <v>3</v>
      </c>
      <c r="Z58" s="111"/>
      <c r="AA58" s="112"/>
      <c r="AB58" s="116"/>
      <c r="AC58" s="113"/>
      <c r="AD58" s="112"/>
      <c r="AE58" s="116"/>
    </row>
    <row r="59" spans="1:32" s="110" customFormat="1" ht="13.2" customHeight="1" x14ac:dyDescent="0.25">
      <c r="A59" s="21">
        <f t="shared" si="10"/>
        <v>3</v>
      </c>
      <c r="B59" s="22" t="e">
        <f>VLOOKUP($X59,УЧАСТНИКИ!$A$2:$L$1106,3,FALSE)</f>
        <v>#N/A</v>
      </c>
      <c r="C59" s="23" t="e">
        <f>VLOOKUP($X59,УЧАСТНИКИ!$A$2:$L$1106,4,FALSE)</f>
        <v>#N/A</v>
      </c>
      <c r="D59" s="23" t="e">
        <f>VLOOKUP($X59,УЧАСТНИКИ!$A$2:$L$1106,8,FALSE)</f>
        <v>#N/A</v>
      </c>
      <c r="E59" s="22" t="e">
        <f>VLOOKUP($X59,УЧАСТНИКИ!$A$2:$L$1106,5,FALSE)</f>
        <v>#N/A</v>
      </c>
      <c r="F59" s="23" t="e">
        <f>VLOOKUP($R59,УЧАСТНИКИ!$A$2:$L$1106,7,FALSE)</f>
        <v>#N/A</v>
      </c>
      <c r="G59" s="24" t="e">
        <f>VLOOKUP($X59,УЧАСТНИКИ!$A$2:$L$1106,11,FALSE)</f>
        <v>#N/A</v>
      </c>
      <c r="H59" s="25"/>
      <c r="I59" s="25"/>
      <c r="J59" s="25"/>
      <c r="K59" s="25"/>
      <c r="L59" s="25"/>
      <c r="M59" s="25"/>
      <c r="N59" s="107">
        <f t="shared" ref="N59:S59" si="44">H59/100</f>
        <v>0</v>
      </c>
      <c r="O59" s="107">
        <f t="shared" si="44"/>
        <v>0</v>
      </c>
      <c r="P59" s="107">
        <f t="shared" si="44"/>
        <v>0</v>
      </c>
      <c r="Q59" s="107">
        <f t="shared" si="44"/>
        <v>0</v>
      </c>
      <c r="R59" s="107">
        <f t="shared" si="44"/>
        <v>0</v>
      </c>
      <c r="S59" s="107">
        <f t="shared" si="44"/>
        <v>0</v>
      </c>
      <c r="T59" s="108">
        <f t="shared" si="24"/>
        <v>0</v>
      </c>
      <c r="U59" s="26" t="str">
        <f t="shared" si="4"/>
        <v>б/р</v>
      </c>
      <c r="V59" s="24" t="e">
        <f>VLOOKUP($X59,УЧАСТНИКИ!$A$2:$L$1106,9,FALSE)</f>
        <v>#N/A</v>
      </c>
      <c r="W59" s="22" t="e">
        <f>VLOOKUP($X59,УЧАСТНИКИ!$A$2:$L$1106,10,FALSE)</f>
        <v>#N/A</v>
      </c>
      <c r="Y59" s="31">
        <f>A$59</f>
        <v>3</v>
      </c>
      <c r="Z59" s="111"/>
      <c r="AA59" s="112"/>
      <c r="AB59" s="116"/>
      <c r="AC59" s="113"/>
      <c r="AD59" s="116"/>
      <c r="AE59" s="116"/>
    </row>
    <row r="60" spans="1:32" s="110" customFormat="1" ht="13.2" customHeight="1" x14ac:dyDescent="0.25">
      <c r="A60" s="21"/>
      <c r="B60" s="22"/>
      <c r="C60" s="23"/>
      <c r="D60" s="23"/>
      <c r="E60" s="22"/>
      <c r="F60" s="23"/>
      <c r="G60" s="24"/>
      <c r="H60" s="25"/>
      <c r="I60" s="25"/>
      <c r="J60" s="25"/>
      <c r="K60" s="25"/>
      <c r="L60" s="25"/>
      <c r="M60" s="25"/>
      <c r="N60" s="109">
        <f t="shared" ref="N60:S60" si="45">H60/10</f>
        <v>0</v>
      </c>
      <c r="O60" s="109">
        <f t="shared" si="45"/>
        <v>0</v>
      </c>
      <c r="P60" s="109">
        <f t="shared" si="45"/>
        <v>0</v>
      </c>
      <c r="Q60" s="109">
        <f t="shared" si="45"/>
        <v>0</v>
      </c>
      <c r="R60" s="109">
        <f t="shared" si="45"/>
        <v>0</v>
      </c>
      <c r="S60" s="109">
        <f t="shared" si="45"/>
        <v>0</v>
      </c>
      <c r="T60" s="108"/>
      <c r="U60" s="26"/>
      <c r="V60" s="24"/>
      <c r="W60" s="22"/>
      <c r="X60" s="115"/>
      <c r="Y60" s="31">
        <f>A$59</f>
        <v>3</v>
      </c>
      <c r="Z60" s="111"/>
      <c r="AA60" s="112"/>
      <c r="AB60" s="116"/>
      <c r="AC60" s="113"/>
      <c r="AD60" s="116"/>
      <c r="AE60" s="116"/>
    </row>
    <row r="61" spans="1:32" s="110" customFormat="1" ht="13.2" customHeight="1" x14ac:dyDescent="0.25">
      <c r="A61" s="21">
        <f t="shared" si="10"/>
        <v>3</v>
      </c>
      <c r="B61" s="22" t="e">
        <f>VLOOKUP($X61,УЧАСТНИКИ!$A$2:$L$1106,3,FALSE)</f>
        <v>#N/A</v>
      </c>
      <c r="C61" s="23" t="e">
        <f>VLOOKUP($X61,УЧАСТНИКИ!$A$2:$L$1106,4,FALSE)</f>
        <v>#N/A</v>
      </c>
      <c r="D61" s="23" t="e">
        <f>VLOOKUP($X61,УЧАСТНИКИ!$A$2:$L$1106,8,FALSE)</f>
        <v>#N/A</v>
      </c>
      <c r="E61" s="22" t="e">
        <f>VLOOKUP($X61,УЧАСТНИКИ!$A$2:$L$1106,5,FALSE)</f>
        <v>#N/A</v>
      </c>
      <c r="F61" s="23" t="e">
        <f>VLOOKUP($R61,УЧАСТНИКИ!$A$2:$L$1106,7,FALSE)</f>
        <v>#N/A</v>
      </c>
      <c r="G61" s="24" t="e">
        <f>VLOOKUP($X61,УЧАСТНИКИ!$A$2:$L$1106,11,FALSE)</f>
        <v>#N/A</v>
      </c>
      <c r="H61" s="25"/>
      <c r="I61" s="25"/>
      <c r="J61" s="25"/>
      <c r="K61" s="25"/>
      <c r="L61" s="25"/>
      <c r="M61" s="25"/>
      <c r="N61" s="107">
        <f t="shared" ref="N61:S61" si="46">H61/100</f>
        <v>0</v>
      </c>
      <c r="O61" s="107">
        <f t="shared" si="46"/>
        <v>0</v>
      </c>
      <c r="P61" s="107">
        <f t="shared" si="46"/>
        <v>0</v>
      </c>
      <c r="Q61" s="107">
        <f t="shared" si="46"/>
        <v>0</v>
      </c>
      <c r="R61" s="107">
        <f t="shared" si="46"/>
        <v>0</v>
      </c>
      <c r="S61" s="107">
        <f t="shared" si="46"/>
        <v>0</v>
      </c>
      <c r="T61" s="108">
        <f t="shared" si="24"/>
        <v>0</v>
      </c>
      <c r="U61" s="26" t="str">
        <f t="shared" si="4"/>
        <v>б/р</v>
      </c>
      <c r="V61" s="24" t="e">
        <f>VLOOKUP($X61,УЧАСТНИКИ!$A$2:$L$1106,9,FALSE)</f>
        <v>#N/A</v>
      </c>
      <c r="W61" s="22" t="e">
        <f>VLOOKUP($X61,УЧАСТНИКИ!$A$2:$L$1106,10,FALSE)</f>
        <v>#N/A</v>
      </c>
      <c r="Y61" s="31">
        <f>A$61</f>
        <v>3</v>
      </c>
      <c r="Z61" s="111"/>
      <c r="AA61" s="112"/>
      <c r="AB61" s="116"/>
      <c r="AC61" s="113"/>
      <c r="AD61" s="116"/>
      <c r="AE61" s="116"/>
    </row>
    <row r="62" spans="1:32" s="110" customFormat="1" ht="13.2" customHeight="1" x14ac:dyDescent="0.25">
      <c r="A62" s="21"/>
      <c r="B62" s="22"/>
      <c r="C62" s="23"/>
      <c r="D62" s="23"/>
      <c r="E62" s="22"/>
      <c r="F62" s="23"/>
      <c r="G62" s="24"/>
      <c r="H62" s="25"/>
      <c r="I62" s="25"/>
      <c r="J62" s="25"/>
      <c r="K62" s="25"/>
      <c r="L62" s="25"/>
      <c r="M62" s="25"/>
      <c r="N62" s="109">
        <f t="shared" ref="N62:S62" si="47">H62/10</f>
        <v>0</v>
      </c>
      <c r="O62" s="109">
        <f t="shared" si="47"/>
        <v>0</v>
      </c>
      <c r="P62" s="109">
        <f t="shared" si="47"/>
        <v>0</v>
      </c>
      <c r="Q62" s="109">
        <f t="shared" si="47"/>
        <v>0</v>
      </c>
      <c r="R62" s="109">
        <f t="shared" si="47"/>
        <v>0</v>
      </c>
      <c r="S62" s="109">
        <f t="shared" si="47"/>
        <v>0</v>
      </c>
      <c r="T62" s="108"/>
      <c r="U62" s="26"/>
      <c r="V62" s="24"/>
      <c r="W62" s="22"/>
      <c r="X62" s="115"/>
      <c r="Y62" s="31">
        <f>A$61</f>
        <v>3</v>
      </c>
      <c r="Z62" s="111"/>
      <c r="AA62" s="112"/>
      <c r="AB62" s="116"/>
      <c r="AC62" s="113"/>
      <c r="AD62" s="116"/>
      <c r="AE62" s="116"/>
    </row>
    <row r="63" spans="1:32" s="110" customFormat="1" ht="13.2" customHeight="1" x14ac:dyDescent="0.25">
      <c r="A63" s="21">
        <f t="shared" si="10"/>
        <v>3</v>
      </c>
      <c r="B63" s="22" t="e">
        <f>VLOOKUP($X63,УЧАСТНИКИ!$A$2:$L$1106,3,FALSE)</f>
        <v>#N/A</v>
      </c>
      <c r="C63" s="23" t="e">
        <f>VLOOKUP($X63,УЧАСТНИКИ!$A$2:$L$1106,4,FALSE)</f>
        <v>#N/A</v>
      </c>
      <c r="D63" s="23" t="e">
        <f>VLOOKUP($X63,УЧАСТНИКИ!$A$2:$L$1106,8,FALSE)</f>
        <v>#N/A</v>
      </c>
      <c r="E63" s="22" t="e">
        <f>VLOOKUP($X63,УЧАСТНИКИ!$A$2:$L$1106,5,FALSE)</f>
        <v>#N/A</v>
      </c>
      <c r="F63" s="23" t="e">
        <f>VLOOKUP($R63,УЧАСТНИКИ!$A$2:$L$1106,7,FALSE)</f>
        <v>#N/A</v>
      </c>
      <c r="G63" s="24" t="e">
        <f>VLOOKUP($X63,УЧАСТНИКИ!$A$2:$L$1106,11,FALSE)</f>
        <v>#N/A</v>
      </c>
      <c r="H63" s="25"/>
      <c r="I63" s="25"/>
      <c r="J63" s="25"/>
      <c r="K63" s="25"/>
      <c r="L63" s="25"/>
      <c r="M63" s="25"/>
      <c r="N63" s="107">
        <f t="shared" ref="N63:S63" si="48">H63/100</f>
        <v>0</v>
      </c>
      <c r="O63" s="107">
        <f t="shared" si="48"/>
        <v>0</v>
      </c>
      <c r="P63" s="107">
        <f t="shared" si="48"/>
        <v>0</v>
      </c>
      <c r="Q63" s="107">
        <f t="shared" si="48"/>
        <v>0</v>
      </c>
      <c r="R63" s="107">
        <f t="shared" si="48"/>
        <v>0</v>
      </c>
      <c r="S63" s="107">
        <f t="shared" si="48"/>
        <v>0</v>
      </c>
      <c r="T63" s="108">
        <f t="shared" si="24"/>
        <v>0</v>
      </c>
      <c r="U63" s="26" t="str">
        <f t="shared" si="4"/>
        <v>б/р</v>
      </c>
      <c r="V63" s="24" t="e">
        <f>VLOOKUP($X63,УЧАСТНИКИ!$A$2:$L$1106,9,FALSE)</f>
        <v>#N/A</v>
      </c>
      <c r="W63" s="22" t="e">
        <f>VLOOKUP($X63,УЧАСТНИКИ!$A$2:$L$1106,10,FALSE)</f>
        <v>#N/A</v>
      </c>
      <c r="Y63" s="31">
        <f>A$63</f>
        <v>3</v>
      </c>
      <c r="Z63" s="111"/>
      <c r="AA63" s="112"/>
      <c r="AB63" s="116"/>
      <c r="AC63" s="113"/>
      <c r="AD63" s="116"/>
      <c r="AE63" s="116"/>
    </row>
    <row r="64" spans="1:32" s="110" customFormat="1" ht="13.2" customHeight="1" x14ac:dyDescent="0.25">
      <c r="A64" s="21"/>
      <c r="B64" s="22"/>
      <c r="C64" s="23"/>
      <c r="D64" s="23"/>
      <c r="E64" s="22"/>
      <c r="F64" s="23"/>
      <c r="G64" s="24"/>
      <c r="H64" s="25"/>
      <c r="I64" s="25"/>
      <c r="J64" s="25"/>
      <c r="K64" s="25"/>
      <c r="L64" s="25"/>
      <c r="M64" s="25"/>
      <c r="N64" s="109">
        <f t="shared" ref="N64:S64" si="49">H64/10</f>
        <v>0</v>
      </c>
      <c r="O64" s="109">
        <f t="shared" si="49"/>
        <v>0</v>
      </c>
      <c r="P64" s="109">
        <f t="shared" si="49"/>
        <v>0</v>
      </c>
      <c r="Q64" s="109">
        <f t="shared" si="49"/>
        <v>0</v>
      </c>
      <c r="R64" s="109">
        <f t="shared" si="49"/>
        <v>0</v>
      </c>
      <c r="S64" s="109">
        <f t="shared" si="49"/>
        <v>0</v>
      </c>
      <c r="T64" s="108"/>
      <c r="U64" s="26"/>
      <c r="V64" s="24"/>
      <c r="W64" s="22"/>
      <c r="Y64" s="31">
        <f>A$63</f>
        <v>3</v>
      </c>
      <c r="Z64" s="111"/>
      <c r="AA64" s="112"/>
      <c r="AB64" s="116"/>
      <c r="AC64" s="113"/>
      <c r="AD64" s="116"/>
      <c r="AE64" s="116"/>
    </row>
    <row r="65" spans="1:33" s="110" customFormat="1" ht="13.2" customHeight="1" x14ac:dyDescent="0.25">
      <c r="A65" s="21">
        <f t="shared" si="10"/>
        <v>3</v>
      </c>
      <c r="B65" s="22" t="e">
        <f>VLOOKUP($X65,УЧАСТНИКИ!$A$2:$L$1106,3,FALSE)</f>
        <v>#N/A</v>
      </c>
      <c r="C65" s="23" t="e">
        <f>VLOOKUP($X65,УЧАСТНИКИ!$A$2:$L$1106,4,FALSE)</f>
        <v>#N/A</v>
      </c>
      <c r="D65" s="23" t="e">
        <f>VLOOKUP($X65,УЧАСТНИКИ!$A$2:$L$1106,8,FALSE)</f>
        <v>#N/A</v>
      </c>
      <c r="E65" s="22" t="e">
        <f>VLOOKUP($X65,УЧАСТНИКИ!$A$2:$L$1106,5,FALSE)</f>
        <v>#N/A</v>
      </c>
      <c r="F65" s="23" t="e">
        <f>VLOOKUP($R65,УЧАСТНИКИ!$A$2:$L$1106,7,FALSE)</f>
        <v>#N/A</v>
      </c>
      <c r="G65" s="24" t="e">
        <f>VLOOKUP($X65,УЧАСТНИКИ!$A$2:$L$1106,11,FALSE)</f>
        <v>#N/A</v>
      </c>
      <c r="H65" s="25"/>
      <c r="I65" s="25"/>
      <c r="J65" s="25"/>
      <c r="K65" s="25"/>
      <c r="L65" s="25"/>
      <c r="M65" s="106"/>
      <c r="N65" s="107">
        <f t="shared" ref="N65:S65" si="50">H65/100</f>
        <v>0</v>
      </c>
      <c r="O65" s="107">
        <f t="shared" si="50"/>
        <v>0</v>
      </c>
      <c r="P65" s="107">
        <f t="shared" si="50"/>
        <v>0</v>
      </c>
      <c r="Q65" s="107">
        <f t="shared" si="50"/>
        <v>0</v>
      </c>
      <c r="R65" s="107">
        <f t="shared" si="50"/>
        <v>0</v>
      </c>
      <c r="S65" s="107">
        <f t="shared" si="50"/>
        <v>0</v>
      </c>
      <c r="T65" s="108">
        <f t="shared" si="24"/>
        <v>0</v>
      </c>
      <c r="U65" s="26" t="str">
        <f t="shared" si="4"/>
        <v>б/р</v>
      </c>
      <c r="V65" s="24" t="e">
        <f>VLOOKUP($X65,УЧАСТНИКИ!$A$2:$L$1106,9,FALSE)</f>
        <v>#N/A</v>
      </c>
      <c r="W65" s="22" t="e">
        <f>VLOOKUP($X65,УЧАСТНИКИ!$A$2:$L$1106,10,FALSE)</f>
        <v>#N/A</v>
      </c>
      <c r="Y65" s="31">
        <f>A$65</f>
        <v>3</v>
      </c>
      <c r="Z65" s="111"/>
      <c r="AA65" s="112"/>
      <c r="AB65" s="116"/>
      <c r="AC65" s="113"/>
      <c r="AD65" s="116"/>
      <c r="AE65" s="116"/>
    </row>
    <row r="66" spans="1:33" s="110" customFormat="1" ht="13.2" customHeight="1" x14ac:dyDescent="0.25">
      <c r="A66" s="21"/>
      <c r="B66" s="22"/>
      <c r="C66" s="23"/>
      <c r="D66" s="23"/>
      <c r="E66" s="22"/>
      <c r="F66" s="23"/>
      <c r="G66" s="24"/>
      <c r="H66" s="25"/>
      <c r="I66" s="25"/>
      <c r="J66" s="25"/>
      <c r="K66" s="25"/>
      <c r="L66" s="25"/>
      <c r="M66" s="106"/>
      <c r="N66" s="109">
        <f t="shared" ref="N66:S66" si="51">H66/10</f>
        <v>0</v>
      </c>
      <c r="O66" s="109">
        <f t="shared" si="51"/>
        <v>0</v>
      </c>
      <c r="P66" s="109">
        <f t="shared" si="51"/>
        <v>0</v>
      </c>
      <c r="Q66" s="109">
        <f t="shared" si="51"/>
        <v>0</v>
      </c>
      <c r="R66" s="109">
        <f t="shared" si="51"/>
        <v>0</v>
      </c>
      <c r="S66" s="109">
        <f t="shared" si="51"/>
        <v>0</v>
      </c>
      <c r="T66" s="108"/>
      <c r="U66" s="26"/>
      <c r="V66" s="24"/>
      <c r="W66" s="22"/>
      <c r="Y66" s="31">
        <f>A$65</f>
        <v>3</v>
      </c>
      <c r="Z66" s="111"/>
      <c r="AA66" s="112"/>
      <c r="AB66" s="116"/>
      <c r="AC66" s="113"/>
      <c r="AD66" s="116"/>
      <c r="AE66" s="116"/>
    </row>
    <row r="67" spans="1:33" s="110" customFormat="1" ht="13.2" customHeight="1" x14ac:dyDescent="0.25">
      <c r="A67" s="21">
        <f t="shared" si="10"/>
        <v>3</v>
      </c>
      <c r="B67" s="22" t="e">
        <f>VLOOKUP($X67,УЧАСТНИКИ!$A$2:$L$1106,3,FALSE)</f>
        <v>#N/A</v>
      </c>
      <c r="C67" s="23" t="e">
        <f>VLOOKUP($X67,УЧАСТНИКИ!$A$2:$L$1106,4,FALSE)</f>
        <v>#N/A</v>
      </c>
      <c r="D67" s="23" t="e">
        <f>VLOOKUP($X67,УЧАСТНИКИ!$A$2:$L$1106,8,FALSE)</f>
        <v>#N/A</v>
      </c>
      <c r="E67" s="22" t="e">
        <f>VLOOKUP($X67,УЧАСТНИКИ!$A$2:$L$1106,5,FALSE)</f>
        <v>#N/A</v>
      </c>
      <c r="F67" s="23" t="e">
        <f>VLOOKUP($R67,УЧАСТНИКИ!$A$2:$L$1106,7,FALSE)</f>
        <v>#N/A</v>
      </c>
      <c r="G67" s="24" t="e">
        <f>VLOOKUP($X67,УЧАСТНИКИ!$A$2:$L$1106,11,FALSE)</f>
        <v>#N/A</v>
      </c>
      <c r="H67" s="25"/>
      <c r="I67" s="25"/>
      <c r="J67" s="25"/>
      <c r="K67" s="25"/>
      <c r="L67" s="25"/>
      <c r="M67" s="25"/>
      <c r="N67" s="107">
        <f t="shared" ref="N67:S67" si="52">H67/100</f>
        <v>0</v>
      </c>
      <c r="O67" s="107">
        <f t="shared" si="52"/>
        <v>0</v>
      </c>
      <c r="P67" s="107">
        <f t="shared" si="52"/>
        <v>0</v>
      </c>
      <c r="Q67" s="107">
        <f t="shared" si="52"/>
        <v>0</v>
      </c>
      <c r="R67" s="107">
        <f t="shared" si="52"/>
        <v>0</v>
      </c>
      <c r="S67" s="107">
        <f t="shared" si="52"/>
        <v>0</v>
      </c>
      <c r="T67" s="108">
        <f t="shared" si="24"/>
        <v>0</v>
      </c>
      <c r="U67" s="26" t="str">
        <f t="shared" si="4"/>
        <v>б/р</v>
      </c>
      <c r="V67" s="24" t="e">
        <f>VLOOKUP($X67,УЧАСТНИКИ!$A$2:$L$1106,9,FALSE)</f>
        <v>#N/A</v>
      </c>
      <c r="W67" s="22" t="e">
        <f>VLOOKUP($X67,УЧАСТНИКИ!$A$2:$L$1106,10,FALSE)</f>
        <v>#N/A</v>
      </c>
      <c r="Y67" s="31">
        <f>A$67</f>
        <v>3</v>
      </c>
      <c r="Z67" s="111"/>
      <c r="AA67" s="112"/>
      <c r="AB67" s="116"/>
      <c r="AC67" s="113"/>
      <c r="AD67" s="116"/>
      <c r="AE67" s="116"/>
    </row>
    <row r="68" spans="1:33" s="110" customFormat="1" ht="13.2" customHeight="1" x14ac:dyDescent="0.25">
      <c r="A68" s="21"/>
      <c r="B68" s="22"/>
      <c r="C68" s="23"/>
      <c r="D68" s="23"/>
      <c r="E68" s="22"/>
      <c r="F68" s="23"/>
      <c r="G68" s="24"/>
      <c r="H68" s="25"/>
      <c r="I68" s="25"/>
      <c r="J68" s="25"/>
      <c r="K68" s="25"/>
      <c r="L68" s="25"/>
      <c r="M68" s="25"/>
      <c r="N68" s="109">
        <f t="shared" ref="N68:S68" si="53">H68/10</f>
        <v>0</v>
      </c>
      <c r="O68" s="109">
        <f t="shared" si="53"/>
        <v>0</v>
      </c>
      <c r="P68" s="109">
        <f t="shared" si="53"/>
        <v>0</v>
      </c>
      <c r="Q68" s="109">
        <f t="shared" si="53"/>
        <v>0</v>
      </c>
      <c r="R68" s="109">
        <f t="shared" si="53"/>
        <v>0</v>
      </c>
      <c r="S68" s="109">
        <f t="shared" si="53"/>
        <v>0</v>
      </c>
      <c r="T68" s="108"/>
      <c r="U68" s="26"/>
      <c r="V68" s="24"/>
      <c r="W68" s="22"/>
      <c r="X68" s="115"/>
      <c r="Y68" s="31">
        <f>A$67</f>
        <v>3</v>
      </c>
      <c r="Z68" s="111"/>
      <c r="AA68" s="112"/>
      <c r="AB68" s="116"/>
      <c r="AC68" s="116"/>
      <c r="AD68" s="116"/>
      <c r="AE68" s="116"/>
    </row>
    <row r="69" spans="1:33" s="110" customFormat="1" ht="13.2" customHeight="1" x14ac:dyDescent="0.25">
      <c r="A69" s="21">
        <f t="shared" si="10"/>
        <v>3</v>
      </c>
      <c r="B69" s="22" t="e">
        <f>VLOOKUP($X69,УЧАСТНИКИ!$A$2:$L$1106,3,FALSE)</f>
        <v>#N/A</v>
      </c>
      <c r="C69" s="23" t="e">
        <f>VLOOKUP($X69,УЧАСТНИКИ!$A$2:$L$1106,4,FALSE)</f>
        <v>#N/A</v>
      </c>
      <c r="D69" s="23" t="e">
        <f>VLOOKUP($X69,УЧАСТНИКИ!$A$2:$L$1106,8,FALSE)</f>
        <v>#N/A</v>
      </c>
      <c r="E69" s="22" t="e">
        <f>VLOOKUP($X69,УЧАСТНИКИ!$A$2:$L$1106,5,FALSE)</f>
        <v>#N/A</v>
      </c>
      <c r="F69" s="23" t="e">
        <f>VLOOKUP($R69,УЧАСТНИКИ!$A$2:$L$1106,7,FALSE)</f>
        <v>#N/A</v>
      </c>
      <c r="G69" s="24" t="e">
        <f>VLOOKUP($X69,УЧАСТНИКИ!$A$2:$L$1106,11,FALSE)</f>
        <v>#N/A</v>
      </c>
      <c r="H69" s="25"/>
      <c r="I69" s="25"/>
      <c r="J69" s="25"/>
      <c r="K69" s="25"/>
      <c r="L69" s="25"/>
      <c r="M69" s="25"/>
      <c r="N69" s="107">
        <f t="shared" ref="N69:S69" si="54">H69/100</f>
        <v>0</v>
      </c>
      <c r="O69" s="107">
        <f t="shared" si="54"/>
        <v>0</v>
      </c>
      <c r="P69" s="107">
        <f t="shared" si="54"/>
        <v>0</v>
      </c>
      <c r="Q69" s="107">
        <f t="shared" si="54"/>
        <v>0</v>
      </c>
      <c r="R69" s="107">
        <f t="shared" si="54"/>
        <v>0</v>
      </c>
      <c r="S69" s="107">
        <f t="shared" si="54"/>
        <v>0</v>
      </c>
      <c r="T69" s="108">
        <f t="shared" si="24"/>
        <v>0</v>
      </c>
      <c r="U69" s="26" t="str">
        <f t="shared" si="4"/>
        <v>б/р</v>
      </c>
      <c r="V69" s="24" t="e">
        <f>VLOOKUP($X69,УЧАСТНИКИ!$A$2:$L$1106,9,FALSE)</f>
        <v>#N/A</v>
      </c>
      <c r="W69" s="22" t="e">
        <f>VLOOKUP($X69,УЧАСТНИКИ!$A$2:$L$1106,10,FALSE)</f>
        <v>#N/A</v>
      </c>
      <c r="Y69" s="31">
        <f>A$69</f>
        <v>3</v>
      </c>
      <c r="Z69" s="111"/>
      <c r="AA69" s="112"/>
      <c r="AB69" s="116"/>
      <c r="AC69" s="113"/>
      <c r="AD69" s="116"/>
      <c r="AE69" s="116"/>
    </row>
    <row r="70" spans="1:33" s="110" customFormat="1" ht="13.2" customHeight="1" x14ac:dyDescent="0.25">
      <c r="A70" s="21"/>
      <c r="B70" s="22"/>
      <c r="C70" s="23"/>
      <c r="D70" s="23"/>
      <c r="E70" s="22"/>
      <c r="F70" s="23"/>
      <c r="G70" s="24"/>
      <c r="H70" s="25"/>
      <c r="I70" s="25"/>
      <c r="J70" s="25"/>
      <c r="K70" s="25"/>
      <c r="L70" s="25"/>
      <c r="M70" s="25"/>
      <c r="N70" s="109">
        <f t="shared" ref="N70:S70" si="55">H70/10</f>
        <v>0</v>
      </c>
      <c r="O70" s="109">
        <f t="shared" si="55"/>
        <v>0</v>
      </c>
      <c r="P70" s="109">
        <f t="shared" si="55"/>
        <v>0</v>
      </c>
      <c r="Q70" s="109">
        <f t="shared" si="55"/>
        <v>0</v>
      </c>
      <c r="R70" s="109">
        <f t="shared" si="55"/>
        <v>0</v>
      </c>
      <c r="S70" s="109">
        <f t="shared" si="55"/>
        <v>0</v>
      </c>
      <c r="T70" s="108"/>
      <c r="U70" s="26"/>
      <c r="V70" s="24"/>
      <c r="W70" s="22"/>
      <c r="X70" s="115"/>
      <c r="Y70" s="31">
        <f>A$69</f>
        <v>3</v>
      </c>
      <c r="Z70" s="111"/>
      <c r="AA70" s="112"/>
      <c r="AB70" s="116"/>
      <c r="AC70" s="113"/>
      <c r="AD70" s="116"/>
      <c r="AE70" s="116"/>
    </row>
    <row r="71" spans="1:33" s="110" customFormat="1" ht="13.2" customHeight="1" x14ac:dyDescent="0.25">
      <c r="A71" s="21">
        <f t="shared" si="10"/>
        <v>3</v>
      </c>
      <c r="B71" s="22" t="e">
        <f>VLOOKUP($X71,УЧАСТНИКИ!$A$2:$L$1106,3,FALSE)</f>
        <v>#N/A</v>
      </c>
      <c r="C71" s="23" t="e">
        <f>VLOOKUP($X71,УЧАСТНИКИ!$A$2:$L$1106,4,FALSE)</f>
        <v>#N/A</v>
      </c>
      <c r="D71" s="23" t="e">
        <f>VLOOKUP($X71,УЧАСТНИКИ!$A$2:$L$1106,8,FALSE)</f>
        <v>#N/A</v>
      </c>
      <c r="E71" s="22" t="e">
        <f>VLOOKUP($X71,УЧАСТНИКИ!$A$2:$L$1106,5,FALSE)</f>
        <v>#N/A</v>
      </c>
      <c r="F71" s="23" t="e">
        <f>VLOOKUP($R71,УЧАСТНИКИ!$A$2:$L$1106,7,FALSE)</f>
        <v>#N/A</v>
      </c>
      <c r="G71" s="24" t="e">
        <f>VLOOKUP($X71,УЧАСТНИКИ!$A$2:$L$1106,11,FALSE)</f>
        <v>#N/A</v>
      </c>
      <c r="H71" s="25"/>
      <c r="I71" s="25"/>
      <c r="J71" s="25"/>
      <c r="K71" s="25"/>
      <c r="L71" s="25"/>
      <c r="M71" s="25"/>
      <c r="N71" s="107">
        <f t="shared" ref="N71:S71" si="56">H71/100</f>
        <v>0</v>
      </c>
      <c r="O71" s="107">
        <f t="shared" si="56"/>
        <v>0</v>
      </c>
      <c r="P71" s="107">
        <f t="shared" si="56"/>
        <v>0</v>
      </c>
      <c r="Q71" s="107">
        <f t="shared" si="56"/>
        <v>0</v>
      </c>
      <c r="R71" s="107">
        <f t="shared" si="56"/>
        <v>0</v>
      </c>
      <c r="S71" s="107">
        <f t="shared" si="56"/>
        <v>0</v>
      </c>
      <c r="T71" s="108">
        <f t="shared" si="24"/>
        <v>0</v>
      </c>
      <c r="U71" s="26" t="str">
        <f t="shared" si="4"/>
        <v>б/р</v>
      </c>
      <c r="V71" s="24" t="e">
        <f>VLOOKUP($X71,УЧАСТНИКИ!$A$2:$L$1106,9,FALSE)</f>
        <v>#N/A</v>
      </c>
      <c r="W71" s="22" t="e">
        <f>VLOOKUP($X71,УЧАСТНИКИ!$A$2:$L$1106,10,FALSE)</f>
        <v>#N/A</v>
      </c>
      <c r="Y71" s="31">
        <f>A$71</f>
        <v>3</v>
      </c>
      <c r="Z71" s="111"/>
      <c r="AA71" s="112"/>
      <c r="AB71" s="116"/>
      <c r="AC71" s="113"/>
      <c r="AD71" s="116"/>
      <c r="AE71" s="116"/>
    </row>
    <row r="72" spans="1:33" s="110" customFormat="1" ht="13.2" customHeight="1" x14ac:dyDescent="0.25">
      <c r="A72" s="21"/>
      <c r="B72" s="22"/>
      <c r="C72" s="23"/>
      <c r="D72" s="23"/>
      <c r="E72" s="22"/>
      <c r="F72" s="23"/>
      <c r="G72" s="24"/>
      <c r="H72" s="25"/>
      <c r="I72" s="25"/>
      <c r="J72" s="25"/>
      <c r="K72" s="25"/>
      <c r="L72" s="25"/>
      <c r="M72" s="25"/>
      <c r="N72" s="109">
        <f t="shared" ref="N72:S72" si="57">H72/10</f>
        <v>0</v>
      </c>
      <c r="O72" s="109">
        <f t="shared" si="57"/>
        <v>0</v>
      </c>
      <c r="P72" s="109">
        <f t="shared" si="57"/>
        <v>0</v>
      </c>
      <c r="Q72" s="109">
        <f t="shared" si="57"/>
        <v>0</v>
      </c>
      <c r="R72" s="109">
        <f t="shared" si="57"/>
        <v>0</v>
      </c>
      <c r="S72" s="109">
        <f t="shared" si="57"/>
        <v>0</v>
      </c>
      <c r="T72" s="108"/>
      <c r="U72" s="26"/>
      <c r="V72" s="24"/>
      <c r="W72" s="22"/>
      <c r="X72" s="115"/>
      <c r="Y72" s="31">
        <f>A$71</f>
        <v>3</v>
      </c>
      <c r="Z72" s="111"/>
      <c r="AA72" s="112"/>
      <c r="AB72" s="116"/>
      <c r="AC72" s="113"/>
      <c r="AD72" s="116"/>
      <c r="AE72" s="116"/>
    </row>
    <row r="73" spans="1:33" s="110" customFormat="1" ht="13.2" customHeight="1" x14ac:dyDescent="0.25">
      <c r="A73" s="21">
        <f t="shared" si="10"/>
        <v>3</v>
      </c>
      <c r="B73" s="22" t="e">
        <f>VLOOKUP($X73,УЧАСТНИКИ!$A$2:$L$1106,3,FALSE)</f>
        <v>#N/A</v>
      </c>
      <c r="C73" s="23" t="e">
        <f>VLOOKUP($X73,УЧАСТНИКИ!$A$2:$L$1106,4,FALSE)</f>
        <v>#N/A</v>
      </c>
      <c r="D73" s="23" t="e">
        <f>VLOOKUP($X73,УЧАСТНИКИ!$A$2:$L$1106,8,FALSE)</f>
        <v>#N/A</v>
      </c>
      <c r="E73" s="22" t="e">
        <f>VLOOKUP($X73,УЧАСТНИКИ!$A$2:$L$1106,5,FALSE)</f>
        <v>#N/A</v>
      </c>
      <c r="F73" s="23" t="e">
        <f>VLOOKUP($R73,УЧАСТНИКИ!$A$2:$L$1106,7,FALSE)</f>
        <v>#N/A</v>
      </c>
      <c r="G73" s="24" t="e">
        <f>VLOOKUP($X73,УЧАСТНИКИ!$A$2:$L$1106,11,FALSE)</f>
        <v>#N/A</v>
      </c>
      <c r="H73" s="25"/>
      <c r="I73" s="25"/>
      <c r="J73" s="25"/>
      <c r="K73" s="25"/>
      <c r="L73" s="25"/>
      <c r="M73" s="25"/>
      <c r="N73" s="107">
        <f t="shared" ref="N73:S73" si="58">H73/100</f>
        <v>0</v>
      </c>
      <c r="O73" s="107">
        <f t="shared" si="58"/>
        <v>0</v>
      </c>
      <c r="P73" s="107">
        <f t="shared" si="58"/>
        <v>0</v>
      </c>
      <c r="Q73" s="107">
        <f t="shared" si="58"/>
        <v>0</v>
      </c>
      <c r="R73" s="107">
        <f t="shared" si="58"/>
        <v>0</v>
      </c>
      <c r="S73" s="107">
        <f t="shared" si="58"/>
        <v>0</v>
      </c>
      <c r="T73" s="108">
        <f>MAX(N73,O73,P73,Q73,R73,S73)</f>
        <v>0</v>
      </c>
      <c r="U73" s="26" t="str">
        <f t="shared" si="4"/>
        <v>б/р</v>
      </c>
      <c r="V73" s="24" t="e">
        <f>VLOOKUP($X73,УЧАСТНИКИ!$A$2:$L$1106,9,FALSE)</f>
        <v>#N/A</v>
      </c>
      <c r="W73" s="22" t="e">
        <f>VLOOKUP($X73,УЧАСТНИКИ!$A$2:$L$1106,10,FALSE)</f>
        <v>#N/A</v>
      </c>
      <c r="Y73" s="31">
        <f>A$73</f>
        <v>3</v>
      </c>
      <c r="Z73" s="111"/>
      <c r="AA73" s="112"/>
      <c r="AB73" s="116"/>
      <c r="AC73" s="113"/>
      <c r="AD73" s="116"/>
      <c r="AE73" s="116"/>
    </row>
    <row r="74" spans="1:33" s="110" customFormat="1" ht="13.2" customHeight="1" x14ac:dyDescent="0.25">
      <c r="A74" s="21"/>
      <c r="B74" s="22"/>
      <c r="C74" s="23"/>
      <c r="D74" s="23"/>
      <c r="E74" s="22"/>
      <c r="F74" s="23"/>
      <c r="G74" s="24"/>
      <c r="H74" s="25"/>
      <c r="I74" s="25"/>
      <c r="J74" s="25"/>
      <c r="K74" s="25"/>
      <c r="L74" s="25"/>
      <c r="M74" s="25"/>
      <c r="N74" s="109">
        <f t="shared" ref="N74:S74" si="59">H74/10</f>
        <v>0</v>
      </c>
      <c r="O74" s="109">
        <f t="shared" si="59"/>
        <v>0</v>
      </c>
      <c r="P74" s="109">
        <f t="shared" si="59"/>
        <v>0</v>
      </c>
      <c r="Q74" s="109">
        <f t="shared" si="59"/>
        <v>0</v>
      </c>
      <c r="R74" s="109">
        <f t="shared" si="59"/>
        <v>0</v>
      </c>
      <c r="S74" s="109">
        <f t="shared" si="59"/>
        <v>0</v>
      </c>
      <c r="T74" s="108"/>
      <c r="U74" s="26"/>
      <c r="V74" s="24"/>
      <c r="W74" s="22"/>
      <c r="X74" s="115"/>
      <c r="Y74" s="31">
        <f>A$73</f>
        <v>3</v>
      </c>
      <c r="Z74" s="111"/>
      <c r="AA74" s="112"/>
      <c r="AB74" s="116"/>
      <c r="AC74" s="113"/>
      <c r="AD74" s="116"/>
      <c r="AE74" s="116"/>
    </row>
    <row r="75" spans="1:33" s="110" customFormat="1" ht="13.2" customHeight="1" x14ac:dyDescent="0.25">
      <c r="A75" s="21">
        <f t="shared" si="10"/>
        <v>3</v>
      </c>
      <c r="B75" s="22" t="e">
        <f>VLOOKUP($X75,УЧАСТНИКИ!$A$2:$L$1106,3,FALSE)</f>
        <v>#N/A</v>
      </c>
      <c r="C75" s="23" t="e">
        <f>VLOOKUP($X75,УЧАСТНИКИ!$A$2:$L$1106,4,FALSE)</f>
        <v>#N/A</v>
      </c>
      <c r="D75" s="23" t="e">
        <f>VLOOKUP($X75,УЧАСТНИКИ!$A$2:$L$1106,8,FALSE)</f>
        <v>#N/A</v>
      </c>
      <c r="E75" s="22" t="e">
        <f>VLOOKUP($X75,УЧАСТНИКИ!$A$2:$L$1106,5,FALSE)</f>
        <v>#N/A</v>
      </c>
      <c r="F75" s="23" t="e">
        <f>VLOOKUP($R75,УЧАСТНИКИ!$A$2:$L$1106,7,FALSE)</f>
        <v>#N/A</v>
      </c>
      <c r="G75" s="24" t="e">
        <f>VLOOKUP($X75,УЧАСТНИКИ!$A$2:$L$1106,11,FALSE)</f>
        <v>#N/A</v>
      </c>
      <c r="H75" s="25"/>
      <c r="I75" s="25"/>
      <c r="J75" s="25"/>
      <c r="K75" s="25"/>
      <c r="L75" s="25"/>
      <c r="M75" s="25"/>
      <c r="N75" s="107">
        <f t="shared" ref="N75:S75" si="60">H75/100</f>
        <v>0</v>
      </c>
      <c r="O75" s="107">
        <f t="shared" si="60"/>
        <v>0</v>
      </c>
      <c r="P75" s="107">
        <f t="shared" si="60"/>
        <v>0</v>
      </c>
      <c r="Q75" s="107">
        <f t="shared" si="60"/>
        <v>0</v>
      </c>
      <c r="R75" s="107">
        <f t="shared" si="60"/>
        <v>0</v>
      </c>
      <c r="S75" s="107">
        <f t="shared" si="60"/>
        <v>0</v>
      </c>
      <c r="T75" s="108">
        <f>MAX(N75,O75,P75,Q75,R75,S75)</f>
        <v>0</v>
      </c>
      <c r="U75" s="26" t="str">
        <f t="shared" si="4"/>
        <v>б/р</v>
      </c>
      <c r="V75" s="24" t="e">
        <f>VLOOKUP($X75,УЧАСТНИКИ!$A$2:$L$1106,9,FALSE)</f>
        <v>#N/A</v>
      </c>
      <c r="W75" s="22" t="e">
        <f>VLOOKUP($X75,УЧАСТНИКИ!$A$2:$L$1106,10,FALSE)</f>
        <v>#N/A</v>
      </c>
      <c r="Y75" s="31">
        <f>A$75</f>
        <v>3</v>
      </c>
      <c r="Z75" s="111"/>
      <c r="AA75" s="112"/>
      <c r="AB75" s="116"/>
      <c r="AC75" s="113"/>
      <c r="AD75" s="116"/>
      <c r="AE75" s="116"/>
    </row>
    <row r="76" spans="1:33" s="110" customFormat="1" ht="13.2" customHeight="1" x14ac:dyDescent="0.25">
      <c r="A76" s="79"/>
      <c r="C76" s="114"/>
      <c r="D76" s="114"/>
      <c r="X76" s="115"/>
      <c r="Y76" s="31">
        <f>A$75</f>
        <v>3</v>
      </c>
      <c r="Z76" s="111"/>
      <c r="AA76" s="112"/>
      <c r="AB76" s="112"/>
      <c r="AC76" s="112"/>
      <c r="AD76" s="116"/>
      <c r="AE76" s="113"/>
      <c r="AF76" s="116"/>
      <c r="AG76" s="116"/>
    </row>
    <row r="77" spans="1:33" s="110" customFormat="1" ht="13.2" customHeight="1" x14ac:dyDescent="0.25">
      <c r="A77" s="117"/>
      <c r="C77" s="114"/>
      <c r="D77" s="114"/>
      <c r="Y77" s="112"/>
      <c r="Z77" s="111"/>
      <c r="AA77" s="112"/>
      <c r="AB77" s="112"/>
      <c r="AC77" s="112"/>
      <c r="AD77" s="116"/>
      <c r="AE77" s="113"/>
      <c r="AF77" s="116"/>
      <c r="AG77" s="116"/>
    </row>
    <row r="78" spans="1:33" s="110" customFormat="1" ht="12.75" customHeight="1" x14ac:dyDescent="0.25">
      <c r="A78" s="117"/>
      <c r="C78" s="114"/>
      <c r="D78" s="114"/>
      <c r="X78" s="118"/>
      <c r="Y78" s="112"/>
      <c r="Z78" s="111"/>
      <c r="AA78" s="112"/>
      <c r="AB78" s="112"/>
      <c r="AC78" s="112"/>
      <c r="AD78" s="116"/>
      <c r="AE78" s="113"/>
      <c r="AF78" s="116"/>
      <c r="AG78" s="116"/>
    </row>
    <row r="79" spans="1:33" s="110" customFormat="1" ht="12.75" customHeight="1" x14ac:dyDescent="0.25">
      <c r="A79" s="117"/>
      <c r="C79" s="114"/>
      <c r="D79" s="114"/>
      <c r="X79" s="119"/>
      <c r="Y79" s="112"/>
      <c r="Z79" s="111"/>
      <c r="AA79" s="112"/>
      <c r="AB79" s="112"/>
      <c r="AC79" s="112"/>
      <c r="AD79" s="116"/>
      <c r="AE79" s="113"/>
      <c r="AF79" s="116"/>
      <c r="AG79" s="116"/>
    </row>
    <row r="80" spans="1:33" ht="12.75" customHeight="1" x14ac:dyDescent="0.25">
      <c r="X80" s="31"/>
      <c r="Y80" s="82"/>
      <c r="Z80" s="82"/>
      <c r="AA80" s="120"/>
      <c r="AB80" s="120"/>
      <c r="AC80" s="120"/>
      <c r="AD80" s="82"/>
      <c r="AE80" s="82"/>
      <c r="AF80" s="82"/>
      <c r="AG80" s="82"/>
    </row>
    <row r="81" spans="24:33" ht="12.75" customHeight="1" x14ac:dyDescent="0.25">
      <c r="X81" s="119"/>
      <c r="Y81" s="112"/>
      <c r="Z81" s="111"/>
      <c r="AA81" s="120"/>
      <c r="AB81" s="120"/>
      <c r="AC81" s="120"/>
      <c r="AD81" s="82"/>
      <c r="AE81" s="113"/>
      <c r="AF81" s="82"/>
      <c r="AG81" s="82"/>
    </row>
    <row r="82" spans="24:33" ht="12.75" customHeight="1" x14ac:dyDescent="0.25">
      <c r="Y82" s="82"/>
      <c r="Z82" s="82"/>
      <c r="AA82" s="120"/>
      <c r="AB82" s="120"/>
      <c r="AC82" s="120"/>
      <c r="AD82" s="82"/>
      <c r="AE82" s="82"/>
      <c r="AF82" s="82"/>
      <c r="AG82" s="82"/>
    </row>
    <row r="83" spans="24:33" ht="12.75" customHeight="1" x14ac:dyDescent="0.25">
      <c r="Y83" s="82"/>
      <c r="Z83" s="82"/>
      <c r="AA83" s="120"/>
      <c r="AB83" s="120"/>
      <c r="AC83" s="120"/>
      <c r="AD83" s="82"/>
      <c r="AE83" s="82"/>
      <c r="AF83" s="82"/>
      <c r="AG83" s="82"/>
    </row>
    <row r="84" spans="24:33" ht="12.75" customHeight="1" x14ac:dyDescent="0.25">
      <c r="Y84" s="82"/>
      <c r="Z84" s="82"/>
      <c r="AA84" s="120"/>
      <c r="AB84" s="120"/>
      <c r="AC84" s="120"/>
      <c r="AD84" s="82"/>
      <c r="AE84" s="82"/>
      <c r="AF84" s="82"/>
      <c r="AG84" s="82"/>
    </row>
    <row r="85" spans="24:33" ht="12.75" customHeight="1" x14ac:dyDescent="0.25">
      <c r="Y85" s="82"/>
      <c r="Z85" s="82"/>
      <c r="AA85" s="120"/>
      <c r="AB85" s="120"/>
      <c r="AC85" s="120"/>
      <c r="AD85" s="82"/>
      <c r="AE85" s="82"/>
      <c r="AF85" s="82"/>
      <c r="AG85" s="82"/>
    </row>
    <row r="86" spans="24:33" ht="12.75" customHeight="1" x14ac:dyDescent="0.25">
      <c r="Y86" s="82"/>
      <c r="Z86" s="82"/>
      <c r="AA86" s="120"/>
      <c r="AB86" s="120"/>
      <c r="AC86" s="120"/>
      <c r="AD86" s="82"/>
      <c r="AE86" s="82"/>
      <c r="AF86" s="82"/>
      <c r="AG86" s="82"/>
    </row>
    <row r="87" spans="24:33" ht="12.75" customHeight="1" x14ac:dyDescent="0.25">
      <c r="Y87" s="82"/>
      <c r="Z87" s="82"/>
      <c r="AA87" s="120"/>
      <c r="AB87" s="120"/>
      <c r="AC87" s="120"/>
      <c r="AD87" s="82"/>
      <c r="AE87" s="82"/>
      <c r="AF87" s="82"/>
      <c r="AG87" s="82"/>
    </row>
    <row r="88" spans="24:33" ht="12.75" customHeight="1" x14ac:dyDescent="0.25">
      <c r="Y88" s="82"/>
      <c r="Z88" s="82"/>
      <c r="AA88" s="120"/>
      <c r="AB88" s="120"/>
      <c r="AC88" s="120"/>
      <c r="AD88" s="82"/>
      <c r="AE88" s="82"/>
      <c r="AF88" s="82"/>
      <c r="AG88" s="82"/>
    </row>
    <row r="89" spans="24:33" ht="12.75" customHeight="1" x14ac:dyDescent="0.25">
      <c r="Y89" s="82"/>
      <c r="Z89" s="82"/>
      <c r="AA89" s="120"/>
      <c r="AB89" s="120"/>
      <c r="AC89" s="120"/>
      <c r="AD89" s="82"/>
      <c r="AE89" s="82"/>
      <c r="AF89" s="82"/>
      <c r="AG89" s="82"/>
    </row>
    <row r="90" spans="24:33" ht="12.75" customHeight="1" x14ac:dyDescent="0.25">
      <c r="Y90" s="82"/>
      <c r="Z90" s="82"/>
      <c r="AA90" s="120"/>
      <c r="AB90" s="120"/>
      <c r="AC90" s="120"/>
      <c r="AD90" s="82"/>
      <c r="AE90" s="82"/>
      <c r="AF90" s="82"/>
      <c r="AG90" s="82"/>
    </row>
    <row r="91" spans="24:33" ht="12.75" customHeight="1" x14ac:dyDescent="0.25">
      <c r="Y91" s="82"/>
      <c r="Z91" s="82"/>
      <c r="AA91" s="120"/>
      <c r="AB91" s="120"/>
      <c r="AC91" s="120"/>
      <c r="AD91" s="82"/>
      <c r="AE91" s="82"/>
      <c r="AF91" s="82"/>
      <c r="AG91" s="82"/>
    </row>
    <row r="92" spans="24:33" ht="12.75" customHeight="1" x14ac:dyDescent="0.25">
      <c r="Y92" s="82"/>
      <c r="Z92" s="82"/>
      <c r="AA92" s="120"/>
      <c r="AB92" s="120"/>
      <c r="AC92" s="120"/>
      <c r="AD92" s="82"/>
      <c r="AE92" s="82"/>
      <c r="AF92" s="82"/>
      <c r="AG92" s="82"/>
    </row>
    <row r="93" spans="24:33" ht="12.75" customHeight="1" x14ac:dyDescent="0.25">
      <c r="Y93" s="82"/>
      <c r="Z93" s="82"/>
      <c r="AA93" s="120"/>
      <c r="AB93" s="120"/>
      <c r="AC93" s="120"/>
      <c r="AD93" s="82"/>
      <c r="AE93" s="82"/>
      <c r="AF93" s="82"/>
      <c r="AG93" s="82"/>
    </row>
    <row r="94" spans="24:33" ht="12.75" customHeight="1" x14ac:dyDescent="0.25">
      <c r="Y94" s="82"/>
      <c r="Z94" s="82"/>
      <c r="AA94" s="120"/>
      <c r="AB94" s="120"/>
      <c r="AC94" s="120"/>
      <c r="AD94" s="82"/>
      <c r="AE94" s="82"/>
      <c r="AF94" s="82"/>
      <c r="AG94" s="82"/>
    </row>
    <row r="95" spans="24:33" ht="12.75" customHeight="1" x14ac:dyDescent="0.25">
      <c r="Y95" s="82"/>
      <c r="Z95" s="82"/>
      <c r="AA95" s="120"/>
      <c r="AB95" s="120"/>
      <c r="AC95" s="120"/>
      <c r="AD95" s="82"/>
      <c r="AE95" s="82"/>
      <c r="AF95" s="82"/>
      <c r="AG95" s="82"/>
    </row>
  </sheetData>
  <mergeCells count="22">
    <mergeCell ref="D11:D12"/>
    <mergeCell ref="A1:W1"/>
    <mergeCell ref="A2:W2"/>
    <mergeCell ref="A3:W3"/>
    <mergeCell ref="A5:W5"/>
    <mergeCell ref="A4:W4"/>
    <mergeCell ref="A10:B10"/>
    <mergeCell ref="A6:W6"/>
    <mergeCell ref="A7:W7"/>
    <mergeCell ref="A8:W8"/>
    <mergeCell ref="W11:W12"/>
    <mergeCell ref="A9:B9"/>
    <mergeCell ref="E11:E12"/>
    <mergeCell ref="F11:F12"/>
    <mergeCell ref="G11:G12"/>
    <mergeCell ref="N11:S11"/>
    <mergeCell ref="T11:T12"/>
    <mergeCell ref="U11:U12"/>
    <mergeCell ref="V11:V12"/>
    <mergeCell ref="A11:A12"/>
    <mergeCell ref="B11:B12"/>
    <mergeCell ref="C11:C12"/>
  </mergeCells>
  <phoneticPr fontId="1" type="noConversion"/>
  <printOptions horizontalCentered="1"/>
  <pageMargins left="0" right="0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6">
    <tabColor indexed="40"/>
  </sheetPr>
  <dimension ref="A1:AP96"/>
  <sheetViews>
    <sheetView view="pageBreakPreview" zoomScale="70" zoomScaleNormal="85" zoomScaleSheetLayoutView="70" workbookViewId="0">
      <selection activeCell="W28" sqref="W28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8.6640625" style="11" customWidth="1"/>
    <col min="4" max="4" width="6.88671875" style="11" customWidth="1"/>
    <col min="5" max="5" width="28.77734375" style="7" customWidth="1"/>
    <col min="6" max="6" width="6.6640625" style="7" hidden="1" customWidth="1"/>
    <col min="7" max="7" width="30" style="7" customWidth="1"/>
    <col min="8" max="13" width="7.6640625" style="7" hidden="1" customWidth="1" outlineLevel="1"/>
    <col min="14" max="14" width="5.5546875" style="7" customWidth="1" collapsed="1"/>
    <col min="15" max="19" width="5.33203125" style="7" customWidth="1"/>
    <col min="20" max="20" width="7.44140625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customWidth="1" outlineLevel="1"/>
    <col min="27" max="32" width="9.109375" style="11" customWidth="1" outlineLevel="1"/>
    <col min="33" max="33" width="9.109375" style="7" customWidth="1" outlineLevel="1"/>
    <col min="34" max="34" width="11.44140625" style="7" customWidth="1"/>
    <col min="35" max="35" width="3.5546875" style="7" customWidth="1"/>
    <col min="36" max="16384" width="9.109375" style="7"/>
  </cols>
  <sheetData>
    <row r="1" spans="1:3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AA1" s="7"/>
      <c r="AB1" s="8"/>
      <c r="AC1" s="9"/>
      <c r="AD1" s="7"/>
      <c r="AE1" s="7"/>
      <c r="AF1" s="7"/>
    </row>
    <row r="2" spans="1:3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AA2" s="7"/>
      <c r="AB2" s="8"/>
      <c r="AC2" s="9"/>
      <c r="AD2" s="7"/>
      <c r="AE2" s="7"/>
      <c r="AF2" s="7"/>
    </row>
    <row r="3" spans="1:3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AA3" s="7"/>
      <c r="AB3" s="8"/>
      <c r="AC3" s="9"/>
      <c r="AD3" s="7"/>
      <c r="AE3" s="7"/>
      <c r="AF3" s="7"/>
    </row>
    <row r="4" spans="1:3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AA4" s="7"/>
      <c r="AB4" s="8"/>
      <c r="AC4" s="9"/>
      <c r="AD4" s="7"/>
      <c r="AE4" s="7"/>
      <c r="AF4" s="7"/>
    </row>
    <row r="5" spans="1:3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AA5" s="7"/>
      <c r="AB5" s="8"/>
      <c r="AC5" s="9"/>
      <c r="AD5" s="7"/>
      <c r="AE5" s="7"/>
      <c r="AF5" s="7"/>
    </row>
    <row r="6" spans="1:3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  <c r="AB6" s="8"/>
      <c r="AC6" s="9"/>
    </row>
    <row r="7" spans="1:3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  <c r="AB7" s="8"/>
      <c r="AC7" s="9"/>
    </row>
    <row r="8" spans="1:33" ht="15.6" x14ac:dyDescent="0.25">
      <c r="A8" s="334" t="s">
        <v>217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  <c r="AB8" s="8"/>
      <c r="AC8" s="9"/>
    </row>
    <row r="9" spans="1:33" ht="12.75" customHeight="1" x14ac:dyDescent="0.25">
      <c r="A9" s="270" t="s">
        <v>245</v>
      </c>
      <c r="B9" s="49"/>
      <c r="D9" s="16"/>
      <c r="E9" s="13"/>
      <c r="F9" s="121"/>
      <c r="G9" s="36"/>
      <c r="H9" s="121"/>
      <c r="I9" s="121"/>
      <c r="J9" s="121"/>
      <c r="K9" s="121"/>
      <c r="L9" s="121"/>
      <c r="M9" s="121"/>
      <c r="N9" s="121"/>
      <c r="O9" s="28"/>
      <c r="P9" s="28"/>
      <c r="Q9" s="28"/>
      <c r="R9" s="28"/>
      <c r="S9" s="28"/>
      <c r="T9" s="11"/>
      <c r="U9" s="11"/>
      <c r="X9" s="7" t="s">
        <v>57</v>
      </c>
      <c r="AB9" s="8"/>
      <c r="AC9" s="9"/>
    </row>
    <row r="10" spans="1:33" ht="12.75" customHeight="1" x14ac:dyDescent="0.25">
      <c r="A10" s="331" t="s">
        <v>229</v>
      </c>
      <c r="B10" s="331"/>
      <c r="D10" s="16"/>
      <c r="E10" s="66"/>
      <c r="G10" s="62"/>
      <c r="S10" s="36"/>
      <c r="U10" s="51"/>
      <c r="W10" s="19" t="s">
        <v>259</v>
      </c>
      <c r="AB10" s="8"/>
      <c r="AC10" s="9"/>
    </row>
    <row r="11" spans="1:33" ht="13.8" thickBot="1" x14ac:dyDescent="0.3">
      <c r="A11" s="18" t="s">
        <v>255</v>
      </c>
      <c r="D11" s="16"/>
      <c r="E11" s="66"/>
      <c r="F11" s="47"/>
      <c r="G11" s="62"/>
      <c r="H11" s="16"/>
      <c r="I11" s="16"/>
      <c r="J11" s="16"/>
      <c r="K11" s="16"/>
      <c r="L11" s="16"/>
      <c r="M11" s="16"/>
      <c r="N11" s="121"/>
      <c r="O11" s="121"/>
      <c r="P11" s="121"/>
      <c r="Q11" s="121"/>
      <c r="R11" s="121"/>
      <c r="T11" s="66" t="s">
        <v>87</v>
      </c>
      <c r="U11" s="62" t="str">
        <f>d_1</f>
        <v>28.05.2019г.</v>
      </c>
      <c r="V11" s="51">
        <v>0.35416666666666669</v>
      </c>
      <c r="W11" s="18" t="str">
        <f>d_6</f>
        <v>t° +17 вл. 91%</v>
      </c>
      <c r="AB11" s="127"/>
      <c r="AC11" s="127"/>
    </row>
    <row r="12" spans="1:33" ht="10.5" customHeight="1" thickBot="1" x14ac:dyDescent="0.3">
      <c r="A12" s="360" t="s">
        <v>25</v>
      </c>
      <c r="B12" s="349" t="s">
        <v>58</v>
      </c>
      <c r="C12" s="349" t="s">
        <v>17</v>
      </c>
      <c r="D12" s="349" t="s">
        <v>10</v>
      </c>
      <c r="E12" s="349" t="s">
        <v>90</v>
      </c>
      <c r="F12" s="353" t="s">
        <v>94</v>
      </c>
      <c r="G12" s="356" t="s">
        <v>148</v>
      </c>
      <c r="H12" s="123"/>
      <c r="I12" s="123"/>
      <c r="J12" s="123"/>
      <c r="K12" s="123"/>
      <c r="L12" s="123"/>
      <c r="M12" s="123"/>
      <c r="N12" s="362" t="s">
        <v>26</v>
      </c>
      <c r="O12" s="363"/>
      <c r="P12" s="363"/>
      <c r="Q12" s="363"/>
      <c r="R12" s="363"/>
      <c r="S12" s="364"/>
      <c r="T12" s="365" t="s">
        <v>27</v>
      </c>
      <c r="U12" s="356" t="s">
        <v>145</v>
      </c>
      <c r="V12" s="356" t="s">
        <v>13</v>
      </c>
      <c r="W12" s="351" t="s">
        <v>146</v>
      </c>
      <c r="Y12" s="20" t="s">
        <v>105</v>
      </c>
      <c r="Z12" s="20" t="s">
        <v>106</v>
      </c>
      <c r="AA12" s="20" t="s">
        <v>107</v>
      </c>
      <c r="AB12" s="20">
        <v>1</v>
      </c>
      <c r="AC12" s="20">
        <v>2</v>
      </c>
      <c r="AD12" s="20" t="s">
        <v>44</v>
      </c>
      <c r="AE12" s="20" t="s">
        <v>108</v>
      </c>
      <c r="AF12" s="20" t="s">
        <v>109</v>
      </c>
      <c r="AG12" s="20" t="s">
        <v>110</v>
      </c>
    </row>
    <row r="13" spans="1:33" ht="17.399999999999999" customHeight="1" thickBot="1" x14ac:dyDescent="0.3">
      <c r="A13" s="361"/>
      <c r="B13" s="350"/>
      <c r="C13" s="350"/>
      <c r="D13" s="350"/>
      <c r="E13" s="350"/>
      <c r="F13" s="354"/>
      <c r="G13" s="357"/>
      <c r="H13" s="124"/>
      <c r="I13" s="124"/>
      <c r="J13" s="124"/>
      <c r="K13" s="124"/>
      <c r="L13" s="124"/>
      <c r="M13" s="124"/>
      <c r="N13" s="125">
        <v>1</v>
      </c>
      <c r="O13" s="125">
        <v>2</v>
      </c>
      <c r="P13" s="125">
        <v>3</v>
      </c>
      <c r="Q13" s="126">
        <v>4</v>
      </c>
      <c r="R13" s="126">
        <v>5</v>
      </c>
      <c r="S13" s="126">
        <v>6</v>
      </c>
      <c r="T13" s="366"/>
      <c r="U13" s="357"/>
      <c r="V13" s="357"/>
      <c r="W13" s="352"/>
      <c r="Y13" s="158">
        <v>63</v>
      </c>
      <c r="Z13" s="158">
        <v>54</v>
      </c>
      <c r="AA13" s="158">
        <v>48</v>
      </c>
      <c r="AB13" s="159">
        <v>42</v>
      </c>
      <c r="AC13" s="159">
        <v>36</v>
      </c>
      <c r="AD13" s="159">
        <v>30</v>
      </c>
      <c r="AE13" s="128"/>
      <c r="AF13" s="128"/>
      <c r="AG13" s="129"/>
    </row>
    <row r="14" spans="1:33" ht="13.2" customHeight="1" x14ac:dyDescent="0.25">
      <c r="A14" s="34" t="s">
        <v>42</v>
      </c>
      <c r="B14" s="22" t="e">
        <f>VLOOKUP($X14,УЧАСТНИКИ!$A$2:$L$1106,3,FALSE)</f>
        <v>#N/A</v>
      </c>
      <c r="C14" s="23" t="e">
        <f>VLOOKUP($X14,УЧАСТНИКИ!$A$2:$L$1106,4,FALSE)</f>
        <v>#N/A</v>
      </c>
      <c r="D14" s="23" t="e">
        <f>VLOOKUP($X14,УЧАСТНИКИ!$A$2:$L$1106,8,FALSE)</f>
        <v>#N/A</v>
      </c>
      <c r="E14" s="22" t="e">
        <f>VLOOKUP($X14,УЧАСТНИКИ!$A$2:$L$1106,5,FALSE)</f>
        <v>#N/A</v>
      </c>
      <c r="F14" s="23" t="e">
        <f>VLOOKUP($R14,УЧАСТНИКИ!$A$2:$L$1106,7,FALSE)</f>
        <v>#N/A</v>
      </c>
      <c r="G14" s="24" t="e">
        <f>VLOOKUP($X14,УЧАСТНИКИ!$A$2:$L$1106,11,FALSE)</f>
        <v>#N/A</v>
      </c>
      <c r="H14" s="37">
        <v>759</v>
      </c>
      <c r="I14" s="37">
        <v>856</v>
      </c>
      <c r="J14" s="37">
        <v>956</v>
      </c>
      <c r="K14" s="37">
        <v>920</v>
      </c>
      <c r="L14" s="37">
        <v>121</v>
      </c>
      <c r="M14" s="122">
        <v>950</v>
      </c>
      <c r="N14" s="107">
        <f t="shared" ref="N14:S29" si="0">H14/100</f>
        <v>7.59</v>
      </c>
      <c r="O14" s="107">
        <f t="shared" si="0"/>
        <v>8.56</v>
      </c>
      <c r="P14" s="107">
        <f t="shared" si="0"/>
        <v>9.56</v>
      </c>
      <c r="Q14" s="107">
        <f t="shared" si="0"/>
        <v>9.1999999999999993</v>
      </c>
      <c r="R14" s="107">
        <f t="shared" si="0"/>
        <v>1.21</v>
      </c>
      <c r="S14" s="107">
        <f t="shared" si="0"/>
        <v>9.5</v>
      </c>
      <c r="T14" s="108">
        <f t="shared" ref="T14:T52" si="1">MAX(N14,O14,P14,Q14,R14,S14)</f>
        <v>9.56</v>
      </c>
      <c r="U14" s="26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1юн</v>
      </c>
      <c r="V14" s="24" t="e">
        <f>VLOOKUP($X14,УЧАСТНИКИ!$A$2:$L$1106,9,FALSE)</f>
        <v>#N/A</v>
      </c>
      <c r="W14" s="22" t="e">
        <f>VLOOKUP($X14,УЧАСТНИКИ!$A$2:$L$1106,10,FALSE)</f>
        <v>#N/A</v>
      </c>
    </row>
    <row r="15" spans="1:33" ht="13.2" customHeight="1" x14ac:dyDescent="0.25">
      <c r="A15" s="34" t="s">
        <v>43</v>
      </c>
      <c r="B15" s="22" t="e">
        <f>VLOOKUP($X15,УЧАСТНИКИ!$A$2:$L$1106,3,FALSE)</f>
        <v>#N/A</v>
      </c>
      <c r="C15" s="23" t="e">
        <f>VLOOKUP($X15,УЧАСТНИКИ!$A$2:$L$1106,4,FALSE)</f>
        <v>#N/A</v>
      </c>
      <c r="D15" s="23" t="e">
        <f>VLOOKUP($X15,УЧАСТНИКИ!$A$2:$L$1106,8,FALSE)</f>
        <v>#N/A</v>
      </c>
      <c r="E15" s="22" t="e">
        <f>VLOOKUP($X15,УЧАСТНИКИ!$A$2:$L$1106,5,FALSE)</f>
        <v>#N/A</v>
      </c>
      <c r="F15" s="23" t="e">
        <f>VLOOKUP($R15,УЧАСТНИКИ!$A$2:$L$1106,7,FALSE)</f>
        <v>#N/A</v>
      </c>
      <c r="G15" s="24" t="e">
        <f>VLOOKUP($X15,УЧАСТНИКИ!$A$2:$L$1106,11,FALSE)</f>
        <v>#N/A</v>
      </c>
      <c r="H15" s="25"/>
      <c r="I15" s="25"/>
      <c r="J15" s="25"/>
      <c r="K15" s="25"/>
      <c r="L15" s="25"/>
      <c r="M15" s="106"/>
      <c r="N15" s="107">
        <f t="shared" si="0"/>
        <v>0</v>
      </c>
      <c r="O15" s="107">
        <f t="shared" si="0"/>
        <v>0</v>
      </c>
      <c r="P15" s="107">
        <f t="shared" si="0"/>
        <v>0</v>
      </c>
      <c r="Q15" s="107">
        <f t="shared" si="0"/>
        <v>0</v>
      </c>
      <c r="R15" s="107">
        <f t="shared" si="0"/>
        <v>0</v>
      </c>
      <c r="S15" s="107">
        <f t="shared" si="0"/>
        <v>0</v>
      </c>
      <c r="T15" s="108">
        <f t="shared" si="1"/>
        <v>0</v>
      </c>
      <c r="U15" s="26" t="str">
        <f t="shared" ref="U15:U52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1юн</v>
      </c>
      <c r="V15" s="24" t="e">
        <f>VLOOKUP($X15,УЧАСТНИКИ!$A$2:$L$1106,9,FALSE)</f>
        <v>#N/A</v>
      </c>
      <c r="W15" s="22" t="e">
        <f>VLOOKUP($X15,УЧАСТНИКИ!$A$2:$L$1106,10,FALSE)</f>
        <v>#N/A</v>
      </c>
    </row>
    <row r="16" spans="1:33" ht="13.2" customHeight="1" x14ac:dyDescent="0.25">
      <c r="A16" s="34" t="s">
        <v>44</v>
      </c>
      <c r="B16" s="22" t="e">
        <f>VLOOKUP($X16,УЧАСТНИКИ!$A$2:$L$1106,3,FALSE)</f>
        <v>#N/A</v>
      </c>
      <c r="C16" s="23" t="e">
        <f>VLOOKUP($X16,УЧАСТНИКИ!$A$2:$L$1106,4,FALSE)</f>
        <v>#N/A</v>
      </c>
      <c r="D16" s="23" t="e">
        <f>VLOOKUP($X16,УЧАСТНИКИ!$A$2:$L$1106,8,FALSE)</f>
        <v>#N/A</v>
      </c>
      <c r="E16" s="22" t="e">
        <f>VLOOKUP($X16,УЧАСТНИКИ!$A$2:$L$1106,5,FALSE)</f>
        <v>#N/A</v>
      </c>
      <c r="F16" s="23" t="e">
        <f>VLOOKUP($R16,УЧАСТНИКИ!$A$2:$L$1106,7,FALSE)</f>
        <v>#N/A</v>
      </c>
      <c r="G16" s="24" t="e">
        <f>VLOOKUP($X16,УЧАСТНИКИ!$A$2:$L$1106,11,FALSE)</f>
        <v>#N/A</v>
      </c>
      <c r="H16" s="25"/>
      <c r="I16" s="25"/>
      <c r="J16" s="25"/>
      <c r="K16" s="25"/>
      <c r="L16" s="25"/>
      <c r="M16" s="25"/>
      <c r="N16" s="107">
        <f t="shared" si="0"/>
        <v>0</v>
      </c>
      <c r="O16" s="107">
        <f t="shared" si="0"/>
        <v>0</v>
      </c>
      <c r="P16" s="107">
        <f t="shared" si="0"/>
        <v>0</v>
      </c>
      <c r="Q16" s="107">
        <f t="shared" si="0"/>
        <v>0</v>
      </c>
      <c r="R16" s="107">
        <f t="shared" si="0"/>
        <v>0</v>
      </c>
      <c r="S16" s="107">
        <f t="shared" si="0"/>
        <v>0</v>
      </c>
      <c r="T16" s="108">
        <f t="shared" si="1"/>
        <v>0</v>
      </c>
      <c r="U16" s="26" t="str">
        <f t="shared" si="2"/>
        <v>1юн</v>
      </c>
      <c r="V16" s="24" t="e">
        <f>VLOOKUP($X16,УЧАСТНИКИ!$A$2:$L$1106,9,FALSE)</f>
        <v>#N/A</v>
      </c>
      <c r="W16" s="22" t="e">
        <f>VLOOKUP($X16,УЧАСТНИКИ!$A$2:$L$1106,10,FALSE)</f>
        <v>#N/A</v>
      </c>
    </row>
    <row r="17" spans="1:23" ht="13.2" customHeight="1" x14ac:dyDescent="0.25">
      <c r="A17" s="34" t="s">
        <v>45</v>
      </c>
      <c r="B17" s="22" t="e">
        <f>VLOOKUP($X17,УЧАСТНИКИ!$A$2:$L$1106,3,FALSE)</f>
        <v>#N/A</v>
      </c>
      <c r="C17" s="23" t="e">
        <f>VLOOKUP($X17,УЧАСТНИКИ!$A$2:$L$1106,4,FALSE)</f>
        <v>#N/A</v>
      </c>
      <c r="D17" s="23" t="e">
        <f>VLOOKUP($X17,УЧАСТНИКИ!$A$2:$L$1106,8,FALSE)</f>
        <v>#N/A</v>
      </c>
      <c r="E17" s="22" t="e">
        <f>VLOOKUP($X17,УЧАСТНИКИ!$A$2:$L$1106,5,FALSE)</f>
        <v>#N/A</v>
      </c>
      <c r="F17" s="23" t="e">
        <f>VLOOKUP($R17,УЧАСТНИКИ!$A$2:$L$1106,7,FALSE)</f>
        <v>#N/A</v>
      </c>
      <c r="G17" s="24" t="e">
        <f>VLOOKUP($X17,УЧАСТНИКИ!$A$2:$L$1106,11,FALSE)</f>
        <v>#N/A</v>
      </c>
      <c r="H17" s="25"/>
      <c r="I17" s="25"/>
      <c r="J17" s="25"/>
      <c r="K17" s="25"/>
      <c r="L17" s="25"/>
      <c r="M17" s="25"/>
      <c r="N17" s="107">
        <f t="shared" si="0"/>
        <v>0</v>
      </c>
      <c r="O17" s="107">
        <f t="shared" si="0"/>
        <v>0</v>
      </c>
      <c r="P17" s="107">
        <f t="shared" si="0"/>
        <v>0</v>
      </c>
      <c r="Q17" s="107">
        <f t="shared" si="0"/>
        <v>0</v>
      </c>
      <c r="R17" s="107">
        <f t="shared" si="0"/>
        <v>0</v>
      </c>
      <c r="S17" s="107">
        <f t="shared" si="0"/>
        <v>0</v>
      </c>
      <c r="T17" s="108">
        <f t="shared" si="1"/>
        <v>0</v>
      </c>
      <c r="U17" s="26" t="str">
        <f t="shared" si="2"/>
        <v>1юн</v>
      </c>
      <c r="V17" s="24" t="e">
        <f>VLOOKUP($X17,УЧАСТНИКИ!$A$2:$L$1106,9,FALSE)</f>
        <v>#N/A</v>
      </c>
      <c r="W17" s="22" t="e">
        <f>VLOOKUP($X17,УЧАСТНИКИ!$A$2:$L$1106,10,FALSE)</f>
        <v>#N/A</v>
      </c>
    </row>
    <row r="18" spans="1:23" ht="13.2" customHeight="1" x14ac:dyDescent="0.25">
      <c r="A18" s="34" t="s">
        <v>46</v>
      </c>
      <c r="B18" s="22" t="e">
        <f>VLOOKUP($X18,УЧАСТНИКИ!$A$2:$L$1106,3,FALSE)</f>
        <v>#N/A</v>
      </c>
      <c r="C18" s="23" t="e">
        <f>VLOOKUP($X18,УЧАСТНИКИ!$A$2:$L$1106,4,FALSE)</f>
        <v>#N/A</v>
      </c>
      <c r="D18" s="23" t="e">
        <f>VLOOKUP($X18,УЧАСТНИКИ!$A$2:$L$1106,8,FALSE)</f>
        <v>#N/A</v>
      </c>
      <c r="E18" s="22" t="e">
        <f>VLOOKUP($X18,УЧАСТНИКИ!$A$2:$L$1106,5,FALSE)</f>
        <v>#N/A</v>
      </c>
      <c r="F18" s="23" t="e">
        <f>VLOOKUP($R18,УЧАСТНИКИ!$A$2:$L$1106,7,FALSE)</f>
        <v>#N/A</v>
      </c>
      <c r="G18" s="24" t="e">
        <f>VLOOKUP($X18,УЧАСТНИКИ!$A$2:$L$1106,11,FALSE)</f>
        <v>#N/A</v>
      </c>
      <c r="H18" s="25"/>
      <c r="I18" s="25"/>
      <c r="J18" s="25"/>
      <c r="K18" s="25"/>
      <c r="L18" s="25"/>
      <c r="M18" s="25"/>
      <c r="N18" s="107">
        <f t="shared" si="0"/>
        <v>0</v>
      </c>
      <c r="O18" s="107">
        <f t="shared" si="0"/>
        <v>0</v>
      </c>
      <c r="P18" s="107">
        <f t="shared" si="0"/>
        <v>0</v>
      </c>
      <c r="Q18" s="107">
        <f t="shared" si="0"/>
        <v>0</v>
      </c>
      <c r="R18" s="107">
        <f t="shared" si="0"/>
        <v>0</v>
      </c>
      <c r="S18" s="107">
        <f t="shared" si="0"/>
        <v>0</v>
      </c>
      <c r="T18" s="108">
        <f t="shared" si="1"/>
        <v>0</v>
      </c>
      <c r="U18" s="26" t="str">
        <f t="shared" si="2"/>
        <v>1юн</v>
      </c>
      <c r="V18" s="24" t="e">
        <f>VLOOKUP($X18,УЧАСТНИКИ!$A$2:$L$1106,9,FALSE)</f>
        <v>#N/A</v>
      </c>
      <c r="W18" s="22" t="e">
        <f>VLOOKUP($X18,УЧАСТНИКИ!$A$2:$L$1106,10,FALSE)</f>
        <v>#N/A</v>
      </c>
    </row>
    <row r="19" spans="1:23" ht="13.2" customHeight="1" x14ac:dyDescent="0.25">
      <c r="A19" s="34" t="s">
        <v>47</v>
      </c>
      <c r="B19" s="22" t="e">
        <f>VLOOKUP($X19,УЧАСТНИКИ!$A$2:$L$1106,3,FALSE)</f>
        <v>#N/A</v>
      </c>
      <c r="C19" s="23" t="e">
        <f>VLOOKUP($X19,УЧАСТНИКИ!$A$2:$L$1106,4,FALSE)</f>
        <v>#N/A</v>
      </c>
      <c r="D19" s="23" t="e">
        <f>VLOOKUP($X19,УЧАСТНИКИ!$A$2:$L$1106,8,FALSE)</f>
        <v>#N/A</v>
      </c>
      <c r="E19" s="22" t="e">
        <f>VLOOKUP($X19,УЧАСТНИКИ!$A$2:$L$1106,5,FALSE)</f>
        <v>#N/A</v>
      </c>
      <c r="F19" s="23" t="e">
        <f>VLOOKUP($R19,УЧАСТНИКИ!$A$2:$L$1106,7,FALSE)</f>
        <v>#N/A</v>
      </c>
      <c r="G19" s="24" t="e">
        <f>VLOOKUP($X19,УЧАСТНИКИ!$A$2:$L$1106,11,FALSE)</f>
        <v>#N/A</v>
      </c>
      <c r="H19" s="25"/>
      <c r="I19" s="25"/>
      <c r="J19" s="25"/>
      <c r="K19" s="25"/>
      <c r="L19" s="25"/>
      <c r="M19" s="25"/>
      <c r="N19" s="107">
        <f t="shared" si="0"/>
        <v>0</v>
      </c>
      <c r="O19" s="107">
        <f t="shared" si="0"/>
        <v>0</v>
      </c>
      <c r="P19" s="107">
        <f t="shared" si="0"/>
        <v>0</v>
      </c>
      <c r="Q19" s="107">
        <f t="shared" si="0"/>
        <v>0</v>
      </c>
      <c r="R19" s="107">
        <f t="shared" si="0"/>
        <v>0</v>
      </c>
      <c r="S19" s="107">
        <f t="shared" si="0"/>
        <v>0</v>
      </c>
      <c r="T19" s="108">
        <f t="shared" si="1"/>
        <v>0</v>
      </c>
      <c r="U19" s="26" t="str">
        <f t="shared" si="2"/>
        <v>1юн</v>
      </c>
      <c r="V19" s="24" t="e">
        <f>VLOOKUP($X19,УЧАСТНИКИ!$A$2:$L$1106,9,FALSE)</f>
        <v>#N/A</v>
      </c>
      <c r="W19" s="22" t="e">
        <f>VLOOKUP($X19,УЧАСТНИКИ!$A$2:$L$1106,10,FALSE)</f>
        <v>#N/A</v>
      </c>
    </row>
    <row r="20" spans="1:23" ht="13.2" customHeight="1" x14ac:dyDescent="0.25">
      <c r="A20" s="34" t="s">
        <v>48</v>
      </c>
      <c r="B20" s="22" t="e">
        <f>VLOOKUP($X20,УЧАСТНИКИ!$A$2:$L$1106,3,FALSE)</f>
        <v>#N/A</v>
      </c>
      <c r="C20" s="23" t="e">
        <f>VLOOKUP($X20,УЧАСТНИКИ!$A$2:$L$1106,4,FALSE)</f>
        <v>#N/A</v>
      </c>
      <c r="D20" s="23" t="e">
        <f>VLOOKUP($X20,УЧАСТНИКИ!$A$2:$L$1106,8,FALSE)</f>
        <v>#N/A</v>
      </c>
      <c r="E20" s="22" t="e">
        <f>VLOOKUP($X20,УЧАСТНИКИ!$A$2:$L$1106,5,FALSE)</f>
        <v>#N/A</v>
      </c>
      <c r="F20" s="23" t="e">
        <f>VLOOKUP($R20,УЧАСТНИКИ!$A$2:$L$1106,7,FALSE)</f>
        <v>#N/A</v>
      </c>
      <c r="G20" s="24" t="e">
        <f>VLOOKUP($X20,УЧАСТНИКИ!$A$2:$L$1106,11,FALSE)</f>
        <v>#N/A</v>
      </c>
      <c r="H20" s="25"/>
      <c r="I20" s="25"/>
      <c r="J20" s="25"/>
      <c r="K20" s="25"/>
      <c r="L20" s="25"/>
      <c r="M20" s="25"/>
      <c r="N20" s="107">
        <f t="shared" si="0"/>
        <v>0</v>
      </c>
      <c r="O20" s="107">
        <f t="shared" si="0"/>
        <v>0</v>
      </c>
      <c r="P20" s="107">
        <f t="shared" si="0"/>
        <v>0</v>
      </c>
      <c r="Q20" s="107">
        <f t="shared" si="0"/>
        <v>0</v>
      </c>
      <c r="R20" s="107">
        <f t="shared" si="0"/>
        <v>0</v>
      </c>
      <c r="S20" s="107">
        <f t="shared" si="0"/>
        <v>0</v>
      </c>
      <c r="T20" s="108">
        <f t="shared" si="1"/>
        <v>0</v>
      </c>
      <c r="U20" s="26" t="str">
        <f t="shared" si="2"/>
        <v>1юн</v>
      </c>
      <c r="V20" s="24" t="e">
        <f>VLOOKUP($X20,УЧАСТНИКИ!$A$2:$L$1106,9,FALSE)</f>
        <v>#N/A</v>
      </c>
      <c r="W20" s="22" t="e">
        <f>VLOOKUP($X20,УЧАСТНИКИ!$A$2:$L$1106,10,FALSE)</f>
        <v>#N/A</v>
      </c>
    </row>
    <row r="21" spans="1:23" ht="13.2" customHeight="1" x14ac:dyDescent="0.25">
      <c r="A21" s="34" t="s">
        <v>71</v>
      </c>
      <c r="B21" s="22" t="e">
        <f>VLOOKUP($X21,УЧАСТНИКИ!$A$2:$L$1106,3,FALSE)</f>
        <v>#N/A</v>
      </c>
      <c r="C21" s="23" t="e">
        <f>VLOOKUP($X21,УЧАСТНИКИ!$A$2:$L$1106,4,FALSE)</f>
        <v>#N/A</v>
      </c>
      <c r="D21" s="23" t="e">
        <f>VLOOKUP($X21,УЧАСТНИКИ!$A$2:$L$1106,8,FALSE)</f>
        <v>#N/A</v>
      </c>
      <c r="E21" s="22" t="e">
        <f>VLOOKUP($X21,УЧАСТНИКИ!$A$2:$L$1106,5,FALSE)</f>
        <v>#N/A</v>
      </c>
      <c r="F21" s="23" t="e">
        <f>VLOOKUP($R21,УЧАСТНИКИ!$A$2:$L$1106,7,FALSE)</f>
        <v>#N/A</v>
      </c>
      <c r="G21" s="24" t="e">
        <f>VLOOKUP($X21,УЧАСТНИКИ!$A$2:$L$1106,11,FALSE)</f>
        <v>#N/A</v>
      </c>
      <c r="H21" s="25"/>
      <c r="I21" s="25"/>
      <c r="J21" s="25"/>
      <c r="K21" s="25"/>
      <c r="L21" s="25"/>
      <c r="M21" s="25"/>
      <c r="N21" s="107">
        <f t="shared" si="0"/>
        <v>0</v>
      </c>
      <c r="O21" s="107">
        <f t="shared" si="0"/>
        <v>0</v>
      </c>
      <c r="P21" s="107">
        <f t="shared" si="0"/>
        <v>0</v>
      </c>
      <c r="Q21" s="107">
        <f t="shared" si="0"/>
        <v>0</v>
      </c>
      <c r="R21" s="107">
        <f t="shared" si="0"/>
        <v>0</v>
      </c>
      <c r="S21" s="107">
        <f t="shared" si="0"/>
        <v>0</v>
      </c>
      <c r="T21" s="108">
        <f t="shared" si="1"/>
        <v>0</v>
      </c>
      <c r="U21" s="26" t="str">
        <f t="shared" si="2"/>
        <v>1юн</v>
      </c>
      <c r="V21" s="24" t="e">
        <f>VLOOKUP($X21,УЧАСТНИКИ!$A$2:$L$1106,9,FALSE)</f>
        <v>#N/A</v>
      </c>
      <c r="W21" s="22" t="e">
        <f>VLOOKUP($X21,УЧАСТНИКИ!$A$2:$L$1106,10,FALSE)</f>
        <v>#N/A</v>
      </c>
    </row>
    <row r="22" spans="1:23" ht="13.2" customHeight="1" x14ac:dyDescent="0.25">
      <c r="A22" s="34" t="s">
        <v>78</v>
      </c>
      <c r="B22" s="22" t="e">
        <f>VLOOKUP($X22,УЧАСТНИКИ!$A$2:$L$1106,3,FALSE)</f>
        <v>#N/A</v>
      </c>
      <c r="C22" s="23" t="e">
        <f>VLOOKUP($X22,УЧАСТНИКИ!$A$2:$L$1106,4,FALSE)</f>
        <v>#N/A</v>
      </c>
      <c r="D22" s="23" t="e">
        <f>VLOOKUP($X22,УЧАСТНИКИ!$A$2:$L$1106,8,FALSE)</f>
        <v>#N/A</v>
      </c>
      <c r="E22" s="22" t="e">
        <f>VLOOKUP($X22,УЧАСТНИКИ!$A$2:$L$1106,5,FALSE)</f>
        <v>#N/A</v>
      </c>
      <c r="F22" s="23" t="e">
        <f>VLOOKUP($R22,УЧАСТНИКИ!$A$2:$L$1106,7,FALSE)</f>
        <v>#N/A</v>
      </c>
      <c r="G22" s="24" t="e">
        <f>VLOOKUP($X22,УЧАСТНИКИ!$A$2:$L$1106,11,FALSE)</f>
        <v>#N/A</v>
      </c>
      <c r="H22" s="25"/>
      <c r="I22" s="25"/>
      <c r="J22" s="25"/>
      <c r="K22" s="25"/>
      <c r="L22" s="25"/>
      <c r="M22" s="25"/>
      <c r="N22" s="107">
        <f t="shared" si="0"/>
        <v>0</v>
      </c>
      <c r="O22" s="107">
        <f t="shared" si="0"/>
        <v>0</v>
      </c>
      <c r="P22" s="107">
        <f t="shared" si="0"/>
        <v>0</v>
      </c>
      <c r="Q22" s="107">
        <f t="shared" si="0"/>
        <v>0</v>
      </c>
      <c r="R22" s="107">
        <f t="shared" si="0"/>
        <v>0</v>
      </c>
      <c r="S22" s="107">
        <f t="shared" si="0"/>
        <v>0</v>
      </c>
      <c r="T22" s="108">
        <f t="shared" si="1"/>
        <v>0</v>
      </c>
      <c r="U22" s="26" t="str">
        <f t="shared" si="2"/>
        <v>1юн</v>
      </c>
      <c r="V22" s="24" t="e">
        <f>VLOOKUP($X22,УЧАСТНИКИ!$A$2:$L$1106,9,FALSE)</f>
        <v>#N/A</v>
      </c>
      <c r="W22" s="22" t="e">
        <f>VLOOKUP($X22,УЧАСТНИКИ!$A$2:$L$1106,10,FALSE)</f>
        <v>#N/A</v>
      </c>
    </row>
    <row r="23" spans="1:23" ht="13.2" customHeight="1" x14ac:dyDescent="0.25">
      <c r="A23" s="34" t="s">
        <v>77</v>
      </c>
      <c r="B23" s="22" t="e">
        <f>VLOOKUP($X23,УЧАСТНИКИ!$A$2:$L$1106,3,FALSE)</f>
        <v>#N/A</v>
      </c>
      <c r="C23" s="23" t="e">
        <f>VLOOKUP($X23,УЧАСТНИКИ!$A$2:$L$1106,4,FALSE)</f>
        <v>#N/A</v>
      </c>
      <c r="D23" s="23" t="e">
        <f>VLOOKUP($X23,УЧАСТНИКИ!$A$2:$L$1106,8,FALSE)</f>
        <v>#N/A</v>
      </c>
      <c r="E23" s="22" t="e">
        <f>VLOOKUP($X23,УЧАСТНИКИ!$A$2:$L$1106,5,FALSE)</f>
        <v>#N/A</v>
      </c>
      <c r="F23" s="23" t="e">
        <f>VLOOKUP($R23,УЧАСТНИКИ!$A$2:$L$1106,7,FALSE)</f>
        <v>#N/A</v>
      </c>
      <c r="G23" s="24" t="e">
        <f>VLOOKUP($X23,УЧАСТНИКИ!$A$2:$L$1106,11,FALSE)</f>
        <v>#N/A</v>
      </c>
      <c r="H23" s="25"/>
      <c r="I23" s="25"/>
      <c r="J23" s="25"/>
      <c r="K23" s="25"/>
      <c r="L23" s="25"/>
      <c r="M23" s="25"/>
      <c r="N23" s="107">
        <f t="shared" si="0"/>
        <v>0</v>
      </c>
      <c r="O23" s="107">
        <f t="shared" si="0"/>
        <v>0</v>
      </c>
      <c r="P23" s="107">
        <f t="shared" si="0"/>
        <v>0</v>
      </c>
      <c r="Q23" s="107">
        <f t="shared" si="0"/>
        <v>0</v>
      </c>
      <c r="R23" s="107">
        <f t="shared" si="0"/>
        <v>0</v>
      </c>
      <c r="S23" s="107">
        <f t="shared" si="0"/>
        <v>0</v>
      </c>
      <c r="T23" s="108">
        <f t="shared" si="1"/>
        <v>0</v>
      </c>
      <c r="U23" s="26" t="str">
        <f t="shared" si="2"/>
        <v>1юн</v>
      </c>
      <c r="V23" s="24" t="e">
        <f>VLOOKUP($X23,УЧАСТНИКИ!$A$2:$L$1106,9,FALSE)</f>
        <v>#N/A</v>
      </c>
      <c r="W23" s="22" t="e">
        <f>VLOOKUP($X23,УЧАСТНИКИ!$A$2:$L$1106,10,FALSE)</f>
        <v>#N/A</v>
      </c>
    </row>
    <row r="24" spans="1:23" ht="13.2" customHeight="1" x14ac:dyDescent="0.25">
      <c r="A24" s="34" t="s">
        <v>76</v>
      </c>
      <c r="B24" s="22" t="e">
        <f>VLOOKUP($X24,УЧАСТНИКИ!$A$2:$L$1106,3,FALSE)</f>
        <v>#N/A</v>
      </c>
      <c r="C24" s="23" t="e">
        <f>VLOOKUP($X24,УЧАСТНИКИ!$A$2:$L$1106,4,FALSE)</f>
        <v>#N/A</v>
      </c>
      <c r="D24" s="23" t="e">
        <f>VLOOKUP($X24,УЧАСТНИКИ!$A$2:$L$1106,8,FALSE)</f>
        <v>#N/A</v>
      </c>
      <c r="E24" s="22" t="e">
        <f>VLOOKUP($X24,УЧАСТНИКИ!$A$2:$L$1106,5,FALSE)</f>
        <v>#N/A</v>
      </c>
      <c r="F24" s="23" t="e">
        <f>VLOOKUP($R24,УЧАСТНИКИ!$A$2:$L$1106,7,FALSE)</f>
        <v>#N/A</v>
      </c>
      <c r="G24" s="24" t="e">
        <f>VLOOKUP($X24,УЧАСТНИКИ!$A$2:$L$1106,11,FALSE)</f>
        <v>#N/A</v>
      </c>
      <c r="H24" s="25"/>
      <c r="I24" s="25"/>
      <c r="J24" s="25"/>
      <c r="K24" s="25"/>
      <c r="L24" s="25"/>
      <c r="M24" s="25"/>
      <c r="N24" s="107">
        <f t="shared" si="0"/>
        <v>0</v>
      </c>
      <c r="O24" s="107">
        <f t="shared" si="0"/>
        <v>0</v>
      </c>
      <c r="P24" s="107">
        <f t="shared" si="0"/>
        <v>0</v>
      </c>
      <c r="Q24" s="107">
        <f t="shared" si="0"/>
        <v>0</v>
      </c>
      <c r="R24" s="107">
        <f t="shared" si="0"/>
        <v>0</v>
      </c>
      <c r="S24" s="107">
        <f t="shared" si="0"/>
        <v>0</v>
      </c>
      <c r="T24" s="108">
        <f t="shared" si="1"/>
        <v>0</v>
      </c>
      <c r="U24" s="26" t="str">
        <f t="shared" si="2"/>
        <v>1юн</v>
      </c>
      <c r="V24" s="24" t="e">
        <f>VLOOKUP($X24,УЧАСТНИКИ!$A$2:$L$1106,9,FALSE)</f>
        <v>#N/A</v>
      </c>
      <c r="W24" s="22" t="e">
        <f>VLOOKUP($X24,УЧАСТНИКИ!$A$2:$L$1106,10,FALSE)</f>
        <v>#N/A</v>
      </c>
    </row>
    <row r="25" spans="1:23" ht="13.2" customHeight="1" x14ac:dyDescent="0.25">
      <c r="A25" s="34" t="s">
        <v>75</v>
      </c>
      <c r="B25" s="22" t="e">
        <f>VLOOKUP($X25,УЧАСТНИКИ!$A$2:$L$1106,3,FALSE)</f>
        <v>#N/A</v>
      </c>
      <c r="C25" s="23" t="e">
        <f>VLOOKUP($X25,УЧАСТНИКИ!$A$2:$L$1106,4,FALSE)</f>
        <v>#N/A</v>
      </c>
      <c r="D25" s="23" t="e">
        <f>VLOOKUP($X25,УЧАСТНИКИ!$A$2:$L$1106,8,FALSE)</f>
        <v>#N/A</v>
      </c>
      <c r="E25" s="22" t="e">
        <f>VLOOKUP($X25,УЧАСТНИКИ!$A$2:$L$1106,5,FALSE)</f>
        <v>#N/A</v>
      </c>
      <c r="F25" s="23" t="e">
        <f>VLOOKUP($R25,УЧАСТНИКИ!$A$2:$L$1106,7,FALSE)</f>
        <v>#N/A</v>
      </c>
      <c r="G25" s="24" t="e">
        <f>VLOOKUP($X25,УЧАСТНИКИ!$A$2:$L$1106,11,FALSE)</f>
        <v>#N/A</v>
      </c>
      <c r="H25" s="25"/>
      <c r="I25" s="25"/>
      <c r="J25" s="25"/>
      <c r="K25" s="25"/>
      <c r="L25" s="25"/>
      <c r="M25" s="25"/>
      <c r="N25" s="107">
        <f t="shared" si="0"/>
        <v>0</v>
      </c>
      <c r="O25" s="107">
        <f t="shared" si="0"/>
        <v>0</v>
      </c>
      <c r="P25" s="107">
        <f t="shared" si="0"/>
        <v>0</v>
      </c>
      <c r="Q25" s="107">
        <f t="shared" si="0"/>
        <v>0</v>
      </c>
      <c r="R25" s="107">
        <f t="shared" si="0"/>
        <v>0</v>
      </c>
      <c r="S25" s="107">
        <f t="shared" si="0"/>
        <v>0</v>
      </c>
      <c r="T25" s="108">
        <f t="shared" si="1"/>
        <v>0</v>
      </c>
      <c r="U25" s="26" t="str">
        <f t="shared" si="2"/>
        <v>1юн</v>
      </c>
      <c r="V25" s="24" t="e">
        <f>VLOOKUP($X25,УЧАСТНИКИ!$A$2:$L$1106,9,FALSE)</f>
        <v>#N/A</v>
      </c>
      <c r="W25" s="22" t="e">
        <f>VLOOKUP($X25,УЧАСТНИКИ!$A$2:$L$1106,10,FALSE)</f>
        <v>#N/A</v>
      </c>
    </row>
    <row r="26" spans="1:23" ht="13.2" customHeight="1" x14ac:dyDescent="0.25">
      <c r="A26" s="34" t="s">
        <v>74</v>
      </c>
      <c r="B26" s="22" t="e">
        <f>VLOOKUP($X26,УЧАСТНИКИ!$A$2:$L$1106,3,FALSE)</f>
        <v>#N/A</v>
      </c>
      <c r="C26" s="23" t="e">
        <f>VLOOKUP($X26,УЧАСТНИКИ!$A$2:$L$1106,4,FALSE)</f>
        <v>#N/A</v>
      </c>
      <c r="D26" s="23" t="e">
        <f>VLOOKUP($X26,УЧАСТНИКИ!$A$2:$L$1106,8,FALSE)</f>
        <v>#N/A</v>
      </c>
      <c r="E26" s="22" t="e">
        <f>VLOOKUP($X26,УЧАСТНИКИ!$A$2:$L$1106,5,FALSE)</f>
        <v>#N/A</v>
      </c>
      <c r="F26" s="23" t="e">
        <f>VLOOKUP($R26,УЧАСТНИКИ!$A$2:$L$1106,7,FALSE)</f>
        <v>#N/A</v>
      </c>
      <c r="G26" s="24" t="e">
        <f>VLOOKUP($X26,УЧАСТНИКИ!$A$2:$L$1106,11,FALSE)</f>
        <v>#N/A</v>
      </c>
      <c r="H26" s="25"/>
      <c r="I26" s="25"/>
      <c r="J26" s="25"/>
      <c r="K26" s="25"/>
      <c r="L26" s="25"/>
      <c r="M26" s="25"/>
      <c r="N26" s="107">
        <f t="shared" si="0"/>
        <v>0</v>
      </c>
      <c r="O26" s="107">
        <f t="shared" si="0"/>
        <v>0</v>
      </c>
      <c r="P26" s="107">
        <f t="shared" si="0"/>
        <v>0</v>
      </c>
      <c r="Q26" s="107">
        <f t="shared" si="0"/>
        <v>0</v>
      </c>
      <c r="R26" s="107">
        <f t="shared" si="0"/>
        <v>0</v>
      </c>
      <c r="S26" s="107">
        <f t="shared" si="0"/>
        <v>0</v>
      </c>
      <c r="T26" s="108">
        <f t="shared" si="1"/>
        <v>0</v>
      </c>
      <c r="U26" s="26" t="str">
        <f t="shared" si="2"/>
        <v>1юн</v>
      </c>
      <c r="V26" s="24" t="e">
        <f>VLOOKUP($X26,УЧАСТНИКИ!$A$2:$L$1106,9,FALSE)</f>
        <v>#N/A</v>
      </c>
      <c r="W26" s="22" t="e">
        <f>VLOOKUP($X26,УЧАСТНИКИ!$A$2:$L$1106,10,FALSE)</f>
        <v>#N/A</v>
      </c>
    </row>
    <row r="27" spans="1:23" ht="13.2" customHeight="1" x14ac:dyDescent="0.25">
      <c r="A27" s="34" t="s">
        <v>73</v>
      </c>
      <c r="B27" s="22" t="e">
        <f>VLOOKUP($X27,УЧАСТНИКИ!$A$2:$L$1106,3,FALSE)</f>
        <v>#N/A</v>
      </c>
      <c r="C27" s="23" t="e">
        <f>VLOOKUP($X27,УЧАСТНИКИ!$A$2:$L$1106,4,FALSE)</f>
        <v>#N/A</v>
      </c>
      <c r="D27" s="23" t="e">
        <f>VLOOKUP($X27,УЧАСТНИКИ!$A$2:$L$1106,8,FALSE)</f>
        <v>#N/A</v>
      </c>
      <c r="E27" s="22" t="e">
        <f>VLOOKUP($X27,УЧАСТНИКИ!$A$2:$L$1106,5,FALSE)</f>
        <v>#N/A</v>
      </c>
      <c r="F27" s="23" t="e">
        <f>VLOOKUP($R27,УЧАСТНИКИ!$A$2:$L$1106,7,FALSE)</f>
        <v>#N/A</v>
      </c>
      <c r="G27" s="24" t="e">
        <f>VLOOKUP($X27,УЧАСТНИКИ!$A$2:$L$1106,11,FALSE)</f>
        <v>#N/A</v>
      </c>
      <c r="H27" s="25"/>
      <c r="I27" s="25"/>
      <c r="J27" s="25"/>
      <c r="K27" s="25"/>
      <c r="L27" s="25"/>
      <c r="M27" s="25"/>
      <c r="N27" s="107">
        <f t="shared" si="0"/>
        <v>0</v>
      </c>
      <c r="O27" s="107">
        <f t="shared" si="0"/>
        <v>0</v>
      </c>
      <c r="P27" s="107">
        <f t="shared" si="0"/>
        <v>0</v>
      </c>
      <c r="Q27" s="107">
        <f t="shared" si="0"/>
        <v>0</v>
      </c>
      <c r="R27" s="107">
        <f t="shared" si="0"/>
        <v>0</v>
      </c>
      <c r="S27" s="107">
        <f t="shared" si="0"/>
        <v>0</v>
      </c>
      <c r="T27" s="108">
        <f t="shared" si="1"/>
        <v>0</v>
      </c>
      <c r="U27" s="26" t="str">
        <f t="shared" si="2"/>
        <v>1юн</v>
      </c>
      <c r="V27" s="24" t="e">
        <f>VLOOKUP($X27,УЧАСТНИКИ!$A$2:$L$1106,9,FALSE)</f>
        <v>#N/A</v>
      </c>
      <c r="W27" s="22" t="e">
        <f>VLOOKUP($X27,УЧАСТНИКИ!$A$2:$L$1106,10,FALSE)</f>
        <v>#N/A</v>
      </c>
    </row>
    <row r="28" spans="1:23" ht="13.2" customHeight="1" x14ac:dyDescent="0.25">
      <c r="A28" s="34" t="s">
        <v>72</v>
      </c>
      <c r="B28" s="22" t="e">
        <f>VLOOKUP($X28,УЧАСТНИКИ!$A$2:$L$1106,3,FALSE)</f>
        <v>#N/A</v>
      </c>
      <c r="C28" s="23" t="e">
        <f>VLOOKUP($X28,УЧАСТНИКИ!$A$2:$L$1106,4,FALSE)</f>
        <v>#N/A</v>
      </c>
      <c r="D28" s="23" t="e">
        <f>VLOOKUP($X28,УЧАСТНИКИ!$A$2:$L$1106,8,FALSE)</f>
        <v>#N/A</v>
      </c>
      <c r="E28" s="22" t="e">
        <f>VLOOKUP($X28,УЧАСТНИКИ!$A$2:$L$1106,5,FALSE)</f>
        <v>#N/A</v>
      </c>
      <c r="F28" s="23" t="e">
        <f>VLOOKUP($R28,УЧАСТНИКИ!$A$2:$L$1106,7,FALSE)</f>
        <v>#N/A</v>
      </c>
      <c r="G28" s="24" t="e">
        <f>VLOOKUP($X28,УЧАСТНИКИ!$A$2:$L$1106,11,FALSE)</f>
        <v>#N/A</v>
      </c>
      <c r="H28" s="25"/>
      <c r="I28" s="25"/>
      <c r="J28" s="25"/>
      <c r="K28" s="25"/>
      <c r="L28" s="25"/>
      <c r="M28" s="25"/>
      <c r="N28" s="107">
        <f t="shared" si="0"/>
        <v>0</v>
      </c>
      <c r="O28" s="107">
        <f t="shared" si="0"/>
        <v>0</v>
      </c>
      <c r="P28" s="107">
        <f t="shared" si="0"/>
        <v>0</v>
      </c>
      <c r="Q28" s="107">
        <f t="shared" si="0"/>
        <v>0</v>
      </c>
      <c r="R28" s="107">
        <f t="shared" si="0"/>
        <v>0</v>
      </c>
      <c r="S28" s="107">
        <f t="shared" si="0"/>
        <v>0</v>
      </c>
      <c r="T28" s="108">
        <f t="shared" si="1"/>
        <v>0</v>
      </c>
      <c r="U28" s="26" t="str">
        <f t="shared" si="2"/>
        <v>1юн</v>
      </c>
      <c r="V28" s="24" t="e">
        <f>VLOOKUP($X28,УЧАСТНИКИ!$A$2:$L$1106,9,FALSE)</f>
        <v>#N/A</v>
      </c>
      <c r="W28" s="22" t="e">
        <f>VLOOKUP($X28,УЧАСТНИКИ!$A$2:$L$1106,10,FALSE)</f>
        <v>#N/A</v>
      </c>
    </row>
    <row r="29" spans="1:23" ht="13.2" customHeight="1" x14ac:dyDescent="0.25">
      <c r="A29" s="34" t="s">
        <v>79</v>
      </c>
      <c r="B29" s="22" t="e">
        <f>VLOOKUP($X29,УЧАСТНИКИ!$A$2:$L$1106,3,FALSE)</f>
        <v>#N/A</v>
      </c>
      <c r="C29" s="23" t="e">
        <f>VLOOKUP($X29,УЧАСТНИКИ!$A$2:$L$1106,4,FALSE)</f>
        <v>#N/A</v>
      </c>
      <c r="D29" s="23" t="e">
        <f>VLOOKUP($X29,УЧАСТНИКИ!$A$2:$L$1106,8,FALSE)</f>
        <v>#N/A</v>
      </c>
      <c r="E29" s="22" t="e">
        <f>VLOOKUP($X29,УЧАСТНИКИ!$A$2:$L$1106,5,FALSE)</f>
        <v>#N/A</v>
      </c>
      <c r="F29" s="23" t="e">
        <f>VLOOKUP($R29,УЧАСТНИКИ!$A$2:$L$1106,7,FALSE)</f>
        <v>#N/A</v>
      </c>
      <c r="G29" s="24" t="e">
        <f>VLOOKUP($X29,УЧАСТНИКИ!$A$2:$L$1106,11,FALSE)</f>
        <v>#N/A</v>
      </c>
      <c r="H29" s="25"/>
      <c r="I29" s="25"/>
      <c r="J29" s="25"/>
      <c r="K29" s="25"/>
      <c r="L29" s="25"/>
      <c r="M29" s="25"/>
      <c r="N29" s="107">
        <f t="shared" si="0"/>
        <v>0</v>
      </c>
      <c r="O29" s="107">
        <f t="shared" si="0"/>
        <v>0</v>
      </c>
      <c r="P29" s="107">
        <f t="shared" si="0"/>
        <v>0</v>
      </c>
      <c r="Q29" s="107">
        <f t="shared" si="0"/>
        <v>0</v>
      </c>
      <c r="R29" s="107">
        <f t="shared" si="0"/>
        <v>0</v>
      </c>
      <c r="S29" s="107">
        <f t="shared" si="0"/>
        <v>0</v>
      </c>
      <c r="T29" s="108">
        <f t="shared" si="1"/>
        <v>0</v>
      </c>
      <c r="U29" s="26" t="str">
        <f t="shared" si="2"/>
        <v>1юн</v>
      </c>
      <c r="V29" s="24" t="e">
        <f>VLOOKUP($X29,УЧАСТНИКИ!$A$2:$L$1106,9,FALSE)</f>
        <v>#N/A</v>
      </c>
      <c r="W29" s="22" t="e">
        <f>VLOOKUP($X29,УЧАСТНИКИ!$A$2:$L$1106,10,FALSE)</f>
        <v>#N/A</v>
      </c>
    </row>
    <row r="30" spans="1:23" ht="13.2" customHeight="1" x14ac:dyDescent="0.25">
      <c r="A30" s="34" t="s">
        <v>80</v>
      </c>
      <c r="B30" s="22" t="e">
        <f>VLOOKUP($X30,УЧАСТНИКИ!$A$2:$L$1106,3,FALSE)</f>
        <v>#N/A</v>
      </c>
      <c r="C30" s="23" t="e">
        <f>VLOOKUP($X30,УЧАСТНИКИ!$A$2:$L$1106,4,FALSE)</f>
        <v>#N/A</v>
      </c>
      <c r="D30" s="23" t="e">
        <f>VLOOKUP($X30,УЧАСТНИКИ!$A$2:$L$1106,8,FALSE)</f>
        <v>#N/A</v>
      </c>
      <c r="E30" s="22" t="e">
        <f>VLOOKUP($X30,УЧАСТНИКИ!$A$2:$L$1106,5,FALSE)</f>
        <v>#N/A</v>
      </c>
      <c r="F30" s="23" t="e">
        <f>VLOOKUP($R30,УЧАСТНИКИ!$A$2:$L$1106,7,FALSE)</f>
        <v>#N/A</v>
      </c>
      <c r="G30" s="24" t="e">
        <f>VLOOKUP($X30,УЧАСТНИКИ!$A$2:$L$1106,11,FALSE)</f>
        <v>#N/A</v>
      </c>
      <c r="H30" s="25"/>
      <c r="I30" s="25"/>
      <c r="J30" s="25"/>
      <c r="K30" s="25"/>
      <c r="L30" s="25"/>
      <c r="M30" s="25"/>
      <c r="N30" s="107">
        <f t="shared" ref="N30:S52" si="3">H30/100</f>
        <v>0</v>
      </c>
      <c r="O30" s="107">
        <f t="shared" si="3"/>
        <v>0</v>
      </c>
      <c r="P30" s="107">
        <f t="shared" si="3"/>
        <v>0</v>
      </c>
      <c r="Q30" s="107">
        <f t="shared" si="3"/>
        <v>0</v>
      </c>
      <c r="R30" s="107">
        <f t="shared" si="3"/>
        <v>0</v>
      </c>
      <c r="S30" s="107">
        <f t="shared" si="3"/>
        <v>0</v>
      </c>
      <c r="T30" s="108">
        <f t="shared" si="1"/>
        <v>0</v>
      </c>
      <c r="U30" s="26" t="str">
        <f t="shared" si="2"/>
        <v>1юн</v>
      </c>
      <c r="V30" s="24" t="e">
        <f>VLOOKUP($X30,УЧАСТНИКИ!$A$2:$L$1106,9,FALSE)</f>
        <v>#N/A</v>
      </c>
      <c r="W30" s="22" t="e">
        <f>VLOOKUP($X30,УЧАСТНИКИ!$A$2:$L$1106,10,FALSE)</f>
        <v>#N/A</v>
      </c>
    </row>
    <row r="31" spans="1:23" ht="13.2" customHeight="1" x14ac:dyDescent="0.25">
      <c r="A31" s="34" t="s">
        <v>81</v>
      </c>
      <c r="B31" s="22" t="e">
        <f>VLOOKUP($X31,УЧАСТНИКИ!$A$2:$L$1106,3,FALSE)</f>
        <v>#N/A</v>
      </c>
      <c r="C31" s="23" t="e">
        <f>VLOOKUP($X31,УЧАСТНИКИ!$A$2:$L$1106,4,FALSE)</f>
        <v>#N/A</v>
      </c>
      <c r="D31" s="23" t="e">
        <f>VLOOKUP($X31,УЧАСТНИКИ!$A$2:$L$1106,8,FALSE)</f>
        <v>#N/A</v>
      </c>
      <c r="E31" s="22" t="e">
        <f>VLOOKUP($X31,УЧАСТНИКИ!$A$2:$L$1106,5,FALSE)</f>
        <v>#N/A</v>
      </c>
      <c r="F31" s="23" t="e">
        <f>VLOOKUP($R31,УЧАСТНИКИ!$A$2:$L$1106,7,FALSE)</f>
        <v>#N/A</v>
      </c>
      <c r="G31" s="24" t="e">
        <f>VLOOKUP($X31,УЧАСТНИКИ!$A$2:$L$1106,11,FALSE)</f>
        <v>#N/A</v>
      </c>
      <c r="H31" s="25"/>
      <c r="I31" s="25"/>
      <c r="J31" s="25"/>
      <c r="K31" s="25"/>
      <c r="L31" s="25"/>
      <c r="M31" s="25"/>
      <c r="N31" s="107">
        <f t="shared" si="3"/>
        <v>0</v>
      </c>
      <c r="O31" s="107">
        <f t="shared" si="3"/>
        <v>0</v>
      </c>
      <c r="P31" s="107">
        <f t="shared" si="3"/>
        <v>0</v>
      </c>
      <c r="Q31" s="107">
        <f t="shared" si="3"/>
        <v>0</v>
      </c>
      <c r="R31" s="107">
        <f t="shared" si="3"/>
        <v>0</v>
      </c>
      <c r="S31" s="107">
        <f t="shared" si="3"/>
        <v>0</v>
      </c>
      <c r="T31" s="108">
        <f t="shared" si="1"/>
        <v>0</v>
      </c>
      <c r="U31" s="26" t="str">
        <f t="shared" si="2"/>
        <v>1юн</v>
      </c>
      <c r="V31" s="24" t="e">
        <f>VLOOKUP($X31,УЧАСТНИКИ!$A$2:$L$1106,9,FALSE)</f>
        <v>#N/A</v>
      </c>
      <c r="W31" s="22" t="e">
        <f>VLOOKUP($X31,УЧАСТНИКИ!$A$2:$L$1106,10,FALSE)</f>
        <v>#N/A</v>
      </c>
    </row>
    <row r="32" spans="1:23" ht="13.2" customHeight="1" x14ac:dyDescent="0.25">
      <c r="A32" s="34" t="s">
        <v>82</v>
      </c>
      <c r="B32" s="22" t="e">
        <f>VLOOKUP($X32,УЧАСТНИКИ!$A$2:$L$1106,3,FALSE)</f>
        <v>#N/A</v>
      </c>
      <c r="C32" s="23" t="e">
        <f>VLOOKUP($X32,УЧАСТНИКИ!$A$2:$L$1106,4,FALSE)</f>
        <v>#N/A</v>
      </c>
      <c r="D32" s="23" t="e">
        <f>VLOOKUP($X32,УЧАСТНИКИ!$A$2:$L$1106,8,FALSE)</f>
        <v>#N/A</v>
      </c>
      <c r="E32" s="22" t="e">
        <f>VLOOKUP($X32,УЧАСТНИКИ!$A$2:$L$1106,5,FALSE)</f>
        <v>#N/A</v>
      </c>
      <c r="F32" s="23" t="e">
        <f>VLOOKUP($R32,УЧАСТНИКИ!$A$2:$L$1106,7,FALSE)</f>
        <v>#N/A</v>
      </c>
      <c r="G32" s="24" t="e">
        <f>VLOOKUP($X32,УЧАСТНИКИ!$A$2:$L$1106,11,FALSE)</f>
        <v>#N/A</v>
      </c>
      <c r="H32" s="25"/>
      <c r="I32" s="25"/>
      <c r="J32" s="25"/>
      <c r="K32" s="25"/>
      <c r="L32" s="25"/>
      <c r="M32" s="25"/>
      <c r="N32" s="107">
        <f t="shared" si="3"/>
        <v>0</v>
      </c>
      <c r="O32" s="107">
        <f t="shared" si="3"/>
        <v>0</v>
      </c>
      <c r="P32" s="107">
        <f t="shared" si="3"/>
        <v>0</v>
      </c>
      <c r="Q32" s="107">
        <f t="shared" si="3"/>
        <v>0</v>
      </c>
      <c r="R32" s="107">
        <f t="shared" si="3"/>
        <v>0</v>
      </c>
      <c r="S32" s="107">
        <f t="shared" si="3"/>
        <v>0</v>
      </c>
      <c r="T32" s="108">
        <f t="shared" si="1"/>
        <v>0</v>
      </c>
      <c r="U32" s="26" t="str">
        <f t="shared" si="2"/>
        <v>1юн</v>
      </c>
      <c r="V32" s="24" t="e">
        <f>VLOOKUP($X32,УЧАСТНИКИ!$A$2:$L$1106,9,FALSE)</f>
        <v>#N/A</v>
      </c>
      <c r="W32" s="22" t="e">
        <f>VLOOKUP($X32,УЧАСТНИКИ!$A$2:$L$1106,10,FALSE)</f>
        <v>#N/A</v>
      </c>
    </row>
    <row r="33" spans="1:42" ht="13.2" customHeight="1" x14ac:dyDescent="0.25">
      <c r="A33" s="34" t="s">
        <v>83</v>
      </c>
      <c r="B33" s="22" t="e">
        <f>VLOOKUP($X33,УЧАСТНИКИ!$A$2:$L$1106,3,FALSE)</f>
        <v>#N/A</v>
      </c>
      <c r="C33" s="23" t="e">
        <f>VLOOKUP($X33,УЧАСТНИКИ!$A$2:$L$1106,4,FALSE)</f>
        <v>#N/A</v>
      </c>
      <c r="D33" s="23" t="e">
        <f>VLOOKUP($X33,УЧАСТНИКИ!$A$2:$L$1106,8,FALSE)</f>
        <v>#N/A</v>
      </c>
      <c r="E33" s="22" t="e">
        <f>VLOOKUP($X33,УЧАСТНИКИ!$A$2:$L$1106,5,FALSE)</f>
        <v>#N/A</v>
      </c>
      <c r="F33" s="23" t="e">
        <f>VLOOKUP($R33,УЧАСТНИКИ!$A$2:$L$1106,7,FALSE)</f>
        <v>#N/A</v>
      </c>
      <c r="G33" s="24" t="e">
        <f>VLOOKUP($X33,УЧАСТНИКИ!$A$2:$L$1106,11,FALSE)</f>
        <v>#N/A</v>
      </c>
      <c r="H33" s="25"/>
      <c r="I33" s="25"/>
      <c r="J33" s="25"/>
      <c r="K33" s="25"/>
      <c r="L33" s="25"/>
      <c r="M33" s="25"/>
      <c r="N33" s="107">
        <f t="shared" si="3"/>
        <v>0</v>
      </c>
      <c r="O33" s="107">
        <f t="shared" si="3"/>
        <v>0</v>
      </c>
      <c r="P33" s="107">
        <f t="shared" si="3"/>
        <v>0</v>
      </c>
      <c r="Q33" s="107">
        <f t="shared" si="3"/>
        <v>0</v>
      </c>
      <c r="R33" s="107">
        <f t="shared" si="3"/>
        <v>0</v>
      </c>
      <c r="S33" s="107">
        <f t="shared" si="3"/>
        <v>0</v>
      </c>
      <c r="T33" s="108">
        <f t="shared" si="1"/>
        <v>0</v>
      </c>
      <c r="U33" s="26" t="str">
        <f t="shared" si="2"/>
        <v>1юн</v>
      </c>
      <c r="V33" s="24" t="e">
        <f>VLOOKUP($X33,УЧАСТНИКИ!$A$2:$L$1106,9,FALSE)</f>
        <v>#N/A</v>
      </c>
      <c r="W33" s="22" t="e">
        <f>VLOOKUP($X33,УЧАСТНИКИ!$A$2:$L$1106,10,FALSE)</f>
        <v>#N/A</v>
      </c>
    </row>
    <row r="34" spans="1:42" ht="13.2" customHeight="1" x14ac:dyDescent="0.25">
      <c r="A34" s="34" t="s">
        <v>84</v>
      </c>
      <c r="B34" s="22" t="e">
        <f>VLOOKUP($X34,УЧАСТНИКИ!$A$2:$L$1106,3,FALSE)</f>
        <v>#N/A</v>
      </c>
      <c r="C34" s="23" t="e">
        <f>VLOOKUP($X34,УЧАСТНИКИ!$A$2:$L$1106,4,FALSE)</f>
        <v>#N/A</v>
      </c>
      <c r="D34" s="23" t="e">
        <f>VLOOKUP($X34,УЧАСТНИКИ!$A$2:$L$1106,8,FALSE)</f>
        <v>#N/A</v>
      </c>
      <c r="E34" s="22" t="e">
        <f>VLOOKUP($X34,УЧАСТНИКИ!$A$2:$L$1106,5,FALSE)</f>
        <v>#N/A</v>
      </c>
      <c r="F34" s="23" t="e">
        <f>VLOOKUP($R34,УЧАСТНИКИ!$A$2:$L$1106,7,FALSE)</f>
        <v>#N/A</v>
      </c>
      <c r="G34" s="24" t="e">
        <f>VLOOKUP($X34,УЧАСТНИКИ!$A$2:$L$1106,11,FALSE)</f>
        <v>#N/A</v>
      </c>
      <c r="H34" s="25"/>
      <c r="I34" s="25"/>
      <c r="J34" s="25"/>
      <c r="K34" s="25"/>
      <c r="L34" s="25"/>
      <c r="M34" s="25"/>
      <c r="N34" s="107">
        <f t="shared" si="3"/>
        <v>0</v>
      </c>
      <c r="O34" s="107">
        <f t="shared" si="3"/>
        <v>0</v>
      </c>
      <c r="P34" s="107">
        <f t="shared" si="3"/>
        <v>0</v>
      </c>
      <c r="Q34" s="107">
        <f t="shared" si="3"/>
        <v>0</v>
      </c>
      <c r="R34" s="107">
        <f t="shared" si="3"/>
        <v>0</v>
      </c>
      <c r="S34" s="107">
        <f t="shared" si="3"/>
        <v>0</v>
      </c>
      <c r="T34" s="108">
        <f t="shared" si="1"/>
        <v>0</v>
      </c>
      <c r="U34" s="26" t="str">
        <f t="shared" si="2"/>
        <v>1юн</v>
      </c>
      <c r="V34" s="24" t="e">
        <f>VLOOKUP($X34,УЧАСТНИКИ!$A$2:$L$1106,9,FALSE)</f>
        <v>#N/A</v>
      </c>
      <c r="W34" s="22" t="e">
        <f>VLOOKUP($X34,УЧАСТНИКИ!$A$2:$L$1106,10,FALSE)</f>
        <v>#N/A</v>
      </c>
    </row>
    <row r="35" spans="1:42" ht="13.2" customHeight="1" x14ac:dyDescent="0.25">
      <c r="A35" s="34" t="s">
        <v>28</v>
      </c>
      <c r="B35" s="22" t="e">
        <f>VLOOKUP($X35,УЧАСТНИКИ!$A$2:$L$1106,3,FALSE)</f>
        <v>#N/A</v>
      </c>
      <c r="C35" s="23" t="e">
        <f>VLOOKUP($X35,УЧАСТНИКИ!$A$2:$L$1106,4,FALSE)</f>
        <v>#N/A</v>
      </c>
      <c r="D35" s="23" t="e">
        <f>VLOOKUP($X35,УЧАСТНИКИ!$A$2:$L$1106,8,FALSE)</f>
        <v>#N/A</v>
      </c>
      <c r="E35" s="22" t="e">
        <f>VLOOKUP($X35,УЧАСТНИКИ!$A$2:$L$1106,5,FALSE)</f>
        <v>#N/A</v>
      </c>
      <c r="F35" s="23" t="e">
        <f>VLOOKUP($R35,УЧАСТНИКИ!$A$2:$L$1106,7,FALSE)</f>
        <v>#N/A</v>
      </c>
      <c r="G35" s="24" t="e">
        <f>VLOOKUP($X35,УЧАСТНИКИ!$A$2:$L$1106,11,FALSE)</f>
        <v>#N/A</v>
      </c>
      <c r="H35" s="25"/>
      <c r="I35" s="25"/>
      <c r="J35" s="25"/>
      <c r="K35" s="25"/>
      <c r="L35" s="25"/>
      <c r="M35" s="25"/>
      <c r="N35" s="107">
        <f t="shared" si="3"/>
        <v>0</v>
      </c>
      <c r="O35" s="107">
        <f t="shared" si="3"/>
        <v>0</v>
      </c>
      <c r="P35" s="107">
        <f t="shared" si="3"/>
        <v>0</v>
      </c>
      <c r="Q35" s="107">
        <f t="shared" si="3"/>
        <v>0</v>
      </c>
      <c r="R35" s="107">
        <f t="shared" si="3"/>
        <v>0</v>
      </c>
      <c r="S35" s="107">
        <f t="shared" si="3"/>
        <v>0</v>
      </c>
      <c r="T35" s="108">
        <f t="shared" si="1"/>
        <v>0</v>
      </c>
      <c r="U35" s="26" t="str">
        <f t="shared" si="2"/>
        <v>1юн</v>
      </c>
      <c r="V35" s="24" t="e">
        <f>VLOOKUP($X35,УЧАСТНИКИ!$A$2:$L$1106,9,FALSE)</f>
        <v>#N/A</v>
      </c>
      <c r="W35" s="22" t="e">
        <f>VLOOKUP($X35,УЧАСТНИКИ!$A$2:$L$1106,10,FALSE)</f>
        <v>#N/A</v>
      </c>
    </row>
    <row r="36" spans="1:42" ht="13.2" customHeight="1" x14ac:dyDescent="0.25">
      <c r="A36" s="34" t="s">
        <v>122</v>
      </c>
      <c r="B36" s="22" t="e">
        <f>VLOOKUP($X36,УЧАСТНИКИ!$A$2:$L$1106,3,FALSE)</f>
        <v>#N/A</v>
      </c>
      <c r="C36" s="23" t="e">
        <f>VLOOKUP($X36,УЧАСТНИКИ!$A$2:$L$1106,4,FALSE)</f>
        <v>#N/A</v>
      </c>
      <c r="D36" s="23" t="e">
        <f>VLOOKUP($X36,УЧАСТНИКИ!$A$2:$L$1106,8,FALSE)</f>
        <v>#N/A</v>
      </c>
      <c r="E36" s="22" t="e">
        <f>VLOOKUP($X36,УЧАСТНИКИ!$A$2:$L$1106,5,FALSE)</f>
        <v>#N/A</v>
      </c>
      <c r="F36" s="23" t="e">
        <f>VLOOKUP($R36,УЧАСТНИКИ!$A$2:$L$1106,7,FALSE)</f>
        <v>#N/A</v>
      </c>
      <c r="G36" s="24" t="e">
        <f>VLOOKUP($X36,УЧАСТНИКИ!$A$2:$L$1106,11,FALSE)</f>
        <v>#N/A</v>
      </c>
      <c r="H36" s="25"/>
      <c r="I36" s="25"/>
      <c r="J36" s="25"/>
      <c r="K36" s="25"/>
      <c r="L36" s="25"/>
      <c r="M36" s="25"/>
      <c r="N36" s="107">
        <f t="shared" si="3"/>
        <v>0</v>
      </c>
      <c r="O36" s="107">
        <f t="shared" si="3"/>
        <v>0</v>
      </c>
      <c r="P36" s="107">
        <f t="shared" si="3"/>
        <v>0</v>
      </c>
      <c r="Q36" s="107">
        <f t="shared" si="3"/>
        <v>0</v>
      </c>
      <c r="R36" s="107">
        <f t="shared" si="3"/>
        <v>0</v>
      </c>
      <c r="S36" s="107">
        <f t="shared" si="3"/>
        <v>0</v>
      </c>
      <c r="T36" s="108">
        <f t="shared" si="1"/>
        <v>0</v>
      </c>
      <c r="U36" s="26" t="str">
        <f t="shared" si="2"/>
        <v>1юн</v>
      </c>
      <c r="V36" s="24" t="e">
        <f>VLOOKUP($X36,УЧАСТНИКИ!$A$2:$L$1106,9,FALSE)</f>
        <v>#N/A</v>
      </c>
      <c r="W36" s="22" t="e">
        <f>VLOOKUP($X36,УЧАСТНИКИ!$A$2:$L$1106,10,FALSE)</f>
        <v>#N/A</v>
      </c>
    </row>
    <row r="37" spans="1:42" ht="13.2" customHeight="1" x14ac:dyDescent="0.25">
      <c r="A37" s="34" t="s">
        <v>123</v>
      </c>
      <c r="B37" s="22" t="e">
        <f>VLOOKUP($X37,УЧАСТНИКИ!$A$2:$L$1106,3,FALSE)</f>
        <v>#N/A</v>
      </c>
      <c r="C37" s="23" t="e">
        <f>VLOOKUP($X37,УЧАСТНИКИ!$A$2:$L$1106,4,FALSE)</f>
        <v>#N/A</v>
      </c>
      <c r="D37" s="23" t="e">
        <f>VLOOKUP($X37,УЧАСТНИКИ!$A$2:$L$1106,8,FALSE)</f>
        <v>#N/A</v>
      </c>
      <c r="E37" s="22" t="e">
        <f>VLOOKUP($X37,УЧАСТНИКИ!$A$2:$L$1106,5,FALSE)</f>
        <v>#N/A</v>
      </c>
      <c r="F37" s="23" t="e">
        <f>VLOOKUP($R37,УЧАСТНИКИ!$A$2:$L$1106,7,FALSE)</f>
        <v>#N/A</v>
      </c>
      <c r="G37" s="24" t="e">
        <f>VLOOKUP($X37,УЧАСТНИКИ!$A$2:$L$1106,11,FALSE)</f>
        <v>#N/A</v>
      </c>
      <c r="H37" s="25"/>
      <c r="I37" s="25"/>
      <c r="J37" s="25"/>
      <c r="K37" s="25"/>
      <c r="L37" s="25"/>
      <c r="M37" s="25"/>
      <c r="N37" s="107">
        <f t="shared" si="3"/>
        <v>0</v>
      </c>
      <c r="O37" s="107">
        <f t="shared" si="3"/>
        <v>0</v>
      </c>
      <c r="P37" s="107">
        <f t="shared" si="3"/>
        <v>0</v>
      </c>
      <c r="Q37" s="107">
        <f t="shared" si="3"/>
        <v>0</v>
      </c>
      <c r="R37" s="107">
        <f t="shared" si="3"/>
        <v>0</v>
      </c>
      <c r="S37" s="107">
        <f t="shared" si="3"/>
        <v>0</v>
      </c>
      <c r="T37" s="108">
        <f t="shared" si="1"/>
        <v>0</v>
      </c>
      <c r="U37" s="26" t="str">
        <f t="shared" si="2"/>
        <v>1юн</v>
      </c>
      <c r="V37" s="24" t="e">
        <f>VLOOKUP($X37,УЧАСТНИКИ!$A$2:$L$1106,9,FALSE)</f>
        <v>#N/A</v>
      </c>
      <c r="W37" s="22" t="e">
        <f>VLOOKUP($X37,УЧАСТНИКИ!$A$2:$L$1106,10,FALSE)</f>
        <v>#N/A</v>
      </c>
      <c r="X37" s="27"/>
      <c r="Y37" s="27"/>
      <c r="Z37" s="27"/>
      <c r="AA37" s="127"/>
      <c r="AB37" s="127"/>
      <c r="AC37" s="367"/>
      <c r="AD37" s="367"/>
      <c r="AE37" s="367"/>
      <c r="AF37" s="1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</row>
    <row r="38" spans="1:42" s="110" customFormat="1" ht="13.2" customHeight="1" x14ac:dyDescent="0.25">
      <c r="A38" s="34" t="s">
        <v>124</v>
      </c>
      <c r="B38" s="22" t="e">
        <f>VLOOKUP($X38,УЧАСТНИКИ!$A$2:$L$1106,3,FALSE)</f>
        <v>#N/A</v>
      </c>
      <c r="C38" s="23" t="e">
        <f>VLOOKUP($X38,УЧАСТНИКИ!$A$2:$L$1106,4,FALSE)</f>
        <v>#N/A</v>
      </c>
      <c r="D38" s="23" t="e">
        <f>VLOOKUP($X38,УЧАСТНИКИ!$A$2:$L$1106,8,FALSE)</f>
        <v>#N/A</v>
      </c>
      <c r="E38" s="22" t="e">
        <f>VLOOKUP($X38,УЧАСТНИКИ!$A$2:$L$1106,5,FALSE)</f>
        <v>#N/A</v>
      </c>
      <c r="F38" s="23" t="e">
        <f>VLOOKUP($R38,УЧАСТНИКИ!$A$2:$L$1106,7,FALSE)</f>
        <v>#N/A</v>
      </c>
      <c r="G38" s="24" t="e">
        <f>VLOOKUP($X38,УЧАСТНИКИ!$A$2:$L$1106,11,FALSE)</f>
        <v>#N/A</v>
      </c>
      <c r="H38" s="25"/>
      <c r="I38" s="25"/>
      <c r="J38" s="25"/>
      <c r="K38" s="25"/>
      <c r="L38" s="25"/>
      <c r="M38" s="25"/>
      <c r="N38" s="107">
        <f t="shared" si="3"/>
        <v>0</v>
      </c>
      <c r="O38" s="107">
        <f t="shared" si="3"/>
        <v>0</v>
      </c>
      <c r="P38" s="107">
        <f t="shared" si="3"/>
        <v>0</v>
      </c>
      <c r="Q38" s="107">
        <f t="shared" si="3"/>
        <v>0</v>
      </c>
      <c r="R38" s="107">
        <f t="shared" si="3"/>
        <v>0</v>
      </c>
      <c r="S38" s="107">
        <f t="shared" si="3"/>
        <v>0</v>
      </c>
      <c r="T38" s="108">
        <f t="shared" si="1"/>
        <v>0</v>
      </c>
      <c r="U38" s="26" t="str">
        <f t="shared" si="2"/>
        <v>1юн</v>
      </c>
      <c r="V38" s="24" t="e">
        <f>VLOOKUP($X38,УЧАСТНИКИ!$A$2:$L$1106,9,FALSE)</f>
        <v>#N/A</v>
      </c>
      <c r="W38" s="22" t="e">
        <f>VLOOKUP($X38,УЧАСТНИКИ!$A$2:$L$1106,10,FALSE)</f>
        <v>#N/A</v>
      </c>
      <c r="Y38" s="112"/>
      <c r="Z38" s="111"/>
      <c r="AA38" s="112"/>
      <c r="AB38" s="112"/>
      <c r="AC38" s="112"/>
      <c r="AD38" s="112"/>
      <c r="AE38" s="112"/>
      <c r="AF38" s="112"/>
      <c r="AG38" s="112"/>
      <c r="AH38" s="113"/>
      <c r="AI38" s="112"/>
      <c r="AJ38" s="112"/>
      <c r="AK38" s="114"/>
    </row>
    <row r="39" spans="1:42" s="110" customFormat="1" ht="13.2" customHeight="1" x14ac:dyDescent="0.25">
      <c r="A39" s="34" t="s">
        <v>125</v>
      </c>
      <c r="B39" s="22" t="e">
        <f>VLOOKUP($X39,УЧАСТНИКИ!$A$2:$L$1106,3,FALSE)</f>
        <v>#N/A</v>
      </c>
      <c r="C39" s="23" t="e">
        <f>VLOOKUP($X39,УЧАСТНИКИ!$A$2:$L$1106,4,FALSE)</f>
        <v>#N/A</v>
      </c>
      <c r="D39" s="23" t="e">
        <f>VLOOKUP($X39,УЧАСТНИКИ!$A$2:$L$1106,8,FALSE)</f>
        <v>#N/A</v>
      </c>
      <c r="E39" s="22" t="e">
        <f>VLOOKUP($X39,УЧАСТНИКИ!$A$2:$L$1106,5,FALSE)</f>
        <v>#N/A</v>
      </c>
      <c r="F39" s="23" t="e">
        <f>VLOOKUP($R39,УЧАСТНИКИ!$A$2:$L$1106,7,FALSE)</f>
        <v>#N/A</v>
      </c>
      <c r="G39" s="24" t="e">
        <f>VLOOKUP($X39,УЧАСТНИКИ!$A$2:$L$1106,11,FALSE)</f>
        <v>#N/A</v>
      </c>
      <c r="H39" s="25"/>
      <c r="I39" s="25"/>
      <c r="J39" s="25"/>
      <c r="K39" s="25"/>
      <c r="L39" s="25"/>
      <c r="M39" s="25"/>
      <c r="N39" s="107">
        <f t="shared" si="3"/>
        <v>0</v>
      </c>
      <c r="O39" s="107">
        <f t="shared" si="3"/>
        <v>0</v>
      </c>
      <c r="P39" s="107">
        <f t="shared" si="3"/>
        <v>0</v>
      </c>
      <c r="Q39" s="107">
        <f t="shared" si="3"/>
        <v>0</v>
      </c>
      <c r="R39" s="107">
        <f t="shared" si="3"/>
        <v>0</v>
      </c>
      <c r="S39" s="107">
        <f t="shared" si="3"/>
        <v>0</v>
      </c>
      <c r="T39" s="108">
        <f t="shared" si="1"/>
        <v>0</v>
      </c>
      <c r="U39" s="26" t="str">
        <f t="shared" si="2"/>
        <v>1юн</v>
      </c>
      <c r="V39" s="24" t="e">
        <f>VLOOKUP($X39,УЧАСТНИКИ!$A$2:$L$1106,9,FALSE)</f>
        <v>#N/A</v>
      </c>
      <c r="W39" s="22" t="e">
        <f>VLOOKUP($X39,УЧАСТНИКИ!$A$2:$L$1106,10,FALSE)</f>
        <v>#N/A</v>
      </c>
      <c r="X39" s="115"/>
      <c r="Y39" s="112"/>
      <c r="Z39" s="111"/>
      <c r="AA39" s="112"/>
      <c r="AB39" s="112"/>
      <c r="AC39" s="112"/>
      <c r="AD39" s="112"/>
      <c r="AE39" s="112"/>
      <c r="AF39" s="112"/>
      <c r="AG39" s="112"/>
      <c r="AH39" s="113"/>
      <c r="AI39" s="112"/>
      <c r="AJ39" s="112"/>
      <c r="AK39" s="114"/>
    </row>
    <row r="40" spans="1:42" s="110" customFormat="1" ht="13.2" customHeight="1" x14ac:dyDescent="0.25">
      <c r="A40" s="34" t="s">
        <v>126</v>
      </c>
      <c r="B40" s="22" t="e">
        <f>VLOOKUP($X40,УЧАСТНИКИ!$A$2:$L$1106,3,FALSE)</f>
        <v>#N/A</v>
      </c>
      <c r="C40" s="23" t="e">
        <f>VLOOKUP($X40,УЧАСТНИКИ!$A$2:$L$1106,4,FALSE)</f>
        <v>#N/A</v>
      </c>
      <c r="D40" s="23" t="e">
        <f>VLOOKUP($X40,УЧАСТНИКИ!$A$2:$L$1106,8,FALSE)</f>
        <v>#N/A</v>
      </c>
      <c r="E40" s="22" t="e">
        <f>VLOOKUP($X40,УЧАСТНИКИ!$A$2:$L$1106,5,FALSE)</f>
        <v>#N/A</v>
      </c>
      <c r="F40" s="23" t="e">
        <f>VLOOKUP($R40,УЧАСТНИКИ!$A$2:$L$1106,7,FALSE)</f>
        <v>#N/A</v>
      </c>
      <c r="G40" s="24" t="e">
        <f>VLOOKUP($X40,УЧАСТНИКИ!$A$2:$L$1106,11,FALSE)</f>
        <v>#N/A</v>
      </c>
      <c r="H40" s="25"/>
      <c r="I40" s="25"/>
      <c r="J40" s="25"/>
      <c r="K40" s="25"/>
      <c r="L40" s="25"/>
      <c r="M40" s="25"/>
      <c r="N40" s="107">
        <f t="shared" si="3"/>
        <v>0</v>
      </c>
      <c r="O40" s="107">
        <f t="shared" si="3"/>
        <v>0</v>
      </c>
      <c r="P40" s="107">
        <f t="shared" si="3"/>
        <v>0</v>
      </c>
      <c r="Q40" s="107">
        <f t="shared" si="3"/>
        <v>0</v>
      </c>
      <c r="R40" s="107">
        <f t="shared" si="3"/>
        <v>0</v>
      </c>
      <c r="S40" s="107">
        <f t="shared" si="3"/>
        <v>0</v>
      </c>
      <c r="T40" s="108">
        <f t="shared" si="1"/>
        <v>0</v>
      </c>
      <c r="U40" s="26" t="str">
        <f t="shared" si="2"/>
        <v>1юн</v>
      </c>
      <c r="V40" s="24" t="e">
        <f>VLOOKUP($X40,УЧАСТНИКИ!$A$2:$L$1106,9,FALSE)</f>
        <v>#N/A</v>
      </c>
      <c r="W40" s="22" t="e">
        <f>VLOOKUP($X40,УЧАСТНИКИ!$A$2:$L$1106,10,FALSE)</f>
        <v>#N/A</v>
      </c>
      <c r="Y40" s="112"/>
      <c r="Z40" s="111"/>
      <c r="AA40" s="112"/>
      <c r="AB40" s="112"/>
      <c r="AC40" s="112"/>
      <c r="AD40" s="112"/>
      <c r="AE40" s="112"/>
      <c r="AF40" s="112"/>
      <c r="AG40" s="112"/>
      <c r="AH40" s="113"/>
      <c r="AI40" s="112"/>
      <c r="AJ40" s="112"/>
      <c r="AK40" s="114"/>
    </row>
    <row r="41" spans="1:42" s="110" customFormat="1" ht="13.2" customHeight="1" x14ac:dyDescent="0.25">
      <c r="A41" s="34" t="s">
        <v>127</v>
      </c>
      <c r="B41" s="22" t="e">
        <f>VLOOKUP($X41,УЧАСТНИКИ!$A$2:$L$1106,3,FALSE)</f>
        <v>#N/A</v>
      </c>
      <c r="C41" s="23" t="e">
        <f>VLOOKUP($X41,УЧАСТНИКИ!$A$2:$L$1106,4,FALSE)</f>
        <v>#N/A</v>
      </c>
      <c r="D41" s="23" t="e">
        <f>VLOOKUP($X41,УЧАСТНИКИ!$A$2:$L$1106,8,FALSE)</f>
        <v>#N/A</v>
      </c>
      <c r="E41" s="22" t="e">
        <f>VLOOKUP($X41,УЧАСТНИКИ!$A$2:$L$1106,5,FALSE)</f>
        <v>#N/A</v>
      </c>
      <c r="F41" s="23" t="e">
        <f>VLOOKUP($R41,УЧАСТНИКИ!$A$2:$L$1106,7,FALSE)</f>
        <v>#N/A</v>
      </c>
      <c r="G41" s="24" t="e">
        <f>VLOOKUP($X41,УЧАСТНИКИ!$A$2:$L$1106,11,FALSE)</f>
        <v>#N/A</v>
      </c>
      <c r="H41" s="25"/>
      <c r="I41" s="25"/>
      <c r="J41" s="25"/>
      <c r="K41" s="25"/>
      <c r="L41" s="25"/>
      <c r="M41" s="25"/>
      <c r="N41" s="107">
        <f t="shared" si="3"/>
        <v>0</v>
      </c>
      <c r="O41" s="107">
        <f t="shared" si="3"/>
        <v>0</v>
      </c>
      <c r="P41" s="107">
        <f t="shared" si="3"/>
        <v>0</v>
      </c>
      <c r="Q41" s="107">
        <f t="shared" si="3"/>
        <v>0</v>
      </c>
      <c r="R41" s="107">
        <f t="shared" si="3"/>
        <v>0</v>
      </c>
      <c r="S41" s="107">
        <f t="shared" si="3"/>
        <v>0</v>
      </c>
      <c r="T41" s="108">
        <f t="shared" si="1"/>
        <v>0</v>
      </c>
      <c r="U41" s="26" t="str">
        <f t="shared" si="2"/>
        <v>1юн</v>
      </c>
      <c r="V41" s="24" t="e">
        <f>VLOOKUP($X41,УЧАСТНИКИ!$A$2:$L$1106,9,FALSE)</f>
        <v>#N/A</v>
      </c>
      <c r="W41" s="22" t="e">
        <f>VLOOKUP($X41,УЧАСТНИКИ!$A$2:$L$1106,10,FALSE)</f>
        <v>#N/A</v>
      </c>
      <c r="X41" s="115"/>
      <c r="Y41" s="112"/>
      <c r="Z41" s="111"/>
      <c r="AA41" s="112"/>
      <c r="AB41" s="112"/>
      <c r="AC41" s="112"/>
      <c r="AD41" s="112"/>
      <c r="AE41" s="112"/>
      <c r="AF41" s="112"/>
      <c r="AG41" s="112"/>
      <c r="AH41" s="113"/>
      <c r="AI41" s="112"/>
      <c r="AJ41" s="112"/>
      <c r="AK41" s="114"/>
    </row>
    <row r="42" spans="1:42" s="110" customFormat="1" ht="13.2" customHeight="1" x14ac:dyDescent="0.25">
      <c r="A42" s="34" t="s">
        <v>128</v>
      </c>
      <c r="B42" s="22" t="e">
        <f>VLOOKUP($X42,УЧАСТНИКИ!$A$2:$L$1106,3,FALSE)</f>
        <v>#N/A</v>
      </c>
      <c r="C42" s="23" t="e">
        <f>VLOOKUP($X42,УЧАСТНИКИ!$A$2:$L$1106,4,FALSE)</f>
        <v>#N/A</v>
      </c>
      <c r="D42" s="23" t="e">
        <f>VLOOKUP($X42,УЧАСТНИКИ!$A$2:$L$1106,8,FALSE)</f>
        <v>#N/A</v>
      </c>
      <c r="E42" s="22" t="e">
        <f>VLOOKUP($X42,УЧАСТНИКИ!$A$2:$L$1106,5,FALSE)</f>
        <v>#N/A</v>
      </c>
      <c r="F42" s="23" t="e">
        <f>VLOOKUP($R42,УЧАСТНИКИ!$A$2:$L$1106,7,FALSE)</f>
        <v>#N/A</v>
      </c>
      <c r="G42" s="24" t="e">
        <f>VLOOKUP($X42,УЧАСТНИКИ!$A$2:$L$1106,11,FALSE)</f>
        <v>#N/A</v>
      </c>
      <c r="H42" s="25"/>
      <c r="I42" s="25"/>
      <c r="J42" s="25"/>
      <c r="K42" s="25"/>
      <c r="L42" s="25"/>
      <c r="M42" s="25"/>
      <c r="N42" s="107">
        <f t="shared" si="3"/>
        <v>0</v>
      </c>
      <c r="O42" s="107">
        <f t="shared" si="3"/>
        <v>0</v>
      </c>
      <c r="P42" s="107">
        <f t="shared" si="3"/>
        <v>0</v>
      </c>
      <c r="Q42" s="107">
        <f t="shared" si="3"/>
        <v>0</v>
      </c>
      <c r="R42" s="107">
        <f t="shared" si="3"/>
        <v>0</v>
      </c>
      <c r="S42" s="107">
        <f t="shared" si="3"/>
        <v>0</v>
      </c>
      <c r="T42" s="108">
        <f t="shared" si="1"/>
        <v>0</v>
      </c>
      <c r="U42" s="26" t="str">
        <f t="shared" si="2"/>
        <v>1юн</v>
      </c>
      <c r="V42" s="24" t="e">
        <f>VLOOKUP($X42,УЧАСТНИКИ!$A$2:$L$1106,9,FALSE)</f>
        <v>#N/A</v>
      </c>
      <c r="W42" s="22" t="e">
        <f>VLOOKUP($X42,УЧАСТНИКИ!$A$2:$L$1106,10,FALSE)</f>
        <v>#N/A</v>
      </c>
      <c r="Y42" s="112"/>
      <c r="Z42" s="111"/>
      <c r="AA42" s="112"/>
      <c r="AB42" s="112"/>
      <c r="AC42" s="112"/>
      <c r="AD42" s="112"/>
      <c r="AE42" s="112"/>
      <c r="AF42" s="112"/>
      <c r="AG42" s="112"/>
      <c r="AH42" s="113"/>
      <c r="AI42" s="112"/>
      <c r="AJ42" s="112"/>
      <c r="AK42" s="114"/>
    </row>
    <row r="43" spans="1:42" s="110" customFormat="1" ht="13.2" customHeight="1" x14ac:dyDescent="0.25">
      <c r="A43" s="34" t="s">
        <v>129</v>
      </c>
      <c r="B43" s="22" t="e">
        <f>VLOOKUP($X43,УЧАСТНИКИ!$A$2:$L$1106,3,FALSE)</f>
        <v>#N/A</v>
      </c>
      <c r="C43" s="23" t="e">
        <f>VLOOKUP($X43,УЧАСТНИКИ!$A$2:$L$1106,4,FALSE)</f>
        <v>#N/A</v>
      </c>
      <c r="D43" s="23" t="e">
        <f>VLOOKUP($X43,УЧАСТНИКИ!$A$2:$L$1106,8,FALSE)</f>
        <v>#N/A</v>
      </c>
      <c r="E43" s="22" t="e">
        <f>VLOOKUP($X43,УЧАСТНИКИ!$A$2:$L$1106,5,FALSE)</f>
        <v>#N/A</v>
      </c>
      <c r="F43" s="23" t="e">
        <f>VLOOKUP($R43,УЧАСТНИКИ!$A$2:$L$1106,7,FALSE)</f>
        <v>#N/A</v>
      </c>
      <c r="G43" s="24" t="e">
        <f>VLOOKUP($X43,УЧАСТНИКИ!$A$2:$L$1106,11,FALSE)</f>
        <v>#N/A</v>
      </c>
      <c r="H43" s="25"/>
      <c r="I43" s="25"/>
      <c r="J43" s="25"/>
      <c r="K43" s="25"/>
      <c r="L43" s="25"/>
      <c r="M43" s="25"/>
      <c r="N43" s="107">
        <f t="shared" si="3"/>
        <v>0</v>
      </c>
      <c r="O43" s="107">
        <f t="shared" si="3"/>
        <v>0</v>
      </c>
      <c r="P43" s="107">
        <f t="shared" si="3"/>
        <v>0</v>
      </c>
      <c r="Q43" s="107">
        <f t="shared" si="3"/>
        <v>0</v>
      </c>
      <c r="R43" s="107">
        <f t="shared" si="3"/>
        <v>0</v>
      </c>
      <c r="S43" s="107">
        <f t="shared" si="3"/>
        <v>0</v>
      </c>
      <c r="T43" s="108">
        <f t="shared" si="1"/>
        <v>0</v>
      </c>
      <c r="U43" s="26" t="str">
        <f t="shared" si="2"/>
        <v>1юн</v>
      </c>
      <c r="V43" s="24" t="e">
        <f>VLOOKUP($X43,УЧАСТНИКИ!$A$2:$L$1106,9,FALSE)</f>
        <v>#N/A</v>
      </c>
      <c r="W43" s="22" t="e">
        <f>VLOOKUP($X43,УЧАСТНИКИ!$A$2:$L$1106,10,FALSE)</f>
        <v>#N/A</v>
      </c>
      <c r="X43" s="115"/>
      <c r="Y43" s="112"/>
      <c r="Z43" s="111"/>
      <c r="AA43" s="112"/>
      <c r="AB43" s="112"/>
      <c r="AC43" s="112"/>
      <c r="AD43" s="112"/>
      <c r="AE43" s="112"/>
      <c r="AF43" s="112"/>
      <c r="AG43" s="112"/>
      <c r="AH43" s="113"/>
      <c r="AI43" s="112"/>
      <c r="AJ43" s="112"/>
      <c r="AK43" s="114"/>
    </row>
    <row r="44" spans="1:42" s="110" customFormat="1" ht="13.2" customHeight="1" x14ac:dyDescent="0.25">
      <c r="A44" s="34" t="s">
        <v>130</v>
      </c>
      <c r="B44" s="22" t="e">
        <f>VLOOKUP($X44,УЧАСТНИКИ!$A$2:$L$1106,3,FALSE)</f>
        <v>#N/A</v>
      </c>
      <c r="C44" s="23" t="e">
        <f>VLOOKUP($X44,УЧАСТНИКИ!$A$2:$L$1106,4,FALSE)</f>
        <v>#N/A</v>
      </c>
      <c r="D44" s="23" t="e">
        <f>VLOOKUP($X44,УЧАСТНИКИ!$A$2:$L$1106,8,FALSE)</f>
        <v>#N/A</v>
      </c>
      <c r="E44" s="22" t="e">
        <f>VLOOKUP($X44,УЧАСТНИКИ!$A$2:$L$1106,5,FALSE)</f>
        <v>#N/A</v>
      </c>
      <c r="F44" s="23" t="e">
        <f>VLOOKUP($R44,УЧАСТНИКИ!$A$2:$L$1106,7,FALSE)</f>
        <v>#N/A</v>
      </c>
      <c r="G44" s="24" t="e">
        <f>VLOOKUP($X44,УЧАСТНИКИ!$A$2:$L$1106,11,FALSE)</f>
        <v>#N/A</v>
      </c>
      <c r="H44" s="25"/>
      <c r="I44" s="25"/>
      <c r="J44" s="25"/>
      <c r="K44" s="25"/>
      <c r="L44" s="25"/>
      <c r="M44" s="25"/>
      <c r="N44" s="107">
        <f t="shared" si="3"/>
        <v>0</v>
      </c>
      <c r="O44" s="107">
        <f t="shared" si="3"/>
        <v>0</v>
      </c>
      <c r="P44" s="107">
        <f t="shared" si="3"/>
        <v>0</v>
      </c>
      <c r="Q44" s="107">
        <f t="shared" si="3"/>
        <v>0</v>
      </c>
      <c r="R44" s="107">
        <f t="shared" si="3"/>
        <v>0</v>
      </c>
      <c r="S44" s="107">
        <f t="shared" si="3"/>
        <v>0</v>
      </c>
      <c r="T44" s="108">
        <f t="shared" si="1"/>
        <v>0</v>
      </c>
      <c r="U44" s="26" t="str">
        <f t="shared" si="2"/>
        <v>1юн</v>
      </c>
      <c r="V44" s="24" t="e">
        <f>VLOOKUP($X44,УЧАСТНИКИ!$A$2:$L$1106,9,FALSE)</f>
        <v>#N/A</v>
      </c>
      <c r="W44" s="22" t="e">
        <f>VLOOKUP($X44,УЧАСТНИКИ!$A$2:$L$1106,10,FALSE)</f>
        <v>#N/A</v>
      </c>
      <c r="Y44" s="112"/>
      <c r="Z44" s="111"/>
      <c r="AA44" s="112"/>
      <c r="AB44" s="112"/>
      <c r="AC44" s="112"/>
      <c r="AD44" s="112"/>
      <c r="AE44" s="112"/>
      <c r="AF44" s="112"/>
      <c r="AG44" s="112"/>
      <c r="AH44" s="113"/>
      <c r="AI44" s="112"/>
      <c r="AJ44" s="112"/>
      <c r="AK44" s="114"/>
    </row>
    <row r="45" spans="1:42" s="110" customFormat="1" ht="13.2" customHeight="1" x14ac:dyDescent="0.25">
      <c r="A45" s="34" t="s">
        <v>131</v>
      </c>
      <c r="B45" s="22" t="e">
        <f>VLOOKUP($X45,УЧАСТНИКИ!$A$2:$L$1106,3,FALSE)</f>
        <v>#N/A</v>
      </c>
      <c r="C45" s="23" t="e">
        <f>VLOOKUP($X45,УЧАСТНИКИ!$A$2:$L$1106,4,FALSE)</f>
        <v>#N/A</v>
      </c>
      <c r="D45" s="23" t="e">
        <f>VLOOKUP($X45,УЧАСТНИКИ!$A$2:$L$1106,8,FALSE)</f>
        <v>#N/A</v>
      </c>
      <c r="E45" s="22" t="e">
        <f>VLOOKUP($X45,УЧАСТНИКИ!$A$2:$L$1106,5,FALSE)</f>
        <v>#N/A</v>
      </c>
      <c r="F45" s="23" t="e">
        <f>VLOOKUP($R45,УЧАСТНИКИ!$A$2:$L$1106,7,FALSE)</f>
        <v>#N/A</v>
      </c>
      <c r="G45" s="24" t="e">
        <f>VLOOKUP($X45,УЧАСТНИКИ!$A$2:$L$1106,11,FALSE)</f>
        <v>#N/A</v>
      </c>
      <c r="H45" s="25"/>
      <c r="I45" s="25"/>
      <c r="J45" s="25"/>
      <c r="K45" s="25"/>
      <c r="L45" s="25"/>
      <c r="M45" s="25"/>
      <c r="N45" s="107">
        <f t="shared" si="3"/>
        <v>0</v>
      </c>
      <c r="O45" s="107">
        <f t="shared" si="3"/>
        <v>0</v>
      </c>
      <c r="P45" s="107">
        <f t="shared" si="3"/>
        <v>0</v>
      </c>
      <c r="Q45" s="107">
        <f t="shared" si="3"/>
        <v>0</v>
      </c>
      <c r="R45" s="107">
        <f t="shared" si="3"/>
        <v>0</v>
      </c>
      <c r="S45" s="107">
        <f t="shared" si="3"/>
        <v>0</v>
      </c>
      <c r="T45" s="108">
        <f t="shared" si="1"/>
        <v>0</v>
      </c>
      <c r="U45" s="26" t="str">
        <f t="shared" si="2"/>
        <v>1юн</v>
      </c>
      <c r="V45" s="24" t="e">
        <f>VLOOKUP($X45,УЧАСТНИКИ!$A$2:$L$1106,9,FALSE)</f>
        <v>#N/A</v>
      </c>
      <c r="W45" s="22" t="e">
        <f>VLOOKUP($X45,УЧАСТНИКИ!$A$2:$L$1106,10,FALSE)</f>
        <v>#N/A</v>
      </c>
      <c r="X45" s="115"/>
      <c r="Y45" s="112"/>
      <c r="Z45" s="111"/>
      <c r="AA45" s="112"/>
      <c r="AB45" s="112"/>
      <c r="AC45" s="112"/>
      <c r="AD45" s="112"/>
      <c r="AE45" s="112"/>
      <c r="AF45" s="112"/>
      <c r="AG45" s="112"/>
      <c r="AH45" s="113"/>
      <c r="AI45" s="112"/>
      <c r="AJ45" s="112"/>
      <c r="AK45" s="114"/>
    </row>
    <row r="46" spans="1:42" s="110" customFormat="1" ht="13.2" customHeight="1" x14ac:dyDescent="0.25">
      <c r="A46" s="34" t="s">
        <v>132</v>
      </c>
      <c r="B46" s="22" t="e">
        <f>VLOOKUP($X46,УЧАСТНИКИ!$A$2:$L$1106,3,FALSE)</f>
        <v>#N/A</v>
      </c>
      <c r="C46" s="23" t="e">
        <f>VLOOKUP($X46,УЧАСТНИКИ!$A$2:$L$1106,4,FALSE)</f>
        <v>#N/A</v>
      </c>
      <c r="D46" s="23" t="e">
        <f>VLOOKUP($X46,УЧАСТНИКИ!$A$2:$L$1106,8,FALSE)</f>
        <v>#N/A</v>
      </c>
      <c r="E46" s="22" t="e">
        <f>VLOOKUP($X46,УЧАСТНИКИ!$A$2:$L$1106,5,FALSE)</f>
        <v>#N/A</v>
      </c>
      <c r="F46" s="23" t="e">
        <f>VLOOKUP($R46,УЧАСТНИКИ!$A$2:$L$1106,7,FALSE)</f>
        <v>#N/A</v>
      </c>
      <c r="G46" s="24" t="e">
        <f>VLOOKUP($X46,УЧАСТНИКИ!$A$2:$L$1106,11,FALSE)</f>
        <v>#N/A</v>
      </c>
      <c r="H46" s="25"/>
      <c r="I46" s="25"/>
      <c r="J46" s="25"/>
      <c r="K46" s="25"/>
      <c r="L46" s="25"/>
      <c r="M46" s="25"/>
      <c r="N46" s="107">
        <f t="shared" si="3"/>
        <v>0</v>
      </c>
      <c r="O46" s="107">
        <f t="shared" si="3"/>
        <v>0</v>
      </c>
      <c r="P46" s="107">
        <f t="shared" si="3"/>
        <v>0</v>
      </c>
      <c r="Q46" s="107">
        <f t="shared" si="3"/>
        <v>0</v>
      </c>
      <c r="R46" s="107">
        <f t="shared" si="3"/>
        <v>0</v>
      </c>
      <c r="S46" s="107">
        <f t="shared" si="3"/>
        <v>0</v>
      </c>
      <c r="T46" s="108">
        <f t="shared" si="1"/>
        <v>0</v>
      </c>
      <c r="U46" s="26" t="str">
        <f t="shared" si="2"/>
        <v>1юн</v>
      </c>
      <c r="V46" s="24" t="e">
        <f>VLOOKUP($X46,УЧАСТНИКИ!$A$2:$L$1106,9,FALSE)</f>
        <v>#N/A</v>
      </c>
      <c r="W46" s="22" t="e">
        <f>VLOOKUP($X46,УЧАСТНИКИ!$A$2:$L$1106,10,FALSE)</f>
        <v>#N/A</v>
      </c>
      <c r="Y46" s="112"/>
      <c r="Z46" s="111"/>
      <c r="AA46" s="112"/>
      <c r="AB46" s="112"/>
      <c r="AC46" s="112"/>
      <c r="AD46" s="112"/>
      <c r="AE46" s="112"/>
      <c r="AF46" s="112"/>
      <c r="AG46" s="112"/>
      <c r="AH46" s="113"/>
      <c r="AI46" s="112"/>
      <c r="AJ46" s="112"/>
      <c r="AK46" s="114"/>
    </row>
    <row r="47" spans="1:42" s="110" customFormat="1" ht="13.2" customHeight="1" x14ac:dyDescent="0.25">
      <c r="A47" s="34" t="s">
        <v>133</v>
      </c>
      <c r="B47" s="22" t="e">
        <f>VLOOKUP($X47,УЧАСТНИКИ!$A$2:$L$1106,3,FALSE)</f>
        <v>#N/A</v>
      </c>
      <c r="C47" s="23" t="e">
        <f>VLOOKUP($X47,УЧАСТНИКИ!$A$2:$L$1106,4,FALSE)</f>
        <v>#N/A</v>
      </c>
      <c r="D47" s="23" t="e">
        <f>VLOOKUP($X47,УЧАСТНИКИ!$A$2:$L$1106,8,FALSE)</f>
        <v>#N/A</v>
      </c>
      <c r="E47" s="22" t="e">
        <f>VLOOKUP($X47,УЧАСТНИКИ!$A$2:$L$1106,5,FALSE)</f>
        <v>#N/A</v>
      </c>
      <c r="F47" s="23" t="e">
        <f>VLOOKUP($R47,УЧАСТНИКИ!$A$2:$L$1106,7,FALSE)</f>
        <v>#N/A</v>
      </c>
      <c r="G47" s="24" t="e">
        <f>VLOOKUP($X47,УЧАСТНИКИ!$A$2:$L$1106,11,FALSE)</f>
        <v>#N/A</v>
      </c>
      <c r="H47" s="25"/>
      <c r="I47" s="25"/>
      <c r="J47" s="25"/>
      <c r="K47" s="25"/>
      <c r="L47" s="25"/>
      <c r="M47" s="25"/>
      <c r="N47" s="107">
        <f t="shared" si="3"/>
        <v>0</v>
      </c>
      <c r="O47" s="107">
        <f t="shared" si="3"/>
        <v>0</v>
      </c>
      <c r="P47" s="107">
        <f t="shared" si="3"/>
        <v>0</v>
      </c>
      <c r="Q47" s="107">
        <f t="shared" si="3"/>
        <v>0</v>
      </c>
      <c r="R47" s="107">
        <f t="shared" si="3"/>
        <v>0</v>
      </c>
      <c r="S47" s="107">
        <f t="shared" si="3"/>
        <v>0</v>
      </c>
      <c r="T47" s="108">
        <f t="shared" si="1"/>
        <v>0</v>
      </c>
      <c r="U47" s="26" t="str">
        <f t="shared" si="2"/>
        <v>1юн</v>
      </c>
      <c r="V47" s="24" t="e">
        <f>VLOOKUP($X47,УЧАСТНИКИ!$A$2:$L$1106,9,FALSE)</f>
        <v>#N/A</v>
      </c>
      <c r="W47" s="22" t="e">
        <f>VLOOKUP($X47,УЧАСТНИКИ!$A$2:$L$1106,10,FALSE)</f>
        <v>#N/A</v>
      </c>
      <c r="X47" s="115"/>
      <c r="Y47" s="112"/>
      <c r="Z47" s="111"/>
      <c r="AA47" s="112"/>
      <c r="AB47" s="112"/>
      <c r="AC47" s="112"/>
      <c r="AD47" s="112"/>
      <c r="AE47" s="112"/>
      <c r="AF47" s="112"/>
      <c r="AG47" s="112"/>
      <c r="AH47" s="113"/>
      <c r="AI47" s="112"/>
      <c r="AJ47" s="112"/>
      <c r="AK47" s="114"/>
    </row>
    <row r="48" spans="1:42" s="110" customFormat="1" ht="13.2" customHeight="1" x14ac:dyDescent="0.25">
      <c r="A48" s="34" t="s">
        <v>134</v>
      </c>
      <c r="B48" s="22" t="e">
        <f>VLOOKUP($X48,УЧАСТНИКИ!$A$2:$L$1106,3,FALSE)</f>
        <v>#N/A</v>
      </c>
      <c r="C48" s="23" t="e">
        <f>VLOOKUP($X48,УЧАСТНИКИ!$A$2:$L$1106,4,FALSE)</f>
        <v>#N/A</v>
      </c>
      <c r="D48" s="23" t="e">
        <f>VLOOKUP($X48,УЧАСТНИКИ!$A$2:$L$1106,8,FALSE)</f>
        <v>#N/A</v>
      </c>
      <c r="E48" s="22" t="e">
        <f>VLOOKUP($X48,УЧАСТНИКИ!$A$2:$L$1106,5,FALSE)</f>
        <v>#N/A</v>
      </c>
      <c r="F48" s="23" t="e">
        <f>VLOOKUP($R48,УЧАСТНИКИ!$A$2:$L$1106,7,FALSE)</f>
        <v>#N/A</v>
      </c>
      <c r="G48" s="24" t="e">
        <f>VLOOKUP($X48,УЧАСТНИКИ!$A$2:$L$1106,11,FALSE)</f>
        <v>#N/A</v>
      </c>
      <c r="H48" s="25"/>
      <c r="I48" s="25"/>
      <c r="J48" s="25"/>
      <c r="K48" s="25"/>
      <c r="L48" s="25"/>
      <c r="M48" s="25"/>
      <c r="N48" s="107">
        <f t="shared" si="3"/>
        <v>0</v>
      </c>
      <c r="O48" s="107">
        <f t="shared" si="3"/>
        <v>0</v>
      </c>
      <c r="P48" s="107">
        <f t="shared" si="3"/>
        <v>0</v>
      </c>
      <c r="Q48" s="107">
        <f t="shared" si="3"/>
        <v>0</v>
      </c>
      <c r="R48" s="107">
        <f t="shared" si="3"/>
        <v>0</v>
      </c>
      <c r="S48" s="107">
        <f t="shared" si="3"/>
        <v>0</v>
      </c>
      <c r="T48" s="108">
        <f t="shared" si="1"/>
        <v>0</v>
      </c>
      <c r="U48" s="26" t="str">
        <f t="shared" si="2"/>
        <v>1юн</v>
      </c>
      <c r="V48" s="24" t="e">
        <f>VLOOKUP($X48,УЧАСТНИКИ!$A$2:$L$1106,9,FALSE)</f>
        <v>#N/A</v>
      </c>
      <c r="W48" s="22" t="e">
        <f>VLOOKUP($X48,УЧАСТНИКИ!$A$2:$L$1106,10,FALSE)</f>
        <v>#N/A</v>
      </c>
      <c r="Y48" s="112"/>
      <c r="Z48" s="111"/>
      <c r="AA48" s="112"/>
      <c r="AB48" s="112"/>
      <c r="AC48" s="112"/>
      <c r="AD48" s="112"/>
      <c r="AE48" s="112"/>
      <c r="AF48" s="112"/>
      <c r="AG48" s="112"/>
      <c r="AH48" s="113"/>
      <c r="AI48" s="112"/>
      <c r="AJ48" s="112"/>
      <c r="AK48" s="114"/>
    </row>
    <row r="49" spans="1:37" s="110" customFormat="1" ht="13.2" customHeight="1" x14ac:dyDescent="0.25">
      <c r="A49" s="34" t="s">
        <v>135</v>
      </c>
      <c r="B49" s="22" t="e">
        <f>VLOOKUP($X49,УЧАСТНИКИ!$A$2:$L$1106,3,FALSE)</f>
        <v>#N/A</v>
      </c>
      <c r="C49" s="23" t="e">
        <f>VLOOKUP($X49,УЧАСТНИКИ!$A$2:$L$1106,4,FALSE)</f>
        <v>#N/A</v>
      </c>
      <c r="D49" s="23" t="e">
        <f>VLOOKUP($X49,УЧАСТНИКИ!$A$2:$L$1106,8,FALSE)</f>
        <v>#N/A</v>
      </c>
      <c r="E49" s="22" t="e">
        <f>VLOOKUP($X49,УЧАСТНИКИ!$A$2:$L$1106,5,FALSE)</f>
        <v>#N/A</v>
      </c>
      <c r="F49" s="23" t="e">
        <f>VLOOKUP($R49,УЧАСТНИКИ!$A$2:$L$1106,7,FALSE)</f>
        <v>#N/A</v>
      </c>
      <c r="G49" s="24" t="e">
        <f>VLOOKUP($X49,УЧАСТНИКИ!$A$2:$L$1106,11,FALSE)</f>
        <v>#N/A</v>
      </c>
      <c r="H49" s="25"/>
      <c r="I49" s="25"/>
      <c r="J49" s="25"/>
      <c r="K49" s="25"/>
      <c r="L49" s="25"/>
      <c r="M49" s="25"/>
      <c r="N49" s="107">
        <f t="shared" si="3"/>
        <v>0</v>
      </c>
      <c r="O49" s="107">
        <f t="shared" si="3"/>
        <v>0</v>
      </c>
      <c r="P49" s="107">
        <f t="shared" si="3"/>
        <v>0</v>
      </c>
      <c r="Q49" s="107">
        <f t="shared" si="3"/>
        <v>0</v>
      </c>
      <c r="R49" s="107">
        <f t="shared" si="3"/>
        <v>0</v>
      </c>
      <c r="S49" s="107">
        <f t="shared" si="3"/>
        <v>0</v>
      </c>
      <c r="T49" s="108">
        <f t="shared" si="1"/>
        <v>0</v>
      </c>
      <c r="U49" s="26" t="str">
        <f t="shared" si="2"/>
        <v>1юн</v>
      </c>
      <c r="V49" s="24" t="e">
        <f>VLOOKUP($X49,УЧАСТНИКИ!$A$2:$L$1106,9,FALSE)</f>
        <v>#N/A</v>
      </c>
      <c r="W49" s="22" t="e">
        <f>VLOOKUP($X49,УЧАСТНИКИ!$A$2:$L$1106,10,FALSE)</f>
        <v>#N/A</v>
      </c>
      <c r="X49" s="115"/>
      <c r="Y49" s="112"/>
      <c r="Z49" s="111"/>
      <c r="AA49" s="112"/>
      <c r="AB49" s="112"/>
      <c r="AC49" s="112"/>
      <c r="AD49" s="112"/>
      <c r="AE49" s="112"/>
      <c r="AF49" s="112"/>
      <c r="AG49" s="112"/>
      <c r="AH49" s="113"/>
      <c r="AI49" s="112"/>
      <c r="AJ49" s="112"/>
      <c r="AK49" s="114"/>
    </row>
    <row r="50" spans="1:37" s="110" customFormat="1" ht="13.2" customHeight="1" x14ac:dyDescent="0.25">
      <c r="A50" s="34" t="s">
        <v>136</v>
      </c>
      <c r="B50" s="22" t="e">
        <f>VLOOKUP($X50,УЧАСТНИКИ!$A$2:$L$1106,3,FALSE)</f>
        <v>#N/A</v>
      </c>
      <c r="C50" s="23" t="e">
        <f>VLOOKUP($X50,УЧАСТНИКИ!$A$2:$L$1106,4,FALSE)</f>
        <v>#N/A</v>
      </c>
      <c r="D50" s="23" t="e">
        <f>VLOOKUP($X50,УЧАСТНИКИ!$A$2:$L$1106,8,FALSE)</f>
        <v>#N/A</v>
      </c>
      <c r="E50" s="22" t="e">
        <f>VLOOKUP($X50,УЧАСТНИКИ!$A$2:$L$1106,5,FALSE)</f>
        <v>#N/A</v>
      </c>
      <c r="F50" s="23" t="e">
        <f>VLOOKUP($R50,УЧАСТНИКИ!$A$2:$L$1106,7,FALSE)</f>
        <v>#N/A</v>
      </c>
      <c r="G50" s="24" t="e">
        <f>VLOOKUP($X50,УЧАСТНИКИ!$A$2:$L$1106,11,FALSE)</f>
        <v>#N/A</v>
      </c>
      <c r="H50" s="25"/>
      <c r="I50" s="25"/>
      <c r="J50" s="25"/>
      <c r="K50" s="25"/>
      <c r="L50" s="25"/>
      <c r="M50" s="25"/>
      <c r="N50" s="107">
        <f t="shared" si="3"/>
        <v>0</v>
      </c>
      <c r="O50" s="107">
        <f t="shared" si="3"/>
        <v>0</v>
      </c>
      <c r="P50" s="107">
        <f t="shared" si="3"/>
        <v>0</v>
      </c>
      <c r="Q50" s="107">
        <f t="shared" si="3"/>
        <v>0</v>
      </c>
      <c r="R50" s="107">
        <f t="shared" si="3"/>
        <v>0</v>
      </c>
      <c r="S50" s="107">
        <f t="shared" si="3"/>
        <v>0</v>
      </c>
      <c r="T50" s="108">
        <f t="shared" si="1"/>
        <v>0</v>
      </c>
      <c r="U50" s="26" t="str">
        <f t="shared" si="2"/>
        <v>1юн</v>
      </c>
      <c r="V50" s="24" t="e">
        <f>VLOOKUP($X50,УЧАСТНИКИ!$A$2:$L$1106,9,FALSE)</f>
        <v>#N/A</v>
      </c>
      <c r="W50" s="22" t="e">
        <f>VLOOKUP($X50,УЧАСТНИКИ!$A$2:$L$1106,10,FALSE)</f>
        <v>#N/A</v>
      </c>
      <c r="Y50" s="112"/>
      <c r="Z50" s="111"/>
      <c r="AA50" s="112"/>
      <c r="AB50" s="112"/>
      <c r="AC50" s="112"/>
      <c r="AD50" s="112"/>
      <c r="AE50" s="112"/>
      <c r="AF50" s="112"/>
      <c r="AG50" s="112"/>
      <c r="AH50" s="113"/>
      <c r="AI50" s="112"/>
      <c r="AJ50" s="112"/>
      <c r="AK50" s="114"/>
    </row>
    <row r="51" spans="1:37" s="110" customFormat="1" ht="13.2" customHeight="1" x14ac:dyDescent="0.25">
      <c r="A51" s="34" t="s">
        <v>137</v>
      </c>
      <c r="B51" s="22" t="e">
        <f>VLOOKUP($X51,УЧАСТНИКИ!$A$2:$L$1106,3,FALSE)</f>
        <v>#N/A</v>
      </c>
      <c r="C51" s="23" t="e">
        <f>VLOOKUP($X51,УЧАСТНИКИ!$A$2:$L$1106,4,FALSE)</f>
        <v>#N/A</v>
      </c>
      <c r="D51" s="23" t="e">
        <f>VLOOKUP($X51,УЧАСТНИКИ!$A$2:$L$1106,8,FALSE)</f>
        <v>#N/A</v>
      </c>
      <c r="E51" s="22" t="e">
        <f>VLOOKUP($X51,УЧАСТНИКИ!$A$2:$L$1106,5,FALSE)</f>
        <v>#N/A</v>
      </c>
      <c r="F51" s="23" t="e">
        <f>VLOOKUP($R51,УЧАСТНИКИ!$A$2:$L$1106,7,FALSE)</f>
        <v>#N/A</v>
      </c>
      <c r="G51" s="24" t="e">
        <f>VLOOKUP($X51,УЧАСТНИКИ!$A$2:$L$1106,11,FALSE)</f>
        <v>#N/A</v>
      </c>
      <c r="H51" s="25"/>
      <c r="I51" s="25"/>
      <c r="J51" s="25"/>
      <c r="K51" s="25"/>
      <c r="L51" s="25"/>
      <c r="M51" s="25"/>
      <c r="N51" s="107">
        <f t="shared" si="3"/>
        <v>0</v>
      </c>
      <c r="O51" s="107">
        <f t="shared" si="3"/>
        <v>0</v>
      </c>
      <c r="P51" s="107">
        <f t="shared" si="3"/>
        <v>0</v>
      </c>
      <c r="Q51" s="107">
        <f t="shared" si="3"/>
        <v>0</v>
      </c>
      <c r="R51" s="107">
        <f t="shared" si="3"/>
        <v>0</v>
      </c>
      <c r="S51" s="107">
        <f t="shared" si="3"/>
        <v>0</v>
      </c>
      <c r="T51" s="108">
        <f t="shared" si="1"/>
        <v>0</v>
      </c>
      <c r="U51" s="26" t="str">
        <f t="shared" si="2"/>
        <v>1юн</v>
      </c>
      <c r="V51" s="24" t="e">
        <f>VLOOKUP($X51,УЧАСТНИКИ!$A$2:$L$1106,9,FALSE)</f>
        <v>#N/A</v>
      </c>
      <c r="W51" s="22" t="e">
        <f>VLOOKUP($X51,УЧАСТНИКИ!$A$2:$L$1106,10,FALSE)</f>
        <v>#N/A</v>
      </c>
      <c r="X51" s="115"/>
      <c r="Y51" s="112"/>
      <c r="Z51" s="111"/>
      <c r="AA51" s="112"/>
      <c r="AB51" s="112"/>
      <c r="AC51" s="112"/>
      <c r="AD51" s="112"/>
      <c r="AE51" s="112"/>
      <c r="AF51" s="112"/>
      <c r="AG51" s="112"/>
      <c r="AH51" s="113"/>
      <c r="AI51" s="112"/>
      <c r="AJ51" s="112"/>
      <c r="AK51" s="114"/>
    </row>
    <row r="52" spans="1:37" s="110" customFormat="1" ht="13.2" customHeight="1" x14ac:dyDescent="0.25">
      <c r="A52" s="34" t="s">
        <v>138</v>
      </c>
      <c r="B52" s="22" t="e">
        <f>VLOOKUP($X52,УЧАСТНИКИ!$A$2:$L$1106,3,FALSE)</f>
        <v>#N/A</v>
      </c>
      <c r="C52" s="23" t="e">
        <f>VLOOKUP($X52,УЧАСТНИКИ!$A$2:$L$1106,4,FALSE)</f>
        <v>#N/A</v>
      </c>
      <c r="D52" s="23" t="e">
        <f>VLOOKUP($X52,УЧАСТНИКИ!$A$2:$L$1106,8,FALSE)</f>
        <v>#N/A</v>
      </c>
      <c r="E52" s="22" t="e">
        <f>VLOOKUP($X52,УЧАСТНИКИ!$A$2:$L$1106,5,FALSE)</f>
        <v>#N/A</v>
      </c>
      <c r="F52" s="23" t="e">
        <f>VLOOKUP($R52,УЧАСТНИКИ!$A$2:$L$1106,7,FALSE)</f>
        <v>#N/A</v>
      </c>
      <c r="G52" s="24" t="e">
        <f>VLOOKUP($X52,УЧАСТНИКИ!$A$2:$L$1106,11,FALSE)</f>
        <v>#N/A</v>
      </c>
      <c r="H52" s="25"/>
      <c r="I52" s="25"/>
      <c r="J52" s="25"/>
      <c r="K52" s="25"/>
      <c r="L52" s="25"/>
      <c r="M52" s="25"/>
      <c r="N52" s="107">
        <f t="shared" si="3"/>
        <v>0</v>
      </c>
      <c r="O52" s="107">
        <f t="shared" si="3"/>
        <v>0</v>
      </c>
      <c r="P52" s="107">
        <f t="shared" si="3"/>
        <v>0</v>
      </c>
      <c r="Q52" s="107">
        <f t="shared" si="3"/>
        <v>0</v>
      </c>
      <c r="R52" s="107">
        <f t="shared" si="3"/>
        <v>0</v>
      </c>
      <c r="S52" s="107">
        <f t="shared" si="3"/>
        <v>0</v>
      </c>
      <c r="T52" s="108">
        <f t="shared" si="1"/>
        <v>0</v>
      </c>
      <c r="U52" s="26" t="str">
        <f t="shared" si="2"/>
        <v>1юн</v>
      </c>
      <c r="V52" s="24" t="e">
        <f>VLOOKUP($X52,УЧАСТНИКИ!$A$2:$L$1106,9,FALSE)</f>
        <v>#N/A</v>
      </c>
      <c r="W52" s="22" t="e">
        <f>VLOOKUP($X52,УЧАСТНИКИ!$A$2:$L$1106,10,FALSE)</f>
        <v>#N/A</v>
      </c>
      <c r="Y52" s="112"/>
      <c r="Z52" s="111"/>
      <c r="AA52" s="112"/>
      <c r="AB52" s="112"/>
      <c r="AC52" s="112"/>
      <c r="AD52" s="112"/>
      <c r="AE52" s="112"/>
      <c r="AF52" s="112"/>
      <c r="AG52" s="112"/>
      <c r="AH52" s="113"/>
      <c r="AI52" s="112"/>
      <c r="AJ52" s="112"/>
      <c r="AK52" s="114"/>
    </row>
    <row r="53" spans="1:37" s="110" customFormat="1" ht="13.2" customHeight="1" x14ac:dyDescent="0.25">
      <c r="A53" s="34" t="s">
        <v>139</v>
      </c>
      <c r="B53" s="22" t="e">
        <f>VLOOKUP($X53,УЧАСТНИКИ!$A$2:$L$1106,3,FALSE)</f>
        <v>#N/A</v>
      </c>
      <c r="C53" s="23" t="e">
        <f>VLOOKUP($X53,УЧАСТНИКИ!$A$2:$L$1106,4,FALSE)</f>
        <v>#N/A</v>
      </c>
      <c r="D53" s="23" t="e">
        <f>VLOOKUP($X53,УЧАСТНИКИ!$A$2:$L$1106,8,FALSE)</f>
        <v>#N/A</v>
      </c>
      <c r="E53" s="22" t="e">
        <f>VLOOKUP($X53,УЧАСТНИКИ!$A$2:$L$1106,5,FALSE)</f>
        <v>#N/A</v>
      </c>
      <c r="F53" s="23" t="e">
        <f>VLOOKUP($R53,УЧАСТНИКИ!$A$2:$L$1106,7,FALSE)</f>
        <v>#N/A</v>
      </c>
      <c r="G53" s="24" t="e">
        <f>VLOOKUP($X53,УЧАСТНИКИ!$A$2:$L$1106,11,FALSE)</f>
        <v>#N/A</v>
      </c>
      <c r="H53" s="25"/>
      <c r="I53" s="25"/>
      <c r="J53" s="25"/>
      <c r="K53" s="25"/>
      <c r="L53" s="25"/>
      <c r="M53" s="25"/>
      <c r="N53" s="107">
        <f t="shared" ref="N53" si="4">H53/100</f>
        <v>0</v>
      </c>
      <c r="O53" s="107">
        <f t="shared" ref="O53" si="5">I53/100</f>
        <v>0</v>
      </c>
      <c r="P53" s="107">
        <f t="shared" ref="P53" si="6">J53/100</f>
        <v>0</v>
      </c>
      <c r="Q53" s="107">
        <f t="shared" ref="Q53" si="7">K53/100</f>
        <v>0</v>
      </c>
      <c r="R53" s="107">
        <f t="shared" ref="R53" si="8">L53/100</f>
        <v>0</v>
      </c>
      <c r="S53" s="107">
        <f t="shared" ref="S53" si="9">M53/100</f>
        <v>0</v>
      </c>
      <c r="T53" s="108">
        <f t="shared" ref="T53" si="10">MAX(N53,O53,P53,Q53,R53,S53)</f>
        <v>0</v>
      </c>
      <c r="U53" s="26" t="str">
        <f t="shared" ref="U53" si="11">IF(T53&gt;=$Y$13,"МСМК",IF(T53&gt;=$Z$13,"МС",IF(T53&gt;=$AA$13,"КМС",IF(T53&gt;=$AB$13,"1",IF(T53&gt;=$AC$13,"2",IF(T53&gt;=$AD$13,"3",IF(T53&gt;=$AE$13,"1юн",IF(T53&gt;=$AF$13,"2юн",IF(T53&gt;=$AG$13,"3юн",IF(T53&lt;$AG$13,"б/р"))))))))))</f>
        <v>1юн</v>
      </c>
      <c r="V53" s="24" t="e">
        <f>VLOOKUP($X53,УЧАСТНИКИ!$A$2:$L$1106,9,FALSE)</f>
        <v>#N/A</v>
      </c>
      <c r="W53" s="22" t="e">
        <f>VLOOKUP($X53,УЧАСТНИКИ!$A$2:$L$1106,10,FALSE)</f>
        <v>#N/A</v>
      </c>
      <c r="X53" s="115"/>
      <c r="Y53" s="112"/>
      <c r="Z53" s="111"/>
      <c r="AA53" s="112"/>
      <c r="AB53" s="112"/>
      <c r="AC53" s="112"/>
      <c r="AD53" s="112"/>
      <c r="AE53" s="112"/>
      <c r="AF53" s="112"/>
      <c r="AG53" s="112"/>
      <c r="AH53" s="113"/>
      <c r="AI53" s="112"/>
      <c r="AJ53" s="112"/>
      <c r="AK53" s="114"/>
    </row>
    <row r="54" spans="1:37" s="110" customFormat="1" ht="13.2" customHeight="1" x14ac:dyDescent="0.25">
      <c r="A54" s="130"/>
      <c r="B54" s="131"/>
      <c r="C54" s="132"/>
      <c r="D54" s="132"/>
      <c r="E54" s="132"/>
      <c r="F54" s="132"/>
      <c r="G54" s="133"/>
      <c r="H54" s="133"/>
      <c r="I54" s="133"/>
      <c r="J54" s="133"/>
      <c r="K54" s="133"/>
      <c r="L54" s="133"/>
      <c r="M54" s="133"/>
      <c r="N54" s="134"/>
      <c r="O54" s="134"/>
      <c r="P54" s="134"/>
      <c r="Q54" s="134"/>
      <c r="R54" s="134"/>
      <c r="S54" s="134"/>
      <c r="T54" s="134"/>
      <c r="U54" s="132"/>
      <c r="V54" s="132"/>
      <c r="W54" s="132"/>
      <c r="Y54" s="112"/>
      <c r="Z54" s="111"/>
      <c r="AA54" s="112"/>
      <c r="AB54" s="112"/>
      <c r="AC54" s="112"/>
      <c r="AD54" s="112"/>
      <c r="AE54" s="112"/>
      <c r="AF54" s="112"/>
      <c r="AG54" s="116"/>
      <c r="AH54" s="113"/>
      <c r="AI54" s="112"/>
      <c r="AJ54" s="116"/>
    </row>
    <row r="55" spans="1:37" s="110" customFormat="1" ht="13.2" customHeight="1" x14ac:dyDescent="0.25">
      <c r="A55" s="130"/>
      <c r="B55" s="131"/>
      <c r="C55" s="132"/>
      <c r="D55" s="132"/>
      <c r="E55" s="132"/>
      <c r="F55" s="132"/>
      <c r="G55" s="133"/>
      <c r="H55" s="133"/>
      <c r="I55" s="133"/>
      <c r="J55" s="133"/>
      <c r="K55" s="133"/>
      <c r="L55" s="133"/>
      <c r="M55" s="133"/>
      <c r="N55" s="134"/>
      <c r="O55" s="134"/>
      <c r="P55" s="134"/>
      <c r="Q55" s="134"/>
      <c r="R55" s="134"/>
      <c r="S55" s="134"/>
      <c r="T55" s="134"/>
      <c r="U55" s="132"/>
      <c r="V55" s="132"/>
      <c r="W55" s="132"/>
      <c r="X55" s="115"/>
      <c r="Y55" s="112"/>
      <c r="Z55" s="111"/>
      <c r="AA55" s="112"/>
      <c r="AB55" s="112"/>
      <c r="AC55" s="112"/>
      <c r="AD55" s="112"/>
      <c r="AE55" s="112"/>
      <c r="AF55" s="112"/>
      <c r="AG55" s="116"/>
      <c r="AH55" s="113"/>
      <c r="AI55" s="112"/>
      <c r="AJ55" s="116"/>
    </row>
    <row r="56" spans="1:37" s="110" customFormat="1" ht="13.2" customHeight="1" x14ac:dyDescent="0.25">
      <c r="A56" s="130"/>
      <c r="B56" s="131"/>
      <c r="C56" s="132"/>
      <c r="D56" s="132"/>
      <c r="E56" s="132"/>
      <c r="F56" s="132"/>
      <c r="G56" s="133"/>
      <c r="H56" s="133"/>
      <c r="I56" s="133"/>
      <c r="J56" s="133"/>
      <c r="K56" s="133"/>
      <c r="L56" s="133"/>
      <c r="M56" s="133"/>
      <c r="N56" s="134"/>
      <c r="O56" s="134"/>
      <c r="P56" s="134"/>
      <c r="Q56" s="134"/>
      <c r="R56" s="134"/>
      <c r="S56" s="134"/>
      <c r="T56" s="134"/>
      <c r="U56" s="132"/>
      <c r="V56" s="132"/>
      <c r="W56" s="132"/>
      <c r="Y56" s="112"/>
      <c r="Z56" s="111"/>
      <c r="AA56" s="112"/>
      <c r="AB56" s="112"/>
      <c r="AC56" s="112"/>
      <c r="AD56" s="112"/>
      <c r="AE56" s="112"/>
      <c r="AF56" s="112"/>
      <c r="AG56" s="116"/>
      <c r="AH56" s="113"/>
      <c r="AI56" s="112"/>
      <c r="AJ56" s="116"/>
    </row>
    <row r="57" spans="1:37" s="110" customFormat="1" ht="13.2" customHeight="1" x14ac:dyDescent="0.25">
      <c r="A57" s="130"/>
      <c r="B57" s="131"/>
      <c r="C57" s="132"/>
      <c r="D57" s="132"/>
      <c r="E57" s="132"/>
      <c r="F57" s="132"/>
      <c r="G57" s="133"/>
      <c r="H57" s="133"/>
      <c r="I57" s="133"/>
      <c r="J57" s="133"/>
      <c r="K57" s="133"/>
      <c r="L57" s="133"/>
      <c r="M57" s="133"/>
      <c r="N57" s="134"/>
      <c r="O57" s="134"/>
      <c r="P57" s="134"/>
      <c r="Q57" s="134"/>
      <c r="R57" s="134"/>
      <c r="S57" s="134"/>
      <c r="T57" s="134"/>
      <c r="U57" s="132"/>
      <c r="V57" s="132"/>
      <c r="W57" s="132"/>
      <c r="X57" s="115"/>
      <c r="Y57" s="112"/>
      <c r="Z57" s="111"/>
      <c r="AA57" s="112"/>
      <c r="AB57" s="112"/>
      <c r="AC57" s="112"/>
      <c r="AD57" s="112"/>
      <c r="AE57" s="112"/>
      <c r="AF57" s="112"/>
      <c r="AG57" s="116"/>
      <c r="AH57" s="113"/>
      <c r="AI57" s="112"/>
      <c r="AJ57" s="116"/>
    </row>
    <row r="58" spans="1:37" s="110" customFormat="1" ht="13.2" customHeight="1" x14ac:dyDescent="0.25">
      <c r="A58" s="130"/>
      <c r="B58" s="119"/>
      <c r="C58" s="132"/>
      <c r="D58" s="132"/>
      <c r="E58" s="119"/>
      <c r="F58" s="119"/>
      <c r="G58" s="118"/>
      <c r="H58" s="118"/>
      <c r="I58" s="118"/>
      <c r="J58" s="118"/>
      <c r="K58" s="118"/>
      <c r="L58" s="118"/>
      <c r="M58" s="118"/>
      <c r="N58" s="134"/>
      <c r="O58" s="134"/>
      <c r="P58" s="134"/>
      <c r="Q58" s="134"/>
      <c r="R58" s="134"/>
      <c r="S58" s="134"/>
      <c r="T58" s="134"/>
      <c r="U58" s="132"/>
      <c r="V58" s="132"/>
      <c r="W58" s="132"/>
      <c r="Y58" s="112"/>
      <c r="Z58" s="111"/>
      <c r="AA58" s="112"/>
      <c r="AB58" s="112"/>
      <c r="AC58" s="112"/>
      <c r="AD58" s="112"/>
      <c r="AE58" s="112"/>
      <c r="AF58" s="112"/>
      <c r="AG58" s="116"/>
      <c r="AH58" s="113"/>
      <c r="AI58" s="112"/>
      <c r="AJ58" s="116"/>
    </row>
    <row r="59" spans="1:37" s="110" customFormat="1" ht="12.75" customHeight="1" x14ac:dyDescent="0.25">
      <c r="A59" s="130"/>
      <c r="B59" s="119"/>
      <c r="C59" s="132"/>
      <c r="D59" s="132"/>
      <c r="E59" s="119"/>
      <c r="F59" s="119"/>
      <c r="G59" s="118"/>
      <c r="H59" s="118"/>
      <c r="I59" s="118"/>
      <c r="J59" s="118"/>
      <c r="K59" s="118"/>
      <c r="L59" s="118"/>
      <c r="M59" s="118"/>
      <c r="N59" s="134"/>
      <c r="O59" s="134"/>
      <c r="P59" s="134"/>
      <c r="Q59" s="134"/>
      <c r="R59" s="134"/>
      <c r="S59" s="134"/>
      <c r="T59" s="134"/>
      <c r="U59" s="132"/>
      <c r="V59" s="132"/>
      <c r="W59" s="132"/>
      <c r="X59" s="115"/>
      <c r="Y59" s="112"/>
      <c r="Z59" s="111"/>
      <c r="AA59" s="112"/>
      <c r="AB59" s="112"/>
      <c r="AC59" s="112"/>
      <c r="AD59" s="112"/>
      <c r="AE59" s="112"/>
      <c r="AF59" s="112"/>
      <c r="AG59" s="116"/>
      <c r="AH59" s="113"/>
      <c r="AI59" s="112"/>
      <c r="AJ59" s="116"/>
    </row>
    <row r="60" spans="1:37" s="110" customFormat="1" ht="12.75" customHeight="1" x14ac:dyDescent="0.25">
      <c r="A60" s="117"/>
      <c r="C60" s="114"/>
      <c r="D60" s="114"/>
      <c r="Y60" s="112"/>
      <c r="Z60" s="111"/>
      <c r="AA60" s="112"/>
      <c r="AB60" s="112"/>
      <c r="AC60" s="112"/>
      <c r="AD60" s="112"/>
      <c r="AE60" s="112"/>
      <c r="AF60" s="112"/>
      <c r="AG60" s="116"/>
      <c r="AH60" s="113"/>
      <c r="AI60" s="116"/>
      <c r="AJ60" s="116"/>
    </row>
    <row r="61" spans="1:37" s="110" customFormat="1" ht="12.75" customHeight="1" x14ac:dyDescent="0.25">
      <c r="A61" s="117"/>
      <c r="C61" s="114"/>
      <c r="D61" s="114"/>
      <c r="X61" s="115"/>
      <c r="Y61" s="112"/>
      <c r="Z61" s="111"/>
      <c r="AA61" s="112"/>
      <c r="AB61" s="112"/>
      <c r="AC61" s="112"/>
      <c r="AD61" s="112"/>
      <c r="AE61" s="112"/>
      <c r="AF61" s="112"/>
      <c r="AG61" s="116"/>
      <c r="AH61" s="113"/>
      <c r="AI61" s="116"/>
      <c r="AJ61" s="116"/>
    </row>
    <row r="62" spans="1:37" s="110" customFormat="1" ht="12.75" customHeight="1" x14ac:dyDescent="0.25">
      <c r="A62" s="117"/>
      <c r="C62" s="114"/>
      <c r="D62" s="114"/>
      <c r="Y62" s="112"/>
      <c r="Z62" s="111"/>
      <c r="AA62" s="112"/>
      <c r="AB62" s="112"/>
      <c r="AC62" s="112"/>
      <c r="AD62" s="112"/>
      <c r="AE62" s="112"/>
      <c r="AF62" s="112"/>
      <c r="AG62" s="116"/>
      <c r="AH62" s="113"/>
      <c r="AI62" s="116"/>
      <c r="AJ62" s="116"/>
    </row>
    <row r="63" spans="1:37" s="110" customFormat="1" ht="12.75" customHeight="1" x14ac:dyDescent="0.25">
      <c r="A63" s="117"/>
      <c r="C63" s="114"/>
      <c r="D63" s="114"/>
      <c r="X63" s="115"/>
      <c r="Y63" s="112"/>
      <c r="Z63" s="111"/>
      <c r="AA63" s="112"/>
      <c r="AB63" s="112"/>
      <c r="AC63" s="112"/>
      <c r="AD63" s="112"/>
      <c r="AE63" s="112"/>
      <c r="AF63" s="112"/>
      <c r="AG63" s="116"/>
      <c r="AH63" s="113"/>
      <c r="AI63" s="116"/>
      <c r="AJ63" s="116"/>
    </row>
    <row r="64" spans="1:37" s="110" customFormat="1" ht="12.75" customHeight="1" x14ac:dyDescent="0.25">
      <c r="A64" s="117"/>
      <c r="C64" s="114"/>
      <c r="D64" s="114"/>
      <c r="Y64" s="112"/>
      <c r="Z64" s="111"/>
      <c r="AA64" s="112"/>
      <c r="AB64" s="112"/>
      <c r="AC64" s="112"/>
      <c r="AD64" s="112"/>
      <c r="AE64" s="112"/>
      <c r="AF64" s="112"/>
      <c r="AG64" s="116"/>
      <c r="AH64" s="113"/>
      <c r="AI64" s="116"/>
      <c r="AJ64" s="116"/>
    </row>
    <row r="65" spans="1:36" s="110" customFormat="1" ht="12.75" customHeight="1" x14ac:dyDescent="0.25">
      <c r="A65" s="117"/>
      <c r="C65" s="114"/>
      <c r="D65" s="114"/>
      <c r="Y65" s="112"/>
      <c r="Z65" s="111"/>
      <c r="AA65" s="112"/>
      <c r="AB65" s="112"/>
      <c r="AC65" s="112"/>
      <c r="AD65" s="112"/>
      <c r="AE65" s="112"/>
      <c r="AF65" s="112"/>
      <c r="AG65" s="116"/>
      <c r="AH65" s="113"/>
      <c r="AI65" s="116"/>
      <c r="AJ65" s="116"/>
    </row>
    <row r="66" spans="1:36" s="110" customFormat="1" ht="12.75" customHeight="1" x14ac:dyDescent="0.25">
      <c r="A66" s="117"/>
      <c r="C66" s="114"/>
      <c r="D66" s="114"/>
      <c r="Y66" s="112"/>
      <c r="Z66" s="111"/>
      <c r="AA66" s="112"/>
      <c r="AB66" s="112"/>
      <c r="AC66" s="112"/>
      <c r="AD66" s="112"/>
      <c r="AE66" s="112"/>
      <c r="AF66" s="112"/>
      <c r="AG66" s="116"/>
      <c r="AH66" s="113"/>
      <c r="AI66" s="116"/>
      <c r="AJ66" s="116"/>
    </row>
    <row r="67" spans="1:36" s="110" customFormat="1" ht="12.75" customHeight="1" x14ac:dyDescent="0.25">
      <c r="A67" s="117"/>
      <c r="C67" s="114"/>
      <c r="D67" s="114"/>
      <c r="Y67" s="112"/>
      <c r="Z67" s="111"/>
      <c r="AA67" s="112"/>
      <c r="AB67" s="112"/>
      <c r="AC67" s="112"/>
      <c r="AD67" s="112"/>
      <c r="AE67" s="112"/>
      <c r="AF67" s="112"/>
      <c r="AG67" s="116"/>
      <c r="AH67" s="113"/>
      <c r="AI67" s="116"/>
      <c r="AJ67" s="116"/>
    </row>
    <row r="68" spans="1:36" s="110" customFormat="1" ht="12.75" customHeight="1" x14ac:dyDescent="0.25">
      <c r="A68" s="117"/>
      <c r="C68" s="114"/>
      <c r="D68" s="114"/>
      <c r="Y68" s="112"/>
      <c r="Z68" s="111"/>
      <c r="AA68" s="112"/>
      <c r="AB68" s="112"/>
      <c r="AC68" s="112"/>
      <c r="AD68" s="112"/>
      <c r="AE68" s="112"/>
      <c r="AF68" s="112"/>
      <c r="AG68" s="116"/>
      <c r="AH68" s="113"/>
      <c r="AI68" s="116"/>
      <c r="AJ68" s="116"/>
    </row>
    <row r="69" spans="1:36" s="110" customFormat="1" ht="12.75" customHeight="1" x14ac:dyDescent="0.25">
      <c r="A69" s="117"/>
      <c r="C69" s="114"/>
      <c r="D69" s="114"/>
      <c r="X69" s="115"/>
      <c r="Y69" s="112"/>
      <c r="Z69" s="111"/>
      <c r="AA69" s="112"/>
      <c r="AB69" s="112"/>
      <c r="AC69" s="112"/>
      <c r="AD69" s="112"/>
      <c r="AE69" s="112"/>
      <c r="AF69" s="112"/>
      <c r="AG69" s="116"/>
      <c r="AH69" s="116"/>
      <c r="AI69" s="116"/>
      <c r="AJ69" s="116"/>
    </row>
    <row r="70" spans="1:36" s="110" customFormat="1" ht="12.75" customHeight="1" x14ac:dyDescent="0.25">
      <c r="A70" s="117"/>
      <c r="C70" s="114"/>
      <c r="D70" s="114"/>
      <c r="Y70" s="112"/>
      <c r="Z70" s="111"/>
      <c r="AA70" s="112"/>
      <c r="AB70" s="112"/>
      <c r="AC70" s="112"/>
      <c r="AD70" s="112"/>
      <c r="AE70" s="112"/>
      <c r="AF70" s="112"/>
      <c r="AG70" s="116"/>
      <c r="AH70" s="113"/>
      <c r="AI70" s="116"/>
      <c r="AJ70" s="116"/>
    </row>
    <row r="71" spans="1:36" s="110" customFormat="1" ht="12.75" customHeight="1" x14ac:dyDescent="0.25">
      <c r="A71" s="117"/>
      <c r="C71" s="114"/>
      <c r="D71" s="114"/>
      <c r="X71" s="115"/>
      <c r="Y71" s="112"/>
      <c r="Z71" s="111"/>
      <c r="AA71" s="112"/>
      <c r="AB71" s="112"/>
      <c r="AC71" s="112"/>
      <c r="AD71" s="112"/>
      <c r="AE71" s="112"/>
      <c r="AF71" s="112"/>
      <c r="AG71" s="116"/>
      <c r="AH71" s="113"/>
      <c r="AI71" s="116"/>
      <c r="AJ71" s="116"/>
    </row>
    <row r="72" spans="1:36" s="110" customFormat="1" ht="12.75" customHeight="1" x14ac:dyDescent="0.25">
      <c r="A72" s="117"/>
      <c r="C72" s="114"/>
      <c r="D72" s="114"/>
      <c r="Y72" s="112"/>
      <c r="Z72" s="111"/>
      <c r="AA72" s="112"/>
      <c r="AB72" s="112"/>
      <c r="AC72" s="112"/>
      <c r="AD72" s="112"/>
      <c r="AE72" s="112"/>
      <c r="AF72" s="112"/>
      <c r="AG72" s="116"/>
      <c r="AH72" s="113"/>
      <c r="AI72" s="116"/>
      <c r="AJ72" s="116"/>
    </row>
    <row r="73" spans="1:36" s="110" customFormat="1" ht="12.75" customHeight="1" x14ac:dyDescent="0.25">
      <c r="A73" s="117"/>
      <c r="C73" s="114"/>
      <c r="D73" s="114"/>
      <c r="X73" s="115"/>
      <c r="Y73" s="112"/>
      <c r="Z73" s="111"/>
      <c r="AA73" s="112"/>
      <c r="AB73" s="112"/>
      <c r="AC73" s="112"/>
      <c r="AD73" s="112"/>
      <c r="AE73" s="112"/>
      <c r="AF73" s="112"/>
      <c r="AG73" s="116"/>
      <c r="AH73" s="113"/>
      <c r="AI73" s="116"/>
      <c r="AJ73" s="116"/>
    </row>
    <row r="74" spans="1:36" s="110" customFormat="1" ht="12.75" customHeight="1" x14ac:dyDescent="0.25">
      <c r="A74" s="117"/>
      <c r="C74" s="114"/>
      <c r="D74" s="114"/>
      <c r="Y74" s="112"/>
      <c r="Z74" s="111"/>
      <c r="AA74" s="112"/>
      <c r="AB74" s="112"/>
      <c r="AC74" s="112"/>
      <c r="AD74" s="112"/>
      <c r="AE74" s="112"/>
      <c r="AF74" s="112"/>
      <c r="AG74" s="116"/>
      <c r="AH74" s="113"/>
      <c r="AI74" s="116"/>
      <c r="AJ74" s="116"/>
    </row>
    <row r="75" spans="1:36" s="110" customFormat="1" ht="12.75" customHeight="1" x14ac:dyDescent="0.25">
      <c r="A75" s="117"/>
      <c r="C75" s="114"/>
      <c r="D75" s="114"/>
      <c r="X75" s="115"/>
      <c r="Y75" s="112"/>
      <c r="Z75" s="111"/>
      <c r="AA75" s="112"/>
      <c r="AB75" s="112"/>
      <c r="AC75" s="112"/>
      <c r="AD75" s="112"/>
      <c r="AE75" s="112"/>
      <c r="AF75" s="112"/>
      <c r="AG75" s="116"/>
      <c r="AH75" s="113"/>
      <c r="AI75" s="116"/>
      <c r="AJ75" s="116"/>
    </row>
    <row r="76" spans="1:36" s="110" customFormat="1" ht="12.75" customHeight="1" x14ac:dyDescent="0.25">
      <c r="A76" s="117"/>
      <c r="C76" s="114"/>
      <c r="D76" s="114"/>
      <c r="Y76" s="112"/>
      <c r="Z76" s="111"/>
      <c r="AA76" s="112"/>
      <c r="AB76" s="112"/>
      <c r="AC76" s="112"/>
      <c r="AD76" s="112"/>
      <c r="AE76" s="112"/>
      <c r="AF76" s="112"/>
      <c r="AG76" s="116"/>
      <c r="AH76" s="113"/>
      <c r="AI76" s="116"/>
      <c r="AJ76" s="116"/>
    </row>
    <row r="77" spans="1:36" s="110" customFormat="1" ht="12.75" customHeight="1" x14ac:dyDescent="0.25">
      <c r="A77" s="117"/>
      <c r="C77" s="114"/>
      <c r="D77" s="114"/>
      <c r="X77" s="115"/>
      <c r="Y77" s="112"/>
      <c r="Z77" s="111"/>
      <c r="AA77" s="112"/>
      <c r="AB77" s="112"/>
      <c r="AC77" s="112"/>
      <c r="AD77" s="112"/>
      <c r="AE77" s="112"/>
      <c r="AF77" s="112"/>
      <c r="AG77" s="116"/>
      <c r="AH77" s="113"/>
      <c r="AI77" s="116"/>
      <c r="AJ77" s="116"/>
    </row>
    <row r="78" spans="1:36" s="110" customFormat="1" ht="12.75" customHeight="1" x14ac:dyDescent="0.25">
      <c r="A78" s="117"/>
      <c r="C78" s="114"/>
      <c r="D78" s="114"/>
      <c r="Y78" s="112"/>
      <c r="Z78" s="111"/>
      <c r="AA78" s="112"/>
      <c r="AB78" s="112"/>
      <c r="AC78" s="112"/>
      <c r="AD78" s="112"/>
      <c r="AE78" s="112"/>
      <c r="AF78" s="112"/>
      <c r="AG78" s="116"/>
      <c r="AH78" s="113"/>
      <c r="AI78" s="116"/>
      <c r="AJ78" s="116"/>
    </row>
    <row r="79" spans="1:36" s="110" customFormat="1" ht="12.75" customHeight="1" x14ac:dyDescent="0.25">
      <c r="A79" s="117"/>
      <c r="C79" s="114"/>
      <c r="D79" s="114"/>
      <c r="X79" s="118"/>
      <c r="Y79" s="112"/>
      <c r="Z79" s="111"/>
      <c r="AA79" s="112"/>
      <c r="AB79" s="112"/>
      <c r="AC79" s="112"/>
      <c r="AD79" s="112"/>
      <c r="AE79" s="112"/>
      <c r="AF79" s="112"/>
      <c r="AG79" s="116"/>
      <c r="AH79" s="113"/>
      <c r="AI79" s="116"/>
      <c r="AJ79" s="116"/>
    </row>
    <row r="80" spans="1:36" s="110" customFormat="1" ht="12.75" customHeight="1" x14ac:dyDescent="0.25">
      <c r="A80" s="117"/>
      <c r="C80" s="114"/>
      <c r="D80" s="114"/>
      <c r="X80" s="119"/>
      <c r="Y80" s="112"/>
      <c r="Z80" s="111"/>
      <c r="AA80" s="112"/>
      <c r="AB80" s="112"/>
      <c r="AC80" s="112"/>
      <c r="AD80" s="112"/>
      <c r="AE80" s="112"/>
      <c r="AF80" s="112"/>
      <c r="AG80" s="116"/>
      <c r="AH80" s="113"/>
      <c r="AI80" s="116"/>
      <c r="AJ80" s="116"/>
    </row>
    <row r="81" spans="24:36" ht="12.75" customHeight="1" x14ac:dyDescent="0.25">
      <c r="X81" s="31"/>
      <c r="Y81" s="82"/>
      <c r="Z81" s="82"/>
      <c r="AA81" s="120"/>
      <c r="AB81" s="120"/>
      <c r="AC81" s="120"/>
      <c r="AD81" s="120"/>
      <c r="AE81" s="120"/>
      <c r="AF81" s="120"/>
      <c r="AG81" s="82"/>
      <c r="AH81" s="82"/>
      <c r="AI81" s="82"/>
      <c r="AJ81" s="82"/>
    </row>
    <row r="82" spans="24:36" ht="12.75" customHeight="1" x14ac:dyDescent="0.25">
      <c r="X82" s="119"/>
      <c r="Y82" s="112"/>
      <c r="Z82" s="111"/>
      <c r="AA82" s="120"/>
      <c r="AB82" s="120"/>
      <c r="AC82" s="120"/>
      <c r="AD82" s="120"/>
      <c r="AE82" s="120"/>
      <c r="AF82" s="120"/>
      <c r="AG82" s="82"/>
      <c r="AH82" s="113"/>
      <c r="AI82" s="82"/>
      <c r="AJ82" s="82"/>
    </row>
    <row r="83" spans="24:36" ht="12.75" customHeight="1" x14ac:dyDescent="0.25">
      <c r="Y83" s="82"/>
      <c r="Z83" s="82"/>
      <c r="AA83" s="120"/>
      <c r="AB83" s="120"/>
      <c r="AC83" s="120"/>
      <c r="AD83" s="120"/>
      <c r="AE83" s="120"/>
      <c r="AF83" s="120"/>
      <c r="AG83" s="82"/>
      <c r="AH83" s="82"/>
      <c r="AI83" s="82"/>
      <c r="AJ83" s="82"/>
    </row>
    <row r="84" spans="24:36" ht="12.75" customHeight="1" x14ac:dyDescent="0.25">
      <c r="Y84" s="82"/>
      <c r="Z84" s="82"/>
      <c r="AA84" s="120"/>
      <c r="AB84" s="120"/>
      <c r="AC84" s="120"/>
      <c r="AD84" s="120"/>
      <c r="AE84" s="120"/>
      <c r="AF84" s="120"/>
      <c r="AG84" s="82"/>
      <c r="AH84" s="82"/>
      <c r="AI84" s="82"/>
      <c r="AJ84" s="82"/>
    </row>
    <row r="85" spans="24:36" ht="12.75" customHeight="1" x14ac:dyDescent="0.25">
      <c r="Y85" s="82"/>
      <c r="Z85" s="82"/>
      <c r="AA85" s="120"/>
      <c r="AB85" s="120"/>
      <c r="AC85" s="120"/>
      <c r="AD85" s="120"/>
      <c r="AE85" s="120"/>
      <c r="AF85" s="120"/>
      <c r="AG85" s="82"/>
      <c r="AH85" s="82"/>
      <c r="AI85" s="82"/>
      <c r="AJ85" s="82"/>
    </row>
    <row r="86" spans="24:36" ht="12.75" customHeight="1" x14ac:dyDescent="0.25">
      <c r="Y86" s="82"/>
      <c r="Z86" s="82"/>
      <c r="AA86" s="120"/>
      <c r="AB86" s="120"/>
      <c r="AC86" s="120"/>
      <c r="AD86" s="120"/>
      <c r="AE86" s="120"/>
      <c r="AF86" s="120"/>
      <c r="AG86" s="82"/>
      <c r="AH86" s="82"/>
      <c r="AI86" s="82"/>
      <c r="AJ86" s="82"/>
    </row>
    <row r="87" spans="24:36" ht="12.75" customHeight="1" x14ac:dyDescent="0.25">
      <c r="Y87" s="82"/>
      <c r="Z87" s="82"/>
      <c r="AA87" s="120"/>
      <c r="AB87" s="120"/>
      <c r="AC87" s="120"/>
      <c r="AD87" s="120"/>
      <c r="AE87" s="120"/>
      <c r="AF87" s="120"/>
      <c r="AG87" s="82"/>
      <c r="AH87" s="82"/>
      <c r="AI87" s="82"/>
      <c r="AJ87" s="82"/>
    </row>
    <row r="88" spans="24:36" ht="12.75" customHeight="1" x14ac:dyDescent="0.25">
      <c r="Y88" s="82"/>
      <c r="Z88" s="82"/>
      <c r="AA88" s="120"/>
      <c r="AB88" s="120"/>
      <c r="AC88" s="120"/>
      <c r="AD88" s="120"/>
      <c r="AE88" s="120"/>
      <c r="AF88" s="120"/>
      <c r="AG88" s="82"/>
      <c r="AH88" s="82"/>
      <c r="AI88" s="82"/>
      <c r="AJ88" s="82"/>
    </row>
    <row r="89" spans="24:36" ht="12.75" customHeight="1" x14ac:dyDescent="0.25">
      <c r="Y89" s="82"/>
      <c r="Z89" s="82"/>
      <c r="AA89" s="120"/>
      <c r="AB89" s="120"/>
      <c r="AC89" s="120"/>
      <c r="AD89" s="120"/>
      <c r="AE89" s="120"/>
      <c r="AF89" s="120"/>
      <c r="AG89" s="82"/>
      <c r="AH89" s="82"/>
      <c r="AI89" s="82"/>
      <c r="AJ89" s="82"/>
    </row>
    <row r="90" spans="24:36" ht="12.75" customHeight="1" x14ac:dyDescent="0.25">
      <c r="Y90" s="82"/>
      <c r="Z90" s="82"/>
      <c r="AA90" s="120"/>
      <c r="AB90" s="120"/>
      <c r="AC90" s="120"/>
      <c r="AD90" s="120"/>
      <c r="AE90" s="120"/>
      <c r="AF90" s="120"/>
      <c r="AG90" s="82"/>
      <c r="AH90" s="82"/>
      <c r="AI90" s="82"/>
      <c r="AJ90" s="82"/>
    </row>
    <row r="91" spans="24:36" ht="12.75" customHeight="1" x14ac:dyDescent="0.25">
      <c r="Y91" s="82"/>
      <c r="Z91" s="82"/>
      <c r="AA91" s="120"/>
      <c r="AB91" s="120"/>
      <c r="AC91" s="120"/>
      <c r="AD91" s="120"/>
      <c r="AE91" s="120"/>
      <c r="AF91" s="120"/>
      <c r="AG91" s="82"/>
      <c r="AH91" s="82"/>
      <c r="AI91" s="82"/>
      <c r="AJ91" s="82"/>
    </row>
    <row r="92" spans="24:36" ht="12.75" customHeight="1" x14ac:dyDescent="0.25">
      <c r="Y92" s="82"/>
      <c r="Z92" s="82"/>
      <c r="AA92" s="120"/>
      <c r="AB92" s="120"/>
      <c r="AC92" s="120"/>
      <c r="AD92" s="120"/>
      <c r="AE92" s="120"/>
      <c r="AF92" s="120"/>
      <c r="AG92" s="82"/>
      <c r="AH92" s="82"/>
      <c r="AI92" s="82"/>
      <c r="AJ92" s="82"/>
    </row>
    <row r="93" spans="24:36" ht="12.75" customHeight="1" x14ac:dyDescent="0.25">
      <c r="Y93" s="82"/>
      <c r="Z93" s="82"/>
      <c r="AA93" s="120"/>
      <c r="AB93" s="120"/>
      <c r="AC93" s="120"/>
      <c r="AD93" s="120"/>
      <c r="AE93" s="120"/>
      <c r="AF93" s="120"/>
      <c r="AG93" s="82"/>
      <c r="AH93" s="82"/>
      <c r="AI93" s="82"/>
      <c r="AJ93" s="82"/>
    </row>
    <row r="94" spans="24:36" ht="12.75" customHeight="1" x14ac:dyDescent="0.25">
      <c r="Y94" s="82"/>
      <c r="Z94" s="82"/>
      <c r="AA94" s="120"/>
      <c r="AB94" s="120"/>
      <c r="AC94" s="120"/>
      <c r="AD94" s="120"/>
      <c r="AE94" s="120"/>
      <c r="AF94" s="120"/>
      <c r="AG94" s="82"/>
      <c r="AH94" s="82"/>
      <c r="AI94" s="82"/>
      <c r="AJ94" s="82"/>
    </row>
    <row r="95" spans="24:36" ht="12.75" customHeight="1" x14ac:dyDescent="0.25">
      <c r="Y95" s="82"/>
      <c r="Z95" s="82"/>
      <c r="AA95" s="120"/>
      <c r="AB95" s="120"/>
      <c r="AC95" s="120"/>
      <c r="AD95" s="120"/>
      <c r="AE95" s="120"/>
      <c r="AF95" s="120"/>
      <c r="AG95" s="82"/>
      <c r="AH95" s="82"/>
      <c r="AI95" s="82"/>
      <c r="AJ95" s="82"/>
    </row>
    <row r="96" spans="24:36" ht="12.75" customHeight="1" x14ac:dyDescent="0.25">
      <c r="Y96" s="82"/>
      <c r="Z96" s="82"/>
      <c r="AA96" s="120"/>
      <c r="AB96" s="120"/>
      <c r="AC96" s="120"/>
      <c r="AD96" s="120"/>
      <c r="AE96" s="120"/>
      <c r="AF96" s="120"/>
      <c r="AG96" s="82"/>
      <c r="AH96" s="82"/>
      <c r="AI96" s="82"/>
      <c r="AJ96" s="82"/>
    </row>
  </sheetData>
  <mergeCells count="22">
    <mergeCell ref="AC37:AE37"/>
    <mergeCell ref="T12:T13"/>
    <mergeCell ref="U12:U13"/>
    <mergeCell ref="V12:V13"/>
    <mergeCell ref="W12:W13"/>
    <mergeCell ref="A7:W7"/>
    <mergeCell ref="A8:W8"/>
    <mergeCell ref="A12:A13"/>
    <mergeCell ref="B12:B13"/>
    <mergeCell ref="C12:C13"/>
    <mergeCell ref="D12:D13"/>
    <mergeCell ref="G12:G13"/>
    <mergeCell ref="N12:S12"/>
    <mergeCell ref="E12:E13"/>
    <mergeCell ref="F12:F13"/>
    <mergeCell ref="A10:B10"/>
    <mergeCell ref="A1:W1"/>
    <mergeCell ref="A2:W2"/>
    <mergeCell ref="A3:W3"/>
    <mergeCell ref="A4:W4"/>
    <mergeCell ref="A6:W6"/>
    <mergeCell ref="A5:W5"/>
  </mergeCells>
  <phoneticPr fontId="1" type="noConversion"/>
  <printOptions horizontalCentered="1"/>
  <pageMargins left="0.15748031496062992" right="0.19685039370078741" top="0.78740157480314965" bottom="0.19685039370078741" header="0.51181102362204722" footer="0.51181102362204722"/>
  <pageSetup paperSize="9" scale="75" orientation="landscape" horizontalDpi="300" verticalDpi="300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indexed="40"/>
  </sheetPr>
  <dimension ref="A1:AP96"/>
  <sheetViews>
    <sheetView view="pageBreakPreview" zoomScale="70" zoomScaleNormal="85" zoomScaleSheetLayoutView="70" workbookViewId="0">
      <selection activeCell="W10" sqref="W10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8.6640625" style="11" customWidth="1"/>
    <col min="4" max="4" width="6.88671875" style="11" customWidth="1"/>
    <col min="5" max="5" width="28.77734375" style="7" customWidth="1"/>
    <col min="6" max="6" width="6.6640625" style="7" hidden="1" customWidth="1"/>
    <col min="7" max="7" width="30" style="7" customWidth="1"/>
    <col min="8" max="13" width="7" style="7" hidden="1" customWidth="1" outlineLevel="1"/>
    <col min="14" max="14" width="5.44140625" style="7" customWidth="1" collapsed="1"/>
    <col min="15" max="16" width="5.33203125" style="7" customWidth="1"/>
    <col min="17" max="17" width="6.88671875" style="7" customWidth="1"/>
    <col min="18" max="19" width="5.33203125" style="7" customWidth="1"/>
    <col min="20" max="20" width="8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customWidth="1" outlineLevel="1"/>
    <col min="27" max="32" width="9.109375" style="11" customWidth="1" outlineLevel="1"/>
    <col min="33" max="33" width="9.109375" style="7" customWidth="1" outlineLevel="1"/>
    <col min="34" max="34" width="11.44140625" style="7" customWidth="1"/>
    <col min="35" max="35" width="3.5546875" style="7" customWidth="1"/>
    <col min="36" max="16384" width="9.109375" style="7"/>
  </cols>
  <sheetData>
    <row r="1" spans="1:3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AA1" s="7"/>
      <c r="AB1" s="8"/>
      <c r="AC1" s="9"/>
      <c r="AD1" s="7"/>
      <c r="AE1" s="7"/>
      <c r="AF1" s="7"/>
    </row>
    <row r="2" spans="1:3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AA2" s="7"/>
      <c r="AB2" s="8"/>
      <c r="AC2" s="9"/>
      <c r="AD2" s="7"/>
      <c r="AE2" s="7"/>
      <c r="AF2" s="7"/>
    </row>
    <row r="3" spans="1:3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AA3" s="7"/>
      <c r="AB3" s="8"/>
      <c r="AC3" s="9"/>
      <c r="AD3" s="7"/>
      <c r="AE3" s="7"/>
      <c r="AF3" s="7"/>
    </row>
    <row r="4" spans="1:3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AA4" s="7"/>
      <c r="AB4" s="8"/>
      <c r="AC4" s="9"/>
      <c r="AD4" s="7"/>
      <c r="AE4" s="7"/>
      <c r="AF4" s="7"/>
    </row>
    <row r="5" spans="1:3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AA5" s="7"/>
      <c r="AB5" s="8"/>
      <c r="AC5" s="9"/>
      <c r="AD5" s="7"/>
      <c r="AE5" s="7"/>
      <c r="AF5" s="7"/>
    </row>
    <row r="6" spans="1:3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  <c r="AB6" s="8"/>
      <c r="AC6" s="9"/>
    </row>
    <row r="7" spans="1:3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  <c r="AB7" s="8"/>
      <c r="AC7" s="9"/>
    </row>
    <row r="8" spans="1:33" ht="15.6" x14ac:dyDescent="0.25">
      <c r="A8" s="334" t="s">
        <v>257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  <c r="AB8" s="8"/>
      <c r="AC8" s="9"/>
    </row>
    <row r="9" spans="1:33" ht="12.75" customHeight="1" x14ac:dyDescent="0.25">
      <c r="A9" s="270" t="s">
        <v>246</v>
      </c>
      <c r="B9" s="49"/>
      <c r="D9" s="16"/>
      <c r="E9" s="13"/>
      <c r="F9" s="368"/>
      <c r="G9" s="368"/>
      <c r="H9" s="368"/>
      <c r="I9" s="368"/>
      <c r="J9" s="368"/>
      <c r="K9" s="368"/>
      <c r="L9" s="368"/>
      <c r="M9" s="368"/>
      <c r="N9" s="368"/>
      <c r="O9" s="28"/>
      <c r="P9" s="28"/>
      <c r="Q9" s="28"/>
      <c r="R9" s="28"/>
      <c r="S9" s="28"/>
      <c r="T9" s="11"/>
      <c r="U9" s="11"/>
      <c r="X9" s="7" t="s">
        <v>57</v>
      </c>
      <c r="AB9" s="8"/>
      <c r="AC9" s="9"/>
    </row>
    <row r="10" spans="1:33" ht="12.75" customHeight="1" x14ac:dyDescent="0.25">
      <c r="A10" s="331" t="s">
        <v>229</v>
      </c>
      <c r="B10" s="331"/>
      <c r="D10" s="16"/>
      <c r="E10" s="66"/>
      <c r="G10" s="62"/>
      <c r="S10" s="36"/>
      <c r="U10" s="51"/>
      <c r="W10" s="19" t="s">
        <v>259</v>
      </c>
      <c r="AB10" s="8"/>
      <c r="AC10" s="9"/>
    </row>
    <row r="11" spans="1:33" ht="13.8" thickBot="1" x14ac:dyDescent="0.3">
      <c r="A11" s="18" t="s">
        <v>256</v>
      </c>
      <c r="B11" s="18"/>
      <c r="D11" s="16"/>
      <c r="E11" s="66"/>
      <c r="F11" s="47"/>
      <c r="G11" s="62"/>
      <c r="H11" s="16"/>
      <c r="I11" s="16"/>
      <c r="J11" s="16"/>
      <c r="K11" s="16"/>
      <c r="L11" s="16"/>
      <c r="M11" s="16"/>
      <c r="N11" s="121"/>
      <c r="O11" s="121"/>
      <c r="P11" s="121"/>
      <c r="Q11" s="121"/>
      <c r="R11" s="121"/>
      <c r="T11" s="66" t="s">
        <v>87</v>
      </c>
      <c r="U11" s="62" t="str">
        <f>d_1</f>
        <v>28.05.2019г.</v>
      </c>
      <c r="V11" s="51">
        <v>0.35416666666666669</v>
      </c>
      <c r="W11" s="18" t="str">
        <f>d_6</f>
        <v>t° +17 вл. 91%</v>
      </c>
    </row>
    <row r="12" spans="1:33" ht="15.75" customHeight="1" thickBot="1" x14ac:dyDescent="0.3">
      <c r="A12" s="360" t="s">
        <v>25</v>
      </c>
      <c r="B12" s="349" t="s">
        <v>58</v>
      </c>
      <c r="C12" s="349" t="s">
        <v>17</v>
      </c>
      <c r="D12" s="349" t="s">
        <v>10</v>
      </c>
      <c r="E12" s="349" t="s">
        <v>90</v>
      </c>
      <c r="F12" s="353" t="s">
        <v>94</v>
      </c>
      <c r="G12" s="356" t="s">
        <v>148</v>
      </c>
      <c r="H12" s="123"/>
      <c r="I12" s="123"/>
      <c r="J12" s="123"/>
      <c r="K12" s="123"/>
      <c r="L12" s="123"/>
      <c r="M12" s="123"/>
      <c r="N12" s="362" t="s">
        <v>26</v>
      </c>
      <c r="O12" s="363"/>
      <c r="P12" s="363"/>
      <c r="Q12" s="363"/>
      <c r="R12" s="363"/>
      <c r="S12" s="364"/>
      <c r="T12" s="365" t="s">
        <v>27</v>
      </c>
      <c r="U12" s="356" t="s">
        <v>145</v>
      </c>
      <c r="V12" s="356" t="s">
        <v>13</v>
      </c>
      <c r="W12" s="351" t="s">
        <v>146</v>
      </c>
      <c r="Y12" s="20" t="s">
        <v>105</v>
      </c>
      <c r="Z12" s="20" t="s">
        <v>106</v>
      </c>
      <c r="AA12" s="20" t="s">
        <v>107</v>
      </c>
      <c r="AB12" s="20">
        <v>1</v>
      </c>
      <c r="AC12" s="20">
        <v>2</v>
      </c>
      <c r="AD12" s="20" t="s">
        <v>44</v>
      </c>
      <c r="AE12" s="20" t="s">
        <v>108</v>
      </c>
      <c r="AF12" s="20" t="s">
        <v>109</v>
      </c>
      <c r="AG12" s="20" t="s">
        <v>110</v>
      </c>
    </row>
    <row r="13" spans="1:33" ht="15" customHeight="1" thickBot="1" x14ac:dyDescent="0.3">
      <c r="A13" s="361"/>
      <c r="B13" s="350"/>
      <c r="C13" s="350"/>
      <c r="D13" s="350"/>
      <c r="E13" s="350"/>
      <c r="F13" s="354"/>
      <c r="G13" s="357"/>
      <c r="H13" s="124"/>
      <c r="I13" s="124"/>
      <c r="J13" s="124"/>
      <c r="K13" s="124"/>
      <c r="L13" s="124"/>
      <c r="M13" s="124"/>
      <c r="N13" s="125">
        <v>1</v>
      </c>
      <c r="O13" s="125">
        <v>2</v>
      </c>
      <c r="P13" s="125">
        <v>3</v>
      </c>
      <c r="Q13" s="126">
        <v>4</v>
      </c>
      <c r="R13" s="126">
        <v>5</v>
      </c>
      <c r="S13" s="126">
        <v>6</v>
      </c>
      <c r="T13" s="366"/>
      <c r="U13" s="357"/>
      <c r="V13" s="357"/>
      <c r="W13" s="352"/>
      <c r="Y13" s="158">
        <v>76</v>
      </c>
      <c r="Z13" s="158">
        <v>67</v>
      </c>
      <c r="AA13" s="158">
        <v>60</v>
      </c>
      <c r="AB13" s="158">
        <v>54</v>
      </c>
      <c r="AC13" s="158">
        <v>48</v>
      </c>
      <c r="AD13" s="159">
        <v>42</v>
      </c>
      <c r="AE13" s="128"/>
      <c r="AF13" s="128"/>
      <c r="AG13" s="129"/>
    </row>
    <row r="14" spans="1:33" ht="13.2" customHeight="1" x14ac:dyDescent="0.25">
      <c r="A14" s="34" t="s">
        <v>42</v>
      </c>
      <c r="B14" s="22" t="e">
        <f>VLOOKUP($X14,УЧАСТНИКИ!$A$2:$L$1106,3,FALSE)</f>
        <v>#N/A</v>
      </c>
      <c r="C14" s="23" t="e">
        <f>VLOOKUP($X14,УЧАСТНИКИ!$A$2:$L$1106,4,FALSE)</f>
        <v>#N/A</v>
      </c>
      <c r="D14" s="23" t="e">
        <f>VLOOKUP($X14,УЧАСТНИКИ!$A$2:$L$1106,8,FALSE)</f>
        <v>#N/A</v>
      </c>
      <c r="E14" s="22" t="e">
        <f>VLOOKUP($X14,УЧАСТНИКИ!$A$2:$L$1106,5,FALSE)</f>
        <v>#N/A</v>
      </c>
      <c r="F14" s="23" t="e">
        <f>VLOOKUP($R14,УЧАСТНИКИ!$A$2:$L$1106,7,FALSE)</f>
        <v>#N/A</v>
      </c>
      <c r="G14" s="24" t="e">
        <f>VLOOKUP($X14,УЧАСТНИКИ!$A$2:$L$1106,11,FALSE)</f>
        <v>#N/A</v>
      </c>
      <c r="H14" s="37">
        <v>759</v>
      </c>
      <c r="I14" s="37">
        <v>856</v>
      </c>
      <c r="J14" s="37">
        <v>956</v>
      </c>
      <c r="K14" s="37">
        <v>1258</v>
      </c>
      <c r="L14" s="37">
        <v>121</v>
      </c>
      <c r="M14" s="122">
        <v>950</v>
      </c>
      <c r="N14" s="107">
        <f>H14/100</f>
        <v>7.59</v>
      </c>
      <c r="O14" s="107">
        <f t="shared" ref="N14:S29" si="0">I14/100</f>
        <v>8.56</v>
      </c>
      <c r="P14" s="107">
        <f t="shared" si="0"/>
        <v>9.56</v>
      </c>
      <c r="Q14" s="107">
        <f t="shared" si="0"/>
        <v>12.58</v>
      </c>
      <c r="R14" s="107">
        <f t="shared" si="0"/>
        <v>1.21</v>
      </c>
      <c r="S14" s="107">
        <f t="shared" si="0"/>
        <v>9.5</v>
      </c>
      <c r="T14" s="108">
        <f t="shared" ref="T14:T52" si="1">MAX(N14,O14,P14,Q14,R14,S14)</f>
        <v>12.58</v>
      </c>
      <c r="U14" s="26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1юн</v>
      </c>
      <c r="V14" s="24" t="e">
        <f>VLOOKUP($X14,УЧАСТНИКИ!$A$2:$L$1106,9,FALSE)</f>
        <v>#N/A</v>
      </c>
      <c r="W14" s="22" t="e">
        <f>VLOOKUP($X14,УЧАСТНИКИ!$A$2:$L$1106,10,FALSE)</f>
        <v>#N/A</v>
      </c>
    </row>
    <row r="15" spans="1:33" ht="13.2" customHeight="1" x14ac:dyDescent="0.25">
      <c r="A15" s="34" t="s">
        <v>43</v>
      </c>
      <c r="B15" s="22" t="e">
        <f>VLOOKUP($X15,УЧАСТНИКИ!$A$2:$L$1106,3,FALSE)</f>
        <v>#N/A</v>
      </c>
      <c r="C15" s="23" t="e">
        <f>VLOOKUP($X15,УЧАСТНИКИ!$A$2:$L$1106,4,FALSE)</f>
        <v>#N/A</v>
      </c>
      <c r="D15" s="23" t="e">
        <f>VLOOKUP($X15,УЧАСТНИКИ!$A$2:$L$1106,8,FALSE)</f>
        <v>#N/A</v>
      </c>
      <c r="E15" s="22" t="e">
        <f>VLOOKUP($X15,УЧАСТНИКИ!$A$2:$L$1106,5,FALSE)</f>
        <v>#N/A</v>
      </c>
      <c r="F15" s="23" t="e">
        <f>VLOOKUP($R15,УЧАСТНИКИ!$A$2:$L$1106,7,FALSE)</f>
        <v>#N/A</v>
      </c>
      <c r="G15" s="24" t="e">
        <f>VLOOKUP($X15,УЧАСТНИКИ!$A$2:$L$1106,11,FALSE)</f>
        <v>#N/A</v>
      </c>
      <c r="H15" s="25"/>
      <c r="I15" s="25"/>
      <c r="J15" s="25"/>
      <c r="K15" s="25"/>
      <c r="L15" s="25"/>
      <c r="M15" s="106"/>
      <c r="N15" s="107">
        <f t="shared" si="0"/>
        <v>0</v>
      </c>
      <c r="O15" s="107">
        <f t="shared" si="0"/>
        <v>0</v>
      </c>
      <c r="P15" s="107">
        <f t="shared" si="0"/>
        <v>0</v>
      </c>
      <c r="Q15" s="107">
        <f t="shared" si="0"/>
        <v>0</v>
      </c>
      <c r="R15" s="107">
        <f t="shared" si="0"/>
        <v>0</v>
      </c>
      <c r="S15" s="107">
        <f t="shared" si="0"/>
        <v>0</v>
      </c>
      <c r="T15" s="108">
        <f t="shared" si="1"/>
        <v>0</v>
      </c>
      <c r="U15" s="26" t="str">
        <f t="shared" ref="U15:U52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1юн</v>
      </c>
      <c r="V15" s="24" t="e">
        <f>VLOOKUP($X15,УЧАСТНИКИ!$A$2:$L$1106,9,FALSE)</f>
        <v>#N/A</v>
      </c>
      <c r="W15" s="22" t="e">
        <f>VLOOKUP($X15,УЧАСТНИКИ!$A$2:$L$1106,10,FALSE)</f>
        <v>#N/A</v>
      </c>
    </row>
    <row r="16" spans="1:33" ht="13.2" customHeight="1" x14ac:dyDescent="0.25">
      <c r="A16" s="34" t="s">
        <v>44</v>
      </c>
      <c r="B16" s="22" t="e">
        <f>VLOOKUP($X16,УЧАСТНИКИ!$A$2:$L$1106,3,FALSE)</f>
        <v>#N/A</v>
      </c>
      <c r="C16" s="23" t="e">
        <f>VLOOKUP($X16,УЧАСТНИКИ!$A$2:$L$1106,4,FALSE)</f>
        <v>#N/A</v>
      </c>
      <c r="D16" s="23" t="e">
        <f>VLOOKUP($X16,УЧАСТНИКИ!$A$2:$L$1106,8,FALSE)</f>
        <v>#N/A</v>
      </c>
      <c r="E16" s="22" t="e">
        <f>VLOOKUP($X16,УЧАСТНИКИ!$A$2:$L$1106,5,FALSE)</f>
        <v>#N/A</v>
      </c>
      <c r="F16" s="23" t="e">
        <f>VLOOKUP($R16,УЧАСТНИКИ!$A$2:$L$1106,7,FALSE)</f>
        <v>#N/A</v>
      </c>
      <c r="G16" s="24" t="e">
        <f>VLOOKUP($X16,УЧАСТНИКИ!$A$2:$L$1106,11,FALSE)</f>
        <v>#N/A</v>
      </c>
      <c r="H16" s="25"/>
      <c r="I16" s="25"/>
      <c r="J16" s="25"/>
      <c r="K16" s="25"/>
      <c r="L16" s="25"/>
      <c r="M16" s="25"/>
      <c r="N16" s="107">
        <f t="shared" si="0"/>
        <v>0</v>
      </c>
      <c r="O16" s="107">
        <f t="shared" si="0"/>
        <v>0</v>
      </c>
      <c r="P16" s="107">
        <f t="shared" si="0"/>
        <v>0</v>
      </c>
      <c r="Q16" s="107">
        <f t="shared" si="0"/>
        <v>0</v>
      </c>
      <c r="R16" s="107">
        <f t="shared" si="0"/>
        <v>0</v>
      </c>
      <c r="S16" s="107">
        <f t="shared" si="0"/>
        <v>0</v>
      </c>
      <c r="T16" s="108">
        <f t="shared" si="1"/>
        <v>0</v>
      </c>
      <c r="U16" s="26" t="str">
        <f t="shared" si="2"/>
        <v>1юн</v>
      </c>
      <c r="V16" s="24" t="e">
        <f>VLOOKUP($X16,УЧАСТНИКИ!$A$2:$L$1106,9,FALSE)</f>
        <v>#N/A</v>
      </c>
      <c r="W16" s="22" t="e">
        <f>VLOOKUP($X16,УЧАСТНИКИ!$A$2:$L$1106,10,FALSE)</f>
        <v>#N/A</v>
      </c>
    </row>
    <row r="17" spans="1:23" ht="13.2" customHeight="1" x14ac:dyDescent="0.25">
      <c r="A17" s="34" t="s">
        <v>45</v>
      </c>
      <c r="B17" s="22" t="e">
        <f>VLOOKUP($X17,УЧАСТНИКИ!$A$2:$L$1106,3,FALSE)</f>
        <v>#N/A</v>
      </c>
      <c r="C17" s="23" t="e">
        <f>VLOOKUP($X17,УЧАСТНИКИ!$A$2:$L$1106,4,FALSE)</f>
        <v>#N/A</v>
      </c>
      <c r="D17" s="23" t="e">
        <f>VLOOKUP($X17,УЧАСТНИКИ!$A$2:$L$1106,8,FALSE)</f>
        <v>#N/A</v>
      </c>
      <c r="E17" s="22" t="e">
        <f>VLOOKUP($X17,УЧАСТНИКИ!$A$2:$L$1106,5,FALSE)</f>
        <v>#N/A</v>
      </c>
      <c r="F17" s="23" t="e">
        <f>VLOOKUP($R17,УЧАСТНИКИ!$A$2:$L$1106,7,FALSE)</f>
        <v>#N/A</v>
      </c>
      <c r="G17" s="24" t="e">
        <f>VLOOKUP($X17,УЧАСТНИКИ!$A$2:$L$1106,11,FALSE)</f>
        <v>#N/A</v>
      </c>
      <c r="H17" s="25"/>
      <c r="I17" s="25"/>
      <c r="J17" s="25"/>
      <c r="K17" s="25"/>
      <c r="L17" s="25"/>
      <c r="M17" s="25"/>
      <c r="N17" s="107">
        <f t="shared" si="0"/>
        <v>0</v>
      </c>
      <c r="O17" s="107">
        <f t="shared" si="0"/>
        <v>0</v>
      </c>
      <c r="P17" s="107">
        <f t="shared" si="0"/>
        <v>0</v>
      </c>
      <c r="Q17" s="107">
        <f t="shared" si="0"/>
        <v>0</v>
      </c>
      <c r="R17" s="107">
        <f t="shared" si="0"/>
        <v>0</v>
      </c>
      <c r="S17" s="107">
        <f t="shared" si="0"/>
        <v>0</v>
      </c>
      <c r="T17" s="108">
        <f t="shared" si="1"/>
        <v>0</v>
      </c>
      <c r="U17" s="26" t="str">
        <f t="shared" si="2"/>
        <v>1юн</v>
      </c>
      <c r="V17" s="24" t="e">
        <f>VLOOKUP($X17,УЧАСТНИКИ!$A$2:$L$1106,9,FALSE)</f>
        <v>#N/A</v>
      </c>
      <c r="W17" s="22" t="e">
        <f>VLOOKUP($X17,УЧАСТНИКИ!$A$2:$L$1106,10,FALSE)</f>
        <v>#N/A</v>
      </c>
    </row>
    <row r="18" spans="1:23" ht="13.2" customHeight="1" x14ac:dyDescent="0.25">
      <c r="A18" s="34" t="s">
        <v>46</v>
      </c>
      <c r="B18" s="22" t="e">
        <f>VLOOKUP($X18,УЧАСТНИКИ!$A$2:$L$1106,3,FALSE)</f>
        <v>#N/A</v>
      </c>
      <c r="C18" s="23" t="e">
        <f>VLOOKUP($X18,УЧАСТНИКИ!$A$2:$L$1106,4,FALSE)</f>
        <v>#N/A</v>
      </c>
      <c r="D18" s="23" t="e">
        <f>VLOOKUP($X18,УЧАСТНИКИ!$A$2:$L$1106,8,FALSE)</f>
        <v>#N/A</v>
      </c>
      <c r="E18" s="22" t="e">
        <f>VLOOKUP($X18,УЧАСТНИКИ!$A$2:$L$1106,5,FALSE)</f>
        <v>#N/A</v>
      </c>
      <c r="F18" s="23" t="e">
        <f>VLOOKUP($R18,УЧАСТНИКИ!$A$2:$L$1106,7,FALSE)</f>
        <v>#N/A</v>
      </c>
      <c r="G18" s="24" t="e">
        <f>VLOOKUP($X18,УЧАСТНИКИ!$A$2:$L$1106,11,FALSE)</f>
        <v>#N/A</v>
      </c>
      <c r="H18" s="25"/>
      <c r="I18" s="25"/>
      <c r="J18" s="25"/>
      <c r="K18" s="25"/>
      <c r="L18" s="25"/>
      <c r="M18" s="25"/>
      <c r="N18" s="107">
        <f t="shared" si="0"/>
        <v>0</v>
      </c>
      <c r="O18" s="107">
        <f t="shared" si="0"/>
        <v>0</v>
      </c>
      <c r="P18" s="107">
        <f t="shared" si="0"/>
        <v>0</v>
      </c>
      <c r="Q18" s="107">
        <f t="shared" si="0"/>
        <v>0</v>
      </c>
      <c r="R18" s="107">
        <f t="shared" si="0"/>
        <v>0</v>
      </c>
      <c r="S18" s="107">
        <f t="shared" si="0"/>
        <v>0</v>
      </c>
      <c r="T18" s="108">
        <f t="shared" si="1"/>
        <v>0</v>
      </c>
      <c r="U18" s="26" t="str">
        <f t="shared" si="2"/>
        <v>1юн</v>
      </c>
      <c r="V18" s="24" t="e">
        <f>VLOOKUP($X18,УЧАСТНИКИ!$A$2:$L$1106,9,FALSE)</f>
        <v>#N/A</v>
      </c>
      <c r="W18" s="22" t="e">
        <f>VLOOKUP($X18,УЧАСТНИКИ!$A$2:$L$1106,10,FALSE)</f>
        <v>#N/A</v>
      </c>
    </row>
    <row r="19" spans="1:23" ht="13.2" customHeight="1" x14ac:dyDescent="0.25">
      <c r="A19" s="34" t="s">
        <v>47</v>
      </c>
      <c r="B19" s="22" t="e">
        <f>VLOOKUP($X19,УЧАСТНИКИ!$A$2:$L$1106,3,FALSE)</f>
        <v>#N/A</v>
      </c>
      <c r="C19" s="23" t="e">
        <f>VLOOKUP($X19,УЧАСТНИКИ!$A$2:$L$1106,4,FALSE)</f>
        <v>#N/A</v>
      </c>
      <c r="D19" s="23" t="e">
        <f>VLOOKUP($X19,УЧАСТНИКИ!$A$2:$L$1106,8,FALSE)</f>
        <v>#N/A</v>
      </c>
      <c r="E19" s="22" t="e">
        <f>VLOOKUP($X19,УЧАСТНИКИ!$A$2:$L$1106,5,FALSE)</f>
        <v>#N/A</v>
      </c>
      <c r="F19" s="23" t="e">
        <f>VLOOKUP($R19,УЧАСТНИКИ!$A$2:$L$1106,7,FALSE)</f>
        <v>#N/A</v>
      </c>
      <c r="G19" s="24" t="e">
        <f>VLOOKUP($X19,УЧАСТНИКИ!$A$2:$L$1106,11,FALSE)</f>
        <v>#N/A</v>
      </c>
      <c r="H19" s="25"/>
      <c r="I19" s="25"/>
      <c r="J19" s="25"/>
      <c r="K19" s="25"/>
      <c r="L19" s="25"/>
      <c r="M19" s="25"/>
      <c r="N19" s="107">
        <f t="shared" si="0"/>
        <v>0</v>
      </c>
      <c r="O19" s="107">
        <f t="shared" si="0"/>
        <v>0</v>
      </c>
      <c r="P19" s="107">
        <f t="shared" si="0"/>
        <v>0</v>
      </c>
      <c r="Q19" s="107">
        <f t="shared" si="0"/>
        <v>0</v>
      </c>
      <c r="R19" s="107">
        <f t="shared" si="0"/>
        <v>0</v>
      </c>
      <c r="S19" s="107">
        <f t="shared" si="0"/>
        <v>0</v>
      </c>
      <c r="T19" s="108">
        <f t="shared" si="1"/>
        <v>0</v>
      </c>
      <c r="U19" s="26" t="str">
        <f t="shared" si="2"/>
        <v>1юн</v>
      </c>
      <c r="V19" s="24" t="e">
        <f>VLOOKUP($X19,УЧАСТНИКИ!$A$2:$L$1106,9,FALSE)</f>
        <v>#N/A</v>
      </c>
      <c r="W19" s="22" t="e">
        <f>VLOOKUP($X19,УЧАСТНИКИ!$A$2:$L$1106,10,FALSE)</f>
        <v>#N/A</v>
      </c>
    </row>
    <row r="20" spans="1:23" ht="13.2" customHeight="1" x14ac:dyDescent="0.25">
      <c r="A20" s="34" t="s">
        <v>48</v>
      </c>
      <c r="B20" s="22" t="e">
        <f>VLOOKUP($X20,УЧАСТНИКИ!$A$2:$L$1106,3,FALSE)</f>
        <v>#N/A</v>
      </c>
      <c r="C20" s="23" t="e">
        <f>VLOOKUP($X20,УЧАСТНИКИ!$A$2:$L$1106,4,FALSE)</f>
        <v>#N/A</v>
      </c>
      <c r="D20" s="23" t="e">
        <f>VLOOKUP($X20,УЧАСТНИКИ!$A$2:$L$1106,8,FALSE)</f>
        <v>#N/A</v>
      </c>
      <c r="E20" s="22" t="e">
        <f>VLOOKUP($X20,УЧАСТНИКИ!$A$2:$L$1106,5,FALSE)</f>
        <v>#N/A</v>
      </c>
      <c r="F20" s="23" t="e">
        <f>VLOOKUP($R20,УЧАСТНИКИ!$A$2:$L$1106,7,FALSE)</f>
        <v>#N/A</v>
      </c>
      <c r="G20" s="24" t="e">
        <f>VLOOKUP($X20,УЧАСТНИКИ!$A$2:$L$1106,11,FALSE)</f>
        <v>#N/A</v>
      </c>
      <c r="H20" s="25"/>
      <c r="I20" s="25"/>
      <c r="J20" s="25"/>
      <c r="K20" s="25"/>
      <c r="L20" s="25"/>
      <c r="M20" s="25"/>
      <c r="N20" s="107">
        <f t="shared" si="0"/>
        <v>0</v>
      </c>
      <c r="O20" s="107">
        <f t="shared" si="0"/>
        <v>0</v>
      </c>
      <c r="P20" s="107">
        <f t="shared" si="0"/>
        <v>0</v>
      </c>
      <c r="Q20" s="107">
        <f t="shared" si="0"/>
        <v>0</v>
      </c>
      <c r="R20" s="107">
        <f t="shared" si="0"/>
        <v>0</v>
      </c>
      <c r="S20" s="107">
        <f t="shared" si="0"/>
        <v>0</v>
      </c>
      <c r="T20" s="108">
        <f t="shared" si="1"/>
        <v>0</v>
      </c>
      <c r="U20" s="26" t="str">
        <f t="shared" si="2"/>
        <v>1юн</v>
      </c>
      <c r="V20" s="24" t="e">
        <f>VLOOKUP($X20,УЧАСТНИКИ!$A$2:$L$1106,9,FALSE)</f>
        <v>#N/A</v>
      </c>
      <c r="W20" s="22" t="e">
        <f>VLOOKUP($X20,УЧАСТНИКИ!$A$2:$L$1106,10,FALSE)</f>
        <v>#N/A</v>
      </c>
    </row>
    <row r="21" spans="1:23" ht="13.2" customHeight="1" x14ac:dyDescent="0.25">
      <c r="A21" s="34" t="s">
        <v>71</v>
      </c>
      <c r="B21" s="22" t="e">
        <f>VLOOKUP($X21,УЧАСТНИКИ!$A$2:$L$1106,3,FALSE)</f>
        <v>#N/A</v>
      </c>
      <c r="C21" s="23" t="e">
        <f>VLOOKUP($X21,УЧАСТНИКИ!$A$2:$L$1106,4,FALSE)</f>
        <v>#N/A</v>
      </c>
      <c r="D21" s="23" t="e">
        <f>VLOOKUP($X21,УЧАСТНИКИ!$A$2:$L$1106,8,FALSE)</f>
        <v>#N/A</v>
      </c>
      <c r="E21" s="22" t="e">
        <f>VLOOKUP($X21,УЧАСТНИКИ!$A$2:$L$1106,5,FALSE)</f>
        <v>#N/A</v>
      </c>
      <c r="F21" s="23" t="e">
        <f>VLOOKUP($R21,УЧАСТНИКИ!$A$2:$L$1106,7,FALSE)</f>
        <v>#N/A</v>
      </c>
      <c r="G21" s="24" t="e">
        <f>VLOOKUP($X21,УЧАСТНИКИ!$A$2:$L$1106,11,FALSE)</f>
        <v>#N/A</v>
      </c>
      <c r="H21" s="25"/>
      <c r="I21" s="25"/>
      <c r="J21" s="25"/>
      <c r="K21" s="25"/>
      <c r="L21" s="25"/>
      <c r="M21" s="25"/>
      <c r="N21" s="107">
        <f t="shared" si="0"/>
        <v>0</v>
      </c>
      <c r="O21" s="107">
        <f t="shared" si="0"/>
        <v>0</v>
      </c>
      <c r="P21" s="107">
        <f t="shared" si="0"/>
        <v>0</v>
      </c>
      <c r="Q21" s="107">
        <f t="shared" si="0"/>
        <v>0</v>
      </c>
      <c r="R21" s="107">
        <f t="shared" si="0"/>
        <v>0</v>
      </c>
      <c r="S21" s="107">
        <f t="shared" si="0"/>
        <v>0</v>
      </c>
      <c r="T21" s="108">
        <f t="shared" si="1"/>
        <v>0</v>
      </c>
      <c r="U21" s="26" t="str">
        <f t="shared" si="2"/>
        <v>1юн</v>
      </c>
      <c r="V21" s="24" t="e">
        <f>VLOOKUP($X21,УЧАСТНИКИ!$A$2:$L$1106,9,FALSE)</f>
        <v>#N/A</v>
      </c>
      <c r="W21" s="22" t="e">
        <f>VLOOKUP($X21,УЧАСТНИКИ!$A$2:$L$1106,10,FALSE)</f>
        <v>#N/A</v>
      </c>
    </row>
    <row r="22" spans="1:23" ht="13.2" customHeight="1" x14ac:dyDescent="0.25">
      <c r="A22" s="34" t="s">
        <v>78</v>
      </c>
      <c r="B22" s="22" t="e">
        <f>VLOOKUP($X22,УЧАСТНИКИ!$A$2:$L$1106,3,FALSE)</f>
        <v>#N/A</v>
      </c>
      <c r="C22" s="23" t="e">
        <f>VLOOKUP($X22,УЧАСТНИКИ!$A$2:$L$1106,4,FALSE)</f>
        <v>#N/A</v>
      </c>
      <c r="D22" s="23" t="e">
        <f>VLOOKUP($X22,УЧАСТНИКИ!$A$2:$L$1106,8,FALSE)</f>
        <v>#N/A</v>
      </c>
      <c r="E22" s="22" t="e">
        <f>VLOOKUP($X22,УЧАСТНИКИ!$A$2:$L$1106,5,FALSE)</f>
        <v>#N/A</v>
      </c>
      <c r="F22" s="23" t="e">
        <f>VLOOKUP($R22,УЧАСТНИКИ!$A$2:$L$1106,7,FALSE)</f>
        <v>#N/A</v>
      </c>
      <c r="G22" s="24" t="e">
        <f>VLOOKUP($X22,УЧАСТНИКИ!$A$2:$L$1106,11,FALSE)</f>
        <v>#N/A</v>
      </c>
      <c r="H22" s="25"/>
      <c r="I22" s="25"/>
      <c r="J22" s="25"/>
      <c r="K22" s="25"/>
      <c r="L22" s="25"/>
      <c r="M22" s="25"/>
      <c r="N22" s="107">
        <f t="shared" si="0"/>
        <v>0</v>
      </c>
      <c r="O22" s="107">
        <f t="shared" si="0"/>
        <v>0</v>
      </c>
      <c r="P22" s="107">
        <f t="shared" si="0"/>
        <v>0</v>
      </c>
      <c r="Q22" s="107">
        <f t="shared" si="0"/>
        <v>0</v>
      </c>
      <c r="R22" s="107">
        <f t="shared" si="0"/>
        <v>0</v>
      </c>
      <c r="S22" s="107">
        <f t="shared" si="0"/>
        <v>0</v>
      </c>
      <c r="T22" s="108">
        <f t="shared" si="1"/>
        <v>0</v>
      </c>
      <c r="U22" s="26" t="str">
        <f t="shared" si="2"/>
        <v>1юн</v>
      </c>
      <c r="V22" s="24" t="e">
        <f>VLOOKUP($X22,УЧАСТНИКИ!$A$2:$L$1106,9,FALSE)</f>
        <v>#N/A</v>
      </c>
      <c r="W22" s="22" t="e">
        <f>VLOOKUP($X22,УЧАСТНИКИ!$A$2:$L$1106,10,FALSE)</f>
        <v>#N/A</v>
      </c>
    </row>
    <row r="23" spans="1:23" ht="13.2" customHeight="1" x14ac:dyDescent="0.25">
      <c r="A23" s="34" t="s">
        <v>77</v>
      </c>
      <c r="B23" s="22" t="e">
        <f>VLOOKUP($X23,УЧАСТНИКИ!$A$2:$L$1106,3,FALSE)</f>
        <v>#N/A</v>
      </c>
      <c r="C23" s="23" t="e">
        <f>VLOOKUP($X23,УЧАСТНИКИ!$A$2:$L$1106,4,FALSE)</f>
        <v>#N/A</v>
      </c>
      <c r="D23" s="23" t="e">
        <f>VLOOKUP($X23,УЧАСТНИКИ!$A$2:$L$1106,8,FALSE)</f>
        <v>#N/A</v>
      </c>
      <c r="E23" s="22" t="e">
        <f>VLOOKUP($X23,УЧАСТНИКИ!$A$2:$L$1106,5,FALSE)</f>
        <v>#N/A</v>
      </c>
      <c r="F23" s="23" t="e">
        <f>VLOOKUP($R23,УЧАСТНИКИ!$A$2:$L$1106,7,FALSE)</f>
        <v>#N/A</v>
      </c>
      <c r="G23" s="24" t="e">
        <f>VLOOKUP($X23,УЧАСТНИКИ!$A$2:$L$1106,11,FALSE)</f>
        <v>#N/A</v>
      </c>
      <c r="H23" s="25"/>
      <c r="I23" s="25"/>
      <c r="J23" s="25"/>
      <c r="K23" s="25"/>
      <c r="L23" s="25"/>
      <c r="M23" s="25"/>
      <c r="N23" s="107">
        <f t="shared" si="0"/>
        <v>0</v>
      </c>
      <c r="O23" s="107">
        <f t="shared" si="0"/>
        <v>0</v>
      </c>
      <c r="P23" s="107">
        <f t="shared" si="0"/>
        <v>0</v>
      </c>
      <c r="Q23" s="107">
        <f t="shared" si="0"/>
        <v>0</v>
      </c>
      <c r="R23" s="107">
        <f t="shared" si="0"/>
        <v>0</v>
      </c>
      <c r="S23" s="107">
        <f t="shared" si="0"/>
        <v>0</v>
      </c>
      <c r="T23" s="108">
        <f t="shared" si="1"/>
        <v>0</v>
      </c>
      <c r="U23" s="26" t="str">
        <f t="shared" si="2"/>
        <v>1юн</v>
      </c>
      <c r="V23" s="24" t="e">
        <f>VLOOKUP($X23,УЧАСТНИКИ!$A$2:$L$1106,9,FALSE)</f>
        <v>#N/A</v>
      </c>
      <c r="W23" s="22" t="e">
        <f>VLOOKUP($X23,УЧАСТНИКИ!$A$2:$L$1106,10,FALSE)</f>
        <v>#N/A</v>
      </c>
    </row>
    <row r="24" spans="1:23" ht="13.2" customHeight="1" x14ac:dyDescent="0.25">
      <c r="A24" s="34" t="s">
        <v>76</v>
      </c>
      <c r="B24" s="22" t="e">
        <f>VLOOKUP($X24,УЧАСТНИКИ!$A$2:$L$1106,3,FALSE)</f>
        <v>#N/A</v>
      </c>
      <c r="C24" s="23" t="e">
        <f>VLOOKUP($X24,УЧАСТНИКИ!$A$2:$L$1106,4,FALSE)</f>
        <v>#N/A</v>
      </c>
      <c r="D24" s="23" t="e">
        <f>VLOOKUP($X24,УЧАСТНИКИ!$A$2:$L$1106,8,FALSE)</f>
        <v>#N/A</v>
      </c>
      <c r="E24" s="22" t="e">
        <f>VLOOKUP($X24,УЧАСТНИКИ!$A$2:$L$1106,5,FALSE)</f>
        <v>#N/A</v>
      </c>
      <c r="F24" s="23" t="e">
        <f>VLOOKUP($R24,УЧАСТНИКИ!$A$2:$L$1106,7,FALSE)</f>
        <v>#N/A</v>
      </c>
      <c r="G24" s="24" t="e">
        <f>VLOOKUP($X24,УЧАСТНИКИ!$A$2:$L$1106,11,FALSE)</f>
        <v>#N/A</v>
      </c>
      <c r="H24" s="25"/>
      <c r="I24" s="25"/>
      <c r="J24" s="25"/>
      <c r="K24" s="25"/>
      <c r="L24" s="25"/>
      <c r="M24" s="25"/>
      <c r="N24" s="107">
        <f t="shared" si="0"/>
        <v>0</v>
      </c>
      <c r="O24" s="107">
        <f t="shared" si="0"/>
        <v>0</v>
      </c>
      <c r="P24" s="107">
        <f t="shared" si="0"/>
        <v>0</v>
      </c>
      <c r="Q24" s="107">
        <f t="shared" si="0"/>
        <v>0</v>
      </c>
      <c r="R24" s="107">
        <f t="shared" si="0"/>
        <v>0</v>
      </c>
      <c r="S24" s="107">
        <f t="shared" si="0"/>
        <v>0</v>
      </c>
      <c r="T24" s="108">
        <f t="shared" si="1"/>
        <v>0</v>
      </c>
      <c r="U24" s="26" t="str">
        <f t="shared" si="2"/>
        <v>1юн</v>
      </c>
      <c r="V24" s="24" t="e">
        <f>VLOOKUP($X24,УЧАСТНИКИ!$A$2:$L$1106,9,FALSE)</f>
        <v>#N/A</v>
      </c>
      <c r="W24" s="22" t="e">
        <f>VLOOKUP($X24,УЧАСТНИКИ!$A$2:$L$1106,10,FALSE)</f>
        <v>#N/A</v>
      </c>
    </row>
    <row r="25" spans="1:23" ht="13.2" customHeight="1" x14ac:dyDescent="0.25">
      <c r="A25" s="34" t="s">
        <v>75</v>
      </c>
      <c r="B25" s="22" t="e">
        <f>VLOOKUP($X25,УЧАСТНИКИ!$A$2:$L$1106,3,FALSE)</f>
        <v>#N/A</v>
      </c>
      <c r="C25" s="23" t="e">
        <f>VLOOKUP($X25,УЧАСТНИКИ!$A$2:$L$1106,4,FALSE)</f>
        <v>#N/A</v>
      </c>
      <c r="D25" s="23" t="e">
        <f>VLOOKUP($X25,УЧАСТНИКИ!$A$2:$L$1106,8,FALSE)</f>
        <v>#N/A</v>
      </c>
      <c r="E25" s="22" t="e">
        <f>VLOOKUP($X25,УЧАСТНИКИ!$A$2:$L$1106,5,FALSE)</f>
        <v>#N/A</v>
      </c>
      <c r="F25" s="23" t="e">
        <f>VLOOKUP($R25,УЧАСТНИКИ!$A$2:$L$1106,7,FALSE)</f>
        <v>#N/A</v>
      </c>
      <c r="G25" s="24" t="e">
        <f>VLOOKUP($X25,УЧАСТНИКИ!$A$2:$L$1106,11,FALSE)</f>
        <v>#N/A</v>
      </c>
      <c r="H25" s="25"/>
      <c r="I25" s="25"/>
      <c r="J25" s="25"/>
      <c r="K25" s="25"/>
      <c r="L25" s="25"/>
      <c r="M25" s="25"/>
      <c r="N25" s="107">
        <f t="shared" si="0"/>
        <v>0</v>
      </c>
      <c r="O25" s="107">
        <f t="shared" si="0"/>
        <v>0</v>
      </c>
      <c r="P25" s="107">
        <f t="shared" si="0"/>
        <v>0</v>
      </c>
      <c r="Q25" s="107">
        <f t="shared" si="0"/>
        <v>0</v>
      </c>
      <c r="R25" s="107">
        <f t="shared" si="0"/>
        <v>0</v>
      </c>
      <c r="S25" s="107">
        <f t="shared" si="0"/>
        <v>0</v>
      </c>
      <c r="T25" s="108">
        <f t="shared" si="1"/>
        <v>0</v>
      </c>
      <c r="U25" s="26" t="str">
        <f t="shared" si="2"/>
        <v>1юн</v>
      </c>
      <c r="V25" s="24" t="e">
        <f>VLOOKUP($X25,УЧАСТНИКИ!$A$2:$L$1106,9,FALSE)</f>
        <v>#N/A</v>
      </c>
      <c r="W25" s="22" t="e">
        <f>VLOOKUP($X25,УЧАСТНИКИ!$A$2:$L$1106,10,FALSE)</f>
        <v>#N/A</v>
      </c>
    </row>
    <row r="26" spans="1:23" ht="13.2" customHeight="1" x14ac:dyDescent="0.25">
      <c r="A26" s="34" t="s">
        <v>74</v>
      </c>
      <c r="B26" s="22" t="e">
        <f>VLOOKUP($X26,УЧАСТНИКИ!$A$2:$L$1106,3,FALSE)</f>
        <v>#N/A</v>
      </c>
      <c r="C26" s="23" t="e">
        <f>VLOOKUP($X26,УЧАСТНИКИ!$A$2:$L$1106,4,FALSE)</f>
        <v>#N/A</v>
      </c>
      <c r="D26" s="23" t="e">
        <f>VLOOKUP($X26,УЧАСТНИКИ!$A$2:$L$1106,8,FALSE)</f>
        <v>#N/A</v>
      </c>
      <c r="E26" s="22" t="e">
        <f>VLOOKUP($X26,УЧАСТНИКИ!$A$2:$L$1106,5,FALSE)</f>
        <v>#N/A</v>
      </c>
      <c r="F26" s="23" t="e">
        <f>VLOOKUP($R26,УЧАСТНИКИ!$A$2:$L$1106,7,FALSE)</f>
        <v>#N/A</v>
      </c>
      <c r="G26" s="24" t="e">
        <f>VLOOKUP($X26,УЧАСТНИКИ!$A$2:$L$1106,11,FALSE)</f>
        <v>#N/A</v>
      </c>
      <c r="H26" s="25"/>
      <c r="I26" s="25"/>
      <c r="J26" s="25"/>
      <c r="K26" s="25"/>
      <c r="L26" s="25"/>
      <c r="M26" s="25"/>
      <c r="N26" s="107">
        <f t="shared" si="0"/>
        <v>0</v>
      </c>
      <c r="O26" s="107">
        <f t="shared" si="0"/>
        <v>0</v>
      </c>
      <c r="P26" s="107">
        <f t="shared" si="0"/>
        <v>0</v>
      </c>
      <c r="Q26" s="107">
        <f t="shared" si="0"/>
        <v>0</v>
      </c>
      <c r="R26" s="107">
        <f t="shared" si="0"/>
        <v>0</v>
      </c>
      <c r="S26" s="107">
        <f t="shared" si="0"/>
        <v>0</v>
      </c>
      <c r="T26" s="108">
        <f t="shared" si="1"/>
        <v>0</v>
      </c>
      <c r="U26" s="26" t="str">
        <f t="shared" si="2"/>
        <v>1юн</v>
      </c>
      <c r="V26" s="24" t="e">
        <f>VLOOKUP($X26,УЧАСТНИКИ!$A$2:$L$1106,9,FALSE)</f>
        <v>#N/A</v>
      </c>
      <c r="W26" s="22" t="e">
        <f>VLOOKUP($X26,УЧАСТНИКИ!$A$2:$L$1106,10,FALSE)</f>
        <v>#N/A</v>
      </c>
    </row>
    <row r="27" spans="1:23" ht="13.2" customHeight="1" x14ac:dyDescent="0.25">
      <c r="A27" s="34" t="s">
        <v>73</v>
      </c>
      <c r="B27" s="22" t="e">
        <f>VLOOKUP($X27,УЧАСТНИКИ!$A$2:$L$1106,3,FALSE)</f>
        <v>#N/A</v>
      </c>
      <c r="C27" s="23" t="e">
        <f>VLOOKUP($X27,УЧАСТНИКИ!$A$2:$L$1106,4,FALSE)</f>
        <v>#N/A</v>
      </c>
      <c r="D27" s="23" t="e">
        <f>VLOOKUP($X27,УЧАСТНИКИ!$A$2:$L$1106,8,FALSE)</f>
        <v>#N/A</v>
      </c>
      <c r="E27" s="22" t="e">
        <f>VLOOKUP($X27,УЧАСТНИКИ!$A$2:$L$1106,5,FALSE)</f>
        <v>#N/A</v>
      </c>
      <c r="F27" s="23" t="e">
        <f>VLOOKUP($R27,УЧАСТНИКИ!$A$2:$L$1106,7,FALSE)</f>
        <v>#N/A</v>
      </c>
      <c r="G27" s="24" t="e">
        <f>VLOOKUP($X27,УЧАСТНИКИ!$A$2:$L$1106,11,FALSE)</f>
        <v>#N/A</v>
      </c>
      <c r="H27" s="25"/>
      <c r="I27" s="25"/>
      <c r="J27" s="25"/>
      <c r="K27" s="25"/>
      <c r="L27" s="25"/>
      <c r="M27" s="25"/>
      <c r="N27" s="107">
        <f t="shared" si="0"/>
        <v>0</v>
      </c>
      <c r="O27" s="107">
        <f t="shared" si="0"/>
        <v>0</v>
      </c>
      <c r="P27" s="107">
        <f t="shared" si="0"/>
        <v>0</v>
      </c>
      <c r="Q27" s="107">
        <f t="shared" si="0"/>
        <v>0</v>
      </c>
      <c r="R27" s="107">
        <f t="shared" si="0"/>
        <v>0</v>
      </c>
      <c r="S27" s="107">
        <f t="shared" si="0"/>
        <v>0</v>
      </c>
      <c r="T27" s="108">
        <f t="shared" si="1"/>
        <v>0</v>
      </c>
      <c r="U27" s="26" t="str">
        <f t="shared" si="2"/>
        <v>1юн</v>
      </c>
      <c r="V27" s="24" t="e">
        <f>VLOOKUP($X27,УЧАСТНИКИ!$A$2:$L$1106,9,FALSE)</f>
        <v>#N/A</v>
      </c>
      <c r="W27" s="22" t="e">
        <f>VLOOKUP($X27,УЧАСТНИКИ!$A$2:$L$1106,10,FALSE)</f>
        <v>#N/A</v>
      </c>
    </row>
    <row r="28" spans="1:23" ht="13.2" customHeight="1" x14ac:dyDescent="0.25">
      <c r="A28" s="34" t="s">
        <v>72</v>
      </c>
      <c r="B28" s="22" t="e">
        <f>VLOOKUP($X28,УЧАСТНИКИ!$A$2:$L$1106,3,FALSE)</f>
        <v>#N/A</v>
      </c>
      <c r="C28" s="23" t="e">
        <f>VLOOKUP($X28,УЧАСТНИКИ!$A$2:$L$1106,4,FALSE)</f>
        <v>#N/A</v>
      </c>
      <c r="D28" s="23" t="e">
        <f>VLOOKUP($X28,УЧАСТНИКИ!$A$2:$L$1106,8,FALSE)</f>
        <v>#N/A</v>
      </c>
      <c r="E28" s="22" t="e">
        <f>VLOOKUP($X28,УЧАСТНИКИ!$A$2:$L$1106,5,FALSE)</f>
        <v>#N/A</v>
      </c>
      <c r="F28" s="23" t="e">
        <f>VLOOKUP($R28,УЧАСТНИКИ!$A$2:$L$1106,7,FALSE)</f>
        <v>#N/A</v>
      </c>
      <c r="G28" s="24" t="e">
        <f>VLOOKUP($X28,УЧАСТНИКИ!$A$2:$L$1106,11,FALSE)</f>
        <v>#N/A</v>
      </c>
      <c r="H28" s="25"/>
      <c r="I28" s="25"/>
      <c r="J28" s="25"/>
      <c r="K28" s="25"/>
      <c r="L28" s="25"/>
      <c r="M28" s="25"/>
      <c r="N28" s="107">
        <f t="shared" si="0"/>
        <v>0</v>
      </c>
      <c r="O28" s="107">
        <f t="shared" si="0"/>
        <v>0</v>
      </c>
      <c r="P28" s="107">
        <f t="shared" si="0"/>
        <v>0</v>
      </c>
      <c r="Q28" s="107">
        <f t="shared" si="0"/>
        <v>0</v>
      </c>
      <c r="R28" s="107">
        <f t="shared" si="0"/>
        <v>0</v>
      </c>
      <c r="S28" s="107">
        <f t="shared" si="0"/>
        <v>0</v>
      </c>
      <c r="T28" s="108">
        <f t="shared" si="1"/>
        <v>0</v>
      </c>
      <c r="U28" s="26" t="str">
        <f t="shared" si="2"/>
        <v>1юн</v>
      </c>
      <c r="V28" s="24" t="e">
        <f>VLOOKUP($X28,УЧАСТНИКИ!$A$2:$L$1106,9,FALSE)</f>
        <v>#N/A</v>
      </c>
      <c r="W28" s="22" t="e">
        <f>VLOOKUP($X28,УЧАСТНИКИ!$A$2:$L$1106,10,FALSE)</f>
        <v>#N/A</v>
      </c>
    </row>
    <row r="29" spans="1:23" ht="13.2" customHeight="1" x14ac:dyDescent="0.25">
      <c r="A29" s="34" t="s">
        <v>79</v>
      </c>
      <c r="B29" s="22" t="e">
        <f>VLOOKUP($X29,УЧАСТНИКИ!$A$2:$L$1106,3,FALSE)</f>
        <v>#N/A</v>
      </c>
      <c r="C29" s="23" t="e">
        <f>VLOOKUP($X29,УЧАСТНИКИ!$A$2:$L$1106,4,FALSE)</f>
        <v>#N/A</v>
      </c>
      <c r="D29" s="23" t="e">
        <f>VLOOKUP($X29,УЧАСТНИКИ!$A$2:$L$1106,8,FALSE)</f>
        <v>#N/A</v>
      </c>
      <c r="E29" s="22" t="e">
        <f>VLOOKUP($X29,УЧАСТНИКИ!$A$2:$L$1106,5,FALSE)</f>
        <v>#N/A</v>
      </c>
      <c r="F29" s="23" t="e">
        <f>VLOOKUP($R29,УЧАСТНИКИ!$A$2:$L$1106,7,FALSE)</f>
        <v>#N/A</v>
      </c>
      <c r="G29" s="24" t="e">
        <f>VLOOKUP($X29,УЧАСТНИКИ!$A$2:$L$1106,11,FALSE)</f>
        <v>#N/A</v>
      </c>
      <c r="H29" s="25"/>
      <c r="I29" s="25"/>
      <c r="J29" s="25"/>
      <c r="K29" s="25"/>
      <c r="L29" s="25"/>
      <c r="M29" s="25"/>
      <c r="N29" s="107">
        <f t="shared" si="0"/>
        <v>0</v>
      </c>
      <c r="O29" s="107">
        <f t="shared" si="0"/>
        <v>0</v>
      </c>
      <c r="P29" s="107">
        <f t="shared" si="0"/>
        <v>0</v>
      </c>
      <c r="Q29" s="107">
        <f t="shared" si="0"/>
        <v>0</v>
      </c>
      <c r="R29" s="107">
        <f t="shared" si="0"/>
        <v>0</v>
      </c>
      <c r="S29" s="107">
        <f t="shared" si="0"/>
        <v>0</v>
      </c>
      <c r="T29" s="108">
        <f t="shared" si="1"/>
        <v>0</v>
      </c>
      <c r="U29" s="26" t="str">
        <f t="shared" si="2"/>
        <v>1юн</v>
      </c>
      <c r="V29" s="24" t="e">
        <f>VLOOKUP($X29,УЧАСТНИКИ!$A$2:$L$1106,9,FALSE)</f>
        <v>#N/A</v>
      </c>
      <c r="W29" s="22" t="e">
        <f>VLOOKUP($X29,УЧАСТНИКИ!$A$2:$L$1106,10,FALSE)</f>
        <v>#N/A</v>
      </c>
    </row>
    <row r="30" spans="1:23" ht="13.2" customHeight="1" x14ac:dyDescent="0.25">
      <c r="A30" s="34" t="s">
        <v>80</v>
      </c>
      <c r="B30" s="22" t="e">
        <f>VLOOKUP($X30,УЧАСТНИКИ!$A$2:$L$1106,3,FALSE)</f>
        <v>#N/A</v>
      </c>
      <c r="C30" s="23" t="e">
        <f>VLOOKUP($X30,УЧАСТНИКИ!$A$2:$L$1106,4,FALSE)</f>
        <v>#N/A</v>
      </c>
      <c r="D30" s="23" t="e">
        <f>VLOOKUP($X30,УЧАСТНИКИ!$A$2:$L$1106,8,FALSE)</f>
        <v>#N/A</v>
      </c>
      <c r="E30" s="22" t="e">
        <f>VLOOKUP($X30,УЧАСТНИКИ!$A$2:$L$1106,5,FALSE)</f>
        <v>#N/A</v>
      </c>
      <c r="F30" s="23" t="e">
        <f>VLOOKUP($R30,УЧАСТНИКИ!$A$2:$L$1106,7,FALSE)</f>
        <v>#N/A</v>
      </c>
      <c r="G30" s="24" t="e">
        <f>VLOOKUP($X30,УЧАСТНИКИ!$A$2:$L$1106,11,FALSE)</f>
        <v>#N/A</v>
      </c>
      <c r="H30" s="25"/>
      <c r="I30" s="25"/>
      <c r="J30" s="25"/>
      <c r="K30" s="25"/>
      <c r="L30" s="25"/>
      <c r="M30" s="25"/>
      <c r="N30" s="107">
        <f t="shared" ref="N30:S52" si="3">H30/100</f>
        <v>0</v>
      </c>
      <c r="O30" s="107">
        <f t="shared" si="3"/>
        <v>0</v>
      </c>
      <c r="P30" s="107">
        <f t="shared" si="3"/>
        <v>0</v>
      </c>
      <c r="Q30" s="107">
        <f t="shared" si="3"/>
        <v>0</v>
      </c>
      <c r="R30" s="107">
        <f t="shared" si="3"/>
        <v>0</v>
      </c>
      <c r="S30" s="107">
        <f t="shared" si="3"/>
        <v>0</v>
      </c>
      <c r="T30" s="108">
        <f t="shared" si="1"/>
        <v>0</v>
      </c>
      <c r="U30" s="26" t="str">
        <f t="shared" si="2"/>
        <v>1юн</v>
      </c>
      <c r="V30" s="24" t="e">
        <f>VLOOKUP($X30,УЧАСТНИКИ!$A$2:$L$1106,9,FALSE)</f>
        <v>#N/A</v>
      </c>
      <c r="W30" s="22" t="e">
        <f>VLOOKUP($X30,УЧАСТНИКИ!$A$2:$L$1106,10,FALSE)</f>
        <v>#N/A</v>
      </c>
    </row>
    <row r="31" spans="1:23" ht="13.2" customHeight="1" x14ac:dyDescent="0.25">
      <c r="A31" s="34" t="s">
        <v>81</v>
      </c>
      <c r="B31" s="22" t="e">
        <f>VLOOKUP($X31,УЧАСТНИКИ!$A$2:$L$1106,3,FALSE)</f>
        <v>#N/A</v>
      </c>
      <c r="C31" s="23" t="e">
        <f>VLOOKUP($X31,УЧАСТНИКИ!$A$2:$L$1106,4,FALSE)</f>
        <v>#N/A</v>
      </c>
      <c r="D31" s="23" t="e">
        <f>VLOOKUP($X31,УЧАСТНИКИ!$A$2:$L$1106,8,FALSE)</f>
        <v>#N/A</v>
      </c>
      <c r="E31" s="22" t="e">
        <f>VLOOKUP($X31,УЧАСТНИКИ!$A$2:$L$1106,5,FALSE)</f>
        <v>#N/A</v>
      </c>
      <c r="F31" s="23" t="e">
        <f>VLOOKUP($R31,УЧАСТНИКИ!$A$2:$L$1106,7,FALSE)</f>
        <v>#N/A</v>
      </c>
      <c r="G31" s="24" t="e">
        <f>VLOOKUP($X31,УЧАСТНИКИ!$A$2:$L$1106,11,FALSE)</f>
        <v>#N/A</v>
      </c>
      <c r="H31" s="25"/>
      <c r="I31" s="25"/>
      <c r="J31" s="25"/>
      <c r="K31" s="25"/>
      <c r="L31" s="25"/>
      <c r="M31" s="25"/>
      <c r="N31" s="107">
        <f t="shared" si="3"/>
        <v>0</v>
      </c>
      <c r="O31" s="107">
        <f t="shared" si="3"/>
        <v>0</v>
      </c>
      <c r="P31" s="107">
        <f t="shared" si="3"/>
        <v>0</v>
      </c>
      <c r="Q31" s="107">
        <f t="shared" si="3"/>
        <v>0</v>
      </c>
      <c r="R31" s="107">
        <f t="shared" si="3"/>
        <v>0</v>
      </c>
      <c r="S31" s="107">
        <f t="shared" si="3"/>
        <v>0</v>
      </c>
      <c r="T31" s="108">
        <f t="shared" si="1"/>
        <v>0</v>
      </c>
      <c r="U31" s="26" t="str">
        <f t="shared" si="2"/>
        <v>1юн</v>
      </c>
      <c r="V31" s="24" t="e">
        <f>VLOOKUP($X31,УЧАСТНИКИ!$A$2:$L$1106,9,FALSE)</f>
        <v>#N/A</v>
      </c>
      <c r="W31" s="22" t="e">
        <f>VLOOKUP($X31,УЧАСТНИКИ!$A$2:$L$1106,10,FALSE)</f>
        <v>#N/A</v>
      </c>
    </row>
    <row r="32" spans="1:23" ht="13.2" customHeight="1" x14ac:dyDescent="0.25">
      <c r="A32" s="34" t="s">
        <v>82</v>
      </c>
      <c r="B32" s="22" t="e">
        <f>VLOOKUP($X32,УЧАСТНИКИ!$A$2:$L$1106,3,FALSE)</f>
        <v>#N/A</v>
      </c>
      <c r="C32" s="23" t="e">
        <f>VLOOKUP($X32,УЧАСТНИКИ!$A$2:$L$1106,4,FALSE)</f>
        <v>#N/A</v>
      </c>
      <c r="D32" s="23" t="e">
        <f>VLOOKUP($X32,УЧАСТНИКИ!$A$2:$L$1106,8,FALSE)</f>
        <v>#N/A</v>
      </c>
      <c r="E32" s="22" t="e">
        <f>VLOOKUP($X32,УЧАСТНИКИ!$A$2:$L$1106,5,FALSE)</f>
        <v>#N/A</v>
      </c>
      <c r="F32" s="23" t="e">
        <f>VLOOKUP($R32,УЧАСТНИКИ!$A$2:$L$1106,7,FALSE)</f>
        <v>#N/A</v>
      </c>
      <c r="G32" s="24" t="e">
        <f>VLOOKUP($X32,УЧАСТНИКИ!$A$2:$L$1106,11,FALSE)</f>
        <v>#N/A</v>
      </c>
      <c r="H32" s="25"/>
      <c r="I32" s="25"/>
      <c r="J32" s="25"/>
      <c r="K32" s="25"/>
      <c r="L32" s="25"/>
      <c r="M32" s="25"/>
      <c r="N32" s="107">
        <f t="shared" si="3"/>
        <v>0</v>
      </c>
      <c r="O32" s="107">
        <f t="shared" si="3"/>
        <v>0</v>
      </c>
      <c r="P32" s="107">
        <f t="shared" si="3"/>
        <v>0</v>
      </c>
      <c r="Q32" s="107">
        <f t="shared" si="3"/>
        <v>0</v>
      </c>
      <c r="R32" s="107">
        <f t="shared" si="3"/>
        <v>0</v>
      </c>
      <c r="S32" s="107">
        <f t="shared" si="3"/>
        <v>0</v>
      </c>
      <c r="T32" s="108">
        <f t="shared" si="1"/>
        <v>0</v>
      </c>
      <c r="U32" s="26" t="str">
        <f t="shared" si="2"/>
        <v>1юн</v>
      </c>
      <c r="V32" s="24" t="e">
        <f>VLOOKUP($X32,УЧАСТНИКИ!$A$2:$L$1106,9,FALSE)</f>
        <v>#N/A</v>
      </c>
      <c r="W32" s="22" t="e">
        <f>VLOOKUP($X32,УЧАСТНИКИ!$A$2:$L$1106,10,FALSE)</f>
        <v>#N/A</v>
      </c>
    </row>
    <row r="33" spans="1:42" ht="13.2" customHeight="1" x14ac:dyDescent="0.25">
      <c r="A33" s="34" t="s">
        <v>83</v>
      </c>
      <c r="B33" s="22" t="e">
        <f>VLOOKUP($X33,УЧАСТНИКИ!$A$2:$L$1106,3,FALSE)</f>
        <v>#N/A</v>
      </c>
      <c r="C33" s="23" t="e">
        <f>VLOOKUP($X33,УЧАСТНИКИ!$A$2:$L$1106,4,FALSE)</f>
        <v>#N/A</v>
      </c>
      <c r="D33" s="23" t="e">
        <f>VLOOKUP($X33,УЧАСТНИКИ!$A$2:$L$1106,8,FALSE)</f>
        <v>#N/A</v>
      </c>
      <c r="E33" s="22" t="e">
        <f>VLOOKUP($X33,УЧАСТНИКИ!$A$2:$L$1106,5,FALSE)</f>
        <v>#N/A</v>
      </c>
      <c r="F33" s="23" t="e">
        <f>VLOOKUP($R33,УЧАСТНИКИ!$A$2:$L$1106,7,FALSE)</f>
        <v>#N/A</v>
      </c>
      <c r="G33" s="24" t="e">
        <f>VLOOKUP($X33,УЧАСТНИКИ!$A$2:$L$1106,11,FALSE)</f>
        <v>#N/A</v>
      </c>
      <c r="H33" s="25"/>
      <c r="I33" s="25"/>
      <c r="J33" s="25"/>
      <c r="K33" s="25"/>
      <c r="L33" s="25"/>
      <c r="M33" s="25"/>
      <c r="N33" s="107">
        <f t="shared" si="3"/>
        <v>0</v>
      </c>
      <c r="O33" s="107">
        <f t="shared" si="3"/>
        <v>0</v>
      </c>
      <c r="P33" s="107">
        <f t="shared" si="3"/>
        <v>0</v>
      </c>
      <c r="Q33" s="107">
        <f t="shared" si="3"/>
        <v>0</v>
      </c>
      <c r="R33" s="107">
        <f t="shared" si="3"/>
        <v>0</v>
      </c>
      <c r="S33" s="107">
        <f t="shared" si="3"/>
        <v>0</v>
      </c>
      <c r="T33" s="108">
        <f t="shared" si="1"/>
        <v>0</v>
      </c>
      <c r="U33" s="26" t="str">
        <f t="shared" si="2"/>
        <v>1юн</v>
      </c>
      <c r="V33" s="24" t="e">
        <f>VLOOKUP($X33,УЧАСТНИКИ!$A$2:$L$1106,9,FALSE)</f>
        <v>#N/A</v>
      </c>
      <c r="W33" s="22" t="e">
        <f>VLOOKUP($X33,УЧАСТНИКИ!$A$2:$L$1106,10,FALSE)</f>
        <v>#N/A</v>
      </c>
    </row>
    <row r="34" spans="1:42" ht="13.2" customHeight="1" x14ac:dyDescent="0.25">
      <c r="A34" s="34" t="s">
        <v>84</v>
      </c>
      <c r="B34" s="22" t="e">
        <f>VLOOKUP($X34,УЧАСТНИКИ!$A$2:$L$1106,3,FALSE)</f>
        <v>#N/A</v>
      </c>
      <c r="C34" s="23" t="e">
        <f>VLOOKUP($X34,УЧАСТНИКИ!$A$2:$L$1106,4,FALSE)</f>
        <v>#N/A</v>
      </c>
      <c r="D34" s="23" t="e">
        <f>VLOOKUP($X34,УЧАСТНИКИ!$A$2:$L$1106,8,FALSE)</f>
        <v>#N/A</v>
      </c>
      <c r="E34" s="22" t="e">
        <f>VLOOKUP($X34,УЧАСТНИКИ!$A$2:$L$1106,5,FALSE)</f>
        <v>#N/A</v>
      </c>
      <c r="F34" s="23" t="e">
        <f>VLOOKUP($R34,УЧАСТНИКИ!$A$2:$L$1106,7,FALSE)</f>
        <v>#N/A</v>
      </c>
      <c r="G34" s="24" t="e">
        <f>VLOOKUP($X34,УЧАСТНИКИ!$A$2:$L$1106,11,FALSE)</f>
        <v>#N/A</v>
      </c>
      <c r="H34" s="25"/>
      <c r="I34" s="25"/>
      <c r="J34" s="25"/>
      <c r="K34" s="25"/>
      <c r="L34" s="25"/>
      <c r="M34" s="25"/>
      <c r="N34" s="107">
        <f t="shared" si="3"/>
        <v>0</v>
      </c>
      <c r="O34" s="107">
        <f t="shared" si="3"/>
        <v>0</v>
      </c>
      <c r="P34" s="107">
        <f t="shared" si="3"/>
        <v>0</v>
      </c>
      <c r="Q34" s="107">
        <f t="shared" si="3"/>
        <v>0</v>
      </c>
      <c r="R34" s="107">
        <f t="shared" si="3"/>
        <v>0</v>
      </c>
      <c r="S34" s="107">
        <f t="shared" si="3"/>
        <v>0</v>
      </c>
      <c r="T34" s="108">
        <f t="shared" si="1"/>
        <v>0</v>
      </c>
      <c r="U34" s="26" t="str">
        <f t="shared" si="2"/>
        <v>1юн</v>
      </c>
      <c r="V34" s="24" t="e">
        <f>VLOOKUP($X34,УЧАСТНИКИ!$A$2:$L$1106,9,FALSE)</f>
        <v>#N/A</v>
      </c>
      <c r="W34" s="22" t="e">
        <f>VLOOKUP($X34,УЧАСТНИКИ!$A$2:$L$1106,10,FALSE)</f>
        <v>#N/A</v>
      </c>
    </row>
    <row r="35" spans="1:42" ht="13.2" customHeight="1" x14ac:dyDescent="0.25">
      <c r="A35" s="34" t="s">
        <v>28</v>
      </c>
      <c r="B35" s="22" t="e">
        <f>VLOOKUP($X35,УЧАСТНИКИ!$A$2:$L$1106,3,FALSE)</f>
        <v>#N/A</v>
      </c>
      <c r="C35" s="23" t="e">
        <f>VLOOKUP($X35,УЧАСТНИКИ!$A$2:$L$1106,4,FALSE)</f>
        <v>#N/A</v>
      </c>
      <c r="D35" s="23" t="e">
        <f>VLOOKUP($X35,УЧАСТНИКИ!$A$2:$L$1106,8,FALSE)</f>
        <v>#N/A</v>
      </c>
      <c r="E35" s="22" t="e">
        <f>VLOOKUP($X35,УЧАСТНИКИ!$A$2:$L$1106,5,FALSE)</f>
        <v>#N/A</v>
      </c>
      <c r="F35" s="23" t="e">
        <f>VLOOKUP($R35,УЧАСТНИКИ!$A$2:$L$1106,7,FALSE)</f>
        <v>#N/A</v>
      </c>
      <c r="G35" s="24" t="e">
        <f>VLOOKUP($X35,УЧАСТНИКИ!$A$2:$L$1106,11,FALSE)</f>
        <v>#N/A</v>
      </c>
      <c r="H35" s="25"/>
      <c r="I35" s="25"/>
      <c r="J35" s="25"/>
      <c r="K35" s="25"/>
      <c r="L35" s="25"/>
      <c r="M35" s="25"/>
      <c r="N35" s="107">
        <f t="shared" si="3"/>
        <v>0</v>
      </c>
      <c r="O35" s="107">
        <f t="shared" si="3"/>
        <v>0</v>
      </c>
      <c r="P35" s="107">
        <f t="shared" si="3"/>
        <v>0</v>
      </c>
      <c r="Q35" s="107">
        <f t="shared" si="3"/>
        <v>0</v>
      </c>
      <c r="R35" s="107">
        <f t="shared" si="3"/>
        <v>0</v>
      </c>
      <c r="S35" s="107">
        <f t="shared" si="3"/>
        <v>0</v>
      </c>
      <c r="T35" s="108">
        <f t="shared" si="1"/>
        <v>0</v>
      </c>
      <c r="U35" s="26" t="str">
        <f t="shared" si="2"/>
        <v>1юн</v>
      </c>
      <c r="V35" s="24" t="e">
        <f>VLOOKUP($X35,УЧАСТНИКИ!$A$2:$L$1106,9,FALSE)</f>
        <v>#N/A</v>
      </c>
      <c r="W35" s="22" t="e">
        <f>VLOOKUP($X35,УЧАСТНИКИ!$A$2:$L$1106,10,FALSE)</f>
        <v>#N/A</v>
      </c>
    </row>
    <row r="36" spans="1:42" ht="13.2" customHeight="1" x14ac:dyDescent="0.25">
      <c r="A36" s="34" t="s">
        <v>122</v>
      </c>
      <c r="B36" s="22" t="e">
        <f>VLOOKUP($X36,УЧАСТНИКИ!$A$2:$L$1106,3,FALSE)</f>
        <v>#N/A</v>
      </c>
      <c r="C36" s="23" t="e">
        <f>VLOOKUP($X36,УЧАСТНИКИ!$A$2:$L$1106,4,FALSE)</f>
        <v>#N/A</v>
      </c>
      <c r="D36" s="23" t="e">
        <f>VLOOKUP($X36,УЧАСТНИКИ!$A$2:$L$1106,8,FALSE)</f>
        <v>#N/A</v>
      </c>
      <c r="E36" s="22" t="e">
        <f>VLOOKUP($X36,УЧАСТНИКИ!$A$2:$L$1106,5,FALSE)</f>
        <v>#N/A</v>
      </c>
      <c r="F36" s="23" t="e">
        <f>VLOOKUP($R36,УЧАСТНИКИ!$A$2:$L$1106,7,FALSE)</f>
        <v>#N/A</v>
      </c>
      <c r="G36" s="24" t="e">
        <f>VLOOKUP($X36,УЧАСТНИКИ!$A$2:$L$1106,11,FALSE)</f>
        <v>#N/A</v>
      </c>
      <c r="H36" s="25"/>
      <c r="I36" s="25"/>
      <c r="J36" s="25"/>
      <c r="K36" s="25"/>
      <c r="L36" s="25"/>
      <c r="M36" s="25"/>
      <c r="N36" s="107">
        <f t="shared" si="3"/>
        <v>0</v>
      </c>
      <c r="O36" s="107">
        <f t="shared" si="3"/>
        <v>0</v>
      </c>
      <c r="P36" s="107">
        <f t="shared" si="3"/>
        <v>0</v>
      </c>
      <c r="Q36" s="107">
        <f t="shared" si="3"/>
        <v>0</v>
      </c>
      <c r="R36" s="107">
        <f t="shared" si="3"/>
        <v>0</v>
      </c>
      <c r="S36" s="107">
        <f t="shared" si="3"/>
        <v>0</v>
      </c>
      <c r="T36" s="108">
        <f t="shared" si="1"/>
        <v>0</v>
      </c>
      <c r="U36" s="26" t="str">
        <f t="shared" si="2"/>
        <v>1юн</v>
      </c>
      <c r="V36" s="24" t="e">
        <f>VLOOKUP($X36,УЧАСТНИКИ!$A$2:$L$1106,9,FALSE)</f>
        <v>#N/A</v>
      </c>
      <c r="W36" s="22" t="e">
        <f>VLOOKUP($X36,УЧАСТНИКИ!$A$2:$L$1106,10,FALSE)</f>
        <v>#N/A</v>
      </c>
    </row>
    <row r="37" spans="1:42" ht="13.2" customHeight="1" x14ac:dyDescent="0.25">
      <c r="A37" s="34" t="s">
        <v>123</v>
      </c>
      <c r="B37" s="22" t="e">
        <f>VLOOKUP($X37,УЧАСТНИКИ!$A$2:$L$1106,3,FALSE)</f>
        <v>#N/A</v>
      </c>
      <c r="C37" s="23" t="e">
        <f>VLOOKUP($X37,УЧАСТНИКИ!$A$2:$L$1106,4,FALSE)</f>
        <v>#N/A</v>
      </c>
      <c r="D37" s="23" t="e">
        <f>VLOOKUP($X37,УЧАСТНИКИ!$A$2:$L$1106,8,FALSE)</f>
        <v>#N/A</v>
      </c>
      <c r="E37" s="22" t="e">
        <f>VLOOKUP($X37,УЧАСТНИКИ!$A$2:$L$1106,5,FALSE)</f>
        <v>#N/A</v>
      </c>
      <c r="F37" s="23" t="e">
        <f>VLOOKUP($R37,УЧАСТНИКИ!$A$2:$L$1106,7,FALSE)</f>
        <v>#N/A</v>
      </c>
      <c r="G37" s="24" t="e">
        <f>VLOOKUP($X37,УЧАСТНИКИ!$A$2:$L$1106,11,FALSE)</f>
        <v>#N/A</v>
      </c>
      <c r="H37" s="25"/>
      <c r="I37" s="25"/>
      <c r="J37" s="25"/>
      <c r="K37" s="25"/>
      <c r="L37" s="25"/>
      <c r="M37" s="25"/>
      <c r="N37" s="107">
        <f t="shared" si="3"/>
        <v>0</v>
      </c>
      <c r="O37" s="107">
        <f t="shared" si="3"/>
        <v>0</v>
      </c>
      <c r="P37" s="107">
        <f t="shared" si="3"/>
        <v>0</v>
      </c>
      <c r="Q37" s="107">
        <f t="shared" si="3"/>
        <v>0</v>
      </c>
      <c r="R37" s="107">
        <f t="shared" si="3"/>
        <v>0</v>
      </c>
      <c r="S37" s="107">
        <f t="shared" si="3"/>
        <v>0</v>
      </c>
      <c r="T37" s="108">
        <f t="shared" si="1"/>
        <v>0</v>
      </c>
      <c r="U37" s="26" t="str">
        <f t="shared" si="2"/>
        <v>1юн</v>
      </c>
      <c r="V37" s="24" t="e">
        <f>VLOOKUP($X37,УЧАСТНИКИ!$A$2:$L$1106,9,FALSE)</f>
        <v>#N/A</v>
      </c>
      <c r="W37" s="22" t="e">
        <f>VLOOKUP($X37,УЧАСТНИКИ!$A$2:$L$1106,10,FALSE)</f>
        <v>#N/A</v>
      </c>
      <c r="X37" s="27"/>
      <c r="Y37" s="27"/>
      <c r="Z37" s="27"/>
      <c r="AA37" s="127"/>
      <c r="AB37" s="127"/>
      <c r="AC37" s="367"/>
      <c r="AD37" s="367"/>
      <c r="AE37" s="367"/>
      <c r="AF37" s="1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</row>
    <row r="38" spans="1:42" s="110" customFormat="1" ht="13.2" customHeight="1" x14ac:dyDescent="0.25">
      <c r="A38" s="34" t="s">
        <v>124</v>
      </c>
      <c r="B38" s="22" t="e">
        <f>VLOOKUP($X38,УЧАСТНИКИ!$A$2:$L$1106,3,FALSE)</f>
        <v>#N/A</v>
      </c>
      <c r="C38" s="23" t="e">
        <f>VLOOKUP($X38,УЧАСТНИКИ!$A$2:$L$1106,4,FALSE)</f>
        <v>#N/A</v>
      </c>
      <c r="D38" s="23" t="e">
        <f>VLOOKUP($X38,УЧАСТНИКИ!$A$2:$L$1106,8,FALSE)</f>
        <v>#N/A</v>
      </c>
      <c r="E38" s="22" t="e">
        <f>VLOOKUP($X38,УЧАСТНИКИ!$A$2:$L$1106,5,FALSE)</f>
        <v>#N/A</v>
      </c>
      <c r="F38" s="23" t="e">
        <f>VLOOKUP($R38,УЧАСТНИКИ!$A$2:$L$1106,7,FALSE)</f>
        <v>#N/A</v>
      </c>
      <c r="G38" s="24" t="e">
        <f>VLOOKUP($X38,УЧАСТНИКИ!$A$2:$L$1106,11,FALSE)</f>
        <v>#N/A</v>
      </c>
      <c r="H38" s="25"/>
      <c r="I38" s="25"/>
      <c r="J38" s="25"/>
      <c r="K38" s="25"/>
      <c r="L38" s="25"/>
      <c r="M38" s="25"/>
      <c r="N38" s="107">
        <f t="shared" si="3"/>
        <v>0</v>
      </c>
      <c r="O38" s="107">
        <f t="shared" si="3"/>
        <v>0</v>
      </c>
      <c r="P38" s="107">
        <f t="shared" si="3"/>
        <v>0</v>
      </c>
      <c r="Q38" s="107">
        <f t="shared" si="3"/>
        <v>0</v>
      </c>
      <c r="R38" s="107">
        <f t="shared" si="3"/>
        <v>0</v>
      </c>
      <c r="S38" s="107">
        <f t="shared" si="3"/>
        <v>0</v>
      </c>
      <c r="T38" s="108">
        <f t="shared" si="1"/>
        <v>0</v>
      </c>
      <c r="U38" s="26" t="str">
        <f t="shared" si="2"/>
        <v>1юн</v>
      </c>
      <c r="V38" s="24" t="e">
        <f>VLOOKUP($X38,УЧАСТНИКИ!$A$2:$L$1106,9,FALSE)</f>
        <v>#N/A</v>
      </c>
      <c r="W38" s="22" t="e">
        <f>VLOOKUP($X38,УЧАСТНИКИ!$A$2:$L$1106,10,FALSE)</f>
        <v>#N/A</v>
      </c>
      <c r="Y38" s="112"/>
      <c r="Z38" s="111"/>
      <c r="AA38" s="112"/>
      <c r="AB38" s="112"/>
      <c r="AC38" s="112"/>
      <c r="AD38" s="112"/>
      <c r="AE38" s="112"/>
      <c r="AF38" s="112"/>
      <c r="AG38" s="112"/>
      <c r="AH38" s="113"/>
      <c r="AI38" s="112"/>
      <c r="AJ38" s="112"/>
      <c r="AK38" s="114"/>
    </row>
    <row r="39" spans="1:42" s="110" customFormat="1" ht="13.2" customHeight="1" x14ac:dyDescent="0.25">
      <c r="A39" s="34" t="s">
        <v>125</v>
      </c>
      <c r="B39" s="22" t="e">
        <f>VLOOKUP($X39,УЧАСТНИКИ!$A$2:$L$1106,3,FALSE)</f>
        <v>#N/A</v>
      </c>
      <c r="C39" s="23" t="e">
        <f>VLOOKUP($X39,УЧАСТНИКИ!$A$2:$L$1106,4,FALSE)</f>
        <v>#N/A</v>
      </c>
      <c r="D39" s="23" t="e">
        <f>VLOOKUP($X39,УЧАСТНИКИ!$A$2:$L$1106,8,FALSE)</f>
        <v>#N/A</v>
      </c>
      <c r="E39" s="22" t="e">
        <f>VLOOKUP($X39,УЧАСТНИКИ!$A$2:$L$1106,5,FALSE)</f>
        <v>#N/A</v>
      </c>
      <c r="F39" s="23" t="e">
        <f>VLOOKUP($R39,УЧАСТНИКИ!$A$2:$L$1106,7,FALSE)</f>
        <v>#N/A</v>
      </c>
      <c r="G39" s="24" t="e">
        <f>VLOOKUP($X39,УЧАСТНИКИ!$A$2:$L$1106,11,FALSE)</f>
        <v>#N/A</v>
      </c>
      <c r="H39" s="25"/>
      <c r="I39" s="25"/>
      <c r="J39" s="25"/>
      <c r="K39" s="25"/>
      <c r="L39" s="25"/>
      <c r="M39" s="25"/>
      <c r="N39" s="107">
        <f t="shared" si="3"/>
        <v>0</v>
      </c>
      <c r="O39" s="107">
        <f t="shared" si="3"/>
        <v>0</v>
      </c>
      <c r="P39" s="107">
        <f t="shared" si="3"/>
        <v>0</v>
      </c>
      <c r="Q39" s="107">
        <f t="shared" si="3"/>
        <v>0</v>
      </c>
      <c r="R39" s="107">
        <f t="shared" si="3"/>
        <v>0</v>
      </c>
      <c r="S39" s="107">
        <f t="shared" si="3"/>
        <v>0</v>
      </c>
      <c r="T39" s="108">
        <f t="shared" si="1"/>
        <v>0</v>
      </c>
      <c r="U39" s="26" t="str">
        <f t="shared" si="2"/>
        <v>1юн</v>
      </c>
      <c r="V39" s="24" t="e">
        <f>VLOOKUP($X39,УЧАСТНИКИ!$A$2:$L$1106,9,FALSE)</f>
        <v>#N/A</v>
      </c>
      <c r="W39" s="22" t="e">
        <f>VLOOKUP($X39,УЧАСТНИКИ!$A$2:$L$1106,10,FALSE)</f>
        <v>#N/A</v>
      </c>
      <c r="X39" s="115"/>
      <c r="Y39" s="112"/>
      <c r="Z39" s="111"/>
      <c r="AA39" s="112"/>
      <c r="AB39" s="112"/>
      <c r="AC39" s="112"/>
      <c r="AD39" s="112"/>
      <c r="AE39" s="112"/>
      <c r="AF39" s="112"/>
      <c r="AG39" s="112"/>
      <c r="AH39" s="113"/>
      <c r="AI39" s="112"/>
      <c r="AJ39" s="112"/>
      <c r="AK39" s="114"/>
    </row>
    <row r="40" spans="1:42" s="110" customFormat="1" ht="13.2" customHeight="1" x14ac:dyDescent="0.25">
      <c r="A40" s="34" t="s">
        <v>126</v>
      </c>
      <c r="B40" s="22" t="e">
        <f>VLOOKUP($X40,УЧАСТНИКИ!$A$2:$L$1106,3,FALSE)</f>
        <v>#N/A</v>
      </c>
      <c r="C40" s="23" t="e">
        <f>VLOOKUP($X40,УЧАСТНИКИ!$A$2:$L$1106,4,FALSE)</f>
        <v>#N/A</v>
      </c>
      <c r="D40" s="23" t="e">
        <f>VLOOKUP($X40,УЧАСТНИКИ!$A$2:$L$1106,8,FALSE)</f>
        <v>#N/A</v>
      </c>
      <c r="E40" s="22" t="e">
        <f>VLOOKUP($X40,УЧАСТНИКИ!$A$2:$L$1106,5,FALSE)</f>
        <v>#N/A</v>
      </c>
      <c r="F40" s="23" t="e">
        <f>VLOOKUP($R40,УЧАСТНИКИ!$A$2:$L$1106,7,FALSE)</f>
        <v>#N/A</v>
      </c>
      <c r="G40" s="24" t="e">
        <f>VLOOKUP($X40,УЧАСТНИКИ!$A$2:$L$1106,11,FALSE)</f>
        <v>#N/A</v>
      </c>
      <c r="H40" s="25"/>
      <c r="I40" s="25"/>
      <c r="J40" s="25"/>
      <c r="K40" s="25"/>
      <c r="L40" s="25"/>
      <c r="M40" s="25"/>
      <c r="N40" s="107">
        <f t="shared" si="3"/>
        <v>0</v>
      </c>
      <c r="O40" s="107">
        <f t="shared" si="3"/>
        <v>0</v>
      </c>
      <c r="P40" s="107">
        <f t="shared" si="3"/>
        <v>0</v>
      </c>
      <c r="Q40" s="107">
        <f t="shared" si="3"/>
        <v>0</v>
      </c>
      <c r="R40" s="107">
        <f t="shared" si="3"/>
        <v>0</v>
      </c>
      <c r="S40" s="107">
        <f t="shared" si="3"/>
        <v>0</v>
      </c>
      <c r="T40" s="108">
        <f t="shared" si="1"/>
        <v>0</v>
      </c>
      <c r="U40" s="26" t="str">
        <f t="shared" si="2"/>
        <v>1юн</v>
      </c>
      <c r="V40" s="24" t="e">
        <f>VLOOKUP($X40,УЧАСТНИКИ!$A$2:$L$1106,9,FALSE)</f>
        <v>#N/A</v>
      </c>
      <c r="W40" s="22" t="e">
        <f>VLOOKUP($X40,УЧАСТНИКИ!$A$2:$L$1106,10,FALSE)</f>
        <v>#N/A</v>
      </c>
      <c r="Y40" s="112"/>
      <c r="Z40" s="111"/>
      <c r="AA40" s="112"/>
      <c r="AB40" s="112"/>
      <c r="AC40" s="112"/>
      <c r="AD40" s="112"/>
      <c r="AE40" s="112"/>
      <c r="AF40" s="112"/>
      <c r="AG40" s="112"/>
      <c r="AH40" s="113"/>
      <c r="AI40" s="112"/>
      <c r="AJ40" s="112"/>
      <c r="AK40" s="114"/>
    </row>
    <row r="41" spans="1:42" s="110" customFormat="1" ht="13.2" customHeight="1" x14ac:dyDescent="0.25">
      <c r="A41" s="34" t="s">
        <v>127</v>
      </c>
      <c r="B41" s="22" t="e">
        <f>VLOOKUP($X41,УЧАСТНИКИ!$A$2:$L$1106,3,FALSE)</f>
        <v>#N/A</v>
      </c>
      <c r="C41" s="23" t="e">
        <f>VLOOKUP($X41,УЧАСТНИКИ!$A$2:$L$1106,4,FALSE)</f>
        <v>#N/A</v>
      </c>
      <c r="D41" s="23" t="e">
        <f>VLOOKUP($X41,УЧАСТНИКИ!$A$2:$L$1106,8,FALSE)</f>
        <v>#N/A</v>
      </c>
      <c r="E41" s="22" t="e">
        <f>VLOOKUP($X41,УЧАСТНИКИ!$A$2:$L$1106,5,FALSE)</f>
        <v>#N/A</v>
      </c>
      <c r="F41" s="23" t="e">
        <f>VLOOKUP($R41,УЧАСТНИКИ!$A$2:$L$1106,7,FALSE)</f>
        <v>#N/A</v>
      </c>
      <c r="G41" s="24" t="e">
        <f>VLOOKUP($X41,УЧАСТНИКИ!$A$2:$L$1106,11,FALSE)</f>
        <v>#N/A</v>
      </c>
      <c r="H41" s="25"/>
      <c r="I41" s="25"/>
      <c r="J41" s="25"/>
      <c r="K41" s="25"/>
      <c r="L41" s="25"/>
      <c r="M41" s="25"/>
      <c r="N41" s="107">
        <f t="shared" si="3"/>
        <v>0</v>
      </c>
      <c r="O41" s="107">
        <f t="shared" si="3"/>
        <v>0</v>
      </c>
      <c r="P41" s="107">
        <f t="shared" si="3"/>
        <v>0</v>
      </c>
      <c r="Q41" s="107">
        <f t="shared" si="3"/>
        <v>0</v>
      </c>
      <c r="R41" s="107">
        <f t="shared" si="3"/>
        <v>0</v>
      </c>
      <c r="S41" s="107">
        <f t="shared" si="3"/>
        <v>0</v>
      </c>
      <c r="T41" s="108">
        <f t="shared" si="1"/>
        <v>0</v>
      </c>
      <c r="U41" s="26" t="str">
        <f t="shared" si="2"/>
        <v>1юн</v>
      </c>
      <c r="V41" s="24" t="e">
        <f>VLOOKUP($X41,УЧАСТНИКИ!$A$2:$L$1106,9,FALSE)</f>
        <v>#N/A</v>
      </c>
      <c r="W41" s="22" t="e">
        <f>VLOOKUP($X41,УЧАСТНИКИ!$A$2:$L$1106,10,FALSE)</f>
        <v>#N/A</v>
      </c>
      <c r="X41" s="115"/>
      <c r="Y41" s="112"/>
      <c r="Z41" s="111"/>
      <c r="AA41" s="112"/>
      <c r="AB41" s="112"/>
      <c r="AC41" s="112"/>
      <c r="AD41" s="112"/>
      <c r="AE41" s="112"/>
      <c r="AF41" s="112"/>
      <c r="AG41" s="112"/>
      <c r="AH41" s="113"/>
      <c r="AI41" s="112"/>
      <c r="AJ41" s="112"/>
      <c r="AK41" s="114"/>
    </row>
    <row r="42" spans="1:42" s="110" customFormat="1" ht="13.2" customHeight="1" x14ac:dyDescent="0.25">
      <c r="A42" s="34" t="s">
        <v>128</v>
      </c>
      <c r="B42" s="22" t="e">
        <f>VLOOKUP($X42,УЧАСТНИКИ!$A$2:$L$1106,3,FALSE)</f>
        <v>#N/A</v>
      </c>
      <c r="C42" s="23" t="e">
        <f>VLOOKUP($X42,УЧАСТНИКИ!$A$2:$L$1106,4,FALSE)</f>
        <v>#N/A</v>
      </c>
      <c r="D42" s="23" t="e">
        <f>VLOOKUP($X42,УЧАСТНИКИ!$A$2:$L$1106,8,FALSE)</f>
        <v>#N/A</v>
      </c>
      <c r="E42" s="22" t="e">
        <f>VLOOKUP($X42,УЧАСТНИКИ!$A$2:$L$1106,5,FALSE)</f>
        <v>#N/A</v>
      </c>
      <c r="F42" s="23" t="e">
        <f>VLOOKUP($R42,УЧАСТНИКИ!$A$2:$L$1106,7,FALSE)</f>
        <v>#N/A</v>
      </c>
      <c r="G42" s="24" t="e">
        <f>VLOOKUP($X42,УЧАСТНИКИ!$A$2:$L$1106,11,FALSE)</f>
        <v>#N/A</v>
      </c>
      <c r="H42" s="25"/>
      <c r="I42" s="25"/>
      <c r="J42" s="25"/>
      <c r="K42" s="25"/>
      <c r="L42" s="25"/>
      <c r="M42" s="25"/>
      <c r="N42" s="107">
        <f t="shared" si="3"/>
        <v>0</v>
      </c>
      <c r="O42" s="107">
        <f t="shared" si="3"/>
        <v>0</v>
      </c>
      <c r="P42" s="107">
        <f t="shared" si="3"/>
        <v>0</v>
      </c>
      <c r="Q42" s="107">
        <f t="shared" si="3"/>
        <v>0</v>
      </c>
      <c r="R42" s="107">
        <f t="shared" si="3"/>
        <v>0</v>
      </c>
      <c r="S42" s="107">
        <f t="shared" si="3"/>
        <v>0</v>
      </c>
      <c r="T42" s="108">
        <f t="shared" si="1"/>
        <v>0</v>
      </c>
      <c r="U42" s="26" t="str">
        <f t="shared" si="2"/>
        <v>1юн</v>
      </c>
      <c r="V42" s="24" t="e">
        <f>VLOOKUP($X42,УЧАСТНИКИ!$A$2:$L$1106,9,FALSE)</f>
        <v>#N/A</v>
      </c>
      <c r="W42" s="22" t="e">
        <f>VLOOKUP($X42,УЧАСТНИКИ!$A$2:$L$1106,10,FALSE)</f>
        <v>#N/A</v>
      </c>
      <c r="Y42" s="112"/>
      <c r="Z42" s="111"/>
      <c r="AA42" s="112"/>
      <c r="AB42" s="112"/>
      <c r="AC42" s="112"/>
      <c r="AD42" s="112"/>
      <c r="AE42" s="112"/>
      <c r="AF42" s="112"/>
      <c r="AG42" s="112"/>
      <c r="AH42" s="113"/>
      <c r="AI42" s="112"/>
      <c r="AJ42" s="112"/>
      <c r="AK42" s="114"/>
    </row>
    <row r="43" spans="1:42" s="110" customFormat="1" ht="13.2" customHeight="1" x14ac:dyDescent="0.25">
      <c r="A43" s="34" t="s">
        <v>129</v>
      </c>
      <c r="B43" s="22" t="e">
        <f>VLOOKUP($X43,УЧАСТНИКИ!$A$2:$L$1106,3,FALSE)</f>
        <v>#N/A</v>
      </c>
      <c r="C43" s="23" t="e">
        <f>VLOOKUP($X43,УЧАСТНИКИ!$A$2:$L$1106,4,FALSE)</f>
        <v>#N/A</v>
      </c>
      <c r="D43" s="23" t="e">
        <f>VLOOKUP($X43,УЧАСТНИКИ!$A$2:$L$1106,8,FALSE)</f>
        <v>#N/A</v>
      </c>
      <c r="E43" s="22" t="e">
        <f>VLOOKUP($X43,УЧАСТНИКИ!$A$2:$L$1106,5,FALSE)</f>
        <v>#N/A</v>
      </c>
      <c r="F43" s="23" t="e">
        <f>VLOOKUP($R43,УЧАСТНИКИ!$A$2:$L$1106,7,FALSE)</f>
        <v>#N/A</v>
      </c>
      <c r="G43" s="24" t="e">
        <f>VLOOKUP($X43,УЧАСТНИКИ!$A$2:$L$1106,11,FALSE)</f>
        <v>#N/A</v>
      </c>
      <c r="H43" s="25"/>
      <c r="I43" s="25"/>
      <c r="J43" s="25"/>
      <c r="K43" s="25"/>
      <c r="L43" s="25"/>
      <c r="M43" s="25"/>
      <c r="N43" s="107">
        <f t="shared" si="3"/>
        <v>0</v>
      </c>
      <c r="O43" s="107">
        <f t="shared" si="3"/>
        <v>0</v>
      </c>
      <c r="P43" s="107">
        <f t="shared" si="3"/>
        <v>0</v>
      </c>
      <c r="Q43" s="107">
        <f t="shared" si="3"/>
        <v>0</v>
      </c>
      <c r="R43" s="107">
        <f t="shared" si="3"/>
        <v>0</v>
      </c>
      <c r="S43" s="107">
        <f t="shared" si="3"/>
        <v>0</v>
      </c>
      <c r="T43" s="108">
        <f t="shared" si="1"/>
        <v>0</v>
      </c>
      <c r="U43" s="26" t="str">
        <f t="shared" si="2"/>
        <v>1юн</v>
      </c>
      <c r="V43" s="24" t="e">
        <f>VLOOKUP($X43,УЧАСТНИКИ!$A$2:$L$1106,9,FALSE)</f>
        <v>#N/A</v>
      </c>
      <c r="W43" s="22" t="e">
        <f>VLOOKUP($X43,УЧАСТНИКИ!$A$2:$L$1106,10,FALSE)</f>
        <v>#N/A</v>
      </c>
      <c r="X43" s="115"/>
      <c r="Y43" s="112"/>
      <c r="Z43" s="111"/>
      <c r="AA43" s="112"/>
      <c r="AB43" s="112"/>
      <c r="AC43" s="112"/>
      <c r="AD43" s="112"/>
      <c r="AE43" s="112"/>
      <c r="AF43" s="112"/>
      <c r="AG43" s="112"/>
      <c r="AH43" s="113"/>
      <c r="AI43" s="112"/>
      <c r="AJ43" s="112"/>
      <c r="AK43" s="114"/>
    </row>
    <row r="44" spans="1:42" s="110" customFormat="1" ht="13.2" customHeight="1" x14ac:dyDescent="0.25">
      <c r="A44" s="34" t="s">
        <v>130</v>
      </c>
      <c r="B44" s="22" t="e">
        <f>VLOOKUP($X44,УЧАСТНИКИ!$A$2:$L$1106,3,FALSE)</f>
        <v>#N/A</v>
      </c>
      <c r="C44" s="23" t="e">
        <f>VLOOKUP($X44,УЧАСТНИКИ!$A$2:$L$1106,4,FALSE)</f>
        <v>#N/A</v>
      </c>
      <c r="D44" s="23" t="e">
        <f>VLOOKUP($X44,УЧАСТНИКИ!$A$2:$L$1106,8,FALSE)</f>
        <v>#N/A</v>
      </c>
      <c r="E44" s="22" t="e">
        <f>VLOOKUP($X44,УЧАСТНИКИ!$A$2:$L$1106,5,FALSE)</f>
        <v>#N/A</v>
      </c>
      <c r="F44" s="23" t="e">
        <f>VLOOKUP($R44,УЧАСТНИКИ!$A$2:$L$1106,7,FALSE)</f>
        <v>#N/A</v>
      </c>
      <c r="G44" s="24" t="e">
        <f>VLOOKUP($X44,УЧАСТНИКИ!$A$2:$L$1106,11,FALSE)</f>
        <v>#N/A</v>
      </c>
      <c r="H44" s="25"/>
      <c r="I44" s="25"/>
      <c r="J44" s="25"/>
      <c r="K44" s="25"/>
      <c r="L44" s="25"/>
      <c r="M44" s="25"/>
      <c r="N44" s="107">
        <f t="shared" si="3"/>
        <v>0</v>
      </c>
      <c r="O44" s="107">
        <f t="shared" si="3"/>
        <v>0</v>
      </c>
      <c r="P44" s="107">
        <f t="shared" si="3"/>
        <v>0</v>
      </c>
      <c r="Q44" s="107">
        <f t="shared" si="3"/>
        <v>0</v>
      </c>
      <c r="R44" s="107">
        <f t="shared" si="3"/>
        <v>0</v>
      </c>
      <c r="S44" s="107">
        <f t="shared" si="3"/>
        <v>0</v>
      </c>
      <c r="T44" s="108">
        <f t="shared" si="1"/>
        <v>0</v>
      </c>
      <c r="U44" s="26" t="str">
        <f t="shared" si="2"/>
        <v>1юн</v>
      </c>
      <c r="V44" s="24" t="e">
        <f>VLOOKUP($X44,УЧАСТНИКИ!$A$2:$L$1106,9,FALSE)</f>
        <v>#N/A</v>
      </c>
      <c r="W44" s="22" t="e">
        <f>VLOOKUP($X44,УЧАСТНИКИ!$A$2:$L$1106,10,FALSE)</f>
        <v>#N/A</v>
      </c>
      <c r="Y44" s="112"/>
      <c r="Z44" s="111"/>
      <c r="AA44" s="112"/>
      <c r="AB44" s="112"/>
      <c r="AC44" s="112"/>
      <c r="AD44" s="112"/>
      <c r="AE44" s="112"/>
      <c r="AF44" s="112"/>
      <c r="AG44" s="112"/>
      <c r="AH44" s="113"/>
      <c r="AI44" s="112"/>
      <c r="AJ44" s="112"/>
      <c r="AK44" s="114"/>
    </row>
    <row r="45" spans="1:42" s="110" customFormat="1" ht="13.2" customHeight="1" x14ac:dyDescent="0.25">
      <c r="A45" s="34" t="s">
        <v>131</v>
      </c>
      <c r="B45" s="22" t="e">
        <f>VLOOKUP($X45,УЧАСТНИКИ!$A$2:$L$1106,3,FALSE)</f>
        <v>#N/A</v>
      </c>
      <c r="C45" s="23" t="e">
        <f>VLOOKUP($X45,УЧАСТНИКИ!$A$2:$L$1106,4,FALSE)</f>
        <v>#N/A</v>
      </c>
      <c r="D45" s="23" t="e">
        <f>VLOOKUP($X45,УЧАСТНИКИ!$A$2:$L$1106,8,FALSE)</f>
        <v>#N/A</v>
      </c>
      <c r="E45" s="22" t="e">
        <f>VLOOKUP($X45,УЧАСТНИКИ!$A$2:$L$1106,5,FALSE)</f>
        <v>#N/A</v>
      </c>
      <c r="F45" s="23" t="e">
        <f>VLOOKUP($R45,УЧАСТНИКИ!$A$2:$L$1106,7,FALSE)</f>
        <v>#N/A</v>
      </c>
      <c r="G45" s="24" t="e">
        <f>VLOOKUP($X45,УЧАСТНИКИ!$A$2:$L$1106,11,FALSE)</f>
        <v>#N/A</v>
      </c>
      <c r="H45" s="25"/>
      <c r="I45" s="25"/>
      <c r="J45" s="25"/>
      <c r="K45" s="25"/>
      <c r="L45" s="25"/>
      <c r="M45" s="25"/>
      <c r="N45" s="107">
        <f t="shared" si="3"/>
        <v>0</v>
      </c>
      <c r="O45" s="107">
        <f t="shared" si="3"/>
        <v>0</v>
      </c>
      <c r="P45" s="107">
        <f t="shared" si="3"/>
        <v>0</v>
      </c>
      <c r="Q45" s="107">
        <f t="shared" si="3"/>
        <v>0</v>
      </c>
      <c r="R45" s="107">
        <f t="shared" si="3"/>
        <v>0</v>
      </c>
      <c r="S45" s="107">
        <f t="shared" si="3"/>
        <v>0</v>
      </c>
      <c r="T45" s="108">
        <f t="shared" si="1"/>
        <v>0</v>
      </c>
      <c r="U45" s="26" t="str">
        <f t="shared" si="2"/>
        <v>1юн</v>
      </c>
      <c r="V45" s="24" t="e">
        <f>VLOOKUP($X45,УЧАСТНИКИ!$A$2:$L$1106,9,FALSE)</f>
        <v>#N/A</v>
      </c>
      <c r="W45" s="22" t="e">
        <f>VLOOKUP($X45,УЧАСТНИКИ!$A$2:$L$1106,10,FALSE)</f>
        <v>#N/A</v>
      </c>
      <c r="X45" s="115"/>
      <c r="Y45" s="112"/>
      <c r="Z45" s="111"/>
      <c r="AA45" s="112"/>
      <c r="AB45" s="112"/>
      <c r="AC45" s="112"/>
      <c r="AD45" s="112"/>
      <c r="AE45" s="112"/>
      <c r="AF45" s="112"/>
      <c r="AG45" s="112"/>
      <c r="AH45" s="113"/>
      <c r="AI45" s="112"/>
      <c r="AJ45" s="112"/>
      <c r="AK45" s="114"/>
    </row>
    <row r="46" spans="1:42" s="110" customFormat="1" ht="13.2" customHeight="1" x14ac:dyDescent="0.25">
      <c r="A46" s="34" t="s">
        <v>132</v>
      </c>
      <c r="B46" s="22" t="e">
        <f>VLOOKUP($X46,УЧАСТНИКИ!$A$2:$L$1106,3,FALSE)</f>
        <v>#N/A</v>
      </c>
      <c r="C46" s="23" t="e">
        <f>VLOOKUP($X46,УЧАСТНИКИ!$A$2:$L$1106,4,FALSE)</f>
        <v>#N/A</v>
      </c>
      <c r="D46" s="23" t="e">
        <f>VLOOKUP($X46,УЧАСТНИКИ!$A$2:$L$1106,8,FALSE)</f>
        <v>#N/A</v>
      </c>
      <c r="E46" s="22" t="e">
        <f>VLOOKUP($X46,УЧАСТНИКИ!$A$2:$L$1106,5,FALSE)</f>
        <v>#N/A</v>
      </c>
      <c r="F46" s="23" t="e">
        <f>VLOOKUP($R46,УЧАСТНИКИ!$A$2:$L$1106,7,FALSE)</f>
        <v>#N/A</v>
      </c>
      <c r="G46" s="24" t="e">
        <f>VLOOKUP($X46,УЧАСТНИКИ!$A$2:$L$1106,11,FALSE)</f>
        <v>#N/A</v>
      </c>
      <c r="H46" s="25"/>
      <c r="I46" s="25"/>
      <c r="J46" s="25"/>
      <c r="K46" s="25"/>
      <c r="L46" s="25"/>
      <c r="M46" s="25"/>
      <c r="N46" s="107">
        <f t="shared" si="3"/>
        <v>0</v>
      </c>
      <c r="O46" s="107">
        <f t="shared" si="3"/>
        <v>0</v>
      </c>
      <c r="P46" s="107">
        <f t="shared" si="3"/>
        <v>0</v>
      </c>
      <c r="Q46" s="107">
        <f t="shared" si="3"/>
        <v>0</v>
      </c>
      <c r="R46" s="107">
        <f t="shared" si="3"/>
        <v>0</v>
      </c>
      <c r="S46" s="107">
        <f t="shared" si="3"/>
        <v>0</v>
      </c>
      <c r="T46" s="108">
        <f t="shared" si="1"/>
        <v>0</v>
      </c>
      <c r="U46" s="26" t="str">
        <f t="shared" si="2"/>
        <v>1юн</v>
      </c>
      <c r="V46" s="24" t="e">
        <f>VLOOKUP($X46,УЧАСТНИКИ!$A$2:$L$1106,9,FALSE)</f>
        <v>#N/A</v>
      </c>
      <c r="W46" s="22" t="e">
        <f>VLOOKUP($X46,УЧАСТНИКИ!$A$2:$L$1106,10,FALSE)</f>
        <v>#N/A</v>
      </c>
      <c r="Y46" s="112"/>
      <c r="Z46" s="111"/>
      <c r="AA46" s="112"/>
      <c r="AB46" s="112"/>
      <c r="AC46" s="112"/>
      <c r="AD46" s="112"/>
      <c r="AE46" s="112"/>
      <c r="AF46" s="112"/>
      <c r="AG46" s="112"/>
      <c r="AH46" s="113"/>
      <c r="AI46" s="112"/>
      <c r="AJ46" s="112"/>
      <c r="AK46" s="114"/>
    </row>
    <row r="47" spans="1:42" s="110" customFormat="1" ht="13.2" customHeight="1" x14ac:dyDescent="0.25">
      <c r="A47" s="34" t="s">
        <v>133</v>
      </c>
      <c r="B47" s="22" t="e">
        <f>VLOOKUP($X47,УЧАСТНИКИ!$A$2:$L$1106,3,FALSE)</f>
        <v>#N/A</v>
      </c>
      <c r="C47" s="23" t="e">
        <f>VLOOKUP($X47,УЧАСТНИКИ!$A$2:$L$1106,4,FALSE)</f>
        <v>#N/A</v>
      </c>
      <c r="D47" s="23" t="e">
        <f>VLOOKUP($X47,УЧАСТНИКИ!$A$2:$L$1106,8,FALSE)</f>
        <v>#N/A</v>
      </c>
      <c r="E47" s="22" t="e">
        <f>VLOOKUP($X47,УЧАСТНИКИ!$A$2:$L$1106,5,FALSE)</f>
        <v>#N/A</v>
      </c>
      <c r="F47" s="23" t="e">
        <f>VLOOKUP($R47,УЧАСТНИКИ!$A$2:$L$1106,7,FALSE)</f>
        <v>#N/A</v>
      </c>
      <c r="G47" s="24" t="e">
        <f>VLOOKUP($X47,УЧАСТНИКИ!$A$2:$L$1106,11,FALSE)</f>
        <v>#N/A</v>
      </c>
      <c r="H47" s="25"/>
      <c r="I47" s="25"/>
      <c r="J47" s="25"/>
      <c r="K47" s="25"/>
      <c r="L47" s="25"/>
      <c r="M47" s="25"/>
      <c r="N47" s="107">
        <f t="shared" si="3"/>
        <v>0</v>
      </c>
      <c r="O47" s="107">
        <f t="shared" si="3"/>
        <v>0</v>
      </c>
      <c r="P47" s="107">
        <f t="shared" si="3"/>
        <v>0</v>
      </c>
      <c r="Q47" s="107">
        <f t="shared" si="3"/>
        <v>0</v>
      </c>
      <c r="R47" s="107">
        <f t="shared" si="3"/>
        <v>0</v>
      </c>
      <c r="S47" s="107">
        <f t="shared" si="3"/>
        <v>0</v>
      </c>
      <c r="T47" s="108">
        <f t="shared" si="1"/>
        <v>0</v>
      </c>
      <c r="U47" s="26" t="str">
        <f t="shared" si="2"/>
        <v>1юн</v>
      </c>
      <c r="V47" s="24" t="e">
        <f>VLOOKUP($X47,УЧАСТНИКИ!$A$2:$L$1106,9,FALSE)</f>
        <v>#N/A</v>
      </c>
      <c r="W47" s="22" t="e">
        <f>VLOOKUP($X47,УЧАСТНИКИ!$A$2:$L$1106,10,FALSE)</f>
        <v>#N/A</v>
      </c>
      <c r="X47" s="115"/>
      <c r="Y47" s="112"/>
      <c r="Z47" s="111"/>
      <c r="AA47" s="112"/>
      <c r="AB47" s="112"/>
      <c r="AC47" s="112"/>
      <c r="AD47" s="112"/>
      <c r="AE47" s="112"/>
      <c r="AF47" s="112"/>
      <c r="AG47" s="112"/>
      <c r="AH47" s="113"/>
      <c r="AI47" s="112"/>
      <c r="AJ47" s="112"/>
      <c r="AK47" s="114"/>
    </row>
    <row r="48" spans="1:42" s="110" customFormat="1" ht="13.2" customHeight="1" x14ac:dyDescent="0.25">
      <c r="A48" s="34" t="s">
        <v>134</v>
      </c>
      <c r="B48" s="22" t="e">
        <f>VLOOKUP($X48,УЧАСТНИКИ!$A$2:$L$1106,3,FALSE)</f>
        <v>#N/A</v>
      </c>
      <c r="C48" s="23" t="e">
        <f>VLOOKUP($X48,УЧАСТНИКИ!$A$2:$L$1106,4,FALSE)</f>
        <v>#N/A</v>
      </c>
      <c r="D48" s="23" t="e">
        <f>VLOOKUP($X48,УЧАСТНИКИ!$A$2:$L$1106,8,FALSE)</f>
        <v>#N/A</v>
      </c>
      <c r="E48" s="22" t="e">
        <f>VLOOKUP($X48,УЧАСТНИКИ!$A$2:$L$1106,5,FALSE)</f>
        <v>#N/A</v>
      </c>
      <c r="F48" s="23" t="e">
        <f>VLOOKUP($R48,УЧАСТНИКИ!$A$2:$L$1106,7,FALSE)</f>
        <v>#N/A</v>
      </c>
      <c r="G48" s="24" t="e">
        <f>VLOOKUP($X48,УЧАСТНИКИ!$A$2:$L$1106,11,FALSE)</f>
        <v>#N/A</v>
      </c>
      <c r="H48" s="25"/>
      <c r="I48" s="25"/>
      <c r="J48" s="25"/>
      <c r="K48" s="25"/>
      <c r="L48" s="25"/>
      <c r="M48" s="25"/>
      <c r="N48" s="107">
        <f t="shared" si="3"/>
        <v>0</v>
      </c>
      <c r="O48" s="107">
        <f t="shared" si="3"/>
        <v>0</v>
      </c>
      <c r="P48" s="107">
        <f t="shared" si="3"/>
        <v>0</v>
      </c>
      <c r="Q48" s="107">
        <f t="shared" si="3"/>
        <v>0</v>
      </c>
      <c r="R48" s="107">
        <f t="shared" si="3"/>
        <v>0</v>
      </c>
      <c r="S48" s="107">
        <f t="shared" si="3"/>
        <v>0</v>
      </c>
      <c r="T48" s="108">
        <f t="shared" si="1"/>
        <v>0</v>
      </c>
      <c r="U48" s="26" t="str">
        <f t="shared" si="2"/>
        <v>1юн</v>
      </c>
      <c r="V48" s="24" t="e">
        <f>VLOOKUP($X48,УЧАСТНИКИ!$A$2:$L$1106,9,FALSE)</f>
        <v>#N/A</v>
      </c>
      <c r="W48" s="22" t="e">
        <f>VLOOKUP($X48,УЧАСТНИКИ!$A$2:$L$1106,10,FALSE)</f>
        <v>#N/A</v>
      </c>
      <c r="Y48" s="112"/>
      <c r="Z48" s="111"/>
      <c r="AA48" s="112"/>
      <c r="AB48" s="112"/>
      <c r="AC48" s="112"/>
      <c r="AD48" s="112"/>
      <c r="AE48" s="112"/>
      <c r="AF48" s="112"/>
      <c r="AG48" s="112"/>
      <c r="AH48" s="113"/>
      <c r="AI48" s="112"/>
      <c r="AJ48" s="112"/>
      <c r="AK48" s="114"/>
    </row>
    <row r="49" spans="1:37" s="110" customFormat="1" ht="13.2" customHeight="1" x14ac:dyDescent="0.25">
      <c r="A49" s="34" t="s">
        <v>135</v>
      </c>
      <c r="B49" s="22" t="e">
        <f>VLOOKUP($X49,УЧАСТНИКИ!$A$2:$L$1106,3,FALSE)</f>
        <v>#N/A</v>
      </c>
      <c r="C49" s="23" t="e">
        <f>VLOOKUP($X49,УЧАСТНИКИ!$A$2:$L$1106,4,FALSE)</f>
        <v>#N/A</v>
      </c>
      <c r="D49" s="23" t="e">
        <f>VLOOKUP($X49,УЧАСТНИКИ!$A$2:$L$1106,8,FALSE)</f>
        <v>#N/A</v>
      </c>
      <c r="E49" s="22" t="e">
        <f>VLOOKUP($X49,УЧАСТНИКИ!$A$2:$L$1106,5,FALSE)</f>
        <v>#N/A</v>
      </c>
      <c r="F49" s="23" t="e">
        <f>VLOOKUP($R49,УЧАСТНИКИ!$A$2:$L$1106,7,FALSE)</f>
        <v>#N/A</v>
      </c>
      <c r="G49" s="24" t="e">
        <f>VLOOKUP($X49,УЧАСТНИКИ!$A$2:$L$1106,11,FALSE)</f>
        <v>#N/A</v>
      </c>
      <c r="H49" s="25"/>
      <c r="I49" s="25"/>
      <c r="J49" s="25"/>
      <c r="K49" s="25"/>
      <c r="L49" s="25"/>
      <c r="M49" s="25"/>
      <c r="N49" s="107">
        <f t="shared" si="3"/>
        <v>0</v>
      </c>
      <c r="O49" s="107">
        <f t="shared" si="3"/>
        <v>0</v>
      </c>
      <c r="P49" s="107">
        <f t="shared" si="3"/>
        <v>0</v>
      </c>
      <c r="Q49" s="107">
        <f t="shared" si="3"/>
        <v>0</v>
      </c>
      <c r="R49" s="107">
        <f t="shared" si="3"/>
        <v>0</v>
      </c>
      <c r="S49" s="107">
        <f t="shared" si="3"/>
        <v>0</v>
      </c>
      <c r="T49" s="108">
        <f t="shared" si="1"/>
        <v>0</v>
      </c>
      <c r="U49" s="26" t="str">
        <f t="shared" si="2"/>
        <v>1юн</v>
      </c>
      <c r="V49" s="24" t="e">
        <f>VLOOKUP($X49,УЧАСТНИКИ!$A$2:$L$1106,9,FALSE)</f>
        <v>#N/A</v>
      </c>
      <c r="W49" s="22" t="e">
        <f>VLOOKUP($X49,УЧАСТНИКИ!$A$2:$L$1106,10,FALSE)</f>
        <v>#N/A</v>
      </c>
      <c r="X49" s="115"/>
      <c r="Y49" s="112"/>
      <c r="Z49" s="111"/>
      <c r="AA49" s="112"/>
      <c r="AB49" s="112"/>
      <c r="AC49" s="112"/>
      <c r="AD49" s="112"/>
      <c r="AE49" s="112"/>
      <c r="AF49" s="112"/>
      <c r="AG49" s="112"/>
      <c r="AH49" s="113"/>
      <c r="AI49" s="112"/>
      <c r="AJ49" s="112"/>
      <c r="AK49" s="114"/>
    </row>
    <row r="50" spans="1:37" s="110" customFormat="1" ht="13.2" customHeight="1" x14ac:dyDescent="0.25">
      <c r="A50" s="34" t="s">
        <v>136</v>
      </c>
      <c r="B50" s="22" t="e">
        <f>VLOOKUP($X50,УЧАСТНИКИ!$A$2:$L$1106,3,FALSE)</f>
        <v>#N/A</v>
      </c>
      <c r="C50" s="23" t="e">
        <f>VLOOKUP($X50,УЧАСТНИКИ!$A$2:$L$1106,4,FALSE)</f>
        <v>#N/A</v>
      </c>
      <c r="D50" s="23" t="e">
        <f>VLOOKUP($X50,УЧАСТНИКИ!$A$2:$L$1106,8,FALSE)</f>
        <v>#N/A</v>
      </c>
      <c r="E50" s="22" t="e">
        <f>VLOOKUP($X50,УЧАСТНИКИ!$A$2:$L$1106,5,FALSE)</f>
        <v>#N/A</v>
      </c>
      <c r="F50" s="23" t="e">
        <f>VLOOKUP($R50,УЧАСТНИКИ!$A$2:$L$1106,7,FALSE)</f>
        <v>#N/A</v>
      </c>
      <c r="G50" s="24" t="e">
        <f>VLOOKUP($X50,УЧАСТНИКИ!$A$2:$L$1106,11,FALSE)</f>
        <v>#N/A</v>
      </c>
      <c r="H50" s="25"/>
      <c r="I50" s="25"/>
      <c r="J50" s="25"/>
      <c r="K50" s="25"/>
      <c r="L50" s="25"/>
      <c r="M50" s="25"/>
      <c r="N50" s="107">
        <f t="shared" si="3"/>
        <v>0</v>
      </c>
      <c r="O50" s="107">
        <f t="shared" si="3"/>
        <v>0</v>
      </c>
      <c r="P50" s="107">
        <f t="shared" si="3"/>
        <v>0</v>
      </c>
      <c r="Q50" s="107">
        <f t="shared" si="3"/>
        <v>0</v>
      </c>
      <c r="R50" s="107">
        <f t="shared" si="3"/>
        <v>0</v>
      </c>
      <c r="S50" s="107">
        <f t="shared" si="3"/>
        <v>0</v>
      </c>
      <c r="T50" s="108">
        <f t="shared" si="1"/>
        <v>0</v>
      </c>
      <c r="U50" s="26" t="str">
        <f t="shared" si="2"/>
        <v>1юн</v>
      </c>
      <c r="V50" s="24" t="e">
        <f>VLOOKUP($X50,УЧАСТНИКИ!$A$2:$L$1106,9,FALSE)</f>
        <v>#N/A</v>
      </c>
      <c r="W50" s="22" t="e">
        <f>VLOOKUP($X50,УЧАСТНИКИ!$A$2:$L$1106,10,FALSE)</f>
        <v>#N/A</v>
      </c>
      <c r="Y50" s="112"/>
      <c r="Z50" s="111"/>
      <c r="AA50" s="112"/>
      <c r="AB50" s="112"/>
      <c r="AC50" s="112"/>
      <c r="AD50" s="112"/>
      <c r="AE50" s="112"/>
      <c r="AF50" s="112"/>
      <c r="AG50" s="112"/>
      <c r="AH50" s="113"/>
      <c r="AI50" s="112"/>
      <c r="AJ50" s="112"/>
      <c r="AK50" s="114"/>
    </row>
    <row r="51" spans="1:37" s="110" customFormat="1" ht="13.2" customHeight="1" x14ac:dyDescent="0.25">
      <c r="A51" s="34" t="s">
        <v>137</v>
      </c>
      <c r="B51" s="22" t="e">
        <f>VLOOKUP($X51,УЧАСТНИКИ!$A$2:$L$1106,3,FALSE)</f>
        <v>#N/A</v>
      </c>
      <c r="C51" s="23" t="e">
        <f>VLOOKUP($X51,УЧАСТНИКИ!$A$2:$L$1106,4,FALSE)</f>
        <v>#N/A</v>
      </c>
      <c r="D51" s="23" t="e">
        <f>VLOOKUP($X51,УЧАСТНИКИ!$A$2:$L$1106,8,FALSE)</f>
        <v>#N/A</v>
      </c>
      <c r="E51" s="22" t="e">
        <f>VLOOKUP($X51,УЧАСТНИКИ!$A$2:$L$1106,5,FALSE)</f>
        <v>#N/A</v>
      </c>
      <c r="F51" s="23" t="e">
        <f>VLOOKUP($R51,УЧАСТНИКИ!$A$2:$L$1106,7,FALSE)</f>
        <v>#N/A</v>
      </c>
      <c r="G51" s="24" t="e">
        <f>VLOOKUP($X51,УЧАСТНИКИ!$A$2:$L$1106,11,FALSE)</f>
        <v>#N/A</v>
      </c>
      <c r="H51" s="25"/>
      <c r="I51" s="25"/>
      <c r="J51" s="25"/>
      <c r="K51" s="25"/>
      <c r="L51" s="25"/>
      <c r="M51" s="25"/>
      <c r="N51" s="107">
        <f t="shared" si="3"/>
        <v>0</v>
      </c>
      <c r="O51" s="107">
        <f t="shared" si="3"/>
        <v>0</v>
      </c>
      <c r="P51" s="107">
        <f t="shared" si="3"/>
        <v>0</v>
      </c>
      <c r="Q51" s="107">
        <f t="shared" si="3"/>
        <v>0</v>
      </c>
      <c r="R51" s="107">
        <f t="shared" si="3"/>
        <v>0</v>
      </c>
      <c r="S51" s="107">
        <f t="shared" si="3"/>
        <v>0</v>
      </c>
      <c r="T51" s="108">
        <f t="shared" si="1"/>
        <v>0</v>
      </c>
      <c r="U51" s="26" t="str">
        <f t="shared" si="2"/>
        <v>1юн</v>
      </c>
      <c r="V51" s="24" t="e">
        <f>VLOOKUP($X51,УЧАСТНИКИ!$A$2:$L$1106,9,FALSE)</f>
        <v>#N/A</v>
      </c>
      <c r="W51" s="22" t="e">
        <f>VLOOKUP($X51,УЧАСТНИКИ!$A$2:$L$1106,10,FALSE)</f>
        <v>#N/A</v>
      </c>
      <c r="X51" s="115"/>
      <c r="Y51" s="112"/>
      <c r="Z51" s="111"/>
      <c r="AA51" s="112"/>
      <c r="AB51" s="112"/>
      <c r="AC51" s="112"/>
      <c r="AD51" s="112"/>
      <c r="AE51" s="112"/>
      <c r="AF51" s="112"/>
      <c r="AG51" s="112"/>
      <c r="AH51" s="113"/>
      <c r="AI51" s="112"/>
      <c r="AJ51" s="112"/>
      <c r="AK51" s="114"/>
    </row>
    <row r="52" spans="1:37" s="110" customFormat="1" ht="13.2" customHeight="1" x14ac:dyDescent="0.25">
      <c r="A52" s="34" t="s">
        <v>138</v>
      </c>
      <c r="B52" s="22" t="e">
        <f>VLOOKUP($X52,УЧАСТНИКИ!$A$2:$L$1106,3,FALSE)</f>
        <v>#N/A</v>
      </c>
      <c r="C52" s="23" t="e">
        <f>VLOOKUP($X52,УЧАСТНИКИ!$A$2:$L$1106,4,FALSE)</f>
        <v>#N/A</v>
      </c>
      <c r="D52" s="23" t="e">
        <f>VLOOKUP($X52,УЧАСТНИКИ!$A$2:$L$1106,8,FALSE)</f>
        <v>#N/A</v>
      </c>
      <c r="E52" s="22" t="e">
        <f>VLOOKUP($X52,УЧАСТНИКИ!$A$2:$L$1106,5,FALSE)</f>
        <v>#N/A</v>
      </c>
      <c r="F52" s="23" t="e">
        <f>VLOOKUP($R52,УЧАСТНИКИ!$A$2:$L$1106,7,FALSE)</f>
        <v>#N/A</v>
      </c>
      <c r="G52" s="24" t="e">
        <f>VLOOKUP($X52,УЧАСТНИКИ!$A$2:$L$1106,11,FALSE)</f>
        <v>#N/A</v>
      </c>
      <c r="H52" s="25"/>
      <c r="I52" s="25"/>
      <c r="J52" s="25"/>
      <c r="K52" s="25"/>
      <c r="L52" s="25"/>
      <c r="M52" s="25"/>
      <c r="N52" s="107">
        <f t="shared" si="3"/>
        <v>0</v>
      </c>
      <c r="O52" s="107">
        <f t="shared" si="3"/>
        <v>0</v>
      </c>
      <c r="P52" s="107">
        <f t="shared" si="3"/>
        <v>0</v>
      </c>
      <c r="Q52" s="107">
        <f t="shared" si="3"/>
        <v>0</v>
      </c>
      <c r="R52" s="107">
        <f t="shared" si="3"/>
        <v>0</v>
      </c>
      <c r="S52" s="107">
        <f t="shared" si="3"/>
        <v>0</v>
      </c>
      <c r="T52" s="108">
        <f t="shared" si="1"/>
        <v>0</v>
      </c>
      <c r="U52" s="26" t="str">
        <f t="shared" si="2"/>
        <v>1юн</v>
      </c>
      <c r="V52" s="24" t="e">
        <f>VLOOKUP($X52,УЧАСТНИКИ!$A$2:$L$1106,9,FALSE)</f>
        <v>#N/A</v>
      </c>
      <c r="W52" s="22" t="e">
        <f>VLOOKUP($X52,УЧАСТНИКИ!$A$2:$L$1106,10,FALSE)</f>
        <v>#N/A</v>
      </c>
      <c r="Y52" s="112"/>
      <c r="Z52" s="111"/>
      <c r="AA52" s="112"/>
      <c r="AB52" s="112"/>
      <c r="AC52" s="112"/>
      <c r="AD52" s="112"/>
      <c r="AE52" s="112"/>
      <c r="AF52" s="112"/>
      <c r="AG52" s="112"/>
      <c r="AH52" s="113"/>
      <c r="AI52" s="112"/>
      <c r="AJ52" s="112"/>
      <c r="AK52" s="114"/>
    </row>
    <row r="53" spans="1:37" s="110" customFormat="1" ht="13.2" customHeight="1" x14ac:dyDescent="0.25">
      <c r="A53" s="34" t="s">
        <v>139</v>
      </c>
      <c r="B53" s="22" t="e">
        <f>VLOOKUP($X53,УЧАСТНИКИ!$A$2:$L$1106,3,FALSE)</f>
        <v>#N/A</v>
      </c>
      <c r="C53" s="23" t="e">
        <f>VLOOKUP($X53,УЧАСТНИКИ!$A$2:$L$1106,4,FALSE)</f>
        <v>#N/A</v>
      </c>
      <c r="D53" s="23" t="e">
        <f>VLOOKUP($X53,УЧАСТНИКИ!$A$2:$L$1106,8,FALSE)</f>
        <v>#N/A</v>
      </c>
      <c r="E53" s="22" t="e">
        <f>VLOOKUP($X53,УЧАСТНИКИ!$A$2:$L$1106,5,FALSE)</f>
        <v>#N/A</v>
      </c>
      <c r="F53" s="23" t="e">
        <f>VLOOKUP($R53,УЧАСТНИКИ!$A$2:$L$1106,7,FALSE)</f>
        <v>#N/A</v>
      </c>
      <c r="G53" s="24" t="e">
        <f>VLOOKUP($X53,УЧАСТНИКИ!$A$2:$L$1106,11,FALSE)</f>
        <v>#N/A</v>
      </c>
      <c r="H53" s="25"/>
      <c r="I53" s="25"/>
      <c r="J53" s="25"/>
      <c r="K53" s="25"/>
      <c r="L53" s="25"/>
      <c r="M53" s="25"/>
      <c r="N53" s="107">
        <f t="shared" ref="N53" si="4">H53/100</f>
        <v>0</v>
      </c>
      <c r="O53" s="107">
        <f t="shared" ref="O53" si="5">I53/100</f>
        <v>0</v>
      </c>
      <c r="P53" s="107">
        <f t="shared" ref="P53" si="6">J53/100</f>
        <v>0</v>
      </c>
      <c r="Q53" s="107">
        <f t="shared" ref="Q53" si="7">K53/100</f>
        <v>0</v>
      </c>
      <c r="R53" s="107">
        <f t="shared" ref="R53" si="8">L53/100</f>
        <v>0</v>
      </c>
      <c r="S53" s="107">
        <f t="shared" ref="S53" si="9">M53/100</f>
        <v>0</v>
      </c>
      <c r="T53" s="108">
        <f t="shared" ref="T53" si="10">MAX(N53,O53,P53,Q53,R53,S53)</f>
        <v>0</v>
      </c>
      <c r="U53" s="26" t="str">
        <f>IF(T53&gt;=$Y$13,"МСМК",IF(T53&gt;=$Z$13,"МС",IF(T53&gt;=$AA$13,"КМС",IF(T53&gt;=$AB$13,"1",IF(T53&gt;=$AC$13,"2",IF(T53&gt;=$AD$13,"3",IF(T53&gt;=$AE$13,"1юн",IF(T53&gt;=$AF$13,"2юн",IF(T53&gt;=$AG$13,"3юн",IF(T53&lt;$AG$13,"б/р"))))))))))</f>
        <v>1юн</v>
      </c>
      <c r="V53" s="24" t="e">
        <f>VLOOKUP($X53,УЧАСТНИКИ!$A$2:$L$1106,9,FALSE)</f>
        <v>#N/A</v>
      </c>
      <c r="W53" s="22" t="e">
        <f>VLOOKUP($X53,УЧАСТНИКИ!$A$2:$L$1106,10,FALSE)</f>
        <v>#N/A</v>
      </c>
      <c r="X53" s="115"/>
      <c r="Y53" s="112"/>
      <c r="Z53" s="111"/>
      <c r="AA53" s="112"/>
      <c r="AB53" s="112"/>
      <c r="AC53" s="112"/>
      <c r="AD53" s="112"/>
      <c r="AE53" s="112"/>
      <c r="AF53" s="112"/>
      <c r="AG53" s="112"/>
      <c r="AH53" s="113"/>
      <c r="AI53" s="112"/>
      <c r="AJ53" s="112"/>
      <c r="AK53" s="114"/>
    </row>
    <row r="54" spans="1:37" s="110" customFormat="1" ht="13.2" customHeight="1" x14ac:dyDescent="0.25">
      <c r="A54" s="130"/>
      <c r="B54" s="131"/>
      <c r="C54" s="132"/>
      <c r="D54" s="132"/>
      <c r="E54" s="132"/>
      <c r="F54" s="132"/>
      <c r="G54" s="133"/>
      <c r="H54" s="133"/>
      <c r="I54" s="133"/>
      <c r="J54" s="133"/>
      <c r="K54" s="133"/>
      <c r="L54" s="133"/>
      <c r="M54" s="133"/>
      <c r="N54" s="134"/>
      <c r="O54" s="134"/>
      <c r="P54" s="134"/>
      <c r="Q54" s="134"/>
      <c r="R54" s="134"/>
      <c r="S54" s="134"/>
      <c r="T54" s="134"/>
      <c r="U54" s="132"/>
      <c r="V54" s="132"/>
      <c r="W54" s="132"/>
      <c r="Y54" s="112"/>
      <c r="Z54" s="111"/>
      <c r="AA54" s="112"/>
      <c r="AB54" s="112"/>
      <c r="AC54" s="112"/>
      <c r="AD54" s="112"/>
      <c r="AE54" s="112"/>
      <c r="AF54" s="112"/>
      <c r="AG54" s="116"/>
      <c r="AH54" s="113"/>
      <c r="AI54" s="112"/>
      <c r="AJ54" s="116"/>
    </row>
    <row r="55" spans="1:37" s="110" customFormat="1" ht="13.2" customHeight="1" x14ac:dyDescent="0.25">
      <c r="A55" s="130"/>
      <c r="B55" s="131"/>
      <c r="C55" s="132"/>
      <c r="D55" s="132"/>
      <c r="E55" s="132"/>
      <c r="F55" s="132"/>
      <c r="G55" s="133"/>
      <c r="H55" s="133"/>
      <c r="I55" s="133"/>
      <c r="J55" s="133"/>
      <c r="K55" s="133"/>
      <c r="L55" s="133"/>
      <c r="M55" s="133"/>
      <c r="N55" s="134"/>
      <c r="O55" s="134"/>
      <c r="P55" s="134"/>
      <c r="Q55" s="134"/>
      <c r="R55" s="134"/>
      <c r="S55" s="134"/>
      <c r="T55" s="134"/>
      <c r="U55" s="132"/>
      <c r="V55" s="132"/>
      <c r="W55" s="132"/>
      <c r="X55" s="115"/>
      <c r="Y55" s="112"/>
      <c r="Z55" s="111"/>
      <c r="AA55" s="112"/>
      <c r="AB55" s="112"/>
      <c r="AC55" s="112"/>
      <c r="AD55" s="112"/>
      <c r="AE55" s="112"/>
      <c r="AF55" s="112"/>
      <c r="AG55" s="116"/>
      <c r="AH55" s="113"/>
      <c r="AI55" s="112"/>
      <c r="AJ55" s="116"/>
    </row>
    <row r="56" spans="1:37" s="110" customFormat="1" ht="13.2" customHeight="1" x14ac:dyDescent="0.25">
      <c r="A56" s="130"/>
      <c r="B56" s="131"/>
      <c r="C56" s="132"/>
      <c r="D56" s="132"/>
      <c r="E56" s="132"/>
      <c r="F56" s="132"/>
      <c r="G56" s="133"/>
      <c r="H56" s="133"/>
      <c r="I56" s="133"/>
      <c r="J56" s="133"/>
      <c r="K56" s="133"/>
      <c r="L56" s="133"/>
      <c r="M56" s="133"/>
      <c r="N56" s="134"/>
      <c r="O56" s="134"/>
      <c r="P56" s="134"/>
      <c r="Q56" s="134"/>
      <c r="R56" s="134"/>
      <c r="S56" s="134"/>
      <c r="T56" s="134"/>
      <c r="U56" s="132"/>
      <c r="V56" s="132"/>
      <c r="W56" s="132"/>
      <c r="Y56" s="112"/>
      <c r="Z56" s="111"/>
      <c r="AA56" s="112"/>
      <c r="AB56" s="112"/>
      <c r="AC56" s="112"/>
      <c r="AD56" s="112"/>
      <c r="AE56" s="112"/>
      <c r="AF56" s="112"/>
      <c r="AG56" s="116"/>
      <c r="AH56" s="113"/>
      <c r="AI56" s="112"/>
      <c r="AJ56" s="116"/>
    </row>
    <row r="57" spans="1:37" s="110" customFormat="1" ht="13.2" customHeight="1" x14ac:dyDescent="0.25">
      <c r="A57" s="130"/>
      <c r="B57" s="131"/>
      <c r="C57" s="132"/>
      <c r="D57" s="132"/>
      <c r="E57" s="132"/>
      <c r="F57" s="132"/>
      <c r="G57" s="133"/>
      <c r="H57" s="133"/>
      <c r="I57" s="133"/>
      <c r="J57" s="133"/>
      <c r="K57" s="133"/>
      <c r="L57" s="133"/>
      <c r="M57" s="133"/>
      <c r="N57" s="134"/>
      <c r="O57" s="134"/>
      <c r="P57" s="134"/>
      <c r="Q57" s="134"/>
      <c r="R57" s="134"/>
      <c r="S57" s="134"/>
      <c r="T57" s="134"/>
      <c r="U57" s="132"/>
      <c r="V57" s="132"/>
      <c r="W57" s="132"/>
      <c r="X57" s="115"/>
      <c r="Y57" s="112"/>
      <c r="Z57" s="111"/>
      <c r="AA57" s="112"/>
      <c r="AB57" s="112"/>
      <c r="AC57" s="112"/>
      <c r="AD57" s="112"/>
      <c r="AE57" s="112"/>
      <c r="AF57" s="112"/>
      <c r="AG57" s="116"/>
      <c r="AH57" s="113"/>
      <c r="AI57" s="112"/>
      <c r="AJ57" s="116"/>
    </row>
    <row r="58" spans="1:37" s="110" customFormat="1" ht="13.2" customHeight="1" x14ac:dyDescent="0.25">
      <c r="A58" s="130"/>
      <c r="B58" s="119"/>
      <c r="C58" s="132"/>
      <c r="D58" s="132"/>
      <c r="E58" s="119"/>
      <c r="F58" s="119"/>
      <c r="G58" s="118"/>
      <c r="H58" s="118"/>
      <c r="I58" s="118"/>
      <c r="J58" s="118"/>
      <c r="K58" s="118"/>
      <c r="L58" s="118"/>
      <c r="M58" s="118"/>
      <c r="N58" s="134"/>
      <c r="O58" s="134"/>
      <c r="P58" s="134"/>
      <c r="Q58" s="134"/>
      <c r="R58" s="134"/>
      <c r="S58" s="134"/>
      <c r="T58" s="134"/>
      <c r="U58" s="132"/>
      <c r="V58" s="132"/>
      <c r="W58" s="132"/>
      <c r="Y58" s="112"/>
      <c r="Z58" s="111"/>
      <c r="AA58" s="112"/>
      <c r="AB58" s="112"/>
      <c r="AC58" s="112"/>
      <c r="AD58" s="112"/>
      <c r="AE58" s="112"/>
      <c r="AF58" s="112"/>
      <c r="AG58" s="116"/>
      <c r="AH58" s="113"/>
      <c r="AI58" s="112"/>
      <c r="AJ58" s="116"/>
    </row>
    <row r="59" spans="1:37" s="110" customFormat="1" ht="13.2" customHeight="1" x14ac:dyDescent="0.25">
      <c r="A59" s="130"/>
      <c r="B59" s="119"/>
      <c r="C59" s="132"/>
      <c r="D59" s="132"/>
      <c r="E59" s="119"/>
      <c r="F59" s="119"/>
      <c r="G59" s="118"/>
      <c r="H59" s="118"/>
      <c r="I59" s="118"/>
      <c r="J59" s="118"/>
      <c r="K59" s="118"/>
      <c r="L59" s="118"/>
      <c r="M59" s="118"/>
      <c r="N59" s="134"/>
      <c r="O59" s="134"/>
      <c r="P59" s="134"/>
      <c r="Q59" s="134"/>
      <c r="R59" s="134"/>
      <c r="S59" s="134"/>
      <c r="T59" s="134"/>
      <c r="U59" s="132"/>
      <c r="V59" s="132"/>
      <c r="W59" s="132"/>
      <c r="X59" s="115"/>
      <c r="Y59" s="112"/>
      <c r="Z59" s="111"/>
      <c r="AA59" s="112"/>
      <c r="AB59" s="112"/>
      <c r="AC59" s="112"/>
      <c r="AD59" s="112"/>
      <c r="AE59" s="112"/>
      <c r="AF59" s="112"/>
      <c r="AG59" s="116"/>
      <c r="AH59" s="113"/>
      <c r="AI59" s="112"/>
      <c r="AJ59" s="116"/>
    </row>
    <row r="60" spans="1:37" s="110" customFormat="1" ht="12.75" customHeight="1" x14ac:dyDescent="0.25">
      <c r="A60" s="117"/>
      <c r="C60" s="114"/>
      <c r="D60" s="114"/>
      <c r="Y60" s="112"/>
      <c r="Z60" s="111"/>
      <c r="AA60" s="112"/>
      <c r="AB60" s="112"/>
      <c r="AC60" s="112"/>
      <c r="AD60" s="112"/>
      <c r="AE60" s="112"/>
      <c r="AF60" s="112"/>
      <c r="AG60" s="116"/>
      <c r="AH60" s="113"/>
      <c r="AI60" s="116"/>
      <c r="AJ60" s="116"/>
    </row>
    <row r="61" spans="1:37" s="110" customFormat="1" ht="12.75" customHeight="1" x14ac:dyDescent="0.25">
      <c r="A61" s="117"/>
      <c r="C61" s="114"/>
      <c r="D61" s="114"/>
      <c r="X61" s="115"/>
      <c r="Y61" s="112"/>
      <c r="Z61" s="111"/>
      <c r="AA61" s="112"/>
      <c r="AB61" s="112"/>
      <c r="AC61" s="112"/>
      <c r="AD61" s="112"/>
      <c r="AE61" s="112"/>
      <c r="AF61" s="112"/>
      <c r="AG61" s="116"/>
      <c r="AH61" s="113"/>
      <c r="AI61" s="116"/>
      <c r="AJ61" s="116"/>
    </row>
    <row r="62" spans="1:37" s="110" customFormat="1" ht="12.75" customHeight="1" x14ac:dyDescent="0.25">
      <c r="A62" s="117"/>
      <c r="C62" s="114"/>
      <c r="D62" s="114"/>
      <c r="Y62" s="112"/>
      <c r="Z62" s="111"/>
      <c r="AA62" s="112"/>
      <c r="AB62" s="112"/>
      <c r="AC62" s="112"/>
      <c r="AD62" s="112"/>
      <c r="AE62" s="112"/>
      <c r="AF62" s="112"/>
      <c r="AG62" s="116"/>
      <c r="AH62" s="113"/>
      <c r="AI62" s="116"/>
      <c r="AJ62" s="116"/>
    </row>
    <row r="63" spans="1:37" s="110" customFormat="1" ht="12.75" customHeight="1" x14ac:dyDescent="0.25">
      <c r="A63" s="117"/>
      <c r="C63" s="114"/>
      <c r="D63" s="114"/>
      <c r="X63" s="115"/>
      <c r="Y63" s="112"/>
      <c r="Z63" s="111"/>
      <c r="AA63" s="112"/>
      <c r="AB63" s="112"/>
      <c r="AC63" s="112"/>
      <c r="AD63" s="112"/>
      <c r="AE63" s="112"/>
      <c r="AF63" s="112"/>
      <c r="AG63" s="116"/>
      <c r="AH63" s="113"/>
      <c r="AI63" s="116"/>
      <c r="AJ63" s="116"/>
    </row>
    <row r="64" spans="1:37" s="110" customFormat="1" ht="12.75" customHeight="1" x14ac:dyDescent="0.25">
      <c r="A64" s="117"/>
      <c r="C64" s="114"/>
      <c r="D64" s="114"/>
      <c r="Y64" s="112"/>
      <c r="Z64" s="111"/>
      <c r="AA64" s="112"/>
      <c r="AB64" s="112"/>
      <c r="AC64" s="112"/>
      <c r="AD64" s="112"/>
      <c r="AE64" s="112"/>
      <c r="AF64" s="112"/>
      <c r="AG64" s="116"/>
      <c r="AH64" s="113"/>
      <c r="AI64" s="116"/>
      <c r="AJ64" s="116"/>
    </row>
    <row r="65" spans="1:36" s="110" customFormat="1" ht="12.75" customHeight="1" x14ac:dyDescent="0.25">
      <c r="A65" s="117"/>
      <c r="C65" s="114"/>
      <c r="D65" s="114"/>
      <c r="Y65" s="112"/>
      <c r="Z65" s="111"/>
      <c r="AA65" s="112"/>
      <c r="AB65" s="112"/>
      <c r="AC65" s="112"/>
      <c r="AD65" s="112"/>
      <c r="AE65" s="112"/>
      <c r="AF65" s="112"/>
      <c r="AG65" s="116"/>
      <c r="AH65" s="113"/>
      <c r="AI65" s="116"/>
      <c r="AJ65" s="116"/>
    </row>
    <row r="66" spans="1:36" s="110" customFormat="1" ht="12.75" customHeight="1" x14ac:dyDescent="0.25">
      <c r="A66" s="117"/>
      <c r="C66" s="114"/>
      <c r="D66" s="114"/>
      <c r="Y66" s="112"/>
      <c r="Z66" s="111"/>
      <c r="AA66" s="112"/>
      <c r="AB66" s="112"/>
      <c r="AC66" s="112"/>
      <c r="AD66" s="112"/>
      <c r="AE66" s="112"/>
      <c r="AF66" s="112"/>
      <c r="AG66" s="116"/>
      <c r="AH66" s="113"/>
      <c r="AI66" s="116"/>
      <c r="AJ66" s="116"/>
    </row>
    <row r="67" spans="1:36" s="110" customFormat="1" ht="12.75" customHeight="1" x14ac:dyDescent="0.25">
      <c r="A67" s="117"/>
      <c r="C67" s="114"/>
      <c r="D67" s="114"/>
      <c r="Y67" s="112"/>
      <c r="Z67" s="111"/>
      <c r="AA67" s="112"/>
      <c r="AB67" s="112"/>
      <c r="AC67" s="112"/>
      <c r="AD67" s="112"/>
      <c r="AE67" s="112"/>
      <c r="AF67" s="112"/>
      <c r="AG67" s="116"/>
      <c r="AH67" s="113"/>
      <c r="AI67" s="116"/>
      <c r="AJ67" s="116"/>
    </row>
    <row r="68" spans="1:36" s="110" customFormat="1" ht="12.75" customHeight="1" x14ac:dyDescent="0.25">
      <c r="A68" s="117"/>
      <c r="C68" s="114"/>
      <c r="D68" s="114"/>
      <c r="Y68" s="112"/>
      <c r="Z68" s="111"/>
      <c r="AA68" s="112"/>
      <c r="AB68" s="112"/>
      <c r="AC68" s="112"/>
      <c r="AD68" s="112"/>
      <c r="AE68" s="112"/>
      <c r="AF68" s="112"/>
      <c r="AG68" s="116"/>
      <c r="AH68" s="113"/>
      <c r="AI68" s="116"/>
      <c r="AJ68" s="116"/>
    </row>
    <row r="69" spans="1:36" s="110" customFormat="1" ht="12.75" customHeight="1" x14ac:dyDescent="0.25">
      <c r="A69" s="117"/>
      <c r="C69" s="114"/>
      <c r="D69" s="114"/>
      <c r="X69" s="115"/>
      <c r="Y69" s="112"/>
      <c r="Z69" s="111"/>
      <c r="AA69" s="112"/>
      <c r="AB69" s="112"/>
      <c r="AC69" s="112"/>
      <c r="AD69" s="112"/>
      <c r="AE69" s="112"/>
      <c r="AF69" s="112"/>
      <c r="AG69" s="116"/>
      <c r="AH69" s="116"/>
      <c r="AI69" s="116"/>
      <c r="AJ69" s="116"/>
    </row>
    <row r="70" spans="1:36" s="110" customFormat="1" ht="12.75" customHeight="1" x14ac:dyDescent="0.25">
      <c r="A70" s="117"/>
      <c r="C70" s="114"/>
      <c r="D70" s="114"/>
      <c r="Y70" s="112"/>
      <c r="Z70" s="111"/>
      <c r="AA70" s="112"/>
      <c r="AB70" s="112"/>
      <c r="AC70" s="112"/>
      <c r="AD70" s="112"/>
      <c r="AE70" s="112"/>
      <c r="AF70" s="112"/>
      <c r="AG70" s="116"/>
      <c r="AH70" s="113"/>
      <c r="AI70" s="116"/>
      <c r="AJ70" s="116"/>
    </row>
    <row r="71" spans="1:36" s="110" customFormat="1" ht="12.75" customHeight="1" x14ac:dyDescent="0.25">
      <c r="A71" s="117"/>
      <c r="C71" s="114"/>
      <c r="D71" s="114"/>
      <c r="X71" s="115"/>
      <c r="Y71" s="112"/>
      <c r="Z71" s="111"/>
      <c r="AA71" s="112"/>
      <c r="AB71" s="112"/>
      <c r="AC71" s="112"/>
      <c r="AD71" s="112"/>
      <c r="AE71" s="112"/>
      <c r="AF71" s="112"/>
      <c r="AG71" s="116"/>
      <c r="AH71" s="113"/>
      <c r="AI71" s="116"/>
      <c r="AJ71" s="116"/>
    </row>
    <row r="72" spans="1:36" s="110" customFormat="1" ht="12.75" customHeight="1" x14ac:dyDescent="0.25">
      <c r="A72" s="117"/>
      <c r="C72" s="114"/>
      <c r="D72" s="114"/>
      <c r="Y72" s="112"/>
      <c r="Z72" s="111"/>
      <c r="AA72" s="112"/>
      <c r="AB72" s="112"/>
      <c r="AC72" s="112"/>
      <c r="AD72" s="112"/>
      <c r="AE72" s="112"/>
      <c r="AF72" s="112"/>
      <c r="AG72" s="116"/>
      <c r="AH72" s="113"/>
      <c r="AI72" s="116"/>
      <c r="AJ72" s="116"/>
    </row>
    <row r="73" spans="1:36" s="110" customFormat="1" ht="12.75" customHeight="1" x14ac:dyDescent="0.25">
      <c r="A73" s="117"/>
      <c r="C73" s="114"/>
      <c r="D73" s="114"/>
      <c r="X73" s="115"/>
      <c r="Y73" s="112"/>
      <c r="Z73" s="111"/>
      <c r="AA73" s="112"/>
      <c r="AB73" s="112"/>
      <c r="AC73" s="112"/>
      <c r="AD73" s="112"/>
      <c r="AE73" s="112"/>
      <c r="AF73" s="112"/>
      <c r="AG73" s="116"/>
      <c r="AH73" s="113"/>
      <c r="AI73" s="116"/>
      <c r="AJ73" s="116"/>
    </row>
    <row r="74" spans="1:36" s="110" customFormat="1" ht="12.75" customHeight="1" x14ac:dyDescent="0.25">
      <c r="A74" s="117"/>
      <c r="C74" s="114"/>
      <c r="D74" s="114"/>
      <c r="Y74" s="112"/>
      <c r="Z74" s="111"/>
      <c r="AA74" s="112"/>
      <c r="AB74" s="112"/>
      <c r="AC74" s="112"/>
      <c r="AD74" s="112"/>
      <c r="AE74" s="112"/>
      <c r="AF74" s="112"/>
      <c r="AG74" s="116"/>
      <c r="AH74" s="113"/>
      <c r="AI74" s="116"/>
      <c r="AJ74" s="116"/>
    </row>
    <row r="75" spans="1:36" s="110" customFormat="1" ht="12.75" customHeight="1" x14ac:dyDescent="0.25">
      <c r="A75" s="117"/>
      <c r="C75" s="114"/>
      <c r="D75" s="114"/>
      <c r="X75" s="115"/>
      <c r="Y75" s="112"/>
      <c r="Z75" s="111"/>
      <c r="AA75" s="112"/>
      <c r="AB75" s="112"/>
      <c r="AC75" s="112"/>
      <c r="AD75" s="112"/>
      <c r="AE75" s="112"/>
      <c r="AF75" s="112"/>
      <c r="AG75" s="116"/>
      <c r="AH75" s="113"/>
      <c r="AI75" s="116"/>
      <c r="AJ75" s="116"/>
    </row>
    <row r="76" spans="1:36" s="110" customFormat="1" ht="12.75" customHeight="1" x14ac:dyDescent="0.25">
      <c r="A76" s="117"/>
      <c r="C76" s="114"/>
      <c r="D76" s="114"/>
      <c r="Y76" s="112"/>
      <c r="Z76" s="111"/>
      <c r="AA76" s="112"/>
      <c r="AB76" s="112"/>
      <c r="AC76" s="112"/>
      <c r="AD76" s="112"/>
      <c r="AE76" s="112"/>
      <c r="AF76" s="112"/>
      <c r="AG76" s="116"/>
      <c r="AH76" s="113"/>
      <c r="AI76" s="116"/>
      <c r="AJ76" s="116"/>
    </row>
    <row r="77" spans="1:36" s="110" customFormat="1" ht="12.75" customHeight="1" x14ac:dyDescent="0.25">
      <c r="A77" s="117"/>
      <c r="C77" s="114"/>
      <c r="D77" s="114"/>
      <c r="X77" s="115"/>
      <c r="Y77" s="112"/>
      <c r="Z77" s="111"/>
      <c r="AA77" s="112"/>
      <c r="AB77" s="112"/>
      <c r="AC77" s="112"/>
      <c r="AD77" s="112"/>
      <c r="AE77" s="112"/>
      <c r="AF77" s="112"/>
      <c r="AG77" s="116"/>
      <c r="AH77" s="113"/>
      <c r="AI77" s="116"/>
      <c r="AJ77" s="116"/>
    </row>
    <row r="78" spans="1:36" s="110" customFormat="1" ht="12.75" customHeight="1" x14ac:dyDescent="0.25">
      <c r="A78" s="117"/>
      <c r="C78" s="114"/>
      <c r="D78" s="114"/>
      <c r="Y78" s="112"/>
      <c r="Z78" s="111"/>
      <c r="AA78" s="112"/>
      <c r="AB78" s="112"/>
      <c r="AC78" s="112"/>
      <c r="AD78" s="112"/>
      <c r="AE78" s="112"/>
      <c r="AF78" s="112"/>
      <c r="AG78" s="116"/>
      <c r="AH78" s="113"/>
      <c r="AI78" s="116"/>
      <c r="AJ78" s="116"/>
    </row>
    <row r="79" spans="1:36" s="110" customFormat="1" ht="12.75" customHeight="1" x14ac:dyDescent="0.25">
      <c r="A79" s="117"/>
      <c r="C79" s="114"/>
      <c r="D79" s="114"/>
      <c r="X79" s="118"/>
      <c r="Y79" s="112"/>
      <c r="Z79" s="111"/>
      <c r="AA79" s="112"/>
      <c r="AB79" s="112"/>
      <c r="AC79" s="112"/>
      <c r="AD79" s="112"/>
      <c r="AE79" s="112"/>
      <c r="AF79" s="112"/>
      <c r="AG79" s="116"/>
      <c r="AH79" s="113"/>
      <c r="AI79" s="116"/>
      <c r="AJ79" s="116"/>
    </row>
    <row r="80" spans="1:36" s="110" customFormat="1" ht="12.75" customHeight="1" x14ac:dyDescent="0.25">
      <c r="A80" s="117"/>
      <c r="C80" s="114"/>
      <c r="D80" s="114"/>
      <c r="X80" s="119"/>
      <c r="Y80" s="112"/>
      <c r="Z80" s="111"/>
      <c r="AA80" s="112"/>
      <c r="AB80" s="112"/>
      <c r="AC80" s="112"/>
      <c r="AD80" s="112"/>
      <c r="AE80" s="112"/>
      <c r="AF80" s="112"/>
      <c r="AG80" s="116"/>
      <c r="AH80" s="113"/>
      <c r="AI80" s="116"/>
      <c r="AJ80" s="116"/>
    </row>
    <row r="81" spans="24:36" ht="12.75" customHeight="1" x14ac:dyDescent="0.25">
      <c r="X81" s="31"/>
      <c r="Y81" s="82"/>
      <c r="Z81" s="82"/>
      <c r="AA81" s="120"/>
      <c r="AB81" s="120"/>
      <c r="AC81" s="120"/>
      <c r="AD81" s="120"/>
      <c r="AE81" s="120"/>
      <c r="AF81" s="120"/>
      <c r="AG81" s="82"/>
      <c r="AH81" s="82"/>
      <c r="AI81" s="82"/>
      <c r="AJ81" s="82"/>
    </row>
    <row r="82" spans="24:36" ht="12.75" customHeight="1" x14ac:dyDescent="0.25">
      <c r="X82" s="119"/>
      <c r="Y82" s="112"/>
      <c r="Z82" s="111"/>
      <c r="AA82" s="120"/>
      <c r="AB82" s="120"/>
      <c r="AC82" s="120"/>
      <c r="AD82" s="120"/>
      <c r="AE82" s="120"/>
      <c r="AF82" s="120"/>
      <c r="AG82" s="82"/>
      <c r="AH82" s="113"/>
      <c r="AI82" s="82"/>
      <c r="AJ82" s="82"/>
    </row>
    <row r="83" spans="24:36" ht="12.75" customHeight="1" x14ac:dyDescent="0.25">
      <c r="Y83" s="82"/>
      <c r="Z83" s="82"/>
      <c r="AA83" s="120"/>
      <c r="AB83" s="120"/>
      <c r="AC83" s="120"/>
      <c r="AD83" s="120"/>
      <c r="AE83" s="120"/>
      <c r="AF83" s="120"/>
      <c r="AG83" s="82"/>
      <c r="AH83" s="82"/>
      <c r="AI83" s="82"/>
      <c r="AJ83" s="82"/>
    </row>
    <row r="84" spans="24:36" ht="12.75" customHeight="1" x14ac:dyDescent="0.25">
      <c r="Y84" s="82"/>
      <c r="Z84" s="82"/>
      <c r="AA84" s="120"/>
      <c r="AB84" s="120"/>
      <c r="AC84" s="120"/>
      <c r="AD84" s="120"/>
      <c r="AE84" s="120"/>
      <c r="AF84" s="120"/>
      <c r="AG84" s="82"/>
      <c r="AH84" s="82"/>
      <c r="AI84" s="82"/>
      <c r="AJ84" s="82"/>
    </row>
    <row r="85" spans="24:36" ht="12.75" customHeight="1" x14ac:dyDescent="0.25">
      <c r="Y85" s="82"/>
      <c r="Z85" s="82"/>
      <c r="AA85" s="120"/>
      <c r="AB85" s="120"/>
      <c r="AC85" s="120"/>
      <c r="AD85" s="120"/>
      <c r="AE85" s="120"/>
      <c r="AF85" s="120"/>
      <c r="AG85" s="82"/>
      <c r="AH85" s="82"/>
      <c r="AI85" s="82"/>
      <c r="AJ85" s="82"/>
    </row>
    <row r="86" spans="24:36" ht="12.75" customHeight="1" x14ac:dyDescent="0.25">
      <c r="Y86" s="82"/>
      <c r="Z86" s="82"/>
      <c r="AA86" s="120"/>
      <c r="AB86" s="120"/>
      <c r="AC86" s="120"/>
      <c r="AD86" s="120"/>
      <c r="AE86" s="120"/>
      <c r="AF86" s="120"/>
      <c r="AG86" s="82"/>
      <c r="AH86" s="82"/>
      <c r="AI86" s="82"/>
      <c r="AJ86" s="82"/>
    </row>
    <row r="87" spans="24:36" ht="12.75" customHeight="1" x14ac:dyDescent="0.25">
      <c r="Y87" s="82"/>
      <c r="Z87" s="82"/>
      <c r="AA87" s="120"/>
      <c r="AB87" s="120"/>
      <c r="AC87" s="120"/>
      <c r="AD87" s="120"/>
      <c r="AE87" s="120"/>
      <c r="AF87" s="120"/>
      <c r="AG87" s="82"/>
      <c r="AH87" s="82"/>
      <c r="AI87" s="82"/>
      <c r="AJ87" s="82"/>
    </row>
    <row r="88" spans="24:36" ht="12.75" customHeight="1" x14ac:dyDescent="0.25">
      <c r="Y88" s="82"/>
      <c r="Z88" s="82"/>
      <c r="AA88" s="120"/>
      <c r="AB88" s="120"/>
      <c r="AC88" s="120"/>
      <c r="AD88" s="120"/>
      <c r="AE88" s="120"/>
      <c r="AF88" s="120"/>
      <c r="AG88" s="82"/>
      <c r="AH88" s="82"/>
      <c r="AI88" s="82"/>
      <c r="AJ88" s="82"/>
    </row>
    <row r="89" spans="24:36" ht="12.75" customHeight="1" x14ac:dyDescent="0.25">
      <c r="Y89" s="82"/>
      <c r="Z89" s="82"/>
      <c r="AA89" s="120"/>
      <c r="AB89" s="120"/>
      <c r="AC89" s="120"/>
      <c r="AD89" s="120"/>
      <c r="AE89" s="120"/>
      <c r="AF89" s="120"/>
      <c r="AG89" s="82"/>
      <c r="AH89" s="82"/>
      <c r="AI89" s="82"/>
      <c r="AJ89" s="82"/>
    </row>
    <row r="90" spans="24:36" ht="12.75" customHeight="1" x14ac:dyDescent="0.25">
      <c r="Y90" s="82"/>
      <c r="Z90" s="82"/>
      <c r="AA90" s="120"/>
      <c r="AB90" s="120"/>
      <c r="AC90" s="120"/>
      <c r="AD90" s="120"/>
      <c r="AE90" s="120"/>
      <c r="AF90" s="120"/>
      <c r="AG90" s="82"/>
      <c r="AH90" s="82"/>
      <c r="AI90" s="82"/>
      <c r="AJ90" s="82"/>
    </row>
    <row r="91" spans="24:36" ht="12.75" customHeight="1" x14ac:dyDescent="0.25">
      <c r="Y91" s="82"/>
      <c r="Z91" s="82"/>
      <c r="AA91" s="120"/>
      <c r="AB91" s="120"/>
      <c r="AC91" s="120"/>
      <c r="AD91" s="120"/>
      <c r="AE91" s="120"/>
      <c r="AF91" s="120"/>
      <c r="AG91" s="82"/>
      <c r="AH91" s="82"/>
      <c r="AI91" s="82"/>
      <c r="AJ91" s="82"/>
    </row>
    <row r="92" spans="24:36" ht="12.75" customHeight="1" x14ac:dyDescent="0.25">
      <c r="Y92" s="82"/>
      <c r="Z92" s="82"/>
      <c r="AA92" s="120"/>
      <c r="AB92" s="120"/>
      <c r="AC92" s="120"/>
      <c r="AD92" s="120"/>
      <c r="AE92" s="120"/>
      <c r="AF92" s="120"/>
      <c r="AG92" s="82"/>
      <c r="AH92" s="82"/>
      <c r="AI92" s="82"/>
      <c r="AJ92" s="82"/>
    </row>
    <row r="93" spans="24:36" ht="12.75" customHeight="1" x14ac:dyDescent="0.25">
      <c r="Y93" s="82"/>
      <c r="Z93" s="82"/>
      <c r="AA93" s="120"/>
      <c r="AB93" s="120"/>
      <c r="AC93" s="120"/>
      <c r="AD93" s="120"/>
      <c r="AE93" s="120"/>
      <c r="AF93" s="120"/>
      <c r="AG93" s="82"/>
      <c r="AH93" s="82"/>
      <c r="AI93" s="82"/>
      <c r="AJ93" s="82"/>
    </row>
    <row r="94" spans="24:36" ht="12.75" customHeight="1" x14ac:dyDescent="0.25">
      <c r="Y94" s="82"/>
      <c r="Z94" s="82"/>
      <c r="AA94" s="120"/>
      <c r="AB94" s="120"/>
      <c r="AC94" s="120"/>
      <c r="AD94" s="120"/>
      <c r="AE94" s="120"/>
      <c r="AF94" s="120"/>
      <c r="AG94" s="82"/>
      <c r="AH94" s="82"/>
      <c r="AI94" s="82"/>
      <c r="AJ94" s="82"/>
    </row>
    <row r="95" spans="24:36" ht="12.75" customHeight="1" x14ac:dyDescent="0.25">
      <c r="Y95" s="82"/>
      <c r="Z95" s="82"/>
      <c r="AA95" s="120"/>
      <c r="AB95" s="120"/>
      <c r="AC95" s="120"/>
      <c r="AD95" s="120"/>
      <c r="AE95" s="120"/>
      <c r="AF95" s="120"/>
      <c r="AG95" s="82"/>
      <c r="AH95" s="82"/>
      <c r="AI95" s="82"/>
      <c r="AJ95" s="82"/>
    </row>
    <row r="96" spans="24:36" ht="12.75" customHeight="1" x14ac:dyDescent="0.25">
      <c r="Y96" s="82"/>
      <c r="Z96" s="82"/>
      <c r="AA96" s="120"/>
      <c r="AB96" s="120"/>
      <c r="AC96" s="120"/>
      <c r="AD96" s="120"/>
      <c r="AE96" s="120"/>
      <c r="AF96" s="120"/>
      <c r="AG96" s="82"/>
      <c r="AH96" s="82"/>
      <c r="AI96" s="82"/>
      <c r="AJ96" s="82"/>
    </row>
  </sheetData>
  <mergeCells count="23">
    <mergeCell ref="AC37:AE37"/>
    <mergeCell ref="F12:F13"/>
    <mergeCell ref="G12:G13"/>
    <mergeCell ref="N12:S12"/>
    <mergeCell ref="W12:W13"/>
    <mergeCell ref="U12:U13"/>
    <mergeCell ref="V12:V13"/>
    <mergeCell ref="A6:W6"/>
    <mergeCell ref="A7:W7"/>
    <mergeCell ref="A8:W8"/>
    <mergeCell ref="T12:T13"/>
    <mergeCell ref="F9:N9"/>
    <mergeCell ref="A12:A13"/>
    <mergeCell ref="B12:B13"/>
    <mergeCell ref="C12:C13"/>
    <mergeCell ref="D12:D13"/>
    <mergeCell ref="E12:E13"/>
    <mergeCell ref="A10:B10"/>
    <mergeCell ref="A4:W4"/>
    <mergeCell ref="A1:W1"/>
    <mergeCell ref="A2:W2"/>
    <mergeCell ref="A3:W3"/>
    <mergeCell ref="A5:W5"/>
  </mergeCells>
  <phoneticPr fontId="1" type="noConversion"/>
  <printOptions horizontalCentered="1"/>
  <pageMargins left="0.39370078740157483" right="0" top="0.78740157480314965" bottom="0.19685039370078741" header="0.51181102362204722" footer="0.51181102362204722"/>
  <pageSetup paperSize="9" scale="74" orientation="landscape" horizontalDpi="300" verticalDpi="300" r:id="rId1"/>
  <headerFooter alignWithMargins="0"/>
  <colBreaks count="1" manualBreakCount="1">
    <brk id="23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8">
    <tabColor indexed="40"/>
  </sheetPr>
  <dimension ref="A1:AP96"/>
  <sheetViews>
    <sheetView view="pageBreakPreview" zoomScale="70" zoomScaleNormal="85" zoomScaleSheetLayoutView="70" workbookViewId="0">
      <selection activeCell="W10" sqref="W10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8.6640625" style="11" customWidth="1"/>
    <col min="4" max="4" width="6.88671875" style="11" customWidth="1"/>
    <col min="5" max="5" width="28.77734375" style="7" customWidth="1"/>
    <col min="6" max="6" width="6.6640625" style="7" hidden="1" customWidth="1"/>
    <col min="7" max="7" width="30" style="7" customWidth="1"/>
    <col min="8" max="13" width="6.5546875" style="7" hidden="1" customWidth="1" outlineLevel="1"/>
    <col min="14" max="14" width="5.44140625" style="7" customWidth="1" collapsed="1"/>
    <col min="15" max="15" width="6.33203125" style="7" customWidth="1"/>
    <col min="16" max="19" width="5.33203125" style="7" customWidth="1"/>
    <col min="20" max="20" width="7.109375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bestFit="1" customWidth="1" outlineLevel="1"/>
    <col min="27" max="32" width="6.5546875" style="11" bestFit="1" customWidth="1" outlineLevel="1"/>
    <col min="33" max="33" width="6.5546875" style="7" bestFit="1" customWidth="1" outlineLevel="1"/>
    <col min="34" max="34" width="11.44140625" style="7" customWidth="1"/>
    <col min="35" max="35" width="3.5546875" style="7" customWidth="1"/>
    <col min="36" max="16384" width="9.109375" style="7"/>
  </cols>
  <sheetData>
    <row r="1" spans="1:3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AA1" s="7"/>
      <c r="AB1" s="8"/>
      <c r="AC1" s="9"/>
      <c r="AD1" s="7"/>
      <c r="AE1" s="7"/>
      <c r="AF1" s="7"/>
    </row>
    <row r="2" spans="1:3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AA2" s="7"/>
      <c r="AB2" s="8"/>
      <c r="AC2" s="9"/>
      <c r="AD2" s="7"/>
      <c r="AE2" s="7"/>
      <c r="AF2" s="7"/>
    </row>
    <row r="3" spans="1:3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AA3" s="7"/>
      <c r="AB3" s="8"/>
      <c r="AC3" s="9"/>
      <c r="AD3" s="7"/>
      <c r="AE3" s="7"/>
      <c r="AF3" s="7"/>
    </row>
    <row r="4" spans="1:3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AA4" s="7"/>
      <c r="AB4" s="8"/>
      <c r="AC4" s="9"/>
      <c r="AD4" s="7"/>
      <c r="AE4" s="7"/>
      <c r="AF4" s="7"/>
    </row>
    <row r="5" spans="1:3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AA5" s="7"/>
      <c r="AB5" s="8"/>
      <c r="AC5" s="9"/>
      <c r="AD5" s="7"/>
      <c r="AE5" s="7"/>
      <c r="AF5" s="7"/>
    </row>
    <row r="6" spans="1:3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  <c r="AA6" s="7"/>
      <c r="AB6" s="8"/>
      <c r="AC6" s="9"/>
      <c r="AD6" s="7"/>
      <c r="AE6" s="7"/>
      <c r="AF6" s="7"/>
    </row>
    <row r="7" spans="1:3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  <c r="AA7" s="7"/>
      <c r="AB7" s="8"/>
      <c r="AC7" s="9"/>
      <c r="AD7" s="7"/>
      <c r="AE7" s="7"/>
      <c r="AF7" s="7"/>
    </row>
    <row r="8" spans="1:33" ht="15.6" x14ac:dyDescent="0.25">
      <c r="A8" s="334" t="s">
        <v>218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  <c r="AA8" s="7"/>
      <c r="AB8" s="8"/>
      <c r="AC8" s="9"/>
      <c r="AD8" s="7"/>
      <c r="AE8" s="7"/>
      <c r="AF8" s="7"/>
    </row>
    <row r="9" spans="1:33" ht="12.75" customHeight="1" x14ac:dyDescent="0.25">
      <c r="A9" s="50" t="s">
        <v>247</v>
      </c>
      <c r="B9" s="50"/>
      <c r="D9" s="16"/>
      <c r="E9" s="13"/>
      <c r="F9" s="368"/>
      <c r="G9" s="368"/>
      <c r="H9" s="368"/>
      <c r="I9" s="368"/>
      <c r="J9" s="368"/>
      <c r="K9" s="368"/>
      <c r="L9" s="368"/>
      <c r="M9" s="368"/>
      <c r="N9" s="368"/>
      <c r="O9" s="28"/>
      <c r="P9" s="28"/>
      <c r="Q9" s="28"/>
      <c r="R9" s="28"/>
      <c r="S9" s="28"/>
      <c r="T9" s="11"/>
      <c r="U9" s="11"/>
      <c r="X9" s="7" t="s">
        <v>57</v>
      </c>
      <c r="AB9" s="8"/>
      <c r="AC9" s="9"/>
    </row>
    <row r="10" spans="1:33" ht="12.75" customHeight="1" x14ac:dyDescent="0.25">
      <c r="A10" s="331" t="s">
        <v>229</v>
      </c>
      <c r="B10" s="331"/>
      <c r="D10" s="16"/>
      <c r="E10" s="66"/>
      <c r="G10" s="62"/>
      <c r="S10" s="36"/>
      <c r="U10" s="51"/>
      <c r="W10" s="19" t="s">
        <v>259</v>
      </c>
      <c r="AB10" s="8"/>
      <c r="AC10" s="9"/>
    </row>
    <row r="11" spans="1:33" ht="13.8" thickBot="1" x14ac:dyDescent="0.3">
      <c r="A11" s="18" t="s">
        <v>258</v>
      </c>
      <c r="D11" s="16"/>
      <c r="E11" s="66"/>
      <c r="F11" s="47"/>
      <c r="G11" s="62"/>
      <c r="H11" s="16"/>
      <c r="I11" s="16"/>
      <c r="J11" s="16"/>
      <c r="K11" s="16"/>
      <c r="L11" s="16"/>
      <c r="M11" s="16"/>
      <c r="N11" s="121"/>
      <c r="O11" s="121"/>
      <c r="P11" s="121"/>
      <c r="Q11" s="121"/>
      <c r="R11" s="121"/>
      <c r="T11" s="66" t="s">
        <v>87</v>
      </c>
      <c r="U11" s="62" t="str">
        <f>d_1</f>
        <v>28.05.2019г.</v>
      </c>
      <c r="V11" s="51">
        <v>0.35416666666666669</v>
      </c>
      <c r="W11" s="18" t="str">
        <f>d_6</f>
        <v>t° +17 вл. 91%</v>
      </c>
    </row>
    <row r="12" spans="1:33" ht="16.5" customHeight="1" thickBot="1" x14ac:dyDescent="0.3">
      <c r="A12" s="360" t="s">
        <v>25</v>
      </c>
      <c r="B12" s="349" t="s">
        <v>58</v>
      </c>
      <c r="C12" s="349" t="s">
        <v>17</v>
      </c>
      <c r="D12" s="349" t="s">
        <v>10</v>
      </c>
      <c r="E12" s="349" t="s">
        <v>90</v>
      </c>
      <c r="F12" s="353" t="s">
        <v>94</v>
      </c>
      <c r="G12" s="356" t="s">
        <v>148</v>
      </c>
      <c r="H12" s="123"/>
      <c r="I12" s="123"/>
      <c r="J12" s="123"/>
      <c r="K12" s="123"/>
      <c r="L12" s="123"/>
      <c r="M12" s="123"/>
      <c r="N12" s="362" t="s">
        <v>26</v>
      </c>
      <c r="O12" s="363"/>
      <c r="P12" s="363"/>
      <c r="Q12" s="363"/>
      <c r="R12" s="363"/>
      <c r="S12" s="364"/>
      <c r="T12" s="365" t="s">
        <v>27</v>
      </c>
      <c r="U12" s="356" t="s">
        <v>145</v>
      </c>
      <c r="V12" s="356" t="s">
        <v>13</v>
      </c>
      <c r="W12" s="351" t="s">
        <v>146</v>
      </c>
      <c r="Y12" s="20" t="s">
        <v>105</v>
      </c>
      <c r="Z12" s="20" t="s">
        <v>106</v>
      </c>
      <c r="AA12" s="20" t="s">
        <v>107</v>
      </c>
      <c r="AB12" s="20">
        <v>1</v>
      </c>
      <c r="AC12" s="20">
        <v>2</v>
      </c>
      <c r="AD12" s="20" t="s">
        <v>44</v>
      </c>
      <c r="AE12" s="20" t="s">
        <v>108</v>
      </c>
      <c r="AF12" s="20" t="s">
        <v>109</v>
      </c>
      <c r="AG12" s="20" t="s">
        <v>110</v>
      </c>
    </row>
    <row r="13" spans="1:33" ht="14.4" customHeight="1" thickBot="1" x14ac:dyDescent="0.3">
      <c r="A13" s="361"/>
      <c r="B13" s="350"/>
      <c r="C13" s="350"/>
      <c r="D13" s="350"/>
      <c r="E13" s="350"/>
      <c r="F13" s="354"/>
      <c r="G13" s="357"/>
      <c r="H13" s="124"/>
      <c r="I13" s="124"/>
      <c r="J13" s="124"/>
      <c r="K13" s="124"/>
      <c r="L13" s="124"/>
      <c r="M13" s="124"/>
      <c r="N13" s="125">
        <v>1</v>
      </c>
      <c r="O13" s="125">
        <v>2</v>
      </c>
      <c r="P13" s="125">
        <v>3</v>
      </c>
      <c r="Q13" s="126">
        <v>4</v>
      </c>
      <c r="R13" s="126">
        <v>5</v>
      </c>
      <c r="S13" s="126">
        <v>6</v>
      </c>
      <c r="T13" s="366"/>
      <c r="U13" s="357"/>
      <c r="V13" s="357"/>
      <c r="W13" s="352"/>
      <c r="Y13" s="158">
        <v>81</v>
      </c>
      <c r="Z13" s="158">
        <v>71</v>
      </c>
      <c r="AA13" s="158">
        <v>64</v>
      </c>
      <c r="AB13" s="159">
        <v>58</v>
      </c>
      <c r="AC13" s="159">
        <v>50</v>
      </c>
      <c r="AD13" s="159">
        <v>43</v>
      </c>
      <c r="AE13" s="159">
        <v>37</v>
      </c>
      <c r="AF13" s="128"/>
      <c r="AG13" s="129"/>
    </row>
    <row r="14" spans="1:33" ht="13.2" customHeight="1" x14ac:dyDescent="0.25">
      <c r="A14" s="34" t="s">
        <v>42</v>
      </c>
      <c r="B14" s="22" t="e">
        <f>VLOOKUP($X14,УЧАСТНИКИ!$A$2:$L$1106,3,FALSE)</f>
        <v>#N/A</v>
      </c>
      <c r="C14" s="23" t="e">
        <f>VLOOKUP($X14,УЧАСТНИКИ!$A$2:$L$1106,4,FALSE)</f>
        <v>#N/A</v>
      </c>
      <c r="D14" s="23" t="e">
        <f>VLOOKUP($X14,УЧАСТНИКИ!$A$2:$L$1106,8,FALSE)</f>
        <v>#N/A</v>
      </c>
      <c r="E14" s="22" t="e">
        <f>VLOOKUP($X14,УЧАСТНИКИ!$A$2:$L$1106,5,FALSE)</f>
        <v>#N/A</v>
      </c>
      <c r="F14" s="23" t="e">
        <f>VLOOKUP($R14,УЧАСТНИКИ!$A$2:$L$1106,7,FALSE)</f>
        <v>#N/A</v>
      </c>
      <c r="G14" s="24" t="e">
        <f>VLOOKUP($X14,УЧАСТНИКИ!$A$2:$L$1106,11,FALSE)</f>
        <v>#N/A</v>
      </c>
      <c r="H14" s="37">
        <v>4569</v>
      </c>
      <c r="I14" s="37">
        <v>2545</v>
      </c>
      <c r="J14" s="37"/>
      <c r="K14" s="37"/>
      <c r="L14" s="37"/>
      <c r="M14" s="122"/>
      <c r="N14" s="107">
        <f t="shared" ref="N14:S29" si="0">H14/100</f>
        <v>45.69</v>
      </c>
      <c r="O14" s="107">
        <f t="shared" si="0"/>
        <v>25.45</v>
      </c>
      <c r="P14" s="107">
        <f t="shared" si="0"/>
        <v>0</v>
      </c>
      <c r="Q14" s="107">
        <f t="shared" si="0"/>
        <v>0</v>
      </c>
      <c r="R14" s="107">
        <f t="shared" si="0"/>
        <v>0</v>
      </c>
      <c r="S14" s="107">
        <f t="shared" si="0"/>
        <v>0</v>
      </c>
      <c r="T14" s="108">
        <f t="shared" ref="T14:T52" si="1">MAX(N14,O14,P14,Q14,R14,S14)</f>
        <v>45.69</v>
      </c>
      <c r="U14" s="26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3</v>
      </c>
      <c r="V14" s="24" t="e">
        <f>VLOOKUP($X14,УЧАСТНИКИ!$A$2:$L$1106,9,FALSE)</f>
        <v>#N/A</v>
      </c>
      <c r="W14" s="22" t="e">
        <f>VLOOKUP($X14,УЧАСТНИКИ!$A$2:$L$1106,10,FALSE)</f>
        <v>#N/A</v>
      </c>
    </row>
    <row r="15" spans="1:33" ht="13.2" customHeight="1" x14ac:dyDescent="0.25">
      <c r="A15" s="34" t="s">
        <v>43</v>
      </c>
      <c r="B15" s="22" t="e">
        <f>VLOOKUP($X15,УЧАСТНИКИ!$A$2:$L$1106,3,FALSE)</f>
        <v>#N/A</v>
      </c>
      <c r="C15" s="23" t="e">
        <f>VLOOKUP($X15,УЧАСТНИКИ!$A$2:$L$1106,4,FALSE)</f>
        <v>#N/A</v>
      </c>
      <c r="D15" s="23" t="e">
        <f>VLOOKUP($X15,УЧАСТНИКИ!$A$2:$L$1106,8,FALSE)</f>
        <v>#N/A</v>
      </c>
      <c r="E15" s="22" t="e">
        <f>VLOOKUP($X15,УЧАСТНИКИ!$A$2:$L$1106,5,FALSE)</f>
        <v>#N/A</v>
      </c>
      <c r="F15" s="23" t="e">
        <f>VLOOKUP($R15,УЧАСТНИКИ!$A$2:$L$1106,7,FALSE)</f>
        <v>#N/A</v>
      </c>
      <c r="G15" s="24" t="e">
        <f>VLOOKUP($X15,УЧАСТНИКИ!$A$2:$L$1106,11,FALSE)</f>
        <v>#N/A</v>
      </c>
      <c r="H15" s="25"/>
      <c r="I15" s="25"/>
      <c r="J15" s="25"/>
      <c r="K15" s="25"/>
      <c r="L15" s="25"/>
      <c r="M15" s="106"/>
      <c r="N15" s="107">
        <f t="shared" si="0"/>
        <v>0</v>
      </c>
      <c r="O15" s="107">
        <f t="shared" si="0"/>
        <v>0</v>
      </c>
      <c r="P15" s="107">
        <f t="shared" si="0"/>
        <v>0</v>
      </c>
      <c r="Q15" s="107">
        <f t="shared" si="0"/>
        <v>0</v>
      </c>
      <c r="R15" s="107">
        <f t="shared" si="0"/>
        <v>0</v>
      </c>
      <c r="S15" s="107">
        <f t="shared" si="0"/>
        <v>0</v>
      </c>
      <c r="T15" s="108">
        <f t="shared" si="1"/>
        <v>0</v>
      </c>
      <c r="U15" s="26" t="str">
        <f t="shared" ref="U15:U52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2юн</v>
      </c>
      <c r="V15" s="24" t="e">
        <f>VLOOKUP($X15,УЧАСТНИКИ!$A$2:$L$1106,9,FALSE)</f>
        <v>#N/A</v>
      </c>
      <c r="W15" s="22" t="e">
        <f>VLOOKUP($X15,УЧАСТНИКИ!$A$2:$L$1106,10,FALSE)</f>
        <v>#N/A</v>
      </c>
    </row>
    <row r="16" spans="1:33" ht="13.2" customHeight="1" x14ac:dyDescent="0.25">
      <c r="A16" s="34" t="s">
        <v>44</v>
      </c>
      <c r="B16" s="22" t="e">
        <f>VLOOKUP($X16,УЧАСТНИКИ!$A$2:$L$1106,3,FALSE)</f>
        <v>#N/A</v>
      </c>
      <c r="C16" s="23" t="e">
        <f>VLOOKUP($X16,УЧАСТНИКИ!$A$2:$L$1106,4,FALSE)</f>
        <v>#N/A</v>
      </c>
      <c r="D16" s="23" t="e">
        <f>VLOOKUP($X16,УЧАСТНИКИ!$A$2:$L$1106,8,FALSE)</f>
        <v>#N/A</v>
      </c>
      <c r="E16" s="22" t="e">
        <f>VLOOKUP($X16,УЧАСТНИКИ!$A$2:$L$1106,5,FALSE)</f>
        <v>#N/A</v>
      </c>
      <c r="F16" s="23" t="e">
        <f>VLOOKUP($R16,УЧАСТНИКИ!$A$2:$L$1106,7,FALSE)</f>
        <v>#N/A</v>
      </c>
      <c r="G16" s="24" t="e">
        <f>VLOOKUP($X16,УЧАСТНИКИ!$A$2:$L$1106,11,FALSE)</f>
        <v>#N/A</v>
      </c>
      <c r="H16" s="25"/>
      <c r="I16" s="25"/>
      <c r="J16" s="25"/>
      <c r="K16" s="25"/>
      <c r="L16" s="25"/>
      <c r="M16" s="25"/>
      <c r="N16" s="107">
        <f t="shared" si="0"/>
        <v>0</v>
      </c>
      <c r="O16" s="107">
        <f t="shared" si="0"/>
        <v>0</v>
      </c>
      <c r="P16" s="107">
        <f t="shared" si="0"/>
        <v>0</v>
      </c>
      <c r="Q16" s="107">
        <f t="shared" si="0"/>
        <v>0</v>
      </c>
      <c r="R16" s="107">
        <f t="shared" si="0"/>
        <v>0</v>
      </c>
      <c r="S16" s="107">
        <f t="shared" si="0"/>
        <v>0</v>
      </c>
      <c r="T16" s="108">
        <f t="shared" si="1"/>
        <v>0</v>
      </c>
      <c r="U16" s="26" t="str">
        <f t="shared" si="2"/>
        <v>2юн</v>
      </c>
      <c r="V16" s="24" t="e">
        <f>VLOOKUP($X16,УЧАСТНИКИ!$A$2:$L$1106,9,FALSE)</f>
        <v>#N/A</v>
      </c>
      <c r="W16" s="22" t="e">
        <f>VLOOKUP($X16,УЧАСТНИКИ!$A$2:$L$1106,10,FALSE)</f>
        <v>#N/A</v>
      </c>
    </row>
    <row r="17" spans="1:23" ht="13.2" customHeight="1" x14ac:dyDescent="0.25">
      <c r="A17" s="34" t="s">
        <v>45</v>
      </c>
      <c r="B17" s="22" t="e">
        <f>VLOOKUP($X17,УЧАСТНИКИ!$A$2:$L$1106,3,FALSE)</f>
        <v>#N/A</v>
      </c>
      <c r="C17" s="23" t="e">
        <f>VLOOKUP($X17,УЧАСТНИКИ!$A$2:$L$1106,4,FALSE)</f>
        <v>#N/A</v>
      </c>
      <c r="D17" s="23" t="e">
        <f>VLOOKUP($X17,УЧАСТНИКИ!$A$2:$L$1106,8,FALSE)</f>
        <v>#N/A</v>
      </c>
      <c r="E17" s="22" t="e">
        <f>VLOOKUP($X17,УЧАСТНИКИ!$A$2:$L$1106,5,FALSE)</f>
        <v>#N/A</v>
      </c>
      <c r="F17" s="23" t="e">
        <f>VLOOKUP($R17,УЧАСТНИКИ!$A$2:$L$1106,7,FALSE)</f>
        <v>#N/A</v>
      </c>
      <c r="G17" s="24" t="e">
        <f>VLOOKUP($X17,УЧАСТНИКИ!$A$2:$L$1106,11,FALSE)</f>
        <v>#N/A</v>
      </c>
      <c r="H17" s="25"/>
      <c r="I17" s="25"/>
      <c r="J17" s="25"/>
      <c r="K17" s="25"/>
      <c r="L17" s="25"/>
      <c r="M17" s="25"/>
      <c r="N17" s="107">
        <f t="shared" si="0"/>
        <v>0</v>
      </c>
      <c r="O17" s="107">
        <f t="shared" si="0"/>
        <v>0</v>
      </c>
      <c r="P17" s="107">
        <f t="shared" si="0"/>
        <v>0</v>
      </c>
      <c r="Q17" s="107">
        <f t="shared" si="0"/>
        <v>0</v>
      </c>
      <c r="R17" s="107">
        <f t="shared" si="0"/>
        <v>0</v>
      </c>
      <c r="S17" s="107">
        <f t="shared" si="0"/>
        <v>0</v>
      </c>
      <c r="T17" s="108">
        <f t="shared" si="1"/>
        <v>0</v>
      </c>
      <c r="U17" s="26" t="str">
        <f t="shared" si="2"/>
        <v>2юн</v>
      </c>
      <c r="V17" s="24" t="e">
        <f>VLOOKUP($X17,УЧАСТНИКИ!$A$2:$L$1106,9,FALSE)</f>
        <v>#N/A</v>
      </c>
      <c r="W17" s="22" t="e">
        <f>VLOOKUP($X17,УЧАСТНИКИ!$A$2:$L$1106,10,FALSE)</f>
        <v>#N/A</v>
      </c>
    </row>
    <row r="18" spans="1:23" ht="13.2" customHeight="1" x14ac:dyDescent="0.25">
      <c r="A18" s="34" t="s">
        <v>46</v>
      </c>
      <c r="B18" s="22" t="e">
        <f>VLOOKUP($X18,УЧАСТНИКИ!$A$2:$L$1106,3,FALSE)</f>
        <v>#N/A</v>
      </c>
      <c r="C18" s="23" t="e">
        <f>VLOOKUP($X18,УЧАСТНИКИ!$A$2:$L$1106,4,FALSE)</f>
        <v>#N/A</v>
      </c>
      <c r="D18" s="23" t="e">
        <f>VLOOKUP($X18,УЧАСТНИКИ!$A$2:$L$1106,8,FALSE)</f>
        <v>#N/A</v>
      </c>
      <c r="E18" s="22" t="e">
        <f>VLOOKUP($X18,УЧАСТНИКИ!$A$2:$L$1106,5,FALSE)</f>
        <v>#N/A</v>
      </c>
      <c r="F18" s="23" t="e">
        <f>VLOOKUP($R18,УЧАСТНИКИ!$A$2:$L$1106,7,FALSE)</f>
        <v>#N/A</v>
      </c>
      <c r="G18" s="24" t="e">
        <f>VLOOKUP($X18,УЧАСТНИКИ!$A$2:$L$1106,11,FALSE)</f>
        <v>#N/A</v>
      </c>
      <c r="H18" s="25"/>
      <c r="I18" s="25"/>
      <c r="J18" s="25"/>
      <c r="K18" s="25"/>
      <c r="L18" s="25"/>
      <c r="M18" s="25"/>
      <c r="N18" s="107">
        <f t="shared" si="0"/>
        <v>0</v>
      </c>
      <c r="O18" s="107">
        <f t="shared" si="0"/>
        <v>0</v>
      </c>
      <c r="P18" s="107">
        <f t="shared" si="0"/>
        <v>0</v>
      </c>
      <c r="Q18" s="107">
        <f t="shared" si="0"/>
        <v>0</v>
      </c>
      <c r="R18" s="107">
        <f t="shared" si="0"/>
        <v>0</v>
      </c>
      <c r="S18" s="107">
        <f t="shared" si="0"/>
        <v>0</v>
      </c>
      <c r="T18" s="108">
        <f t="shared" si="1"/>
        <v>0</v>
      </c>
      <c r="U18" s="26" t="str">
        <f t="shared" si="2"/>
        <v>2юн</v>
      </c>
      <c r="V18" s="24" t="e">
        <f>VLOOKUP($X18,УЧАСТНИКИ!$A$2:$L$1106,9,FALSE)</f>
        <v>#N/A</v>
      </c>
      <c r="W18" s="22" t="e">
        <f>VLOOKUP($X18,УЧАСТНИКИ!$A$2:$L$1106,10,FALSE)</f>
        <v>#N/A</v>
      </c>
    </row>
    <row r="19" spans="1:23" ht="13.2" customHeight="1" x14ac:dyDescent="0.25">
      <c r="A19" s="34" t="s">
        <v>47</v>
      </c>
      <c r="B19" s="22" t="e">
        <f>VLOOKUP($X19,УЧАСТНИКИ!$A$2:$L$1106,3,FALSE)</f>
        <v>#N/A</v>
      </c>
      <c r="C19" s="23" t="e">
        <f>VLOOKUP($X19,УЧАСТНИКИ!$A$2:$L$1106,4,FALSE)</f>
        <v>#N/A</v>
      </c>
      <c r="D19" s="23" t="e">
        <f>VLOOKUP($X19,УЧАСТНИКИ!$A$2:$L$1106,8,FALSE)</f>
        <v>#N/A</v>
      </c>
      <c r="E19" s="22" t="e">
        <f>VLOOKUP($X19,УЧАСТНИКИ!$A$2:$L$1106,5,FALSE)</f>
        <v>#N/A</v>
      </c>
      <c r="F19" s="23" t="e">
        <f>VLOOKUP($R19,УЧАСТНИКИ!$A$2:$L$1106,7,FALSE)</f>
        <v>#N/A</v>
      </c>
      <c r="G19" s="24" t="e">
        <f>VLOOKUP($X19,УЧАСТНИКИ!$A$2:$L$1106,11,FALSE)</f>
        <v>#N/A</v>
      </c>
      <c r="H19" s="25"/>
      <c r="I19" s="25"/>
      <c r="J19" s="25"/>
      <c r="K19" s="25"/>
      <c r="L19" s="25"/>
      <c r="M19" s="25"/>
      <c r="N19" s="107">
        <f t="shared" si="0"/>
        <v>0</v>
      </c>
      <c r="O19" s="107">
        <f t="shared" si="0"/>
        <v>0</v>
      </c>
      <c r="P19" s="107">
        <f t="shared" si="0"/>
        <v>0</v>
      </c>
      <c r="Q19" s="107">
        <f t="shared" si="0"/>
        <v>0</v>
      </c>
      <c r="R19" s="107">
        <f t="shared" si="0"/>
        <v>0</v>
      </c>
      <c r="S19" s="107">
        <f t="shared" si="0"/>
        <v>0</v>
      </c>
      <c r="T19" s="108">
        <f t="shared" si="1"/>
        <v>0</v>
      </c>
      <c r="U19" s="26" t="str">
        <f t="shared" si="2"/>
        <v>2юн</v>
      </c>
      <c r="V19" s="24" t="e">
        <f>VLOOKUP($X19,УЧАСТНИКИ!$A$2:$L$1106,9,FALSE)</f>
        <v>#N/A</v>
      </c>
      <c r="W19" s="22" t="e">
        <f>VLOOKUP($X19,УЧАСТНИКИ!$A$2:$L$1106,10,FALSE)</f>
        <v>#N/A</v>
      </c>
    </row>
    <row r="20" spans="1:23" ht="13.2" customHeight="1" x14ac:dyDescent="0.25">
      <c r="A20" s="34" t="s">
        <v>48</v>
      </c>
      <c r="B20" s="22" t="e">
        <f>VLOOKUP($X20,УЧАСТНИКИ!$A$2:$L$1106,3,FALSE)</f>
        <v>#N/A</v>
      </c>
      <c r="C20" s="23" t="e">
        <f>VLOOKUP($X20,УЧАСТНИКИ!$A$2:$L$1106,4,FALSE)</f>
        <v>#N/A</v>
      </c>
      <c r="D20" s="23" t="e">
        <f>VLOOKUP($X20,УЧАСТНИКИ!$A$2:$L$1106,8,FALSE)</f>
        <v>#N/A</v>
      </c>
      <c r="E20" s="22" t="e">
        <f>VLOOKUP($X20,УЧАСТНИКИ!$A$2:$L$1106,5,FALSE)</f>
        <v>#N/A</v>
      </c>
      <c r="F20" s="23" t="e">
        <f>VLOOKUP($R20,УЧАСТНИКИ!$A$2:$L$1106,7,FALSE)</f>
        <v>#N/A</v>
      </c>
      <c r="G20" s="24" t="e">
        <f>VLOOKUP($X20,УЧАСТНИКИ!$A$2:$L$1106,11,FALSE)</f>
        <v>#N/A</v>
      </c>
      <c r="H20" s="25"/>
      <c r="I20" s="25"/>
      <c r="J20" s="25"/>
      <c r="K20" s="25"/>
      <c r="L20" s="25"/>
      <c r="M20" s="25"/>
      <c r="N20" s="107">
        <f t="shared" si="0"/>
        <v>0</v>
      </c>
      <c r="O20" s="107">
        <f t="shared" si="0"/>
        <v>0</v>
      </c>
      <c r="P20" s="107">
        <f t="shared" si="0"/>
        <v>0</v>
      </c>
      <c r="Q20" s="107">
        <f t="shared" si="0"/>
        <v>0</v>
      </c>
      <c r="R20" s="107">
        <f t="shared" si="0"/>
        <v>0</v>
      </c>
      <c r="S20" s="107">
        <f t="shared" si="0"/>
        <v>0</v>
      </c>
      <c r="T20" s="108">
        <f t="shared" si="1"/>
        <v>0</v>
      </c>
      <c r="U20" s="26" t="str">
        <f t="shared" si="2"/>
        <v>2юн</v>
      </c>
      <c r="V20" s="24" t="e">
        <f>VLOOKUP($X20,УЧАСТНИКИ!$A$2:$L$1106,9,FALSE)</f>
        <v>#N/A</v>
      </c>
      <c r="W20" s="22" t="e">
        <f>VLOOKUP($X20,УЧАСТНИКИ!$A$2:$L$1106,10,FALSE)</f>
        <v>#N/A</v>
      </c>
    </row>
    <row r="21" spans="1:23" ht="13.2" customHeight="1" x14ac:dyDescent="0.25">
      <c r="A21" s="34" t="s">
        <v>71</v>
      </c>
      <c r="B21" s="22" t="e">
        <f>VLOOKUP($X21,УЧАСТНИКИ!$A$2:$L$1106,3,FALSE)</f>
        <v>#N/A</v>
      </c>
      <c r="C21" s="23" t="e">
        <f>VLOOKUP($X21,УЧАСТНИКИ!$A$2:$L$1106,4,FALSE)</f>
        <v>#N/A</v>
      </c>
      <c r="D21" s="23" t="e">
        <f>VLOOKUP($X21,УЧАСТНИКИ!$A$2:$L$1106,8,FALSE)</f>
        <v>#N/A</v>
      </c>
      <c r="E21" s="22" t="e">
        <f>VLOOKUP($X21,УЧАСТНИКИ!$A$2:$L$1106,5,FALSE)</f>
        <v>#N/A</v>
      </c>
      <c r="F21" s="23" t="e">
        <f>VLOOKUP($R21,УЧАСТНИКИ!$A$2:$L$1106,7,FALSE)</f>
        <v>#N/A</v>
      </c>
      <c r="G21" s="24" t="e">
        <f>VLOOKUP($X21,УЧАСТНИКИ!$A$2:$L$1106,11,FALSE)</f>
        <v>#N/A</v>
      </c>
      <c r="H21" s="25"/>
      <c r="I21" s="25"/>
      <c r="J21" s="25"/>
      <c r="K21" s="25"/>
      <c r="L21" s="25"/>
      <c r="M21" s="25"/>
      <c r="N21" s="107">
        <f t="shared" si="0"/>
        <v>0</v>
      </c>
      <c r="O21" s="107">
        <f t="shared" si="0"/>
        <v>0</v>
      </c>
      <c r="P21" s="107">
        <f t="shared" si="0"/>
        <v>0</v>
      </c>
      <c r="Q21" s="107">
        <f t="shared" si="0"/>
        <v>0</v>
      </c>
      <c r="R21" s="107">
        <f t="shared" si="0"/>
        <v>0</v>
      </c>
      <c r="S21" s="107">
        <f t="shared" si="0"/>
        <v>0</v>
      </c>
      <c r="T21" s="108">
        <f t="shared" si="1"/>
        <v>0</v>
      </c>
      <c r="U21" s="26" t="str">
        <f t="shared" si="2"/>
        <v>2юн</v>
      </c>
      <c r="V21" s="24" t="e">
        <f>VLOOKUP($X21,УЧАСТНИКИ!$A$2:$L$1106,9,FALSE)</f>
        <v>#N/A</v>
      </c>
      <c r="W21" s="22" t="e">
        <f>VLOOKUP($X21,УЧАСТНИКИ!$A$2:$L$1106,10,FALSE)</f>
        <v>#N/A</v>
      </c>
    </row>
    <row r="22" spans="1:23" ht="13.2" customHeight="1" x14ac:dyDescent="0.25">
      <c r="A22" s="34" t="s">
        <v>78</v>
      </c>
      <c r="B22" s="22" t="e">
        <f>VLOOKUP($X22,УЧАСТНИКИ!$A$2:$L$1106,3,FALSE)</f>
        <v>#N/A</v>
      </c>
      <c r="C22" s="23" t="e">
        <f>VLOOKUP($X22,УЧАСТНИКИ!$A$2:$L$1106,4,FALSE)</f>
        <v>#N/A</v>
      </c>
      <c r="D22" s="23" t="e">
        <f>VLOOKUP($X22,УЧАСТНИКИ!$A$2:$L$1106,8,FALSE)</f>
        <v>#N/A</v>
      </c>
      <c r="E22" s="22" t="e">
        <f>VLOOKUP($X22,УЧАСТНИКИ!$A$2:$L$1106,5,FALSE)</f>
        <v>#N/A</v>
      </c>
      <c r="F22" s="23" t="e">
        <f>VLOOKUP($R22,УЧАСТНИКИ!$A$2:$L$1106,7,FALSE)</f>
        <v>#N/A</v>
      </c>
      <c r="G22" s="24" t="e">
        <f>VLOOKUP($X22,УЧАСТНИКИ!$A$2:$L$1106,11,FALSE)</f>
        <v>#N/A</v>
      </c>
      <c r="H22" s="25"/>
      <c r="I22" s="25"/>
      <c r="J22" s="25"/>
      <c r="K22" s="25"/>
      <c r="L22" s="25"/>
      <c r="M22" s="25"/>
      <c r="N22" s="107">
        <f t="shared" si="0"/>
        <v>0</v>
      </c>
      <c r="O22" s="107">
        <f t="shared" si="0"/>
        <v>0</v>
      </c>
      <c r="P22" s="107">
        <f t="shared" si="0"/>
        <v>0</v>
      </c>
      <c r="Q22" s="107">
        <f t="shared" si="0"/>
        <v>0</v>
      </c>
      <c r="R22" s="107">
        <f t="shared" si="0"/>
        <v>0</v>
      </c>
      <c r="S22" s="107">
        <f t="shared" si="0"/>
        <v>0</v>
      </c>
      <c r="T22" s="108">
        <f t="shared" si="1"/>
        <v>0</v>
      </c>
      <c r="U22" s="26" t="str">
        <f t="shared" si="2"/>
        <v>2юн</v>
      </c>
      <c r="V22" s="24" t="e">
        <f>VLOOKUP($X22,УЧАСТНИКИ!$A$2:$L$1106,9,FALSE)</f>
        <v>#N/A</v>
      </c>
      <c r="W22" s="22" t="e">
        <f>VLOOKUP($X22,УЧАСТНИКИ!$A$2:$L$1106,10,FALSE)</f>
        <v>#N/A</v>
      </c>
    </row>
    <row r="23" spans="1:23" ht="13.2" customHeight="1" x14ac:dyDescent="0.25">
      <c r="A23" s="34" t="s">
        <v>77</v>
      </c>
      <c r="B23" s="22" t="e">
        <f>VLOOKUP($X23,УЧАСТНИКИ!$A$2:$L$1106,3,FALSE)</f>
        <v>#N/A</v>
      </c>
      <c r="C23" s="23" t="e">
        <f>VLOOKUP($X23,УЧАСТНИКИ!$A$2:$L$1106,4,FALSE)</f>
        <v>#N/A</v>
      </c>
      <c r="D23" s="23" t="e">
        <f>VLOOKUP($X23,УЧАСТНИКИ!$A$2:$L$1106,8,FALSE)</f>
        <v>#N/A</v>
      </c>
      <c r="E23" s="22" t="e">
        <f>VLOOKUP($X23,УЧАСТНИКИ!$A$2:$L$1106,5,FALSE)</f>
        <v>#N/A</v>
      </c>
      <c r="F23" s="23" t="e">
        <f>VLOOKUP($R23,УЧАСТНИКИ!$A$2:$L$1106,7,FALSE)</f>
        <v>#N/A</v>
      </c>
      <c r="G23" s="24" t="e">
        <f>VLOOKUP($X23,УЧАСТНИКИ!$A$2:$L$1106,11,FALSE)</f>
        <v>#N/A</v>
      </c>
      <c r="H23" s="25"/>
      <c r="I23" s="25"/>
      <c r="J23" s="25"/>
      <c r="K23" s="25"/>
      <c r="L23" s="25"/>
      <c r="M23" s="25"/>
      <c r="N23" s="107">
        <f t="shared" si="0"/>
        <v>0</v>
      </c>
      <c r="O23" s="107">
        <f t="shared" si="0"/>
        <v>0</v>
      </c>
      <c r="P23" s="107">
        <f t="shared" si="0"/>
        <v>0</v>
      </c>
      <c r="Q23" s="107">
        <f t="shared" si="0"/>
        <v>0</v>
      </c>
      <c r="R23" s="107">
        <f t="shared" si="0"/>
        <v>0</v>
      </c>
      <c r="S23" s="107">
        <f t="shared" si="0"/>
        <v>0</v>
      </c>
      <c r="T23" s="108">
        <f t="shared" si="1"/>
        <v>0</v>
      </c>
      <c r="U23" s="26" t="str">
        <f t="shared" si="2"/>
        <v>2юн</v>
      </c>
      <c r="V23" s="24" t="e">
        <f>VLOOKUP($X23,УЧАСТНИКИ!$A$2:$L$1106,9,FALSE)</f>
        <v>#N/A</v>
      </c>
      <c r="W23" s="22" t="e">
        <f>VLOOKUP($X23,УЧАСТНИКИ!$A$2:$L$1106,10,FALSE)</f>
        <v>#N/A</v>
      </c>
    </row>
    <row r="24" spans="1:23" ht="13.2" customHeight="1" x14ac:dyDescent="0.25">
      <c r="A24" s="34" t="s">
        <v>76</v>
      </c>
      <c r="B24" s="22" t="e">
        <f>VLOOKUP($X24,УЧАСТНИКИ!$A$2:$L$1106,3,FALSE)</f>
        <v>#N/A</v>
      </c>
      <c r="C24" s="23" t="e">
        <f>VLOOKUP($X24,УЧАСТНИКИ!$A$2:$L$1106,4,FALSE)</f>
        <v>#N/A</v>
      </c>
      <c r="D24" s="23" t="e">
        <f>VLOOKUP($X24,УЧАСТНИКИ!$A$2:$L$1106,8,FALSE)</f>
        <v>#N/A</v>
      </c>
      <c r="E24" s="22" t="e">
        <f>VLOOKUP($X24,УЧАСТНИКИ!$A$2:$L$1106,5,FALSE)</f>
        <v>#N/A</v>
      </c>
      <c r="F24" s="23" t="e">
        <f>VLOOKUP($R24,УЧАСТНИКИ!$A$2:$L$1106,7,FALSE)</f>
        <v>#N/A</v>
      </c>
      <c r="G24" s="24" t="e">
        <f>VLOOKUP($X24,УЧАСТНИКИ!$A$2:$L$1106,11,FALSE)</f>
        <v>#N/A</v>
      </c>
      <c r="H24" s="25"/>
      <c r="I24" s="25"/>
      <c r="J24" s="25"/>
      <c r="K24" s="25"/>
      <c r="L24" s="25"/>
      <c r="M24" s="25"/>
      <c r="N24" s="107">
        <f t="shared" si="0"/>
        <v>0</v>
      </c>
      <c r="O24" s="107">
        <f t="shared" si="0"/>
        <v>0</v>
      </c>
      <c r="P24" s="107">
        <f t="shared" si="0"/>
        <v>0</v>
      </c>
      <c r="Q24" s="107">
        <f t="shared" si="0"/>
        <v>0</v>
      </c>
      <c r="R24" s="107">
        <f t="shared" si="0"/>
        <v>0</v>
      </c>
      <c r="S24" s="107">
        <f t="shared" si="0"/>
        <v>0</v>
      </c>
      <c r="T24" s="108">
        <f t="shared" si="1"/>
        <v>0</v>
      </c>
      <c r="U24" s="26" t="str">
        <f t="shared" si="2"/>
        <v>2юн</v>
      </c>
      <c r="V24" s="24" t="e">
        <f>VLOOKUP($X24,УЧАСТНИКИ!$A$2:$L$1106,9,FALSE)</f>
        <v>#N/A</v>
      </c>
      <c r="W24" s="22" t="e">
        <f>VLOOKUP($X24,УЧАСТНИКИ!$A$2:$L$1106,10,FALSE)</f>
        <v>#N/A</v>
      </c>
    </row>
    <row r="25" spans="1:23" ht="13.2" customHeight="1" x14ac:dyDescent="0.25">
      <c r="A25" s="34" t="s">
        <v>75</v>
      </c>
      <c r="B25" s="22" t="e">
        <f>VLOOKUP($X25,УЧАСТНИКИ!$A$2:$L$1106,3,FALSE)</f>
        <v>#N/A</v>
      </c>
      <c r="C25" s="23" t="e">
        <f>VLOOKUP($X25,УЧАСТНИКИ!$A$2:$L$1106,4,FALSE)</f>
        <v>#N/A</v>
      </c>
      <c r="D25" s="23" t="e">
        <f>VLOOKUP($X25,УЧАСТНИКИ!$A$2:$L$1106,8,FALSE)</f>
        <v>#N/A</v>
      </c>
      <c r="E25" s="22" t="e">
        <f>VLOOKUP($X25,УЧАСТНИКИ!$A$2:$L$1106,5,FALSE)</f>
        <v>#N/A</v>
      </c>
      <c r="F25" s="23" t="e">
        <f>VLOOKUP($R25,УЧАСТНИКИ!$A$2:$L$1106,7,FALSE)</f>
        <v>#N/A</v>
      </c>
      <c r="G25" s="24" t="e">
        <f>VLOOKUP($X25,УЧАСТНИКИ!$A$2:$L$1106,11,FALSE)</f>
        <v>#N/A</v>
      </c>
      <c r="H25" s="25"/>
      <c r="I25" s="25"/>
      <c r="J25" s="25"/>
      <c r="K25" s="25"/>
      <c r="L25" s="25"/>
      <c r="M25" s="25"/>
      <c r="N25" s="107">
        <f t="shared" si="0"/>
        <v>0</v>
      </c>
      <c r="O25" s="107">
        <f t="shared" si="0"/>
        <v>0</v>
      </c>
      <c r="P25" s="107">
        <f t="shared" si="0"/>
        <v>0</v>
      </c>
      <c r="Q25" s="107">
        <f t="shared" si="0"/>
        <v>0</v>
      </c>
      <c r="R25" s="107">
        <f t="shared" si="0"/>
        <v>0</v>
      </c>
      <c r="S25" s="107">
        <f t="shared" si="0"/>
        <v>0</v>
      </c>
      <c r="T25" s="108">
        <f t="shared" si="1"/>
        <v>0</v>
      </c>
      <c r="U25" s="26" t="str">
        <f t="shared" si="2"/>
        <v>2юн</v>
      </c>
      <c r="V25" s="24" t="e">
        <f>VLOOKUP($X25,УЧАСТНИКИ!$A$2:$L$1106,9,FALSE)</f>
        <v>#N/A</v>
      </c>
      <c r="W25" s="22" t="e">
        <f>VLOOKUP($X25,УЧАСТНИКИ!$A$2:$L$1106,10,FALSE)</f>
        <v>#N/A</v>
      </c>
    </row>
    <row r="26" spans="1:23" ht="13.2" customHeight="1" x14ac:dyDescent="0.25">
      <c r="A26" s="34" t="s">
        <v>74</v>
      </c>
      <c r="B26" s="22" t="e">
        <f>VLOOKUP($X26,УЧАСТНИКИ!$A$2:$L$1106,3,FALSE)</f>
        <v>#N/A</v>
      </c>
      <c r="C26" s="23" t="e">
        <f>VLOOKUP($X26,УЧАСТНИКИ!$A$2:$L$1106,4,FALSE)</f>
        <v>#N/A</v>
      </c>
      <c r="D26" s="23" t="e">
        <f>VLOOKUP($X26,УЧАСТНИКИ!$A$2:$L$1106,8,FALSE)</f>
        <v>#N/A</v>
      </c>
      <c r="E26" s="22" t="e">
        <f>VLOOKUP($X26,УЧАСТНИКИ!$A$2:$L$1106,5,FALSE)</f>
        <v>#N/A</v>
      </c>
      <c r="F26" s="23" t="e">
        <f>VLOOKUP($R26,УЧАСТНИКИ!$A$2:$L$1106,7,FALSE)</f>
        <v>#N/A</v>
      </c>
      <c r="G26" s="24" t="e">
        <f>VLOOKUP($X26,УЧАСТНИКИ!$A$2:$L$1106,11,FALSE)</f>
        <v>#N/A</v>
      </c>
      <c r="H26" s="25"/>
      <c r="I26" s="25"/>
      <c r="J26" s="25"/>
      <c r="K26" s="25"/>
      <c r="L26" s="25"/>
      <c r="M26" s="25"/>
      <c r="N26" s="107">
        <f t="shared" si="0"/>
        <v>0</v>
      </c>
      <c r="O26" s="107">
        <f t="shared" si="0"/>
        <v>0</v>
      </c>
      <c r="P26" s="107">
        <f t="shared" si="0"/>
        <v>0</v>
      </c>
      <c r="Q26" s="107">
        <f t="shared" si="0"/>
        <v>0</v>
      </c>
      <c r="R26" s="107">
        <f t="shared" si="0"/>
        <v>0</v>
      </c>
      <c r="S26" s="107">
        <f t="shared" si="0"/>
        <v>0</v>
      </c>
      <c r="T26" s="108">
        <f t="shared" si="1"/>
        <v>0</v>
      </c>
      <c r="U26" s="26" t="str">
        <f t="shared" si="2"/>
        <v>2юн</v>
      </c>
      <c r="V26" s="24" t="e">
        <f>VLOOKUP($X26,УЧАСТНИКИ!$A$2:$L$1106,9,FALSE)</f>
        <v>#N/A</v>
      </c>
      <c r="W26" s="22" t="e">
        <f>VLOOKUP($X26,УЧАСТНИКИ!$A$2:$L$1106,10,FALSE)</f>
        <v>#N/A</v>
      </c>
    </row>
    <row r="27" spans="1:23" ht="13.2" customHeight="1" x14ac:dyDescent="0.25">
      <c r="A27" s="34" t="s">
        <v>73</v>
      </c>
      <c r="B27" s="22" t="e">
        <f>VLOOKUP($X27,УЧАСТНИКИ!$A$2:$L$1106,3,FALSE)</f>
        <v>#N/A</v>
      </c>
      <c r="C27" s="23" t="e">
        <f>VLOOKUP($X27,УЧАСТНИКИ!$A$2:$L$1106,4,FALSE)</f>
        <v>#N/A</v>
      </c>
      <c r="D27" s="23" t="e">
        <f>VLOOKUP($X27,УЧАСТНИКИ!$A$2:$L$1106,8,FALSE)</f>
        <v>#N/A</v>
      </c>
      <c r="E27" s="22" t="e">
        <f>VLOOKUP($X27,УЧАСТНИКИ!$A$2:$L$1106,5,FALSE)</f>
        <v>#N/A</v>
      </c>
      <c r="F27" s="23" t="e">
        <f>VLOOKUP($R27,УЧАСТНИКИ!$A$2:$L$1106,7,FALSE)</f>
        <v>#N/A</v>
      </c>
      <c r="G27" s="24" t="e">
        <f>VLOOKUP($X27,УЧАСТНИКИ!$A$2:$L$1106,11,FALSE)</f>
        <v>#N/A</v>
      </c>
      <c r="H27" s="25"/>
      <c r="I27" s="25"/>
      <c r="J27" s="25"/>
      <c r="K27" s="25"/>
      <c r="L27" s="25"/>
      <c r="M27" s="25"/>
      <c r="N27" s="107">
        <f t="shared" si="0"/>
        <v>0</v>
      </c>
      <c r="O27" s="107">
        <f t="shared" si="0"/>
        <v>0</v>
      </c>
      <c r="P27" s="107">
        <f t="shared" si="0"/>
        <v>0</v>
      </c>
      <c r="Q27" s="107">
        <f t="shared" si="0"/>
        <v>0</v>
      </c>
      <c r="R27" s="107">
        <f t="shared" si="0"/>
        <v>0</v>
      </c>
      <c r="S27" s="107">
        <f t="shared" si="0"/>
        <v>0</v>
      </c>
      <c r="T27" s="108">
        <f t="shared" si="1"/>
        <v>0</v>
      </c>
      <c r="U27" s="26" t="str">
        <f t="shared" si="2"/>
        <v>2юн</v>
      </c>
      <c r="V27" s="24" t="e">
        <f>VLOOKUP($X27,УЧАСТНИКИ!$A$2:$L$1106,9,FALSE)</f>
        <v>#N/A</v>
      </c>
      <c r="W27" s="22" t="e">
        <f>VLOOKUP($X27,УЧАСТНИКИ!$A$2:$L$1106,10,FALSE)</f>
        <v>#N/A</v>
      </c>
    </row>
    <row r="28" spans="1:23" ht="13.2" customHeight="1" x14ac:dyDescent="0.25">
      <c r="A28" s="34" t="s">
        <v>72</v>
      </c>
      <c r="B28" s="22" t="e">
        <f>VLOOKUP($X28,УЧАСТНИКИ!$A$2:$L$1106,3,FALSE)</f>
        <v>#N/A</v>
      </c>
      <c r="C28" s="23" t="e">
        <f>VLOOKUP($X28,УЧАСТНИКИ!$A$2:$L$1106,4,FALSE)</f>
        <v>#N/A</v>
      </c>
      <c r="D28" s="23" t="e">
        <f>VLOOKUP($X28,УЧАСТНИКИ!$A$2:$L$1106,8,FALSE)</f>
        <v>#N/A</v>
      </c>
      <c r="E28" s="22" t="e">
        <f>VLOOKUP($X28,УЧАСТНИКИ!$A$2:$L$1106,5,FALSE)</f>
        <v>#N/A</v>
      </c>
      <c r="F28" s="23" t="e">
        <f>VLOOKUP($R28,УЧАСТНИКИ!$A$2:$L$1106,7,FALSE)</f>
        <v>#N/A</v>
      </c>
      <c r="G28" s="24" t="e">
        <f>VLOOKUP($X28,УЧАСТНИКИ!$A$2:$L$1106,11,FALSE)</f>
        <v>#N/A</v>
      </c>
      <c r="H28" s="25"/>
      <c r="I28" s="25"/>
      <c r="J28" s="25"/>
      <c r="K28" s="25"/>
      <c r="L28" s="25"/>
      <c r="M28" s="25"/>
      <c r="N28" s="107">
        <f t="shared" si="0"/>
        <v>0</v>
      </c>
      <c r="O28" s="107">
        <f t="shared" si="0"/>
        <v>0</v>
      </c>
      <c r="P28" s="107">
        <f t="shared" si="0"/>
        <v>0</v>
      </c>
      <c r="Q28" s="107">
        <f t="shared" si="0"/>
        <v>0</v>
      </c>
      <c r="R28" s="107">
        <f t="shared" si="0"/>
        <v>0</v>
      </c>
      <c r="S28" s="107">
        <f t="shared" si="0"/>
        <v>0</v>
      </c>
      <c r="T28" s="108">
        <f t="shared" si="1"/>
        <v>0</v>
      </c>
      <c r="U28" s="26" t="str">
        <f t="shared" si="2"/>
        <v>2юн</v>
      </c>
      <c r="V28" s="24" t="e">
        <f>VLOOKUP($X28,УЧАСТНИКИ!$A$2:$L$1106,9,FALSE)</f>
        <v>#N/A</v>
      </c>
      <c r="W28" s="22" t="e">
        <f>VLOOKUP($X28,УЧАСТНИКИ!$A$2:$L$1106,10,FALSE)</f>
        <v>#N/A</v>
      </c>
    </row>
    <row r="29" spans="1:23" ht="13.2" customHeight="1" x14ac:dyDescent="0.25">
      <c r="A29" s="34" t="s">
        <v>79</v>
      </c>
      <c r="B29" s="22" t="e">
        <f>VLOOKUP($X29,УЧАСТНИКИ!$A$2:$L$1106,3,FALSE)</f>
        <v>#N/A</v>
      </c>
      <c r="C29" s="23" t="e">
        <f>VLOOKUP($X29,УЧАСТНИКИ!$A$2:$L$1106,4,FALSE)</f>
        <v>#N/A</v>
      </c>
      <c r="D29" s="23" t="e">
        <f>VLOOKUP($X29,УЧАСТНИКИ!$A$2:$L$1106,8,FALSE)</f>
        <v>#N/A</v>
      </c>
      <c r="E29" s="22" t="e">
        <f>VLOOKUP($X29,УЧАСТНИКИ!$A$2:$L$1106,5,FALSE)</f>
        <v>#N/A</v>
      </c>
      <c r="F29" s="23" t="e">
        <f>VLOOKUP($R29,УЧАСТНИКИ!$A$2:$L$1106,7,FALSE)</f>
        <v>#N/A</v>
      </c>
      <c r="G29" s="24" t="e">
        <f>VLOOKUP($X29,УЧАСТНИКИ!$A$2:$L$1106,11,FALSE)</f>
        <v>#N/A</v>
      </c>
      <c r="H29" s="25"/>
      <c r="I29" s="25"/>
      <c r="J29" s="25"/>
      <c r="K29" s="25"/>
      <c r="L29" s="25"/>
      <c r="M29" s="25"/>
      <c r="N29" s="107">
        <f t="shared" si="0"/>
        <v>0</v>
      </c>
      <c r="O29" s="107">
        <f t="shared" si="0"/>
        <v>0</v>
      </c>
      <c r="P29" s="107">
        <f t="shared" si="0"/>
        <v>0</v>
      </c>
      <c r="Q29" s="107">
        <f t="shared" si="0"/>
        <v>0</v>
      </c>
      <c r="R29" s="107">
        <f t="shared" si="0"/>
        <v>0</v>
      </c>
      <c r="S29" s="107">
        <f t="shared" si="0"/>
        <v>0</v>
      </c>
      <c r="T29" s="108">
        <f t="shared" si="1"/>
        <v>0</v>
      </c>
      <c r="U29" s="26" t="str">
        <f t="shared" si="2"/>
        <v>2юн</v>
      </c>
      <c r="V29" s="24" t="e">
        <f>VLOOKUP($X29,УЧАСТНИКИ!$A$2:$L$1106,9,FALSE)</f>
        <v>#N/A</v>
      </c>
      <c r="W29" s="22" t="e">
        <f>VLOOKUP($X29,УЧАСТНИКИ!$A$2:$L$1106,10,FALSE)</f>
        <v>#N/A</v>
      </c>
    </row>
    <row r="30" spans="1:23" ht="13.2" customHeight="1" x14ac:dyDescent="0.25">
      <c r="A30" s="34" t="s">
        <v>80</v>
      </c>
      <c r="B30" s="22" t="e">
        <f>VLOOKUP($X30,УЧАСТНИКИ!$A$2:$L$1106,3,FALSE)</f>
        <v>#N/A</v>
      </c>
      <c r="C30" s="23" t="e">
        <f>VLOOKUP($X30,УЧАСТНИКИ!$A$2:$L$1106,4,FALSE)</f>
        <v>#N/A</v>
      </c>
      <c r="D30" s="23" t="e">
        <f>VLOOKUP($X30,УЧАСТНИКИ!$A$2:$L$1106,8,FALSE)</f>
        <v>#N/A</v>
      </c>
      <c r="E30" s="22" t="e">
        <f>VLOOKUP($X30,УЧАСТНИКИ!$A$2:$L$1106,5,FALSE)</f>
        <v>#N/A</v>
      </c>
      <c r="F30" s="23" t="e">
        <f>VLOOKUP($R30,УЧАСТНИКИ!$A$2:$L$1106,7,FALSE)</f>
        <v>#N/A</v>
      </c>
      <c r="G30" s="24" t="e">
        <f>VLOOKUP($X30,УЧАСТНИКИ!$A$2:$L$1106,11,FALSE)</f>
        <v>#N/A</v>
      </c>
      <c r="H30" s="25"/>
      <c r="I30" s="25"/>
      <c r="J30" s="25"/>
      <c r="K30" s="25"/>
      <c r="L30" s="25"/>
      <c r="M30" s="25"/>
      <c r="N30" s="107">
        <f t="shared" ref="N30:S52" si="3">H30/100</f>
        <v>0</v>
      </c>
      <c r="O30" s="107">
        <f t="shared" si="3"/>
        <v>0</v>
      </c>
      <c r="P30" s="107">
        <f t="shared" si="3"/>
        <v>0</v>
      </c>
      <c r="Q30" s="107">
        <f t="shared" si="3"/>
        <v>0</v>
      </c>
      <c r="R30" s="107">
        <f t="shared" si="3"/>
        <v>0</v>
      </c>
      <c r="S30" s="107">
        <f t="shared" si="3"/>
        <v>0</v>
      </c>
      <c r="T30" s="108">
        <f t="shared" si="1"/>
        <v>0</v>
      </c>
      <c r="U30" s="26" t="str">
        <f t="shared" si="2"/>
        <v>2юн</v>
      </c>
      <c r="V30" s="24" t="e">
        <f>VLOOKUP($X30,УЧАСТНИКИ!$A$2:$L$1106,9,FALSE)</f>
        <v>#N/A</v>
      </c>
      <c r="W30" s="22" t="e">
        <f>VLOOKUP($X30,УЧАСТНИКИ!$A$2:$L$1106,10,FALSE)</f>
        <v>#N/A</v>
      </c>
    </row>
    <row r="31" spans="1:23" ht="13.2" customHeight="1" x14ac:dyDescent="0.25">
      <c r="A31" s="34" t="s">
        <v>81</v>
      </c>
      <c r="B31" s="22" t="e">
        <f>VLOOKUP($X31,УЧАСТНИКИ!$A$2:$L$1106,3,FALSE)</f>
        <v>#N/A</v>
      </c>
      <c r="C31" s="23" t="e">
        <f>VLOOKUP($X31,УЧАСТНИКИ!$A$2:$L$1106,4,FALSE)</f>
        <v>#N/A</v>
      </c>
      <c r="D31" s="23" t="e">
        <f>VLOOKUP($X31,УЧАСТНИКИ!$A$2:$L$1106,8,FALSE)</f>
        <v>#N/A</v>
      </c>
      <c r="E31" s="22" t="e">
        <f>VLOOKUP($X31,УЧАСТНИКИ!$A$2:$L$1106,5,FALSE)</f>
        <v>#N/A</v>
      </c>
      <c r="F31" s="23" t="e">
        <f>VLOOKUP($R31,УЧАСТНИКИ!$A$2:$L$1106,7,FALSE)</f>
        <v>#N/A</v>
      </c>
      <c r="G31" s="24" t="e">
        <f>VLOOKUP($X31,УЧАСТНИКИ!$A$2:$L$1106,11,FALSE)</f>
        <v>#N/A</v>
      </c>
      <c r="H31" s="25"/>
      <c r="I31" s="25"/>
      <c r="J31" s="25"/>
      <c r="K31" s="25"/>
      <c r="L31" s="25"/>
      <c r="M31" s="25"/>
      <c r="N31" s="107">
        <f t="shared" si="3"/>
        <v>0</v>
      </c>
      <c r="O31" s="107">
        <f t="shared" si="3"/>
        <v>0</v>
      </c>
      <c r="P31" s="107">
        <f t="shared" si="3"/>
        <v>0</v>
      </c>
      <c r="Q31" s="107">
        <f t="shared" si="3"/>
        <v>0</v>
      </c>
      <c r="R31" s="107">
        <f t="shared" si="3"/>
        <v>0</v>
      </c>
      <c r="S31" s="107">
        <f t="shared" si="3"/>
        <v>0</v>
      </c>
      <c r="T31" s="108">
        <f t="shared" si="1"/>
        <v>0</v>
      </c>
      <c r="U31" s="26" t="str">
        <f t="shared" si="2"/>
        <v>2юн</v>
      </c>
      <c r="V31" s="24" t="e">
        <f>VLOOKUP($X31,УЧАСТНИКИ!$A$2:$L$1106,9,FALSE)</f>
        <v>#N/A</v>
      </c>
      <c r="W31" s="22" t="e">
        <f>VLOOKUP($X31,УЧАСТНИКИ!$A$2:$L$1106,10,FALSE)</f>
        <v>#N/A</v>
      </c>
    </row>
    <row r="32" spans="1:23" ht="13.2" customHeight="1" x14ac:dyDescent="0.25">
      <c r="A32" s="34" t="s">
        <v>82</v>
      </c>
      <c r="B32" s="22" t="e">
        <f>VLOOKUP($X32,УЧАСТНИКИ!$A$2:$L$1106,3,FALSE)</f>
        <v>#N/A</v>
      </c>
      <c r="C32" s="23" t="e">
        <f>VLOOKUP($X32,УЧАСТНИКИ!$A$2:$L$1106,4,FALSE)</f>
        <v>#N/A</v>
      </c>
      <c r="D32" s="23" t="e">
        <f>VLOOKUP($X32,УЧАСТНИКИ!$A$2:$L$1106,8,FALSE)</f>
        <v>#N/A</v>
      </c>
      <c r="E32" s="22" t="e">
        <f>VLOOKUP($X32,УЧАСТНИКИ!$A$2:$L$1106,5,FALSE)</f>
        <v>#N/A</v>
      </c>
      <c r="F32" s="23" t="e">
        <f>VLOOKUP($R32,УЧАСТНИКИ!$A$2:$L$1106,7,FALSE)</f>
        <v>#N/A</v>
      </c>
      <c r="G32" s="24" t="e">
        <f>VLOOKUP($X32,УЧАСТНИКИ!$A$2:$L$1106,11,FALSE)</f>
        <v>#N/A</v>
      </c>
      <c r="H32" s="25"/>
      <c r="I32" s="25"/>
      <c r="J32" s="25"/>
      <c r="K32" s="25"/>
      <c r="L32" s="25"/>
      <c r="M32" s="25"/>
      <c r="N32" s="107">
        <f t="shared" si="3"/>
        <v>0</v>
      </c>
      <c r="O32" s="107">
        <f t="shared" si="3"/>
        <v>0</v>
      </c>
      <c r="P32" s="107">
        <f t="shared" si="3"/>
        <v>0</v>
      </c>
      <c r="Q32" s="107">
        <f t="shared" si="3"/>
        <v>0</v>
      </c>
      <c r="R32" s="107">
        <f t="shared" si="3"/>
        <v>0</v>
      </c>
      <c r="S32" s="107">
        <f t="shared" si="3"/>
        <v>0</v>
      </c>
      <c r="T32" s="108">
        <f t="shared" si="1"/>
        <v>0</v>
      </c>
      <c r="U32" s="26" t="str">
        <f t="shared" si="2"/>
        <v>2юн</v>
      </c>
      <c r="V32" s="24" t="e">
        <f>VLOOKUP($X32,УЧАСТНИКИ!$A$2:$L$1106,9,FALSE)</f>
        <v>#N/A</v>
      </c>
      <c r="W32" s="22" t="e">
        <f>VLOOKUP($X32,УЧАСТНИКИ!$A$2:$L$1106,10,FALSE)</f>
        <v>#N/A</v>
      </c>
    </row>
    <row r="33" spans="1:42" ht="13.2" customHeight="1" x14ac:dyDescent="0.25">
      <c r="A33" s="34" t="s">
        <v>83</v>
      </c>
      <c r="B33" s="22" t="e">
        <f>VLOOKUP($X33,УЧАСТНИКИ!$A$2:$L$1106,3,FALSE)</f>
        <v>#N/A</v>
      </c>
      <c r="C33" s="23" t="e">
        <f>VLOOKUP($X33,УЧАСТНИКИ!$A$2:$L$1106,4,FALSE)</f>
        <v>#N/A</v>
      </c>
      <c r="D33" s="23" t="e">
        <f>VLOOKUP($X33,УЧАСТНИКИ!$A$2:$L$1106,8,FALSE)</f>
        <v>#N/A</v>
      </c>
      <c r="E33" s="22" t="e">
        <f>VLOOKUP($X33,УЧАСТНИКИ!$A$2:$L$1106,5,FALSE)</f>
        <v>#N/A</v>
      </c>
      <c r="F33" s="23" t="e">
        <f>VLOOKUP($R33,УЧАСТНИКИ!$A$2:$L$1106,7,FALSE)</f>
        <v>#N/A</v>
      </c>
      <c r="G33" s="24" t="e">
        <f>VLOOKUP($X33,УЧАСТНИКИ!$A$2:$L$1106,11,FALSE)</f>
        <v>#N/A</v>
      </c>
      <c r="H33" s="25"/>
      <c r="I33" s="25"/>
      <c r="J33" s="25"/>
      <c r="K33" s="25"/>
      <c r="L33" s="25"/>
      <c r="M33" s="25"/>
      <c r="N33" s="107">
        <f t="shared" si="3"/>
        <v>0</v>
      </c>
      <c r="O33" s="107">
        <f t="shared" si="3"/>
        <v>0</v>
      </c>
      <c r="P33" s="107">
        <f t="shared" si="3"/>
        <v>0</v>
      </c>
      <c r="Q33" s="107">
        <f t="shared" si="3"/>
        <v>0</v>
      </c>
      <c r="R33" s="107">
        <f t="shared" si="3"/>
        <v>0</v>
      </c>
      <c r="S33" s="107">
        <f t="shared" si="3"/>
        <v>0</v>
      </c>
      <c r="T33" s="108">
        <f t="shared" si="1"/>
        <v>0</v>
      </c>
      <c r="U33" s="26" t="str">
        <f t="shared" si="2"/>
        <v>2юн</v>
      </c>
      <c r="V33" s="24" t="e">
        <f>VLOOKUP($X33,УЧАСТНИКИ!$A$2:$L$1106,9,FALSE)</f>
        <v>#N/A</v>
      </c>
      <c r="W33" s="22" t="e">
        <f>VLOOKUP($X33,УЧАСТНИКИ!$A$2:$L$1106,10,FALSE)</f>
        <v>#N/A</v>
      </c>
    </row>
    <row r="34" spans="1:42" ht="13.2" customHeight="1" x14ac:dyDescent="0.25">
      <c r="A34" s="34" t="s">
        <v>84</v>
      </c>
      <c r="B34" s="22" t="e">
        <f>VLOOKUP($X34,УЧАСТНИКИ!$A$2:$L$1106,3,FALSE)</f>
        <v>#N/A</v>
      </c>
      <c r="C34" s="23" t="e">
        <f>VLOOKUP($X34,УЧАСТНИКИ!$A$2:$L$1106,4,FALSE)</f>
        <v>#N/A</v>
      </c>
      <c r="D34" s="23" t="e">
        <f>VLOOKUP($X34,УЧАСТНИКИ!$A$2:$L$1106,8,FALSE)</f>
        <v>#N/A</v>
      </c>
      <c r="E34" s="22" t="e">
        <f>VLOOKUP($X34,УЧАСТНИКИ!$A$2:$L$1106,5,FALSE)</f>
        <v>#N/A</v>
      </c>
      <c r="F34" s="23" t="e">
        <f>VLOOKUP($R34,УЧАСТНИКИ!$A$2:$L$1106,7,FALSE)</f>
        <v>#N/A</v>
      </c>
      <c r="G34" s="24" t="e">
        <f>VLOOKUP($X34,УЧАСТНИКИ!$A$2:$L$1106,11,FALSE)</f>
        <v>#N/A</v>
      </c>
      <c r="H34" s="25"/>
      <c r="I34" s="25"/>
      <c r="J34" s="25"/>
      <c r="K34" s="25"/>
      <c r="L34" s="25"/>
      <c r="M34" s="25"/>
      <c r="N34" s="107">
        <f t="shared" si="3"/>
        <v>0</v>
      </c>
      <c r="O34" s="107">
        <f t="shared" si="3"/>
        <v>0</v>
      </c>
      <c r="P34" s="107">
        <f t="shared" si="3"/>
        <v>0</v>
      </c>
      <c r="Q34" s="107">
        <f t="shared" si="3"/>
        <v>0</v>
      </c>
      <c r="R34" s="107">
        <f t="shared" si="3"/>
        <v>0</v>
      </c>
      <c r="S34" s="107">
        <f t="shared" si="3"/>
        <v>0</v>
      </c>
      <c r="T34" s="108">
        <f t="shared" si="1"/>
        <v>0</v>
      </c>
      <c r="U34" s="26" t="str">
        <f t="shared" si="2"/>
        <v>2юн</v>
      </c>
      <c r="V34" s="24" t="e">
        <f>VLOOKUP($X34,УЧАСТНИКИ!$A$2:$L$1106,9,FALSE)</f>
        <v>#N/A</v>
      </c>
      <c r="W34" s="22" t="e">
        <f>VLOOKUP($X34,УЧАСТНИКИ!$A$2:$L$1106,10,FALSE)</f>
        <v>#N/A</v>
      </c>
    </row>
    <row r="35" spans="1:42" ht="13.2" customHeight="1" x14ac:dyDescent="0.25">
      <c r="A35" s="34" t="s">
        <v>28</v>
      </c>
      <c r="B35" s="22" t="e">
        <f>VLOOKUP($X35,УЧАСТНИКИ!$A$2:$L$1106,3,FALSE)</f>
        <v>#N/A</v>
      </c>
      <c r="C35" s="23" t="e">
        <f>VLOOKUP($X35,УЧАСТНИКИ!$A$2:$L$1106,4,FALSE)</f>
        <v>#N/A</v>
      </c>
      <c r="D35" s="23" t="e">
        <f>VLOOKUP($X35,УЧАСТНИКИ!$A$2:$L$1106,8,FALSE)</f>
        <v>#N/A</v>
      </c>
      <c r="E35" s="22" t="e">
        <f>VLOOKUP($X35,УЧАСТНИКИ!$A$2:$L$1106,5,FALSE)</f>
        <v>#N/A</v>
      </c>
      <c r="F35" s="23" t="e">
        <f>VLOOKUP($R35,УЧАСТНИКИ!$A$2:$L$1106,7,FALSE)</f>
        <v>#N/A</v>
      </c>
      <c r="G35" s="24" t="e">
        <f>VLOOKUP($X35,УЧАСТНИКИ!$A$2:$L$1106,11,FALSE)</f>
        <v>#N/A</v>
      </c>
      <c r="H35" s="25"/>
      <c r="I35" s="25"/>
      <c r="J35" s="25"/>
      <c r="K35" s="25"/>
      <c r="L35" s="25"/>
      <c r="M35" s="25"/>
      <c r="N35" s="107">
        <f t="shared" si="3"/>
        <v>0</v>
      </c>
      <c r="O35" s="107">
        <f t="shared" si="3"/>
        <v>0</v>
      </c>
      <c r="P35" s="107">
        <f t="shared" si="3"/>
        <v>0</v>
      </c>
      <c r="Q35" s="107">
        <f t="shared" si="3"/>
        <v>0</v>
      </c>
      <c r="R35" s="107">
        <f t="shared" si="3"/>
        <v>0</v>
      </c>
      <c r="S35" s="107">
        <f t="shared" si="3"/>
        <v>0</v>
      </c>
      <c r="T35" s="108">
        <f t="shared" si="1"/>
        <v>0</v>
      </c>
      <c r="U35" s="26" t="str">
        <f t="shared" si="2"/>
        <v>2юн</v>
      </c>
      <c r="V35" s="24" t="e">
        <f>VLOOKUP($X35,УЧАСТНИКИ!$A$2:$L$1106,9,FALSE)</f>
        <v>#N/A</v>
      </c>
      <c r="W35" s="22" t="e">
        <f>VLOOKUP($X35,УЧАСТНИКИ!$A$2:$L$1106,10,FALSE)</f>
        <v>#N/A</v>
      </c>
    </row>
    <row r="36" spans="1:42" ht="13.2" customHeight="1" x14ac:dyDescent="0.25">
      <c r="A36" s="34" t="s">
        <v>122</v>
      </c>
      <c r="B36" s="22" t="e">
        <f>VLOOKUP($X36,УЧАСТНИКИ!$A$2:$L$1106,3,FALSE)</f>
        <v>#N/A</v>
      </c>
      <c r="C36" s="23" t="e">
        <f>VLOOKUP($X36,УЧАСТНИКИ!$A$2:$L$1106,4,FALSE)</f>
        <v>#N/A</v>
      </c>
      <c r="D36" s="23" t="e">
        <f>VLOOKUP($X36,УЧАСТНИКИ!$A$2:$L$1106,8,FALSE)</f>
        <v>#N/A</v>
      </c>
      <c r="E36" s="22" t="e">
        <f>VLOOKUP($X36,УЧАСТНИКИ!$A$2:$L$1106,5,FALSE)</f>
        <v>#N/A</v>
      </c>
      <c r="F36" s="23" t="e">
        <f>VLOOKUP($R36,УЧАСТНИКИ!$A$2:$L$1106,7,FALSE)</f>
        <v>#N/A</v>
      </c>
      <c r="G36" s="24" t="e">
        <f>VLOOKUP($X36,УЧАСТНИКИ!$A$2:$L$1106,11,FALSE)</f>
        <v>#N/A</v>
      </c>
      <c r="H36" s="25"/>
      <c r="I36" s="25"/>
      <c r="J36" s="25"/>
      <c r="K36" s="25"/>
      <c r="L36" s="25"/>
      <c r="M36" s="25"/>
      <c r="N36" s="107">
        <f t="shared" si="3"/>
        <v>0</v>
      </c>
      <c r="O36" s="107">
        <f t="shared" si="3"/>
        <v>0</v>
      </c>
      <c r="P36" s="107">
        <f t="shared" si="3"/>
        <v>0</v>
      </c>
      <c r="Q36" s="107">
        <f t="shared" si="3"/>
        <v>0</v>
      </c>
      <c r="R36" s="107">
        <f t="shared" si="3"/>
        <v>0</v>
      </c>
      <c r="S36" s="107">
        <f t="shared" si="3"/>
        <v>0</v>
      </c>
      <c r="T36" s="108">
        <f t="shared" si="1"/>
        <v>0</v>
      </c>
      <c r="U36" s="26" t="str">
        <f t="shared" si="2"/>
        <v>2юн</v>
      </c>
      <c r="V36" s="24" t="e">
        <f>VLOOKUP($X36,УЧАСТНИКИ!$A$2:$L$1106,9,FALSE)</f>
        <v>#N/A</v>
      </c>
      <c r="W36" s="22" t="e">
        <f>VLOOKUP($X36,УЧАСТНИКИ!$A$2:$L$1106,10,FALSE)</f>
        <v>#N/A</v>
      </c>
    </row>
    <row r="37" spans="1:42" ht="13.2" customHeight="1" x14ac:dyDescent="0.25">
      <c r="A37" s="34" t="s">
        <v>123</v>
      </c>
      <c r="B37" s="22" t="e">
        <f>VLOOKUP($X37,УЧАСТНИКИ!$A$2:$L$1106,3,FALSE)</f>
        <v>#N/A</v>
      </c>
      <c r="C37" s="23" t="e">
        <f>VLOOKUP($X37,УЧАСТНИКИ!$A$2:$L$1106,4,FALSE)</f>
        <v>#N/A</v>
      </c>
      <c r="D37" s="23" t="e">
        <f>VLOOKUP($X37,УЧАСТНИКИ!$A$2:$L$1106,8,FALSE)</f>
        <v>#N/A</v>
      </c>
      <c r="E37" s="22" t="e">
        <f>VLOOKUP($X37,УЧАСТНИКИ!$A$2:$L$1106,5,FALSE)</f>
        <v>#N/A</v>
      </c>
      <c r="F37" s="23" t="e">
        <f>VLOOKUP($R37,УЧАСТНИКИ!$A$2:$L$1106,7,FALSE)</f>
        <v>#N/A</v>
      </c>
      <c r="G37" s="24" t="e">
        <f>VLOOKUP($X37,УЧАСТНИКИ!$A$2:$L$1106,11,FALSE)</f>
        <v>#N/A</v>
      </c>
      <c r="H37" s="25"/>
      <c r="I37" s="25"/>
      <c r="J37" s="25"/>
      <c r="K37" s="25"/>
      <c r="L37" s="25"/>
      <c r="M37" s="25"/>
      <c r="N37" s="107">
        <f t="shared" si="3"/>
        <v>0</v>
      </c>
      <c r="O37" s="107">
        <f t="shared" si="3"/>
        <v>0</v>
      </c>
      <c r="P37" s="107">
        <f t="shared" si="3"/>
        <v>0</v>
      </c>
      <c r="Q37" s="107">
        <f t="shared" si="3"/>
        <v>0</v>
      </c>
      <c r="R37" s="107">
        <f t="shared" si="3"/>
        <v>0</v>
      </c>
      <c r="S37" s="107">
        <f t="shared" si="3"/>
        <v>0</v>
      </c>
      <c r="T37" s="108">
        <f t="shared" si="1"/>
        <v>0</v>
      </c>
      <c r="U37" s="26" t="str">
        <f t="shared" si="2"/>
        <v>2юн</v>
      </c>
      <c r="V37" s="24" t="e">
        <f>VLOOKUP($X37,УЧАСТНИКИ!$A$2:$L$1106,9,FALSE)</f>
        <v>#N/A</v>
      </c>
      <c r="W37" s="22" t="e">
        <f>VLOOKUP($X37,УЧАСТНИКИ!$A$2:$L$1106,10,FALSE)</f>
        <v>#N/A</v>
      </c>
      <c r="X37" s="27"/>
      <c r="Y37" s="27"/>
      <c r="Z37" s="27"/>
      <c r="AA37" s="127"/>
      <c r="AB37" s="127"/>
      <c r="AC37" s="367"/>
      <c r="AD37" s="367"/>
      <c r="AE37" s="367"/>
      <c r="AF37" s="1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</row>
    <row r="38" spans="1:42" s="110" customFormat="1" ht="13.2" customHeight="1" x14ac:dyDescent="0.25">
      <c r="A38" s="34" t="s">
        <v>124</v>
      </c>
      <c r="B38" s="22" t="e">
        <f>VLOOKUP($X38,УЧАСТНИКИ!$A$2:$L$1106,3,FALSE)</f>
        <v>#N/A</v>
      </c>
      <c r="C38" s="23" t="e">
        <f>VLOOKUP($X38,УЧАСТНИКИ!$A$2:$L$1106,4,FALSE)</f>
        <v>#N/A</v>
      </c>
      <c r="D38" s="23" t="e">
        <f>VLOOKUP($X38,УЧАСТНИКИ!$A$2:$L$1106,8,FALSE)</f>
        <v>#N/A</v>
      </c>
      <c r="E38" s="22" t="e">
        <f>VLOOKUP($X38,УЧАСТНИКИ!$A$2:$L$1106,5,FALSE)</f>
        <v>#N/A</v>
      </c>
      <c r="F38" s="23" t="e">
        <f>VLOOKUP($R38,УЧАСТНИКИ!$A$2:$L$1106,7,FALSE)</f>
        <v>#N/A</v>
      </c>
      <c r="G38" s="24" t="e">
        <f>VLOOKUP($X38,УЧАСТНИКИ!$A$2:$L$1106,11,FALSE)</f>
        <v>#N/A</v>
      </c>
      <c r="H38" s="25"/>
      <c r="I38" s="25"/>
      <c r="J38" s="25"/>
      <c r="K38" s="25"/>
      <c r="L38" s="25"/>
      <c r="M38" s="25"/>
      <c r="N38" s="107">
        <f t="shared" si="3"/>
        <v>0</v>
      </c>
      <c r="O38" s="107">
        <f t="shared" si="3"/>
        <v>0</v>
      </c>
      <c r="P38" s="107">
        <f t="shared" si="3"/>
        <v>0</v>
      </c>
      <c r="Q38" s="107">
        <f t="shared" si="3"/>
        <v>0</v>
      </c>
      <c r="R38" s="107">
        <f t="shared" si="3"/>
        <v>0</v>
      </c>
      <c r="S38" s="107">
        <f t="shared" si="3"/>
        <v>0</v>
      </c>
      <c r="T38" s="108">
        <f t="shared" si="1"/>
        <v>0</v>
      </c>
      <c r="U38" s="26" t="str">
        <f t="shared" si="2"/>
        <v>2юн</v>
      </c>
      <c r="V38" s="24" t="e">
        <f>VLOOKUP($X38,УЧАСТНИКИ!$A$2:$L$1106,9,FALSE)</f>
        <v>#N/A</v>
      </c>
      <c r="W38" s="22" t="e">
        <f>VLOOKUP($X38,УЧАСТНИКИ!$A$2:$L$1106,10,FALSE)</f>
        <v>#N/A</v>
      </c>
      <c r="Y38" s="112"/>
      <c r="Z38" s="111"/>
      <c r="AA38" s="112"/>
      <c r="AB38" s="112"/>
      <c r="AC38" s="112"/>
      <c r="AD38" s="112"/>
      <c r="AE38" s="112"/>
      <c r="AF38" s="112"/>
      <c r="AG38" s="112"/>
      <c r="AH38" s="113"/>
      <c r="AI38" s="112"/>
      <c r="AJ38" s="112"/>
      <c r="AK38" s="114"/>
    </row>
    <row r="39" spans="1:42" s="110" customFormat="1" ht="13.2" customHeight="1" x14ac:dyDescent="0.25">
      <c r="A39" s="34" t="s">
        <v>125</v>
      </c>
      <c r="B39" s="22" t="e">
        <f>VLOOKUP($X39,УЧАСТНИКИ!$A$2:$L$1106,3,FALSE)</f>
        <v>#N/A</v>
      </c>
      <c r="C39" s="23" t="e">
        <f>VLOOKUP($X39,УЧАСТНИКИ!$A$2:$L$1106,4,FALSE)</f>
        <v>#N/A</v>
      </c>
      <c r="D39" s="23" t="e">
        <f>VLOOKUP($X39,УЧАСТНИКИ!$A$2:$L$1106,8,FALSE)</f>
        <v>#N/A</v>
      </c>
      <c r="E39" s="22" t="e">
        <f>VLOOKUP($X39,УЧАСТНИКИ!$A$2:$L$1106,5,FALSE)</f>
        <v>#N/A</v>
      </c>
      <c r="F39" s="23" t="e">
        <f>VLOOKUP($R39,УЧАСТНИКИ!$A$2:$L$1106,7,FALSE)</f>
        <v>#N/A</v>
      </c>
      <c r="G39" s="24" t="e">
        <f>VLOOKUP($X39,УЧАСТНИКИ!$A$2:$L$1106,11,FALSE)</f>
        <v>#N/A</v>
      </c>
      <c r="H39" s="25"/>
      <c r="I39" s="25"/>
      <c r="J39" s="25"/>
      <c r="K39" s="25"/>
      <c r="L39" s="25"/>
      <c r="M39" s="25"/>
      <c r="N39" s="107">
        <f t="shared" si="3"/>
        <v>0</v>
      </c>
      <c r="O39" s="107">
        <f t="shared" si="3"/>
        <v>0</v>
      </c>
      <c r="P39" s="107">
        <f t="shared" si="3"/>
        <v>0</v>
      </c>
      <c r="Q39" s="107">
        <f t="shared" si="3"/>
        <v>0</v>
      </c>
      <c r="R39" s="107">
        <f t="shared" si="3"/>
        <v>0</v>
      </c>
      <c r="S39" s="107">
        <f t="shared" si="3"/>
        <v>0</v>
      </c>
      <c r="T39" s="108">
        <f t="shared" si="1"/>
        <v>0</v>
      </c>
      <c r="U39" s="26" t="str">
        <f t="shared" si="2"/>
        <v>2юн</v>
      </c>
      <c r="V39" s="24" t="e">
        <f>VLOOKUP($X39,УЧАСТНИКИ!$A$2:$L$1106,9,FALSE)</f>
        <v>#N/A</v>
      </c>
      <c r="W39" s="22" t="e">
        <f>VLOOKUP($X39,УЧАСТНИКИ!$A$2:$L$1106,10,FALSE)</f>
        <v>#N/A</v>
      </c>
      <c r="X39" s="115"/>
      <c r="Y39" s="112"/>
      <c r="Z39" s="111"/>
      <c r="AA39" s="112"/>
      <c r="AB39" s="112"/>
      <c r="AC39" s="112"/>
      <c r="AD39" s="112"/>
      <c r="AE39" s="112"/>
      <c r="AF39" s="112"/>
      <c r="AG39" s="112"/>
      <c r="AH39" s="113"/>
      <c r="AI39" s="112"/>
      <c r="AJ39" s="112"/>
      <c r="AK39" s="114"/>
    </row>
    <row r="40" spans="1:42" s="110" customFormat="1" ht="13.2" customHeight="1" x14ac:dyDescent="0.25">
      <c r="A40" s="34" t="s">
        <v>126</v>
      </c>
      <c r="B40" s="22" t="e">
        <f>VLOOKUP($X40,УЧАСТНИКИ!$A$2:$L$1106,3,FALSE)</f>
        <v>#N/A</v>
      </c>
      <c r="C40" s="23" t="e">
        <f>VLOOKUP($X40,УЧАСТНИКИ!$A$2:$L$1106,4,FALSE)</f>
        <v>#N/A</v>
      </c>
      <c r="D40" s="23" t="e">
        <f>VLOOKUP($X40,УЧАСТНИКИ!$A$2:$L$1106,8,FALSE)</f>
        <v>#N/A</v>
      </c>
      <c r="E40" s="22" t="e">
        <f>VLOOKUP($X40,УЧАСТНИКИ!$A$2:$L$1106,5,FALSE)</f>
        <v>#N/A</v>
      </c>
      <c r="F40" s="23" t="e">
        <f>VLOOKUP($R40,УЧАСТНИКИ!$A$2:$L$1106,7,FALSE)</f>
        <v>#N/A</v>
      </c>
      <c r="G40" s="24" t="e">
        <f>VLOOKUP($X40,УЧАСТНИКИ!$A$2:$L$1106,11,FALSE)</f>
        <v>#N/A</v>
      </c>
      <c r="H40" s="25"/>
      <c r="I40" s="25"/>
      <c r="J40" s="25"/>
      <c r="K40" s="25"/>
      <c r="L40" s="25"/>
      <c r="M40" s="25"/>
      <c r="N40" s="107">
        <f t="shared" si="3"/>
        <v>0</v>
      </c>
      <c r="O40" s="107">
        <f t="shared" si="3"/>
        <v>0</v>
      </c>
      <c r="P40" s="107">
        <f t="shared" si="3"/>
        <v>0</v>
      </c>
      <c r="Q40" s="107">
        <f t="shared" si="3"/>
        <v>0</v>
      </c>
      <c r="R40" s="107">
        <f t="shared" si="3"/>
        <v>0</v>
      </c>
      <c r="S40" s="107">
        <f t="shared" si="3"/>
        <v>0</v>
      </c>
      <c r="T40" s="108">
        <f t="shared" si="1"/>
        <v>0</v>
      </c>
      <c r="U40" s="26" t="str">
        <f t="shared" si="2"/>
        <v>2юн</v>
      </c>
      <c r="V40" s="24" t="e">
        <f>VLOOKUP($X40,УЧАСТНИКИ!$A$2:$L$1106,9,FALSE)</f>
        <v>#N/A</v>
      </c>
      <c r="W40" s="22" t="e">
        <f>VLOOKUP($X40,УЧАСТНИКИ!$A$2:$L$1106,10,FALSE)</f>
        <v>#N/A</v>
      </c>
      <c r="Y40" s="112"/>
      <c r="Z40" s="111"/>
      <c r="AA40" s="112"/>
      <c r="AB40" s="112"/>
      <c r="AC40" s="112"/>
      <c r="AD40" s="112"/>
      <c r="AE40" s="112"/>
      <c r="AF40" s="112"/>
      <c r="AG40" s="112"/>
      <c r="AH40" s="113"/>
      <c r="AI40" s="112"/>
      <c r="AJ40" s="112"/>
      <c r="AK40" s="114"/>
    </row>
    <row r="41" spans="1:42" s="110" customFormat="1" ht="13.2" customHeight="1" x14ac:dyDescent="0.25">
      <c r="A41" s="34" t="s">
        <v>127</v>
      </c>
      <c r="B41" s="22" t="e">
        <f>VLOOKUP($X41,УЧАСТНИКИ!$A$2:$L$1106,3,FALSE)</f>
        <v>#N/A</v>
      </c>
      <c r="C41" s="23" t="e">
        <f>VLOOKUP($X41,УЧАСТНИКИ!$A$2:$L$1106,4,FALSE)</f>
        <v>#N/A</v>
      </c>
      <c r="D41" s="23" t="e">
        <f>VLOOKUP($X41,УЧАСТНИКИ!$A$2:$L$1106,8,FALSE)</f>
        <v>#N/A</v>
      </c>
      <c r="E41" s="22" t="e">
        <f>VLOOKUP($X41,УЧАСТНИКИ!$A$2:$L$1106,5,FALSE)</f>
        <v>#N/A</v>
      </c>
      <c r="F41" s="23" t="e">
        <f>VLOOKUP($R41,УЧАСТНИКИ!$A$2:$L$1106,7,FALSE)</f>
        <v>#N/A</v>
      </c>
      <c r="G41" s="24" t="e">
        <f>VLOOKUP($X41,УЧАСТНИКИ!$A$2:$L$1106,11,FALSE)</f>
        <v>#N/A</v>
      </c>
      <c r="H41" s="25"/>
      <c r="I41" s="25"/>
      <c r="J41" s="25"/>
      <c r="K41" s="25"/>
      <c r="L41" s="25"/>
      <c r="M41" s="25"/>
      <c r="N41" s="107">
        <f t="shared" si="3"/>
        <v>0</v>
      </c>
      <c r="O41" s="107">
        <f t="shared" si="3"/>
        <v>0</v>
      </c>
      <c r="P41" s="107">
        <f t="shared" si="3"/>
        <v>0</v>
      </c>
      <c r="Q41" s="107">
        <f t="shared" si="3"/>
        <v>0</v>
      </c>
      <c r="R41" s="107">
        <f t="shared" si="3"/>
        <v>0</v>
      </c>
      <c r="S41" s="107">
        <f t="shared" si="3"/>
        <v>0</v>
      </c>
      <c r="T41" s="108">
        <f t="shared" si="1"/>
        <v>0</v>
      </c>
      <c r="U41" s="26" t="str">
        <f t="shared" si="2"/>
        <v>2юн</v>
      </c>
      <c r="V41" s="24" t="e">
        <f>VLOOKUP($X41,УЧАСТНИКИ!$A$2:$L$1106,9,FALSE)</f>
        <v>#N/A</v>
      </c>
      <c r="W41" s="22" t="e">
        <f>VLOOKUP($X41,УЧАСТНИКИ!$A$2:$L$1106,10,FALSE)</f>
        <v>#N/A</v>
      </c>
      <c r="X41" s="115"/>
      <c r="Y41" s="112"/>
      <c r="Z41" s="111"/>
      <c r="AA41" s="112"/>
      <c r="AB41" s="112"/>
      <c r="AC41" s="112"/>
      <c r="AD41" s="112"/>
      <c r="AE41" s="112"/>
      <c r="AF41" s="112"/>
      <c r="AG41" s="112"/>
      <c r="AH41" s="113"/>
      <c r="AI41" s="112"/>
      <c r="AJ41" s="112"/>
      <c r="AK41" s="114"/>
    </row>
    <row r="42" spans="1:42" s="110" customFormat="1" ht="13.2" customHeight="1" x14ac:dyDescent="0.25">
      <c r="A42" s="34" t="s">
        <v>128</v>
      </c>
      <c r="B42" s="22" t="e">
        <f>VLOOKUP($X42,УЧАСТНИКИ!$A$2:$L$1106,3,FALSE)</f>
        <v>#N/A</v>
      </c>
      <c r="C42" s="23" t="e">
        <f>VLOOKUP($X42,УЧАСТНИКИ!$A$2:$L$1106,4,FALSE)</f>
        <v>#N/A</v>
      </c>
      <c r="D42" s="23" t="e">
        <f>VLOOKUP($X42,УЧАСТНИКИ!$A$2:$L$1106,8,FALSE)</f>
        <v>#N/A</v>
      </c>
      <c r="E42" s="22" t="e">
        <f>VLOOKUP($X42,УЧАСТНИКИ!$A$2:$L$1106,5,FALSE)</f>
        <v>#N/A</v>
      </c>
      <c r="F42" s="23" t="e">
        <f>VLOOKUP($R42,УЧАСТНИКИ!$A$2:$L$1106,7,FALSE)</f>
        <v>#N/A</v>
      </c>
      <c r="G42" s="24" t="e">
        <f>VLOOKUP($X42,УЧАСТНИКИ!$A$2:$L$1106,11,FALSE)</f>
        <v>#N/A</v>
      </c>
      <c r="H42" s="25"/>
      <c r="I42" s="25"/>
      <c r="J42" s="25"/>
      <c r="K42" s="25"/>
      <c r="L42" s="25"/>
      <c r="M42" s="25"/>
      <c r="N42" s="107">
        <f t="shared" si="3"/>
        <v>0</v>
      </c>
      <c r="O42" s="107">
        <f t="shared" si="3"/>
        <v>0</v>
      </c>
      <c r="P42" s="107">
        <f t="shared" si="3"/>
        <v>0</v>
      </c>
      <c r="Q42" s="107">
        <f t="shared" si="3"/>
        <v>0</v>
      </c>
      <c r="R42" s="107">
        <f t="shared" si="3"/>
        <v>0</v>
      </c>
      <c r="S42" s="107">
        <f t="shared" si="3"/>
        <v>0</v>
      </c>
      <c r="T42" s="108">
        <f t="shared" si="1"/>
        <v>0</v>
      </c>
      <c r="U42" s="26" t="str">
        <f t="shared" si="2"/>
        <v>2юн</v>
      </c>
      <c r="V42" s="24" t="e">
        <f>VLOOKUP($X42,УЧАСТНИКИ!$A$2:$L$1106,9,FALSE)</f>
        <v>#N/A</v>
      </c>
      <c r="W42" s="22" t="e">
        <f>VLOOKUP($X42,УЧАСТНИКИ!$A$2:$L$1106,10,FALSE)</f>
        <v>#N/A</v>
      </c>
      <c r="Y42" s="112"/>
      <c r="Z42" s="111"/>
      <c r="AA42" s="112"/>
      <c r="AB42" s="112"/>
      <c r="AC42" s="112"/>
      <c r="AD42" s="112"/>
      <c r="AE42" s="112"/>
      <c r="AF42" s="112"/>
      <c r="AG42" s="112"/>
      <c r="AH42" s="113"/>
      <c r="AI42" s="112"/>
      <c r="AJ42" s="112"/>
      <c r="AK42" s="114"/>
    </row>
    <row r="43" spans="1:42" s="110" customFormat="1" ht="13.2" customHeight="1" x14ac:dyDescent="0.25">
      <c r="A43" s="34" t="s">
        <v>129</v>
      </c>
      <c r="B43" s="22" t="e">
        <f>VLOOKUP($X43,УЧАСТНИКИ!$A$2:$L$1106,3,FALSE)</f>
        <v>#N/A</v>
      </c>
      <c r="C43" s="23" t="e">
        <f>VLOOKUP($X43,УЧАСТНИКИ!$A$2:$L$1106,4,FALSE)</f>
        <v>#N/A</v>
      </c>
      <c r="D43" s="23" t="e">
        <f>VLOOKUP($X43,УЧАСТНИКИ!$A$2:$L$1106,8,FALSE)</f>
        <v>#N/A</v>
      </c>
      <c r="E43" s="22" t="e">
        <f>VLOOKUP($X43,УЧАСТНИКИ!$A$2:$L$1106,5,FALSE)</f>
        <v>#N/A</v>
      </c>
      <c r="F43" s="23" t="e">
        <f>VLOOKUP($R43,УЧАСТНИКИ!$A$2:$L$1106,7,FALSE)</f>
        <v>#N/A</v>
      </c>
      <c r="G43" s="24" t="e">
        <f>VLOOKUP($X43,УЧАСТНИКИ!$A$2:$L$1106,11,FALSE)</f>
        <v>#N/A</v>
      </c>
      <c r="H43" s="25"/>
      <c r="I43" s="25"/>
      <c r="J43" s="25"/>
      <c r="K43" s="25"/>
      <c r="L43" s="25"/>
      <c r="M43" s="25"/>
      <c r="N43" s="107">
        <f t="shared" si="3"/>
        <v>0</v>
      </c>
      <c r="O43" s="107">
        <f t="shared" si="3"/>
        <v>0</v>
      </c>
      <c r="P43" s="107">
        <f t="shared" si="3"/>
        <v>0</v>
      </c>
      <c r="Q43" s="107">
        <f t="shared" si="3"/>
        <v>0</v>
      </c>
      <c r="R43" s="107">
        <f t="shared" si="3"/>
        <v>0</v>
      </c>
      <c r="S43" s="107">
        <f t="shared" si="3"/>
        <v>0</v>
      </c>
      <c r="T43" s="108">
        <f t="shared" si="1"/>
        <v>0</v>
      </c>
      <c r="U43" s="26" t="str">
        <f t="shared" si="2"/>
        <v>2юн</v>
      </c>
      <c r="V43" s="24" t="e">
        <f>VLOOKUP($X43,УЧАСТНИКИ!$A$2:$L$1106,9,FALSE)</f>
        <v>#N/A</v>
      </c>
      <c r="W43" s="22" t="e">
        <f>VLOOKUP($X43,УЧАСТНИКИ!$A$2:$L$1106,10,FALSE)</f>
        <v>#N/A</v>
      </c>
      <c r="X43" s="115"/>
      <c r="Y43" s="112"/>
      <c r="Z43" s="111"/>
      <c r="AA43" s="112"/>
      <c r="AB43" s="112"/>
      <c r="AC43" s="112"/>
      <c r="AD43" s="112"/>
      <c r="AE43" s="112"/>
      <c r="AF43" s="112"/>
      <c r="AG43" s="112"/>
      <c r="AH43" s="113"/>
      <c r="AI43" s="112"/>
      <c r="AJ43" s="112"/>
      <c r="AK43" s="114"/>
    </row>
    <row r="44" spans="1:42" s="110" customFormat="1" ht="13.2" customHeight="1" x14ac:dyDescent="0.25">
      <c r="A44" s="34" t="s">
        <v>130</v>
      </c>
      <c r="B44" s="22" t="e">
        <f>VLOOKUP($X44,УЧАСТНИКИ!$A$2:$L$1106,3,FALSE)</f>
        <v>#N/A</v>
      </c>
      <c r="C44" s="23" t="e">
        <f>VLOOKUP($X44,УЧАСТНИКИ!$A$2:$L$1106,4,FALSE)</f>
        <v>#N/A</v>
      </c>
      <c r="D44" s="23" t="e">
        <f>VLOOKUP($X44,УЧАСТНИКИ!$A$2:$L$1106,8,FALSE)</f>
        <v>#N/A</v>
      </c>
      <c r="E44" s="22" t="e">
        <f>VLOOKUP($X44,УЧАСТНИКИ!$A$2:$L$1106,5,FALSE)</f>
        <v>#N/A</v>
      </c>
      <c r="F44" s="23" t="e">
        <f>VLOOKUP($R44,УЧАСТНИКИ!$A$2:$L$1106,7,FALSE)</f>
        <v>#N/A</v>
      </c>
      <c r="G44" s="24" t="e">
        <f>VLOOKUP($X44,УЧАСТНИКИ!$A$2:$L$1106,11,FALSE)</f>
        <v>#N/A</v>
      </c>
      <c r="H44" s="25"/>
      <c r="I44" s="25"/>
      <c r="J44" s="25"/>
      <c r="K44" s="25"/>
      <c r="L44" s="25"/>
      <c r="M44" s="25"/>
      <c r="N44" s="107">
        <f t="shared" si="3"/>
        <v>0</v>
      </c>
      <c r="O44" s="107">
        <f t="shared" si="3"/>
        <v>0</v>
      </c>
      <c r="P44" s="107">
        <f t="shared" si="3"/>
        <v>0</v>
      </c>
      <c r="Q44" s="107">
        <f t="shared" si="3"/>
        <v>0</v>
      </c>
      <c r="R44" s="107">
        <f t="shared" si="3"/>
        <v>0</v>
      </c>
      <c r="S44" s="107">
        <f t="shared" si="3"/>
        <v>0</v>
      </c>
      <c r="T44" s="108">
        <f t="shared" si="1"/>
        <v>0</v>
      </c>
      <c r="U44" s="26" t="str">
        <f t="shared" si="2"/>
        <v>2юн</v>
      </c>
      <c r="V44" s="24" t="e">
        <f>VLOOKUP($X44,УЧАСТНИКИ!$A$2:$L$1106,9,FALSE)</f>
        <v>#N/A</v>
      </c>
      <c r="W44" s="22" t="e">
        <f>VLOOKUP($X44,УЧАСТНИКИ!$A$2:$L$1106,10,FALSE)</f>
        <v>#N/A</v>
      </c>
      <c r="Y44" s="112"/>
      <c r="Z44" s="111"/>
      <c r="AA44" s="112"/>
      <c r="AB44" s="112"/>
      <c r="AC44" s="112"/>
      <c r="AD44" s="112"/>
      <c r="AE44" s="112"/>
      <c r="AF44" s="112"/>
      <c r="AG44" s="112"/>
      <c r="AH44" s="113"/>
      <c r="AI44" s="112"/>
      <c r="AJ44" s="112"/>
      <c r="AK44" s="114"/>
    </row>
    <row r="45" spans="1:42" s="110" customFormat="1" ht="13.2" customHeight="1" x14ac:dyDescent="0.25">
      <c r="A45" s="34" t="s">
        <v>131</v>
      </c>
      <c r="B45" s="22" t="e">
        <f>VLOOKUP($X45,УЧАСТНИКИ!$A$2:$L$1106,3,FALSE)</f>
        <v>#N/A</v>
      </c>
      <c r="C45" s="23" t="e">
        <f>VLOOKUP($X45,УЧАСТНИКИ!$A$2:$L$1106,4,FALSE)</f>
        <v>#N/A</v>
      </c>
      <c r="D45" s="23" t="e">
        <f>VLOOKUP($X45,УЧАСТНИКИ!$A$2:$L$1106,8,FALSE)</f>
        <v>#N/A</v>
      </c>
      <c r="E45" s="22" t="e">
        <f>VLOOKUP($X45,УЧАСТНИКИ!$A$2:$L$1106,5,FALSE)</f>
        <v>#N/A</v>
      </c>
      <c r="F45" s="23" t="e">
        <f>VLOOKUP($R45,УЧАСТНИКИ!$A$2:$L$1106,7,FALSE)</f>
        <v>#N/A</v>
      </c>
      <c r="G45" s="24" t="e">
        <f>VLOOKUP($X45,УЧАСТНИКИ!$A$2:$L$1106,11,FALSE)</f>
        <v>#N/A</v>
      </c>
      <c r="H45" s="25"/>
      <c r="I45" s="25"/>
      <c r="J45" s="25"/>
      <c r="K45" s="25"/>
      <c r="L45" s="25"/>
      <c r="M45" s="25"/>
      <c r="N45" s="107">
        <f t="shared" si="3"/>
        <v>0</v>
      </c>
      <c r="O45" s="107">
        <f t="shared" si="3"/>
        <v>0</v>
      </c>
      <c r="P45" s="107">
        <f t="shared" si="3"/>
        <v>0</v>
      </c>
      <c r="Q45" s="107">
        <f t="shared" si="3"/>
        <v>0</v>
      </c>
      <c r="R45" s="107">
        <f t="shared" si="3"/>
        <v>0</v>
      </c>
      <c r="S45" s="107">
        <f t="shared" si="3"/>
        <v>0</v>
      </c>
      <c r="T45" s="108">
        <f t="shared" si="1"/>
        <v>0</v>
      </c>
      <c r="U45" s="26" t="str">
        <f t="shared" si="2"/>
        <v>2юн</v>
      </c>
      <c r="V45" s="24" t="e">
        <f>VLOOKUP($X45,УЧАСТНИКИ!$A$2:$L$1106,9,FALSE)</f>
        <v>#N/A</v>
      </c>
      <c r="W45" s="22" t="e">
        <f>VLOOKUP($X45,УЧАСТНИКИ!$A$2:$L$1106,10,FALSE)</f>
        <v>#N/A</v>
      </c>
      <c r="X45" s="115"/>
      <c r="Y45" s="112"/>
      <c r="Z45" s="111"/>
      <c r="AA45" s="112"/>
      <c r="AB45" s="112"/>
      <c r="AC45" s="112"/>
      <c r="AD45" s="112"/>
      <c r="AE45" s="112"/>
      <c r="AF45" s="112"/>
      <c r="AG45" s="112"/>
      <c r="AH45" s="113"/>
      <c r="AI45" s="112"/>
      <c r="AJ45" s="112"/>
      <c r="AK45" s="114"/>
    </row>
    <row r="46" spans="1:42" s="110" customFormat="1" ht="13.2" customHeight="1" x14ac:dyDescent="0.25">
      <c r="A46" s="34" t="s">
        <v>132</v>
      </c>
      <c r="B46" s="22" t="e">
        <f>VLOOKUP($X46,УЧАСТНИКИ!$A$2:$L$1106,3,FALSE)</f>
        <v>#N/A</v>
      </c>
      <c r="C46" s="23" t="e">
        <f>VLOOKUP($X46,УЧАСТНИКИ!$A$2:$L$1106,4,FALSE)</f>
        <v>#N/A</v>
      </c>
      <c r="D46" s="23" t="e">
        <f>VLOOKUP($X46,УЧАСТНИКИ!$A$2:$L$1106,8,FALSE)</f>
        <v>#N/A</v>
      </c>
      <c r="E46" s="22" t="e">
        <f>VLOOKUP($X46,УЧАСТНИКИ!$A$2:$L$1106,5,FALSE)</f>
        <v>#N/A</v>
      </c>
      <c r="F46" s="23" t="e">
        <f>VLOOKUP($R46,УЧАСТНИКИ!$A$2:$L$1106,7,FALSE)</f>
        <v>#N/A</v>
      </c>
      <c r="G46" s="24" t="e">
        <f>VLOOKUP($X46,УЧАСТНИКИ!$A$2:$L$1106,11,FALSE)</f>
        <v>#N/A</v>
      </c>
      <c r="H46" s="25"/>
      <c r="I46" s="25"/>
      <c r="J46" s="25"/>
      <c r="K46" s="25"/>
      <c r="L46" s="25"/>
      <c r="M46" s="25"/>
      <c r="N46" s="107">
        <f t="shared" si="3"/>
        <v>0</v>
      </c>
      <c r="O46" s="107">
        <f t="shared" si="3"/>
        <v>0</v>
      </c>
      <c r="P46" s="107">
        <f t="shared" si="3"/>
        <v>0</v>
      </c>
      <c r="Q46" s="107">
        <f t="shared" si="3"/>
        <v>0</v>
      </c>
      <c r="R46" s="107">
        <f t="shared" si="3"/>
        <v>0</v>
      </c>
      <c r="S46" s="107">
        <f t="shared" si="3"/>
        <v>0</v>
      </c>
      <c r="T46" s="108">
        <f t="shared" si="1"/>
        <v>0</v>
      </c>
      <c r="U46" s="26" t="str">
        <f t="shared" si="2"/>
        <v>2юн</v>
      </c>
      <c r="V46" s="24" t="e">
        <f>VLOOKUP($X46,УЧАСТНИКИ!$A$2:$L$1106,9,FALSE)</f>
        <v>#N/A</v>
      </c>
      <c r="W46" s="22" t="e">
        <f>VLOOKUP($X46,УЧАСТНИКИ!$A$2:$L$1106,10,FALSE)</f>
        <v>#N/A</v>
      </c>
      <c r="Y46" s="112"/>
      <c r="Z46" s="111"/>
      <c r="AA46" s="112"/>
      <c r="AB46" s="112"/>
      <c r="AC46" s="112"/>
      <c r="AD46" s="112"/>
      <c r="AE46" s="112"/>
      <c r="AF46" s="112"/>
      <c r="AG46" s="112"/>
      <c r="AH46" s="113"/>
      <c r="AI46" s="112"/>
      <c r="AJ46" s="112"/>
      <c r="AK46" s="114"/>
    </row>
    <row r="47" spans="1:42" s="110" customFormat="1" ht="13.2" customHeight="1" x14ac:dyDescent="0.25">
      <c r="A47" s="34" t="s">
        <v>133</v>
      </c>
      <c r="B47" s="22" t="e">
        <f>VLOOKUP($X47,УЧАСТНИКИ!$A$2:$L$1106,3,FALSE)</f>
        <v>#N/A</v>
      </c>
      <c r="C47" s="23" t="e">
        <f>VLOOKUP($X47,УЧАСТНИКИ!$A$2:$L$1106,4,FALSE)</f>
        <v>#N/A</v>
      </c>
      <c r="D47" s="23" t="e">
        <f>VLOOKUP($X47,УЧАСТНИКИ!$A$2:$L$1106,8,FALSE)</f>
        <v>#N/A</v>
      </c>
      <c r="E47" s="22" t="e">
        <f>VLOOKUP($X47,УЧАСТНИКИ!$A$2:$L$1106,5,FALSE)</f>
        <v>#N/A</v>
      </c>
      <c r="F47" s="23" t="e">
        <f>VLOOKUP($R47,УЧАСТНИКИ!$A$2:$L$1106,7,FALSE)</f>
        <v>#N/A</v>
      </c>
      <c r="G47" s="24" t="e">
        <f>VLOOKUP($X47,УЧАСТНИКИ!$A$2:$L$1106,11,FALSE)</f>
        <v>#N/A</v>
      </c>
      <c r="H47" s="25"/>
      <c r="I47" s="25"/>
      <c r="J47" s="25"/>
      <c r="K47" s="25"/>
      <c r="L47" s="25"/>
      <c r="M47" s="25"/>
      <c r="N47" s="107">
        <f t="shared" si="3"/>
        <v>0</v>
      </c>
      <c r="O47" s="107">
        <f t="shared" si="3"/>
        <v>0</v>
      </c>
      <c r="P47" s="107">
        <f t="shared" si="3"/>
        <v>0</v>
      </c>
      <c r="Q47" s="107">
        <f t="shared" si="3"/>
        <v>0</v>
      </c>
      <c r="R47" s="107">
        <f t="shared" si="3"/>
        <v>0</v>
      </c>
      <c r="S47" s="107">
        <f t="shared" si="3"/>
        <v>0</v>
      </c>
      <c r="T47" s="108">
        <f t="shared" si="1"/>
        <v>0</v>
      </c>
      <c r="U47" s="26" t="str">
        <f t="shared" si="2"/>
        <v>2юн</v>
      </c>
      <c r="V47" s="24" t="e">
        <f>VLOOKUP($X47,УЧАСТНИКИ!$A$2:$L$1106,9,FALSE)</f>
        <v>#N/A</v>
      </c>
      <c r="W47" s="22" t="e">
        <f>VLOOKUP($X47,УЧАСТНИКИ!$A$2:$L$1106,10,FALSE)</f>
        <v>#N/A</v>
      </c>
      <c r="X47" s="115"/>
      <c r="Y47" s="112"/>
      <c r="Z47" s="111"/>
      <c r="AA47" s="112"/>
      <c r="AB47" s="112"/>
      <c r="AC47" s="112"/>
      <c r="AD47" s="112"/>
      <c r="AE47" s="112"/>
      <c r="AF47" s="112"/>
      <c r="AG47" s="112"/>
      <c r="AH47" s="113"/>
      <c r="AI47" s="112"/>
      <c r="AJ47" s="112"/>
      <c r="AK47" s="114"/>
    </row>
    <row r="48" spans="1:42" s="110" customFormat="1" ht="13.2" customHeight="1" x14ac:dyDescent="0.25">
      <c r="A48" s="34" t="s">
        <v>134</v>
      </c>
      <c r="B48" s="22" t="e">
        <f>VLOOKUP($X48,УЧАСТНИКИ!$A$2:$L$1106,3,FALSE)</f>
        <v>#N/A</v>
      </c>
      <c r="C48" s="23" t="e">
        <f>VLOOKUP($X48,УЧАСТНИКИ!$A$2:$L$1106,4,FALSE)</f>
        <v>#N/A</v>
      </c>
      <c r="D48" s="23" t="e">
        <f>VLOOKUP($X48,УЧАСТНИКИ!$A$2:$L$1106,8,FALSE)</f>
        <v>#N/A</v>
      </c>
      <c r="E48" s="22" t="e">
        <f>VLOOKUP($X48,УЧАСТНИКИ!$A$2:$L$1106,5,FALSE)</f>
        <v>#N/A</v>
      </c>
      <c r="F48" s="23" t="e">
        <f>VLOOKUP($R48,УЧАСТНИКИ!$A$2:$L$1106,7,FALSE)</f>
        <v>#N/A</v>
      </c>
      <c r="G48" s="24" t="e">
        <f>VLOOKUP($X48,УЧАСТНИКИ!$A$2:$L$1106,11,FALSE)</f>
        <v>#N/A</v>
      </c>
      <c r="H48" s="25"/>
      <c r="I48" s="25"/>
      <c r="J48" s="25"/>
      <c r="K48" s="25"/>
      <c r="L48" s="25"/>
      <c r="M48" s="25"/>
      <c r="N48" s="107">
        <f t="shared" si="3"/>
        <v>0</v>
      </c>
      <c r="O48" s="107">
        <f t="shared" si="3"/>
        <v>0</v>
      </c>
      <c r="P48" s="107">
        <f t="shared" si="3"/>
        <v>0</v>
      </c>
      <c r="Q48" s="107">
        <f t="shared" si="3"/>
        <v>0</v>
      </c>
      <c r="R48" s="107">
        <f t="shared" si="3"/>
        <v>0</v>
      </c>
      <c r="S48" s="107">
        <f t="shared" si="3"/>
        <v>0</v>
      </c>
      <c r="T48" s="108">
        <f t="shared" si="1"/>
        <v>0</v>
      </c>
      <c r="U48" s="26" t="str">
        <f t="shared" si="2"/>
        <v>2юн</v>
      </c>
      <c r="V48" s="24" t="e">
        <f>VLOOKUP($X48,УЧАСТНИКИ!$A$2:$L$1106,9,FALSE)</f>
        <v>#N/A</v>
      </c>
      <c r="W48" s="22" t="e">
        <f>VLOOKUP($X48,УЧАСТНИКИ!$A$2:$L$1106,10,FALSE)</f>
        <v>#N/A</v>
      </c>
      <c r="Y48" s="112"/>
      <c r="Z48" s="111"/>
      <c r="AA48" s="112"/>
      <c r="AB48" s="112"/>
      <c r="AC48" s="112"/>
      <c r="AD48" s="112"/>
      <c r="AE48" s="112"/>
      <c r="AF48" s="112"/>
      <c r="AG48" s="112"/>
      <c r="AH48" s="113"/>
      <c r="AI48" s="112"/>
      <c r="AJ48" s="112"/>
      <c r="AK48" s="114"/>
    </row>
    <row r="49" spans="1:37" s="110" customFormat="1" ht="13.2" customHeight="1" x14ac:dyDescent="0.25">
      <c r="A49" s="34" t="s">
        <v>135</v>
      </c>
      <c r="B49" s="22" t="e">
        <f>VLOOKUP($X49,УЧАСТНИКИ!$A$2:$L$1106,3,FALSE)</f>
        <v>#N/A</v>
      </c>
      <c r="C49" s="23" t="e">
        <f>VLOOKUP($X49,УЧАСТНИКИ!$A$2:$L$1106,4,FALSE)</f>
        <v>#N/A</v>
      </c>
      <c r="D49" s="23" t="e">
        <f>VLOOKUP($X49,УЧАСТНИКИ!$A$2:$L$1106,8,FALSE)</f>
        <v>#N/A</v>
      </c>
      <c r="E49" s="22" t="e">
        <f>VLOOKUP($X49,УЧАСТНИКИ!$A$2:$L$1106,5,FALSE)</f>
        <v>#N/A</v>
      </c>
      <c r="F49" s="23" t="e">
        <f>VLOOKUP($R49,УЧАСТНИКИ!$A$2:$L$1106,7,FALSE)</f>
        <v>#N/A</v>
      </c>
      <c r="G49" s="24" t="e">
        <f>VLOOKUP($X49,УЧАСТНИКИ!$A$2:$L$1106,11,FALSE)</f>
        <v>#N/A</v>
      </c>
      <c r="H49" s="25"/>
      <c r="I49" s="25"/>
      <c r="J49" s="25"/>
      <c r="K49" s="25"/>
      <c r="L49" s="25"/>
      <c r="M49" s="25"/>
      <c r="N49" s="107">
        <f t="shared" si="3"/>
        <v>0</v>
      </c>
      <c r="O49" s="107">
        <f t="shared" si="3"/>
        <v>0</v>
      </c>
      <c r="P49" s="107">
        <f t="shared" si="3"/>
        <v>0</v>
      </c>
      <c r="Q49" s="107">
        <f t="shared" si="3"/>
        <v>0</v>
      </c>
      <c r="R49" s="107">
        <f t="shared" si="3"/>
        <v>0</v>
      </c>
      <c r="S49" s="107">
        <f t="shared" si="3"/>
        <v>0</v>
      </c>
      <c r="T49" s="108">
        <f t="shared" si="1"/>
        <v>0</v>
      </c>
      <c r="U49" s="26" t="str">
        <f t="shared" si="2"/>
        <v>2юн</v>
      </c>
      <c r="V49" s="24" t="e">
        <f>VLOOKUP($X49,УЧАСТНИКИ!$A$2:$L$1106,9,FALSE)</f>
        <v>#N/A</v>
      </c>
      <c r="W49" s="22" t="e">
        <f>VLOOKUP($X49,УЧАСТНИКИ!$A$2:$L$1106,10,FALSE)</f>
        <v>#N/A</v>
      </c>
      <c r="X49" s="115"/>
      <c r="Y49" s="112"/>
      <c r="Z49" s="111"/>
      <c r="AA49" s="112"/>
      <c r="AB49" s="112"/>
      <c r="AC49" s="112"/>
      <c r="AD49" s="112"/>
      <c r="AE49" s="112"/>
      <c r="AF49" s="112"/>
      <c r="AG49" s="112"/>
      <c r="AH49" s="113"/>
      <c r="AI49" s="112"/>
      <c r="AJ49" s="112"/>
      <c r="AK49" s="114"/>
    </row>
    <row r="50" spans="1:37" s="110" customFormat="1" ht="13.2" customHeight="1" x14ac:dyDescent="0.25">
      <c r="A50" s="34" t="s">
        <v>136</v>
      </c>
      <c r="B50" s="22" t="e">
        <f>VLOOKUP($X50,УЧАСТНИКИ!$A$2:$L$1106,3,FALSE)</f>
        <v>#N/A</v>
      </c>
      <c r="C50" s="23" t="e">
        <f>VLOOKUP($X50,УЧАСТНИКИ!$A$2:$L$1106,4,FALSE)</f>
        <v>#N/A</v>
      </c>
      <c r="D50" s="23" t="e">
        <f>VLOOKUP($X50,УЧАСТНИКИ!$A$2:$L$1106,8,FALSE)</f>
        <v>#N/A</v>
      </c>
      <c r="E50" s="22" t="e">
        <f>VLOOKUP($X50,УЧАСТНИКИ!$A$2:$L$1106,5,FALSE)</f>
        <v>#N/A</v>
      </c>
      <c r="F50" s="23" t="e">
        <f>VLOOKUP($R50,УЧАСТНИКИ!$A$2:$L$1106,7,FALSE)</f>
        <v>#N/A</v>
      </c>
      <c r="G50" s="24" t="e">
        <f>VLOOKUP($X50,УЧАСТНИКИ!$A$2:$L$1106,11,FALSE)</f>
        <v>#N/A</v>
      </c>
      <c r="H50" s="25"/>
      <c r="I50" s="25"/>
      <c r="J50" s="25"/>
      <c r="K50" s="25"/>
      <c r="L50" s="25"/>
      <c r="M50" s="25"/>
      <c r="N50" s="107">
        <f t="shared" si="3"/>
        <v>0</v>
      </c>
      <c r="O50" s="107">
        <f t="shared" si="3"/>
        <v>0</v>
      </c>
      <c r="P50" s="107">
        <f t="shared" si="3"/>
        <v>0</v>
      </c>
      <c r="Q50" s="107">
        <f t="shared" si="3"/>
        <v>0</v>
      </c>
      <c r="R50" s="107">
        <f t="shared" si="3"/>
        <v>0</v>
      </c>
      <c r="S50" s="107">
        <f t="shared" si="3"/>
        <v>0</v>
      </c>
      <c r="T50" s="108">
        <f t="shared" si="1"/>
        <v>0</v>
      </c>
      <c r="U50" s="26" t="str">
        <f t="shared" si="2"/>
        <v>2юн</v>
      </c>
      <c r="V50" s="24" t="e">
        <f>VLOOKUP($X50,УЧАСТНИКИ!$A$2:$L$1106,9,FALSE)</f>
        <v>#N/A</v>
      </c>
      <c r="W50" s="22" t="e">
        <f>VLOOKUP($X50,УЧАСТНИКИ!$A$2:$L$1106,10,FALSE)</f>
        <v>#N/A</v>
      </c>
      <c r="Y50" s="112"/>
      <c r="Z50" s="111"/>
      <c r="AA50" s="112"/>
      <c r="AB50" s="112"/>
      <c r="AC50" s="112"/>
      <c r="AD50" s="112"/>
      <c r="AE50" s="112"/>
      <c r="AF50" s="112"/>
      <c r="AG50" s="112"/>
      <c r="AH50" s="113"/>
      <c r="AI50" s="112"/>
      <c r="AJ50" s="112"/>
      <c r="AK50" s="114"/>
    </row>
    <row r="51" spans="1:37" s="110" customFormat="1" ht="13.2" customHeight="1" x14ac:dyDescent="0.25">
      <c r="A51" s="34" t="s">
        <v>137</v>
      </c>
      <c r="B51" s="22" t="e">
        <f>VLOOKUP($X51,УЧАСТНИКИ!$A$2:$L$1106,3,FALSE)</f>
        <v>#N/A</v>
      </c>
      <c r="C51" s="23" t="e">
        <f>VLOOKUP($X51,УЧАСТНИКИ!$A$2:$L$1106,4,FALSE)</f>
        <v>#N/A</v>
      </c>
      <c r="D51" s="23" t="e">
        <f>VLOOKUP($X51,УЧАСТНИКИ!$A$2:$L$1106,8,FALSE)</f>
        <v>#N/A</v>
      </c>
      <c r="E51" s="22" t="e">
        <f>VLOOKUP($X51,УЧАСТНИКИ!$A$2:$L$1106,5,FALSE)</f>
        <v>#N/A</v>
      </c>
      <c r="F51" s="23" t="e">
        <f>VLOOKUP($R51,УЧАСТНИКИ!$A$2:$L$1106,7,FALSE)</f>
        <v>#N/A</v>
      </c>
      <c r="G51" s="24" t="e">
        <f>VLOOKUP($X51,УЧАСТНИКИ!$A$2:$L$1106,11,FALSE)</f>
        <v>#N/A</v>
      </c>
      <c r="H51" s="25"/>
      <c r="I51" s="25"/>
      <c r="J51" s="25"/>
      <c r="K51" s="25"/>
      <c r="L51" s="25"/>
      <c r="M51" s="25"/>
      <c r="N51" s="107">
        <f t="shared" si="3"/>
        <v>0</v>
      </c>
      <c r="O51" s="107">
        <f t="shared" si="3"/>
        <v>0</v>
      </c>
      <c r="P51" s="107">
        <f t="shared" si="3"/>
        <v>0</v>
      </c>
      <c r="Q51" s="107">
        <f t="shared" si="3"/>
        <v>0</v>
      </c>
      <c r="R51" s="107">
        <f t="shared" si="3"/>
        <v>0</v>
      </c>
      <c r="S51" s="107">
        <f t="shared" si="3"/>
        <v>0</v>
      </c>
      <c r="T51" s="108">
        <f t="shared" si="1"/>
        <v>0</v>
      </c>
      <c r="U51" s="26" t="str">
        <f t="shared" si="2"/>
        <v>2юн</v>
      </c>
      <c r="V51" s="24" t="e">
        <f>VLOOKUP($X51,УЧАСТНИКИ!$A$2:$L$1106,9,FALSE)</f>
        <v>#N/A</v>
      </c>
      <c r="W51" s="22" t="e">
        <f>VLOOKUP($X51,УЧАСТНИКИ!$A$2:$L$1106,10,FALSE)</f>
        <v>#N/A</v>
      </c>
      <c r="X51" s="115"/>
      <c r="Y51" s="112"/>
      <c r="Z51" s="111"/>
      <c r="AA51" s="112"/>
      <c r="AB51" s="112"/>
      <c r="AC51" s="112"/>
      <c r="AD51" s="112"/>
      <c r="AE51" s="112"/>
      <c r="AF51" s="112"/>
      <c r="AG51" s="112"/>
      <c r="AH51" s="113"/>
      <c r="AI51" s="112"/>
      <c r="AJ51" s="112"/>
      <c r="AK51" s="114"/>
    </row>
    <row r="52" spans="1:37" s="110" customFormat="1" ht="13.2" customHeight="1" x14ac:dyDescent="0.25">
      <c r="A52" s="34" t="s">
        <v>138</v>
      </c>
      <c r="B52" s="22" t="e">
        <f>VLOOKUP($X52,УЧАСТНИКИ!$A$2:$L$1106,3,FALSE)</f>
        <v>#N/A</v>
      </c>
      <c r="C52" s="23" t="e">
        <f>VLOOKUP($X52,УЧАСТНИКИ!$A$2:$L$1106,4,FALSE)</f>
        <v>#N/A</v>
      </c>
      <c r="D52" s="23" t="e">
        <f>VLOOKUP($X52,УЧАСТНИКИ!$A$2:$L$1106,8,FALSE)</f>
        <v>#N/A</v>
      </c>
      <c r="E52" s="22" t="e">
        <f>VLOOKUP($X52,УЧАСТНИКИ!$A$2:$L$1106,5,FALSE)</f>
        <v>#N/A</v>
      </c>
      <c r="F52" s="23" t="e">
        <f>VLOOKUP($R52,УЧАСТНИКИ!$A$2:$L$1106,7,FALSE)</f>
        <v>#N/A</v>
      </c>
      <c r="G52" s="24" t="e">
        <f>VLOOKUP($X52,УЧАСТНИКИ!$A$2:$L$1106,11,FALSE)</f>
        <v>#N/A</v>
      </c>
      <c r="H52" s="25"/>
      <c r="I52" s="25"/>
      <c r="J52" s="25"/>
      <c r="K52" s="25"/>
      <c r="L52" s="25"/>
      <c r="M52" s="25"/>
      <c r="N52" s="107">
        <f t="shared" si="3"/>
        <v>0</v>
      </c>
      <c r="O52" s="107">
        <f t="shared" si="3"/>
        <v>0</v>
      </c>
      <c r="P52" s="107">
        <f t="shared" si="3"/>
        <v>0</v>
      </c>
      <c r="Q52" s="107">
        <f t="shared" si="3"/>
        <v>0</v>
      </c>
      <c r="R52" s="107">
        <f t="shared" si="3"/>
        <v>0</v>
      </c>
      <c r="S52" s="107">
        <f t="shared" si="3"/>
        <v>0</v>
      </c>
      <c r="T52" s="108">
        <f t="shared" si="1"/>
        <v>0</v>
      </c>
      <c r="U52" s="26" t="str">
        <f t="shared" si="2"/>
        <v>2юн</v>
      </c>
      <c r="V52" s="24" t="e">
        <f>VLOOKUP($X52,УЧАСТНИКИ!$A$2:$L$1106,9,FALSE)</f>
        <v>#N/A</v>
      </c>
      <c r="W52" s="22" t="e">
        <f>VLOOKUP($X52,УЧАСТНИКИ!$A$2:$L$1106,10,FALSE)</f>
        <v>#N/A</v>
      </c>
      <c r="Y52" s="112"/>
      <c r="Z52" s="111"/>
      <c r="AA52" s="112"/>
      <c r="AB52" s="112"/>
      <c r="AC52" s="112"/>
      <c r="AD52" s="112"/>
      <c r="AE52" s="112"/>
      <c r="AF52" s="112"/>
      <c r="AG52" s="112"/>
      <c r="AH52" s="113"/>
      <c r="AI52" s="112"/>
      <c r="AJ52" s="112"/>
      <c r="AK52" s="114"/>
    </row>
    <row r="53" spans="1:37" s="110" customFormat="1" ht="13.2" customHeight="1" x14ac:dyDescent="0.25">
      <c r="A53" s="34" t="s">
        <v>139</v>
      </c>
      <c r="B53" s="22" t="e">
        <f>VLOOKUP($X53,УЧАСТНИКИ!$A$2:$L$1106,3,FALSE)</f>
        <v>#N/A</v>
      </c>
      <c r="C53" s="23" t="e">
        <f>VLOOKUP($X53,УЧАСТНИКИ!$A$2:$L$1106,4,FALSE)</f>
        <v>#N/A</v>
      </c>
      <c r="D53" s="23" t="e">
        <f>VLOOKUP($X53,УЧАСТНИКИ!$A$2:$L$1106,8,FALSE)</f>
        <v>#N/A</v>
      </c>
      <c r="E53" s="22" t="e">
        <f>VLOOKUP($X53,УЧАСТНИКИ!$A$2:$L$1106,5,FALSE)</f>
        <v>#N/A</v>
      </c>
      <c r="F53" s="23" t="e">
        <f>VLOOKUP($R53,УЧАСТНИКИ!$A$2:$L$1106,7,FALSE)</f>
        <v>#N/A</v>
      </c>
      <c r="G53" s="24" t="e">
        <f>VLOOKUP($X53,УЧАСТНИКИ!$A$2:$L$1106,11,FALSE)</f>
        <v>#N/A</v>
      </c>
      <c r="H53" s="24"/>
      <c r="I53" s="24"/>
      <c r="J53" s="24"/>
      <c r="K53" s="24"/>
      <c r="L53" s="24"/>
      <c r="M53" s="24"/>
      <c r="N53" s="93"/>
      <c r="O53" s="93"/>
      <c r="P53" s="93"/>
      <c r="Q53" s="93"/>
      <c r="R53" s="93"/>
      <c r="S53" s="93"/>
      <c r="T53" s="93"/>
      <c r="U53" s="23"/>
      <c r="V53" s="24" t="e">
        <f>VLOOKUP($X53,УЧАСТНИКИ!$A$2:$L$1106,9,FALSE)</f>
        <v>#N/A</v>
      </c>
      <c r="W53" s="22" t="e">
        <f>VLOOKUP($X53,УЧАСТНИКИ!$A$2:$L$1106,10,FALSE)</f>
        <v>#N/A</v>
      </c>
      <c r="X53" s="115"/>
      <c r="Y53" s="112"/>
      <c r="Z53" s="111"/>
      <c r="AA53" s="112"/>
      <c r="AB53" s="112"/>
      <c r="AC53" s="112"/>
      <c r="AD53" s="112"/>
      <c r="AE53" s="112"/>
      <c r="AF53" s="112"/>
      <c r="AG53" s="112"/>
      <c r="AH53" s="113"/>
      <c r="AI53" s="112"/>
      <c r="AJ53" s="112"/>
      <c r="AK53" s="114"/>
    </row>
    <row r="54" spans="1:37" s="110" customFormat="1" ht="12.75" customHeight="1" x14ac:dyDescent="0.25">
      <c r="A54" s="130"/>
      <c r="B54" s="131"/>
      <c r="C54" s="132"/>
      <c r="D54" s="132"/>
      <c r="E54" s="132"/>
      <c r="F54" s="132"/>
      <c r="G54" s="133"/>
      <c r="H54" s="133"/>
      <c r="I54" s="133"/>
      <c r="J54" s="133"/>
      <c r="K54" s="133"/>
      <c r="L54" s="133"/>
      <c r="M54" s="133"/>
      <c r="N54" s="134"/>
      <c r="O54" s="134"/>
      <c r="P54" s="134"/>
      <c r="Q54" s="134"/>
      <c r="R54" s="134"/>
      <c r="S54" s="134"/>
      <c r="T54" s="134"/>
      <c r="U54" s="132"/>
      <c r="V54" s="132"/>
      <c r="W54" s="132"/>
      <c r="Y54" s="112"/>
      <c r="Z54" s="111"/>
      <c r="AA54" s="112"/>
      <c r="AB54" s="112"/>
      <c r="AC54" s="112"/>
      <c r="AD54" s="112"/>
      <c r="AE54" s="112"/>
      <c r="AF54" s="112"/>
      <c r="AG54" s="116"/>
      <c r="AH54" s="113"/>
      <c r="AI54" s="112"/>
      <c r="AJ54" s="116"/>
    </row>
    <row r="55" spans="1:37" s="110" customFormat="1" ht="12.75" customHeight="1" x14ac:dyDescent="0.25">
      <c r="A55" s="130"/>
      <c r="B55" s="131"/>
      <c r="C55" s="132"/>
      <c r="D55" s="132"/>
      <c r="E55" s="132"/>
      <c r="F55" s="132"/>
      <c r="G55" s="133"/>
      <c r="H55" s="133"/>
      <c r="I55" s="133"/>
      <c r="J55" s="133"/>
      <c r="K55" s="133"/>
      <c r="L55" s="133"/>
      <c r="M55" s="133"/>
      <c r="N55" s="134"/>
      <c r="O55" s="134"/>
      <c r="P55" s="134"/>
      <c r="Q55" s="134"/>
      <c r="R55" s="134"/>
      <c r="S55" s="134"/>
      <c r="T55" s="134"/>
      <c r="U55" s="132"/>
      <c r="V55" s="132"/>
      <c r="W55" s="132"/>
      <c r="X55" s="115"/>
      <c r="Y55" s="112"/>
      <c r="Z55" s="111"/>
      <c r="AA55" s="112"/>
      <c r="AB55" s="112"/>
      <c r="AC55" s="112"/>
      <c r="AD55" s="112"/>
      <c r="AE55" s="112"/>
      <c r="AF55" s="112"/>
      <c r="AG55" s="116"/>
      <c r="AH55" s="113"/>
      <c r="AI55" s="112"/>
      <c r="AJ55" s="116"/>
    </row>
    <row r="56" spans="1:37" s="110" customFormat="1" ht="12.75" customHeight="1" x14ac:dyDescent="0.25">
      <c r="A56" s="130"/>
      <c r="B56" s="131"/>
      <c r="C56" s="132"/>
      <c r="D56" s="132"/>
      <c r="E56" s="132"/>
      <c r="F56" s="132"/>
      <c r="G56" s="133"/>
      <c r="H56" s="133"/>
      <c r="I56" s="133"/>
      <c r="J56" s="133"/>
      <c r="K56" s="133"/>
      <c r="L56" s="133"/>
      <c r="M56" s="133"/>
      <c r="N56" s="134"/>
      <c r="O56" s="134"/>
      <c r="P56" s="134"/>
      <c r="Q56" s="134"/>
      <c r="R56" s="134"/>
      <c r="S56" s="134"/>
      <c r="T56" s="134"/>
      <c r="U56" s="132"/>
      <c r="V56" s="132"/>
      <c r="W56" s="132"/>
      <c r="Y56" s="112"/>
      <c r="Z56" s="111"/>
      <c r="AA56" s="112"/>
      <c r="AB56" s="112"/>
      <c r="AC56" s="112"/>
      <c r="AD56" s="112"/>
      <c r="AE56" s="112"/>
      <c r="AF56" s="112"/>
      <c r="AG56" s="116"/>
      <c r="AH56" s="113"/>
      <c r="AI56" s="112"/>
      <c r="AJ56" s="116"/>
    </row>
    <row r="57" spans="1:37" s="110" customFormat="1" ht="12.75" customHeight="1" x14ac:dyDescent="0.25">
      <c r="A57" s="130"/>
      <c r="B57" s="131"/>
      <c r="C57" s="132"/>
      <c r="D57" s="132"/>
      <c r="E57" s="132"/>
      <c r="F57" s="132"/>
      <c r="G57" s="133"/>
      <c r="H57" s="133"/>
      <c r="I57" s="133"/>
      <c r="J57" s="133"/>
      <c r="K57" s="133"/>
      <c r="L57" s="133"/>
      <c r="M57" s="133"/>
      <c r="N57" s="134"/>
      <c r="O57" s="134"/>
      <c r="P57" s="134"/>
      <c r="Q57" s="134"/>
      <c r="R57" s="134"/>
      <c r="S57" s="134"/>
      <c r="T57" s="134"/>
      <c r="U57" s="132"/>
      <c r="V57" s="132"/>
      <c r="W57" s="132"/>
      <c r="X57" s="115"/>
      <c r="Y57" s="112"/>
      <c r="Z57" s="111"/>
      <c r="AA57" s="112"/>
      <c r="AB57" s="112"/>
      <c r="AC57" s="112"/>
      <c r="AD57" s="112"/>
      <c r="AE57" s="112"/>
      <c r="AF57" s="112"/>
      <c r="AG57" s="116"/>
      <c r="AH57" s="113"/>
      <c r="AI57" s="112"/>
      <c r="AJ57" s="116"/>
    </row>
    <row r="58" spans="1:37" s="110" customFormat="1" ht="12.75" customHeight="1" x14ac:dyDescent="0.25">
      <c r="A58" s="130"/>
      <c r="B58" s="119"/>
      <c r="C58" s="132"/>
      <c r="D58" s="132"/>
      <c r="E58" s="119"/>
      <c r="F58" s="119"/>
      <c r="G58" s="118"/>
      <c r="H58" s="118"/>
      <c r="I58" s="118"/>
      <c r="J58" s="118"/>
      <c r="K58" s="118"/>
      <c r="L58" s="118"/>
      <c r="M58" s="118"/>
      <c r="N58" s="134"/>
      <c r="O58" s="134"/>
      <c r="P58" s="134"/>
      <c r="Q58" s="134"/>
      <c r="R58" s="134"/>
      <c r="S58" s="134"/>
      <c r="T58" s="134"/>
      <c r="U58" s="132"/>
      <c r="V58" s="132"/>
      <c r="W58" s="132"/>
      <c r="Y58" s="112"/>
      <c r="Z58" s="111"/>
      <c r="AA58" s="112"/>
      <c r="AB58" s="112"/>
      <c r="AC58" s="112"/>
      <c r="AD58" s="112"/>
      <c r="AE58" s="112"/>
      <c r="AF58" s="112"/>
      <c r="AG58" s="116"/>
      <c r="AH58" s="113"/>
      <c r="AI58" s="112"/>
      <c r="AJ58" s="116"/>
    </row>
    <row r="59" spans="1:37" s="110" customFormat="1" ht="12.75" customHeight="1" x14ac:dyDescent="0.25">
      <c r="A59" s="130"/>
      <c r="B59" s="119"/>
      <c r="C59" s="132"/>
      <c r="D59" s="132"/>
      <c r="E59" s="119"/>
      <c r="F59" s="119"/>
      <c r="G59" s="118"/>
      <c r="H59" s="118"/>
      <c r="I59" s="118"/>
      <c r="J59" s="118"/>
      <c r="K59" s="118"/>
      <c r="L59" s="118"/>
      <c r="M59" s="118"/>
      <c r="N59" s="134"/>
      <c r="O59" s="134"/>
      <c r="P59" s="134"/>
      <c r="Q59" s="134"/>
      <c r="R59" s="134"/>
      <c r="S59" s="134"/>
      <c r="T59" s="134"/>
      <c r="U59" s="132"/>
      <c r="V59" s="132"/>
      <c r="W59" s="132"/>
      <c r="X59" s="115"/>
      <c r="Y59" s="112"/>
      <c r="Z59" s="111"/>
      <c r="AA59" s="112"/>
      <c r="AB59" s="112"/>
      <c r="AC59" s="112"/>
      <c r="AD59" s="112"/>
      <c r="AE59" s="112"/>
      <c r="AF59" s="112"/>
      <c r="AG59" s="116"/>
      <c r="AH59" s="113"/>
      <c r="AI59" s="112"/>
      <c r="AJ59" s="116"/>
    </row>
    <row r="60" spans="1:37" s="110" customFormat="1" ht="12.75" customHeight="1" x14ac:dyDescent="0.25">
      <c r="A60" s="117"/>
      <c r="C60" s="114"/>
      <c r="D60" s="114"/>
      <c r="Y60" s="112"/>
      <c r="Z60" s="111"/>
      <c r="AA60" s="112"/>
      <c r="AB60" s="112"/>
      <c r="AC60" s="112"/>
      <c r="AD60" s="112"/>
      <c r="AE60" s="112"/>
      <c r="AF60" s="112"/>
      <c r="AG60" s="116"/>
      <c r="AH60" s="113"/>
      <c r="AI60" s="116"/>
      <c r="AJ60" s="116"/>
    </row>
    <row r="61" spans="1:37" s="110" customFormat="1" ht="12.75" customHeight="1" x14ac:dyDescent="0.25">
      <c r="A61" s="117"/>
      <c r="C61" s="114"/>
      <c r="D61" s="114"/>
      <c r="X61" s="115"/>
      <c r="Y61" s="112"/>
      <c r="Z61" s="111"/>
      <c r="AA61" s="112"/>
      <c r="AB61" s="112"/>
      <c r="AC61" s="112"/>
      <c r="AD61" s="112"/>
      <c r="AE61" s="112"/>
      <c r="AF61" s="112"/>
      <c r="AG61" s="116"/>
      <c r="AH61" s="113"/>
      <c r="AI61" s="116"/>
      <c r="AJ61" s="116"/>
    </row>
    <row r="62" spans="1:37" s="110" customFormat="1" ht="12.75" customHeight="1" x14ac:dyDescent="0.25">
      <c r="A62" s="117"/>
      <c r="C62" s="114"/>
      <c r="D62" s="114"/>
      <c r="Y62" s="112"/>
      <c r="Z62" s="111"/>
      <c r="AA62" s="112"/>
      <c r="AB62" s="112"/>
      <c r="AC62" s="112"/>
      <c r="AD62" s="112"/>
      <c r="AE62" s="112"/>
      <c r="AF62" s="112"/>
      <c r="AG62" s="116"/>
      <c r="AH62" s="113"/>
      <c r="AI62" s="116"/>
      <c r="AJ62" s="116"/>
    </row>
    <row r="63" spans="1:37" s="110" customFormat="1" ht="12.75" customHeight="1" x14ac:dyDescent="0.25">
      <c r="A63" s="117"/>
      <c r="C63" s="114"/>
      <c r="D63" s="114"/>
      <c r="X63" s="115"/>
      <c r="Y63" s="112"/>
      <c r="Z63" s="111"/>
      <c r="AA63" s="112"/>
      <c r="AB63" s="112"/>
      <c r="AC63" s="112"/>
      <c r="AD63" s="112"/>
      <c r="AE63" s="112"/>
      <c r="AF63" s="112"/>
      <c r="AG63" s="116"/>
      <c r="AH63" s="113"/>
      <c r="AI63" s="116"/>
      <c r="AJ63" s="116"/>
    </row>
    <row r="64" spans="1:37" s="110" customFormat="1" ht="12.75" customHeight="1" x14ac:dyDescent="0.25">
      <c r="A64" s="117"/>
      <c r="C64" s="114"/>
      <c r="D64" s="114"/>
      <c r="Y64" s="112"/>
      <c r="Z64" s="111"/>
      <c r="AA64" s="112"/>
      <c r="AB64" s="112"/>
      <c r="AC64" s="112"/>
      <c r="AD64" s="112"/>
      <c r="AE64" s="112"/>
      <c r="AF64" s="112"/>
      <c r="AG64" s="116"/>
      <c r="AH64" s="113"/>
      <c r="AI64" s="116"/>
      <c r="AJ64" s="116"/>
    </row>
    <row r="65" spans="1:36" s="110" customFormat="1" ht="12.75" customHeight="1" x14ac:dyDescent="0.25">
      <c r="A65" s="117"/>
      <c r="C65" s="114"/>
      <c r="D65" s="114"/>
      <c r="Y65" s="112"/>
      <c r="Z65" s="111"/>
      <c r="AA65" s="112"/>
      <c r="AB65" s="112"/>
      <c r="AC65" s="112"/>
      <c r="AD65" s="112"/>
      <c r="AE65" s="112"/>
      <c r="AF65" s="112"/>
      <c r="AG65" s="116"/>
      <c r="AH65" s="113"/>
      <c r="AI65" s="116"/>
      <c r="AJ65" s="116"/>
    </row>
    <row r="66" spans="1:36" s="110" customFormat="1" ht="12.75" customHeight="1" x14ac:dyDescent="0.25">
      <c r="A66" s="117"/>
      <c r="C66" s="114"/>
      <c r="D66" s="114"/>
      <c r="Y66" s="112"/>
      <c r="Z66" s="111"/>
      <c r="AA66" s="112"/>
      <c r="AB66" s="112"/>
      <c r="AC66" s="112"/>
      <c r="AD66" s="112"/>
      <c r="AE66" s="112"/>
      <c r="AF66" s="112"/>
      <c r="AG66" s="116"/>
      <c r="AH66" s="113"/>
      <c r="AI66" s="116"/>
      <c r="AJ66" s="116"/>
    </row>
    <row r="67" spans="1:36" s="110" customFormat="1" ht="12.75" customHeight="1" x14ac:dyDescent="0.25">
      <c r="A67" s="117"/>
      <c r="C67" s="114"/>
      <c r="D67" s="114"/>
      <c r="Y67" s="112"/>
      <c r="Z67" s="111"/>
      <c r="AA67" s="112"/>
      <c r="AB67" s="112"/>
      <c r="AC67" s="112"/>
      <c r="AD67" s="112"/>
      <c r="AE67" s="112"/>
      <c r="AF67" s="112"/>
      <c r="AG67" s="116"/>
      <c r="AH67" s="113"/>
      <c r="AI67" s="116"/>
      <c r="AJ67" s="116"/>
    </row>
    <row r="68" spans="1:36" s="110" customFormat="1" ht="12.75" customHeight="1" x14ac:dyDescent="0.25">
      <c r="A68" s="117"/>
      <c r="C68" s="114"/>
      <c r="D68" s="114"/>
      <c r="Y68" s="112"/>
      <c r="Z68" s="111"/>
      <c r="AA68" s="112"/>
      <c r="AB68" s="112"/>
      <c r="AC68" s="112"/>
      <c r="AD68" s="112"/>
      <c r="AE68" s="112"/>
      <c r="AF68" s="112"/>
      <c r="AG68" s="116"/>
      <c r="AH68" s="113"/>
      <c r="AI68" s="116"/>
      <c r="AJ68" s="116"/>
    </row>
    <row r="69" spans="1:36" s="110" customFormat="1" ht="12.75" customHeight="1" x14ac:dyDescent="0.25">
      <c r="A69" s="117"/>
      <c r="C69" s="114"/>
      <c r="D69" s="114"/>
      <c r="X69" s="115"/>
      <c r="Y69" s="112"/>
      <c r="Z69" s="111"/>
      <c r="AA69" s="112"/>
      <c r="AB69" s="112"/>
      <c r="AC69" s="112"/>
      <c r="AD69" s="112"/>
      <c r="AE69" s="112"/>
      <c r="AF69" s="112"/>
      <c r="AG69" s="116"/>
      <c r="AH69" s="116"/>
      <c r="AI69" s="116"/>
      <c r="AJ69" s="116"/>
    </row>
    <row r="70" spans="1:36" s="110" customFormat="1" ht="12.75" customHeight="1" x14ac:dyDescent="0.25">
      <c r="A70" s="117"/>
      <c r="C70" s="114"/>
      <c r="D70" s="114"/>
      <c r="Y70" s="112"/>
      <c r="Z70" s="111"/>
      <c r="AA70" s="112"/>
      <c r="AB70" s="112"/>
      <c r="AC70" s="112"/>
      <c r="AD70" s="112"/>
      <c r="AE70" s="112"/>
      <c r="AF70" s="112"/>
      <c r="AG70" s="116"/>
      <c r="AH70" s="113"/>
      <c r="AI70" s="116"/>
      <c r="AJ70" s="116"/>
    </row>
    <row r="71" spans="1:36" s="110" customFormat="1" ht="12.75" customHeight="1" x14ac:dyDescent="0.25">
      <c r="A71" s="117"/>
      <c r="C71" s="114"/>
      <c r="D71" s="114"/>
      <c r="X71" s="115"/>
      <c r="Y71" s="112"/>
      <c r="Z71" s="111"/>
      <c r="AA71" s="112"/>
      <c r="AB71" s="112"/>
      <c r="AC71" s="112"/>
      <c r="AD71" s="112"/>
      <c r="AE71" s="112"/>
      <c r="AF71" s="112"/>
      <c r="AG71" s="116"/>
      <c r="AH71" s="113"/>
      <c r="AI71" s="116"/>
      <c r="AJ71" s="116"/>
    </row>
    <row r="72" spans="1:36" s="110" customFormat="1" ht="12.75" customHeight="1" x14ac:dyDescent="0.25">
      <c r="A72" s="117"/>
      <c r="C72" s="114"/>
      <c r="D72" s="114"/>
      <c r="Y72" s="112"/>
      <c r="Z72" s="111"/>
      <c r="AA72" s="112"/>
      <c r="AB72" s="112"/>
      <c r="AC72" s="112"/>
      <c r="AD72" s="112"/>
      <c r="AE72" s="112"/>
      <c r="AF72" s="112"/>
      <c r="AG72" s="116"/>
      <c r="AH72" s="113"/>
      <c r="AI72" s="116"/>
      <c r="AJ72" s="116"/>
    </row>
    <row r="73" spans="1:36" s="110" customFormat="1" ht="12.75" customHeight="1" x14ac:dyDescent="0.25">
      <c r="A73" s="117"/>
      <c r="C73" s="114"/>
      <c r="D73" s="114"/>
      <c r="X73" s="115"/>
      <c r="Y73" s="112"/>
      <c r="Z73" s="111"/>
      <c r="AA73" s="112"/>
      <c r="AB73" s="112"/>
      <c r="AC73" s="112"/>
      <c r="AD73" s="112"/>
      <c r="AE73" s="112"/>
      <c r="AF73" s="112"/>
      <c r="AG73" s="116"/>
      <c r="AH73" s="113"/>
      <c r="AI73" s="116"/>
      <c r="AJ73" s="116"/>
    </row>
    <row r="74" spans="1:36" s="110" customFormat="1" ht="12.75" customHeight="1" x14ac:dyDescent="0.25">
      <c r="A74" s="117"/>
      <c r="C74" s="114"/>
      <c r="D74" s="114"/>
      <c r="Y74" s="112"/>
      <c r="Z74" s="111"/>
      <c r="AA74" s="112"/>
      <c r="AB74" s="112"/>
      <c r="AC74" s="112"/>
      <c r="AD74" s="112"/>
      <c r="AE74" s="112"/>
      <c r="AF74" s="112"/>
      <c r="AG74" s="116"/>
      <c r="AH74" s="113"/>
      <c r="AI74" s="116"/>
      <c r="AJ74" s="116"/>
    </row>
    <row r="75" spans="1:36" s="110" customFormat="1" ht="12.75" customHeight="1" x14ac:dyDescent="0.25">
      <c r="A75" s="117"/>
      <c r="C75" s="114"/>
      <c r="D75" s="114"/>
      <c r="X75" s="115"/>
      <c r="Y75" s="112"/>
      <c r="Z75" s="111"/>
      <c r="AA75" s="112"/>
      <c r="AB75" s="112"/>
      <c r="AC75" s="112"/>
      <c r="AD75" s="112"/>
      <c r="AE75" s="112"/>
      <c r="AF75" s="112"/>
      <c r="AG75" s="116"/>
      <c r="AH75" s="113"/>
      <c r="AI75" s="116"/>
      <c r="AJ75" s="116"/>
    </row>
    <row r="76" spans="1:36" s="110" customFormat="1" ht="12.75" customHeight="1" x14ac:dyDescent="0.25">
      <c r="A76" s="117"/>
      <c r="C76" s="114"/>
      <c r="D76" s="114"/>
      <c r="Y76" s="112"/>
      <c r="Z76" s="111"/>
      <c r="AA76" s="112"/>
      <c r="AB76" s="112"/>
      <c r="AC76" s="112"/>
      <c r="AD76" s="112"/>
      <c r="AE76" s="112"/>
      <c r="AF76" s="112"/>
      <c r="AG76" s="116"/>
      <c r="AH76" s="113"/>
      <c r="AI76" s="116"/>
      <c r="AJ76" s="116"/>
    </row>
    <row r="77" spans="1:36" s="110" customFormat="1" ht="12.75" customHeight="1" x14ac:dyDescent="0.25">
      <c r="A77" s="117"/>
      <c r="C77" s="114"/>
      <c r="D77" s="114"/>
      <c r="X77" s="115"/>
      <c r="Y77" s="112"/>
      <c r="Z77" s="111"/>
      <c r="AA77" s="112"/>
      <c r="AB77" s="112"/>
      <c r="AC77" s="112"/>
      <c r="AD77" s="112"/>
      <c r="AE77" s="112"/>
      <c r="AF77" s="112"/>
      <c r="AG77" s="116"/>
      <c r="AH77" s="113"/>
      <c r="AI77" s="116"/>
      <c r="AJ77" s="116"/>
    </row>
    <row r="78" spans="1:36" s="110" customFormat="1" ht="12.75" customHeight="1" x14ac:dyDescent="0.25">
      <c r="A78" s="117"/>
      <c r="C78" s="114"/>
      <c r="D78" s="114"/>
      <c r="Y78" s="112"/>
      <c r="Z78" s="111"/>
      <c r="AA78" s="112"/>
      <c r="AB78" s="112"/>
      <c r="AC78" s="112"/>
      <c r="AD78" s="112"/>
      <c r="AE78" s="112"/>
      <c r="AF78" s="112"/>
      <c r="AG78" s="116"/>
      <c r="AH78" s="113"/>
      <c r="AI78" s="116"/>
      <c r="AJ78" s="116"/>
    </row>
    <row r="79" spans="1:36" s="110" customFormat="1" ht="12.75" customHeight="1" x14ac:dyDescent="0.25">
      <c r="A79" s="117"/>
      <c r="C79" s="114"/>
      <c r="D79" s="114"/>
      <c r="X79" s="118"/>
      <c r="Y79" s="112"/>
      <c r="Z79" s="111"/>
      <c r="AA79" s="112"/>
      <c r="AB79" s="112"/>
      <c r="AC79" s="112"/>
      <c r="AD79" s="112"/>
      <c r="AE79" s="112"/>
      <c r="AF79" s="112"/>
      <c r="AG79" s="116"/>
      <c r="AH79" s="113"/>
      <c r="AI79" s="116"/>
      <c r="AJ79" s="116"/>
    </row>
    <row r="80" spans="1:36" s="110" customFormat="1" ht="12.75" customHeight="1" x14ac:dyDescent="0.25">
      <c r="A80" s="117"/>
      <c r="C80" s="114"/>
      <c r="D80" s="114"/>
      <c r="X80" s="119"/>
      <c r="Y80" s="112"/>
      <c r="Z80" s="111"/>
      <c r="AA80" s="112"/>
      <c r="AB80" s="112"/>
      <c r="AC80" s="112"/>
      <c r="AD80" s="112"/>
      <c r="AE80" s="112"/>
      <c r="AF80" s="112"/>
      <c r="AG80" s="116"/>
      <c r="AH80" s="113"/>
      <c r="AI80" s="116"/>
      <c r="AJ80" s="116"/>
    </row>
    <row r="81" spans="24:36" ht="12.75" customHeight="1" x14ac:dyDescent="0.25">
      <c r="X81" s="31"/>
      <c r="Y81" s="82"/>
      <c r="Z81" s="82"/>
      <c r="AA81" s="120"/>
      <c r="AB81" s="120"/>
      <c r="AC81" s="120"/>
      <c r="AD81" s="120"/>
      <c r="AE81" s="120"/>
      <c r="AF81" s="120"/>
      <c r="AG81" s="82"/>
      <c r="AH81" s="82"/>
      <c r="AI81" s="82"/>
      <c r="AJ81" s="82"/>
    </row>
    <row r="82" spans="24:36" ht="12.75" customHeight="1" x14ac:dyDescent="0.25">
      <c r="X82" s="119"/>
      <c r="Y82" s="112"/>
      <c r="Z82" s="111"/>
      <c r="AA82" s="120"/>
      <c r="AB82" s="120"/>
      <c r="AC82" s="120"/>
      <c r="AD82" s="120"/>
      <c r="AE82" s="120"/>
      <c r="AF82" s="120"/>
      <c r="AG82" s="82"/>
      <c r="AH82" s="113"/>
      <c r="AI82" s="82"/>
      <c r="AJ82" s="82"/>
    </row>
    <row r="83" spans="24:36" ht="12.75" customHeight="1" x14ac:dyDescent="0.25">
      <c r="Y83" s="82"/>
      <c r="Z83" s="82"/>
      <c r="AA83" s="120"/>
      <c r="AB83" s="120"/>
      <c r="AC83" s="120"/>
      <c r="AD83" s="120"/>
      <c r="AE83" s="120"/>
      <c r="AF83" s="120"/>
      <c r="AG83" s="82"/>
      <c r="AH83" s="82"/>
      <c r="AI83" s="82"/>
      <c r="AJ83" s="82"/>
    </row>
    <row r="84" spans="24:36" ht="12.75" customHeight="1" x14ac:dyDescent="0.25">
      <c r="Y84" s="82"/>
      <c r="Z84" s="82"/>
      <c r="AA84" s="120"/>
      <c r="AB84" s="120"/>
      <c r="AC84" s="120"/>
      <c r="AD84" s="120"/>
      <c r="AE84" s="120"/>
      <c r="AF84" s="120"/>
      <c r="AG84" s="82"/>
      <c r="AH84" s="82"/>
      <c r="AI84" s="82"/>
      <c r="AJ84" s="82"/>
    </row>
    <row r="85" spans="24:36" ht="12.75" customHeight="1" x14ac:dyDescent="0.25">
      <c r="Y85" s="82"/>
      <c r="Z85" s="82"/>
      <c r="AA85" s="120"/>
      <c r="AB85" s="120"/>
      <c r="AC85" s="120"/>
      <c r="AD85" s="120"/>
      <c r="AE85" s="120"/>
      <c r="AF85" s="120"/>
      <c r="AG85" s="82"/>
      <c r="AH85" s="82"/>
      <c r="AI85" s="82"/>
      <c r="AJ85" s="82"/>
    </row>
    <row r="86" spans="24:36" ht="12.75" customHeight="1" x14ac:dyDescent="0.25">
      <c r="Y86" s="82"/>
      <c r="Z86" s="82"/>
      <c r="AA86" s="120"/>
      <c r="AB86" s="120"/>
      <c r="AC86" s="120"/>
      <c r="AD86" s="120"/>
      <c r="AE86" s="120"/>
      <c r="AF86" s="120"/>
      <c r="AG86" s="82"/>
      <c r="AH86" s="82"/>
      <c r="AI86" s="82"/>
      <c r="AJ86" s="82"/>
    </row>
    <row r="87" spans="24:36" ht="12.75" customHeight="1" x14ac:dyDescent="0.25">
      <c r="Y87" s="82"/>
      <c r="Z87" s="82"/>
      <c r="AA87" s="120"/>
      <c r="AB87" s="120"/>
      <c r="AC87" s="120"/>
      <c r="AD87" s="120"/>
      <c r="AE87" s="120"/>
      <c r="AF87" s="120"/>
      <c r="AG87" s="82"/>
      <c r="AH87" s="82"/>
      <c r="AI87" s="82"/>
      <c r="AJ87" s="82"/>
    </row>
    <row r="88" spans="24:36" ht="12.75" customHeight="1" x14ac:dyDescent="0.25">
      <c r="Y88" s="82"/>
      <c r="Z88" s="82"/>
      <c r="AA88" s="120"/>
      <c r="AB88" s="120"/>
      <c r="AC88" s="120"/>
      <c r="AD88" s="120"/>
      <c r="AE88" s="120"/>
      <c r="AF88" s="120"/>
      <c r="AG88" s="82"/>
      <c r="AH88" s="82"/>
      <c r="AI88" s="82"/>
      <c r="AJ88" s="82"/>
    </row>
    <row r="89" spans="24:36" ht="12.75" customHeight="1" x14ac:dyDescent="0.25">
      <c r="Y89" s="82"/>
      <c r="Z89" s="82"/>
      <c r="AA89" s="120"/>
      <c r="AB89" s="120"/>
      <c r="AC89" s="120"/>
      <c r="AD89" s="120"/>
      <c r="AE89" s="120"/>
      <c r="AF89" s="120"/>
      <c r="AG89" s="82"/>
      <c r="AH89" s="82"/>
      <c r="AI89" s="82"/>
      <c r="AJ89" s="82"/>
    </row>
    <row r="90" spans="24:36" ht="12.75" customHeight="1" x14ac:dyDescent="0.25">
      <c r="Y90" s="82"/>
      <c r="Z90" s="82"/>
      <c r="AA90" s="120"/>
      <c r="AB90" s="120"/>
      <c r="AC90" s="120"/>
      <c r="AD90" s="120"/>
      <c r="AE90" s="120"/>
      <c r="AF90" s="120"/>
      <c r="AG90" s="82"/>
      <c r="AH90" s="82"/>
      <c r="AI90" s="82"/>
      <c r="AJ90" s="82"/>
    </row>
    <row r="91" spans="24:36" ht="12.75" customHeight="1" x14ac:dyDescent="0.25">
      <c r="Y91" s="82"/>
      <c r="Z91" s="82"/>
      <c r="AA91" s="120"/>
      <c r="AB91" s="120"/>
      <c r="AC91" s="120"/>
      <c r="AD91" s="120"/>
      <c r="AE91" s="120"/>
      <c r="AF91" s="120"/>
      <c r="AG91" s="82"/>
      <c r="AH91" s="82"/>
      <c r="AI91" s="82"/>
      <c r="AJ91" s="82"/>
    </row>
    <row r="92" spans="24:36" ht="12.75" customHeight="1" x14ac:dyDescent="0.25">
      <c r="Y92" s="82"/>
      <c r="Z92" s="82"/>
      <c r="AA92" s="120"/>
      <c r="AB92" s="120"/>
      <c r="AC92" s="120"/>
      <c r="AD92" s="120"/>
      <c r="AE92" s="120"/>
      <c r="AF92" s="120"/>
      <c r="AG92" s="82"/>
      <c r="AH92" s="82"/>
      <c r="AI92" s="82"/>
      <c r="AJ92" s="82"/>
    </row>
    <row r="93" spans="24:36" ht="12.75" customHeight="1" x14ac:dyDescent="0.25">
      <c r="Y93" s="82"/>
      <c r="Z93" s="82"/>
      <c r="AA93" s="120"/>
      <c r="AB93" s="120"/>
      <c r="AC93" s="120"/>
      <c r="AD93" s="120"/>
      <c r="AE93" s="120"/>
      <c r="AF93" s="120"/>
      <c r="AG93" s="82"/>
      <c r="AH93" s="82"/>
      <c r="AI93" s="82"/>
      <c r="AJ93" s="82"/>
    </row>
    <row r="94" spans="24:36" ht="12.75" customHeight="1" x14ac:dyDescent="0.25">
      <c r="Y94" s="82"/>
      <c r="Z94" s="82"/>
      <c r="AA94" s="120"/>
      <c r="AB94" s="120"/>
      <c r="AC94" s="120"/>
      <c r="AD94" s="120"/>
      <c r="AE94" s="120"/>
      <c r="AF94" s="120"/>
      <c r="AG94" s="82"/>
      <c r="AH94" s="82"/>
      <c r="AI94" s="82"/>
      <c r="AJ94" s="82"/>
    </row>
    <row r="95" spans="24:36" ht="12.75" customHeight="1" x14ac:dyDescent="0.25">
      <c r="Y95" s="82"/>
      <c r="Z95" s="82"/>
      <c r="AA95" s="120"/>
      <c r="AB95" s="120"/>
      <c r="AC95" s="120"/>
      <c r="AD95" s="120"/>
      <c r="AE95" s="120"/>
      <c r="AF95" s="120"/>
      <c r="AG95" s="82"/>
      <c r="AH95" s="82"/>
      <c r="AI95" s="82"/>
      <c r="AJ95" s="82"/>
    </row>
    <row r="96" spans="24:36" ht="12.75" customHeight="1" x14ac:dyDescent="0.25">
      <c r="Y96" s="82"/>
      <c r="Z96" s="82"/>
      <c r="AA96" s="120"/>
      <c r="AB96" s="120"/>
      <c r="AC96" s="120"/>
      <c r="AD96" s="120"/>
      <c r="AE96" s="120"/>
      <c r="AF96" s="120"/>
      <c r="AG96" s="82"/>
      <c r="AH96" s="82"/>
      <c r="AI96" s="82"/>
      <c r="AJ96" s="82"/>
    </row>
  </sheetData>
  <mergeCells count="23">
    <mergeCell ref="A7:W7"/>
    <mergeCell ref="A8:W8"/>
    <mergeCell ref="AC37:AE37"/>
    <mergeCell ref="N12:S12"/>
    <mergeCell ref="T12:T13"/>
    <mergeCell ref="U12:U13"/>
    <mergeCell ref="V12:V13"/>
    <mergeCell ref="A1:W1"/>
    <mergeCell ref="A2:W2"/>
    <mergeCell ref="A3:W3"/>
    <mergeCell ref="A4:W4"/>
    <mergeCell ref="F12:F13"/>
    <mergeCell ref="G12:G13"/>
    <mergeCell ref="F9:N9"/>
    <mergeCell ref="A5:W5"/>
    <mergeCell ref="A12:A13"/>
    <mergeCell ref="B12:B13"/>
    <mergeCell ref="C12:C13"/>
    <mergeCell ref="D12:D13"/>
    <mergeCell ref="E12:E13"/>
    <mergeCell ref="W12:W13"/>
    <mergeCell ref="A10:B10"/>
    <mergeCell ref="A6:W6"/>
  </mergeCells>
  <phoneticPr fontId="1" type="noConversion"/>
  <printOptions horizontalCentered="1"/>
  <pageMargins left="0.39370078740157483" right="0.39370078740157483" top="0.74803149606299213" bottom="0.19685039370078741" header="0.51181102362204722" footer="0.51181102362204722"/>
  <pageSetup paperSize="9" scale="73" orientation="landscape" horizontalDpi="300" verticalDpi="300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indexed="40"/>
  </sheetPr>
  <dimension ref="A1:AP96"/>
  <sheetViews>
    <sheetView view="pageBreakPreview" zoomScale="70" zoomScaleNormal="85" zoomScaleSheetLayoutView="70" workbookViewId="0">
      <selection activeCell="E29" sqref="E29"/>
    </sheetView>
  </sheetViews>
  <sheetFormatPr defaultColWidth="9.109375" defaultRowHeight="13.2" outlineLevelCol="1" x14ac:dyDescent="0.25"/>
  <cols>
    <col min="1" max="1" width="6.33203125" style="28" customWidth="1"/>
    <col min="2" max="2" width="23.77734375" style="7" customWidth="1"/>
    <col min="3" max="3" width="8.6640625" style="11" customWidth="1"/>
    <col min="4" max="4" width="6.88671875" style="11" customWidth="1"/>
    <col min="5" max="5" width="28.77734375" style="7" customWidth="1"/>
    <col min="6" max="6" width="6.6640625" style="7" hidden="1" customWidth="1"/>
    <col min="7" max="7" width="30" style="7" customWidth="1"/>
    <col min="8" max="13" width="6" style="7" hidden="1" customWidth="1" outlineLevel="1"/>
    <col min="14" max="14" width="6.44140625" style="7" customWidth="1" collapsed="1"/>
    <col min="15" max="19" width="6.44140625" style="7" customWidth="1"/>
    <col min="20" max="20" width="6.77734375" style="7" customWidth="1"/>
    <col min="21" max="21" width="10.5546875" style="7" customWidth="1"/>
    <col min="22" max="22" width="7" style="7" customWidth="1"/>
    <col min="23" max="23" width="31.44140625" style="7" customWidth="1"/>
    <col min="24" max="24" width="8" style="7" customWidth="1" outlineLevel="1"/>
    <col min="25" max="26" width="6.5546875" style="7" bestFit="1" customWidth="1" outlineLevel="1"/>
    <col min="27" max="32" width="6.5546875" style="11" bestFit="1" customWidth="1" outlineLevel="1"/>
    <col min="33" max="33" width="6.5546875" style="7" bestFit="1" customWidth="1" outlineLevel="1"/>
    <col min="34" max="34" width="11.44140625" style="7" customWidth="1"/>
    <col min="35" max="35" width="3.5546875" style="7" customWidth="1"/>
    <col min="36" max="16384" width="9.109375" style="7"/>
  </cols>
  <sheetData>
    <row r="1" spans="1:33" x14ac:dyDescent="0.25">
      <c r="A1" s="332" t="str">
        <f>Name_1</f>
        <v>МИНИСТЕРСТВО ФИЗИЧЕСКОЙ КУЛЬТУРЫ И СПОРТА РОССИЙСКОЙ ФЕДЕРАЦИИ</v>
      </c>
      <c r="B1" s="332"/>
      <c r="C1" s="332"/>
      <c r="D1" s="332"/>
      <c r="E1" s="332"/>
      <c r="F1" s="332"/>
      <c r="G1" s="332"/>
      <c r="H1" s="332"/>
      <c r="I1" s="332"/>
      <c r="J1" s="332"/>
      <c r="K1" s="332"/>
      <c r="L1" s="332"/>
      <c r="M1" s="332"/>
      <c r="N1" s="332"/>
      <c r="O1" s="332"/>
      <c r="P1" s="332"/>
      <c r="Q1" s="332"/>
      <c r="R1" s="332"/>
      <c r="S1" s="332"/>
      <c r="T1" s="332"/>
      <c r="U1" s="332"/>
      <c r="V1" s="332"/>
      <c r="W1" s="332"/>
      <c r="AA1" s="7"/>
      <c r="AB1" s="135"/>
      <c r="AC1" s="136"/>
      <c r="AD1" s="7"/>
      <c r="AE1" s="7"/>
      <c r="AF1" s="7"/>
    </row>
    <row r="2" spans="1:33" x14ac:dyDescent="0.25">
      <c r="A2" s="332" t="str">
        <f>Name_2</f>
        <v>ВСЕРОССИЙСКАЯ ФЕДЕРАЦИЯ ЛЕГКОЙ АТЛЕТИКИ</v>
      </c>
      <c r="B2" s="332"/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  <c r="R2" s="332"/>
      <c r="S2" s="332"/>
      <c r="T2" s="332"/>
      <c r="U2" s="332"/>
      <c r="V2" s="332"/>
      <c r="W2" s="332"/>
      <c r="AA2" s="7"/>
      <c r="AB2" s="135"/>
      <c r="AC2" s="136"/>
      <c r="AD2" s="7"/>
      <c r="AE2" s="7"/>
      <c r="AF2" s="7"/>
    </row>
    <row r="3" spans="1:33" x14ac:dyDescent="0.25">
      <c r="A3" s="332" t="str">
        <f>Name_3</f>
        <v>МИНИСТЕРСТВО ФИЗИЧЕСКОЙ КУЛЬТУРЫ И СПОРТА КРАСНОДАРСКОГО КРАЯ</v>
      </c>
      <c r="B3" s="332"/>
      <c r="C3" s="332"/>
      <c r="D3" s="332"/>
      <c r="E3" s="332"/>
      <c r="F3" s="332"/>
      <c r="G3" s="332"/>
      <c r="H3" s="332"/>
      <c r="I3" s="332"/>
      <c r="J3" s="332"/>
      <c r="K3" s="332"/>
      <c r="L3" s="332"/>
      <c r="M3" s="332"/>
      <c r="N3" s="332"/>
      <c r="O3" s="332"/>
      <c r="P3" s="332"/>
      <c r="Q3" s="332"/>
      <c r="R3" s="332"/>
      <c r="S3" s="332"/>
      <c r="T3" s="332"/>
      <c r="U3" s="332"/>
      <c r="V3" s="332"/>
      <c r="W3" s="332"/>
      <c r="AA3" s="7"/>
      <c r="AB3" s="8"/>
      <c r="AC3" s="9"/>
      <c r="AD3" s="27"/>
      <c r="AE3" s="7"/>
      <c r="AF3" s="7"/>
    </row>
    <row r="4" spans="1:33" x14ac:dyDescent="0.25">
      <c r="A4" s="332" t="str">
        <f>Name_6</f>
        <v>ФЕДЕРАЦИЯ ЛЕГКОЙ АТЛЕТИКИ КРАСНОДАРСКОГО КРАЯ</v>
      </c>
      <c r="B4" s="332"/>
      <c r="C4" s="332"/>
      <c r="D4" s="332"/>
      <c r="E4" s="332"/>
      <c r="F4" s="332"/>
      <c r="G4" s="332"/>
      <c r="H4" s="332"/>
      <c r="I4" s="332"/>
      <c r="J4" s="332"/>
      <c r="K4" s="332"/>
      <c r="L4" s="332"/>
      <c r="M4" s="332"/>
      <c r="N4" s="332"/>
      <c r="O4" s="332"/>
      <c r="P4" s="332"/>
      <c r="Q4" s="332"/>
      <c r="R4" s="332"/>
      <c r="S4" s="332"/>
      <c r="T4" s="332"/>
      <c r="U4" s="332"/>
      <c r="V4" s="332"/>
      <c r="W4" s="332"/>
      <c r="AA4" s="7"/>
      <c r="AB4" s="8"/>
      <c r="AC4" s="9"/>
      <c r="AD4" s="27"/>
      <c r="AE4" s="7"/>
      <c r="AF4" s="7"/>
    </row>
    <row r="5" spans="1:33" ht="20.399999999999999" x14ac:dyDescent="0.35">
      <c r="A5" s="333" t="s">
        <v>252</v>
      </c>
      <c r="B5" s="333"/>
      <c r="C5" s="333"/>
      <c r="D5" s="333"/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AA5" s="7"/>
      <c r="AB5" s="8"/>
      <c r="AC5" s="9"/>
      <c r="AD5" s="27"/>
      <c r="AE5" s="7"/>
      <c r="AF5" s="7"/>
    </row>
    <row r="6" spans="1:33" ht="15.6" x14ac:dyDescent="0.25">
      <c r="A6" s="334" t="str">
        <f>d_4</f>
        <v>МУЖЧИНЫ</v>
      </c>
      <c r="B6" s="334"/>
      <c r="C6" s="334"/>
      <c r="D6" s="334"/>
      <c r="E6" s="334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  <c r="AB6" s="8"/>
      <c r="AC6" s="9"/>
      <c r="AD6" s="127"/>
    </row>
    <row r="7" spans="1:33" ht="15.6" x14ac:dyDescent="0.25">
      <c r="A7" s="334" t="s">
        <v>16</v>
      </c>
      <c r="B7" s="334"/>
      <c r="C7" s="334"/>
      <c r="D7" s="334"/>
      <c r="E7" s="334"/>
      <c r="F7" s="334"/>
      <c r="G7" s="334"/>
      <c r="H7" s="334"/>
      <c r="I7" s="334"/>
      <c r="J7" s="334"/>
      <c r="K7" s="334"/>
      <c r="L7" s="334"/>
      <c r="M7" s="334"/>
      <c r="N7" s="334"/>
      <c r="O7" s="334"/>
      <c r="P7" s="334"/>
      <c r="Q7" s="334"/>
      <c r="R7" s="334"/>
      <c r="S7" s="334"/>
      <c r="T7" s="334"/>
      <c r="U7" s="334"/>
      <c r="V7" s="334"/>
      <c r="W7" s="334"/>
      <c r="AB7" s="8"/>
      <c r="AC7" s="9"/>
      <c r="AD7" s="127"/>
    </row>
    <row r="8" spans="1:33" ht="15.6" x14ac:dyDescent="0.25">
      <c r="A8" s="334" t="s">
        <v>216</v>
      </c>
      <c r="B8" s="334"/>
      <c r="C8" s="334"/>
      <c r="D8" s="334"/>
      <c r="E8" s="334"/>
      <c r="F8" s="334"/>
      <c r="G8" s="334"/>
      <c r="H8" s="334"/>
      <c r="I8" s="334"/>
      <c r="J8" s="334"/>
      <c r="K8" s="334"/>
      <c r="L8" s="334"/>
      <c r="M8" s="334"/>
      <c r="N8" s="334"/>
      <c r="O8" s="334"/>
      <c r="P8" s="334"/>
      <c r="Q8" s="334"/>
      <c r="R8" s="334"/>
      <c r="S8" s="334"/>
      <c r="T8" s="334"/>
      <c r="U8" s="334"/>
      <c r="V8" s="334"/>
      <c r="W8" s="334"/>
      <c r="AB8" s="8"/>
      <c r="AC8" s="9"/>
      <c r="AD8" s="127"/>
    </row>
    <row r="9" spans="1:33" ht="12.75" customHeight="1" x14ac:dyDescent="0.25">
      <c r="A9" s="270" t="s">
        <v>248</v>
      </c>
      <c r="B9" s="49"/>
      <c r="D9" s="16"/>
      <c r="E9" s="13"/>
      <c r="F9" s="368"/>
      <c r="G9" s="368"/>
      <c r="H9" s="368"/>
      <c r="I9" s="368"/>
      <c r="J9" s="368"/>
      <c r="K9" s="368"/>
      <c r="L9" s="368"/>
      <c r="M9" s="368"/>
      <c r="N9" s="368"/>
      <c r="O9" s="28"/>
      <c r="P9" s="28"/>
      <c r="Q9" s="28"/>
      <c r="R9" s="28"/>
      <c r="S9" s="28"/>
      <c r="T9" s="11"/>
      <c r="U9" s="11"/>
      <c r="W9" s="17"/>
      <c r="X9" s="7" t="s">
        <v>57</v>
      </c>
      <c r="AB9" s="8"/>
      <c r="AC9" s="9"/>
      <c r="AD9" s="127"/>
    </row>
    <row r="10" spans="1:33" ht="12.75" customHeight="1" x14ac:dyDescent="0.25">
      <c r="A10" s="331" t="s">
        <v>229</v>
      </c>
      <c r="B10" s="331"/>
      <c r="D10" s="16"/>
      <c r="E10" s="66"/>
      <c r="G10" s="62"/>
      <c r="U10" s="51"/>
      <c r="W10" s="19" t="s">
        <v>259</v>
      </c>
      <c r="AB10" s="8"/>
      <c r="AC10" s="9"/>
      <c r="AD10" s="127"/>
    </row>
    <row r="11" spans="1:33" ht="13.8" thickBot="1" x14ac:dyDescent="0.3">
      <c r="A11" s="18" t="s">
        <v>256</v>
      </c>
      <c r="D11" s="16"/>
      <c r="E11" s="66"/>
      <c r="F11" s="47"/>
      <c r="G11" s="62"/>
      <c r="H11" s="16"/>
      <c r="I11" s="16"/>
      <c r="J11" s="16"/>
      <c r="K11" s="16"/>
      <c r="L11" s="16"/>
      <c r="M11" s="16"/>
      <c r="N11" s="121"/>
      <c r="O11" s="121"/>
      <c r="P11" s="121"/>
      <c r="Q11" s="121"/>
      <c r="R11" s="36"/>
      <c r="T11" s="66" t="s">
        <v>87</v>
      </c>
      <c r="U11" s="62" t="str">
        <f>d_1</f>
        <v>28.05.2019г.</v>
      </c>
      <c r="V11" s="51">
        <v>0.35416666666666669</v>
      </c>
      <c r="W11" s="18" t="str">
        <f>d_6</f>
        <v>t° +17 вл. 91%</v>
      </c>
    </row>
    <row r="12" spans="1:33" ht="10.5" customHeight="1" thickBot="1" x14ac:dyDescent="0.3">
      <c r="A12" s="360" t="s">
        <v>25</v>
      </c>
      <c r="B12" s="349" t="s">
        <v>58</v>
      </c>
      <c r="C12" s="349" t="s">
        <v>17</v>
      </c>
      <c r="D12" s="349" t="s">
        <v>10</v>
      </c>
      <c r="E12" s="349" t="s">
        <v>90</v>
      </c>
      <c r="F12" s="353" t="s">
        <v>94</v>
      </c>
      <c r="G12" s="356" t="s">
        <v>148</v>
      </c>
      <c r="H12" s="123"/>
      <c r="I12" s="123"/>
      <c r="J12" s="123"/>
      <c r="K12" s="123"/>
      <c r="L12" s="123"/>
      <c r="M12" s="123"/>
      <c r="N12" s="362" t="s">
        <v>26</v>
      </c>
      <c r="O12" s="363"/>
      <c r="P12" s="363"/>
      <c r="Q12" s="363"/>
      <c r="R12" s="363"/>
      <c r="S12" s="364"/>
      <c r="T12" s="365" t="s">
        <v>27</v>
      </c>
      <c r="U12" s="356" t="s">
        <v>145</v>
      </c>
      <c r="V12" s="356" t="s">
        <v>13</v>
      </c>
      <c r="W12" s="351" t="s">
        <v>146</v>
      </c>
      <c r="Y12" s="20" t="s">
        <v>105</v>
      </c>
      <c r="Z12" s="20" t="s">
        <v>106</v>
      </c>
      <c r="AA12" s="20" t="s">
        <v>107</v>
      </c>
      <c r="AB12" s="20">
        <v>1</v>
      </c>
      <c r="AC12" s="20">
        <v>2</v>
      </c>
      <c r="AD12" s="20" t="s">
        <v>44</v>
      </c>
      <c r="AE12" s="20" t="s">
        <v>108</v>
      </c>
      <c r="AF12" s="20" t="s">
        <v>109</v>
      </c>
      <c r="AG12" s="20" t="s">
        <v>110</v>
      </c>
    </row>
    <row r="13" spans="1:33" ht="19.2" customHeight="1" thickBot="1" x14ac:dyDescent="0.3">
      <c r="A13" s="361"/>
      <c r="B13" s="350"/>
      <c r="C13" s="350"/>
      <c r="D13" s="350"/>
      <c r="E13" s="350"/>
      <c r="F13" s="354"/>
      <c r="G13" s="357"/>
      <c r="H13" s="124"/>
      <c r="I13" s="124"/>
      <c r="J13" s="124"/>
      <c r="K13" s="124"/>
      <c r="L13" s="124"/>
      <c r="M13" s="124"/>
      <c r="N13" s="125">
        <v>1</v>
      </c>
      <c r="O13" s="125">
        <v>2</v>
      </c>
      <c r="P13" s="125">
        <v>3</v>
      </c>
      <c r="Q13" s="126">
        <v>4</v>
      </c>
      <c r="R13" s="126">
        <v>5</v>
      </c>
      <c r="S13" s="126">
        <v>6</v>
      </c>
      <c r="T13" s="366"/>
      <c r="U13" s="357"/>
      <c r="V13" s="357"/>
      <c r="W13" s="352"/>
      <c r="Y13" s="158">
        <v>23.3</v>
      </c>
      <c r="Z13" s="158">
        <v>17.2</v>
      </c>
      <c r="AA13" s="158">
        <v>15.6</v>
      </c>
      <c r="AB13" s="158">
        <v>14</v>
      </c>
      <c r="AC13" s="158">
        <v>12</v>
      </c>
      <c r="AD13" s="159">
        <v>10</v>
      </c>
      <c r="AE13" s="128">
        <v>40</v>
      </c>
      <c r="AF13" s="128">
        <v>40</v>
      </c>
      <c r="AG13" s="129">
        <v>40</v>
      </c>
    </row>
    <row r="14" spans="1:33" ht="13.2" customHeight="1" x14ac:dyDescent="0.25">
      <c r="A14" s="34" t="s">
        <v>42</v>
      </c>
      <c r="B14" s="22" t="e">
        <f>VLOOKUP($X14,УЧАСТНИКИ!$A$2:$L$1106,3,FALSE)</f>
        <v>#N/A</v>
      </c>
      <c r="C14" s="23" t="e">
        <f>VLOOKUP($X14,УЧАСТНИКИ!$A$2:$L$1106,4,FALSE)</f>
        <v>#N/A</v>
      </c>
      <c r="D14" s="23" t="e">
        <f>VLOOKUP($X14,УЧАСТНИКИ!$A$2:$L$1106,8,FALSE)</f>
        <v>#N/A</v>
      </c>
      <c r="E14" s="22" t="e">
        <f>VLOOKUP($X14,УЧАСТНИКИ!$A$2:$L$1106,5,FALSE)</f>
        <v>#N/A</v>
      </c>
      <c r="F14" s="23" t="e">
        <f>VLOOKUP($R14,УЧАСТНИКИ!$A$2:$L$1106,7,FALSE)</f>
        <v>#N/A</v>
      </c>
      <c r="G14" s="24" t="e">
        <f>VLOOKUP($X14,УЧАСТНИКИ!$A$2:$L$1106,11,FALSE)</f>
        <v>#N/A</v>
      </c>
      <c r="H14" s="37">
        <v>759</v>
      </c>
      <c r="I14" s="37">
        <v>856</v>
      </c>
      <c r="J14" s="37">
        <v>956</v>
      </c>
      <c r="K14" s="37">
        <v>920</v>
      </c>
      <c r="L14" s="37">
        <v>121</v>
      </c>
      <c r="M14" s="122">
        <v>950</v>
      </c>
      <c r="N14" s="107">
        <f t="shared" ref="N14:S29" si="0">H14/100</f>
        <v>7.59</v>
      </c>
      <c r="O14" s="107">
        <f t="shared" si="0"/>
        <v>8.56</v>
      </c>
      <c r="P14" s="107">
        <f t="shared" si="0"/>
        <v>9.56</v>
      </c>
      <c r="Q14" s="107">
        <f t="shared" si="0"/>
        <v>9.1999999999999993</v>
      </c>
      <c r="R14" s="107">
        <f t="shared" si="0"/>
        <v>1.21</v>
      </c>
      <c r="S14" s="107">
        <f t="shared" si="0"/>
        <v>9.5</v>
      </c>
      <c r="T14" s="108">
        <f t="shared" ref="T14:T52" si="1">MAX(N14,O14,P14,Q14,R14,S14)</f>
        <v>9.56</v>
      </c>
      <c r="U14" s="26" t="str">
        <f>IF(T14&gt;=$Y$13,"МСМК",IF(T14&gt;=$Z$13,"МС",IF(T14&gt;=$AA$13,"КМС",IF(T14&gt;=$AB$13,"1",IF(T14&gt;=$AC$13,"2",IF(T14&gt;=$AD$13,"3",IF(T14&gt;=$AE$13,"1юн",IF(T14&gt;=$AF$13,"2юн",IF(T14&gt;=$AG$13,"3юн",IF(T14&lt;$AG$13,"б/р"))))))))))</f>
        <v>б/р</v>
      </c>
      <c r="V14" s="24" t="e">
        <f>VLOOKUP($X14,УЧАСТНИКИ!$A$2:$L$1106,9,FALSE)</f>
        <v>#N/A</v>
      </c>
      <c r="W14" s="22" t="e">
        <f>VLOOKUP($X14,УЧАСТНИКИ!$A$2:$L$1106,10,FALSE)</f>
        <v>#N/A</v>
      </c>
    </row>
    <row r="15" spans="1:33" ht="13.2" customHeight="1" x14ac:dyDescent="0.25">
      <c r="A15" s="34" t="s">
        <v>43</v>
      </c>
      <c r="B15" s="22" t="e">
        <f>VLOOKUP($X15,УЧАСТНИКИ!$A$2:$L$1106,3,FALSE)</f>
        <v>#N/A</v>
      </c>
      <c r="C15" s="23" t="e">
        <f>VLOOKUP($X15,УЧАСТНИКИ!$A$2:$L$1106,4,FALSE)</f>
        <v>#N/A</v>
      </c>
      <c r="D15" s="23" t="e">
        <f>VLOOKUP($X15,УЧАСТНИКИ!$A$2:$L$1106,8,FALSE)</f>
        <v>#N/A</v>
      </c>
      <c r="E15" s="22" t="e">
        <f>VLOOKUP($X15,УЧАСТНИКИ!$A$2:$L$1106,5,FALSE)</f>
        <v>#N/A</v>
      </c>
      <c r="F15" s="23" t="e">
        <f>VLOOKUP($R15,УЧАСТНИКИ!$A$2:$L$1106,7,FALSE)</f>
        <v>#N/A</v>
      </c>
      <c r="G15" s="24" t="e">
        <f>VLOOKUP($X15,УЧАСТНИКИ!$A$2:$L$1106,11,FALSE)</f>
        <v>#N/A</v>
      </c>
      <c r="H15" s="25"/>
      <c r="I15" s="25"/>
      <c r="J15" s="25"/>
      <c r="K15" s="25"/>
      <c r="L15" s="25"/>
      <c r="M15" s="106">
        <v>2000</v>
      </c>
      <c r="N15" s="107">
        <f t="shared" si="0"/>
        <v>0</v>
      </c>
      <c r="O15" s="107">
        <f t="shared" si="0"/>
        <v>0</v>
      </c>
      <c r="P15" s="107">
        <f t="shared" si="0"/>
        <v>0</v>
      </c>
      <c r="Q15" s="107">
        <f t="shared" si="0"/>
        <v>0</v>
      </c>
      <c r="R15" s="107">
        <f t="shared" si="0"/>
        <v>0</v>
      </c>
      <c r="S15" s="107">
        <f t="shared" si="0"/>
        <v>20</v>
      </c>
      <c r="T15" s="108">
        <f t="shared" si="1"/>
        <v>20</v>
      </c>
      <c r="U15" s="26" t="str">
        <f t="shared" ref="U15:U53" si="2">IF(T15&gt;=$Y$13,"МСМК",IF(T15&gt;=$Z$13,"МС",IF(T15&gt;=$AA$13,"КМС",IF(T15&gt;=$AB$13,"1",IF(T15&gt;=$AC$13,"2",IF(T15&gt;=$AD$13,"3",IF(T15&gt;=$AE$13,"1юн",IF(T15&gt;=$AF$13,"2юн",IF(T15&gt;=$AG$13,"3юн",IF(T15&lt;$AG$13,"б/р"))))))))))</f>
        <v>МС</v>
      </c>
      <c r="V15" s="24" t="e">
        <f>VLOOKUP($X15,УЧАСТНИКИ!$A$2:$L$1106,9,FALSE)</f>
        <v>#N/A</v>
      </c>
      <c r="W15" s="22" t="e">
        <f>VLOOKUP($X15,УЧАСТНИКИ!$A$2:$L$1106,10,FALSE)</f>
        <v>#N/A</v>
      </c>
    </row>
    <row r="16" spans="1:33" ht="13.2" customHeight="1" x14ac:dyDescent="0.25">
      <c r="A16" s="34" t="s">
        <v>44</v>
      </c>
      <c r="B16" s="22" t="e">
        <f>VLOOKUP($X16,УЧАСТНИКИ!$A$2:$L$1106,3,FALSE)</f>
        <v>#N/A</v>
      </c>
      <c r="C16" s="23" t="e">
        <f>VLOOKUP($X16,УЧАСТНИКИ!$A$2:$L$1106,4,FALSE)</f>
        <v>#N/A</v>
      </c>
      <c r="D16" s="23" t="e">
        <f>VLOOKUP($X16,УЧАСТНИКИ!$A$2:$L$1106,8,FALSE)</f>
        <v>#N/A</v>
      </c>
      <c r="E16" s="22" t="e">
        <f>VLOOKUP($X16,УЧАСТНИКИ!$A$2:$L$1106,5,FALSE)</f>
        <v>#N/A</v>
      </c>
      <c r="F16" s="23" t="e">
        <f>VLOOKUP($R16,УЧАСТНИКИ!$A$2:$L$1106,7,FALSE)</f>
        <v>#N/A</v>
      </c>
      <c r="G16" s="24" t="e">
        <f>VLOOKUP($X16,УЧАСТНИКИ!$A$2:$L$1106,11,FALSE)</f>
        <v>#N/A</v>
      </c>
      <c r="H16" s="25"/>
      <c r="I16" s="25"/>
      <c r="J16" s="25"/>
      <c r="K16" s="25"/>
      <c r="L16" s="25"/>
      <c r="M16" s="25">
        <v>2100</v>
      </c>
      <c r="N16" s="107">
        <f t="shared" si="0"/>
        <v>0</v>
      </c>
      <c r="O16" s="107">
        <f t="shared" si="0"/>
        <v>0</v>
      </c>
      <c r="P16" s="107">
        <f t="shared" si="0"/>
        <v>0</v>
      </c>
      <c r="Q16" s="107">
        <f t="shared" si="0"/>
        <v>0</v>
      </c>
      <c r="R16" s="107">
        <f t="shared" si="0"/>
        <v>0</v>
      </c>
      <c r="S16" s="107">
        <f t="shared" si="0"/>
        <v>21</v>
      </c>
      <c r="T16" s="108">
        <f t="shared" si="1"/>
        <v>21</v>
      </c>
      <c r="U16" s="26" t="str">
        <f t="shared" si="2"/>
        <v>МС</v>
      </c>
      <c r="V16" s="24" t="e">
        <f>VLOOKUP($X16,УЧАСТНИКИ!$A$2:$L$1106,9,FALSE)</f>
        <v>#N/A</v>
      </c>
      <c r="W16" s="22" t="e">
        <f>VLOOKUP($X16,УЧАСТНИКИ!$A$2:$L$1106,10,FALSE)</f>
        <v>#N/A</v>
      </c>
    </row>
    <row r="17" spans="1:23" ht="13.2" customHeight="1" x14ac:dyDescent="0.25">
      <c r="A17" s="34" t="s">
        <v>45</v>
      </c>
      <c r="B17" s="22" t="e">
        <f>VLOOKUP($X17,УЧАСТНИКИ!$A$2:$L$1106,3,FALSE)</f>
        <v>#N/A</v>
      </c>
      <c r="C17" s="23" t="e">
        <f>VLOOKUP($X17,УЧАСТНИКИ!$A$2:$L$1106,4,FALSE)</f>
        <v>#N/A</v>
      </c>
      <c r="D17" s="23" t="e">
        <f>VLOOKUP($X17,УЧАСТНИКИ!$A$2:$L$1106,8,FALSE)</f>
        <v>#N/A</v>
      </c>
      <c r="E17" s="22" t="e">
        <f>VLOOKUP($X17,УЧАСТНИКИ!$A$2:$L$1106,5,FALSE)</f>
        <v>#N/A</v>
      </c>
      <c r="F17" s="23" t="e">
        <f>VLOOKUP($R17,УЧАСТНИКИ!$A$2:$L$1106,7,FALSE)</f>
        <v>#N/A</v>
      </c>
      <c r="G17" s="24" t="e">
        <f>VLOOKUP($X17,УЧАСТНИКИ!$A$2:$L$1106,11,FALSE)</f>
        <v>#N/A</v>
      </c>
      <c r="H17" s="25"/>
      <c r="I17" s="25"/>
      <c r="J17" s="25"/>
      <c r="K17" s="25"/>
      <c r="L17" s="25"/>
      <c r="M17" s="25">
        <v>1999</v>
      </c>
      <c r="N17" s="107">
        <f t="shared" si="0"/>
        <v>0</v>
      </c>
      <c r="O17" s="107">
        <f t="shared" si="0"/>
        <v>0</v>
      </c>
      <c r="P17" s="107">
        <f t="shared" si="0"/>
        <v>0</v>
      </c>
      <c r="Q17" s="107">
        <f t="shared" si="0"/>
        <v>0</v>
      </c>
      <c r="R17" s="107">
        <f t="shared" si="0"/>
        <v>0</v>
      </c>
      <c r="S17" s="107">
        <f t="shared" si="0"/>
        <v>19.989999999999998</v>
      </c>
      <c r="T17" s="108">
        <f t="shared" si="1"/>
        <v>19.989999999999998</v>
      </c>
      <c r="U17" s="26" t="str">
        <f t="shared" si="2"/>
        <v>МС</v>
      </c>
      <c r="V17" s="24" t="e">
        <f>VLOOKUP($X17,УЧАСТНИКИ!$A$2:$L$1106,9,FALSE)</f>
        <v>#N/A</v>
      </c>
      <c r="W17" s="22" t="e">
        <f>VLOOKUP($X17,УЧАСТНИКИ!$A$2:$L$1106,10,FALSE)</f>
        <v>#N/A</v>
      </c>
    </row>
    <row r="18" spans="1:23" ht="13.2" customHeight="1" x14ac:dyDescent="0.25">
      <c r="A18" s="34" t="s">
        <v>46</v>
      </c>
      <c r="B18" s="22" t="e">
        <f>VLOOKUP($X18,УЧАСТНИКИ!$A$2:$L$1106,3,FALSE)</f>
        <v>#N/A</v>
      </c>
      <c r="C18" s="23" t="e">
        <f>VLOOKUP($X18,УЧАСТНИКИ!$A$2:$L$1106,4,FALSE)</f>
        <v>#N/A</v>
      </c>
      <c r="D18" s="23" t="e">
        <f>VLOOKUP($X18,УЧАСТНИКИ!$A$2:$L$1106,8,FALSE)</f>
        <v>#N/A</v>
      </c>
      <c r="E18" s="22" t="e">
        <f>VLOOKUP($X18,УЧАСТНИКИ!$A$2:$L$1106,5,FALSE)</f>
        <v>#N/A</v>
      </c>
      <c r="F18" s="23" t="e">
        <f>VLOOKUP($R18,УЧАСТНИКИ!$A$2:$L$1106,7,FALSE)</f>
        <v>#N/A</v>
      </c>
      <c r="G18" s="24" t="e">
        <f>VLOOKUP($X18,УЧАСТНИКИ!$A$2:$L$1106,11,FALSE)</f>
        <v>#N/A</v>
      </c>
      <c r="H18" s="25"/>
      <c r="I18" s="25"/>
      <c r="J18" s="25"/>
      <c r="K18" s="25"/>
      <c r="L18" s="25"/>
      <c r="M18" s="25">
        <v>1721</v>
      </c>
      <c r="N18" s="107">
        <f t="shared" si="0"/>
        <v>0</v>
      </c>
      <c r="O18" s="107">
        <f t="shared" si="0"/>
        <v>0</v>
      </c>
      <c r="P18" s="107">
        <f t="shared" si="0"/>
        <v>0</v>
      </c>
      <c r="Q18" s="107">
        <f t="shared" si="0"/>
        <v>0</v>
      </c>
      <c r="R18" s="107">
        <f t="shared" si="0"/>
        <v>0</v>
      </c>
      <c r="S18" s="107">
        <f t="shared" si="0"/>
        <v>17.21</v>
      </c>
      <c r="T18" s="108">
        <f t="shared" si="1"/>
        <v>17.21</v>
      </c>
      <c r="U18" s="26" t="str">
        <f t="shared" si="2"/>
        <v>МС</v>
      </c>
      <c r="V18" s="24" t="e">
        <f>VLOOKUP($X18,УЧАСТНИКИ!$A$2:$L$1106,9,FALSE)</f>
        <v>#N/A</v>
      </c>
      <c r="W18" s="22" t="e">
        <f>VLOOKUP($X18,УЧАСТНИКИ!$A$2:$L$1106,10,FALSE)</f>
        <v>#N/A</v>
      </c>
    </row>
    <row r="19" spans="1:23" ht="13.2" customHeight="1" x14ac:dyDescent="0.25">
      <c r="A19" s="34" t="s">
        <v>47</v>
      </c>
      <c r="B19" s="22" t="e">
        <f>VLOOKUP($X19,УЧАСТНИКИ!$A$2:$L$1106,3,FALSE)</f>
        <v>#N/A</v>
      </c>
      <c r="C19" s="23" t="e">
        <f>VLOOKUP($X19,УЧАСТНИКИ!$A$2:$L$1106,4,FALSE)</f>
        <v>#N/A</v>
      </c>
      <c r="D19" s="23" t="e">
        <f>VLOOKUP($X19,УЧАСТНИКИ!$A$2:$L$1106,8,FALSE)</f>
        <v>#N/A</v>
      </c>
      <c r="E19" s="22" t="e">
        <f>VLOOKUP($X19,УЧАСТНИКИ!$A$2:$L$1106,5,FALSE)</f>
        <v>#N/A</v>
      </c>
      <c r="F19" s="23" t="e">
        <f>VLOOKUP($R19,УЧАСТНИКИ!$A$2:$L$1106,7,FALSE)</f>
        <v>#N/A</v>
      </c>
      <c r="G19" s="24" t="e">
        <f>VLOOKUP($X19,УЧАСТНИКИ!$A$2:$L$1106,11,FALSE)</f>
        <v>#N/A</v>
      </c>
      <c r="H19" s="25"/>
      <c r="I19" s="25"/>
      <c r="J19" s="25"/>
      <c r="K19" s="25"/>
      <c r="L19" s="25"/>
      <c r="M19" s="25">
        <v>1719</v>
      </c>
      <c r="N19" s="107">
        <f t="shared" si="0"/>
        <v>0</v>
      </c>
      <c r="O19" s="107">
        <f t="shared" si="0"/>
        <v>0</v>
      </c>
      <c r="P19" s="107">
        <f t="shared" si="0"/>
        <v>0</v>
      </c>
      <c r="Q19" s="107">
        <f t="shared" si="0"/>
        <v>0</v>
      </c>
      <c r="R19" s="107">
        <f t="shared" si="0"/>
        <v>0</v>
      </c>
      <c r="S19" s="107">
        <f t="shared" si="0"/>
        <v>17.190000000000001</v>
      </c>
      <c r="T19" s="108">
        <f t="shared" si="1"/>
        <v>17.190000000000001</v>
      </c>
      <c r="U19" s="26" t="str">
        <f t="shared" si="2"/>
        <v>КМС</v>
      </c>
      <c r="V19" s="24" t="e">
        <f>VLOOKUP($X19,УЧАСТНИКИ!$A$2:$L$1106,9,FALSE)</f>
        <v>#N/A</v>
      </c>
      <c r="W19" s="22" t="e">
        <f>VLOOKUP($X19,УЧАСТНИКИ!$A$2:$L$1106,10,FALSE)</f>
        <v>#N/A</v>
      </c>
    </row>
    <row r="20" spans="1:23" ht="13.2" customHeight="1" x14ac:dyDescent="0.25">
      <c r="A20" s="34" t="s">
        <v>48</v>
      </c>
      <c r="B20" s="22" t="e">
        <f>VLOOKUP($X20,УЧАСТНИКИ!$A$2:$L$1106,3,FALSE)</f>
        <v>#N/A</v>
      </c>
      <c r="C20" s="23" t="e">
        <f>VLOOKUP($X20,УЧАСТНИКИ!$A$2:$L$1106,4,FALSE)</f>
        <v>#N/A</v>
      </c>
      <c r="D20" s="23" t="e">
        <f>VLOOKUP($X20,УЧАСТНИКИ!$A$2:$L$1106,8,FALSE)</f>
        <v>#N/A</v>
      </c>
      <c r="E20" s="22" t="e">
        <f>VLOOKUP($X20,УЧАСТНИКИ!$A$2:$L$1106,5,FALSE)</f>
        <v>#N/A</v>
      </c>
      <c r="F20" s="23" t="e">
        <f>VLOOKUP($R20,УЧАСТНИКИ!$A$2:$L$1106,7,FALSE)</f>
        <v>#N/A</v>
      </c>
      <c r="G20" s="24" t="e">
        <f>VLOOKUP($X20,УЧАСТНИКИ!$A$2:$L$1106,11,FALSE)</f>
        <v>#N/A</v>
      </c>
      <c r="H20" s="25"/>
      <c r="I20" s="25"/>
      <c r="J20" s="25"/>
      <c r="K20" s="25"/>
      <c r="L20" s="25"/>
      <c r="M20" s="25"/>
      <c r="N20" s="107">
        <f t="shared" si="0"/>
        <v>0</v>
      </c>
      <c r="O20" s="107">
        <f t="shared" si="0"/>
        <v>0</v>
      </c>
      <c r="P20" s="107">
        <f t="shared" si="0"/>
        <v>0</v>
      </c>
      <c r="Q20" s="107">
        <f t="shared" si="0"/>
        <v>0</v>
      </c>
      <c r="R20" s="107">
        <f t="shared" si="0"/>
        <v>0</v>
      </c>
      <c r="S20" s="107">
        <f t="shared" si="0"/>
        <v>0</v>
      </c>
      <c r="T20" s="108">
        <f t="shared" si="1"/>
        <v>0</v>
      </c>
      <c r="U20" s="26" t="str">
        <f t="shared" si="2"/>
        <v>б/р</v>
      </c>
      <c r="V20" s="24" t="e">
        <f>VLOOKUP($X20,УЧАСТНИКИ!$A$2:$L$1106,9,FALSE)</f>
        <v>#N/A</v>
      </c>
      <c r="W20" s="22" t="e">
        <f>VLOOKUP($X20,УЧАСТНИКИ!$A$2:$L$1106,10,FALSE)</f>
        <v>#N/A</v>
      </c>
    </row>
    <row r="21" spans="1:23" ht="13.2" customHeight="1" x14ac:dyDescent="0.25">
      <c r="A21" s="34" t="s">
        <v>71</v>
      </c>
      <c r="B21" s="22" t="e">
        <f>VLOOKUP($X21,УЧАСТНИКИ!$A$2:$L$1106,3,FALSE)</f>
        <v>#N/A</v>
      </c>
      <c r="C21" s="23" t="e">
        <f>VLOOKUP($X21,УЧАСТНИКИ!$A$2:$L$1106,4,FALSE)</f>
        <v>#N/A</v>
      </c>
      <c r="D21" s="23" t="e">
        <f>VLOOKUP($X21,УЧАСТНИКИ!$A$2:$L$1106,8,FALSE)</f>
        <v>#N/A</v>
      </c>
      <c r="E21" s="22" t="e">
        <f>VLOOKUP($X21,УЧАСТНИКИ!$A$2:$L$1106,5,FALSE)</f>
        <v>#N/A</v>
      </c>
      <c r="F21" s="23" t="e">
        <f>VLOOKUP($R21,УЧАСТНИКИ!$A$2:$L$1106,7,FALSE)</f>
        <v>#N/A</v>
      </c>
      <c r="G21" s="24" t="e">
        <f>VLOOKUP($X21,УЧАСТНИКИ!$A$2:$L$1106,11,FALSE)</f>
        <v>#N/A</v>
      </c>
      <c r="H21" s="25"/>
      <c r="I21" s="25"/>
      <c r="J21" s="25"/>
      <c r="K21" s="25"/>
      <c r="L21" s="25"/>
      <c r="M21" s="25">
        <v>1000</v>
      </c>
      <c r="N21" s="107">
        <f t="shared" si="0"/>
        <v>0</v>
      </c>
      <c r="O21" s="107">
        <f t="shared" si="0"/>
        <v>0</v>
      </c>
      <c r="P21" s="107">
        <f t="shared" si="0"/>
        <v>0</v>
      </c>
      <c r="Q21" s="107">
        <f t="shared" si="0"/>
        <v>0</v>
      </c>
      <c r="R21" s="107">
        <f t="shared" si="0"/>
        <v>0</v>
      </c>
      <c r="S21" s="107">
        <f t="shared" si="0"/>
        <v>10</v>
      </c>
      <c r="T21" s="108">
        <f t="shared" si="1"/>
        <v>10</v>
      </c>
      <c r="U21" s="26" t="str">
        <f t="shared" si="2"/>
        <v>3</v>
      </c>
      <c r="V21" s="24" t="e">
        <f>VLOOKUP($X21,УЧАСТНИКИ!$A$2:$L$1106,9,FALSE)</f>
        <v>#N/A</v>
      </c>
      <c r="W21" s="22" t="e">
        <f>VLOOKUP($X21,УЧАСТНИКИ!$A$2:$L$1106,10,FALSE)</f>
        <v>#N/A</v>
      </c>
    </row>
    <row r="22" spans="1:23" ht="13.2" customHeight="1" x14ac:dyDescent="0.25">
      <c r="A22" s="34" t="s">
        <v>78</v>
      </c>
      <c r="B22" s="22" t="e">
        <f>VLOOKUP($X22,УЧАСТНИКИ!$A$2:$L$1106,3,FALSE)</f>
        <v>#N/A</v>
      </c>
      <c r="C22" s="23" t="e">
        <f>VLOOKUP($X22,УЧАСТНИКИ!$A$2:$L$1106,4,FALSE)</f>
        <v>#N/A</v>
      </c>
      <c r="D22" s="23" t="e">
        <f>VLOOKUP($X22,УЧАСТНИКИ!$A$2:$L$1106,8,FALSE)</f>
        <v>#N/A</v>
      </c>
      <c r="E22" s="22" t="e">
        <f>VLOOKUP($X22,УЧАСТНИКИ!$A$2:$L$1106,5,FALSE)</f>
        <v>#N/A</v>
      </c>
      <c r="F22" s="23" t="e">
        <f>VLOOKUP($R22,УЧАСТНИКИ!$A$2:$L$1106,7,FALSE)</f>
        <v>#N/A</v>
      </c>
      <c r="G22" s="24" t="e">
        <f>VLOOKUP($X22,УЧАСТНИКИ!$A$2:$L$1106,11,FALSE)</f>
        <v>#N/A</v>
      </c>
      <c r="H22" s="25"/>
      <c r="I22" s="25"/>
      <c r="J22" s="25"/>
      <c r="K22" s="25"/>
      <c r="L22" s="25"/>
      <c r="M22" s="25"/>
      <c r="N22" s="107">
        <f t="shared" si="0"/>
        <v>0</v>
      </c>
      <c r="O22" s="107">
        <f t="shared" si="0"/>
        <v>0</v>
      </c>
      <c r="P22" s="107">
        <f t="shared" si="0"/>
        <v>0</v>
      </c>
      <c r="Q22" s="107">
        <f t="shared" si="0"/>
        <v>0</v>
      </c>
      <c r="R22" s="107">
        <f t="shared" si="0"/>
        <v>0</v>
      </c>
      <c r="S22" s="107">
        <f t="shared" si="0"/>
        <v>0</v>
      </c>
      <c r="T22" s="108">
        <f t="shared" si="1"/>
        <v>0</v>
      </c>
      <c r="U22" s="26" t="str">
        <f t="shared" si="2"/>
        <v>б/р</v>
      </c>
      <c r="V22" s="24" t="e">
        <f>VLOOKUP($X22,УЧАСТНИКИ!$A$2:$L$1106,9,FALSE)</f>
        <v>#N/A</v>
      </c>
      <c r="W22" s="22" t="e">
        <f>VLOOKUP($X22,УЧАСТНИКИ!$A$2:$L$1106,10,FALSE)</f>
        <v>#N/A</v>
      </c>
    </row>
    <row r="23" spans="1:23" ht="13.2" customHeight="1" x14ac:dyDescent="0.25">
      <c r="A23" s="34" t="s">
        <v>77</v>
      </c>
      <c r="B23" s="22" t="e">
        <f>VLOOKUP($X23,УЧАСТНИКИ!$A$2:$L$1106,3,FALSE)</f>
        <v>#N/A</v>
      </c>
      <c r="C23" s="23" t="e">
        <f>VLOOKUP($X23,УЧАСТНИКИ!$A$2:$L$1106,4,FALSE)</f>
        <v>#N/A</v>
      </c>
      <c r="D23" s="23" t="e">
        <f>VLOOKUP($X23,УЧАСТНИКИ!$A$2:$L$1106,8,FALSE)</f>
        <v>#N/A</v>
      </c>
      <c r="E23" s="22" t="e">
        <f>VLOOKUP($X23,УЧАСТНИКИ!$A$2:$L$1106,5,FALSE)</f>
        <v>#N/A</v>
      </c>
      <c r="F23" s="23" t="e">
        <f>VLOOKUP($R23,УЧАСТНИКИ!$A$2:$L$1106,7,FALSE)</f>
        <v>#N/A</v>
      </c>
      <c r="G23" s="24" t="e">
        <f>VLOOKUP($X23,УЧАСТНИКИ!$A$2:$L$1106,11,FALSE)</f>
        <v>#N/A</v>
      </c>
      <c r="H23" s="25"/>
      <c r="I23" s="25"/>
      <c r="J23" s="25"/>
      <c r="K23" s="25"/>
      <c r="L23" s="25"/>
      <c r="M23" s="25"/>
      <c r="N23" s="107">
        <f t="shared" si="0"/>
        <v>0</v>
      </c>
      <c r="O23" s="107">
        <f t="shared" si="0"/>
        <v>0</v>
      </c>
      <c r="P23" s="107">
        <f t="shared" si="0"/>
        <v>0</v>
      </c>
      <c r="Q23" s="107">
        <f t="shared" si="0"/>
        <v>0</v>
      </c>
      <c r="R23" s="107">
        <f t="shared" si="0"/>
        <v>0</v>
      </c>
      <c r="S23" s="107">
        <f t="shared" si="0"/>
        <v>0</v>
      </c>
      <c r="T23" s="108">
        <f t="shared" si="1"/>
        <v>0</v>
      </c>
      <c r="U23" s="26" t="str">
        <f t="shared" si="2"/>
        <v>б/р</v>
      </c>
      <c r="V23" s="24" t="e">
        <f>VLOOKUP($X23,УЧАСТНИКИ!$A$2:$L$1106,9,FALSE)</f>
        <v>#N/A</v>
      </c>
      <c r="W23" s="22" t="e">
        <f>VLOOKUP($X23,УЧАСТНИКИ!$A$2:$L$1106,10,FALSE)</f>
        <v>#N/A</v>
      </c>
    </row>
    <row r="24" spans="1:23" ht="13.2" customHeight="1" x14ac:dyDescent="0.25">
      <c r="A24" s="34" t="s">
        <v>76</v>
      </c>
      <c r="B24" s="22" t="e">
        <f>VLOOKUP($X24,УЧАСТНИКИ!$A$2:$L$1106,3,FALSE)</f>
        <v>#N/A</v>
      </c>
      <c r="C24" s="23" t="e">
        <f>VLOOKUP($X24,УЧАСТНИКИ!$A$2:$L$1106,4,FALSE)</f>
        <v>#N/A</v>
      </c>
      <c r="D24" s="23" t="e">
        <f>VLOOKUP($X24,УЧАСТНИКИ!$A$2:$L$1106,8,FALSE)</f>
        <v>#N/A</v>
      </c>
      <c r="E24" s="22" t="e">
        <f>VLOOKUP($X24,УЧАСТНИКИ!$A$2:$L$1106,5,FALSE)</f>
        <v>#N/A</v>
      </c>
      <c r="F24" s="23" t="e">
        <f>VLOOKUP($R24,УЧАСТНИКИ!$A$2:$L$1106,7,FALSE)</f>
        <v>#N/A</v>
      </c>
      <c r="G24" s="24" t="e">
        <f>VLOOKUP($X24,УЧАСТНИКИ!$A$2:$L$1106,11,FALSE)</f>
        <v>#N/A</v>
      </c>
      <c r="H24" s="25"/>
      <c r="I24" s="25"/>
      <c r="J24" s="25"/>
      <c r="K24" s="25"/>
      <c r="L24" s="25"/>
      <c r="M24" s="25"/>
      <c r="N24" s="107">
        <f t="shared" si="0"/>
        <v>0</v>
      </c>
      <c r="O24" s="107">
        <f t="shared" si="0"/>
        <v>0</v>
      </c>
      <c r="P24" s="107">
        <f t="shared" si="0"/>
        <v>0</v>
      </c>
      <c r="Q24" s="107">
        <f t="shared" si="0"/>
        <v>0</v>
      </c>
      <c r="R24" s="107">
        <f t="shared" si="0"/>
        <v>0</v>
      </c>
      <c r="S24" s="107">
        <f t="shared" si="0"/>
        <v>0</v>
      </c>
      <c r="T24" s="108">
        <f t="shared" si="1"/>
        <v>0</v>
      </c>
      <c r="U24" s="26" t="str">
        <f t="shared" si="2"/>
        <v>б/р</v>
      </c>
      <c r="V24" s="24" t="e">
        <f>VLOOKUP($X24,УЧАСТНИКИ!$A$2:$L$1106,9,FALSE)</f>
        <v>#N/A</v>
      </c>
      <c r="W24" s="22" t="e">
        <f>VLOOKUP($X24,УЧАСТНИКИ!$A$2:$L$1106,10,FALSE)</f>
        <v>#N/A</v>
      </c>
    </row>
    <row r="25" spans="1:23" ht="13.2" customHeight="1" x14ac:dyDescent="0.25">
      <c r="A25" s="34" t="s">
        <v>75</v>
      </c>
      <c r="B25" s="22" t="e">
        <f>VLOOKUP($X25,УЧАСТНИКИ!$A$2:$L$1106,3,FALSE)</f>
        <v>#N/A</v>
      </c>
      <c r="C25" s="23" t="e">
        <f>VLOOKUP($X25,УЧАСТНИКИ!$A$2:$L$1106,4,FALSE)</f>
        <v>#N/A</v>
      </c>
      <c r="D25" s="23" t="e">
        <f>VLOOKUP($X25,УЧАСТНИКИ!$A$2:$L$1106,8,FALSE)</f>
        <v>#N/A</v>
      </c>
      <c r="E25" s="22" t="e">
        <f>VLOOKUP($X25,УЧАСТНИКИ!$A$2:$L$1106,5,FALSE)</f>
        <v>#N/A</v>
      </c>
      <c r="F25" s="23" t="e">
        <f>VLOOKUP($R25,УЧАСТНИКИ!$A$2:$L$1106,7,FALSE)</f>
        <v>#N/A</v>
      </c>
      <c r="G25" s="24" t="e">
        <f>VLOOKUP($X25,УЧАСТНИКИ!$A$2:$L$1106,11,FALSE)</f>
        <v>#N/A</v>
      </c>
      <c r="H25" s="25"/>
      <c r="I25" s="25"/>
      <c r="J25" s="25"/>
      <c r="K25" s="25"/>
      <c r="L25" s="25"/>
      <c r="M25" s="25"/>
      <c r="N25" s="107">
        <f t="shared" si="0"/>
        <v>0</v>
      </c>
      <c r="O25" s="107">
        <f t="shared" si="0"/>
        <v>0</v>
      </c>
      <c r="P25" s="107">
        <f t="shared" si="0"/>
        <v>0</v>
      </c>
      <c r="Q25" s="107">
        <f t="shared" si="0"/>
        <v>0</v>
      </c>
      <c r="R25" s="107">
        <f t="shared" si="0"/>
        <v>0</v>
      </c>
      <c r="S25" s="107">
        <f t="shared" si="0"/>
        <v>0</v>
      </c>
      <c r="T25" s="108">
        <f t="shared" si="1"/>
        <v>0</v>
      </c>
      <c r="U25" s="26" t="str">
        <f t="shared" si="2"/>
        <v>б/р</v>
      </c>
      <c r="V25" s="24" t="e">
        <f>VLOOKUP($X25,УЧАСТНИКИ!$A$2:$L$1106,9,FALSE)</f>
        <v>#N/A</v>
      </c>
      <c r="W25" s="22" t="e">
        <f>VLOOKUP($X25,УЧАСТНИКИ!$A$2:$L$1106,10,FALSE)</f>
        <v>#N/A</v>
      </c>
    </row>
    <row r="26" spans="1:23" ht="13.2" customHeight="1" x14ac:dyDescent="0.25">
      <c r="A26" s="34" t="s">
        <v>74</v>
      </c>
      <c r="B26" s="22" t="e">
        <f>VLOOKUP($X26,УЧАСТНИКИ!$A$2:$L$1106,3,FALSE)</f>
        <v>#N/A</v>
      </c>
      <c r="C26" s="23" t="e">
        <f>VLOOKUP($X26,УЧАСТНИКИ!$A$2:$L$1106,4,FALSE)</f>
        <v>#N/A</v>
      </c>
      <c r="D26" s="23" t="e">
        <f>VLOOKUP($X26,УЧАСТНИКИ!$A$2:$L$1106,8,FALSE)</f>
        <v>#N/A</v>
      </c>
      <c r="E26" s="22" t="e">
        <f>VLOOKUP($X26,УЧАСТНИКИ!$A$2:$L$1106,5,FALSE)</f>
        <v>#N/A</v>
      </c>
      <c r="F26" s="23" t="e">
        <f>VLOOKUP($R26,УЧАСТНИКИ!$A$2:$L$1106,7,FALSE)</f>
        <v>#N/A</v>
      </c>
      <c r="G26" s="24" t="e">
        <f>VLOOKUP($X26,УЧАСТНИКИ!$A$2:$L$1106,11,FALSE)</f>
        <v>#N/A</v>
      </c>
      <c r="H26" s="25"/>
      <c r="I26" s="25"/>
      <c r="J26" s="25"/>
      <c r="K26" s="25"/>
      <c r="L26" s="25"/>
      <c r="M26" s="25"/>
      <c r="N26" s="107">
        <f t="shared" si="0"/>
        <v>0</v>
      </c>
      <c r="O26" s="107">
        <f t="shared" si="0"/>
        <v>0</v>
      </c>
      <c r="P26" s="107">
        <f t="shared" si="0"/>
        <v>0</v>
      </c>
      <c r="Q26" s="107">
        <f t="shared" si="0"/>
        <v>0</v>
      </c>
      <c r="R26" s="107">
        <f t="shared" si="0"/>
        <v>0</v>
      </c>
      <c r="S26" s="107">
        <f t="shared" si="0"/>
        <v>0</v>
      </c>
      <c r="T26" s="108">
        <f t="shared" si="1"/>
        <v>0</v>
      </c>
      <c r="U26" s="26" t="str">
        <f t="shared" si="2"/>
        <v>б/р</v>
      </c>
      <c r="V26" s="24" t="e">
        <f>VLOOKUP($X26,УЧАСТНИКИ!$A$2:$L$1106,9,FALSE)</f>
        <v>#N/A</v>
      </c>
      <c r="W26" s="22" t="e">
        <f>VLOOKUP($X26,УЧАСТНИКИ!$A$2:$L$1106,10,FALSE)</f>
        <v>#N/A</v>
      </c>
    </row>
    <row r="27" spans="1:23" ht="13.2" customHeight="1" x14ac:dyDescent="0.25">
      <c r="A27" s="34" t="s">
        <v>73</v>
      </c>
      <c r="B27" s="22" t="e">
        <f>VLOOKUP($X27,УЧАСТНИКИ!$A$2:$L$1106,3,FALSE)</f>
        <v>#N/A</v>
      </c>
      <c r="C27" s="23" t="e">
        <f>VLOOKUP($X27,УЧАСТНИКИ!$A$2:$L$1106,4,FALSE)</f>
        <v>#N/A</v>
      </c>
      <c r="D27" s="23" t="e">
        <f>VLOOKUP($X27,УЧАСТНИКИ!$A$2:$L$1106,8,FALSE)</f>
        <v>#N/A</v>
      </c>
      <c r="E27" s="22" t="e">
        <f>VLOOKUP($X27,УЧАСТНИКИ!$A$2:$L$1106,5,FALSE)</f>
        <v>#N/A</v>
      </c>
      <c r="F27" s="23" t="e">
        <f>VLOOKUP($R27,УЧАСТНИКИ!$A$2:$L$1106,7,FALSE)</f>
        <v>#N/A</v>
      </c>
      <c r="G27" s="24" t="e">
        <f>VLOOKUP($X27,УЧАСТНИКИ!$A$2:$L$1106,11,FALSE)</f>
        <v>#N/A</v>
      </c>
      <c r="H27" s="25"/>
      <c r="I27" s="25"/>
      <c r="J27" s="25"/>
      <c r="K27" s="25"/>
      <c r="L27" s="25"/>
      <c r="M27" s="25"/>
      <c r="N27" s="107">
        <f t="shared" si="0"/>
        <v>0</v>
      </c>
      <c r="O27" s="107">
        <f t="shared" si="0"/>
        <v>0</v>
      </c>
      <c r="P27" s="107">
        <f t="shared" si="0"/>
        <v>0</v>
      </c>
      <c r="Q27" s="107">
        <f t="shared" si="0"/>
        <v>0</v>
      </c>
      <c r="R27" s="107">
        <f t="shared" si="0"/>
        <v>0</v>
      </c>
      <c r="S27" s="107">
        <f t="shared" si="0"/>
        <v>0</v>
      </c>
      <c r="T27" s="108">
        <f t="shared" si="1"/>
        <v>0</v>
      </c>
      <c r="U27" s="26" t="str">
        <f t="shared" si="2"/>
        <v>б/р</v>
      </c>
      <c r="V27" s="24" t="e">
        <f>VLOOKUP($X27,УЧАСТНИКИ!$A$2:$L$1106,9,FALSE)</f>
        <v>#N/A</v>
      </c>
      <c r="W27" s="22" t="e">
        <f>VLOOKUP($X27,УЧАСТНИКИ!$A$2:$L$1106,10,FALSE)</f>
        <v>#N/A</v>
      </c>
    </row>
    <row r="28" spans="1:23" ht="13.2" customHeight="1" x14ac:dyDescent="0.25">
      <c r="A28" s="34" t="s">
        <v>72</v>
      </c>
      <c r="B28" s="22" t="e">
        <f>VLOOKUP($X28,УЧАСТНИКИ!$A$2:$L$1106,3,FALSE)</f>
        <v>#N/A</v>
      </c>
      <c r="C28" s="23" t="e">
        <f>VLOOKUP($X28,УЧАСТНИКИ!$A$2:$L$1106,4,FALSE)</f>
        <v>#N/A</v>
      </c>
      <c r="D28" s="23" t="e">
        <f>VLOOKUP($X28,УЧАСТНИКИ!$A$2:$L$1106,8,FALSE)</f>
        <v>#N/A</v>
      </c>
      <c r="E28" s="22" t="e">
        <f>VLOOKUP($X28,УЧАСТНИКИ!$A$2:$L$1106,5,FALSE)</f>
        <v>#N/A</v>
      </c>
      <c r="F28" s="23" t="e">
        <f>VLOOKUP($R28,УЧАСТНИКИ!$A$2:$L$1106,7,FALSE)</f>
        <v>#N/A</v>
      </c>
      <c r="G28" s="24" t="e">
        <f>VLOOKUP($X28,УЧАСТНИКИ!$A$2:$L$1106,11,FALSE)</f>
        <v>#N/A</v>
      </c>
      <c r="H28" s="25"/>
      <c r="I28" s="25"/>
      <c r="J28" s="25"/>
      <c r="K28" s="25"/>
      <c r="L28" s="25"/>
      <c r="M28" s="25"/>
      <c r="N28" s="107">
        <f t="shared" si="0"/>
        <v>0</v>
      </c>
      <c r="O28" s="107">
        <f t="shared" si="0"/>
        <v>0</v>
      </c>
      <c r="P28" s="107">
        <f t="shared" si="0"/>
        <v>0</v>
      </c>
      <c r="Q28" s="107">
        <f t="shared" si="0"/>
        <v>0</v>
      </c>
      <c r="R28" s="107">
        <f t="shared" si="0"/>
        <v>0</v>
      </c>
      <c r="S28" s="107">
        <f t="shared" si="0"/>
        <v>0</v>
      </c>
      <c r="T28" s="108">
        <f t="shared" si="1"/>
        <v>0</v>
      </c>
      <c r="U28" s="26" t="str">
        <f t="shared" si="2"/>
        <v>б/р</v>
      </c>
      <c r="V28" s="24" t="e">
        <f>VLOOKUP($X28,УЧАСТНИКИ!$A$2:$L$1106,9,FALSE)</f>
        <v>#N/A</v>
      </c>
      <c r="W28" s="22" t="e">
        <f>VLOOKUP($X28,УЧАСТНИКИ!$A$2:$L$1106,10,FALSE)</f>
        <v>#N/A</v>
      </c>
    </row>
    <row r="29" spans="1:23" ht="13.2" customHeight="1" x14ac:dyDescent="0.25">
      <c r="A29" s="34" t="s">
        <v>79</v>
      </c>
      <c r="B29" s="22" t="e">
        <f>VLOOKUP($X29,УЧАСТНИКИ!$A$2:$L$1106,3,FALSE)</f>
        <v>#N/A</v>
      </c>
      <c r="C29" s="23" t="e">
        <f>VLOOKUP($X29,УЧАСТНИКИ!$A$2:$L$1106,4,FALSE)</f>
        <v>#N/A</v>
      </c>
      <c r="D29" s="23" t="e">
        <f>VLOOKUP($X29,УЧАСТНИКИ!$A$2:$L$1106,8,FALSE)</f>
        <v>#N/A</v>
      </c>
      <c r="E29" s="22" t="e">
        <f>VLOOKUP($X29,УЧАСТНИКИ!$A$2:$L$1106,5,FALSE)</f>
        <v>#N/A</v>
      </c>
      <c r="F29" s="23" t="e">
        <f>VLOOKUP($R29,УЧАСТНИКИ!$A$2:$L$1106,7,FALSE)</f>
        <v>#N/A</v>
      </c>
      <c r="G29" s="24" t="e">
        <f>VLOOKUP($X29,УЧАСТНИКИ!$A$2:$L$1106,11,FALSE)</f>
        <v>#N/A</v>
      </c>
      <c r="H29" s="25"/>
      <c r="I29" s="25"/>
      <c r="J29" s="25"/>
      <c r="K29" s="25"/>
      <c r="L29" s="25"/>
      <c r="M29" s="25"/>
      <c r="N29" s="107">
        <f t="shared" si="0"/>
        <v>0</v>
      </c>
      <c r="O29" s="107">
        <f t="shared" si="0"/>
        <v>0</v>
      </c>
      <c r="P29" s="107">
        <f t="shared" si="0"/>
        <v>0</v>
      </c>
      <c r="Q29" s="107">
        <f t="shared" si="0"/>
        <v>0</v>
      </c>
      <c r="R29" s="107">
        <f t="shared" si="0"/>
        <v>0</v>
      </c>
      <c r="S29" s="107">
        <f t="shared" si="0"/>
        <v>0</v>
      </c>
      <c r="T29" s="108">
        <f t="shared" si="1"/>
        <v>0</v>
      </c>
      <c r="U29" s="26" t="str">
        <f t="shared" si="2"/>
        <v>б/р</v>
      </c>
      <c r="V29" s="24" t="e">
        <f>VLOOKUP($X29,УЧАСТНИКИ!$A$2:$L$1106,9,FALSE)</f>
        <v>#N/A</v>
      </c>
      <c r="W29" s="22" t="e">
        <f>VLOOKUP($X29,УЧАСТНИКИ!$A$2:$L$1106,10,FALSE)</f>
        <v>#N/A</v>
      </c>
    </row>
    <row r="30" spans="1:23" ht="13.2" customHeight="1" x14ac:dyDescent="0.25">
      <c r="A30" s="34" t="s">
        <v>80</v>
      </c>
      <c r="B30" s="22" t="e">
        <f>VLOOKUP($X30,УЧАСТНИКИ!$A$2:$L$1106,3,FALSE)</f>
        <v>#N/A</v>
      </c>
      <c r="C30" s="23" t="e">
        <f>VLOOKUP($X30,УЧАСТНИКИ!$A$2:$L$1106,4,FALSE)</f>
        <v>#N/A</v>
      </c>
      <c r="D30" s="23" t="e">
        <f>VLOOKUP($X30,УЧАСТНИКИ!$A$2:$L$1106,8,FALSE)</f>
        <v>#N/A</v>
      </c>
      <c r="E30" s="22" t="e">
        <f>VLOOKUP($X30,УЧАСТНИКИ!$A$2:$L$1106,5,FALSE)</f>
        <v>#N/A</v>
      </c>
      <c r="F30" s="23" t="e">
        <f>VLOOKUP($R30,УЧАСТНИКИ!$A$2:$L$1106,7,FALSE)</f>
        <v>#N/A</v>
      </c>
      <c r="G30" s="24" t="e">
        <f>VLOOKUP($X30,УЧАСТНИКИ!$A$2:$L$1106,11,FALSE)</f>
        <v>#N/A</v>
      </c>
      <c r="H30" s="25"/>
      <c r="I30" s="25"/>
      <c r="J30" s="25"/>
      <c r="K30" s="25"/>
      <c r="L30" s="25"/>
      <c r="M30" s="25"/>
      <c r="N30" s="107">
        <f t="shared" ref="N30:S52" si="3">H30/100</f>
        <v>0</v>
      </c>
      <c r="O30" s="107">
        <f t="shared" si="3"/>
        <v>0</v>
      </c>
      <c r="P30" s="107">
        <f t="shared" si="3"/>
        <v>0</v>
      </c>
      <c r="Q30" s="107">
        <f t="shared" si="3"/>
        <v>0</v>
      </c>
      <c r="R30" s="107">
        <f t="shared" si="3"/>
        <v>0</v>
      </c>
      <c r="S30" s="107">
        <f t="shared" si="3"/>
        <v>0</v>
      </c>
      <c r="T30" s="108">
        <f t="shared" si="1"/>
        <v>0</v>
      </c>
      <c r="U30" s="26" t="str">
        <f t="shared" si="2"/>
        <v>б/р</v>
      </c>
      <c r="V30" s="24" t="e">
        <f>VLOOKUP($X30,УЧАСТНИКИ!$A$2:$L$1106,9,FALSE)</f>
        <v>#N/A</v>
      </c>
      <c r="W30" s="22" t="e">
        <f>VLOOKUP($X30,УЧАСТНИКИ!$A$2:$L$1106,10,FALSE)</f>
        <v>#N/A</v>
      </c>
    </row>
    <row r="31" spans="1:23" ht="13.2" customHeight="1" x14ac:dyDescent="0.25">
      <c r="A31" s="34" t="s">
        <v>81</v>
      </c>
      <c r="B31" s="22" t="e">
        <f>VLOOKUP($X31,УЧАСТНИКИ!$A$2:$L$1106,3,FALSE)</f>
        <v>#N/A</v>
      </c>
      <c r="C31" s="23" t="e">
        <f>VLOOKUP($X31,УЧАСТНИКИ!$A$2:$L$1106,4,FALSE)</f>
        <v>#N/A</v>
      </c>
      <c r="D31" s="23" t="e">
        <f>VLOOKUP($X31,УЧАСТНИКИ!$A$2:$L$1106,8,FALSE)</f>
        <v>#N/A</v>
      </c>
      <c r="E31" s="22" t="e">
        <f>VLOOKUP($X31,УЧАСТНИКИ!$A$2:$L$1106,5,FALSE)</f>
        <v>#N/A</v>
      </c>
      <c r="F31" s="23" t="e">
        <f>VLOOKUP($R31,УЧАСТНИКИ!$A$2:$L$1106,7,FALSE)</f>
        <v>#N/A</v>
      </c>
      <c r="G31" s="24" t="e">
        <f>VLOOKUP($X31,УЧАСТНИКИ!$A$2:$L$1106,11,FALSE)</f>
        <v>#N/A</v>
      </c>
      <c r="H31" s="25"/>
      <c r="I31" s="25"/>
      <c r="J31" s="25"/>
      <c r="K31" s="25"/>
      <c r="L31" s="25"/>
      <c r="M31" s="25"/>
      <c r="N31" s="107">
        <f t="shared" si="3"/>
        <v>0</v>
      </c>
      <c r="O31" s="107">
        <f t="shared" si="3"/>
        <v>0</v>
      </c>
      <c r="P31" s="107">
        <f t="shared" si="3"/>
        <v>0</v>
      </c>
      <c r="Q31" s="107">
        <f t="shared" si="3"/>
        <v>0</v>
      </c>
      <c r="R31" s="107">
        <f t="shared" si="3"/>
        <v>0</v>
      </c>
      <c r="S31" s="107">
        <f t="shared" si="3"/>
        <v>0</v>
      </c>
      <c r="T31" s="108">
        <f t="shared" si="1"/>
        <v>0</v>
      </c>
      <c r="U31" s="26" t="str">
        <f t="shared" si="2"/>
        <v>б/р</v>
      </c>
      <c r="V31" s="24" t="e">
        <f>VLOOKUP($X31,УЧАСТНИКИ!$A$2:$L$1106,9,FALSE)</f>
        <v>#N/A</v>
      </c>
      <c r="W31" s="22" t="e">
        <f>VLOOKUP($X31,УЧАСТНИКИ!$A$2:$L$1106,10,FALSE)</f>
        <v>#N/A</v>
      </c>
    </row>
    <row r="32" spans="1:23" ht="13.2" customHeight="1" x14ac:dyDescent="0.25">
      <c r="A32" s="34" t="s">
        <v>82</v>
      </c>
      <c r="B32" s="22" t="e">
        <f>VLOOKUP($X32,УЧАСТНИКИ!$A$2:$L$1106,3,FALSE)</f>
        <v>#N/A</v>
      </c>
      <c r="C32" s="23" t="e">
        <f>VLOOKUP($X32,УЧАСТНИКИ!$A$2:$L$1106,4,FALSE)</f>
        <v>#N/A</v>
      </c>
      <c r="D32" s="23" t="e">
        <f>VLOOKUP($X32,УЧАСТНИКИ!$A$2:$L$1106,8,FALSE)</f>
        <v>#N/A</v>
      </c>
      <c r="E32" s="22" t="e">
        <f>VLOOKUP($X32,УЧАСТНИКИ!$A$2:$L$1106,5,FALSE)</f>
        <v>#N/A</v>
      </c>
      <c r="F32" s="23" t="e">
        <f>VLOOKUP($R32,УЧАСТНИКИ!$A$2:$L$1106,7,FALSE)</f>
        <v>#N/A</v>
      </c>
      <c r="G32" s="24" t="e">
        <f>VLOOKUP($X32,УЧАСТНИКИ!$A$2:$L$1106,11,FALSE)</f>
        <v>#N/A</v>
      </c>
      <c r="H32" s="25"/>
      <c r="I32" s="25"/>
      <c r="J32" s="25"/>
      <c r="K32" s="25"/>
      <c r="L32" s="25"/>
      <c r="M32" s="25"/>
      <c r="N32" s="107">
        <f t="shared" si="3"/>
        <v>0</v>
      </c>
      <c r="O32" s="107">
        <f t="shared" si="3"/>
        <v>0</v>
      </c>
      <c r="P32" s="107">
        <f t="shared" si="3"/>
        <v>0</v>
      </c>
      <c r="Q32" s="107">
        <f t="shared" si="3"/>
        <v>0</v>
      </c>
      <c r="R32" s="107">
        <f t="shared" si="3"/>
        <v>0</v>
      </c>
      <c r="S32" s="107">
        <f t="shared" si="3"/>
        <v>0</v>
      </c>
      <c r="T32" s="108">
        <f t="shared" si="1"/>
        <v>0</v>
      </c>
      <c r="U32" s="26" t="str">
        <f t="shared" si="2"/>
        <v>б/р</v>
      </c>
      <c r="V32" s="24" t="e">
        <f>VLOOKUP($X32,УЧАСТНИКИ!$A$2:$L$1106,9,FALSE)</f>
        <v>#N/A</v>
      </c>
      <c r="W32" s="22" t="e">
        <f>VLOOKUP($X32,УЧАСТНИКИ!$A$2:$L$1106,10,FALSE)</f>
        <v>#N/A</v>
      </c>
    </row>
    <row r="33" spans="1:42" ht="13.2" customHeight="1" x14ac:dyDescent="0.25">
      <c r="A33" s="34" t="s">
        <v>83</v>
      </c>
      <c r="B33" s="22" t="e">
        <f>VLOOKUP($X33,УЧАСТНИКИ!$A$2:$L$1106,3,FALSE)</f>
        <v>#N/A</v>
      </c>
      <c r="C33" s="23" t="e">
        <f>VLOOKUP($X33,УЧАСТНИКИ!$A$2:$L$1106,4,FALSE)</f>
        <v>#N/A</v>
      </c>
      <c r="D33" s="23" t="e">
        <f>VLOOKUP($X33,УЧАСТНИКИ!$A$2:$L$1106,8,FALSE)</f>
        <v>#N/A</v>
      </c>
      <c r="E33" s="22" t="e">
        <f>VLOOKUP($X33,УЧАСТНИКИ!$A$2:$L$1106,5,FALSE)</f>
        <v>#N/A</v>
      </c>
      <c r="F33" s="23" t="e">
        <f>VLOOKUP($R33,УЧАСТНИКИ!$A$2:$L$1106,7,FALSE)</f>
        <v>#N/A</v>
      </c>
      <c r="G33" s="24" t="e">
        <f>VLOOKUP($X33,УЧАСТНИКИ!$A$2:$L$1106,11,FALSE)</f>
        <v>#N/A</v>
      </c>
      <c r="H33" s="25"/>
      <c r="I33" s="25"/>
      <c r="J33" s="25"/>
      <c r="K33" s="25"/>
      <c r="L33" s="25"/>
      <c r="M33" s="25"/>
      <c r="N33" s="107">
        <f t="shared" si="3"/>
        <v>0</v>
      </c>
      <c r="O33" s="107">
        <f t="shared" si="3"/>
        <v>0</v>
      </c>
      <c r="P33" s="107">
        <f t="shared" si="3"/>
        <v>0</v>
      </c>
      <c r="Q33" s="107">
        <f t="shared" si="3"/>
        <v>0</v>
      </c>
      <c r="R33" s="107">
        <f t="shared" si="3"/>
        <v>0</v>
      </c>
      <c r="S33" s="107">
        <f t="shared" si="3"/>
        <v>0</v>
      </c>
      <c r="T33" s="108">
        <f t="shared" si="1"/>
        <v>0</v>
      </c>
      <c r="U33" s="26" t="str">
        <f t="shared" si="2"/>
        <v>б/р</v>
      </c>
      <c r="V33" s="24" t="e">
        <f>VLOOKUP($X33,УЧАСТНИКИ!$A$2:$L$1106,9,FALSE)</f>
        <v>#N/A</v>
      </c>
      <c r="W33" s="22" t="e">
        <f>VLOOKUP($X33,УЧАСТНИКИ!$A$2:$L$1106,10,FALSE)</f>
        <v>#N/A</v>
      </c>
    </row>
    <row r="34" spans="1:42" ht="13.2" customHeight="1" x14ac:dyDescent="0.25">
      <c r="A34" s="34" t="s">
        <v>84</v>
      </c>
      <c r="B34" s="22" t="e">
        <f>VLOOKUP($X34,УЧАСТНИКИ!$A$2:$L$1106,3,FALSE)</f>
        <v>#N/A</v>
      </c>
      <c r="C34" s="23" t="e">
        <f>VLOOKUP($X34,УЧАСТНИКИ!$A$2:$L$1106,4,FALSE)</f>
        <v>#N/A</v>
      </c>
      <c r="D34" s="23" t="e">
        <f>VLOOKUP($X34,УЧАСТНИКИ!$A$2:$L$1106,8,FALSE)</f>
        <v>#N/A</v>
      </c>
      <c r="E34" s="22" t="e">
        <f>VLOOKUP($X34,УЧАСТНИКИ!$A$2:$L$1106,5,FALSE)</f>
        <v>#N/A</v>
      </c>
      <c r="F34" s="23" t="e">
        <f>VLOOKUP($R34,УЧАСТНИКИ!$A$2:$L$1106,7,FALSE)</f>
        <v>#N/A</v>
      </c>
      <c r="G34" s="24" t="e">
        <f>VLOOKUP($X34,УЧАСТНИКИ!$A$2:$L$1106,11,FALSE)</f>
        <v>#N/A</v>
      </c>
      <c r="H34" s="25"/>
      <c r="I34" s="25"/>
      <c r="J34" s="25"/>
      <c r="K34" s="25"/>
      <c r="L34" s="25"/>
      <c r="M34" s="25"/>
      <c r="N34" s="107">
        <f t="shared" si="3"/>
        <v>0</v>
      </c>
      <c r="O34" s="107">
        <f t="shared" si="3"/>
        <v>0</v>
      </c>
      <c r="P34" s="107">
        <f t="shared" si="3"/>
        <v>0</v>
      </c>
      <c r="Q34" s="107">
        <f t="shared" si="3"/>
        <v>0</v>
      </c>
      <c r="R34" s="107">
        <f t="shared" si="3"/>
        <v>0</v>
      </c>
      <c r="S34" s="107">
        <f t="shared" si="3"/>
        <v>0</v>
      </c>
      <c r="T34" s="108">
        <f t="shared" si="1"/>
        <v>0</v>
      </c>
      <c r="U34" s="26" t="str">
        <f t="shared" si="2"/>
        <v>б/р</v>
      </c>
      <c r="V34" s="24" t="e">
        <f>VLOOKUP($X34,УЧАСТНИКИ!$A$2:$L$1106,9,FALSE)</f>
        <v>#N/A</v>
      </c>
      <c r="W34" s="22" t="e">
        <f>VLOOKUP($X34,УЧАСТНИКИ!$A$2:$L$1106,10,FALSE)</f>
        <v>#N/A</v>
      </c>
    </row>
    <row r="35" spans="1:42" ht="13.2" customHeight="1" x14ac:dyDescent="0.25">
      <c r="A35" s="34" t="s">
        <v>28</v>
      </c>
      <c r="B35" s="22" t="e">
        <f>VLOOKUP($X35,УЧАСТНИКИ!$A$2:$L$1106,3,FALSE)</f>
        <v>#N/A</v>
      </c>
      <c r="C35" s="23" t="e">
        <f>VLOOKUP($X35,УЧАСТНИКИ!$A$2:$L$1106,4,FALSE)</f>
        <v>#N/A</v>
      </c>
      <c r="D35" s="23" t="e">
        <f>VLOOKUP($X35,УЧАСТНИКИ!$A$2:$L$1106,8,FALSE)</f>
        <v>#N/A</v>
      </c>
      <c r="E35" s="22" t="e">
        <f>VLOOKUP($X35,УЧАСТНИКИ!$A$2:$L$1106,5,FALSE)</f>
        <v>#N/A</v>
      </c>
      <c r="F35" s="23" t="e">
        <f>VLOOKUP($R35,УЧАСТНИКИ!$A$2:$L$1106,7,FALSE)</f>
        <v>#N/A</v>
      </c>
      <c r="G35" s="24" t="e">
        <f>VLOOKUP($X35,УЧАСТНИКИ!$A$2:$L$1106,11,FALSE)</f>
        <v>#N/A</v>
      </c>
      <c r="H35" s="25"/>
      <c r="I35" s="25"/>
      <c r="J35" s="25"/>
      <c r="K35" s="25"/>
      <c r="L35" s="25"/>
      <c r="M35" s="25"/>
      <c r="N35" s="107">
        <f t="shared" si="3"/>
        <v>0</v>
      </c>
      <c r="O35" s="107">
        <f t="shared" si="3"/>
        <v>0</v>
      </c>
      <c r="P35" s="107">
        <f t="shared" si="3"/>
        <v>0</v>
      </c>
      <c r="Q35" s="107">
        <f t="shared" si="3"/>
        <v>0</v>
      </c>
      <c r="R35" s="107">
        <f t="shared" si="3"/>
        <v>0</v>
      </c>
      <c r="S35" s="107">
        <f t="shared" si="3"/>
        <v>0</v>
      </c>
      <c r="T35" s="108">
        <f t="shared" si="1"/>
        <v>0</v>
      </c>
      <c r="U35" s="26" t="str">
        <f t="shared" si="2"/>
        <v>б/р</v>
      </c>
      <c r="V35" s="24" t="e">
        <f>VLOOKUP($X35,УЧАСТНИКИ!$A$2:$L$1106,9,FALSE)</f>
        <v>#N/A</v>
      </c>
      <c r="W35" s="22" t="e">
        <f>VLOOKUP($X35,УЧАСТНИКИ!$A$2:$L$1106,10,FALSE)</f>
        <v>#N/A</v>
      </c>
    </row>
    <row r="36" spans="1:42" ht="13.2" customHeight="1" x14ac:dyDescent="0.25">
      <c r="A36" s="34" t="s">
        <v>122</v>
      </c>
      <c r="B36" s="22" t="e">
        <f>VLOOKUP($X36,УЧАСТНИКИ!$A$2:$L$1106,3,FALSE)</f>
        <v>#N/A</v>
      </c>
      <c r="C36" s="23" t="e">
        <f>VLOOKUP($X36,УЧАСТНИКИ!$A$2:$L$1106,4,FALSE)</f>
        <v>#N/A</v>
      </c>
      <c r="D36" s="23" t="e">
        <f>VLOOKUP($X36,УЧАСТНИКИ!$A$2:$L$1106,8,FALSE)</f>
        <v>#N/A</v>
      </c>
      <c r="E36" s="22" t="e">
        <f>VLOOKUP($X36,УЧАСТНИКИ!$A$2:$L$1106,5,FALSE)</f>
        <v>#N/A</v>
      </c>
      <c r="F36" s="23" t="e">
        <f>VLOOKUP($R36,УЧАСТНИКИ!$A$2:$L$1106,7,FALSE)</f>
        <v>#N/A</v>
      </c>
      <c r="G36" s="24" t="e">
        <f>VLOOKUP($X36,УЧАСТНИКИ!$A$2:$L$1106,11,FALSE)</f>
        <v>#N/A</v>
      </c>
      <c r="H36" s="25"/>
      <c r="I36" s="25"/>
      <c r="J36" s="25"/>
      <c r="K36" s="25"/>
      <c r="L36" s="25"/>
      <c r="M36" s="25"/>
      <c r="N36" s="107">
        <f t="shared" si="3"/>
        <v>0</v>
      </c>
      <c r="O36" s="107">
        <f t="shared" si="3"/>
        <v>0</v>
      </c>
      <c r="P36" s="107">
        <f t="shared" si="3"/>
        <v>0</v>
      </c>
      <c r="Q36" s="107">
        <f t="shared" si="3"/>
        <v>0</v>
      </c>
      <c r="R36" s="107">
        <f t="shared" si="3"/>
        <v>0</v>
      </c>
      <c r="S36" s="107">
        <f t="shared" si="3"/>
        <v>0</v>
      </c>
      <c r="T36" s="108">
        <f t="shared" si="1"/>
        <v>0</v>
      </c>
      <c r="U36" s="26" t="str">
        <f t="shared" si="2"/>
        <v>б/р</v>
      </c>
      <c r="V36" s="24" t="e">
        <f>VLOOKUP($X36,УЧАСТНИКИ!$A$2:$L$1106,9,FALSE)</f>
        <v>#N/A</v>
      </c>
      <c r="W36" s="22" t="e">
        <f>VLOOKUP($X36,УЧАСТНИКИ!$A$2:$L$1106,10,FALSE)</f>
        <v>#N/A</v>
      </c>
    </row>
    <row r="37" spans="1:42" ht="13.2" customHeight="1" x14ac:dyDescent="0.25">
      <c r="A37" s="34" t="s">
        <v>123</v>
      </c>
      <c r="B37" s="22" t="e">
        <f>VLOOKUP($X37,УЧАСТНИКИ!$A$2:$L$1106,3,FALSE)</f>
        <v>#N/A</v>
      </c>
      <c r="C37" s="23" t="e">
        <f>VLOOKUP($X37,УЧАСТНИКИ!$A$2:$L$1106,4,FALSE)</f>
        <v>#N/A</v>
      </c>
      <c r="D37" s="23" t="e">
        <f>VLOOKUP($X37,УЧАСТНИКИ!$A$2:$L$1106,8,FALSE)</f>
        <v>#N/A</v>
      </c>
      <c r="E37" s="22" t="e">
        <f>VLOOKUP($X37,УЧАСТНИКИ!$A$2:$L$1106,5,FALSE)</f>
        <v>#N/A</v>
      </c>
      <c r="F37" s="23" t="e">
        <f>VLOOKUP($R37,УЧАСТНИКИ!$A$2:$L$1106,7,FALSE)</f>
        <v>#N/A</v>
      </c>
      <c r="G37" s="24" t="e">
        <f>VLOOKUP($X37,УЧАСТНИКИ!$A$2:$L$1106,11,FALSE)</f>
        <v>#N/A</v>
      </c>
      <c r="H37" s="25"/>
      <c r="I37" s="25"/>
      <c r="J37" s="25"/>
      <c r="K37" s="25"/>
      <c r="L37" s="25"/>
      <c r="M37" s="25"/>
      <c r="N37" s="107">
        <f t="shared" si="3"/>
        <v>0</v>
      </c>
      <c r="O37" s="107">
        <f t="shared" si="3"/>
        <v>0</v>
      </c>
      <c r="P37" s="107">
        <f t="shared" si="3"/>
        <v>0</v>
      </c>
      <c r="Q37" s="107">
        <f t="shared" si="3"/>
        <v>0</v>
      </c>
      <c r="R37" s="107">
        <f t="shared" si="3"/>
        <v>0</v>
      </c>
      <c r="S37" s="107">
        <f t="shared" si="3"/>
        <v>0</v>
      </c>
      <c r="T37" s="108">
        <f t="shared" si="1"/>
        <v>0</v>
      </c>
      <c r="U37" s="26" t="str">
        <f t="shared" si="2"/>
        <v>б/р</v>
      </c>
      <c r="V37" s="24" t="e">
        <f>VLOOKUP($X37,УЧАСТНИКИ!$A$2:$L$1106,9,FALSE)</f>
        <v>#N/A</v>
      </c>
      <c r="W37" s="22" t="e">
        <f>VLOOKUP($X37,УЧАСТНИКИ!$A$2:$L$1106,10,FALSE)</f>
        <v>#N/A</v>
      </c>
      <c r="X37" s="27"/>
      <c r="Y37" s="27"/>
      <c r="Z37" s="27"/>
      <c r="AA37" s="127"/>
      <c r="AB37" s="127"/>
      <c r="AC37" s="367"/>
      <c r="AD37" s="367"/>
      <c r="AE37" s="367"/>
      <c r="AF37" s="1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</row>
    <row r="38" spans="1:42" s="110" customFormat="1" ht="13.2" customHeight="1" x14ac:dyDescent="0.25">
      <c r="A38" s="34" t="s">
        <v>124</v>
      </c>
      <c r="B38" s="22" t="e">
        <f>VLOOKUP($X38,УЧАСТНИКИ!$A$2:$L$1106,3,FALSE)</f>
        <v>#N/A</v>
      </c>
      <c r="C38" s="23" t="e">
        <f>VLOOKUP($X38,УЧАСТНИКИ!$A$2:$L$1106,4,FALSE)</f>
        <v>#N/A</v>
      </c>
      <c r="D38" s="23" t="e">
        <f>VLOOKUP($X38,УЧАСТНИКИ!$A$2:$L$1106,8,FALSE)</f>
        <v>#N/A</v>
      </c>
      <c r="E38" s="22" t="e">
        <f>VLOOKUP($X38,УЧАСТНИКИ!$A$2:$L$1106,5,FALSE)</f>
        <v>#N/A</v>
      </c>
      <c r="F38" s="23" t="e">
        <f>VLOOKUP($R38,УЧАСТНИКИ!$A$2:$L$1106,7,FALSE)</f>
        <v>#N/A</v>
      </c>
      <c r="G38" s="24" t="e">
        <f>VLOOKUP($X38,УЧАСТНИКИ!$A$2:$L$1106,11,FALSE)</f>
        <v>#N/A</v>
      </c>
      <c r="H38" s="25"/>
      <c r="I38" s="25"/>
      <c r="J38" s="25"/>
      <c r="K38" s="25"/>
      <c r="L38" s="25"/>
      <c r="M38" s="25"/>
      <c r="N38" s="107">
        <f t="shared" si="3"/>
        <v>0</v>
      </c>
      <c r="O38" s="107">
        <f t="shared" si="3"/>
        <v>0</v>
      </c>
      <c r="P38" s="107">
        <f t="shared" si="3"/>
        <v>0</v>
      </c>
      <c r="Q38" s="107">
        <f t="shared" si="3"/>
        <v>0</v>
      </c>
      <c r="R38" s="107">
        <f t="shared" si="3"/>
        <v>0</v>
      </c>
      <c r="S38" s="107">
        <f t="shared" si="3"/>
        <v>0</v>
      </c>
      <c r="T38" s="108">
        <f t="shared" si="1"/>
        <v>0</v>
      </c>
      <c r="U38" s="26" t="str">
        <f t="shared" si="2"/>
        <v>б/р</v>
      </c>
      <c r="V38" s="24" t="e">
        <f>VLOOKUP($X38,УЧАСТНИКИ!$A$2:$L$1106,9,FALSE)</f>
        <v>#N/A</v>
      </c>
      <c r="W38" s="22" t="e">
        <f>VLOOKUP($X38,УЧАСТНИКИ!$A$2:$L$1106,10,FALSE)</f>
        <v>#N/A</v>
      </c>
      <c r="Y38" s="112"/>
      <c r="Z38" s="111"/>
      <c r="AA38" s="112"/>
      <c r="AB38" s="112"/>
      <c r="AC38" s="112"/>
      <c r="AD38" s="112"/>
      <c r="AE38" s="112"/>
      <c r="AF38" s="112"/>
      <c r="AG38" s="112"/>
      <c r="AH38" s="113"/>
      <c r="AI38" s="112"/>
      <c r="AJ38" s="112"/>
      <c r="AK38" s="114"/>
    </row>
    <row r="39" spans="1:42" s="110" customFormat="1" ht="13.2" customHeight="1" x14ac:dyDescent="0.25">
      <c r="A39" s="34" t="s">
        <v>125</v>
      </c>
      <c r="B39" s="22" t="e">
        <f>VLOOKUP($X39,УЧАСТНИКИ!$A$2:$L$1106,3,FALSE)</f>
        <v>#N/A</v>
      </c>
      <c r="C39" s="23" t="e">
        <f>VLOOKUP($X39,УЧАСТНИКИ!$A$2:$L$1106,4,FALSE)</f>
        <v>#N/A</v>
      </c>
      <c r="D39" s="23" t="e">
        <f>VLOOKUP($X39,УЧАСТНИКИ!$A$2:$L$1106,8,FALSE)</f>
        <v>#N/A</v>
      </c>
      <c r="E39" s="22" t="e">
        <f>VLOOKUP($X39,УЧАСТНИКИ!$A$2:$L$1106,5,FALSE)</f>
        <v>#N/A</v>
      </c>
      <c r="F39" s="23" t="e">
        <f>VLOOKUP($R39,УЧАСТНИКИ!$A$2:$L$1106,7,FALSE)</f>
        <v>#N/A</v>
      </c>
      <c r="G39" s="24" t="e">
        <f>VLOOKUP($X39,УЧАСТНИКИ!$A$2:$L$1106,11,FALSE)</f>
        <v>#N/A</v>
      </c>
      <c r="H39" s="25"/>
      <c r="I39" s="25"/>
      <c r="J39" s="25"/>
      <c r="K39" s="25"/>
      <c r="L39" s="25"/>
      <c r="M39" s="25"/>
      <c r="N39" s="107">
        <f t="shared" si="3"/>
        <v>0</v>
      </c>
      <c r="O39" s="107">
        <f t="shared" si="3"/>
        <v>0</v>
      </c>
      <c r="P39" s="107">
        <f t="shared" si="3"/>
        <v>0</v>
      </c>
      <c r="Q39" s="107">
        <f t="shared" si="3"/>
        <v>0</v>
      </c>
      <c r="R39" s="107">
        <f t="shared" si="3"/>
        <v>0</v>
      </c>
      <c r="S39" s="107">
        <f t="shared" si="3"/>
        <v>0</v>
      </c>
      <c r="T39" s="108">
        <f t="shared" si="1"/>
        <v>0</v>
      </c>
      <c r="U39" s="26" t="str">
        <f t="shared" si="2"/>
        <v>б/р</v>
      </c>
      <c r="V39" s="24" t="e">
        <f>VLOOKUP($X39,УЧАСТНИКИ!$A$2:$L$1106,9,FALSE)</f>
        <v>#N/A</v>
      </c>
      <c r="W39" s="22" t="e">
        <f>VLOOKUP($X39,УЧАСТНИКИ!$A$2:$L$1106,10,FALSE)</f>
        <v>#N/A</v>
      </c>
      <c r="X39" s="115"/>
      <c r="Y39" s="112"/>
      <c r="Z39" s="111"/>
      <c r="AA39" s="112"/>
      <c r="AB39" s="112"/>
      <c r="AC39" s="112"/>
      <c r="AD39" s="112"/>
      <c r="AE39" s="112"/>
      <c r="AF39" s="112"/>
      <c r="AG39" s="112"/>
      <c r="AH39" s="113"/>
      <c r="AI39" s="112"/>
      <c r="AJ39" s="112"/>
      <c r="AK39" s="114"/>
    </row>
    <row r="40" spans="1:42" s="110" customFormat="1" ht="13.2" customHeight="1" x14ac:dyDescent="0.25">
      <c r="A40" s="34" t="s">
        <v>126</v>
      </c>
      <c r="B40" s="22" t="e">
        <f>VLOOKUP($X40,УЧАСТНИКИ!$A$2:$L$1106,3,FALSE)</f>
        <v>#N/A</v>
      </c>
      <c r="C40" s="23" t="e">
        <f>VLOOKUP($X40,УЧАСТНИКИ!$A$2:$L$1106,4,FALSE)</f>
        <v>#N/A</v>
      </c>
      <c r="D40" s="23" t="e">
        <f>VLOOKUP($X40,УЧАСТНИКИ!$A$2:$L$1106,8,FALSE)</f>
        <v>#N/A</v>
      </c>
      <c r="E40" s="22" t="e">
        <f>VLOOKUP($X40,УЧАСТНИКИ!$A$2:$L$1106,5,FALSE)</f>
        <v>#N/A</v>
      </c>
      <c r="F40" s="23" t="e">
        <f>VLOOKUP($R40,УЧАСТНИКИ!$A$2:$L$1106,7,FALSE)</f>
        <v>#N/A</v>
      </c>
      <c r="G40" s="24" t="e">
        <f>VLOOKUP($X40,УЧАСТНИКИ!$A$2:$L$1106,11,FALSE)</f>
        <v>#N/A</v>
      </c>
      <c r="H40" s="25"/>
      <c r="I40" s="25"/>
      <c r="J40" s="25"/>
      <c r="K40" s="25"/>
      <c r="L40" s="25"/>
      <c r="M40" s="25"/>
      <c r="N40" s="107">
        <f t="shared" si="3"/>
        <v>0</v>
      </c>
      <c r="O40" s="107">
        <f t="shared" si="3"/>
        <v>0</v>
      </c>
      <c r="P40" s="107">
        <f t="shared" si="3"/>
        <v>0</v>
      </c>
      <c r="Q40" s="107">
        <f t="shared" si="3"/>
        <v>0</v>
      </c>
      <c r="R40" s="107">
        <f t="shared" si="3"/>
        <v>0</v>
      </c>
      <c r="S40" s="107">
        <f t="shared" si="3"/>
        <v>0</v>
      </c>
      <c r="T40" s="108">
        <f t="shared" si="1"/>
        <v>0</v>
      </c>
      <c r="U40" s="26" t="str">
        <f t="shared" si="2"/>
        <v>б/р</v>
      </c>
      <c r="V40" s="24" t="e">
        <f>VLOOKUP($X40,УЧАСТНИКИ!$A$2:$L$1106,9,FALSE)</f>
        <v>#N/A</v>
      </c>
      <c r="W40" s="22" t="e">
        <f>VLOOKUP($X40,УЧАСТНИКИ!$A$2:$L$1106,10,FALSE)</f>
        <v>#N/A</v>
      </c>
      <c r="Y40" s="112"/>
      <c r="Z40" s="111"/>
      <c r="AA40" s="112"/>
      <c r="AB40" s="112"/>
      <c r="AC40" s="112"/>
      <c r="AD40" s="112"/>
      <c r="AE40" s="112"/>
      <c r="AF40" s="112"/>
      <c r="AG40" s="112"/>
      <c r="AH40" s="113"/>
      <c r="AI40" s="112"/>
      <c r="AJ40" s="112"/>
      <c r="AK40" s="114"/>
    </row>
    <row r="41" spans="1:42" s="110" customFormat="1" ht="13.2" customHeight="1" x14ac:dyDescent="0.25">
      <c r="A41" s="34" t="s">
        <v>127</v>
      </c>
      <c r="B41" s="22" t="e">
        <f>VLOOKUP($X41,УЧАСТНИКИ!$A$2:$L$1106,3,FALSE)</f>
        <v>#N/A</v>
      </c>
      <c r="C41" s="23" t="e">
        <f>VLOOKUP($X41,УЧАСТНИКИ!$A$2:$L$1106,4,FALSE)</f>
        <v>#N/A</v>
      </c>
      <c r="D41" s="23" t="e">
        <f>VLOOKUP($X41,УЧАСТНИКИ!$A$2:$L$1106,8,FALSE)</f>
        <v>#N/A</v>
      </c>
      <c r="E41" s="22" t="e">
        <f>VLOOKUP($X41,УЧАСТНИКИ!$A$2:$L$1106,5,FALSE)</f>
        <v>#N/A</v>
      </c>
      <c r="F41" s="23" t="e">
        <f>VLOOKUP($R41,УЧАСТНИКИ!$A$2:$L$1106,7,FALSE)</f>
        <v>#N/A</v>
      </c>
      <c r="G41" s="24" t="e">
        <f>VLOOKUP($X41,УЧАСТНИКИ!$A$2:$L$1106,11,FALSE)</f>
        <v>#N/A</v>
      </c>
      <c r="H41" s="25"/>
      <c r="I41" s="25"/>
      <c r="J41" s="25"/>
      <c r="K41" s="25"/>
      <c r="L41" s="25"/>
      <c r="M41" s="25"/>
      <c r="N41" s="107">
        <f t="shared" si="3"/>
        <v>0</v>
      </c>
      <c r="O41" s="107">
        <f t="shared" si="3"/>
        <v>0</v>
      </c>
      <c r="P41" s="107">
        <f t="shared" si="3"/>
        <v>0</v>
      </c>
      <c r="Q41" s="107">
        <f t="shared" si="3"/>
        <v>0</v>
      </c>
      <c r="R41" s="107">
        <f t="shared" si="3"/>
        <v>0</v>
      </c>
      <c r="S41" s="107">
        <f t="shared" si="3"/>
        <v>0</v>
      </c>
      <c r="T41" s="108">
        <f t="shared" si="1"/>
        <v>0</v>
      </c>
      <c r="U41" s="26" t="str">
        <f t="shared" si="2"/>
        <v>б/р</v>
      </c>
      <c r="V41" s="24" t="e">
        <f>VLOOKUP($X41,УЧАСТНИКИ!$A$2:$L$1106,9,FALSE)</f>
        <v>#N/A</v>
      </c>
      <c r="W41" s="22" t="e">
        <f>VLOOKUP($X41,УЧАСТНИКИ!$A$2:$L$1106,10,FALSE)</f>
        <v>#N/A</v>
      </c>
      <c r="X41" s="115"/>
      <c r="Y41" s="112"/>
      <c r="Z41" s="111"/>
      <c r="AA41" s="112"/>
      <c r="AB41" s="112"/>
      <c r="AC41" s="112"/>
      <c r="AD41" s="112"/>
      <c r="AE41" s="112"/>
      <c r="AF41" s="112"/>
      <c r="AG41" s="112"/>
      <c r="AH41" s="113"/>
      <c r="AI41" s="112"/>
      <c r="AJ41" s="112"/>
      <c r="AK41" s="114"/>
    </row>
    <row r="42" spans="1:42" s="110" customFormat="1" ht="13.2" customHeight="1" x14ac:dyDescent="0.25">
      <c r="A42" s="34" t="s">
        <v>128</v>
      </c>
      <c r="B42" s="22" t="e">
        <f>VLOOKUP($X42,УЧАСТНИКИ!$A$2:$L$1106,3,FALSE)</f>
        <v>#N/A</v>
      </c>
      <c r="C42" s="23" t="e">
        <f>VLOOKUP($X42,УЧАСТНИКИ!$A$2:$L$1106,4,FALSE)</f>
        <v>#N/A</v>
      </c>
      <c r="D42" s="23" t="e">
        <f>VLOOKUP($X42,УЧАСТНИКИ!$A$2:$L$1106,8,FALSE)</f>
        <v>#N/A</v>
      </c>
      <c r="E42" s="22" t="e">
        <f>VLOOKUP($X42,УЧАСТНИКИ!$A$2:$L$1106,5,FALSE)</f>
        <v>#N/A</v>
      </c>
      <c r="F42" s="23" t="e">
        <f>VLOOKUP($R42,УЧАСТНИКИ!$A$2:$L$1106,7,FALSE)</f>
        <v>#N/A</v>
      </c>
      <c r="G42" s="24" t="e">
        <f>VLOOKUP($X42,УЧАСТНИКИ!$A$2:$L$1106,11,FALSE)</f>
        <v>#N/A</v>
      </c>
      <c r="H42" s="25"/>
      <c r="I42" s="25"/>
      <c r="J42" s="25"/>
      <c r="K42" s="25"/>
      <c r="L42" s="25"/>
      <c r="M42" s="25"/>
      <c r="N42" s="107">
        <f t="shared" si="3"/>
        <v>0</v>
      </c>
      <c r="O42" s="107">
        <f t="shared" si="3"/>
        <v>0</v>
      </c>
      <c r="P42" s="107">
        <f t="shared" si="3"/>
        <v>0</v>
      </c>
      <c r="Q42" s="107">
        <f t="shared" si="3"/>
        <v>0</v>
      </c>
      <c r="R42" s="107">
        <f t="shared" si="3"/>
        <v>0</v>
      </c>
      <c r="S42" s="107">
        <f t="shared" si="3"/>
        <v>0</v>
      </c>
      <c r="T42" s="108">
        <f t="shared" si="1"/>
        <v>0</v>
      </c>
      <c r="U42" s="26" t="str">
        <f t="shared" si="2"/>
        <v>б/р</v>
      </c>
      <c r="V42" s="24" t="e">
        <f>VLOOKUP($X42,УЧАСТНИКИ!$A$2:$L$1106,9,FALSE)</f>
        <v>#N/A</v>
      </c>
      <c r="W42" s="22" t="e">
        <f>VLOOKUP($X42,УЧАСТНИКИ!$A$2:$L$1106,10,FALSE)</f>
        <v>#N/A</v>
      </c>
      <c r="Y42" s="112"/>
      <c r="Z42" s="111"/>
      <c r="AA42" s="112"/>
      <c r="AB42" s="112"/>
      <c r="AC42" s="112"/>
      <c r="AD42" s="112"/>
      <c r="AE42" s="112"/>
      <c r="AF42" s="112"/>
      <c r="AG42" s="112"/>
      <c r="AH42" s="113"/>
      <c r="AI42" s="112"/>
      <c r="AJ42" s="112"/>
      <c r="AK42" s="114"/>
    </row>
    <row r="43" spans="1:42" s="110" customFormat="1" ht="13.2" customHeight="1" x14ac:dyDescent="0.25">
      <c r="A43" s="34" t="s">
        <v>129</v>
      </c>
      <c r="B43" s="22" t="e">
        <f>VLOOKUP($X43,УЧАСТНИКИ!$A$2:$L$1106,3,FALSE)</f>
        <v>#N/A</v>
      </c>
      <c r="C43" s="23" t="e">
        <f>VLOOKUP($X43,УЧАСТНИКИ!$A$2:$L$1106,4,FALSE)</f>
        <v>#N/A</v>
      </c>
      <c r="D43" s="23" t="e">
        <f>VLOOKUP($X43,УЧАСТНИКИ!$A$2:$L$1106,8,FALSE)</f>
        <v>#N/A</v>
      </c>
      <c r="E43" s="22" t="e">
        <f>VLOOKUP($X43,УЧАСТНИКИ!$A$2:$L$1106,5,FALSE)</f>
        <v>#N/A</v>
      </c>
      <c r="F43" s="23" t="e">
        <f>VLOOKUP($R43,УЧАСТНИКИ!$A$2:$L$1106,7,FALSE)</f>
        <v>#N/A</v>
      </c>
      <c r="G43" s="24" t="e">
        <f>VLOOKUP($X43,УЧАСТНИКИ!$A$2:$L$1106,11,FALSE)</f>
        <v>#N/A</v>
      </c>
      <c r="H43" s="25"/>
      <c r="I43" s="25"/>
      <c r="J43" s="25"/>
      <c r="K43" s="25"/>
      <c r="L43" s="25"/>
      <c r="M43" s="25"/>
      <c r="N43" s="107">
        <f t="shared" si="3"/>
        <v>0</v>
      </c>
      <c r="O43" s="107">
        <f t="shared" si="3"/>
        <v>0</v>
      </c>
      <c r="P43" s="107">
        <f t="shared" si="3"/>
        <v>0</v>
      </c>
      <c r="Q43" s="107">
        <f t="shared" si="3"/>
        <v>0</v>
      </c>
      <c r="R43" s="107">
        <f t="shared" si="3"/>
        <v>0</v>
      </c>
      <c r="S43" s="107">
        <f t="shared" si="3"/>
        <v>0</v>
      </c>
      <c r="T43" s="108">
        <f t="shared" si="1"/>
        <v>0</v>
      </c>
      <c r="U43" s="26" t="str">
        <f t="shared" si="2"/>
        <v>б/р</v>
      </c>
      <c r="V43" s="24" t="e">
        <f>VLOOKUP($X43,УЧАСТНИКИ!$A$2:$L$1106,9,FALSE)</f>
        <v>#N/A</v>
      </c>
      <c r="W43" s="22" t="e">
        <f>VLOOKUP($X43,УЧАСТНИКИ!$A$2:$L$1106,10,FALSE)</f>
        <v>#N/A</v>
      </c>
      <c r="X43" s="115"/>
      <c r="Y43" s="112"/>
      <c r="Z43" s="111"/>
      <c r="AA43" s="112"/>
      <c r="AB43" s="112"/>
      <c r="AC43" s="112"/>
      <c r="AD43" s="112"/>
      <c r="AE43" s="112"/>
      <c r="AF43" s="112"/>
      <c r="AG43" s="112"/>
      <c r="AH43" s="113"/>
      <c r="AI43" s="112"/>
      <c r="AJ43" s="112"/>
      <c r="AK43" s="114"/>
    </row>
    <row r="44" spans="1:42" s="110" customFormat="1" ht="13.2" customHeight="1" x14ac:dyDescent="0.25">
      <c r="A44" s="34" t="s">
        <v>130</v>
      </c>
      <c r="B44" s="22" t="e">
        <f>VLOOKUP($X44,УЧАСТНИКИ!$A$2:$L$1106,3,FALSE)</f>
        <v>#N/A</v>
      </c>
      <c r="C44" s="23" t="e">
        <f>VLOOKUP($X44,УЧАСТНИКИ!$A$2:$L$1106,4,FALSE)</f>
        <v>#N/A</v>
      </c>
      <c r="D44" s="23" t="e">
        <f>VLOOKUP($X44,УЧАСТНИКИ!$A$2:$L$1106,8,FALSE)</f>
        <v>#N/A</v>
      </c>
      <c r="E44" s="22" t="e">
        <f>VLOOKUP($X44,УЧАСТНИКИ!$A$2:$L$1106,5,FALSE)</f>
        <v>#N/A</v>
      </c>
      <c r="F44" s="23" t="e">
        <f>VLOOKUP($R44,УЧАСТНИКИ!$A$2:$L$1106,7,FALSE)</f>
        <v>#N/A</v>
      </c>
      <c r="G44" s="24" t="e">
        <f>VLOOKUP($X44,УЧАСТНИКИ!$A$2:$L$1106,11,FALSE)</f>
        <v>#N/A</v>
      </c>
      <c r="H44" s="25"/>
      <c r="I44" s="25"/>
      <c r="J44" s="25"/>
      <c r="K44" s="25"/>
      <c r="L44" s="25"/>
      <c r="M44" s="25"/>
      <c r="N44" s="107">
        <f t="shared" si="3"/>
        <v>0</v>
      </c>
      <c r="O44" s="107">
        <f t="shared" si="3"/>
        <v>0</v>
      </c>
      <c r="P44" s="107">
        <f t="shared" si="3"/>
        <v>0</v>
      </c>
      <c r="Q44" s="107">
        <f t="shared" si="3"/>
        <v>0</v>
      </c>
      <c r="R44" s="107">
        <f t="shared" si="3"/>
        <v>0</v>
      </c>
      <c r="S44" s="107">
        <f t="shared" si="3"/>
        <v>0</v>
      </c>
      <c r="T44" s="108">
        <f t="shared" si="1"/>
        <v>0</v>
      </c>
      <c r="U44" s="26" t="str">
        <f t="shared" si="2"/>
        <v>б/р</v>
      </c>
      <c r="V44" s="24" t="e">
        <f>VLOOKUP($X44,УЧАСТНИКИ!$A$2:$L$1106,9,FALSE)</f>
        <v>#N/A</v>
      </c>
      <c r="W44" s="22" t="e">
        <f>VLOOKUP($X44,УЧАСТНИКИ!$A$2:$L$1106,10,FALSE)</f>
        <v>#N/A</v>
      </c>
      <c r="Y44" s="112"/>
      <c r="Z44" s="111"/>
      <c r="AA44" s="112"/>
      <c r="AB44" s="112"/>
      <c r="AC44" s="112"/>
      <c r="AD44" s="112"/>
      <c r="AE44" s="112"/>
      <c r="AF44" s="112"/>
      <c r="AG44" s="112"/>
      <c r="AH44" s="113"/>
      <c r="AI44" s="112"/>
      <c r="AJ44" s="112"/>
      <c r="AK44" s="114"/>
    </row>
    <row r="45" spans="1:42" s="110" customFormat="1" ht="13.2" customHeight="1" x14ac:dyDescent="0.25">
      <c r="A45" s="34" t="s">
        <v>131</v>
      </c>
      <c r="B45" s="22" t="e">
        <f>VLOOKUP($X45,УЧАСТНИКИ!$A$2:$L$1106,3,FALSE)</f>
        <v>#N/A</v>
      </c>
      <c r="C45" s="23" t="e">
        <f>VLOOKUP($X45,УЧАСТНИКИ!$A$2:$L$1106,4,FALSE)</f>
        <v>#N/A</v>
      </c>
      <c r="D45" s="23" t="e">
        <f>VLOOKUP($X45,УЧАСТНИКИ!$A$2:$L$1106,8,FALSE)</f>
        <v>#N/A</v>
      </c>
      <c r="E45" s="22" t="e">
        <f>VLOOKUP($X45,УЧАСТНИКИ!$A$2:$L$1106,5,FALSE)</f>
        <v>#N/A</v>
      </c>
      <c r="F45" s="23" t="e">
        <f>VLOOKUP($R45,УЧАСТНИКИ!$A$2:$L$1106,7,FALSE)</f>
        <v>#N/A</v>
      </c>
      <c r="G45" s="24" t="e">
        <f>VLOOKUP($X45,УЧАСТНИКИ!$A$2:$L$1106,11,FALSE)</f>
        <v>#N/A</v>
      </c>
      <c r="H45" s="25"/>
      <c r="I45" s="25"/>
      <c r="J45" s="25"/>
      <c r="K45" s="25"/>
      <c r="L45" s="25"/>
      <c r="M45" s="25"/>
      <c r="N45" s="107">
        <f t="shared" si="3"/>
        <v>0</v>
      </c>
      <c r="O45" s="107">
        <f t="shared" si="3"/>
        <v>0</v>
      </c>
      <c r="P45" s="107">
        <f t="shared" si="3"/>
        <v>0</v>
      </c>
      <c r="Q45" s="107">
        <f t="shared" si="3"/>
        <v>0</v>
      </c>
      <c r="R45" s="107">
        <f t="shared" si="3"/>
        <v>0</v>
      </c>
      <c r="S45" s="107">
        <f t="shared" si="3"/>
        <v>0</v>
      </c>
      <c r="T45" s="108">
        <f t="shared" si="1"/>
        <v>0</v>
      </c>
      <c r="U45" s="26" t="str">
        <f t="shared" si="2"/>
        <v>б/р</v>
      </c>
      <c r="V45" s="24" t="e">
        <f>VLOOKUP($X45,УЧАСТНИКИ!$A$2:$L$1106,9,FALSE)</f>
        <v>#N/A</v>
      </c>
      <c r="W45" s="22" t="e">
        <f>VLOOKUP($X45,УЧАСТНИКИ!$A$2:$L$1106,10,FALSE)</f>
        <v>#N/A</v>
      </c>
      <c r="X45" s="115"/>
      <c r="Y45" s="112"/>
      <c r="Z45" s="111"/>
      <c r="AA45" s="112"/>
      <c r="AB45" s="112"/>
      <c r="AC45" s="112"/>
      <c r="AD45" s="112"/>
      <c r="AE45" s="112"/>
      <c r="AF45" s="112"/>
      <c r="AG45" s="112"/>
      <c r="AH45" s="113"/>
      <c r="AI45" s="112"/>
      <c r="AJ45" s="112"/>
      <c r="AK45" s="114"/>
    </row>
    <row r="46" spans="1:42" s="110" customFormat="1" ht="13.2" customHeight="1" x14ac:dyDescent="0.25">
      <c r="A46" s="34" t="s">
        <v>132</v>
      </c>
      <c r="B46" s="22" t="e">
        <f>VLOOKUP($X46,УЧАСТНИКИ!$A$2:$L$1106,3,FALSE)</f>
        <v>#N/A</v>
      </c>
      <c r="C46" s="23" t="e">
        <f>VLOOKUP($X46,УЧАСТНИКИ!$A$2:$L$1106,4,FALSE)</f>
        <v>#N/A</v>
      </c>
      <c r="D46" s="23" t="e">
        <f>VLOOKUP($X46,УЧАСТНИКИ!$A$2:$L$1106,8,FALSE)</f>
        <v>#N/A</v>
      </c>
      <c r="E46" s="22" t="e">
        <f>VLOOKUP($X46,УЧАСТНИКИ!$A$2:$L$1106,5,FALSE)</f>
        <v>#N/A</v>
      </c>
      <c r="F46" s="23" t="e">
        <f>VLOOKUP($R46,УЧАСТНИКИ!$A$2:$L$1106,7,FALSE)</f>
        <v>#N/A</v>
      </c>
      <c r="G46" s="24" t="e">
        <f>VLOOKUP($X46,УЧАСТНИКИ!$A$2:$L$1106,11,FALSE)</f>
        <v>#N/A</v>
      </c>
      <c r="H46" s="25"/>
      <c r="I46" s="25"/>
      <c r="J46" s="25"/>
      <c r="K46" s="25"/>
      <c r="L46" s="25"/>
      <c r="M46" s="25"/>
      <c r="N46" s="107">
        <f t="shared" si="3"/>
        <v>0</v>
      </c>
      <c r="O46" s="107">
        <f t="shared" si="3"/>
        <v>0</v>
      </c>
      <c r="P46" s="107">
        <f t="shared" si="3"/>
        <v>0</v>
      </c>
      <c r="Q46" s="107">
        <f t="shared" si="3"/>
        <v>0</v>
      </c>
      <c r="R46" s="107">
        <f t="shared" si="3"/>
        <v>0</v>
      </c>
      <c r="S46" s="107">
        <f t="shared" si="3"/>
        <v>0</v>
      </c>
      <c r="T46" s="108">
        <f t="shared" si="1"/>
        <v>0</v>
      </c>
      <c r="U46" s="26" t="str">
        <f t="shared" si="2"/>
        <v>б/р</v>
      </c>
      <c r="V46" s="24" t="e">
        <f>VLOOKUP($X46,УЧАСТНИКИ!$A$2:$L$1106,9,FALSE)</f>
        <v>#N/A</v>
      </c>
      <c r="W46" s="22" t="e">
        <f>VLOOKUP($X46,УЧАСТНИКИ!$A$2:$L$1106,10,FALSE)</f>
        <v>#N/A</v>
      </c>
      <c r="Y46" s="112"/>
      <c r="Z46" s="111"/>
      <c r="AA46" s="112"/>
      <c r="AB46" s="112"/>
      <c r="AC46" s="112"/>
      <c r="AD46" s="112"/>
      <c r="AE46" s="112"/>
      <c r="AF46" s="112"/>
      <c r="AG46" s="112"/>
      <c r="AH46" s="113"/>
      <c r="AI46" s="112"/>
      <c r="AJ46" s="112"/>
      <c r="AK46" s="114"/>
    </row>
    <row r="47" spans="1:42" s="110" customFormat="1" ht="13.2" customHeight="1" x14ac:dyDescent="0.25">
      <c r="A47" s="34" t="s">
        <v>133</v>
      </c>
      <c r="B47" s="22" t="e">
        <f>VLOOKUP($X47,УЧАСТНИКИ!$A$2:$L$1106,3,FALSE)</f>
        <v>#N/A</v>
      </c>
      <c r="C47" s="23" t="e">
        <f>VLOOKUP($X47,УЧАСТНИКИ!$A$2:$L$1106,4,FALSE)</f>
        <v>#N/A</v>
      </c>
      <c r="D47" s="23" t="e">
        <f>VLOOKUP($X47,УЧАСТНИКИ!$A$2:$L$1106,8,FALSE)</f>
        <v>#N/A</v>
      </c>
      <c r="E47" s="22" t="e">
        <f>VLOOKUP($X47,УЧАСТНИКИ!$A$2:$L$1106,5,FALSE)</f>
        <v>#N/A</v>
      </c>
      <c r="F47" s="23" t="e">
        <f>VLOOKUP($R47,УЧАСТНИКИ!$A$2:$L$1106,7,FALSE)</f>
        <v>#N/A</v>
      </c>
      <c r="G47" s="24" t="e">
        <f>VLOOKUP($X47,УЧАСТНИКИ!$A$2:$L$1106,11,FALSE)</f>
        <v>#N/A</v>
      </c>
      <c r="H47" s="25"/>
      <c r="I47" s="25"/>
      <c r="J47" s="25"/>
      <c r="K47" s="25"/>
      <c r="L47" s="25"/>
      <c r="M47" s="25"/>
      <c r="N47" s="107">
        <f t="shared" si="3"/>
        <v>0</v>
      </c>
      <c r="O47" s="107">
        <f t="shared" si="3"/>
        <v>0</v>
      </c>
      <c r="P47" s="107">
        <f t="shared" si="3"/>
        <v>0</v>
      </c>
      <c r="Q47" s="107">
        <f t="shared" si="3"/>
        <v>0</v>
      </c>
      <c r="R47" s="107">
        <f t="shared" si="3"/>
        <v>0</v>
      </c>
      <c r="S47" s="107">
        <f t="shared" si="3"/>
        <v>0</v>
      </c>
      <c r="T47" s="108">
        <f t="shared" si="1"/>
        <v>0</v>
      </c>
      <c r="U47" s="26" t="str">
        <f t="shared" si="2"/>
        <v>б/р</v>
      </c>
      <c r="V47" s="24" t="e">
        <f>VLOOKUP($X47,УЧАСТНИКИ!$A$2:$L$1106,9,FALSE)</f>
        <v>#N/A</v>
      </c>
      <c r="W47" s="22" t="e">
        <f>VLOOKUP($X47,УЧАСТНИКИ!$A$2:$L$1106,10,FALSE)</f>
        <v>#N/A</v>
      </c>
      <c r="X47" s="115"/>
      <c r="Y47" s="112"/>
      <c r="Z47" s="111"/>
      <c r="AA47" s="112"/>
      <c r="AB47" s="112"/>
      <c r="AC47" s="112"/>
      <c r="AD47" s="112"/>
      <c r="AE47" s="112"/>
      <c r="AF47" s="112"/>
      <c r="AG47" s="112"/>
      <c r="AH47" s="113"/>
      <c r="AI47" s="112"/>
      <c r="AJ47" s="112"/>
      <c r="AK47" s="114"/>
    </row>
    <row r="48" spans="1:42" s="110" customFormat="1" ht="13.2" customHeight="1" x14ac:dyDescent="0.25">
      <c r="A48" s="34" t="s">
        <v>134</v>
      </c>
      <c r="B48" s="22" t="e">
        <f>VLOOKUP($X48,УЧАСТНИКИ!$A$2:$L$1106,3,FALSE)</f>
        <v>#N/A</v>
      </c>
      <c r="C48" s="23" t="e">
        <f>VLOOKUP($X48,УЧАСТНИКИ!$A$2:$L$1106,4,FALSE)</f>
        <v>#N/A</v>
      </c>
      <c r="D48" s="23" t="e">
        <f>VLOOKUP($X48,УЧАСТНИКИ!$A$2:$L$1106,8,FALSE)</f>
        <v>#N/A</v>
      </c>
      <c r="E48" s="22" t="e">
        <f>VLOOKUP($X48,УЧАСТНИКИ!$A$2:$L$1106,5,FALSE)</f>
        <v>#N/A</v>
      </c>
      <c r="F48" s="23" t="e">
        <f>VLOOKUP($R48,УЧАСТНИКИ!$A$2:$L$1106,7,FALSE)</f>
        <v>#N/A</v>
      </c>
      <c r="G48" s="24" t="e">
        <f>VLOOKUP($X48,УЧАСТНИКИ!$A$2:$L$1106,11,FALSE)</f>
        <v>#N/A</v>
      </c>
      <c r="H48" s="25"/>
      <c r="I48" s="25"/>
      <c r="J48" s="25"/>
      <c r="K48" s="25"/>
      <c r="L48" s="25"/>
      <c r="M48" s="25"/>
      <c r="N48" s="107">
        <f t="shared" si="3"/>
        <v>0</v>
      </c>
      <c r="O48" s="107">
        <f t="shared" si="3"/>
        <v>0</v>
      </c>
      <c r="P48" s="107">
        <f t="shared" si="3"/>
        <v>0</v>
      </c>
      <c r="Q48" s="107">
        <f t="shared" si="3"/>
        <v>0</v>
      </c>
      <c r="R48" s="107">
        <f t="shared" si="3"/>
        <v>0</v>
      </c>
      <c r="S48" s="107">
        <f t="shared" si="3"/>
        <v>0</v>
      </c>
      <c r="T48" s="108">
        <f t="shared" si="1"/>
        <v>0</v>
      </c>
      <c r="U48" s="26" t="str">
        <f t="shared" si="2"/>
        <v>б/р</v>
      </c>
      <c r="V48" s="24" t="e">
        <f>VLOOKUP($X48,УЧАСТНИКИ!$A$2:$L$1106,9,FALSE)</f>
        <v>#N/A</v>
      </c>
      <c r="W48" s="22" t="e">
        <f>VLOOKUP($X48,УЧАСТНИКИ!$A$2:$L$1106,10,FALSE)</f>
        <v>#N/A</v>
      </c>
      <c r="Y48" s="112"/>
      <c r="Z48" s="111"/>
      <c r="AA48" s="112"/>
      <c r="AB48" s="112"/>
      <c r="AC48" s="112"/>
      <c r="AD48" s="112"/>
      <c r="AE48" s="112"/>
      <c r="AF48" s="112"/>
      <c r="AG48" s="112"/>
      <c r="AH48" s="113"/>
      <c r="AI48" s="112"/>
      <c r="AJ48" s="112"/>
      <c r="AK48" s="114"/>
    </row>
    <row r="49" spans="1:37" s="110" customFormat="1" ht="13.2" customHeight="1" x14ac:dyDescent="0.25">
      <c r="A49" s="34" t="s">
        <v>135</v>
      </c>
      <c r="B49" s="22" t="e">
        <f>VLOOKUP($X49,УЧАСТНИКИ!$A$2:$L$1106,3,FALSE)</f>
        <v>#N/A</v>
      </c>
      <c r="C49" s="23" t="e">
        <f>VLOOKUP($X49,УЧАСТНИКИ!$A$2:$L$1106,4,FALSE)</f>
        <v>#N/A</v>
      </c>
      <c r="D49" s="23" t="e">
        <f>VLOOKUP($X49,УЧАСТНИКИ!$A$2:$L$1106,8,FALSE)</f>
        <v>#N/A</v>
      </c>
      <c r="E49" s="22" t="e">
        <f>VLOOKUP($X49,УЧАСТНИКИ!$A$2:$L$1106,5,FALSE)</f>
        <v>#N/A</v>
      </c>
      <c r="F49" s="23" t="e">
        <f>VLOOKUP($R49,УЧАСТНИКИ!$A$2:$L$1106,7,FALSE)</f>
        <v>#N/A</v>
      </c>
      <c r="G49" s="24" t="e">
        <f>VLOOKUP($X49,УЧАСТНИКИ!$A$2:$L$1106,11,FALSE)</f>
        <v>#N/A</v>
      </c>
      <c r="H49" s="25"/>
      <c r="I49" s="25"/>
      <c r="J49" s="25"/>
      <c r="K49" s="25"/>
      <c r="L49" s="25"/>
      <c r="M49" s="25"/>
      <c r="N49" s="107">
        <f t="shared" si="3"/>
        <v>0</v>
      </c>
      <c r="O49" s="107">
        <f t="shared" si="3"/>
        <v>0</v>
      </c>
      <c r="P49" s="107">
        <f t="shared" si="3"/>
        <v>0</v>
      </c>
      <c r="Q49" s="107">
        <f t="shared" si="3"/>
        <v>0</v>
      </c>
      <c r="R49" s="107">
        <f t="shared" si="3"/>
        <v>0</v>
      </c>
      <c r="S49" s="107">
        <f t="shared" si="3"/>
        <v>0</v>
      </c>
      <c r="T49" s="108">
        <f t="shared" si="1"/>
        <v>0</v>
      </c>
      <c r="U49" s="26" t="str">
        <f t="shared" si="2"/>
        <v>б/р</v>
      </c>
      <c r="V49" s="24" t="e">
        <f>VLOOKUP($X49,УЧАСТНИКИ!$A$2:$L$1106,9,FALSE)</f>
        <v>#N/A</v>
      </c>
      <c r="W49" s="22" t="e">
        <f>VLOOKUP($X49,УЧАСТНИКИ!$A$2:$L$1106,10,FALSE)</f>
        <v>#N/A</v>
      </c>
      <c r="X49" s="115"/>
      <c r="Y49" s="112"/>
      <c r="Z49" s="111"/>
      <c r="AA49" s="112"/>
      <c r="AB49" s="112"/>
      <c r="AC49" s="112"/>
      <c r="AD49" s="112"/>
      <c r="AE49" s="112"/>
      <c r="AF49" s="112"/>
      <c r="AG49" s="112"/>
      <c r="AH49" s="113"/>
      <c r="AI49" s="112"/>
      <c r="AJ49" s="112"/>
      <c r="AK49" s="114"/>
    </row>
    <row r="50" spans="1:37" s="110" customFormat="1" ht="13.2" customHeight="1" x14ac:dyDescent="0.25">
      <c r="A50" s="34" t="s">
        <v>136</v>
      </c>
      <c r="B50" s="22" t="e">
        <f>VLOOKUP($X50,УЧАСТНИКИ!$A$2:$L$1106,3,FALSE)</f>
        <v>#N/A</v>
      </c>
      <c r="C50" s="23" t="e">
        <f>VLOOKUP($X50,УЧАСТНИКИ!$A$2:$L$1106,4,FALSE)</f>
        <v>#N/A</v>
      </c>
      <c r="D50" s="23" t="e">
        <f>VLOOKUP($X50,УЧАСТНИКИ!$A$2:$L$1106,8,FALSE)</f>
        <v>#N/A</v>
      </c>
      <c r="E50" s="22" t="e">
        <f>VLOOKUP($X50,УЧАСТНИКИ!$A$2:$L$1106,5,FALSE)</f>
        <v>#N/A</v>
      </c>
      <c r="F50" s="23" t="e">
        <f>VLOOKUP($R50,УЧАСТНИКИ!$A$2:$L$1106,7,FALSE)</f>
        <v>#N/A</v>
      </c>
      <c r="G50" s="24" t="e">
        <f>VLOOKUP($X50,УЧАСТНИКИ!$A$2:$L$1106,11,FALSE)</f>
        <v>#N/A</v>
      </c>
      <c r="H50" s="25"/>
      <c r="I50" s="25"/>
      <c r="J50" s="25"/>
      <c r="K50" s="25"/>
      <c r="L50" s="25"/>
      <c r="M50" s="25"/>
      <c r="N50" s="107">
        <f t="shared" si="3"/>
        <v>0</v>
      </c>
      <c r="O50" s="107">
        <f t="shared" si="3"/>
        <v>0</v>
      </c>
      <c r="P50" s="107">
        <f t="shared" si="3"/>
        <v>0</v>
      </c>
      <c r="Q50" s="107">
        <f t="shared" si="3"/>
        <v>0</v>
      </c>
      <c r="R50" s="107">
        <f t="shared" si="3"/>
        <v>0</v>
      </c>
      <c r="S50" s="107">
        <f t="shared" si="3"/>
        <v>0</v>
      </c>
      <c r="T50" s="108">
        <f t="shared" si="1"/>
        <v>0</v>
      </c>
      <c r="U50" s="26" t="str">
        <f t="shared" si="2"/>
        <v>б/р</v>
      </c>
      <c r="V50" s="24" t="e">
        <f>VLOOKUP($X50,УЧАСТНИКИ!$A$2:$L$1106,9,FALSE)</f>
        <v>#N/A</v>
      </c>
      <c r="W50" s="22" t="e">
        <f>VLOOKUP($X50,УЧАСТНИКИ!$A$2:$L$1106,10,FALSE)</f>
        <v>#N/A</v>
      </c>
      <c r="Y50" s="112"/>
      <c r="Z50" s="111"/>
      <c r="AA50" s="112"/>
      <c r="AB50" s="112"/>
      <c r="AC50" s="112"/>
      <c r="AD50" s="112"/>
      <c r="AE50" s="112"/>
      <c r="AF50" s="112"/>
      <c r="AG50" s="112"/>
      <c r="AH50" s="113"/>
      <c r="AI50" s="112"/>
      <c r="AJ50" s="112"/>
      <c r="AK50" s="114"/>
    </row>
    <row r="51" spans="1:37" s="110" customFormat="1" ht="13.2" customHeight="1" x14ac:dyDescent="0.25">
      <c r="A51" s="34" t="s">
        <v>137</v>
      </c>
      <c r="B51" s="22" t="e">
        <f>VLOOKUP($X51,УЧАСТНИКИ!$A$2:$L$1106,3,FALSE)</f>
        <v>#N/A</v>
      </c>
      <c r="C51" s="23" t="e">
        <f>VLOOKUP($X51,УЧАСТНИКИ!$A$2:$L$1106,4,FALSE)</f>
        <v>#N/A</v>
      </c>
      <c r="D51" s="23" t="e">
        <f>VLOOKUP($X51,УЧАСТНИКИ!$A$2:$L$1106,8,FALSE)</f>
        <v>#N/A</v>
      </c>
      <c r="E51" s="22" t="e">
        <f>VLOOKUP($X51,УЧАСТНИКИ!$A$2:$L$1106,5,FALSE)</f>
        <v>#N/A</v>
      </c>
      <c r="F51" s="23" t="e">
        <f>VLOOKUP($R51,УЧАСТНИКИ!$A$2:$L$1106,7,FALSE)</f>
        <v>#N/A</v>
      </c>
      <c r="G51" s="24" t="e">
        <f>VLOOKUP($X51,УЧАСТНИКИ!$A$2:$L$1106,11,FALSE)</f>
        <v>#N/A</v>
      </c>
      <c r="H51" s="25"/>
      <c r="I51" s="25"/>
      <c r="J51" s="25"/>
      <c r="K51" s="25"/>
      <c r="L51" s="25"/>
      <c r="M51" s="25"/>
      <c r="N51" s="107">
        <f t="shared" si="3"/>
        <v>0</v>
      </c>
      <c r="O51" s="107">
        <f t="shared" si="3"/>
        <v>0</v>
      </c>
      <c r="P51" s="107">
        <f t="shared" si="3"/>
        <v>0</v>
      </c>
      <c r="Q51" s="107">
        <f t="shared" si="3"/>
        <v>0</v>
      </c>
      <c r="R51" s="107">
        <f t="shared" si="3"/>
        <v>0</v>
      </c>
      <c r="S51" s="107">
        <f t="shared" si="3"/>
        <v>0</v>
      </c>
      <c r="T51" s="108">
        <f t="shared" si="1"/>
        <v>0</v>
      </c>
      <c r="U51" s="26" t="str">
        <f t="shared" si="2"/>
        <v>б/р</v>
      </c>
      <c r="V51" s="24" t="e">
        <f>VLOOKUP($X51,УЧАСТНИКИ!$A$2:$L$1106,9,FALSE)</f>
        <v>#N/A</v>
      </c>
      <c r="W51" s="22" t="e">
        <f>VLOOKUP($X51,УЧАСТНИКИ!$A$2:$L$1106,10,FALSE)</f>
        <v>#N/A</v>
      </c>
      <c r="X51" s="115"/>
      <c r="Y51" s="112"/>
      <c r="Z51" s="111"/>
      <c r="AA51" s="112"/>
      <c r="AB51" s="112"/>
      <c r="AC51" s="112"/>
      <c r="AD51" s="112"/>
      <c r="AE51" s="112"/>
      <c r="AF51" s="112"/>
      <c r="AG51" s="112"/>
      <c r="AH51" s="113"/>
      <c r="AI51" s="112"/>
      <c r="AJ51" s="112"/>
      <c r="AK51" s="114"/>
    </row>
    <row r="52" spans="1:37" s="110" customFormat="1" ht="13.2" customHeight="1" x14ac:dyDescent="0.25">
      <c r="A52" s="34" t="s">
        <v>138</v>
      </c>
      <c r="B52" s="22" t="e">
        <f>VLOOKUP($X52,УЧАСТНИКИ!$A$2:$L$1106,3,FALSE)</f>
        <v>#N/A</v>
      </c>
      <c r="C52" s="23" t="e">
        <f>VLOOKUP($X52,УЧАСТНИКИ!$A$2:$L$1106,4,FALSE)</f>
        <v>#N/A</v>
      </c>
      <c r="D52" s="23" t="e">
        <f>VLOOKUP($X52,УЧАСТНИКИ!$A$2:$L$1106,8,FALSE)</f>
        <v>#N/A</v>
      </c>
      <c r="E52" s="22" t="e">
        <f>VLOOKUP($X52,УЧАСТНИКИ!$A$2:$L$1106,5,FALSE)</f>
        <v>#N/A</v>
      </c>
      <c r="F52" s="23" t="e">
        <f>VLOOKUP($R52,УЧАСТНИКИ!$A$2:$L$1106,7,FALSE)</f>
        <v>#N/A</v>
      </c>
      <c r="G52" s="24" t="e">
        <f>VLOOKUP($X52,УЧАСТНИКИ!$A$2:$L$1106,11,FALSE)</f>
        <v>#N/A</v>
      </c>
      <c r="H52" s="25"/>
      <c r="I52" s="25"/>
      <c r="J52" s="25"/>
      <c r="K52" s="25"/>
      <c r="L52" s="25"/>
      <c r="M52" s="25"/>
      <c r="N52" s="107">
        <f t="shared" si="3"/>
        <v>0</v>
      </c>
      <c r="O52" s="107">
        <f t="shared" si="3"/>
        <v>0</v>
      </c>
      <c r="P52" s="107">
        <f t="shared" si="3"/>
        <v>0</v>
      </c>
      <c r="Q52" s="107">
        <f t="shared" si="3"/>
        <v>0</v>
      </c>
      <c r="R52" s="107">
        <f t="shared" si="3"/>
        <v>0</v>
      </c>
      <c r="S52" s="107">
        <f t="shared" si="3"/>
        <v>0</v>
      </c>
      <c r="T52" s="108">
        <f t="shared" si="1"/>
        <v>0</v>
      </c>
      <c r="U52" s="26" t="str">
        <f t="shared" si="2"/>
        <v>б/р</v>
      </c>
      <c r="V52" s="24" t="e">
        <f>VLOOKUP($X52,УЧАСТНИКИ!$A$2:$L$1106,9,FALSE)</f>
        <v>#N/A</v>
      </c>
      <c r="W52" s="22" t="e">
        <f>VLOOKUP($X52,УЧАСТНИКИ!$A$2:$L$1106,10,FALSE)</f>
        <v>#N/A</v>
      </c>
      <c r="Y52" s="112"/>
      <c r="Z52" s="111"/>
      <c r="AA52" s="112"/>
      <c r="AB52" s="112"/>
      <c r="AC52" s="112"/>
      <c r="AD52" s="112"/>
      <c r="AE52" s="112"/>
      <c r="AF52" s="112"/>
      <c r="AG52" s="112"/>
      <c r="AH52" s="113"/>
      <c r="AI52" s="112"/>
      <c r="AJ52" s="112"/>
      <c r="AK52" s="114"/>
    </row>
    <row r="53" spans="1:37" s="110" customFormat="1" ht="13.2" customHeight="1" x14ac:dyDescent="0.25">
      <c r="A53" s="34" t="s">
        <v>139</v>
      </c>
      <c r="B53" s="22" t="e">
        <f>VLOOKUP($X53,УЧАСТНИКИ!$A$2:$L$1106,3,FALSE)</f>
        <v>#N/A</v>
      </c>
      <c r="C53" s="23" t="e">
        <f>VLOOKUP($X53,УЧАСТНИКИ!$A$2:$L$1106,4,FALSE)</f>
        <v>#N/A</v>
      </c>
      <c r="D53" s="23" t="e">
        <f>VLOOKUP($X53,УЧАСТНИКИ!$A$2:$L$1106,8,FALSE)</f>
        <v>#N/A</v>
      </c>
      <c r="E53" s="22" t="e">
        <f>VLOOKUP($X53,УЧАСТНИКИ!$A$2:$L$1106,5,FALSE)</f>
        <v>#N/A</v>
      </c>
      <c r="F53" s="23" t="e">
        <f>VLOOKUP($R53,УЧАСТНИКИ!$A$2:$L$1106,7,FALSE)</f>
        <v>#N/A</v>
      </c>
      <c r="G53" s="24" t="e">
        <f>VLOOKUP($X53,УЧАСТНИКИ!$A$2:$L$1106,11,FALSE)</f>
        <v>#N/A</v>
      </c>
      <c r="H53" s="25"/>
      <c r="I53" s="25"/>
      <c r="J53" s="25"/>
      <c r="K53" s="25"/>
      <c r="L53" s="25"/>
      <c r="M53" s="25"/>
      <c r="N53" s="107">
        <f t="shared" ref="N53" si="4">H53/100</f>
        <v>0</v>
      </c>
      <c r="O53" s="107">
        <f t="shared" ref="O53" si="5">I53/100</f>
        <v>0</v>
      </c>
      <c r="P53" s="107">
        <f t="shared" ref="P53" si="6">J53/100</f>
        <v>0</v>
      </c>
      <c r="Q53" s="107">
        <f t="shared" ref="Q53" si="7">K53/100</f>
        <v>0</v>
      </c>
      <c r="R53" s="107">
        <f t="shared" ref="R53" si="8">L53/100</f>
        <v>0</v>
      </c>
      <c r="S53" s="107">
        <f t="shared" ref="S53" si="9">M53/100</f>
        <v>0</v>
      </c>
      <c r="T53" s="108">
        <f t="shared" ref="T53" si="10">MAX(N53,O53,P53,Q53,R53,S53)</f>
        <v>0</v>
      </c>
      <c r="U53" s="26" t="str">
        <f t="shared" si="2"/>
        <v>б/р</v>
      </c>
      <c r="V53" s="24" t="e">
        <f>VLOOKUP($X53,УЧАСТНИКИ!$A$2:$L$1106,9,FALSE)</f>
        <v>#N/A</v>
      </c>
      <c r="W53" s="22" t="e">
        <f>VLOOKUP($X53,УЧАСТНИКИ!$A$2:$L$1106,10,FALSE)</f>
        <v>#N/A</v>
      </c>
      <c r="X53" s="115"/>
      <c r="Y53" s="112"/>
      <c r="Z53" s="111"/>
      <c r="AA53" s="112"/>
      <c r="AB53" s="112"/>
      <c r="AC53" s="112"/>
      <c r="AD53" s="112"/>
      <c r="AE53" s="112"/>
      <c r="AF53" s="112"/>
      <c r="AG53" s="112"/>
      <c r="AH53" s="113"/>
      <c r="AI53" s="112"/>
      <c r="AJ53" s="112"/>
      <c r="AK53" s="114"/>
    </row>
    <row r="54" spans="1:37" s="110" customFormat="1" ht="12.75" customHeight="1" x14ac:dyDescent="0.25">
      <c r="A54" s="130"/>
      <c r="B54" s="131"/>
      <c r="C54" s="132"/>
      <c r="D54" s="132"/>
      <c r="E54" s="132"/>
      <c r="F54" s="132"/>
      <c r="G54" s="133"/>
      <c r="H54" s="133"/>
      <c r="I54" s="133"/>
      <c r="J54" s="133"/>
      <c r="K54" s="133"/>
      <c r="L54" s="133"/>
      <c r="M54" s="133"/>
      <c r="N54" s="134"/>
      <c r="O54" s="134"/>
      <c r="P54" s="134"/>
      <c r="Q54" s="134"/>
      <c r="R54" s="134"/>
      <c r="S54" s="134"/>
      <c r="T54" s="134"/>
      <c r="U54" s="132"/>
      <c r="V54" s="132"/>
      <c r="W54" s="132"/>
      <c r="Y54" s="112"/>
      <c r="Z54" s="111"/>
      <c r="AA54" s="112"/>
      <c r="AB54" s="112"/>
      <c r="AC54" s="112"/>
      <c r="AD54" s="112"/>
      <c r="AE54" s="112"/>
      <c r="AF54" s="112"/>
      <c r="AG54" s="116"/>
      <c r="AH54" s="113"/>
      <c r="AI54" s="112"/>
      <c r="AJ54" s="116"/>
    </row>
    <row r="55" spans="1:37" s="110" customFormat="1" ht="12.75" customHeight="1" x14ac:dyDescent="0.25">
      <c r="A55" s="130"/>
      <c r="B55" s="131"/>
      <c r="C55" s="132"/>
      <c r="D55" s="132"/>
      <c r="E55" s="132"/>
      <c r="F55" s="132"/>
      <c r="G55" s="133"/>
      <c r="H55" s="133"/>
      <c r="I55" s="133"/>
      <c r="J55" s="133"/>
      <c r="K55" s="133"/>
      <c r="L55" s="133"/>
      <c r="M55" s="133"/>
      <c r="N55" s="134"/>
      <c r="O55" s="134"/>
      <c r="P55" s="134"/>
      <c r="Q55" s="134"/>
      <c r="R55" s="134"/>
      <c r="S55" s="134"/>
      <c r="T55" s="134"/>
      <c r="U55" s="132"/>
      <c r="V55" s="132"/>
      <c r="W55" s="132"/>
      <c r="X55" s="115"/>
      <c r="Y55" s="112"/>
      <c r="Z55" s="111"/>
      <c r="AA55" s="112"/>
      <c r="AB55" s="112"/>
      <c r="AC55" s="112"/>
      <c r="AD55" s="112"/>
      <c r="AE55" s="112"/>
      <c r="AF55" s="112"/>
      <c r="AG55" s="116"/>
      <c r="AH55" s="113"/>
      <c r="AI55" s="112"/>
      <c r="AJ55" s="116"/>
    </row>
    <row r="56" spans="1:37" s="110" customFormat="1" ht="12.75" customHeight="1" x14ac:dyDescent="0.25">
      <c r="A56" s="130"/>
      <c r="B56" s="131"/>
      <c r="C56" s="132"/>
      <c r="D56" s="132"/>
      <c r="E56" s="132"/>
      <c r="F56" s="132"/>
      <c r="G56" s="133"/>
      <c r="H56" s="133"/>
      <c r="I56" s="133"/>
      <c r="J56" s="133"/>
      <c r="K56" s="133"/>
      <c r="L56" s="133"/>
      <c r="M56" s="133"/>
      <c r="N56" s="134"/>
      <c r="O56" s="134"/>
      <c r="P56" s="134"/>
      <c r="Q56" s="134"/>
      <c r="R56" s="134"/>
      <c r="S56" s="134"/>
      <c r="T56" s="134"/>
      <c r="U56" s="132"/>
      <c r="V56" s="132"/>
      <c r="W56" s="132"/>
      <c r="Y56" s="112"/>
      <c r="Z56" s="111"/>
      <c r="AA56" s="112"/>
      <c r="AB56" s="112"/>
      <c r="AC56" s="112"/>
      <c r="AD56" s="112"/>
      <c r="AE56" s="112"/>
      <c r="AF56" s="112"/>
      <c r="AG56" s="116"/>
      <c r="AH56" s="113"/>
      <c r="AI56" s="112"/>
      <c r="AJ56" s="116"/>
    </row>
    <row r="57" spans="1:37" s="110" customFormat="1" ht="12.75" customHeight="1" x14ac:dyDescent="0.25">
      <c r="A57" s="130"/>
      <c r="B57" s="131"/>
      <c r="C57" s="132"/>
      <c r="D57" s="132"/>
      <c r="E57" s="132"/>
      <c r="F57" s="132"/>
      <c r="G57" s="133"/>
      <c r="H57" s="133"/>
      <c r="I57" s="133"/>
      <c r="J57" s="133"/>
      <c r="K57" s="133"/>
      <c r="L57" s="133"/>
      <c r="M57" s="133"/>
      <c r="N57" s="134"/>
      <c r="O57" s="134"/>
      <c r="P57" s="134"/>
      <c r="Q57" s="134"/>
      <c r="R57" s="134"/>
      <c r="S57" s="134"/>
      <c r="T57" s="134"/>
      <c r="U57" s="132"/>
      <c r="V57" s="132"/>
      <c r="W57" s="132"/>
      <c r="X57" s="115"/>
      <c r="Y57" s="112"/>
      <c r="Z57" s="111"/>
      <c r="AA57" s="112"/>
      <c r="AB57" s="112"/>
      <c r="AC57" s="112"/>
      <c r="AD57" s="112"/>
      <c r="AE57" s="112"/>
      <c r="AF57" s="112"/>
      <c r="AG57" s="116"/>
      <c r="AH57" s="113"/>
      <c r="AI57" s="112"/>
      <c r="AJ57" s="116"/>
    </row>
    <row r="58" spans="1:37" s="110" customFormat="1" ht="12.75" customHeight="1" x14ac:dyDescent="0.25">
      <c r="A58" s="130"/>
      <c r="B58" s="119"/>
      <c r="C58" s="132"/>
      <c r="D58" s="132"/>
      <c r="E58" s="119"/>
      <c r="F58" s="119"/>
      <c r="G58" s="118"/>
      <c r="H58" s="118"/>
      <c r="I58" s="118"/>
      <c r="J58" s="118"/>
      <c r="K58" s="118"/>
      <c r="L58" s="118"/>
      <c r="M58" s="118"/>
      <c r="N58" s="134"/>
      <c r="O58" s="134"/>
      <c r="P58" s="134"/>
      <c r="Q58" s="134"/>
      <c r="R58" s="134"/>
      <c r="S58" s="134"/>
      <c r="T58" s="134"/>
      <c r="U58" s="132"/>
      <c r="V58" s="132"/>
      <c r="W58" s="132"/>
      <c r="Y58" s="112"/>
      <c r="Z58" s="111"/>
      <c r="AA58" s="112"/>
      <c r="AB58" s="112"/>
      <c r="AC58" s="112"/>
      <c r="AD58" s="112"/>
      <c r="AE58" s="112"/>
      <c r="AF58" s="112"/>
      <c r="AG58" s="116"/>
      <c r="AH58" s="113"/>
      <c r="AI58" s="112"/>
      <c r="AJ58" s="116"/>
    </row>
    <row r="59" spans="1:37" s="110" customFormat="1" ht="12.75" customHeight="1" x14ac:dyDescent="0.25">
      <c r="A59" s="130"/>
      <c r="B59" s="119"/>
      <c r="C59" s="132"/>
      <c r="D59" s="132"/>
      <c r="E59" s="119"/>
      <c r="F59" s="119"/>
      <c r="G59" s="118"/>
      <c r="H59" s="118"/>
      <c r="I59" s="118"/>
      <c r="J59" s="118"/>
      <c r="K59" s="118"/>
      <c r="L59" s="118"/>
      <c r="M59" s="118"/>
      <c r="N59" s="134"/>
      <c r="O59" s="134"/>
      <c r="P59" s="134"/>
      <c r="Q59" s="134"/>
      <c r="R59" s="134"/>
      <c r="S59" s="134"/>
      <c r="T59" s="134"/>
      <c r="U59" s="132"/>
      <c r="V59" s="132"/>
      <c r="W59" s="132"/>
      <c r="X59" s="115"/>
      <c r="Y59" s="112"/>
      <c r="Z59" s="111"/>
      <c r="AA59" s="112"/>
      <c r="AB59" s="112"/>
      <c r="AC59" s="112"/>
      <c r="AD59" s="112"/>
      <c r="AE59" s="112"/>
      <c r="AF59" s="112"/>
      <c r="AG59" s="116"/>
      <c r="AH59" s="113"/>
      <c r="AI59" s="112"/>
      <c r="AJ59" s="116"/>
    </row>
    <row r="60" spans="1:37" s="110" customFormat="1" ht="12.75" customHeight="1" x14ac:dyDescent="0.25">
      <c r="A60" s="117"/>
      <c r="C60" s="114"/>
      <c r="D60" s="114"/>
      <c r="Y60" s="112"/>
      <c r="Z60" s="111"/>
      <c r="AA60" s="112"/>
      <c r="AB60" s="112"/>
      <c r="AC60" s="112"/>
      <c r="AD60" s="112"/>
      <c r="AE60" s="112"/>
      <c r="AF60" s="112"/>
      <c r="AG60" s="116"/>
      <c r="AH60" s="113"/>
      <c r="AI60" s="116"/>
      <c r="AJ60" s="116"/>
    </row>
    <row r="61" spans="1:37" s="110" customFormat="1" ht="12.75" customHeight="1" x14ac:dyDescent="0.25">
      <c r="A61" s="117"/>
      <c r="C61" s="114"/>
      <c r="D61" s="114"/>
      <c r="X61" s="115"/>
      <c r="Y61" s="112"/>
      <c r="Z61" s="111"/>
      <c r="AA61" s="112"/>
      <c r="AB61" s="112"/>
      <c r="AC61" s="112"/>
      <c r="AD61" s="112"/>
      <c r="AE61" s="112"/>
      <c r="AF61" s="112"/>
      <c r="AG61" s="116"/>
      <c r="AH61" s="113"/>
      <c r="AI61" s="116"/>
      <c r="AJ61" s="116"/>
    </row>
    <row r="62" spans="1:37" s="110" customFormat="1" ht="12.75" customHeight="1" x14ac:dyDescent="0.25">
      <c r="A62" s="117"/>
      <c r="C62" s="114"/>
      <c r="D62" s="114"/>
      <c r="Y62" s="112"/>
      <c r="Z62" s="111"/>
      <c r="AA62" s="112"/>
      <c r="AB62" s="112"/>
      <c r="AC62" s="112"/>
      <c r="AD62" s="112"/>
      <c r="AE62" s="112"/>
      <c r="AF62" s="112"/>
      <c r="AG62" s="116"/>
      <c r="AH62" s="113"/>
      <c r="AI62" s="116"/>
      <c r="AJ62" s="116"/>
    </row>
    <row r="63" spans="1:37" s="110" customFormat="1" ht="12.75" customHeight="1" x14ac:dyDescent="0.25">
      <c r="A63" s="117"/>
      <c r="C63" s="114"/>
      <c r="D63" s="114"/>
      <c r="X63" s="115"/>
      <c r="Y63" s="112"/>
      <c r="Z63" s="111"/>
      <c r="AA63" s="112"/>
      <c r="AB63" s="112"/>
      <c r="AC63" s="112"/>
      <c r="AD63" s="112"/>
      <c r="AE63" s="112"/>
      <c r="AF63" s="112"/>
      <c r="AG63" s="116"/>
      <c r="AH63" s="113"/>
      <c r="AI63" s="116"/>
      <c r="AJ63" s="116"/>
    </row>
    <row r="64" spans="1:37" s="110" customFormat="1" ht="12.75" customHeight="1" x14ac:dyDescent="0.25">
      <c r="A64" s="117"/>
      <c r="C64" s="114"/>
      <c r="D64" s="114"/>
      <c r="Y64" s="112"/>
      <c r="Z64" s="111"/>
      <c r="AA64" s="112"/>
      <c r="AB64" s="112"/>
      <c r="AC64" s="112"/>
      <c r="AD64" s="112"/>
      <c r="AE64" s="112"/>
      <c r="AF64" s="112"/>
      <c r="AG64" s="116"/>
      <c r="AH64" s="113"/>
      <c r="AI64" s="116"/>
      <c r="AJ64" s="116"/>
    </row>
    <row r="65" spans="1:36" s="110" customFormat="1" ht="12.75" customHeight="1" x14ac:dyDescent="0.25">
      <c r="A65" s="117"/>
      <c r="C65" s="114"/>
      <c r="D65" s="114"/>
      <c r="Y65" s="112"/>
      <c r="Z65" s="111"/>
      <c r="AA65" s="112"/>
      <c r="AB65" s="112"/>
      <c r="AC65" s="112"/>
      <c r="AD65" s="112"/>
      <c r="AE65" s="112"/>
      <c r="AF65" s="112"/>
      <c r="AG65" s="116"/>
      <c r="AH65" s="113"/>
      <c r="AI65" s="116"/>
      <c r="AJ65" s="116"/>
    </row>
    <row r="66" spans="1:36" s="110" customFormat="1" ht="12.75" customHeight="1" x14ac:dyDescent="0.25">
      <c r="A66" s="117"/>
      <c r="C66" s="114"/>
      <c r="D66" s="114"/>
      <c r="Y66" s="112"/>
      <c r="Z66" s="111"/>
      <c r="AA66" s="112"/>
      <c r="AB66" s="112"/>
      <c r="AC66" s="112"/>
      <c r="AD66" s="112"/>
      <c r="AE66" s="112"/>
      <c r="AF66" s="112"/>
      <c r="AG66" s="116"/>
      <c r="AH66" s="113"/>
      <c r="AI66" s="116"/>
      <c r="AJ66" s="116"/>
    </row>
    <row r="67" spans="1:36" s="110" customFormat="1" ht="12.75" customHeight="1" x14ac:dyDescent="0.25">
      <c r="A67" s="117"/>
      <c r="C67" s="114"/>
      <c r="D67" s="114"/>
      <c r="Y67" s="112"/>
      <c r="Z67" s="111"/>
      <c r="AA67" s="112"/>
      <c r="AB67" s="112"/>
      <c r="AC67" s="112"/>
      <c r="AD67" s="112"/>
      <c r="AE67" s="112"/>
      <c r="AF67" s="112"/>
      <c r="AG67" s="116"/>
      <c r="AH67" s="113"/>
      <c r="AI67" s="116"/>
      <c r="AJ67" s="116"/>
    </row>
    <row r="68" spans="1:36" s="110" customFormat="1" ht="12.75" customHeight="1" x14ac:dyDescent="0.25">
      <c r="A68" s="117"/>
      <c r="C68" s="114"/>
      <c r="D68" s="114"/>
      <c r="Y68" s="112"/>
      <c r="Z68" s="111"/>
      <c r="AA68" s="112"/>
      <c r="AB68" s="112"/>
      <c r="AC68" s="112"/>
      <c r="AD68" s="112"/>
      <c r="AE68" s="112"/>
      <c r="AF68" s="112"/>
      <c r="AG68" s="116"/>
      <c r="AH68" s="113"/>
      <c r="AI68" s="116"/>
      <c r="AJ68" s="116"/>
    </row>
    <row r="69" spans="1:36" s="110" customFormat="1" ht="12.75" customHeight="1" x14ac:dyDescent="0.25">
      <c r="A69" s="117"/>
      <c r="C69" s="114"/>
      <c r="D69" s="114"/>
      <c r="X69" s="115"/>
      <c r="Y69" s="112"/>
      <c r="Z69" s="111"/>
      <c r="AA69" s="112"/>
      <c r="AB69" s="112"/>
      <c r="AC69" s="112"/>
      <c r="AD69" s="112"/>
      <c r="AE69" s="112"/>
      <c r="AF69" s="112"/>
      <c r="AG69" s="116"/>
      <c r="AH69" s="116"/>
      <c r="AI69" s="116"/>
      <c r="AJ69" s="116"/>
    </row>
    <row r="70" spans="1:36" s="110" customFormat="1" ht="12.75" customHeight="1" x14ac:dyDescent="0.25">
      <c r="A70" s="117"/>
      <c r="C70" s="114"/>
      <c r="D70" s="114"/>
      <c r="Y70" s="112"/>
      <c r="Z70" s="111"/>
      <c r="AA70" s="112"/>
      <c r="AB70" s="112"/>
      <c r="AC70" s="112"/>
      <c r="AD70" s="112"/>
      <c r="AE70" s="112"/>
      <c r="AF70" s="112"/>
      <c r="AG70" s="116"/>
      <c r="AH70" s="113"/>
      <c r="AI70" s="116"/>
      <c r="AJ70" s="116"/>
    </row>
    <row r="71" spans="1:36" s="110" customFormat="1" ht="12.75" customHeight="1" x14ac:dyDescent="0.25">
      <c r="A71" s="117"/>
      <c r="C71" s="114"/>
      <c r="D71" s="114"/>
      <c r="X71" s="115"/>
      <c r="Y71" s="112"/>
      <c r="Z71" s="111"/>
      <c r="AA71" s="112"/>
      <c r="AB71" s="112"/>
      <c r="AC71" s="112"/>
      <c r="AD71" s="112"/>
      <c r="AE71" s="112"/>
      <c r="AF71" s="112"/>
      <c r="AG71" s="116"/>
      <c r="AH71" s="113"/>
      <c r="AI71" s="116"/>
      <c r="AJ71" s="116"/>
    </row>
    <row r="72" spans="1:36" s="110" customFormat="1" ht="12.75" customHeight="1" x14ac:dyDescent="0.25">
      <c r="A72" s="117"/>
      <c r="C72" s="114"/>
      <c r="D72" s="114"/>
      <c r="Y72" s="112"/>
      <c r="Z72" s="111"/>
      <c r="AA72" s="112"/>
      <c r="AB72" s="112"/>
      <c r="AC72" s="112"/>
      <c r="AD72" s="112"/>
      <c r="AE72" s="112"/>
      <c r="AF72" s="112"/>
      <c r="AG72" s="116"/>
      <c r="AH72" s="113"/>
      <c r="AI72" s="116"/>
      <c r="AJ72" s="116"/>
    </row>
    <row r="73" spans="1:36" s="110" customFormat="1" ht="12.75" customHeight="1" x14ac:dyDescent="0.25">
      <c r="A73" s="117"/>
      <c r="C73" s="114"/>
      <c r="D73" s="114"/>
      <c r="X73" s="115"/>
      <c r="Y73" s="112"/>
      <c r="Z73" s="111"/>
      <c r="AA73" s="112"/>
      <c r="AB73" s="112"/>
      <c r="AC73" s="112"/>
      <c r="AD73" s="112"/>
      <c r="AE73" s="112"/>
      <c r="AF73" s="112"/>
      <c r="AG73" s="116"/>
      <c r="AH73" s="113"/>
      <c r="AI73" s="116"/>
      <c r="AJ73" s="116"/>
    </row>
    <row r="74" spans="1:36" s="110" customFormat="1" ht="12.75" customHeight="1" x14ac:dyDescent="0.25">
      <c r="A74" s="117"/>
      <c r="C74" s="114"/>
      <c r="D74" s="114"/>
      <c r="Y74" s="112"/>
      <c r="Z74" s="111"/>
      <c r="AA74" s="112"/>
      <c r="AB74" s="112"/>
      <c r="AC74" s="112"/>
      <c r="AD74" s="112"/>
      <c r="AE74" s="112"/>
      <c r="AF74" s="112"/>
      <c r="AG74" s="116"/>
      <c r="AH74" s="113"/>
      <c r="AI74" s="116"/>
      <c r="AJ74" s="116"/>
    </row>
    <row r="75" spans="1:36" s="110" customFormat="1" ht="12.75" customHeight="1" x14ac:dyDescent="0.25">
      <c r="A75" s="117"/>
      <c r="C75" s="114"/>
      <c r="D75" s="114"/>
      <c r="X75" s="115"/>
      <c r="Y75" s="112"/>
      <c r="Z75" s="111"/>
      <c r="AA75" s="112"/>
      <c r="AB75" s="112"/>
      <c r="AC75" s="112"/>
      <c r="AD75" s="112"/>
      <c r="AE75" s="112"/>
      <c r="AF75" s="112"/>
      <c r="AG75" s="116"/>
      <c r="AH75" s="113"/>
      <c r="AI75" s="116"/>
      <c r="AJ75" s="116"/>
    </row>
    <row r="76" spans="1:36" s="110" customFormat="1" ht="12.75" customHeight="1" x14ac:dyDescent="0.25">
      <c r="A76" s="117"/>
      <c r="C76" s="114"/>
      <c r="D76" s="114"/>
      <c r="Y76" s="112"/>
      <c r="Z76" s="111"/>
      <c r="AA76" s="112"/>
      <c r="AB76" s="112"/>
      <c r="AC76" s="112"/>
      <c r="AD76" s="112"/>
      <c r="AE76" s="112"/>
      <c r="AF76" s="112"/>
      <c r="AG76" s="116"/>
      <c r="AH76" s="113"/>
      <c r="AI76" s="116"/>
      <c r="AJ76" s="116"/>
    </row>
    <row r="77" spans="1:36" s="110" customFormat="1" ht="12.75" customHeight="1" x14ac:dyDescent="0.25">
      <c r="A77" s="117"/>
      <c r="C77" s="114"/>
      <c r="D77" s="114"/>
      <c r="X77" s="115"/>
      <c r="Y77" s="112"/>
      <c r="Z77" s="111"/>
      <c r="AA77" s="112"/>
      <c r="AB77" s="112"/>
      <c r="AC77" s="112"/>
      <c r="AD77" s="112"/>
      <c r="AE77" s="112"/>
      <c r="AF77" s="112"/>
      <c r="AG77" s="116"/>
      <c r="AH77" s="113"/>
      <c r="AI77" s="116"/>
      <c r="AJ77" s="116"/>
    </row>
    <row r="78" spans="1:36" s="110" customFormat="1" ht="12.75" customHeight="1" x14ac:dyDescent="0.25">
      <c r="A78" s="117"/>
      <c r="C78" s="114"/>
      <c r="D78" s="114"/>
      <c r="Y78" s="112"/>
      <c r="Z78" s="111"/>
      <c r="AA78" s="112"/>
      <c r="AB78" s="112"/>
      <c r="AC78" s="112"/>
      <c r="AD78" s="112"/>
      <c r="AE78" s="112"/>
      <c r="AF78" s="112"/>
      <c r="AG78" s="116"/>
      <c r="AH78" s="113"/>
      <c r="AI78" s="116"/>
      <c r="AJ78" s="116"/>
    </row>
    <row r="79" spans="1:36" s="110" customFormat="1" ht="12.75" customHeight="1" x14ac:dyDescent="0.25">
      <c r="A79" s="117"/>
      <c r="C79" s="114"/>
      <c r="D79" s="114"/>
      <c r="X79" s="118"/>
      <c r="Y79" s="112"/>
      <c r="Z79" s="111"/>
      <c r="AA79" s="112"/>
      <c r="AB79" s="112"/>
      <c r="AC79" s="112"/>
      <c r="AD79" s="112"/>
      <c r="AE79" s="112"/>
      <c r="AF79" s="112"/>
      <c r="AG79" s="116"/>
      <c r="AH79" s="113"/>
      <c r="AI79" s="116"/>
      <c r="AJ79" s="116"/>
    </row>
    <row r="80" spans="1:36" s="110" customFormat="1" ht="12.75" customHeight="1" x14ac:dyDescent="0.25">
      <c r="A80" s="117"/>
      <c r="C80" s="114"/>
      <c r="D80" s="114"/>
      <c r="X80" s="119"/>
      <c r="Y80" s="112"/>
      <c r="Z80" s="111"/>
      <c r="AA80" s="112"/>
      <c r="AB80" s="112"/>
      <c r="AC80" s="112"/>
      <c r="AD80" s="112"/>
      <c r="AE80" s="112"/>
      <c r="AF80" s="112"/>
      <c r="AG80" s="116"/>
      <c r="AH80" s="113"/>
      <c r="AI80" s="116"/>
      <c r="AJ80" s="116"/>
    </row>
    <row r="81" spans="24:36" ht="12.75" customHeight="1" x14ac:dyDescent="0.25">
      <c r="X81" s="31"/>
      <c r="Y81" s="82"/>
      <c r="Z81" s="82"/>
      <c r="AA81" s="120"/>
      <c r="AB81" s="120"/>
      <c r="AC81" s="120"/>
      <c r="AD81" s="120"/>
      <c r="AE81" s="120"/>
      <c r="AF81" s="120"/>
      <c r="AG81" s="82"/>
      <c r="AH81" s="82"/>
      <c r="AI81" s="82"/>
      <c r="AJ81" s="82"/>
    </row>
    <row r="82" spans="24:36" ht="12.75" customHeight="1" x14ac:dyDescent="0.25">
      <c r="X82" s="119"/>
      <c r="Y82" s="112"/>
      <c r="Z82" s="111"/>
      <c r="AA82" s="120"/>
      <c r="AB82" s="120"/>
      <c r="AC82" s="120"/>
      <c r="AD82" s="120"/>
      <c r="AE82" s="120"/>
      <c r="AF82" s="120"/>
      <c r="AG82" s="82"/>
      <c r="AH82" s="113"/>
      <c r="AI82" s="82"/>
      <c r="AJ82" s="82"/>
    </row>
    <row r="83" spans="24:36" ht="12.75" customHeight="1" x14ac:dyDescent="0.25">
      <c r="Y83" s="82"/>
      <c r="Z83" s="82"/>
      <c r="AA83" s="120"/>
      <c r="AB83" s="120"/>
      <c r="AC83" s="120"/>
      <c r="AD83" s="120"/>
      <c r="AE83" s="120"/>
      <c r="AF83" s="120"/>
      <c r="AG83" s="82"/>
      <c r="AH83" s="82"/>
      <c r="AI83" s="82"/>
      <c r="AJ83" s="82"/>
    </row>
    <row r="84" spans="24:36" ht="12.75" customHeight="1" x14ac:dyDescent="0.25">
      <c r="Y84" s="82"/>
      <c r="Z84" s="82"/>
      <c r="AA84" s="120"/>
      <c r="AB84" s="120"/>
      <c r="AC84" s="120"/>
      <c r="AD84" s="120"/>
      <c r="AE84" s="120"/>
      <c r="AF84" s="120"/>
      <c r="AG84" s="82"/>
      <c r="AH84" s="82"/>
      <c r="AI84" s="82"/>
      <c r="AJ84" s="82"/>
    </row>
    <row r="85" spans="24:36" ht="12.75" customHeight="1" x14ac:dyDescent="0.25">
      <c r="Y85" s="82"/>
      <c r="Z85" s="82"/>
      <c r="AA85" s="120"/>
      <c r="AB85" s="120"/>
      <c r="AC85" s="120"/>
      <c r="AD85" s="120"/>
      <c r="AE85" s="120"/>
      <c r="AF85" s="120"/>
      <c r="AG85" s="82"/>
      <c r="AH85" s="82"/>
      <c r="AI85" s="82"/>
      <c r="AJ85" s="82"/>
    </row>
    <row r="86" spans="24:36" ht="12.75" customHeight="1" x14ac:dyDescent="0.25">
      <c r="Y86" s="82"/>
      <c r="Z86" s="82"/>
      <c r="AA86" s="120"/>
      <c r="AB86" s="120"/>
      <c r="AC86" s="120"/>
      <c r="AD86" s="120"/>
      <c r="AE86" s="120"/>
      <c r="AF86" s="120"/>
      <c r="AG86" s="82"/>
      <c r="AH86" s="82"/>
      <c r="AI86" s="82"/>
      <c r="AJ86" s="82"/>
    </row>
    <row r="87" spans="24:36" ht="12.75" customHeight="1" x14ac:dyDescent="0.25">
      <c r="Y87" s="82"/>
      <c r="Z87" s="82"/>
      <c r="AA87" s="120"/>
      <c r="AB87" s="120"/>
      <c r="AC87" s="120"/>
      <c r="AD87" s="120"/>
      <c r="AE87" s="120"/>
      <c r="AF87" s="120"/>
      <c r="AG87" s="82"/>
      <c r="AH87" s="82"/>
      <c r="AI87" s="82"/>
      <c r="AJ87" s="82"/>
    </row>
    <row r="88" spans="24:36" ht="12.75" customHeight="1" x14ac:dyDescent="0.25">
      <c r="Y88" s="82"/>
      <c r="Z88" s="82"/>
      <c r="AA88" s="120"/>
      <c r="AB88" s="120"/>
      <c r="AC88" s="120"/>
      <c r="AD88" s="120"/>
      <c r="AE88" s="120"/>
      <c r="AF88" s="120"/>
      <c r="AG88" s="82"/>
      <c r="AH88" s="82"/>
      <c r="AI88" s="82"/>
      <c r="AJ88" s="82"/>
    </row>
    <row r="89" spans="24:36" ht="12.75" customHeight="1" x14ac:dyDescent="0.25">
      <c r="Y89" s="82"/>
      <c r="Z89" s="82"/>
      <c r="AA89" s="120"/>
      <c r="AB89" s="120"/>
      <c r="AC89" s="120"/>
      <c r="AD89" s="120"/>
      <c r="AE89" s="120"/>
      <c r="AF89" s="120"/>
      <c r="AG89" s="82"/>
      <c r="AH89" s="82"/>
      <c r="AI89" s="82"/>
      <c r="AJ89" s="82"/>
    </row>
    <row r="90" spans="24:36" ht="12.75" customHeight="1" x14ac:dyDescent="0.25">
      <c r="Y90" s="82"/>
      <c r="Z90" s="82"/>
      <c r="AA90" s="120"/>
      <c r="AB90" s="120"/>
      <c r="AC90" s="120"/>
      <c r="AD90" s="120"/>
      <c r="AE90" s="120"/>
      <c r="AF90" s="120"/>
      <c r="AG90" s="82"/>
      <c r="AH90" s="82"/>
      <c r="AI90" s="82"/>
      <c r="AJ90" s="82"/>
    </row>
    <row r="91" spans="24:36" ht="12.75" customHeight="1" x14ac:dyDescent="0.25">
      <c r="Y91" s="82"/>
      <c r="Z91" s="82"/>
      <c r="AA91" s="120"/>
      <c r="AB91" s="120"/>
      <c r="AC91" s="120"/>
      <c r="AD91" s="120"/>
      <c r="AE91" s="120"/>
      <c r="AF91" s="120"/>
      <c r="AG91" s="82"/>
      <c r="AH91" s="82"/>
      <c r="AI91" s="82"/>
      <c r="AJ91" s="82"/>
    </row>
    <row r="92" spans="24:36" ht="12.75" customHeight="1" x14ac:dyDescent="0.25">
      <c r="Y92" s="82"/>
      <c r="Z92" s="82"/>
      <c r="AA92" s="120"/>
      <c r="AB92" s="120"/>
      <c r="AC92" s="120"/>
      <c r="AD92" s="120"/>
      <c r="AE92" s="120"/>
      <c r="AF92" s="120"/>
      <c r="AG92" s="82"/>
      <c r="AH92" s="82"/>
      <c r="AI92" s="82"/>
      <c r="AJ92" s="82"/>
    </row>
    <row r="93" spans="24:36" ht="12.75" customHeight="1" x14ac:dyDescent="0.25">
      <c r="Y93" s="82"/>
      <c r="Z93" s="82"/>
      <c r="AA93" s="120"/>
      <c r="AB93" s="120"/>
      <c r="AC93" s="120"/>
      <c r="AD93" s="120"/>
      <c r="AE93" s="120"/>
      <c r="AF93" s="120"/>
      <c r="AG93" s="82"/>
      <c r="AH93" s="82"/>
      <c r="AI93" s="82"/>
      <c r="AJ93" s="82"/>
    </row>
    <row r="94" spans="24:36" ht="12.75" customHeight="1" x14ac:dyDescent="0.25">
      <c r="Y94" s="82"/>
      <c r="Z94" s="82"/>
      <c r="AA94" s="120"/>
      <c r="AB94" s="120"/>
      <c r="AC94" s="120"/>
      <c r="AD94" s="120"/>
      <c r="AE94" s="120"/>
      <c r="AF94" s="120"/>
      <c r="AG94" s="82"/>
      <c r="AH94" s="82"/>
      <c r="AI94" s="82"/>
      <c r="AJ94" s="82"/>
    </row>
    <row r="95" spans="24:36" ht="12.75" customHeight="1" x14ac:dyDescent="0.25">
      <c r="Y95" s="82"/>
      <c r="Z95" s="82"/>
      <c r="AA95" s="120"/>
      <c r="AB95" s="120"/>
      <c r="AC95" s="120"/>
      <c r="AD95" s="120"/>
      <c r="AE95" s="120"/>
      <c r="AF95" s="120"/>
      <c r="AG95" s="82"/>
      <c r="AH95" s="82"/>
      <c r="AI95" s="82"/>
      <c r="AJ95" s="82"/>
    </row>
    <row r="96" spans="24:36" ht="12.75" customHeight="1" x14ac:dyDescent="0.25">
      <c r="Y96" s="82"/>
      <c r="Z96" s="82"/>
      <c r="AA96" s="120"/>
      <c r="AB96" s="120"/>
      <c r="AC96" s="120"/>
      <c r="AD96" s="120"/>
      <c r="AE96" s="120"/>
      <c r="AF96" s="120"/>
      <c r="AG96" s="82"/>
      <c r="AH96" s="82"/>
      <c r="AI96" s="82"/>
      <c r="AJ96" s="82"/>
    </row>
  </sheetData>
  <mergeCells count="23">
    <mergeCell ref="AC37:AE37"/>
    <mergeCell ref="T12:T13"/>
    <mergeCell ref="U12:U13"/>
    <mergeCell ref="V12:V13"/>
    <mergeCell ref="W12:W13"/>
    <mergeCell ref="A1:W1"/>
    <mergeCell ref="A2:W2"/>
    <mergeCell ref="A3:W3"/>
    <mergeCell ref="F9:N9"/>
    <mergeCell ref="A4:W4"/>
    <mergeCell ref="A5:W5"/>
    <mergeCell ref="A10:B10"/>
    <mergeCell ref="A6:W6"/>
    <mergeCell ref="A7:W7"/>
    <mergeCell ref="A8:W8"/>
    <mergeCell ref="G12:G13"/>
    <mergeCell ref="N12:S12"/>
    <mergeCell ref="A12:A13"/>
    <mergeCell ref="B12:B13"/>
    <mergeCell ref="C12:C13"/>
    <mergeCell ref="D12:D13"/>
    <mergeCell ref="E12:E13"/>
    <mergeCell ref="F12:F13"/>
  </mergeCells>
  <phoneticPr fontId="1" type="noConversion"/>
  <printOptions horizontalCentered="1"/>
  <pageMargins left="0" right="0" top="0.78740157480314965" bottom="0.19685039370078741" header="0.51181102362204722" footer="0.2"/>
  <pageSetup paperSize="9" scale="73" orientation="landscape" horizontalDpi="300" verticalDpi="300" r:id="rId1"/>
  <headerFooter alignWithMargins="0"/>
  <colBreaks count="1" manualBreakCount="1">
    <brk id="2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44</vt:i4>
      </vt:variant>
      <vt:variant>
        <vt:lpstr>Именованные диапазоны</vt:lpstr>
      </vt:variant>
      <vt:variant>
        <vt:i4>44</vt:i4>
      </vt:variant>
    </vt:vector>
  </HeadingPairs>
  <TitlesOfParts>
    <vt:vector size="88" baseType="lpstr">
      <vt:lpstr>1</vt:lpstr>
      <vt:lpstr>УЧАСТНИКИ</vt:lpstr>
      <vt:lpstr>10-М</vt:lpstr>
      <vt:lpstr>10Ф-М</vt:lpstr>
      <vt:lpstr>20-М</vt:lpstr>
      <vt:lpstr>20Ф-М</vt:lpstr>
      <vt:lpstr>40-М</vt:lpstr>
      <vt:lpstr>80-М</vt:lpstr>
      <vt:lpstr>150-М</vt:lpstr>
      <vt:lpstr>500-М</vt:lpstr>
      <vt:lpstr>4х10-М</vt:lpstr>
      <vt:lpstr>4х40-м</vt:lpstr>
      <vt:lpstr>110-М</vt:lpstr>
      <vt:lpstr>110Ф-М</vt:lpstr>
      <vt:lpstr>400СБ-М</vt:lpstr>
      <vt:lpstr>3000СБ-М</vt:lpstr>
      <vt:lpstr>В-М</vt:lpstr>
      <vt:lpstr>Ш-М</vt:lpstr>
      <vt:lpstr>Д-М</vt:lpstr>
      <vt:lpstr>Т-М</vt:lpstr>
      <vt:lpstr>ДИ-М</vt:lpstr>
      <vt:lpstr>М-М</vt:lpstr>
      <vt:lpstr>К-М</vt:lpstr>
      <vt:lpstr>Я-М</vt:lpstr>
      <vt:lpstr>И Т О Г И</vt:lpstr>
      <vt:lpstr>И10</vt:lpstr>
      <vt:lpstr>И20-М</vt:lpstr>
      <vt:lpstr>И40-М</vt:lpstr>
      <vt:lpstr>И80-М</vt:lpstr>
      <vt:lpstr>И150-М</vt:lpstr>
      <vt:lpstr>И500-М</vt:lpstr>
      <vt:lpstr>И4х10-М</vt:lpstr>
      <vt:lpstr>И4х40-М</vt:lpstr>
      <vt:lpstr>И11сб-М</vt:lpstr>
      <vt:lpstr>И40сб-М</vt:lpstr>
      <vt:lpstr>И30сп-М</vt:lpstr>
      <vt:lpstr>И В-М</vt:lpstr>
      <vt:lpstr>И Ш-М</vt:lpstr>
      <vt:lpstr>И Д-М</vt:lpstr>
      <vt:lpstr>И Т-М</vt:lpstr>
      <vt:lpstr>И ДИ-М</vt:lpstr>
      <vt:lpstr>И М-М</vt:lpstr>
      <vt:lpstr>И К-М</vt:lpstr>
      <vt:lpstr>И Я-М</vt:lpstr>
      <vt:lpstr>d_1</vt:lpstr>
      <vt:lpstr>d_2</vt:lpstr>
      <vt:lpstr>d_3</vt:lpstr>
      <vt:lpstr>d_4</vt:lpstr>
      <vt:lpstr>d_5</vt:lpstr>
      <vt:lpstr>d_6</vt:lpstr>
      <vt:lpstr>d_7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'10-М'!Область_печати</vt:lpstr>
      <vt:lpstr>'150-М'!Область_печати</vt:lpstr>
      <vt:lpstr>'В-М'!Область_печати</vt:lpstr>
      <vt:lpstr>'ДИ-М'!Область_печати</vt:lpstr>
      <vt:lpstr>'Д-М'!Область_печати</vt:lpstr>
      <vt:lpstr>'И В-М'!Область_печати</vt:lpstr>
      <vt:lpstr>'И ДИ-М'!Область_печати</vt:lpstr>
      <vt:lpstr>'И Д-М'!Область_печати</vt:lpstr>
      <vt:lpstr>'И К-М'!Область_печати</vt:lpstr>
      <vt:lpstr>'И М-М'!Область_печати</vt:lpstr>
      <vt:lpstr>'И Т-М'!Область_печати</vt:lpstr>
      <vt:lpstr>'И Я-М'!Область_печати</vt:lpstr>
      <vt:lpstr>И10!Область_печати</vt:lpstr>
      <vt:lpstr>'И11сб-М'!Область_печати</vt:lpstr>
      <vt:lpstr>'И150-М'!Область_печати</vt:lpstr>
      <vt:lpstr>'И20-М'!Область_печати</vt:lpstr>
      <vt:lpstr>'И30сп-М'!Область_печати</vt:lpstr>
      <vt:lpstr>'И40-М'!Область_печати</vt:lpstr>
      <vt:lpstr>'И40сб-М'!Область_печати</vt:lpstr>
      <vt:lpstr>'И4х10-М'!Область_печати</vt:lpstr>
      <vt:lpstr>'И4х40-М'!Область_печати</vt:lpstr>
      <vt:lpstr>'И500-М'!Область_печати</vt:lpstr>
      <vt:lpstr>'И80-М'!Область_печати</vt:lpstr>
      <vt:lpstr>'К-М'!Область_печати</vt:lpstr>
      <vt:lpstr>'М-М'!Область_печати</vt:lpstr>
      <vt:lpstr>'Т-М'!Область_печати</vt:lpstr>
      <vt:lpstr>'Ш-М'!Область_печати</vt:lpstr>
      <vt:lpstr>'Я-М'!Область_печати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ASUS</cp:lastModifiedBy>
  <cp:lastPrinted>2019-05-27T18:27:10Z</cp:lastPrinted>
  <dcterms:created xsi:type="dcterms:W3CDTF">2004-05-24T08:29:48Z</dcterms:created>
  <dcterms:modified xsi:type="dcterms:W3CDTF">2019-05-27T19:01:03Z</dcterms:modified>
</cp:coreProperties>
</file>