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 defaultThemeVersion="124226"/>
  <bookViews>
    <workbookView xWindow="0" yWindow="0" windowWidth="11340" windowHeight="6552" tabRatio="921" activeTab="2"/>
  </bookViews>
  <sheets>
    <sheet name="1" sheetId="113" r:id="rId1"/>
    <sheet name="УЧАСТНИКИ" sheetId="1" r:id="rId2"/>
    <sheet name="10-Ж" sheetId="65" r:id="rId3"/>
    <sheet name="10Ф-Ж" sheetId="147" r:id="rId4"/>
    <sheet name="20-Ж" sheetId="117" r:id="rId5"/>
    <sheet name="20Ф-Ж" sheetId="118" r:id="rId6"/>
    <sheet name="40-Ж" sheetId="119" r:id="rId7"/>
    <sheet name="80-Ж" sheetId="121" r:id="rId8"/>
    <sheet name="150-Ж" sheetId="123" r:id="rId9"/>
    <sheet name="500-Ж" sheetId="124" r:id="rId10"/>
    <sheet name="4х10-Ж" sheetId="138" r:id="rId11"/>
    <sheet name="4х40-Ж" sheetId="268" r:id="rId12"/>
    <sheet name="110-Ж" sheetId="125" r:id="rId13"/>
    <sheet name="110Ф-Ж" sheetId="127" r:id="rId14"/>
    <sheet name="400СБ-Ж" sheetId="128" r:id="rId15"/>
    <sheet name="3000СБ-Ж" sheetId="130" r:id="rId16"/>
    <sheet name="В-Ж" sheetId="36" r:id="rId17"/>
    <sheet name="Ш-Ж" sheetId="103" r:id="rId18"/>
    <sheet name="Д-Ж" sheetId="24" r:id="rId19"/>
    <sheet name="Т-Ж" sheetId="26" r:id="rId20"/>
    <sheet name="ДИ-Ж" sheetId="267" r:id="rId21"/>
    <sheet name="М-Ж" sheetId="132" r:id="rId22"/>
    <sheet name="К-Ж" sheetId="133" r:id="rId23"/>
    <sheet name="Я-Ж" sheetId="134" r:id="rId24"/>
    <sheet name="И Т О Г И" sheetId="208" r:id="rId25"/>
    <sheet name="И10-Ж" sheetId="40" r:id="rId26"/>
    <sheet name="И20-Ж" sheetId="88" r:id="rId27"/>
    <sheet name="И40-Ж" sheetId="76" r:id="rId28"/>
    <sheet name="И80-Ж" sheetId="89" r:id="rId29"/>
    <sheet name="И150-Ж" sheetId="72" r:id="rId30"/>
    <sheet name="И500-Ж" sheetId="49" r:id="rId31"/>
    <sheet name="И4х10-Ж" sheetId="139" r:id="rId32"/>
    <sheet name="И4х40-Ж" sheetId="140" r:id="rId33"/>
    <sheet name="И11сб-Ж" sheetId="66" r:id="rId34"/>
    <sheet name="И40сб-Ж" sheetId="74" r:id="rId35"/>
    <sheet name="И30сп-Ж" sheetId="81" r:id="rId36"/>
    <sheet name="И В-Ж" sheetId="94" r:id="rId37"/>
    <sheet name="И Ш-Ж" sheetId="75" r:id="rId38"/>
    <sheet name="И Д-Ж" sheetId="87" r:id="rId39"/>
    <sheet name="И Т-Ж" sheetId="90" r:id="rId40"/>
    <sheet name="И ДИ-Ж" sheetId="92" r:id="rId41"/>
    <sheet name="И М-Ж" sheetId="78" r:id="rId42"/>
    <sheet name="И К-Ж" sheetId="110" r:id="rId43"/>
    <sheet name="И Я-Ж" sheetId="69" r:id="rId44"/>
  </sheets>
  <definedNames>
    <definedName name="_xlnm._FilterDatabase" localSheetId="1" hidden="1">УЧАСТНИКИ!$A$1:$L$366</definedName>
    <definedName name="CUMM" localSheetId="12">'110-Ж'!#REF!</definedName>
    <definedName name="CUMM" localSheetId="8">'150-Ж'!#REF!</definedName>
    <definedName name="CUMM" localSheetId="4">'20-Ж'!#REF!</definedName>
    <definedName name="CUMM" localSheetId="15">'3000СБ-Ж'!#REF!</definedName>
    <definedName name="CUMM" localSheetId="14">'400СБ-Ж'!#REF!</definedName>
    <definedName name="CUMM" localSheetId="6">'40-Ж'!#REF!</definedName>
    <definedName name="CUMM" localSheetId="10">'4х10-Ж'!#REF!</definedName>
    <definedName name="CUMM" localSheetId="9">'500-Ж'!#REF!</definedName>
    <definedName name="CUMM" localSheetId="7">'80-Ж'!#REF!</definedName>
    <definedName name="CUMM" localSheetId="31">'10-Ж'!#REF!</definedName>
    <definedName name="CUMM" localSheetId="32">'10-Ж'!#REF!</definedName>
    <definedName name="CUMM">'10-Ж'!#REF!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36" hidden="1">'И В-Ж'!$55:$55</definedName>
    <definedName name="Z_B28A55F2_F506_44F5_8B45_C06C81F4E83D_.wvu.Rows" localSheetId="38" hidden="1">'И Д-Ж'!$37:$37</definedName>
    <definedName name="Z_B28A55F2_F506_44F5_8B45_C06C81F4E83D_.wvu.Rows" localSheetId="40" hidden="1">'И ДИ-Ж'!$25:$25</definedName>
    <definedName name="Z_B28A55F2_F506_44F5_8B45_C06C81F4E83D_.wvu.Rows" localSheetId="42" hidden="1">'И К-Ж'!#REF!</definedName>
    <definedName name="Z_B28A55F2_F506_44F5_8B45_C06C81F4E83D_.wvu.Rows" localSheetId="41" hidden="1">'И М-Ж'!#REF!</definedName>
    <definedName name="Z_B28A55F2_F506_44F5_8B45_C06C81F4E83D_.wvu.Rows" localSheetId="39" hidden="1">'И Т-Ж'!$32:$32</definedName>
    <definedName name="Z_B28A55F2_F506_44F5_8B45_C06C81F4E83D_.wvu.Rows" localSheetId="37" hidden="1">'И Ш-Ж'!$28:$28</definedName>
    <definedName name="Z_B28A55F2_F506_44F5_8B45_C06C81F4E83D_.wvu.Rows" localSheetId="43" hidden="1">'И Я-Ж'!$24:$24</definedName>
    <definedName name="Z_B28A55F2_F506_44F5_8B45_C06C81F4E83D_.wvu.Rows" localSheetId="25" hidden="1">'И10-Ж'!#REF!</definedName>
    <definedName name="Z_B28A55F2_F506_44F5_8B45_C06C81F4E83D_.wvu.Rows" localSheetId="33" hidden="1">'И11сб-Ж'!#REF!</definedName>
    <definedName name="Z_B28A55F2_F506_44F5_8B45_C06C81F4E83D_.wvu.Rows" localSheetId="29" hidden="1">'И150-Ж'!$34:$34</definedName>
    <definedName name="Z_B28A55F2_F506_44F5_8B45_C06C81F4E83D_.wvu.Rows" localSheetId="26" hidden="1">'И20-Ж'!#REF!</definedName>
    <definedName name="Z_B28A55F2_F506_44F5_8B45_C06C81F4E83D_.wvu.Rows" localSheetId="35" hidden="1">'И30сп-Ж'!#REF!</definedName>
    <definedName name="Z_B28A55F2_F506_44F5_8B45_C06C81F4E83D_.wvu.Rows" localSheetId="27" hidden="1">'И40-Ж'!$39:$39</definedName>
    <definedName name="Z_B28A55F2_F506_44F5_8B45_C06C81F4E83D_.wvu.Rows" localSheetId="34" hidden="1">'И40сб-Ж'!#REF!</definedName>
    <definedName name="Z_B28A55F2_F506_44F5_8B45_C06C81F4E83D_.wvu.Rows" localSheetId="28" hidden="1">'И80-Ж'!$34:$34</definedName>
    <definedName name="_xlnm.Print_Area" localSheetId="2">'10-Ж'!$A$1:$J$66</definedName>
    <definedName name="_xlnm.Print_Area" localSheetId="8">'150-Ж'!$A$1:$J$48</definedName>
    <definedName name="_xlnm.Print_Area" localSheetId="16">'В-Ж'!$A$1:$AO$39</definedName>
    <definedName name="_xlnm.Print_Area" localSheetId="18">'Д-Ж'!$A$1:$Q$65</definedName>
    <definedName name="_xlnm.Print_Area" localSheetId="20">'ДИ-Ж'!$A$1:$Q$37</definedName>
    <definedName name="_xlnm.Print_Area" localSheetId="36">'И В-Ж'!$A$1:$AM$73</definedName>
    <definedName name="_xlnm.Print_Area" localSheetId="38">'И Д-Ж'!$A$1:$W$76</definedName>
    <definedName name="_xlnm.Print_Area" localSheetId="40">'И ДИ-Ж'!$A$1:$W$53</definedName>
    <definedName name="_xlnm.Print_Area" localSheetId="42">'И К-Ж'!$A$1:$W$53</definedName>
    <definedName name="_xlnm.Print_Area" localSheetId="41">'И М-Ж'!$A$1:$W$53</definedName>
    <definedName name="_xlnm.Print_Area" localSheetId="39">'И Т-Ж'!$A$1:$W$76</definedName>
    <definedName name="_xlnm.Print_Area" localSheetId="43">'И Я-Ж'!$A$1:$W$53</definedName>
    <definedName name="_xlnm.Print_Area" localSheetId="25">'И10-Ж'!$A$1:$P$56</definedName>
    <definedName name="_xlnm.Print_Area" localSheetId="33">'И11сб-Ж'!$A$1:$P$56</definedName>
    <definedName name="_xlnm.Print_Area" localSheetId="29">'И150-Ж'!$A$1:$L$56</definedName>
    <definedName name="_xlnm.Print_Area" localSheetId="26">'И20-Ж'!$A$1:$P$57</definedName>
    <definedName name="_xlnm.Print_Area" localSheetId="35">'И30сп-Ж'!$A$1:$L$56</definedName>
    <definedName name="_xlnm.Print_Area" localSheetId="27">'И40-Ж'!$A$1:$M$56</definedName>
    <definedName name="_xlnm.Print_Area" localSheetId="34">'И40сб-Ж'!$A$1:$M$56</definedName>
    <definedName name="_xlnm.Print_Area" localSheetId="31">'И4х10-Ж'!$A$1:$L$82</definedName>
    <definedName name="_xlnm.Print_Area" localSheetId="32">'И4х40-Ж'!$A$1:$L$81</definedName>
    <definedName name="_xlnm.Print_Area" localSheetId="30">'И500-Ж'!$A$1:$L$56</definedName>
    <definedName name="_xlnm.Print_Area" localSheetId="28">'И80-Ж'!$A$1:$M$56</definedName>
    <definedName name="_xlnm.Print_Area" localSheetId="22">'К-Ж'!$A$1:$Q$42</definedName>
    <definedName name="_xlnm.Print_Area" localSheetId="21">'М-Ж'!$A$1:$Q$37</definedName>
    <definedName name="_xlnm.Print_Area" localSheetId="19">'Т-Ж'!$A$1:$Q$56</definedName>
    <definedName name="_xlnm.Print_Area" localSheetId="17">'Ш-Ж'!$A$1:$AO$35</definedName>
    <definedName name="_xlnm.Print_Area" localSheetId="23">'Я-Ж'!$A$1:$Q$35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</workbook>
</file>

<file path=xl/calcChain.xml><?xml version="1.0" encoding="utf-8"?>
<calcChain xmlns="http://schemas.openxmlformats.org/spreadsheetml/2006/main">
  <c r="B20" i="125" l="1"/>
  <c r="C20" i="125"/>
  <c r="D20" i="125"/>
  <c r="E20" i="125"/>
  <c r="D7" i="133"/>
  <c r="D7" i="134"/>
  <c r="B23" i="267"/>
  <c r="C23" i="267"/>
  <c r="D23" i="267"/>
  <c r="E23" i="267"/>
  <c r="Q23" i="267"/>
  <c r="B24" i="267"/>
  <c r="C24" i="267"/>
  <c r="D24" i="267"/>
  <c r="E24" i="267"/>
  <c r="Q24" i="267"/>
  <c r="A6" i="69" l="1"/>
  <c r="A6" i="110"/>
  <c r="A6" i="78"/>
  <c r="A6" i="92"/>
  <c r="A6" i="90"/>
  <c r="A6" i="87"/>
  <c r="A6" i="75"/>
  <c r="A6" i="94"/>
  <c r="A6" i="81"/>
  <c r="A6" i="74"/>
  <c r="A6" i="66"/>
  <c r="A6" i="140"/>
  <c r="A6" i="139"/>
  <c r="A6" i="49"/>
  <c r="A6" i="72"/>
  <c r="A6" i="89"/>
  <c r="A6" i="76"/>
  <c r="A6" i="88"/>
  <c r="A6" i="40"/>
  <c r="J120" i="268"/>
  <c r="E120" i="268"/>
  <c r="D120" i="268"/>
  <c r="C120" i="268"/>
  <c r="B120" i="268"/>
  <c r="J119" i="268"/>
  <c r="E119" i="268"/>
  <c r="D119" i="268"/>
  <c r="C119" i="268"/>
  <c r="B119" i="268"/>
  <c r="J118" i="268"/>
  <c r="E118" i="268"/>
  <c r="D118" i="268"/>
  <c r="C118" i="268"/>
  <c r="B118" i="268"/>
  <c r="J117" i="268"/>
  <c r="E117" i="268"/>
  <c r="D117" i="268"/>
  <c r="C117" i="268"/>
  <c r="B117" i="268"/>
  <c r="J116" i="268"/>
  <c r="E116" i="268"/>
  <c r="D116" i="268"/>
  <c r="C116" i="268"/>
  <c r="B116" i="268"/>
  <c r="J115" i="268"/>
  <c r="E115" i="268"/>
  <c r="D115" i="268"/>
  <c r="C115" i="268"/>
  <c r="B115" i="268"/>
  <c r="J113" i="268"/>
  <c r="E113" i="268"/>
  <c r="D113" i="268"/>
  <c r="C113" i="268"/>
  <c r="B113" i="268"/>
  <c r="J112" i="268"/>
  <c r="E112" i="268"/>
  <c r="D112" i="268"/>
  <c r="C112" i="268"/>
  <c r="B112" i="268"/>
  <c r="J111" i="268"/>
  <c r="E111" i="268"/>
  <c r="D111" i="268"/>
  <c r="C111" i="268"/>
  <c r="B111" i="268"/>
  <c r="J110" i="268"/>
  <c r="E110" i="268"/>
  <c r="D110" i="268"/>
  <c r="C110" i="268"/>
  <c r="B110" i="268"/>
  <c r="J109" i="268"/>
  <c r="E109" i="268"/>
  <c r="D109" i="268"/>
  <c r="C109" i="268"/>
  <c r="B109" i="268"/>
  <c r="J108" i="268"/>
  <c r="E108" i="268"/>
  <c r="D108" i="268"/>
  <c r="C108" i="268"/>
  <c r="B108" i="268"/>
  <c r="J106" i="268"/>
  <c r="E106" i="268"/>
  <c r="D106" i="268"/>
  <c r="C106" i="268"/>
  <c r="B106" i="268"/>
  <c r="J105" i="268"/>
  <c r="E105" i="268"/>
  <c r="D105" i="268"/>
  <c r="C105" i="268"/>
  <c r="B105" i="268"/>
  <c r="J104" i="268"/>
  <c r="E104" i="268"/>
  <c r="D104" i="268"/>
  <c r="C104" i="268"/>
  <c r="B104" i="268"/>
  <c r="J103" i="268"/>
  <c r="E103" i="268"/>
  <c r="D103" i="268"/>
  <c r="C103" i="268"/>
  <c r="B103" i="268"/>
  <c r="J102" i="268"/>
  <c r="E102" i="268"/>
  <c r="D102" i="268"/>
  <c r="C102" i="268"/>
  <c r="B102" i="268"/>
  <c r="J101" i="268"/>
  <c r="E101" i="268"/>
  <c r="D101" i="268"/>
  <c r="C101" i="268"/>
  <c r="B101" i="268"/>
  <c r="J99" i="268"/>
  <c r="E99" i="268"/>
  <c r="D99" i="268"/>
  <c r="C99" i="268"/>
  <c r="B99" i="268"/>
  <c r="J98" i="268"/>
  <c r="E98" i="268"/>
  <c r="D98" i="268"/>
  <c r="C98" i="268"/>
  <c r="B98" i="268"/>
  <c r="J97" i="268"/>
  <c r="E97" i="268"/>
  <c r="D97" i="268"/>
  <c r="C97" i="268"/>
  <c r="B97" i="268"/>
  <c r="J96" i="268"/>
  <c r="E96" i="268"/>
  <c r="D96" i="268"/>
  <c r="C96" i="268"/>
  <c r="B96" i="268"/>
  <c r="J95" i="268"/>
  <c r="E95" i="268"/>
  <c r="D95" i="268"/>
  <c r="C95" i="268"/>
  <c r="B95" i="268"/>
  <c r="J94" i="268"/>
  <c r="E94" i="268"/>
  <c r="D94" i="268"/>
  <c r="C94" i="268"/>
  <c r="B94" i="268"/>
  <c r="J92" i="268"/>
  <c r="E92" i="268"/>
  <c r="D92" i="268"/>
  <c r="C92" i="268"/>
  <c r="B92" i="268"/>
  <c r="J91" i="268"/>
  <c r="E91" i="268"/>
  <c r="D91" i="268"/>
  <c r="C91" i="268"/>
  <c r="B91" i="268"/>
  <c r="J90" i="268"/>
  <c r="E90" i="268"/>
  <c r="D90" i="268"/>
  <c r="C90" i="268"/>
  <c r="B90" i="268"/>
  <c r="J89" i="268"/>
  <c r="E89" i="268"/>
  <c r="D89" i="268"/>
  <c r="C89" i="268"/>
  <c r="B89" i="268"/>
  <c r="J88" i="268"/>
  <c r="E88" i="268"/>
  <c r="D88" i="268"/>
  <c r="C88" i="268"/>
  <c r="B88" i="268"/>
  <c r="J87" i="268"/>
  <c r="E87" i="268"/>
  <c r="D87" i="268"/>
  <c r="C87" i="268"/>
  <c r="B87" i="268"/>
  <c r="J85" i="268"/>
  <c r="E85" i="268"/>
  <c r="D85" i="268"/>
  <c r="C85" i="268"/>
  <c r="B85" i="268"/>
  <c r="J84" i="268"/>
  <c r="E84" i="268"/>
  <c r="D84" i="268"/>
  <c r="C84" i="268"/>
  <c r="B84" i="268"/>
  <c r="J83" i="268"/>
  <c r="E83" i="268"/>
  <c r="D83" i="268"/>
  <c r="C83" i="268"/>
  <c r="B83" i="268"/>
  <c r="J82" i="268"/>
  <c r="E82" i="268"/>
  <c r="D82" i="268"/>
  <c r="C82" i="268"/>
  <c r="B82" i="268"/>
  <c r="J81" i="268"/>
  <c r="E81" i="268"/>
  <c r="D81" i="268"/>
  <c r="C81" i="268"/>
  <c r="B81" i="268"/>
  <c r="J80" i="268"/>
  <c r="E80" i="268"/>
  <c r="D80" i="268"/>
  <c r="C80" i="268"/>
  <c r="B80" i="268"/>
  <c r="J78" i="268"/>
  <c r="E78" i="268"/>
  <c r="D78" i="268"/>
  <c r="C78" i="268"/>
  <c r="B78" i="268"/>
  <c r="J77" i="268"/>
  <c r="E77" i="268"/>
  <c r="D77" i="268"/>
  <c r="C77" i="268"/>
  <c r="B77" i="268"/>
  <c r="J76" i="268"/>
  <c r="E76" i="268"/>
  <c r="D76" i="268"/>
  <c r="C76" i="268"/>
  <c r="B76" i="268"/>
  <c r="J75" i="268"/>
  <c r="E75" i="268"/>
  <c r="D75" i="268"/>
  <c r="C75" i="268"/>
  <c r="B75" i="268"/>
  <c r="J74" i="268"/>
  <c r="E74" i="268"/>
  <c r="D74" i="268"/>
  <c r="C74" i="268"/>
  <c r="B74" i="268"/>
  <c r="J73" i="268"/>
  <c r="E73" i="268"/>
  <c r="D73" i="268"/>
  <c r="C73" i="268"/>
  <c r="B73" i="268"/>
  <c r="J71" i="268"/>
  <c r="E71" i="268"/>
  <c r="D71" i="268"/>
  <c r="C71" i="268"/>
  <c r="B71" i="268"/>
  <c r="J70" i="268"/>
  <c r="E70" i="268"/>
  <c r="D70" i="268"/>
  <c r="C70" i="268"/>
  <c r="B70" i="268"/>
  <c r="J69" i="268"/>
  <c r="E69" i="268"/>
  <c r="D69" i="268"/>
  <c r="C69" i="268"/>
  <c r="B69" i="268"/>
  <c r="J68" i="268"/>
  <c r="E68" i="268"/>
  <c r="D68" i="268"/>
  <c r="C68" i="268"/>
  <c r="B68" i="268"/>
  <c r="J67" i="268"/>
  <c r="E67" i="268"/>
  <c r="D67" i="268"/>
  <c r="C67" i="268"/>
  <c r="B67" i="268"/>
  <c r="J66" i="268"/>
  <c r="E66" i="268"/>
  <c r="D66" i="268"/>
  <c r="C66" i="268"/>
  <c r="B66" i="268"/>
  <c r="J64" i="268"/>
  <c r="E64" i="268"/>
  <c r="D64" i="268"/>
  <c r="C64" i="268"/>
  <c r="B64" i="268"/>
  <c r="J63" i="268"/>
  <c r="E63" i="268"/>
  <c r="D63" i="268"/>
  <c r="C63" i="268"/>
  <c r="B63" i="268"/>
  <c r="J62" i="268"/>
  <c r="E62" i="268"/>
  <c r="D62" i="268"/>
  <c r="C62" i="268"/>
  <c r="B62" i="268"/>
  <c r="J61" i="268"/>
  <c r="E61" i="268"/>
  <c r="D61" i="268"/>
  <c r="C61" i="268"/>
  <c r="B61" i="268"/>
  <c r="J60" i="268"/>
  <c r="E60" i="268"/>
  <c r="D60" i="268"/>
  <c r="C60" i="268"/>
  <c r="B60" i="268"/>
  <c r="J59" i="268"/>
  <c r="E59" i="268"/>
  <c r="D59" i="268"/>
  <c r="C59" i="268"/>
  <c r="B59" i="268"/>
  <c r="J57" i="268"/>
  <c r="E57" i="268"/>
  <c r="D57" i="268"/>
  <c r="C57" i="268"/>
  <c r="B57" i="268"/>
  <c r="J56" i="268"/>
  <c r="E56" i="268"/>
  <c r="D56" i="268"/>
  <c r="C56" i="268"/>
  <c r="B56" i="268"/>
  <c r="J55" i="268"/>
  <c r="E55" i="268"/>
  <c r="D55" i="268"/>
  <c r="C55" i="268"/>
  <c r="B55" i="268"/>
  <c r="J54" i="268"/>
  <c r="E54" i="268"/>
  <c r="D54" i="268"/>
  <c r="C54" i="268"/>
  <c r="B54" i="268"/>
  <c r="J53" i="268"/>
  <c r="E53" i="268"/>
  <c r="D53" i="268"/>
  <c r="C53" i="268"/>
  <c r="B53" i="268"/>
  <c r="J52" i="268"/>
  <c r="E52" i="268"/>
  <c r="D52" i="268"/>
  <c r="C52" i="268"/>
  <c r="B52" i="268"/>
  <c r="J50" i="268"/>
  <c r="E50" i="268"/>
  <c r="D50" i="268"/>
  <c r="C50" i="268"/>
  <c r="B50" i="268"/>
  <c r="J49" i="268"/>
  <c r="E49" i="268"/>
  <c r="D49" i="268"/>
  <c r="C49" i="268"/>
  <c r="B49" i="268"/>
  <c r="J48" i="268"/>
  <c r="E48" i="268"/>
  <c r="D48" i="268"/>
  <c r="C48" i="268"/>
  <c r="B48" i="268"/>
  <c r="J47" i="268"/>
  <c r="E47" i="268"/>
  <c r="D47" i="268"/>
  <c r="C47" i="268"/>
  <c r="B47" i="268"/>
  <c r="J46" i="268"/>
  <c r="E46" i="268"/>
  <c r="D46" i="268"/>
  <c r="C46" i="268"/>
  <c r="B46" i="268"/>
  <c r="J45" i="268"/>
  <c r="E45" i="268"/>
  <c r="D45" i="268"/>
  <c r="C45" i="268"/>
  <c r="B45" i="268"/>
  <c r="J43" i="268"/>
  <c r="E43" i="268"/>
  <c r="D43" i="268"/>
  <c r="C43" i="268"/>
  <c r="B43" i="268"/>
  <c r="J42" i="268"/>
  <c r="E42" i="268"/>
  <c r="D42" i="268"/>
  <c r="C42" i="268"/>
  <c r="B42" i="268"/>
  <c r="J41" i="268"/>
  <c r="E41" i="268"/>
  <c r="D41" i="268"/>
  <c r="C41" i="268"/>
  <c r="B41" i="268"/>
  <c r="J40" i="268"/>
  <c r="E40" i="268"/>
  <c r="D40" i="268"/>
  <c r="C40" i="268"/>
  <c r="B40" i="268"/>
  <c r="J39" i="268"/>
  <c r="E39" i="268"/>
  <c r="D39" i="268"/>
  <c r="C39" i="268"/>
  <c r="B39" i="268"/>
  <c r="J38" i="268"/>
  <c r="E38" i="268"/>
  <c r="D38" i="268"/>
  <c r="C38" i="268"/>
  <c r="B38" i="268"/>
  <c r="J36" i="268"/>
  <c r="E36" i="268"/>
  <c r="D36" i="268"/>
  <c r="C36" i="268"/>
  <c r="B36" i="268"/>
  <c r="J35" i="268"/>
  <c r="E35" i="268"/>
  <c r="D35" i="268"/>
  <c r="C35" i="268"/>
  <c r="B35" i="268"/>
  <c r="J34" i="268"/>
  <c r="E34" i="268"/>
  <c r="D34" i="268"/>
  <c r="C34" i="268"/>
  <c r="B34" i="268"/>
  <c r="J33" i="268"/>
  <c r="E33" i="268"/>
  <c r="D33" i="268"/>
  <c r="C33" i="268"/>
  <c r="B33" i="268"/>
  <c r="J32" i="268"/>
  <c r="E32" i="268"/>
  <c r="D32" i="268"/>
  <c r="C32" i="268"/>
  <c r="B32" i="268"/>
  <c r="J31" i="268"/>
  <c r="E31" i="268"/>
  <c r="D31" i="268"/>
  <c r="C31" i="268"/>
  <c r="B31" i="268"/>
  <c r="J29" i="268"/>
  <c r="E29" i="268"/>
  <c r="D29" i="268"/>
  <c r="C29" i="268"/>
  <c r="B29" i="268"/>
  <c r="J28" i="268"/>
  <c r="E28" i="268"/>
  <c r="D28" i="268"/>
  <c r="C28" i="268"/>
  <c r="B28" i="268"/>
  <c r="J27" i="268"/>
  <c r="E27" i="268"/>
  <c r="D27" i="268"/>
  <c r="C27" i="268"/>
  <c r="B27" i="268"/>
  <c r="J26" i="268"/>
  <c r="E26" i="268"/>
  <c r="D26" i="268"/>
  <c r="C26" i="268"/>
  <c r="B26" i="268"/>
  <c r="J25" i="268"/>
  <c r="E25" i="268"/>
  <c r="D25" i="268"/>
  <c r="C25" i="268"/>
  <c r="B25" i="268"/>
  <c r="J24" i="268"/>
  <c r="E24" i="268"/>
  <c r="D24" i="268"/>
  <c r="C24" i="268"/>
  <c r="B24" i="268"/>
  <c r="J22" i="268"/>
  <c r="E22" i="268"/>
  <c r="D22" i="268"/>
  <c r="C22" i="268"/>
  <c r="B22" i="268"/>
  <c r="J21" i="268"/>
  <c r="E21" i="268"/>
  <c r="D21" i="268"/>
  <c r="C21" i="268"/>
  <c r="B21" i="268"/>
  <c r="J20" i="268"/>
  <c r="E20" i="268"/>
  <c r="D20" i="268"/>
  <c r="C20" i="268"/>
  <c r="B20" i="268"/>
  <c r="J19" i="268"/>
  <c r="E19" i="268"/>
  <c r="D19" i="268"/>
  <c r="C19" i="268"/>
  <c r="B19" i="268"/>
  <c r="J18" i="268"/>
  <c r="E18" i="268"/>
  <c r="D18" i="268"/>
  <c r="C18" i="268"/>
  <c r="B18" i="268"/>
  <c r="J17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D7" i="268"/>
  <c r="A1" i="268"/>
  <c r="I14" i="81"/>
  <c r="I15" i="81"/>
  <c r="I16" i="81"/>
  <c r="I17" i="81"/>
  <c r="I18" i="81"/>
  <c r="I19" i="81"/>
  <c r="I20" i="81"/>
  <c r="I21" i="81"/>
  <c r="I22" i="81"/>
  <c r="I23" i="81"/>
  <c r="I24" i="81"/>
  <c r="I25" i="81"/>
  <c r="I26" i="81"/>
  <c r="I27" i="81"/>
  <c r="I28" i="81"/>
  <c r="I29" i="81"/>
  <c r="I30" i="81"/>
  <c r="I31" i="81"/>
  <c r="I32" i="81"/>
  <c r="I13" i="81"/>
  <c r="I16" i="74"/>
  <c r="I17" i="74"/>
  <c r="I18" i="74"/>
  <c r="I19" i="74"/>
  <c r="I20" i="74"/>
  <c r="I21" i="74"/>
  <c r="I22" i="74"/>
  <c r="I23" i="74"/>
  <c r="I24" i="74"/>
  <c r="I25" i="74"/>
  <c r="I26" i="74"/>
  <c r="I27" i="74"/>
  <c r="I28" i="74"/>
  <c r="I29" i="74"/>
  <c r="I30" i="74"/>
  <c r="I31" i="74"/>
  <c r="I32" i="74"/>
  <c r="I33" i="74"/>
  <c r="I34" i="74"/>
  <c r="I35" i="74"/>
  <c r="I36" i="74"/>
  <c r="I37" i="74"/>
  <c r="I15" i="74"/>
  <c r="I13" i="140"/>
  <c r="I14" i="140"/>
  <c r="I15" i="140"/>
  <c r="I16" i="140"/>
  <c r="I17" i="140"/>
  <c r="I18" i="140"/>
  <c r="I19" i="140"/>
  <c r="I20" i="140"/>
  <c r="I21" i="140"/>
  <c r="I22" i="140"/>
  <c r="I23" i="140"/>
  <c r="I24" i="140"/>
  <c r="I25" i="140"/>
  <c r="I26" i="140"/>
  <c r="I27" i="140"/>
  <c r="I28" i="140"/>
  <c r="I29" i="140"/>
  <c r="I30" i="140"/>
  <c r="I31" i="140"/>
  <c r="I32" i="140"/>
  <c r="I33" i="140"/>
  <c r="I34" i="140"/>
  <c r="I35" i="140"/>
  <c r="I12" i="140"/>
  <c r="I15" i="139"/>
  <c r="I16" i="139"/>
  <c r="I17" i="139"/>
  <c r="I18" i="139"/>
  <c r="I19" i="139"/>
  <c r="I20" i="139"/>
  <c r="I21" i="139"/>
  <c r="I22" i="139"/>
  <c r="I23" i="139"/>
  <c r="I24" i="139"/>
  <c r="I25" i="139"/>
  <c r="I26" i="139"/>
  <c r="I27" i="139"/>
  <c r="I28" i="139"/>
  <c r="I29" i="139"/>
  <c r="I30" i="139"/>
  <c r="I31" i="139"/>
  <c r="I14" i="139"/>
  <c r="I14" i="49"/>
  <c r="I15" i="49"/>
  <c r="I16" i="49"/>
  <c r="I17" i="49"/>
  <c r="I18" i="49"/>
  <c r="I19" i="49"/>
  <c r="I20" i="49"/>
  <c r="I21" i="49"/>
  <c r="I22" i="49"/>
  <c r="I23" i="49"/>
  <c r="I24" i="49"/>
  <c r="I25" i="49"/>
  <c r="I26" i="49"/>
  <c r="I27" i="49"/>
  <c r="I28" i="49"/>
  <c r="I29" i="49"/>
  <c r="I30" i="49"/>
  <c r="I31" i="49"/>
  <c r="I32" i="49"/>
  <c r="I33" i="49"/>
  <c r="I34" i="49"/>
  <c r="I13" i="49"/>
  <c r="I14" i="72"/>
  <c r="I15" i="72"/>
  <c r="I16" i="72"/>
  <c r="I17" i="72"/>
  <c r="I18" i="72"/>
  <c r="I19" i="72"/>
  <c r="I20" i="72"/>
  <c r="I21" i="72"/>
  <c r="I22" i="72"/>
  <c r="I23" i="72"/>
  <c r="I24" i="72"/>
  <c r="I25" i="72"/>
  <c r="I26" i="72"/>
  <c r="I27" i="72"/>
  <c r="I28" i="72"/>
  <c r="I29" i="72"/>
  <c r="I30" i="72"/>
  <c r="I31" i="72"/>
  <c r="I32" i="72"/>
  <c r="I13" i="72"/>
  <c r="I14" i="89"/>
  <c r="I15" i="89"/>
  <c r="I16" i="89"/>
  <c r="I17" i="89"/>
  <c r="I18" i="89"/>
  <c r="I19" i="89"/>
  <c r="I20" i="89"/>
  <c r="I21" i="89"/>
  <c r="I22" i="89"/>
  <c r="I23" i="89"/>
  <c r="I24" i="89"/>
  <c r="I25" i="89"/>
  <c r="I13" i="89"/>
  <c r="I16" i="76"/>
  <c r="I17" i="76"/>
  <c r="I18" i="76"/>
  <c r="I19" i="76"/>
  <c r="I20" i="76"/>
  <c r="I21" i="76"/>
  <c r="I22" i="76"/>
  <c r="I23" i="76"/>
  <c r="I15" i="76"/>
  <c r="E50" i="26"/>
  <c r="E16" i="134"/>
  <c r="E15" i="134"/>
  <c r="E14" i="134"/>
  <c r="E13" i="134"/>
  <c r="E12" i="134"/>
  <c r="E11" i="134"/>
  <c r="E10" i="134"/>
  <c r="E22" i="133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20" i="132"/>
  <c r="E19" i="132"/>
  <c r="E18" i="132"/>
  <c r="E17" i="132"/>
  <c r="E16" i="132"/>
  <c r="E15" i="132"/>
  <c r="E14" i="132"/>
  <c r="E13" i="132"/>
  <c r="E12" i="132"/>
  <c r="E11" i="132"/>
  <c r="E10" i="132"/>
  <c r="E22" i="267"/>
  <c r="E21" i="267"/>
  <c r="E20" i="267"/>
  <c r="E19" i="267"/>
  <c r="E18" i="267"/>
  <c r="E17" i="267"/>
  <c r="E16" i="267"/>
  <c r="E15" i="267"/>
  <c r="E14" i="267"/>
  <c r="E13" i="267"/>
  <c r="E12" i="267"/>
  <c r="E11" i="267"/>
  <c r="E10" i="267"/>
  <c r="E52" i="26"/>
  <c r="E48" i="26"/>
  <c r="E46" i="26"/>
  <c r="E44" i="26"/>
  <c r="E42" i="26"/>
  <c r="E40" i="26"/>
  <c r="E38" i="26"/>
  <c r="E36" i="26"/>
  <c r="E34" i="26"/>
  <c r="E32" i="26"/>
  <c r="E30" i="26"/>
  <c r="E28" i="26"/>
  <c r="E26" i="26"/>
  <c r="E24" i="26"/>
  <c r="E22" i="26"/>
  <c r="E20" i="26"/>
  <c r="E18" i="26"/>
  <c r="E16" i="26"/>
  <c r="E14" i="26"/>
  <c r="E12" i="26"/>
  <c r="E10" i="26"/>
  <c r="E42" i="24"/>
  <c r="E40" i="24"/>
  <c r="E38" i="24"/>
  <c r="E36" i="24"/>
  <c r="E34" i="24"/>
  <c r="E32" i="24"/>
  <c r="E30" i="24"/>
  <c r="E28" i="24"/>
  <c r="E22" i="24"/>
  <c r="E20" i="24"/>
  <c r="E18" i="24"/>
  <c r="E16" i="24"/>
  <c r="E26" i="24"/>
  <c r="E24" i="24"/>
  <c r="E14" i="24"/>
  <c r="E12" i="24"/>
  <c r="E10" i="24"/>
  <c r="E21" i="103"/>
  <c r="E20" i="103"/>
  <c r="E19" i="103"/>
  <c r="E18" i="103"/>
  <c r="E17" i="103"/>
  <c r="E16" i="103"/>
  <c r="E15" i="103"/>
  <c r="E14" i="103"/>
  <c r="E13" i="103"/>
  <c r="E12" i="103"/>
  <c r="E11" i="103"/>
  <c r="E10" i="103"/>
  <c r="E30" i="3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E42" i="130"/>
  <c r="E41" i="130"/>
  <c r="E40" i="130"/>
  <c r="E39" i="130"/>
  <c r="E38" i="130"/>
  <c r="E37" i="130"/>
  <c r="E36" i="130"/>
  <c r="E35" i="130"/>
  <c r="E34" i="130"/>
  <c r="E33" i="130"/>
  <c r="E32" i="130"/>
  <c r="E31" i="130"/>
  <c r="E30" i="130"/>
  <c r="E29" i="130"/>
  <c r="E28" i="130"/>
  <c r="E27" i="130"/>
  <c r="E15" i="130"/>
  <c r="E14" i="130"/>
  <c r="E13" i="130"/>
  <c r="E12" i="130"/>
  <c r="E11" i="130"/>
  <c r="E10" i="130"/>
  <c r="E71" i="128"/>
  <c r="E70" i="128"/>
  <c r="E69" i="128"/>
  <c r="E68" i="128"/>
  <c r="E67" i="128"/>
  <c r="E66" i="128"/>
  <c r="E65" i="128"/>
  <c r="E64" i="128"/>
  <c r="E62" i="128"/>
  <c r="E61" i="128"/>
  <c r="E60" i="128"/>
  <c r="E59" i="128"/>
  <c r="E58" i="128"/>
  <c r="E57" i="128"/>
  <c r="E56" i="128"/>
  <c r="E55" i="128"/>
  <c r="E53" i="128"/>
  <c r="E52" i="128"/>
  <c r="E51" i="128"/>
  <c r="E50" i="128"/>
  <c r="E49" i="128"/>
  <c r="E48" i="128"/>
  <c r="E47" i="128"/>
  <c r="E46" i="128"/>
  <c r="E44" i="128"/>
  <c r="E43" i="128"/>
  <c r="E42" i="128"/>
  <c r="E41" i="128"/>
  <c r="E40" i="128"/>
  <c r="E39" i="128"/>
  <c r="E38" i="128"/>
  <c r="E37" i="128"/>
  <c r="E35" i="128"/>
  <c r="E34" i="128"/>
  <c r="E33" i="128"/>
  <c r="E32" i="128"/>
  <c r="E31" i="128"/>
  <c r="E30" i="128"/>
  <c r="E29" i="128"/>
  <c r="E28" i="128"/>
  <c r="E26" i="128"/>
  <c r="E25" i="128"/>
  <c r="E24" i="128"/>
  <c r="E23" i="128"/>
  <c r="E22" i="128"/>
  <c r="E21" i="128"/>
  <c r="E20" i="128"/>
  <c r="E19" i="128"/>
  <c r="E17" i="128"/>
  <c r="E16" i="128"/>
  <c r="E15" i="128"/>
  <c r="E14" i="128"/>
  <c r="E13" i="128"/>
  <c r="E12" i="128"/>
  <c r="E11" i="128"/>
  <c r="E10" i="128"/>
  <c r="E17" i="127"/>
  <c r="E16" i="127"/>
  <c r="E15" i="127"/>
  <c r="E14" i="127"/>
  <c r="E13" i="127"/>
  <c r="E12" i="127"/>
  <c r="E11" i="127"/>
  <c r="E10" i="127"/>
  <c r="E34" i="125"/>
  <c r="E33" i="125"/>
  <c r="E32" i="125"/>
  <c r="E31" i="125"/>
  <c r="E30" i="125"/>
  <c r="E29" i="125"/>
  <c r="E26" i="125"/>
  <c r="E25" i="125"/>
  <c r="E24" i="125"/>
  <c r="E23" i="125"/>
  <c r="E22" i="125"/>
  <c r="E21" i="125"/>
  <c r="E17" i="125"/>
  <c r="E16" i="125"/>
  <c r="E15" i="125"/>
  <c r="E14" i="125"/>
  <c r="E13" i="125"/>
  <c r="E12" i="125"/>
  <c r="E11" i="125"/>
  <c r="E120" i="138"/>
  <c r="E119" i="138"/>
  <c r="E118" i="138"/>
  <c r="E117" i="138"/>
  <c r="E116" i="138"/>
  <c r="E115" i="138"/>
  <c r="E113" i="138"/>
  <c r="E112" i="138"/>
  <c r="E111" i="138"/>
  <c r="E110" i="138"/>
  <c r="E109" i="138"/>
  <c r="E108" i="138"/>
  <c r="E106" i="138"/>
  <c r="E105" i="138"/>
  <c r="E104" i="138"/>
  <c r="E103" i="138"/>
  <c r="E102" i="138"/>
  <c r="E101" i="138"/>
  <c r="E99" i="138"/>
  <c r="E98" i="138"/>
  <c r="E97" i="138"/>
  <c r="E96" i="138"/>
  <c r="E95" i="138"/>
  <c r="E94" i="138"/>
  <c r="E92" i="138"/>
  <c r="E91" i="138"/>
  <c r="E90" i="138"/>
  <c r="E89" i="138"/>
  <c r="E88" i="138"/>
  <c r="E87" i="138"/>
  <c r="E85" i="138"/>
  <c r="E84" i="138"/>
  <c r="E83" i="138"/>
  <c r="E82" i="138"/>
  <c r="E81" i="138"/>
  <c r="E80" i="138"/>
  <c r="E78" i="138"/>
  <c r="E77" i="138"/>
  <c r="E76" i="138"/>
  <c r="E75" i="138"/>
  <c r="E74" i="138"/>
  <c r="E73" i="138"/>
  <c r="E71" i="138"/>
  <c r="E70" i="138"/>
  <c r="E69" i="138"/>
  <c r="E68" i="138"/>
  <c r="E67" i="138"/>
  <c r="E66" i="138"/>
  <c r="E64" i="138"/>
  <c r="E63" i="138"/>
  <c r="E62" i="138"/>
  <c r="E61" i="138"/>
  <c r="E60" i="138"/>
  <c r="E59" i="138"/>
  <c r="E57" i="138"/>
  <c r="E56" i="138"/>
  <c r="E55" i="138"/>
  <c r="E54" i="138"/>
  <c r="E53" i="138"/>
  <c r="E52" i="138"/>
  <c r="E50" i="138"/>
  <c r="E49" i="138"/>
  <c r="E48" i="138"/>
  <c r="E47" i="138"/>
  <c r="E46" i="138"/>
  <c r="E45" i="138"/>
  <c r="E43" i="138"/>
  <c r="E42" i="138"/>
  <c r="E41" i="138"/>
  <c r="E40" i="138"/>
  <c r="E39" i="138"/>
  <c r="E38" i="138"/>
  <c r="E36" i="138"/>
  <c r="E35" i="138"/>
  <c r="E34" i="138"/>
  <c r="E33" i="138"/>
  <c r="E32" i="138"/>
  <c r="E31" i="138"/>
  <c r="E29" i="138"/>
  <c r="E28" i="138"/>
  <c r="E27" i="138"/>
  <c r="E26" i="138"/>
  <c r="E25" i="138"/>
  <c r="E24" i="138"/>
  <c r="E22" i="138"/>
  <c r="E21" i="138"/>
  <c r="E20" i="138"/>
  <c r="E19" i="138"/>
  <c r="E18" i="138"/>
  <c r="E17" i="138"/>
  <c r="E15" i="138"/>
  <c r="E14" i="138"/>
  <c r="E13" i="138"/>
  <c r="E12" i="138"/>
  <c r="E11" i="138"/>
  <c r="E10" i="138"/>
  <c r="E23" i="124"/>
  <c r="E22" i="124"/>
  <c r="E21" i="124"/>
  <c r="E20" i="124"/>
  <c r="E19" i="124"/>
  <c r="E18" i="124"/>
  <c r="E17" i="124"/>
  <c r="E16" i="124"/>
  <c r="E15" i="124"/>
  <c r="E14" i="124"/>
  <c r="E13" i="124"/>
  <c r="E12" i="124"/>
  <c r="E11" i="124"/>
  <c r="E10" i="124"/>
  <c r="E42" i="123"/>
  <c r="E41" i="123"/>
  <c r="E40" i="123"/>
  <c r="E39" i="123"/>
  <c r="E38" i="123"/>
  <c r="E37" i="123"/>
  <c r="E36" i="123"/>
  <c r="E35" i="123"/>
  <c r="E34" i="123"/>
  <c r="E33" i="123"/>
  <c r="E32" i="123"/>
  <c r="E31" i="123"/>
  <c r="E30" i="123"/>
  <c r="E29" i="123"/>
  <c r="E28" i="123"/>
  <c r="E27" i="123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62" i="121"/>
  <c r="E61" i="121"/>
  <c r="E60" i="121"/>
  <c r="E59" i="121"/>
  <c r="E58" i="121"/>
  <c r="E57" i="121"/>
  <c r="E56" i="121"/>
  <c r="E55" i="121"/>
  <c r="E53" i="121"/>
  <c r="E52" i="121"/>
  <c r="E51" i="121"/>
  <c r="E50" i="121"/>
  <c r="E49" i="121"/>
  <c r="E48" i="121"/>
  <c r="E47" i="121"/>
  <c r="E46" i="121"/>
  <c r="E44" i="121"/>
  <c r="E43" i="121"/>
  <c r="E42" i="121"/>
  <c r="E41" i="121"/>
  <c r="E40" i="121"/>
  <c r="E39" i="121"/>
  <c r="E38" i="121"/>
  <c r="E37" i="121"/>
  <c r="E35" i="121"/>
  <c r="E34" i="121"/>
  <c r="E33" i="121"/>
  <c r="E32" i="121"/>
  <c r="E31" i="121"/>
  <c r="E30" i="121"/>
  <c r="E29" i="121"/>
  <c r="E28" i="121"/>
  <c r="E26" i="121"/>
  <c r="E25" i="121"/>
  <c r="E24" i="121"/>
  <c r="E23" i="121"/>
  <c r="E22" i="121"/>
  <c r="E21" i="121"/>
  <c r="E20" i="121"/>
  <c r="E19" i="121"/>
  <c r="E17" i="121"/>
  <c r="E16" i="121"/>
  <c r="E15" i="121"/>
  <c r="E14" i="121"/>
  <c r="E13" i="121"/>
  <c r="E12" i="121"/>
  <c r="E11" i="121"/>
  <c r="E10" i="121"/>
  <c r="E71" i="119"/>
  <c r="E70" i="119"/>
  <c r="E69" i="119"/>
  <c r="E68" i="119"/>
  <c r="E67" i="119"/>
  <c r="E66" i="119"/>
  <c r="E65" i="119"/>
  <c r="E64" i="119"/>
  <c r="E62" i="119"/>
  <c r="E61" i="119"/>
  <c r="E60" i="119"/>
  <c r="E59" i="119"/>
  <c r="E58" i="119"/>
  <c r="E57" i="119"/>
  <c r="E56" i="119"/>
  <c r="E55" i="119"/>
  <c r="E53" i="119"/>
  <c r="E52" i="119"/>
  <c r="E51" i="119"/>
  <c r="E50" i="119"/>
  <c r="E49" i="119"/>
  <c r="E48" i="119"/>
  <c r="E47" i="119"/>
  <c r="E44" i="119"/>
  <c r="E43" i="119"/>
  <c r="E42" i="119"/>
  <c r="E41" i="119"/>
  <c r="E40" i="119"/>
  <c r="E39" i="119"/>
  <c r="E38" i="119"/>
  <c r="E35" i="119"/>
  <c r="E34" i="119"/>
  <c r="E33" i="119"/>
  <c r="E32" i="119"/>
  <c r="E31" i="119"/>
  <c r="E30" i="119"/>
  <c r="E29" i="119"/>
  <c r="E25" i="119"/>
  <c r="E24" i="119"/>
  <c r="E23" i="119"/>
  <c r="E22" i="119"/>
  <c r="E21" i="119"/>
  <c r="E20" i="119"/>
  <c r="E16" i="119"/>
  <c r="E15" i="119"/>
  <c r="E14" i="119"/>
  <c r="E13" i="119"/>
  <c r="E12" i="119"/>
  <c r="E11" i="119"/>
  <c r="E17" i="118"/>
  <c r="E16" i="118"/>
  <c r="E15" i="118"/>
  <c r="E14" i="118"/>
  <c r="E13" i="118"/>
  <c r="E12" i="118"/>
  <c r="E11" i="118"/>
  <c r="E10" i="118"/>
  <c r="E71" i="117"/>
  <c r="E70" i="117"/>
  <c r="E69" i="117"/>
  <c r="E68" i="117"/>
  <c r="E67" i="117"/>
  <c r="E66" i="117"/>
  <c r="E65" i="117"/>
  <c r="E64" i="117"/>
  <c r="E62" i="117"/>
  <c r="E61" i="117"/>
  <c r="E60" i="117"/>
  <c r="E59" i="117"/>
  <c r="E58" i="117"/>
  <c r="E57" i="117"/>
  <c r="E56" i="117"/>
  <c r="E55" i="117"/>
  <c r="E53" i="117"/>
  <c r="E52" i="117"/>
  <c r="E51" i="117"/>
  <c r="E50" i="117"/>
  <c r="E49" i="117"/>
  <c r="E48" i="117"/>
  <c r="E47" i="117"/>
  <c r="E46" i="117"/>
  <c r="E44" i="117"/>
  <c r="E43" i="117"/>
  <c r="E42" i="117"/>
  <c r="E41" i="117"/>
  <c r="E40" i="117"/>
  <c r="E39" i="117"/>
  <c r="E38" i="117"/>
  <c r="E37" i="117"/>
  <c r="E35" i="117"/>
  <c r="E34" i="117"/>
  <c r="E33" i="117"/>
  <c r="E32" i="117"/>
  <c r="E31" i="117"/>
  <c r="E30" i="117"/>
  <c r="E29" i="117"/>
  <c r="E28" i="117"/>
  <c r="E26" i="117"/>
  <c r="E25" i="117"/>
  <c r="E24" i="117"/>
  <c r="E23" i="117"/>
  <c r="E22" i="117"/>
  <c r="E21" i="117"/>
  <c r="E20" i="117"/>
  <c r="E19" i="117"/>
  <c r="E17" i="117"/>
  <c r="E16" i="117"/>
  <c r="E15" i="117"/>
  <c r="E14" i="117"/>
  <c r="E13" i="117"/>
  <c r="E12" i="117"/>
  <c r="E11" i="117"/>
  <c r="E10" i="117"/>
  <c r="E17" i="147"/>
  <c r="E16" i="147"/>
  <c r="E15" i="147"/>
  <c r="E14" i="147"/>
  <c r="E13" i="147"/>
  <c r="E12" i="147"/>
  <c r="E11" i="147"/>
  <c r="E10" i="147"/>
  <c r="E62" i="65"/>
  <c r="E61" i="65"/>
  <c r="E60" i="65"/>
  <c r="E59" i="65"/>
  <c r="E58" i="65"/>
  <c r="E57" i="65"/>
  <c r="E56" i="65"/>
  <c r="E55" i="65"/>
  <c r="E53" i="65"/>
  <c r="E52" i="65"/>
  <c r="E51" i="65"/>
  <c r="E50" i="65"/>
  <c r="E49" i="65"/>
  <c r="E48" i="65"/>
  <c r="E47" i="65"/>
  <c r="E46" i="65"/>
  <c r="E43" i="65"/>
  <c r="E42" i="65"/>
  <c r="E41" i="65"/>
  <c r="E40" i="65"/>
  <c r="E39" i="65"/>
  <c r="E38" i="65"/>
  <c r="E34" i="65"/>
  <c r="E33" i="65"/>
  <c r="E32" i="65"/>
  <c r="E31" i="65"/>
  <c r="E30" i="65"/>
  <c r="E29" i="65"/>
  <c r="E25" i="65"/>
  <c r="E24" i="65"/>
  <c r="E23" i="65"/>
  <c r="E22" i="65"/>
  <c r="E21" i="65"/>
  <c r="E20" i="65"/>
  <c r="E16" i="65"/>
  <c r="E15" i="65"/>
  <c r="E14" i="65"/>
  <c r="E13" i="65"/>
  <c r="E12" i="65"/>
  <c r="Q22" i="267" l="1"/>
  <c r="D22" i="267"/>
  <c r="C22" i="267"/>
  <c r="B22" i="267"/>
  <c r="Q21" i="267"/>
  <c r="D21" i="267"/>
  <c r="C21" i="267"/>
  <c r="B21" i="267"/>
  <c r="Q20" i="267"/>
  <c r="D20" i="267"/>
  <c r="C20" i="267"/>
  <c r="B20" i="267"/>
  <c r="Q19" i="267"/>
  <c r="D19" i="267"/>
  <c r="C19" i="267"/>
  <c r="B19" i="267"/>
  <c r="Q18" i="267"/>
  <c r="D18" i="267"/>
  <c r="C18" i="267"/>
  <c r="B18" i="267"/>
  <c r="Q17" i="267"/>
  <c r="D17" i="267"/>
  <c r="C17" i="267"/>
  <c r="B17" i="267"/>
  <c r="Q16" i="267"/>
  <c r="D16" i="267"/>
  <c r="C16" i="267"/>
  <c r="B16" i="267"/>
  <c r="Q15" i="267"/>
  <c r="D15" i="267"/>
  <c r="C15" i="267"/>
  <c r="B15" i="267"/>
  <c r="Q14" i="267"/>
  <c r="D14" i="267"/>
  <c r="C14" i="267"/>
  <c r="B14" i="267"/>
  <c r="Q13" i="267"/>
  <c r="D13" i="267"/>
  <c r="C13" i="267"/>
  <c r="B13" i="267"/>
  <c r="Q12" i="267"/>
  <c r="D12" i="267"/>
  <c r="C12" i="267"/>
  <c r="B12" i="267"/>
  <c r="Q11" i="267"/>
  <c r="D11" i="267"/>
  <c r="C11" i="267"/>
  <c r="B11" i="267"/>
  <c r="Q10" i="267"/>
  <c r="D10" i="267"/>
  <c r="C10" i="267"/>
  <c r="B10" i="267"/>
  <c r="D7" i="267"/>
  <c r="A1" i="267"/>
  <c r="K17" i="147"/>
  <c r="D17" i="147"/>
  <c r="C17" i="147"/>
  <c r="B17" i="147"/>
  <c r="K16" i="147"/>
  <c r="D16" i="147"/>
  <c r="C16" i="147"/>
  <c r="B16" i="147"/>
  <c r="K15" i="147"/>
  <c r="D15" i="147"/>
  <c r="C15" i="147"/>
  <c r="B15" i="147"/>
  <c r="K14" i="147"/>
  <c r="D14" i="147"/>
  <c r="C14" i="147"/>
  <c r="B14" i="147"/>
  <c r="K13" i="147"/>
  <c r="D13" i="147"/>
  <c r="C13" i="147"/>
  <c r="B13" i="147"/>
  <c r="K12" i="147"/>
  <c r="D12" i="147"/>
  <c r="C12" i="147"/>
  <c r="B12" i="147"/>
  <c r="K11" i="147"/>
  <c r="D11" i="147"/>
  <c r="C11" i="147"/>
  <c r="B11" i="147"/>
  <c r="K10" i="147"/>
  <c r="D10" i="147"/>
  <c r="C10" i="147"/>
  <c r="B10" i="147"/>
  <c r="K7" i="147"/>
  <c r="D7" i="147"/>
  <c r="A1" i="147"/>
  <c r="W10" i="87"/>
  <c r="W9" i="87"/>
  <c r="W10" i="90"/>
  <c r="W9" i="90"/>
  <c r="W11" i="92"/>
  <c r="W11" i="78"/>
  <c r="W11" i="110"/>
  <c r="W11" i="69"/>
  <c r="M11" i="89"/>
  <c r="M10" i="89"/>
  <c r="L11" i="72"/>
  <c r="L10" i="72"/>
  <c r="L11" i="49"/>
  <c r="L10" i="49"/>
  <c r="L11" i="139"/>
  <c r="L10" i="139"/>
  <c r="L9" i="140"/>
  <c r="L10" i="140"/>
  <c r="M10" i="74"/>
  <c r="M11" i="74"/>
  <c r="P11" i="66"/>
  <c r="P9" i="66"/>
  <c r="Q7" i="26" l="1"/>
  <c r="Q7" i="24"/>
  <c r="AO7" i="103"/>
  <c r="D7" i="24"/>
  <c r="D7" i="26"/>
  <c r="D7" i="132"/>
  <c r="D7" i="103"/>
  <c r="D7" i="36"/>
  <c r="AO7" i="36"/>
  <c r="J7" i="125"/>
  <c r="J7" i="128"/>
  <c r="J7" i="130"/>
  <c r="D7" i="130"/>
  <c r="K7" i="127"/>
  <c r="D7" i="125"/>
  <c r="J7" i="138"/>
  <c r="J7" i="124"/>
  <c r="J7" i="123"/>
  <c r="D7" i="123"/>
  <c r="J7" i="121"/>
  <c r="J7" i="119"/>
  <c r="D7" i="128"/>
  <c r="D7" i="127"/>
  <c r="D7" i="138"/>
  <c r="D7" i="124"/>
  <c r="D7" i="121"/>
  <c r="D7" i="119"/>
  <c r="D7" i="118"/>
  <c r="K7" i="118"/>
  <c r="J7" i="117"/>
  <c r="D7" i="117"/>
  <c r="D7" i="65"/>
  <c r="J7" i="65"/>
  <c r="A4" i="40"/>
  <c r="J10" i="94"/>
  <c r="L10" i="94"/>
  <c r="J10" i="75"/>
  <c r="U10" i="87"/>
  <c r="U10" i="90"/>
  <c r="U11" i="92"/>
  <c r="U11" i="78"/>
  <c r="U11" i="110"/>
  <c r="U11" i="69"/>
  <c r="J11" i="81" l="1"/>
  <c r="M10" i="76"/>
  <c r="M11" i="76"/>
  <c r="P11" i="88"/>
  <c r="P9" i="88"/>
  <c r="P11" i="40"/>
  <c r="P9" i="40"/>
  <c r="K11" i="74" l="1"/>
  <c r="N11" i="66"/>
  <c r="N10" i="66"/>
  <c r="J10" i="140"/>
  <c r="J11" i="139"/>
  <c r="J11" i="49"/>
  <c r="J11" i="72"/>
  <c r="K11" i="89"/>
  <c r="K11" i="76"/>
  <c r="N11" i="88"/>
  <c r="N10" i="88"/>
  <c r="N11" i="40"/>
  <c r="N10" i="40"/>
  <c r="I18" i="40" l="1"/>
  <c r="AC51" i="75" l="1"/>
  <c r="N50" i="75"/>
  <c r="N50" i="94"/>
  <c r="L9" i="75"/>
  <c r="L10" i="75"/>
  <c r="AC51" i="94"/>
  <c r="L9" i="94"/>
  <c r="A1" i="134" l="1"/>
  <c r="A1" i="133"/>
  <c r="A1" i="132"/>
  <c r="A1" i="26"/>
  <c r="A1" i="24"/>
  <c r="A1" i="103"/>
  <c r="A1" i="36"/>
  <c r="A1" i="130"/>
  <c r="A1" i="128"/>
  <c r="A1" i="127"/>
  <c r="A1" i="125"/>
  <c r="A1" i="138"/>
  <c r="A1" i="124"/>
  <c r="A1" i="123"/>
  <c r="A1" i="121"/>
  <c r="A1" i="119"/>
  <c r="A1" i="118"/>
  <c r="A1" i="117"/>
  <c r="A1" i="65"/>
  <c r="A3" i="94" l="1"/>
  <c r="A4" i="94"/>
  <c r="N53" i="69"/>
  <c r="O53" i="69"/>
  <c r="P53" i="69"/>
  <c r="Q53" i="69"/>
  <c r="R53" i="69"/>
  <c r="S53" i="69"/>
  <c r="I36" i="140"/>
  <c r="I37" i="140"/>
  <c r="I38" i="140"/>
  <c r="I39" i="140"/>
  <c r="I40" i="140"/>
  <c r="I41" i="140"/>
  <c r="I42" i="140"/>
  <c r="I43" i="140"/>
  <c r="I44" i="140"/>
  <c r="I45" i="140"/>
  <c r="I46" i="140"/>
  <c r="I47" i="140"/>
  <c r="I48" i="140"/>
  <c r="I49" i="140"/>
  <c r="I50" i="140"/>
  <c r="I51" i="140"/>
  <c r="I52" i="140"/>
  <c r="I53" i="140"/>
  <c r="I54" i="140"/>
  <c r="I55" i="140"/>
  <c r="I56" i="140"/>
  <c r="I57" i="140"/>
  <c r="I58" i="140"/>
  <c r="I59" i="140"/>
  <c r="I60" i="140"/>
  <c r="I61" i="140"/>
  <c r="I62" i="140"/>
  <c r="I63" i="140"/>
  <c r="I64" i="140"/>
  <c r="I65" i="140"/>
  <c r="I66" i="140"/>
  <c r="I67" i="140"/>
  <c r="I68" i="140"/>
  <c r="I69" i="140"/>
  <c r="I70" i="140"/>
  <c r="I71" i="140"/>
  <c r="I72" i="140"/>
  <c r="I73" i="140"/>
  <c r="I74" i="140"/>
  <c r="I75" i="140"/>
  <c r="I76" i="140"/>
  <c r="I77" i="140"/>
  <c r="I78" i="140"/>
  <c r="I79" i="140"/>
  <c r="I80" i="140"/>
  <c r="I81" i="140"/>
  <c r="L81" i="140"/>
  <c r="K81" i="140"/>
  <c r="J81" i="140"/>
  <c r="G81" i="140"/>
  <c r="F81" i="140"/>
  <c r="E81" i="140"/>
  <c r="D81" i="140"/>
  <c r="C81" i="140"/>
  <c r="B81" i="140"/>
  <c r="L80" i="140"/>
  <c r="K80" i="140"/>
  <c r="J80" i="140"/>
  <c r="G80" i="140"/>
  <c r="F80" i="140"/>
  <c r="E80" i="140"/>
  <c r="D80" i="140"/>
  <c r="C80" i="140"/>
  <c r="B80" i="140"/>
  <c r="L79" i="140"/>
  <c r="K79" i="140"/>
  <c r="J79" i="140"/>
  <c r="G79" i="140"/>
  <c r="F79" i="140"/>
  <c r="E79" i="140"/>
  <c r="D79" i="140"/>
  <c r="C79" i="140"/>
  <c r="B79" i="140"/>
  <c r="L78" i="140"/>
  <c r="K78" i="140"/>
  <c r="J78" i="140"/>
  <c r="G78" i="140"/>
  <c r="F78" i="140"/>
  <c r="E78" i="140"/>
  <c r="D78" i="140"/>
  <c r="C78" i="140"/>
  <c r="B78" i="140"/>
  <c r="L77" i="140"/>
  <c r="K77" i="140"/>
  <c r="J77" i="140"/>
  <c r="G77" i="140"/>
  <c r="F77" i="140"/>
  <c r="E77" i="140"/>
  <c r="D77" i="140"/>
  <c r="C77" i="140"/>
  <c r="B77" i="140"/>
  <c r="L76" i="140"/>
  <c r="K76" i="140"/>
  <c r="J76" i="140"/>
  <c r="G76" i="140"/>
  <c r="F76" i="140"/>
  <c r="E76" i="140"/>
  <c r="D76" i="140"/>
  <c r="C76" i="140"/>
  <c r="B76" i="140"/>
  <c r="L75" i="140"/>
  <c r="K75" i="140"/>
  <c r="J75" i="140"/>
  <c r="G75" i="140"/>
  <c r="F75" i="140"/>
  <c r="E75" i="140"/>
  <c r="D75" i="140"/>
  <c r="C75" i="140"/>
  <c r="B75" i="140"/>
  <c r="L74" i="140"/>
  <c r="K74" i="140"/>
  <c r="J74" i="140"/>
  <c r="G74" i="140"/>
  <c r="F74" i="140"/>
  <c r="E74" i="140"/>
  <c r="D74" i="140"/>
  <c r="C74" i="140"/>
  <c r="B74" i="140"/>
  <c r="L73" i="140"/>
  <c r="K73" i="140"/>
  <c r="J73" i="140"/>
  <c r="G73" i="140"/>
  <c r="F73" i="140"/>
  <c r="E73" i="140"/>
  <c r="D73" i="140"/>
  <c r="C73" i="140"/>
  <c r="B73" i="140"/>
  <c r="L72" i="140"/>
  <c r="K72" i="140"/>
  <c r="J72" i="140"/>
  <c r="G72" i="140"/>
  <c r="F72" i="140"/>
  <c r="E72" i="140"/>
  <c r="D72" i="140"/>
  <c r="C72" i="140"/>
  <c r="B72" i="140"/>
  <c r="L71" i="140"/>
  <c r="K71" i="140"/>
  <c r="J71" i="140"/>
  <c r="G71" i="140"/>
  <c r="F71" i="140"/>
  <c r="E71" i="140"/>
  <c r="D71" i="140"/>
  <c r="C71" i="140"/>
  <c r="B71" i="140"/>
  <c r="L70" i="140"/>
  <c r="K70" i="140"/>
  <c r="J70" i="140"/>
  <c r="G70" i="140"/>
  <c r="F70" i="140"/>
  <c r="E70" i="140"/>
  <c r="D70" i="140"/>
  <c r="C70" i="140"/>
  <c r="B70" i="140"/>
  <c r="L69" i="140"/>
  <c r="K69" i="140"/>
  <c r="J69" i="140"/>
  <c r="G69" i="140"/>
  <c r="F69" i="140"/>
  <c r="E69" i="140"/>
  <c r="D69" i="140"/>
  <c r="C69" i="140"/>
  <c r="B69" i="140"/>
  <c r="L68" i="140"/>
  <c r="K68" i="140"/>
  <c r="J68" i="140"/>
  <c r="G68" i="140"/>
  <c r="F68" i="140"/>
  <c r="E68" i="140"/>
  <c r="D68" i="140"/>
  <c r="C68" i="140"/>
  <c r="B68" i="140"/>
  <c r="L67" i="140"/>
  <c r="K67" i="140"/>
  <c r="J67" i="140"/>
  <c r="G67" i="140"/>
  <c r="F67" i="140"/>
  <c r="E67" i="140"/>
  <c r="D67" i="140"/>
  <c r="C67" i="140"/>
  <c r="B67" i="140"/>
  <c r="L66" i="140"/>
  <c r="K66" i="140"/>
  <c r="J66" i="140"/>
  <c r="G66" i="140"/>
  <c r="F66" i="140"/>
  <c r="E66" i="140"/>
  <c r="D66" i="140"/>
  <c r="C66" i="140"/>
  <c r="B66" i="140"/>
  <c r="L65" i="140"/>
  <c r="K65" i="140"/>
  <c r="J65" i="140"/>
  <c r="G65" i="140"/>
  <c r="F65" i="140"/>
  <c r="E65" i="140"/>
  <c r="D65" i="140"/>
  <c r="C65" i="140"/>
  <c r="B65" i="140"/>
  <c r="L64" i="140"/>
  <c r="K64" i="140"/>
  <c r="J64" i="140"/>
  <c r="G64" i="140"/>
  <c r="F64" i="140"/>
  <c r="E64" i="140"/>
  <c r="D64" i="140"/>
  <c r="C64" i="140"/>
  <c r="B64" i="140"/>
  <c r="L63" i="140"/>
  <c r="K63" i="140"/>
  <c r="J63" i="140"/>
  <c r="G63" i="140"/>
  <c r="F63" i="140"/>
  <c r="E63" i="140"/>
  <c r="D63" i="140"/>
  <c r="C63" i="140"/>
  <c r="B63" i="140"/>
  <c r="L62" i="140"/>
  <c r="K62" i="140"/>
  <c r="J62" i="140"/>
  <c r="G62" i="140"/>
  <c r="F62" i="140"/>
  <c r="E62" i="140"/>
  <c r="D62" i="140"/>
  <c r="C62" i="140"/>
  <c r="B62" i="140"/>
  <c r="L61" i="140"/>
  <c r="K61" i="140"/>
  <c r="J61" i="140"/>
  <c r="G61" i="140"/>
  <c r="F61" i="140"/>
  <c r="E61" i="140"/>
  <c r="D61" i="140"/>
  <c r="C61" i="140"/>
  <c r="B61" i="140"/>
  <c r="L60" i="140"/>
  <c r="K60" i="140"/>
  <c r="J60" i="140"/>
  <c r="G60" i="140"/>
  <c r="F60" i="140"/>
  <c r="E60" i="140"/>
  <c r="D60" i="140"/>
  <c r="C60" i="140"/>
  <c r="B60" i="140"/>
  <c r="L59" i="140"/>
  <c r="K59" i="140"/>
  <c r="J59" i="140"/>
  <c r="G59" i="140"/>
  <c r="F59" i="140"/>
  <c r="E59" i="140"/>
  <c r="D59" i="140"/>
  <c r="C59" i="140"/>
  <c r="B59" i="140"/>
  <c r="L58" i="140"/>
  <c r="K58" i="140"/>
  <c r="J58" i="140"/>
  <c r="G58" i="140"/>
  <c r="F58" i="140"/>
  <c r="E58" i="140"/>
  <c r="D58" i="140"/>
  <c r="C58" i="140"/>
  <c r="B58" i="140"/>
  <c r="L57" i="140"/>
  <c r="K57" i="140"/>
  <c r="J57" i="140"/>
  <c r="G57" i="140"/>
  <c r="F57" i="140"/>
  <c r="E57" i="140"/>
  <c r="D57" i="140"/>
  <c r="C57" i="140"/>
  <c r="B57" i="140"/>
  <c r="L56" i="140"/>
  <c r="K56" i="140"/>
  <c r="J56" i="140"/>
  <c r="G56" i="140"/>
  <c r="F56" i="140"/>
  <c r="E56" i="140"/>
  <c r="D56" i="140"/>
  <c r="C56" i="140"/>
  <c r="B56" i="140"/>
  <c r="L55" i="140"/>
  <c r="K55" i="140"/>
  <c r="J55" i="140"/>
  <c r="G55" i="140"/>
  <c r="F55" i="140"/>
  <c r="E55" i="140"/>
  <c r="D55" i="140"/>
  <c r="C55" i="140"/>
  <c r="B55" i="140"/>
  <c r="L54" i="140"/>
  <c r="K54" i="140"/>
  <c r="J54" i="140"/>
  <c r="G54" i="140"/>
  <c r="F54" i="140"/>
  <c r="E54" i="140"/>
  <c r="D54" i="140"/>
  <c r="C54" i="140"/>
  <c r="B54" i="140"/>
  <c r="L53" i="140"/>
  <c r="K53" i="140"/>
  <c r="J53" i="140"/>
  <c r="G53" i="140"/>
  <c r="F53" i="140"/>
  <c r="E53" i="140"/>
  <c r="D53" i="140"/>
  <c r="C53" i="140"/>
  <c r="B53" i="140"/>
  <c r="L52" i="140"/>
  <c r="K52" i="140"/>
  <c r="J52" i="140"/>
  <c r="G52" i="140"/>
  <c r="F52" i="140"/>
  <c r="E52" i="140"/>
  <c r="D52" i="140"/>
  <c r="C52" i="140"/>
  <c r="B52" i="140"/>
  <c r="L51" i="140"/>
  <c r="K51" i="140"/>
  <c r="J51" i="140"/>
  <c r="G51" i="140"/>
  <c r="F51" i="140"/>
  <c r="E51" i="140"/>
  <c r="D51" i="140"/>
  <c r="C51" i="140"/>
  <c r="B51" i="140"/>
  <c r="L50" i="140"/>
  <c r="K50" i="140"/>
  <c r="J50" i="140"/>
  <c r="G50" i="140"/>
  <c r="F50" i="140"/>
  <c r="E50" i="140"/>
  <c r="D50" i="140"/>
  <c r="C50" i="140"/>
  <c r="B50" i="140"/>
  <c r="L49" i="140"/>
  <c r="K49" i="140"/>
  <c r="J49" i="140"/>
  <c r="G49" i="140"/>
  <c r="F49" i="140"/>
  <c r="E49" i="140"/>
  <c r="D49" i="140"/>
  <c r="C49" i="140"/>
  <c r="B49" i="140"/>
  <c r="L48" i="140"/>
  <c r="K48" i="140"/>
  <c r="J48" i="140"/>
  <c r="G48" i="140"/>
  <c r="F48" i="140"/>
  <c r="E48" i="140"/>
  <c r="D48" i="140"/>
  <c r="C48" i="140"/>
  <c r="B48" i="140"/>
  <c r="L47" i="140"/>
  <c r="K47" i="140"/>
  <c r="J47" i="140"/>
  <c r="G47" i="140"/>
  <c r="F47" i="140"/>
  <c r="E47" i="140"/>
  <c r="D47" i="140"/>
  <c r="C47" i="140"/>
  <c r="B47" i="140"/>
  <c r="L46" i="140"/>
  <c r="K46" i="140"/>
  <c r="J46" i="140"/>
  <c r="G46" i="140"/>
  <c r="F46" i="140"/>
  <c r="E46" i="140"/>
  <c r="D46" i="140"/>
  <c r="C46" i="140"/>
  <c r="B46" i="140"/>
  <c r="L45" i="140"/>
  <c r="K45" i="140"/>
  <c r="J45" i="140"/>
  <c r="G45" i="140"/>
  <c r="F45" i="140"/>
  <c r="E45" i="140"/>
  <c r="D45" i="140"/>
  <c r="C45" i="140"/>
  <c r="B45" i="140"/>
  <c r="L44" i="140"/>
  <c r="K44" i="140"/>
  <c r="J44" i="140"/>
  <c r="G44" i="140"/>
  <c r="F44" i="140"/>
  <c r="E44" i="140"/>
  <c r="D44" i="140"/>
  <c r="C44" i="140"/>
  <c r="B44" i="140"/>
  <c r="L43" i="140"/>
  <c r="K43" i="140"/>
  <c r="J43" i="140"/>
  <c r="G43" i="140"/>
  <c r="F43" i="140"/>
  <c r="E43" i="140"/>
  <c r="D43" i="140"/>
  <c r="C43" i="140"/>
  <c r="B43" i="140"/>
  <c r="L42" i="140"/>
  <c r="K42" i="140"/>
  <c r="J42" i="140"/>
  <c r="G42" i="140"/>
  <c r="F42" i="140"/>
  <c r="E42" i="140"/>
  <c r="D42" i="140"/>
  <c r="C42" i="140"/>
  <c r="B42" i="140"/>
  <c r="L41" i="140"/>
  <c r="K41" i="140"/>
  <c r="J41" i="140"/>
  <c r="G41" i="140"/>
  <c r="F41" i="140"/>
  <c r="E41" i="140"/>
  <c r="D41" i="140"/>
  <c r="C41" i="140"/>
  <c r="B41" i="140"/>
  <c r="L40" i="140"/>
  <c r="K40" i="140"/>
  <c r="J40" i="140"/>
  <c r="G40" i="140"/>
  <c r="F40" i="140"/>
  <c r="E40" i="140"/>
  <c r="D40" i="140"/>
  <c r="C40" i="140"/>
  <c r="B40" i="140"/>
  <c r="L39" i="140"/>
  <c r="K39" i="140"/>
  <c r="J39" i="140"/>
  <c r="G39" i="140"/>
  <c r="F39" i="140"/>
  <c r="E39" i="140"/>
  <c r="D39" i="140"/>
  <c r="C39" i="140"/>
  <c r="B39" i="140"/>
  <c r="L38" i="140"/>
  <c r="K38" i="140"/>
  <c r="J38" i="140"/>
  <c r="G38" i="140"/>
  <c r="F38" i="140"/>
  <c r="E38" i="140"/>
  <c r="D38" i="140"/>
  <c r="C38" i="140"/>
  <c r="B38" i="140"/>
  <c r="L37" i="140"/>
  <c r="K37" i="140"/>
  <c r="J37" i="140"/>
  <c r="G37" i="140"/>
  <c r="F37" i="140"/>
  <c r="E37" i="140"/>
  <c r="D37" i="140"/>
  <c r="C37" i="140"/>
  <c r="B37" i="140"/>
  <c r="L36" i="140"/>
  <c r="K36" i="140"/>
  <c r="J36" i="140"/>
  <c r="G36" i="140"/>
  <c r="F36" i="140"/>
  <c r="E36" i="140"/>
  <c r="D36" i="140"/>
  <c r="C36" i="140"/>
  <c r="B36" i="140"/>
  <c r="L35" i="140"/>
  <c r="K35" i="140"/>
  <c r="J35" i="140"/>
  <c r="G35" i="140"/>
  <c r="F35" i="140"/>
  <c r="E35" i="140"/>
  <c r="D35" i="140"/>
  <c r="C35" i="140"/>
  <c r="B35" i="140"/>
  <c r="L34" i="140"/>
  <c r="K34" i="140"/>
  <c r="J34" i="140"/>
  <c r="G34" i="140"/>
  <c r="F34" i="140"/>
  <c r="E34" i="140"/>
  <c r="D34" i="140"/>
  <c r="C34" i="140"/>
  <c r="B34" i="140"/>
  <c r="L33" i="140"/>
  <c r="K33" i="140"/>
  <c r="J33" i="140"/>
  <c r="G33" i="140"/>
  <c r="F33" i="140"/>
  <c r="E33" i="140"/>
  <c r="D33" i="140"/>
  <c r="C33" i="140"/>
  <c r="B33" i="140"/>
  <c r="L32" i="140"/>
  <c r="K32" i="140"/>
  <c r="J32" i="140"/>
  <c r="G32" i="140"/>
  <c r="F32" i="140"/>
  <c r="E32" i="140"/>
  <c r="D32" i="140"/>
  <c r="C32" i="140"/>
  <c r="B32" i="140"/>
  <c r="L31" i="140"/>
  <c r="K31" i="140"/>
  <c r="J31" i="140"/>
  <c r="G31" i="140"/>
  <c r="F31" i="140"/>
  <c r="E31" i="140"/>
  <c r="D31" i="140"/>
  <c r="C31" i="140"/>
  <c r="B31" i="140"/>
  <c r="L30" i="140"/>
  <c r="K30" i="140"/>
  <c r="J30" i="140"/>
  <c r="G30" i="140"/>
  <c r="F30" i="140"/>
  <c r="E30" i="140"/>
  <c r="D30" i="140"/>
  <c r="C30" i="140"/>
  <c r="B30" i="140"/>
  <c r="L29" i="140"/>
  <c r="K29" i="140"/>
  <c r="J29" i="140"/>
  <c r="G29" i="140"/>
  <c r="F29" i="140"/>
  <c r="E29" i="140"/>
  <c r="D29" i="140"/>
  <c r="C29" i="140"/>
  <c r="B29" i="140"/>
  <c r="L28" i="140"/>
  <c r="K28" i="140"/>
  <c r="J28" i="140"/>
  <c r="G28" i="140"/>
  <c r="F28" i="140"/>
  <c r="E28" i="140"/>
  <c r="D28" i="140"/>
  <c r="C28" i="140"/>
  <c r="B28" i="140"/>
  <c r="L27" i="140"/>
  <c r="K27" i="140"/>
  <c r="J27" i="140"/>
  <c r="G27" i="140"/>
  <c r="F27" i="140"/>
  <c r="E27" i="140"/>
  <c r="D27" i="140"/>
  <c r="C27" i="140"/>
  <c r="B27" i="140"/>
  <c r="L26" i="140"/>
  <c r="K26" i="140"/>
  <c r="J26" i="140"/>
  <c r="G26" i="140"/>
  <c r="F26" i="140"/>
  <c r="E26" i="140"/>
  <c r="D26" i="140"/>
  <c r="C26" i="140"/>
  <c r="B26" i="140"/>
  <c r="L25" i="140"/>
  <c r="K25" i="140"/>
  <c r="J25" i="140"/>
  <c r="G25" i="140"/>
  <c r="F25" i="140"/>
  <c r="E25" i="140"/>
  <c r="D25" i="140"/>
  <c r="C25" i="140"/>
  <c r="B25" i="140"/>
  <c r="L24" i="140"/>
  <c r="K24" i="140"/>
  <c r="J24" i="140"/>
  <c r="G24" i="140"/>
  <c r="F24" i="140"/>
  <c r="E24" i="140"/>
  <c r="D24" i="140"/>
  <c r="C24" i="140"/>
  <c r="B24" i="140"/>
  <c r="L23" i="140"/>
  <c r="K23" i="140"/>
  <c r="J23" i="140"/>
  <c r="G23" i="140"/>
  <c r="F23" i="140"/>
  <c r="E23" i="140"/>
  <c r="D23" i="140"/>
  <c r="C23" i="140"/>
  <c r="B23" i="140"/>
  <c r="L22" i="140"/>
  <c r="K22" i="140"/>
  <c r="J22" i="140"/>
  <c r="G22" i="140"/>
  <c r="F22" i="140"/>
  <c r="E22" i="140"/>
  <c r="D22" i="140"/>
  <c r="C22" i="140"/>
  <c r="B22" i="140"/>
  <c r="L21" i="140"/>
  <c r="K21" i="140"/>
  <c r="J21" i="140"/>
  <c r="G21" i="140"/>
  <c r="F21" i="140"/>
  <c r="E21" i="140"/>
  <c r="D21" i="140"/>
  <c r="C21" i="140"/>
  <c r="B21" i="140"/>
  <c r="L20" i="140"/>
  <c r="K20" i="140"/>
  <c r="J20" i="140"/>
  <c r="G20" i="140"/>
  <c r="F20" i="140"/>
  <c r="E20" i="140"/>
  <c r="D20" i="140"/>
  <c r="C20" i="140"/>
  <c r="B20" i="140"/>
  <c r="L19" i="140"/>
  <c r="K19" i="140"/>
  <c r="J19" i="140"/>
  <c r="G19" i="140"/>
  <c r="F19" i="140"/>
  <c r="E19" i="140"/>
  <c r="D19" i="140"/>
  <c r="C19" i="140"/>
  <c r="B19" i="140"/>
  <c r="L18" i="140"/>
  <c r="K18" i="140"/>
  <c r="J18" i="140"/>
  <c r="G18" i="140"/>
  <c r="F18" i="140"/>
  <c r="E18" i="140"/>
  <c r="D18" i="140"/>
  <c r="C18" i="140"/>
  <c r="B18" i="140"/>
  <c r="L17" i="140"/>
  <c r="K17" i="140"/>
  <c r="J17" i="140"/>
  <c r="G17" i="140"/>
  <c r="F17" i="140"/>
  <c r="E17" i="140"/>
  <c r="D17" i="140"/>
  <c r="C17" i="140"/>
  <c r="B17" i="140"/>
  <c r="L16" i="140"/>
  <c r="K16" i="140"/>
  <c r="J16" i="140"/>
  <c r="G16" i="140"/>
  <c r="F16" i="140"/>
  <c r="E16" i="140"/>
  <c r="D16" i="140"/>
  <c r="C16" i="140"/>
  <c r="B16" i="140"/>
  <c r="L15" i="140"/>
  <c r="K15" i="140"/>
  <c r="J15" i="140"/>
  <c r="G15" i="140"/>
  <c r="F15" i="140"/>
  <c r="E15" i="140"/>
  <c r="D15" i="140"/>
  <c r="C15" i="140"/>
  <c r="B15" i="140"/>
  <c r="L14" i="140"/>
  <c r="K14" i="140"/>
  <c r="J14" i="140"/>
  <c r="G14" i="140"/>
  <c r="F14" i="140"/>
  <c r="E14" i="140"/>
  <c r="D14" i="140"/>
  <c r="C14" i="140"/>
  <c r="B14" i="140"/>
  <c r="L13" i="140"/>
  <c r="K13" i="140"/>
  <c r="J13" i="140"/>
  <c r="G13" i="140"/>
  <c r="F13" i="140"/>
  <c r="E13" i="140"/>
  <c r="D13" i="140"/>
  <c r="C13" i="140"/>
  <c r="B13" i="140"/>
  <c r="L12" i="140"/>
  <c r="K12" i="140"/>
  <c r="J12" i="140"/>
  <c r="G12" i="140"/>
  <c r="F12" i="140"/>
  <c r="E12" i="140"/>
  <c r="D12" i="140"/>
  <c r="C12" i="140"/>
  <c r="B12" i="140"/>
  <c r="A4" i="140"/>
  <c r="A3" i="140"/>
  <c r="A2" i="140"/>
  <c r="A1" i="140"/>
  <c r="B57" i="139"/>
  <c r="C57" i="139"/>
  <c r="D57" i="139"/>
  <c r="E57" i="139"/>
  <c r="F57" i="139"/>
  <c r="G57" i="139"/>
  <c r="I57" i="139"/>
  <c r="J57" i="139"/>
  <c r="K57" i="139"/>
  <c r="L57" i="139"/>
  <c r="B58" i="139"/>
  <c r="C58" i="139"/>
  <c r="D58" i="139"/>
  <c r="E58" i="139"/>
  <c r="F58" i="139"/>
  <c r="G58" i="139"/>
  <c r="I58" i="139"/>
  <c r="J58" i="139"/>
  <c r="K58" i="139"/>
  <c r="L58" i="139"/>
  <c r="B59" i="139"/>
  <c r="C59" i="139"/>
  <c r="D59" i="139"/>
  <c r="E59" i="139"/>
  <c r="F59" i="139"/>
  <c r="G59" i="139"/>
  <c r="I59" i="139"/>
  <c r="J59" i="139"/>
  <c r="K59" i="139"/>
  <c r="L59" i="139"/>
  <c r="B60" i="139"/>
  <c r="C60" i="139"/>
  <c r="D60" i="139"/>
  <c r="E60" i="139"/>
  <c r="F60" i="139"/>
  <c r="G60" i="139"/>
  <c r="I60" i="139"/>
  <c r="J60" i="139"/>
  <c r="K60" i="139"/>
  <c r="L60" i="139"/>
  <c r="B61" i="139"/>
  <c r="C61" i="139"/>
  <c r="D61" i="139"/>
  <c r="E61" i="139"/>
  <c r="F61" i="139"/>
  <c r="G61" i="139"/>
  <c r="I61" i="139"/>
  <c r="J61" i="139"/>
  <c r="K61" i="139"/>
  <c r="L61" i="139"/>
  <c r="B62" i="139"/>
  <c r="C62" i="139"/>
  <c r="D62" i="139"/>
  <c r="E62" i="139"/>
  <c r="F62" i="139"/>
  <c r="G62" i="139"/>
  <c r="I62" i="139"/>
  <c r="J62" i="139"/>
  <c r="K62" i="139"/>
  <c r="L62" i="139"/>
  <c r="B63" i="139"/>
  <c r="C63" i="139"/>
  <c r="D63" i="139"/>
  <c r="E63" i="139"/>
  <c r="F63" i="139"/>
  <c r="G63" i="139"/>
  <c r="I63" i="139"/>
  <c r="J63" i="139"/>
  <c r="K63" i="139"/>
  <c r="L63" i="139"/>
  <c r="B64" i="139"/>
  <c r="C64" i="139"/>
  <c r="D64" i="139"/>
  <c r="E64" i="139"/>
  <c r="F64" i="139"/>
  <c r="G64" i="139"/>
  <c r="I64" i="139"/>
  <c r="J64" i="139"/>
  <c r="K64" i="139"/>
  <c r="L64" i="139"/>
  <c r="B65" i="139"/>
  <c r="C65" i="139"/>
  <c r="D65" i="139"/>
  <c r="E65" i="139"/>
  <c r="F65" i="139"/>
  <c r="G65" i="139"/>
  <c r="I65" i="139"/>
  <c r="J65" i="139"/>
  <c r="K65" i="139"/>
  <c r="L65" i="139"/>
  <c r="B66" i="139"/>
  <c r="C66" i="139"/>
  <c r="D66" i="139"/>
  <c r="E66" i="139"/>
  <c r="F66" i="139"/>
  <c r="G66" i="139"/>
  <c r="I66" i="139"/>
  <c r="J66" i="139"/>
  <c r="K66" i="139"/>
  <c r="L66" i="139"/>
  <c r="B67" i="139"/>
  <c r="C67" i="139"/>
  <c r="D67" i="139"/>
  <c r="E67" i="139"/>
  <c r="F67" i="139"/>
  <c r="G67" i="139"/>
  <c r="I67" i="139"/>
  <c r="J67" i="139"/>
  <c r="K67" i="139"/>
  <c r="L67" i="139"/>
  <c r="B68" i="139"/>
  <c r="C68" i="139"/>
  <c r="D68" i="139"/>
  <c r="E68" i="139"/>
  <c r="F68" i="139"/>
  <c r="G68" i="139"/>
  <c r="I68" i="139"/>
  <c r="J68" i="139"/>
  <c r="K68" i="139"/>
  <c r="L68" i="139"/>
  <c r="B69" i="139"/>
  <c r="C69" i="139"/>
  <c r="D69" i="139"/>
  <c r="E69" i="139"/>
  <c r="F69" i="139"/>
  <c r="G69" i="139"/>
  <c r="I69" i="139"/>
  <c r="J69" i="139"/>
  <c r="K69" i="139"/>
  <c r="L69" i="139"/>
  <c r="B70" i="139"/>
  <c r="C70" i="139"/>
  <c r="D70" i="139"/>
  <c r="E70" i="139"/>
  <c r="F70" i="139"/>
  <c r="G70" i="139"/>
  <c r="I70" i="139"/>
  <c r="J70" i="139"/>
  <c r="K70" i="139"/>
  <c r="L70" i="139"/>
  <c r="B71" i="139"/>
  <c r="C71" i="139"/>
  <c r="D71" i="139"/>
  <c r="E71" i="139"/>
  <c r="F71" i="139"/>
  <c r="G71" i="139"/>
  <c r="I71" i="139"/>
  <c r="J71" i="139"/>
  <c r="K71" i="139"/>
  <c r="L71" i="139"/>
  <c r="B72" i="139"/>
  <c r="C72" i="139"/>
  <c r="D72" i="139"/>
  <c r="E72" i="139"/>
  <c r="F72" i="139"/>
  <c r="G72" i="139"/>
  <c r="I72" i="139"/>
  <c r="J72" i="139"/>
  <c r="K72" i="139"/>
  <c r="L72" i="139"/>
  <c r="B73" i="139"/>
  <c r="C73" i="139"/>
  <c r="D73" i="139"/>
  <c r="E73" i="139"/>
  <c r="F73" i="139"/>
  <c r="G73" i="139"/>
  <c r="I73" i="139"/>
  <c r="J73" i="139"/>
  <c r="K73" i="139"/>
  <c r="L73" i="139"/>
  <c r="B74" i="139"/>
  <c r="C74" i="139"/>
  <c r="D74" i="139"/>
  <c r="E74" i="139"/>
  <c r="F74" i="139"/>
  <c r="G74" i="139"/>
  <c r="I74" i="139"/>
  <c r="J74" i="139"/>
  <c r="K74" i="139"/>
  <c r="L74" i="139"/>
  <c r="B75" i="139"/>
  <c r="C75" i="139"/>
  <c r="D75" i="139"/>
  <c r="E75" i="139"/>
  <c r="F75" i="139"/>
  <c r="G75" i="139"/>
  <c r="I75" i="139"/>
  <c r="J75" i="139"/>
  <c r="K75" i="139"/>
  <c r="L75" i="139"/>
  <c r="B76" i="139"/>
  <c r="C76" i="139"/>
  <c r="D76" i="139"/>
  <c r="E76" i="139"/>
  <c r="F76" i="139"/>
  <c r="G76" i="139"/>
  <c r="I76" i="139"/>
  <c r="J76" i="139"/>
  <c r="K76" i="139"/>
  <c r="L76" i="139"/>
  <c r="B77" i="139"/>
  <c r="C77" i="139"/>
  <c r="D77" i="139"/>
  <c r="E77" i="139"/>
  <c r="F77" i="139"/>
  <c r="G77" i="139"/>
  <c r="I77" i="139"/>
  <c r="J77" i="139"/>
  <c r="K77" i="139"/>
  <c r="L77" i="139"/>
  <c r="B78" i="139"/>
  <c r="C78" i="139"/>
  <c r="D78" i="139"/>
  <c r="E78" i="139"/>
  <c r="F78" i="139"/>
  <c r="G78" i="139"/>
  <c r="I78" i="139"/>
  <c r="J78" i="139"/>
  <c r="K78" i="139"/>
  <c r="L78" i="139"/>
  <c r="B79" i="139"/>
  <c r="C79" i="139"/>
  <c r="D79" i="139"/>
  <c r="E79" i="139"/>
  <c r="F79" i="139"/>
  <c r="G79" i="139"/>
  <c r="I79" i="139"/>
  <c r="J79" i="139"/>
  <c r="K79" i="139"/>
  <c r="L79" i="139"/>
  <c r="B80" i="139"/>
  <c r="C80" i="139"/>
  <c r="D80" i="139"/>
  <c r="E80" i="139"/>
  <c r="F80" i="139"/>
  <c r="G80" i="139"/>
  <c r="I80" i="139"/>
  <c r="J80" i="139"/>
  <c r="K80" i="139"/>
  <c r="L80" i="139"/>
  <c r="B81" i="139"/>
  <c r="C81" i="139"/>
  <c r="D81" i="139"/>
  <c r="E81" i="139"/>
  <c r="F81" i="139"/>
  <c r="G81" i="139"/>
  <c r="I81" i="139"/>
  <c r="J81" i="139"/>
  <c r="K81" i="139"/>
  <c r="L81" i="139"/>
  <c r="B82" i="139"/>
  <c r="C82" i="139"/>
  <c r="D82" i="139"/>
  <c r="E82" i="139"/>
  <c r="F82" i="139"/>
  <c r="G82" i="139"/>
  <c r="I82" i="139"/>
  <c r="J82" i="139"/>
  <c r="K82" i="139"/>
  <c r="L82" i="139"/>
  <c r="I13" i="139"/>
  <c r="L56" i="139"/>
  <c r="K56" i="139"/>
  <c r="J56" i="139"/>
  <c r="I56" i="139"/>
  <c r="G56" i="139"/>
  <c r="F56" i="139"/>
  <c r="E56" i="139"/>
  <c r="D56" i="139"/>
  <c r="C56" i="139"/>
  <c r="B56" i="139"/>
  <c r="L55" i="139"/>
  <c r="K55" i="139"/>
  <c r="J55" i="139"/>
  <c r="I55" i="139"/>
  <c r="G55" i="139"/>
  <c r="F55" i="139"/>
  <c r="E55" i="139"/>
  <c r="D55" i="139"/>
  <c r="C55" i="139"/>
  <c r="B55" i="139"/>
  <c r="L54" i="139"/>
  <c r="K54" i="139"/>
  <c r="J54" i="139"/>
  <c r="I54" i="139"/>
  <c r="G54" i="139"/>
  <c r="F54" i="139"/>
  <c r="E54" i="139"/>
  <c r="D54" i="139"/>
  <c r="C54" i="139"/>
  <c r="B54" i="139"/>
  <c r="L53" i="139"/>
  <c r="K53" i="139"/>
  <c r="J53" i="139"/>
  <c r="I53" i="139"/>
  <c r="G53" i="139"/>
  <c r="F53" i="139"/>
  <c r="E53" i="139"/>
  <c r="D53" i="139"/>
  <c r="C53" i="139"/>
  <c r="B53" i="139"/>
  <c r="L52" i="139"/>
  <c r="K52" i="139"/>
  <c r="J52" i="139"/>
  <c r="I52" i="139"/>
  <c r="G52" i="139"/>
  <c r="F52" i="139"/>
  <c r="E52" i="139"/>
  <c r="D52" i="139"/>
  <c r="C52" i="139"/>
  <c r="B52" i="139"/>
  <c r="L51" i="139"/>
  <c r="K51" i="139"/>
  <c r="J51" i="139"/>
  <c r="I51" i="139"/>
  <c r="G51" i="139"/>
  <c r="F51" i="139"/>
  <c r="E51" i="139"/>
  <c r="D51" i="139"/>
  <c r="C51" i="139"/>
  <c r="B51" i="139"/>
  <c r="L50" i="139"/>
  <c r="K50" i="139"/>
  <c r="J50" i="139"/>
  <c r="I50" i="139"/>
  <c r="G50" i="139"/>
  <c r="F50" i="139"/>
  <c r="E50" i="139"/>
  <c r="D50" i="139"/>
  <c r="C50" i="139"/>
  <c r="B50" i="139"/>
  <c r="L49" i="139"/>
  <c r="K49" i="139"/>
  <c r="J49" i="139"/>
  <c r="I49" i="139"/>
  <c r="G49" i="139"/>
  <c r="F49" i="139"/>
  <c r="E49" i="139"/>
  <c r="D49" i="139"/>
  <c r="C49" i="139"/>
  <c r="B49" i="139"/>
  <c r="L48" i="139"/>
  <c r="K48" i="139"/>
  <c r="J48" i="139"/>
  <c r="I48" i="139"/>
  <c r="G48" i="139"/>
  <c r="F48" i="139"/>
  <c r="E48" i="139"/>
  <c r="D48" i="139"/>
  <c r="C48" i="139"/>
  <c r="B48" i="139"/>
  <c r="L47" i="139"/>
  <c r="K47" i="139"/>
  <c r="J47" i="139"/>
  <c r="I47" i="139"/>
  <c r="G47" i="139"/>
  <c r="F47" i="139"/>
  <c r="E47" i="139"/>
  <c r="D47" i="139"/>
  <c r="C47" i="139"/>
  <c r="B47" i="139"/>
  <c r="L46" i="139"/>
  <c r="K46" i="139"/>
  <c r="J46" i="139"/>
  <c r="I46" i="139"/>
  <c r="G46" i="139"/>
  <c r="F46" i="139"/>
  <c r="E46" i="139"/>
  <c r="D46" i="139"/>
  <c r="C46" i="139"/>
  <c r="B46" i="139"/>
  <c r="L45" i="139"/>
  <c r="K45" i="139"/>
  <c r="J45" i="139"/>
  <c r="I45" i="139"/>
  <c r="G45" i="139"/>
  <c r="F45" i="139"/>
  <c r="E45" i="139"/>
  <c r="D45" i="139"/>
  <c r="C45" i="139"/>
  <c r="B45" i="139"/>
  <c r="L44" i="139"/>
  <c r="K44" i="139"/>
  <c r="J44" i="139"/>
  <c r="I44" i="139"/>
  <c r="G44" i="139"/>
  <c r="F44" i="139"/>
  <c r="E44" i="139"/>
  <c r="D44" i="139"/>
  <c r="C44" i="139"/>
  <c r="B44" i="139"/>
  <c r="L43" i="139"/>
  <c r="K43" i="139"/>
  <c r="J43" i="139"/>
  <c r="I43" i="139"/>
  <c r="G43" i="139"/>
  <c r="F43" i="139"/>
  <c r="E43" i="139"/>
  <c r="D43" i="139"/>
  <c r="C43" i="139"/>
  <c r="B43" i="139"/>
  <c r="L42" i="139"/>
  <c r="K42" i="139"/>
  <c r="J42" i="139"/>
  <c r="I42" i="139"/>
  <c r="G42" i="139"/>
  <c r="F42" i="139"/>
  <c r="E42" i="139"/>
  <c r="D42" i="139"/>
  <c r="C42" i="139"/>
  <c r="B42" i="139"/>
  <c r="L41" i="139"/>
  <c r="K41" i="139"/>
  <c r="J41" i="139"/>
  <c r="I41" i="139"/>
  <c r="G41" i="139"/>
  <c r="F41" i="139"/>
  <c r="E41" i="139"/>
  <c r="D41" i="139"/>
  <c r="C41" i="139"/>
  <c r="B41" i="139"/>
  <c r="L40" i="139"/>
  <c r="K40" i="139"/>
  <c r="J40" i="139"/>
  <c r="I40" i="139"/>
  <c r="G40" i="139"/>
  <c r="F40" i="139"/>
  <c r="E40" i="139"/>
  <c r="D40" i="139"/>
  <c r="C40" i="139"/>
  <c r="B40" i="139"/>
  <c r="L39" i="139"/>
  <c r="K39" i="139"/>
  <c r="J39" i="139"/>
  <c r="I39" i="139"/>
  <c r="G39" i="139"/>
  <c r="F39" i="139"/>
  <c r="E39" i="139"/>
  <c r="D39" i="139"/>
  <c r="C39" i="139"/>
  <c r="B39" i="139"/>
  <c r="L38" i="139"/>
  <c r="K38" i="139"/>
  <c r="J38" i="139"/>
  <c r="I38" i="139"/>
  <c r="G38" i="139"/>
  <c r="F38" i="139"/>
  <c r="E38" i="139"/>
  <c r="D38" i="139"/>
  <c r="C38" i="139"/>
  <c r="B38" i="139"/>
  <c r="L37" i="139"/>
  <c r="K37" i="139"/>
  <c r="J37" i="139"/>
  <c r="I37" i="139"/>
  <c r="G37" i="139"/>
  <c r="F37" i="139"/>
  <c r="E37" i="139"/>
  <c r="D37" i="139"/>
  <c r="C37" i="139"/>
  <c r="B37" i="139"/>
  <c r="L36" i="139"/>
  <c r="K36" i="139"/>
  <c r="J36" i="139"/>
  <c r="I36" i="139"/>
  <c r="G36" i="139"/>
  <c r="F36" i="139"/>
  <c r="E36" i="139"/>
  <c r="D36" i="139"/>
  <c r="C36" i="139"/>
  <c r="B36" i="139"/>
  <c r="L35" i="139"/>
  <c r="K35" i="139"/>
  <c r="J35" i="139"/>
  <c r="I35" i="139"/>
  <c r="G35" i="139"/>
  <c r="F35" i="139"/>
  <c r="E35" i="139"/>
  <c r="D35" i="139"/>
  <c r="C35" i="139"/>
  <c r="B35" i="139"/>
  <c r="L34" i="139"/>
  <c r="K34" i="139"/>
  <c r="J34" i="139"/>
  <c r="I34" i="139"/>
  <c r="G34" i="139"/>
  <c r="F34" i="139"/>
  <c r="E34" i="139"/>
  <c r="D34" i="139"/>
  <c r="C34" i="139"/>
  <c r="B34" i="139"/>
  <c r="L33" i="139"/>
  <c r="K33" i="139"/>
  <c r="J33" i="139"/>
  <c r="I33" i="139"/>
  <c r="G33" i="139"/>
  <c r="F33" i="139"/>
  <c r="E33" i="139"/>
  <c r="D33" i="139"/>
  <c r="C33" i="139"/>
  <c r="B33" i="139"/>
  <c r="L32" i="139"/>
  <c r="K32" i="139"/>
  <c r="J32" i="139"/>
  <c r="I32" i="139"/>
  <c r="G32" i="139"/>
  <c r="F32" i="139"/>
  <c r="E32" i="139"/>
  <c r="D32" i="139"/>
  <c r="C32" i="139"/>
  <c r="B32" i="139"/>
  <c r="L31" i="139"/>
  <c r="K31" i="139"/>
  <c r="J31" i="139"/>
  <c r="G31" i="139"/>
  <c r="F31" i="139"/>
  <c r="E31" i="139"/>
  <c r="D31" i="139"/>
  <c r="C31" i="139"/>
  <c r="B31" i="139"/>
  <c r="L30" i="139"/>
  <c r="K30" i="139"/>
  <c r="J30" i="139"/>
  <c r="G30" i="139"/>
  <c r="F30" i="139"/>
  <c r="E30" i="139"/>
  <c r="D30" i="139"/>
  <c r="C30" i="139"/>
  <c r="B30" i="139"/>
  <c r="L29" i="139"/>
  <c r="K29" i="139"/>
  <c r="J29" i="139"/>
  <c r="G29" i="139"/>
  <c r="F29" i="139"/>
  <c r="E29" i="139"/>
  <c r="D29" i="139"/>
  <c r="C29" i="139"/>
  <c r="B29" i="139"/>
  <c r="L28" i="139"/>
  <c r="K28" i="139"/>
  <c r="J28" i="139"/>
  <c r="G28" i="139"/>
  <c r="F28" i="139"/>
  <c r="E28" i="139"/>
  <c r="D28" i="139"/>
  <c r="C28" i="139"/>
  <c r="B28" i="139"/>
  <c r="L27" i="139"/>
  <c r="K27" i="139"/>
  <c r="J27" i="139"/>
  <c r="G27" i="139"/>
  <c r="F27" i="139"/>
  <c r="E27" i="139"/>
  <c r="D27" i="139"/>
  <c r="C27" i="139"/>
  <c r="B27" i="139"/>
  <c r="L26" i="139"/>
  <c r="K26" i="139"/>
  <c r="J26" i="139"/>
  <c r="G26" i="139"/>
  <c r="F26" i="139"/>
  <c r="E26" i="139"/>
  <c r="D26" i="139"/>
  <c r="C26" i="139"/>
  <c r="B26" i="139"/>
  <c r="L25" i="139"/>
  <c r="K25" i="139"/>
  <c r="J25" i="139"/>
  <c r="G25" i="139"/>
  <c r="F25" i="139"/>
  <c r="E25" i="139"/>
  <c r="D25" i="139"/>
  <c r="C25" i="139"/>
  <c r="B25" i="139"/>
  <c r="L24" i="139"/>
  <c r="K24" i="139"/>
  <c r="J24" i="139"/>
  <c r="G24" i="139"/>
  <c r="F24" i="139"/>
  <c r="E24" i="139"/>
  <c r="D24" i="139"/>
  <c r="C24" i="139"/>
  <c r="B24" i="139"/>
  <c r="L23" i="139"/>
  <c r="K23" i="139"/>
  <c r="J23" i="139"/>
  <c r="G23" i="139"/>
  <c r="F23" i="139"/>
  <c r="E23" i="139"/>
  <c r="D23" i="139"/>
  <c r="C23" i="139"/>
  <c r="B23" i="139"/>
  <c r="L22" i="139"/>
  <c r="K22" i="139"/>
  <c r="J22" i="139"/>
  <c r="G22" i="139"/>
  <c r="F22" i="139"/>
  <c r="E22" i="139"/>
  <c r="D22" i="139"/>
  <c r="C22" i="139"/>
  <c r="B22" i="139"/>
  <c r="L21" i="139"/>
  <c r="K21" i="139"/>
  <c r="J21" i="139"/>
  <c r="G21" i="139"/>
  <c r="F21" i="139"/>
  <c r="E21" i="139"/>
  <c r="D21" i="139"/>
  <c r="C21" i="139"/>
  <c r="B21" i="139"/>
  <c r="L20" i="139"/>
  <c r="K20" i="139"/>
  <c r="J20" i="139"/>
  <c r="G20" i="139"/>
  <c r="F20" i="139"/>
  <c r="E20" i="139"/>
  <c r="D20" i="139"/>
  <c r="C20" i="139"/>
  <c r="B20" i="139"/>
  <c r="L19" i="139"/>
  <c r="K19" i="139"/>
  <c r="J19" i="139"/>
  <c r="G19" i="139"/>
  <c r="F19" i="139"/>
  <c r="E19" i="139"/>
  <c r="D19" i="139"/>
  <c r="C19" i="139"/>
  <c r="B19" i="139"/>
  <c r="L18" i="139"/>
  <c r="K18" i="139"/>
  <c r="J18" i="139"/>
  <c r="G18" i="139"/>
  <c r="F18" i="139"/>
  <c r="E18" i="139"/>
  <c r="D18" i="139"/>
  <c r="C18" i="139"/>
  <c r="B18" i="139"/>
  <c r="L17" i="139"/>
  <c r="K17" i="139"/>
  <c r="J17" i="139"/>
  <c r="G17" i="139"/>
  <c r="F17" i="139"/>
  <c r="E17" i="139"/>
  <c r="D17" i="139"/>
  <c r="C17" i="139"/>
  <c r="B17" i="139"/>
  <c r="L16" i="139"/>
  <c r="K16" i="139"/>
  <c r="J16" i="139"/>
  <c r="G16" i="139"/>
  <c r="F16" i="139"/>
  <c r="E16" i="139"/>
  <c r="D16" i="139"/>
  <c r="C16" i="139"/>
  <c r="B16" i="139"/>
  <c r="L15" i="139"/>
  <c r="K15" i="139"/>
  <c r="J15" i="139"/>
  <c r="G15" i="139"/>
  <c r="F15" i="139"/>
  <c r="E15" i="139"/>
  <c r="D15" i="139"/>
  <c r="C15" i="139"/>
  <c r="B15" i="139"/>
  <c r="L14" i="139"/>
  <c r="K14" i="139"/>
  <c r="J14" i="139"/>
  <c r="G14" i="139"/>
  <c r="F14" i="139"/>
  <c r="E14" i="139"/>
  <c r="D14" i="139"/>
  <c r="C14" i="139"/>
  <c r="B14" i="139"/>
  <c r="L13" i="139"/>
  <c r="K13" i="139"/>
  <c r="J13" i="139"/>
  <c r="G13" i="139"/>
  <c r="F13" i="139"/>
  <c r="E13" i="139"/>
  <c r="D13" i="139"/>
  <c r="C13" i="139"/>
  <c r="B13" i="139"/>
  <c r="A4" i="139"/>
  <c r="A3" i="139"/>
  <c r="A2" i="139"/>
  <c r="A1" i="139"/>
  <c r="J120" i="138"/>
  <c r="D120" i="138"/>
  <c r="C120" i="138"/>
  <c r="B120" i="138"/>
  <c r="J119" i="138"/>
  <c r="D119" i="138"/>
  <c r="C119" i="138"/>
  <c r="B119" i="138"/>
  <c r="J118" i="138"/>
  <c r="D118" i="138"/>
  <c r="C118" i="138"/>
  <c r="B118" i="138"/>
  <c r="J117" i="138"/>
  <c r="D117" i="138"/>
  <c r="C117" i="138"/>
  <c r="B117" i="138"/>
  <c r="J116" i="138"/>
  <c r="D116" i="138"/>
  <c r="C116" i="138"/>
  <c r="B116" i="138"/>
  <c r="J115" i="138"/>
  <c r="D115" i="138"/>
  <c r="C115" i="138"/>
  <c r="B115" i="138"/>
  <c r="J113" i="138"/>
  <c r="D113" i="138"/>
  <c r="C113" i="138"/>
  <c r="B113" i="138"/>
  <c r="J112" i="138"/>
  <c r="D112" i="138"/>
  <c r="C112" i="138"/>
  <c r="B112" i="138"/>
  <c r="J111" i="138"/>
  <c r="D111" i="138"/>
  <c r="C111" i="138"/>
  <c r="B111" i="138"/>
  <c r="J110" i="138"/>
  <c r="D110" i="138"/>
  <c r="C110" i="138"/>
  <c r="B110" i="138"/>
  <c r="J109" i="138"/>
  <c r="D109" i="138"/>
  <c r="C109" i="138"/>
  <c r="B109" i="138"/>
  <c r="J108" i="138"/>
  <c r="D108" i="138"/>
  <c r="C108" i="138"/>
  <c r="B108" i="138"/>
  <c r="J106" i="138"/>
  <c r="D106" i="138"/>
  <c r="C106" i="138"/>
  <c r="B106" i="138"/>
  <c r="J105" i="138"/>
  <c r="D105" i="138"/>
  <c r="C105" i="138"/>
  <c r="B105" i="138"/>
  <c r="J104" i="138"/>
  <c r="D104" i="138"/>
  <c r="C104" i="138"/>
  <c r="B104" i="138"/>
  <c r="J103" i="138"/>
  <c r="D103" i="138"/>
  <c r="C103" i="138"/>
  <c r="B103" i="138"/>
  <c r="J102" i="138"/>
  <c r="D102" i="138"/>
  <c r="C102" i="138"/>
  <c r="B102" i="138"/>
  <c r="J101" i="138"/>
  <c r="D101" i="138"/>
  <c r="C101" i="138"/>
  <c r="B101" i="138"/>
  <c r="J99" i="138"/>
  <c r="D99" i="138"/>
  <c r="C99" i="138"/>
  <c r="B99" i="138"/>
  <c r="J98" i="138"/>
  <c r="D98" i="138"/>
  <c r="C98" i="138"/>
  <c r="B98" i="138"/>
  <c r="J97" i="138"/>
  <c r="D97" i="138"/>
  <c r="C97" i="138"/>
  <c r="B97" i="138"/>
  <c r="J96" i="138"/>
  <c r="D96" i="138"/>
  <c r="C96" i="138"/>
  <c r="B96" i="138"/>
  <c r="J95" i="138"/>
  <c r="D95" i="138"/>
  <c r="C95" i="138"/>
  <c r="B95" i="138"/>
  <c r="J94" i="138"/>
  <c r="D94" i="138"/>
  <c r="C94" i="138"/>
  <c r="B94" i="138"/>
  <c r="J92" i="138"/>
  <c r="D92" i="138"/>
  <c r="C92" i="138"/>
  <c r="B92" i="138"/>
  <c r="J91" i="138"/>
  <c r="D91" i="138"/>
  <c r="C91" i="138"/>
  <c r="B91" i="138"/>
  <c r="J90" i="138"/>
  <c r="D90" i="138"/>
  <c r="C90" i="138"/>
  <c r="B90" i="138"/>
  <c r="J89" i="138"/>
  <c r="D89" i="138"/>
  <c r="C89" i="138"/>
  <c r="B89" i="138"/>
  <c r="J88" i="138"/>
  <c r="D88" i="138"/>
  <c r="C88" i="138"/>
  <c r="B88" i="138"/>
  <c r="J87" i="138"/>
  <c r="D87" i="138"/>
  <c r="C87" i="138"/>
  <c r="B87" i="138"/>
  <c r="J85" i="138"/>
  <c r="D85" i="138"/>
  <c r="C85" i="138"/>
  <c r="B85" i="138"/>
  <c r="J84" i="138"/>
  <c r="D84" i="138"/>
  <c r="C84" i="138"/>
  <c r="B84" i="138"/>
  <c r="J83" i="138"/>
  <c r="D83" i="138"/>
  <c r="C83" i="138"/>
  <c r="B83" i="138"/>
  <c r="J82" i="138"/>
  <c r="D82" i="138"/>
  <c r="C82" i="138"/>
  <c r="B82" i="138"/>
  <c r="J81" i="138"/>
  <c r="D81" i="138"/>
  <c r="C81" i="138"/>
  <c r="B81" i="138"/>
  <c r="J80" i="138"/>
  <c r="D80" i="138"/>
  <c r="C80" i="138"/>
  <c r="B80" i="138"/>
  <c r="J78" i="138"/>
  <c r="D78" i="138"/>
  <c r="C78" i="138"/>
  <c r="B78" i="138"/>
  <c r="J77" i="138"/>
  <c r="D77" i="138"/>
  <c r="C77" i="138"/>
  <c r="B77" i="138"/>
  <c r="J76" i="138"/>
  <c r="D76" i="138"/>
  <c r="C76" i="138"/>
  <c r="B76" i="138"/>
  <c r="J75" i="138"/>
  <c r="D75" i="138"/>
  <c r="C75" i="138"/>
  <c r="B75" i="138"/>
  <c r="J74" i="138"/>
  <c r="D74" i="138"/>
  <c r="C74" i="138"/>
  <c r="B74" i="138"/>
  <c r="J73" i="138"/>
  <c r="D73" i="138"/>
  <c r="C73" i="138"/>
  <c r="B73" i="138"/>
  <c r="J71" i="138"/>
  <c r="D71" i="138"/>
  <c r="C71" i="138"/>
  <c r="B71" i="138"/>
  <c r="J70" i="138"/>
  <c r="D70" i="138"/>
  <c r="C70" i="138"/>
  <c r="B70" i="138"/>
  <c r="J69" i="138"/>
  <c r="D69" i="138"/>
  <c r="C69" i="138"/>
  <c r="B69" i="138"/>
  <c r="J68" i="138"/>
  <c r="D68" i="138"/>
  <c r="C68" i="138"/>
  <c r="B68" i="138"/>
  <c r="J67" i="138"/>
  <c r="D67" i="138"/>
  <c r="C67" i="138"/>
  <c r="B67" i="138"/>
  <c r="J66" i="138"/>
  <c r="D66" i="138"/>
  <c r="C66" i="138"/>
  <c r="B66" i="138"/>
  <c r="J64" i="138"/>
  <c r="D64" i="138"/>
  <c r="C64" i="138"/>
  <c r="B64" i="138"/>
  <c r="J63" i="138"/>
  <c r="D63" i="138"/>
  <c r="C63" i="138"/>
  <c r="B63" i="138"/>
  <c r="J62" i="138"/>
  <c r="D62" i="138"/>
  <c r="C62" i="138"/>
  <c r="B62" i="138"/>
  <c r="J61" i="138"/>
  <c r="D61" i="138"/>
  <c r="C61" i="138"/>
  <c r="B61" i="138"/>
  <c r="J60" i="138"/>
  <c r="D60" i="138"/>
  <c r="C60" i="138"/>
  <c r="B60" i="138"/>
  <c r="J59" i="138"/>
  <c r="D59" i="138"/>
  <c r="C59" i="138"/>
  <c r="B59" i="138"/>
  <c r="J57" i="138"/>
  <c r="D57" i="138"/>
  <c r="C57" i="138"/>
  <c r="B57" i="138"/>
  <c r="J56" i="138"/>
  <c r="D56" i="138"/>
  <c r="C56" i="138"/>
  <c r="B56" i="138"/>
  <c r="J55" i="138"/>
  <c r="D55" i="138"/>
  <c r="C55" i="138"/>
  <c r="B55" i="138"/>
  <c r="J54" i="138"/>
  <c r="D54" i="138"/>
  <c r="C54" i="138"/>
  <c r="B54" i="138"/>
  <c r="J53" i="138"/>
  <c r="D53" i="138"/>
  <c r="C53" i="138"/>
  <c r="B53" i="138"/>
  <c r="J52" i="138"/>
  <c r="D52" i="138"/>
  <c r="C52" i="138"/>
  <c r="B52" i="138"/>
  <c r="J50" i="138"/>
  <c r="D50" i="138"/>
  <c r="C50" i="138"/>
  <c r="B50" i="138"/>
  <c r="J49" i="138"/>
  <c r="D49" i="138"/>
  <c r="C49" i="138"/>
  <c r="B49" i="138"/>
  <c r="J48" i="138"/>
  <c r="D48" i="138"/>
  <c r="C48" i="138"/>
  <c r="B48" i="138"/>
  <c r="J47" i="138"/>
  <c r="D47" i="138"/>
  <c r="C47" i="138"/>
  <c r="B47" i="138"/>
  <c r="J46" i="138"/>
  <c r="D46" i="138"/>
  <c r="C46" i="138"/>
  <c r="B46" i="138"/>
  <c r="J45" i="138"/>
  <c r="D45" i="138"/>
  <c r="C45" i="138"/>
  <c r="B45" i="138"/>
  <c r="J43" i="138"/>
  <c r="D43" i="138"/>
  <c r="C43" i="138"/>
  <c r="B43" i="138"/>
  <c r="J42" i="138"/>
  <c r="D42" i="138"/>
  <c r="C42" i="138"/>
  <c r="B42" i="138"/>
  <c r="J41" i="138"/>
  <c r="D41" i="138"/>
  <c r="C41" i="138"/>
  <c r="B41" i="138"/>
  <c r="J40" i="138"/>
  <c r="D40" i="138"/>
  <c r="C40" i="138"/>
  <c r="B40" i="138"/>
  <c r="J39" i="138"/>
  <c r="D39" i="138"/>
  <c r="C39" i="138"/>
  <c r="B39" i="138"/>
  <c r="J38" i="138"/>
  <c r="D38" i="138"/>
  <c r="C38" i="138"/>
  <c r="B38" i="138"/>
  <c r="J36" i="138"/>
  <c r="D36" i="138"/>
  <c r="C36" i="138"/>
  <c r="B36" i="138"/>
  <c r="J35" i="138"/>
  <c r="D35" i="138"/>
  <c r="C35" i="138"/>
  <c r="B35" i="138"/>
  <c r="J34" i="138"/>
  <c r="D34" i="138"/>
  <c r="C34" i="138"/>
  <c r="B34" i="138"/>
  <c r="J33" i="138"/>
  <c r="D33" i="138"/>
  <c r="C33" i="138"/>
  <c r="B33" i="138"/>
  <c r="J32" i="138"/>
  <c r="D32" i="138"/>
  <c r="C32" i="138"/>
  <c r="B32" i="138"/>
  <c r="J31" i="138"/>
  <c r="D31" i="138"/>
  <c r="C31" i="138"/>
  <c r="B31" i="138"/>
  <c r="J29" i="138"/>
  <c r="D29" i="138"/>
  <c r="C29" i="138"/>
  <c r="B29" i="138"/>
  <c r="J28" i="138"/>
  <c r="D28" i="138"/>
  <c r="C28" i="138"/>
  <c r="B28" i="138"/>
  <c r="J27" i="138"/>
  <c r="D27" i="138"/>
  <c r="C27" i="138"/>
  <c r="B27" i="138"/>
  <c r="J26" i="138"/>
  <c r="D26" i="138"/>
  <c r="C26" i="138"/>
  <c r="B26" i="138"/>
  <c r="J25" i="138"/>
  <c r="D25" i="138"/>
  <c r="C25" i="138"/>
  <c r="B25" i="138"/>
  <c r="J24" i="138"/>
  <c r="D24" i="138"/>
  <c r="C24" i="138"/>
  <c r="B24" i="138"/>
  <c r="J22" i="138"/>
  <c r="D22" i="138"/>
  <c r="C22" i="138"/>
  <c r="B22" i="138"/>
  <c r="J21" i="138"/>
  <c r="D21" i="138"/>
  <c r="C21" i="138"/>
  <c r="B21" i="138"/>
  <c r="J20" i="138"/>
  <c r="D20" i="138"/>
  <c r="C20" i="138"/>
  <c r="B20" i="138"/>
  <c r="J19" i="138"/>
  <c r="D19" i="138"/>
  <c r="C19" i="138"/>
  <c r="B19" i="138"/>
  <c r="J18" i="138"/>
  <c r="D18" i="138"/>
  <c r="C18" i="138"/>
  <c r="B18" i="138"/>
  <c r="J17" i="138"/>
  <c r="D17" i="138"/>
  <c r="C17" i="138"/>
  <c r="B17" i="138"/>
  <c r="J15" i="138"/>
  <c r="D15" i="138"/>
  <c r="C15" i="138"/>
  <c r="B15" i="138"/>
  <c r="J14" i="138"/>
  <c r="D14" i="138"/>
  <c r="C14" i="138"/>
  <c r="B14" i="138"/>
  <c r="J13" i="138"/>
  <c r="D13" i="138"/>
  <c r="C13" i="138"/>
  <c r="B13" i="138"/>
  <c r="J12" i="138"/>
  <c r="D12" i="138"/>
  <c r="C12" i="138"/>
  <c r="B12" i="138"/>
  <c r="J11" i="138"/>
  <c r="D11" i="138"/>
  <c r="C11" i="138"/>
  <c r="B11" i="138"/>
  <c r="J10" i="138"/>
  <c r="D10" i="138"/>
  <c r="C10" i="138"/>
  <c r="B10" i="138"/>
  <c r="J62" i="121"/>
  <c r="D62" i="121"/>
  <c r="C62" i="121"/>
  <c r="B62" i="121"/>
  <c r="J61" i="121"/>
  <c r="D61" i="121"/>
  <c r="C61" i="121"/>
  <c r="B61" i="121"/>
  <c r="J60" i="121"/>
  <c r="D60" i="121"/>
  <c r="C60" i="121"/>
  <c r="B60" i="121"/>
  <c r="J59" i="121"/>
  <c r="D59" i="121"/>
  <c r="C59" i="121"/>
  <c r="B59" i="121"/>
  <c r="J58" i="121"/>
  <c r="D58" i="121"/>
  <c r="C58" i="121"/>
  <c r="B58" i="121"/>
  <c r="J57" i="121"/>
  <c r="D57" i="121"/>
  <c r="C57" i="121"/>
  <c r="B57" i="121"/>
  <c r="J56" i="121"/>
  <c r="D56" i="121"/>
  <c r="C56" i="121"/>
  <c r="B56" i="121"/>
  <c r="J55" i="121"/>
  <c r="D55" i="121"/>
  <c r="C55" i="121"/>
  <c r="B55" i="121"/>
  <c r="J53" i="121"/>
  <c r="D53" i="121"/>
  <c r="C53" i="121"/>
  <c r="B53" i="121"/>
  <c r="J52" i="121"/>
  <c r="D52" i="121"/>
  <c r="C52" i="121"/>
  <c r="B52" i="121"/>
  <c r="J51" i="121"/>
  <c r="D51" i="121"/>
  <c r="C51" i="121"/>
  <c r="B51" i="121"/>
  <c r="J50" i="121"/>
  <c r="D50" i="121"/>
  <c r="C50" i="121"/>
  <c r="B50" i="121"/>
  <c r="J49" i="121"/>
  <c r="D49" i="121"/>
  <c r="C49" i="121"/>
  <c r="B49" i="121"/>
  <c r="J48" i="121"/>
  <c r="D48" i="121"/>
  <c r="C48" i="121"/>
  <c r="B48" i="121"/>
  <c r="J47" i="121"/>
  <c r="D47" i="121"/>
  <c r="C47" i="121"/>
  <c r="B47" i="121"/>
  <c r="J46" i="121"/>
  <c r="D46" i="121"/>
  <c r="C46" i="121"/>
  <c r="B46" i="121"/>
  <c r="J44" i="121"/>
  <c r="D44" i="121"/>
  <c r="C44" i="121"/>
  <c r="B44" i="121"/>
  <c r="J43" i="121"/>
  <c r="D43" i="121"/>
  <c r="C43" i="121"/>
  <c r="B43" i="121"/>
  <c r="J42" i="121"/>
  <c r="D42" i="121"/>
  <c r="C42" i="121"/>
  <c r="B42" i="121"/>
  <c r="J41" i="121"/>
  <c r="D41" i="121"/>
  <c r="C41" i="121"/>
  <c r="B41" i="121"/>
  <c r="J40" i="121"/>
  <c r="D40" i="121"/>
  <c r="C40" i="121"/>
  <c r="B40" i="121"/>
  <c r="J39" i="121"/>
  <c r="D39" i="121"/>
  <c r="C39" i="121"/>
  <c r="B39" i="121"/>
  <c r="J38" i="121"/>
  <c r="D38" i="121"/>
  <c r="C38" i="121"/>
  <c r="B38" i="121"/>
  <c r="J37" i="121"/>
  <c r="D37" i="121"/>
  <c r="C37" i="121"/>
  <c r="B37" i="121"/>
  <c r="J35" i="121"/>
  <c r="D35" i="121"/>
  <c r="C35" i="121"/>
  <c r="B35" i="121"/>
  <c r="J34" i="121"/>
  <c r="D34" i="121"/>
  <c r="C34" i="121"/>
  <c r="B34" i="121"/>
  <c r="J33" i="121"/>
  <c r="D33" i="121"/>
  <c r="C33" i="121"/>
  <c r="B33" i="121"/>
  <c r="J32" i="121"/>
  <c r="D32" i="121"/>
  <c r="C32" i="121"/>
  <c r="B32" i="121"/>
  <c r="J31" i="121"/>
  <c r="D31" i="121"/>
  <c r="C31" i="121"/>
  <c r="B31" i="121"/>
  <c r="J30" i="121"/>
  <c r="D30" i="121"/>
  <c r="C30" i="121"/>
  <c r="B30" i="121"/>
  <c r="J29" i="121"/>
  <c r="D29" i="121"/>
  <c r="C29" i="121"/>
  <c r="B29" i="121"/>
  <c r="J28" i="121"/>
  <c r="D28" i="121"/>
  <c r="C28" i="121"/>
  <c r="B28" i="121"/>
  <c r="J26" i="121"/>
  <c r="D26" i="121"/>
  <c r="C26" i="121"/>
  <c r="B26" i="121"/>
  <c r="J25" i="121"/>
  <c r="D25" i="121"/>
  <c r="C25" i="121"/>
  <c r="B25" i="121"/>
  <c r="J24" i="121"/>
  <c r="D24" i="121"/>
  <c r="C24" i="121"/>
  <c r="B24" i="121"/>
  <c r="J23" i="121"/>
  <c r="D23" i="121"/>
  <c r="C23" i="121"/>
  <c r="B23" i="121"/>
  <c r="J22" i="121"/>
  <c r="D22" i="121"/>
  <c r="C22" i="121"/>
  <c r="B22" i="121"/>
  <c r="J21" i="121"/>
  <c r="D21" i="121"/>
  <c r="C21" i="121"/>
  <c r="B21" i="121"/>
  <c r="J20" i="121"/>
  <c r="D20" i="121"/>
  <c r="C20" i="121"/>
  <c r="B20" i="121"/>
  <c r="J19" i="121"/>
  <c r="D19" i="121"/>
  <c r="C19" i="121"/>
  <c r="B19" i="121"/>
  <c r="J17" i="121"/>
  <c r="D17" i="121"/>
  <c r="C17" i="121"/>
  <c r="B17" i="121"/>
  <c r="J16" i="121"/>
  <c r="D16" i="121"/>
  <c r="C16" i="121"/>
  <c r="B16" i="121"/>
  <c r="J15" i="121"/>
  <c r="D15" i="121"/>
  <c r="C15" i="121"/>
  <c r="B15" i="121"/>
  <c r="J14" i="121"/>
  <c r="D14" i="121"/>
  <c r="C14" i="121"/>
  <c r="B14" i="121"/>
  <c r="J13" i="121"/>
  <c r="D13" i="121"/>
  <c r="C13" i="121"/>
  <c r="B13" i="121"/>
  <c r="J12" i="121"/>
  <c r="D12" i="121"/>
  <c r="C12" i="121"/>
  <c r="B12" i="121"/>
  <c r="J11" i="121"/>
  <c r="D11" i="121"/>
  <c r="C11" i="121"/>
  <c r="B11" i="121"/>
  <c r="J10" i="121"/>
  <c r="D10" i="121"/>
  <c r="C10" i="121"/>
  <c r="B10" i="121"/>
  <c r="J71" i="119"/>
  <c r="D71" i="119"/>
  <c r="C71" i="119"/>
  <c r="B71" i="119"/>
  <c r="J70" i="119"/>
  <c r="D70" i="119"/>
  <c r="C70" i="119"/>
  <c r="B70" i="119"/>
  <c r="J69" i="119"/>
  <c r="D69" i="119"/>
  <c r="C69" i="119"/>
  <c r="B69" i="119"/>
  <c r="J68" i="119"/>
  <c r="D68" i="119"/>
  <c r="C68" i="119"/>
  <c r="B68" i="119"/>
  <c r="J67" i="119"/>
  <c r="D67" i="119"/>
  <c r="C67" i="119"/>
  <c r="B67" i="119"/>
  <c r="J66" i="119"/>
  <c r="D66" i="119"/>
  <c r="C66" i="119"/>
  <c r="B66" i="119"/>
  <c r="J65" i="119"/>
  <c r="D65" i="119"/>
  <c r="C65" i="119"/>
  <c r="B65" i="119"/>
  <c r="J64" i="119"/>
  <c r="D64" i="119"/>
  <c r="C64" i="119"/>
  <c r="B64" i="119"/>
  <c r="J62" i="119"/>
  <c r="D62" i="119"/>
  <c r="C62" i="119"/>
  <c r="B62" i="119"/>
  <c r="J61" i="119"/>
  <c r="D61" i="119"/>
  <c r="C61" i="119"/>
  <c r="B61" i="119"/>
  <c r="J60" i="119"/>
  <c r="D60" i="119"/>
  <c r="C60" i="119"/>
  <c r="B60" i="119"/>
  <c r="J59" i="119"/>
  <c r="D59" i="119"/>
  <c r="C59" i="119"/>
  <c r="B59" i="119"/>
  <c r="J58" i="119"/>
  <c r="D58" i="119"/>
  <c r="C58" i="119"/>
  <c r="B58" i="119"/>
  <c r="J57" i="119"/>
  <c r="D57" i="119"/>
  <c r="C57" i="119"/>
  <c r="B57" i="119"/>
  <c r="J56" i="119"/>
  <c r="D56" i="119"/>
  <c r="C56" i="119"/>
  <c r="B56" i="119"/>
  <c r="J55" i="119"/>
  <c r="D55" i="119"/>
  <c r="C55" i="119"/>
  <c r="B55" i="119"/>
  <c r="J53" i="119"/>
  <c r="D53" i="119"/>
  <c r="C53" i="119"/>
  <c r="B53" i="119"/>
  <c r="J52" i="119"/>
  <c r="D52" i="119"/>
  <c r="C52" i="119"/>
  <c r="B52" i="119"/>
  <c r="J51" i="119"/>
  <c r="D51" i="119"/>
  <c r="C51" i="119"/>
  <c r="B51" i="119"/>
  <c r="J50" i="119"/>
  <c r="D50" i="119"/>
  <c r="C50" i="119"/>
  <c r="B50" i="119"/>
  <c r="J49" i="119"/>
  <c r="D49" i="119"/>
  <c r="C49" i="119"/>
  <c r="B49" i="119"/>
  <c r="J48" i="119"/>
  <c r="D48" i="119"/>
  <c r="C48" i="119"/>
  <c r="B48" i="119"/>
  <c r="J47" i="119"/>
  <c r="D47" i="119"/>
  <c r="C47" i="119"/>
  <c r="B47" i="119"/>
  <c r="J44" i="119"/>
  <c r="D44" i="119"/>
  <c r="C44" i="119"/>
  <c r="B44" i="119"/>
  <c r="J43" i="119"/>
  <c r="D43" i="119"/>
  <c r="C43" i="119"/>
  <c r="B43" i="119"/>
  <c r="J42" i="119"/>
  <c r="D42" i="119"/>
  <c r="C42" i="119"/>
  <c r="B42" i="119"/>
  <c r="J41" i="119"/>
  <c r="D41" i="119"/>
  <c r="C41" i="119"/>
  <c r="B41" i="119"/>
  <c r="J40" i="119"/>
  <c r="D40" i="119"/>
  <c r="C40" i="119"/>
  <c r="B40" i="119"/>
  <c r="J39" i="119"/>
  <c r="D39" i="119"/>
  <c r="C39" i="119"/>
  <c r="B39" i="119"/>
  <c r="J38" i="119"/>
  <c r="D38" i="119"/>
  <c r="C38" i="119"/>
  <c r="B38" i="119"/>
  <c r="J35" i="119"/>
  <c r="D35" i="119"/>
  <c r="C35" i="119"/>
  <c r="B35" i="119"/>
  <c r="J34" i="119"/>
  <c r="D34" i="119"/>
  <c r="C34" i="119"/>
  <c r="B34" i="119"/>
  <c r="J33" i="119"/>
  <c r="D33" i="119"/>
  <c r="C33" i="119"/>
  <c r="B33" i="119"/>
  <c r="J32" i="119"/>
  <c r="D32" i="119"/>
  <c r="C32" i="119"/>
  <c r="B32" i="119"/>
  <c r="J31" i="119"/>
  <c r="D31" i="119"/>
  <c r="C31" i="119"/>
  <c r="B31" i="119"/>
  <c r="J30" i="119"/>
  <c r="D30" i="119"/>
  <c r="C30" i="119"/>
  <c r="B30" i="119"/>
  <c r="J29" i="119"/>
  <c r="D29" i="119"/>
  <c r="C29" i="119"/>
  <c r="B29" i="119"/>
  <c r="J25" i="119"/>
  <c r="D25" i="119"/>
  <c r="C25" i="119"/>
  <c r="B25" i="119"/>
  <c r="J24" i="119"/>
  <c r="D24" i="119"/>
  <c r="C24" i="119"/>
  <c r="B24" i="119"/>
  <c r="J23" i="119"/>
  <c r="D23" i="119"/>
  <c r="C23" i="119"/>
  <c r="B23" i="119"/>
  <c r="J22" i="119"/>
  <c r="D22" i="119"/>
  <c r="C22" i="119"/>
  <c r="B22" i="119"/>
  <c r="J21" i="119"/>
  <c r="D21" i="119"/>
  <c r="C21" i="119"/>
  <c r="B21" i="119"/>
  <c r="J20" i="119"/>
  <c r="D20" i="119"/>
  <c r="C20" i="119"/>
  <c r="B20" i="119"/>
  <c r="J16" i="119"/>
  <c r="D16" i="119"/>
  <c r="C16" i="119"/>
  <c r="B16" i="119"/>
  <c r="J15" i="119"/>
  <c r="D15" i="119"/>
  <c r="C15" i="119"/>
  <c r="B15" i="119"/>
  <c r="J14" i="119"/>
  <c r="D14" i="119"/>
  <c r="C14" i="119"/>
  <c r="B14" i="119"/>
  <c r="J13" i="119"/>
  <c r="D13" i="119"/>
  <c r="C13" i="119"/>
  <c r="B13" i="119"/>
  <c r="J12" i="119"/>
  <c r="D12" i="119"/>
  <c r="C12" i="119"/>
  <c r="B12" i="119"/>
  <c r="J11" i="119"/>
  <c r="D11" i="119"/>
  <c r="C11" i="119"/>
  <c r="B11" i="119"/>
  <c r="B38" i="65"/>
  <c r="C38" i="65"/>
  <c r="D38" i="65"/>
  <c r="J38" i="65"/>
  <c r="B39" i="65"/>
  <c r="C39" i="65"/>
  <c r="D39" i="65"/>
  <c r="J39" i="65"/>
  <c r="B40" i="65"/>
  <c r="C40" i="65"/>
  <c r="D40" i="65"/>
  <c r="J40" i="65"/>
  <c r="B41" i="65"/>
  <c r="C41" i="65"/>
  <c r="D41" i="65"/>
  <c r="J41" i="65"/>
  <c r="B42" i="65"/>
  <c r="C42" i="65"/>
  <c r="D42" i="65"/>
  <c r="J42" i="65"/>
  <c r="B43" i="65"/>
  <c r="C43" i="65"/>
  <c r="D43" i="65"/>
  <c r="J43" i="65"/>
  <c r="B46" i="65"/>
  <c r="C46" i="65"/>
  <c r="D46" i="65"/>
  <c r="J46" i="65"/>
  <c r="B47" i="65"/>
  <c r="C47" i="65"/>
  <c r="D47" i="65"/>
  <c r="J47" i="65"/>
  <c r="B48" i="65"/>
  <c r="C48" i="65"/>
  <c r="D48" i="65"/>
  <c r="J48" i="65"/>
  <c r="B49" i="65"/>
  <c r="C49" i="65"/>
  <c r="D49" i="65"/>
  <c r="J49" i="65"/>
  <c r="B50" i="65"/>
  <c r="C50" i="65"/>
  <c r="D50" i="65"/>
  <c r="J50" i="65"/>
  <c r="B51" i="65"/>
  <c r="C51" i="65"/>
  <c r="D51" i="65"/>
  <c r="J51" i="65"/>
  <c r="B52" i="65"/>
  <c r="C52" i="65"/>
  <c r="D52" i="65"/>
  <c r="J52" i="65"/>
  <c r="B53" i="65"/>
  <c r="C53" i="65"/>
  <c r="D53" i="65"/>
  <c r="J53" i="65"/>
  <c r="B55" i="65"/>
  <c r="C55" i="65"/>
  <c r="D55" i="65"/>
  <c r="J55" i="65"/>
  <c r="B56" i="65"/>
  <c r="C56" i="65"/>
  <c r="D56" i="65"/>
  <c r="J56" i="65"/>
  <c r="B57" i="65"/>
  <c r="C57" i="65"/>
  <c r="D57" i="65"/>
  <c r="J57" i="65"/>
  <c r="B58" i="65"/>
  <c r="C58" i="65"/>
  <c r="D58" i="65"/>
  <c r="J58" i="65"/>
  <c r="B59" i="65"/>
  <c r="C59" i="65"/>
  <c r="D59" i="65"/>
  <c r="J59" i="65"/>
  <c r="B60" i="65"/>
  <c r="C60" i="65"/>
  <c r="D60" i="65"/>
  <c r="J60" i="65"/>
  <c r="B61" i="65"/>
  <c r="C61" i="65"/>
  <c r="D61" i="65"/>
  <c r="J61" i="65"/>
  <c r="B62" i="65"/>
  <c r="C62" i="65"/>
  <c r="D62" i="65"/>
  <c r="J62" i="65"/>
  <c r="Q16" i="134"/>
  <c r="Q15" i="134"/>
  <c r="Q14" i="134"/>
  <c r="Q13" i="134"/>
  <c r="Q12" i="134"/>
  <c r="Q11" i="134"/>
  <c r="Q10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6" i="134"/>
  <c r="C16" i="134"/>
  <c r="D16" i="134"/>
  <c r="B11" i="103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B18" i="103"/>
  <c r="C18" i="103"/>
  <c r="D18" i="103"/>
  <c r="B19" i="103"/>
  <c r="C19" i="103"/>
  <c r="D19" i="103"/>
  <c r="B20" i="103"/>
  <c r="C20" i="103"/>
  <c r="D20" i="103"/>
  <c r="B21" i="103"/>
  <c r="C21" i="103"/>
  <c r="D21" i="103"/>
  <c r="AO13" i="103"/>
  <c r="AO14" i="103"/>
  <c r="AO15" i="103"/>
  <c r="AO16" i="103"/>
  <c r="AO17" i="103"/>
  <c r="AO18" i="103"/>
  <c r="AO19" i="103"/>
  <c r="AO20" i="103"/>
  <c r="AO21" i="103"/>
  <c r="AO10" i="103"/>
  <c r="AO11" i="103"/>
  <c r="J34" i="125"/>
  <c r="D34" i="125"/>
  <c r="C34" i="125"/>
  <c r="B34" i="125"/>
  <c r="J33" i="125"/>
  <c r="D33" i="125"/>
  <c r="C33" i="125"/>
  <c r="B33" i="125"/>
  <c r="J32" i="125"/>
  <c r="D32" i="125"/>
  <c r="C32" i="125"/>
  <c r="B32" i="125"/>
  <c r="J31" i="125"/>
  <c r="D31" i="125"/>
  <c r="C31" i="125"/>
  <c r="B31" i="125"/>
  <c r="J30" i="125"/>
  <c r="D30" i="125"/>
  <c r="C30" i="125"/>
  <c r="B30" i="125"/>
  <c r="J29" i="125"/>
  <c r="D29" i="125"/>
  <c r="C29" i="125"/>
  <c r="B29" i="125"/>
  <c r="J26" i="125"/>
  <c r="D26" i="125"/>
  <c r="C26" i="125"/>
  <c r="B26" i="125"/>
  <c r="J25" i="125"/>
  <c r="D25" i="125"/>
  <c r="C25" i="125"/>
  <c r="B25" i="125"/>
  <c r="J24" i="125"/>
  <c r="D24" i="125"/>
  <c r="C24" i="125"/>
  <c r="B24" i="125"/>
  <c r="J23" i="125"/>
  <c r="D23" i="125"/>
  <c r="C23" i="125"/>
  <c r="B23" i="125"/>
  <c r="J22" i="125"/>
  <c r="D22" i="125"/>
  <c r="C22" i="125"/>
  <c r="B22" i="125"/>
  <c r="J21" i="125"/>
  <c r="D21" i="125"/>
  <c r="C21" i="125"/>
  <c r="B21" i="125"/>
  <c r="J17" i="125"/>
  <c r="D17" i="125"/>
  <c r="C17" i="125"/>
  <c r="B17" i="125"/>
  <c r="J16" i="125"/>
  <c r="D16" i="125"/>
  <c r="C16" i="125"/>
  <c r="B16" i="125"/>
  <c r="J15" i="125"/>
  <c r="D15" i="125"/>
  <c r="C15" i="125"/>
  <c r="B15" i="125"/>
  <c r="J14" i="125"/>
  <c r="D14" i="125"/>
  <c r="C14" i="125"/>
  <c r="B14" i="125"/>
  <c r="J13" i="125"/>
  <c r="D13" i="125"/>
  <c r="C13" i="125"/>
  <c r="B13" i="125"/>
  <c r="J12" i="125"/>
  <c r="D12" i="125"/>
  <c r="C12" i="125"/>
  <c r="B12" i="125"/>
  <c r="J11" i="125"/>
  <c r="D11" i="125"/>
  <c r="C11" i="125"/>
  <c r="B11" i="125"/>
  <c r="B11" i="124"/>
  <c r="C11" i="124"/>
  <c r="D11" i="124"/>
  <c r="J11" i="124"/>
  <c r="B12" i="124"/>
  <c r="C12" i="124"/>
  <c r="D12" i="124"/>
  <c r="J12" i="124"/>
  <c r="B13" i="124"/>
  <c r="C13" i="124"/>
  <c r="D13" i="124"/>
  <c r="J13" i="124"/>
  <c r="B14" i="124"/>
  <c r="C14" i="124"/>
  <c r="D14" i="124"/>
  <c r="J14" i="124"/>
  <c r="B15" i="124"/>
  <c r="C15" i="124"/>
  <c r="D15" i="124"/>
  <c r="J15" i="124"/>
  <c r="B16" i="124"/>
  <c r="C16" i="124"/>
  <c r="D16" i="124"/>
  <c r="J16" i="124"/>
  <c r="B17" i="124"/>
  <c r="C17" i="124"/>
  <c r="D17" i="124"/>
  <c r="J17" i="124"/>
  <c r="B18" i="124"/>
  <c r="C18" i="124"/>
  <c r="D18" i="124"/>
  <c r="J18" i="124"/>
  <c r="B19" i="124"/>
  <c r="C19" i="124"/>
  <c r="D19" i="124"/>
  <c r="J19" i="124"/>
  <c r="B20" i="124"/>
  <c r="C20" i="124"/>
  <c r="D20" i="124"/>
  <c r="J20" i="124"/>
  <c r="B21" i="124"/>
  <c r="C21" i="124"/>
  <c r="D21" i="124"/>
  <c r="J21" i="124"/>
  <c r="B22" i="124"/>
  <c r="C22" i="124"/>
  <c r="D22" i="124"/>
  <c r="J22" i="124"/>
  <c r="B23" i="124"/>
  <c r="C23" i="124"/>
  <c r="D23" i="124"/>
  <c r="J23" i="124"/>
  <c r="B10" i="124"/>
  <c r="C10" i="124"/>
  <c r="D10" i="124"/>
  <c r="J10" i="124"/>
  <c r="L11" i="81"/>
  <c r="P10" i="66"/>
  <c r="P10" i="88"/>
  <c r="P10" i="40"/>
  <c r="B53" i="92"/>
  <c r="C53" i="92"/>
  <c r="D53" i="92"/>
  <c r="E53" i="92"/>
  <c r="G53" i="92"/>
  <c r="N53" i="92"/>
  <c r="O53" i="92"/>
  <c r="P53" i="92"/>
  <c r="Q53" i="92"/>
  <c r="R53" i="92"/>
  <c r="F53" i="92" s="1"/>
  <c r="S53" i="92"/>
  <c r="V53" i="92"/>
  <c r="W53" i="92"/>
  <c r="B53" i="78"/>
  <c r="C53" i="78"/>
  <c r="D53" i="78"/>
  <c r="E53" i="78"/>
  <c r="G53" i="78"/>
  <c r="N53" i="78"/>
  <c r="O53" i="78"/>
  <c r="P53" i="78"/>
  <c r="Q53" i="78"/>
  <c r="R53" i="78"/>
  <c r="F53" i="78" s="1"/>
  <c r="S53" i="78"/>
  <c r="V53" i="78"/>
  <c r="W53" i="78"/>
  <c r="M30" i="75"/>
  <c r="M29" i="75"/>
  <c r="M28" i="75"/>
  <c r="M27" i="75"/>
  <c r="M26" i="75"/>
  <c r="M25" i="75"/>
  <c r="M24" i="75"/>
  <c r="M23" i="75"/>
  <c r="M22" i="75"/>
  <c r="M21" i="75"/>
  <c r="M20" i="75"/>
  <c r="M19" i="75"/>
  <c r="M18" i="75"/>
  <c r="M17" i="75"/>
  <c r="M16" i="75"/>
  <c r="M15" i="75"/>
  <c r="M14" i="75"/>
  <c r="M13" i="75"/>
  <c r="M12" i="75"/>
  <c r="J30" i="75"/>
  <c r="J13" i="75"/>
  <c r="J14" i="75"/>
  <c r="J15" i="75"/>
  <c r="J16" i="75"/>
  <c r="J17" i="75"/>
  <c r="J18" i="75"/>
  <c r="J19" i="75"/>
  <c r="J20" i="75"/>
  <c r="J21" i="75"/>
  <c r="J22" i="75"/>
  <c r="J23" i="75"/>
  <c r="J24" i="75"/>
  <c r="J25" i="75"/>
  <c r="J26" i="75"/>
  <c r="J27" i="75"/>
  <c r="J28" i="75"/>
  <c r="J29" i="75"/>
  <c r="J12" i="75"/>
  <c r="J14" i="94"/>
  <c r="J15" i="94"/>
  <c r="J16" i="94"/>
  <c r="J17" i="94"/>
  <c r="J18" i="94"/>
  <c r="J19" i="94"/>
  <c r="J20" i="94"/>
  <c r="J21" i="94"/>
  <c r="J22" i="94"/>
  <c r="J23" i="94"/>
  <c r="J24" i="94"/>
  <c r="J25" i="94"/>
  <c r="J26" i="94"/>
  <c r="J27" i="94"/>
  <c r="J28" i="94"/>
  <c r="J29" i="94"/>
  <c r="J30" i="94"/>
  <c r="J13" i="94"/>
  <c r="J12" i="94"/>
  <c r="T53" i="69" l="1"/>
  <c r="T53" i="78"/>
  <c r="T53" i="92"/>
  <c r="M13" i="94"/>
  <c r="M14" i="94"/>
  <c r="M15" i="94"/>
  <c r="M16" i="94"/>
  <c r="M17" i="94"/>
  <c r="M18" i="94"/>
  <c r="M19" i="94"/>
  <c r="M20" i="94"/>
  <c r="M21" i="94"/>
  <c r="M22" i="94"/>
  <c r="M23" i="94"/>
  <c r="M24" i="94"/>
  <c r="M25" i="94"/>
  <c r="M26" i="94"/>
  <c r="M27" i="94"/>
  <c r="M28" i="94"/>
  <c r="M29" i="94"/>
  <c r="M30" i="94"/>
  <c r="M12" i="94"/>
  <c r="U53" i="92" l="1"/>
  <c r="U53" i="78"/>
  <c r="I13" i="75"/>
  <c r="I14" i="75"/>
  <c r="I15" i="75"/>
  <c r="I16" i="75"/>
  <c r="I17" i="75"/>
  <c r="I18" i="75"/>
  <c r="I19" i="75"/>
  <c r="I20" i="75"/>
  <c r="I21" i="75"/>
  <c r="I22" i="75"/>
  <c r="I23" i="75"/>
  <c r="I24" i="75"/>
  <c r="I25" i="75"/>
  <c r="I26" i="75"/>
  <c r="I27" i="75"/>
  <c r="I28" i="75"/>
  <c r="I29" i="75"/>
  <c r="I30" i="75"/>
  <c r="I12" i="75"/>
  <c r="I13" i="94"/>
  <c r="I14" i="94"/>
  <c r="I15" i="94"/>
  <c r="I16" i="94"/>
  <c r="I17" i="94"/>
  <c r="I18" i="94"/>
  <c r="I19" i="94"/>
  <c r="I20" i="94"/>
  <c r="I21" i="94"/>
  <c r="I22" i="94"/>
  <c r="I23" i="94"/>
  <c r="I24" i="94"/>
  <c r="I25" i="94"/>
  <c r="I26" i="94"/>
  <c r="I27" i="94"/>
  <c r="I28" i="94"/>
  <c r="I29" i="94"/>
  <c r="I30" i="94"/>
  <c r="I12" i="94"/>
  <c r="J56" i="81"/>
  <c r="J55" i="81"/>
  <c r="J54" i="81"/>
  <c r="J53" i="81"/>
  <c r="J52" i="81"/>
  <c r="J51" i="81"/>
  <c r="J50" i="81"/>
  <c r="J49" i="81"/>
  <c r="J48" i="81"/>
  <c r="J47" i="81"/>
  <c r="J46" i="81"/>
  <c r="J45" i="81"/>
  <c r="J44" i="81"/>
  <c r="J43" i="81"/>
  <c r="J42" i="81"/>
  <c r="J41" i="81"/>
  <c r="J40" i="81"/>
  <c r="J39" i="81"/>
  <c r="J38" i="81"/>
  <c r="J37" i="81"/>
  <c r="J36" i="81"/>
  <c r="J35" i="81"/>
  <c r="J34" i="81"/>
  <c r="J33" i="81"/>
  <c r="J32" i="81"/>
  <c r="J31" i="81"/>
  <c r="J30" i="81"/>
  <c r="J29" i="81"/>
  <c r="J28" i="81"/>
  <c r="J27" i="81"/>
  <c r="J26" i="81"/>
  <c r="J25" i="81"/>
  <c r="J24" i="81"/>
  <c r="J23" i="81"/>
  <c r="J22" i="81"/>
  <c r="J21" i="81"/>
  <c r="J20" i="81"/>
  <c r="J19" i="81"/>
  <c r="J18" i="81"/>
  <c r="J17" i="81"/>
  <c r="J16" i="81"/>
  <c r="J15" i="81"/>
  <c r="J14" i="81"/>
  <c r="J13" i="81"/>
  <c r="K13" i="74"/>
  <c r="K56" i="74"/>
  <c r="K55" i="74"/>
  <c r="K54" i="74"/>
  <c r="K53" i="74"/>
  <c r="K52" i="74"/>
  <c r="K51" i="74"/>
  <c r="K50" i="74"/>
  <c r="K49" i="74"/>
  <c r="K48" i="74"/>
  <c r="K47" i="74"/>
  <c r="K46" i="74"/>
  <c r="K45" i="74"/>
  <c r="K44" i="74"/>
  <c r="K43" i="74"/>
  <c r="K42" i="74"/>
  <c r="K41" i="74"/>
  <c r="K40" i="74"/>
  <c r="K39" i="74"/>
  <c r="K38" i="74"/>
  <c r="K37" i="74"/>
  <c r="K36" i="74"/>
  <c r="K35" i="74"/>
  <c r="K34" i="74"/>
  <c r="K33" i="74"/>
  <c r="K32" i="74"/>
  <c r="K31" i="74"/>
  <c r="K30" i="74"/>
  <c r="K29" i="74"/>
  <c r="K28" i="74"/>
  <c r="K27" i="74"/>
  <c r="K26" i="74"/>
  <c r="K25" i="74"/>
  <c r="K24" i="74"/>
  <c r="K23" i="74"/>
  <c r="K22" i="74"/>
  <c r="K21" i="74"/>
  <c r="K20" i="74"/>
  <c r="K19" i="74"/>
  <c r="K18" i="74"/>
  <c r="K17" i="74"/>
  <c r="K16" i="74"/>
  <c r="K15" i="74"/>
  <c r="K14" i="74"/>
  <c r="S56" i="66"/>
  <c r="S55" i="66"/>
  <c r="S54" i="66"/>
  <c r="S53" i="66"/>
  <c r="S52" i="66"/>
  <c r="S51" i="66"/>
  <c r="S50" i="66"/>
  <c r="S49" i="66"/>
  <c r="S48" i="66"/>
  <c r="S47" i="66"/>
  <c r="S46" i="66"/>
  <c r="S45" i="66"/>
  <c r="S44" i="66"/>
  <c r="S43" i="66"/>
  <c r="S42" i="66"/>
  <c r="S41" i="66"/>
  <c r="S40" i="66"/>
  <c r="S39" i="66"/>
  <c r="S38" i="66"/>
  <c r="S37" i="66"/>
  <c r="S36" i="66"/>
  <c r="S35" i="66"/>
  <c r="S34" i="66"/>
  <c r="S33" i="66"/>
  <c r="S32" i="66"/>
  <c r="S31" i="66"/>
  <c r="S30" i="66"/>
  <c r="S29" i="66"/>
  <c r="S28" i="66"/>
  <c r="S27" i="66"/>
  <c r="S26" i="66"/>
  <c r="S25" i="66"/>
  <c r="S24" i="66"/>
  <c r="S23" i="66"/>
  <c r="S22" i="66"/>
  <c r="S21" i="66"/>
  <c r="S20" i="66"/>
  <c r="S19" i="66"/>
  <c r="S18" i="66"/>
  <c r="S17" i="66"/>
  <c r="S16" i="66"/>
  <c r="S15" i="66"/>
  <c r="S14" i="66"/>
  <c r="S13" i="66"/>
  <c r="N56" i="66"/>
  <c r="N55" i="66"/>
  <c r="N54" i="66"/>
  <c r="N53" i="66"/>
  <c r="N52" i="66"/>
  <c r="N51" i="66"/>
  <c r="N50" i="66"/>
  <c r="N49" i="66"/>
  <c r="N48" i="66"/>
  <c r="N47" i="66"/>
  <c r="N46" i="66"/>
  <c r="N45" i="66"/>
  <c r="N44" i="66"/>
  <c r="N43" i="66"/>
  <c r="N42" i="66"/>
  <c r="N41" i="66"/>
  <c r="N40" i="66"/>
  <c r="N39" i="66"/>
  <c r="N38" i="66"/>
  <c r="N37" i="66"/>
  <c r="N36" i="66"/>
  <c r="N35" i="66"/>
  <c r="N34" i="66"/>
  <c r="N33" i="66"/>
  <c r="N32" i="66"/>
  <c r="N31" i="66"/>
  <c r="N30" i="66"/>
  <c r="N29" i="66"/>
  <c r="N28" i="66"/>
  <c r="N27" i="66"/>
  <c r="N26" i="66"/>
  <c r="N25" i="66"/>
  <c r="N24" i="66"/>
  <c r="N23" i="66"/>
  <c r="N22" i="66"/>
  <c r="N21" i="66"/>
  <c r="N20" i="66"/>
  <c r="N19" i="66"/>
  <c r="N18" i="66"/>
  <c r="N17" i="66"/>
  <c r="N16" i="66"/>
  <c r="N15" i="66"/>
  <c r="N14" i="66"/>
  <c r="N13" i="66"/>
  <c r="J13" i="49"/>
  <c r="J56" i="49"/>
  <c r="J55" i="49"/>
  <c r="J54" i="49"/>
  <c r="J53" i="49"/>
  <c r="J52" i="49"/>
  <c r="J51" i="49"/>
  <c r="J50" i="49"/>
  <c r="J49" i="49"/>
  <c r="J48" i="49"/>
  <c r="J47" i="49"/>
  <c r="J46" i="49"/>
  <c r="J45" i="49"/>
  <c r="J44" i="49"/>
  <c r="J43" i="49"/>
  <c r="J42" i="49"/>
  <c r="J41" i="49"/>
  <c r="J40" i="49"/>
  <c r="J39" i="49"/>
  <c r="J38" i="49"/>
  <c r="J37" i="49"/>
  <c r="J36" i="49"/>
  <c r="J35" i="49"/>
  <c r="J34" i="49"/>
  <c r="J33" i="49"/>
  <c r="J32" i="49"/>
  <c r="J31" i="49"/>
  <c r="J30" i="49"/>
  <c r="J29" i="49"/>
  <c r="J28" i="49"/>
  <c r="J27" i="49"/>
  <c r="J26" i="49"/>
  <c r="J25" i="49"/>
  <c r="J24" i="49"/>
  <c r="J23" i="49"/>
  <c r="J22" i="49"/>
  <c r="J21" i="49"/>
  <c r="J20" i="49"/>
  <c r="J19" i="49"/>
  <c r="J18" i="49"/>
  <c r="J17" i="49"/>
  <c r="J16" i="49"/>
  <c r="J15" i="49"/>
  <c r="J14" i="49"/>
  <c r="J14" i="72"/>
  <c r="J15" i="72"/>
  <c r="J16" i="72"/>
  <c r="J17" i="72"/>
  <c r="J18" i="72"/>
  <c r="J19" i="72"/>
  <c r="J20" i="72"/>
  <c r="J21" i="72"/>
  <c r="J22" i="72"/>
  <c r="J23" i="72"/>
  <c r="J24" i="72"/>
  <c r="J25" i="72"/>
  <c r="J26" i="72"/>
  <c r="J27" i="72"/>
  <c r="J28" i="72"/>
  <c r="J29" i="72"/>
  <c r="J30" i="72"/>
  <c r="J31" i="72"/>
  <c r="J32" i="72"/>
  <c r="J33" i="72"/>
  <c r="J34" i="72"/>
  <c r="J35" i="72"/>
  <c r="J36" i="72"/>
  <c r="J37" i="72"/>
  <c r="J38" i="72"/>
  <c r="J39" i="72"/>
  <c r="J40" i="72"/>
  <c r="J41" i="72"/>
  <c r="J42" i="72"/>
  <c r="J43" i="72"/>
  <c r="J44" i="72"/>
  <c r="J45" i="72"/>
  <c r="J46" i="72"/>
  <c r="J47" i="72"/>
  <c r="J48" i="72"/>
  <c r="J49" i="72"/>
  <c r="J50" i="72"/>
  <c r="J51" i="72"/>
  <c r="J52" i="72"/>
  <c r="J53" i="72"/>
  <c r="J54" i="72"/>
  <c r="J55" i="72"/>
  <c r="J56" i="72"/>
  <c r="J13" i="72"/>
  <c r="U53" i="69" l="1"/>
  <c r="K29" i="89" l="1"/>
  <c r="K30" i="89"/>
  <c r="K31" i="89"/>
  <c r="K32" i="89"/>
  <c r="K33" i="89"/>
  <c r="K34" i="89"/>
  <c r="K35" i="89"/>
  <c r="K36" i="89"/>
  <c r="K37" i="89"/>
  <c r="K38" i="89"/>
  <c r="K39" i="89"/>
  <c r="K40" i="89"/>
  <c r="K41" i="89"/>
  <c r="K42" i="89"/>
  <c r="K43" i="89"/>
  <c r="K44" i="89"/>
  <c r="K45" i="89"/>
  <c r="K46" i="89"/>
  <c r="K47" i="89"/>
  <c r="K48" i="89"/>
  <c r="K49" i="89"/>
  <c r="K50" i="89"/>
  <c r="K51" i="89"/>
  <c r="K52" i="89"/>
  <c r="K53" i="89"/>
  <c r="K54" i="89"/>
  <c r="K55" i="89"/>
  <c r="K56" i="89"/>
  <c r="K14" i="89"/>
  <c r="K15" i="89"/>
  <c r="K16" i="89"/>
  <c r="K17" i="89"/>
  <c r="K18" i="89"/>
  <c r="K19" i="89"/>
  <c r="K20" i="89"/>
  <c r="K21" i="89"/>
  <c r="K22" i="89"/>
  <c r="K23" i="89"/>
  <c r="K24" i="89"/>
  <c r="K25" i="89"/>
  <c r="K26" i="89"/>
  <c r="K27" i="89"/>
  <c r="K28" i="89"/>
  <c r="K13" i="89"/>
  <c r="K14" i="76"/>
  <c r="K15" i="76"/>
  <c r="K16" i="76"/>
  <c r="K17" i="76"/>
  <c r="K18" i="76"/>
  <c r="K19" i="76"/>
  <c r="K20" i="76"/>
  <c r="K21" i="76"/>
  <c r="K22" i="76"/>
  <c r="K23" i="76"/>
  <c r="K24" i="76"/>
  <c r="K25" i="76"/>
  <c r="K26" i="76"/>
  <c r="K27" i="76"/>
  <c r="K28" i="76"/>
  <c r="K29" i="76"/>
  <c r="K30" i="76"/>
  <c r="K31" i="76"/>
  <c r="K32" i="76"/>
  <c r="K33" i="76"/>
  <c r="K34" i="76"/>
  <c r="K35" i="76"/>
  <c r="K36" i="76"/>
  <c r="K37" i="76"/>
  <c r="K38" i="76"/>
  <c r="K39" i="76"/>
  <c r="K40" i="76"/>
  <c r="K41" i="76"/>
  <c r="K42" i="76"/>
  <c r="K43" i="76"/>
  <c r="K44" i="76"/>
  <c r="K45" i="76"/>
  <c r="K46" i="76"/>
  <c r="K47" i="76"/>
  <c r="K48" i="76"/>
  <c r="K49" i="76"/>
  <c r="K50" i="76"/>
  <c r="K51" i="76"/>
  <c r="K52" i="76"/>
  <c r="K53" i="76"/>
  <c r="K54" i="76"/>
  <c r="K55" i="76"/>
  <c r="K56" i="76"/>
  <c r="K13" i="76"/>
  <c r="I13" i="76" l="1"/>
  <c r="S56" i="88"/>
  <c r="S55" i="88"/>
  <c r="S54" i="88"/>
  <c r="S53" i="88"/>
  <c r="S52" i="88"/>
  <c r="S51" i="88"/>
  <c r="S50" i="88"/>
  <c r="S49" i="88"/>
  <c r="S48" i="88"/>
  <c r="S47" i="88"/>
  <c r="S46" i="88"/>
  <c r="S45" i="88"/>
  <c r="S44" i="88"/>
  <c r="S43" i="88"/>
  <c r="S42" i="88"/>
  <c r="S41" i="88"/>
  <c r="S40" i="88"/>
  <c r="S39" i="88"/>
  <c r="S38" i="88"/>
  <c r="S37" i="88"/>
  <c r="S36" i="88"/>
  <c r="S35" i="88"/>
  <c r="S34" i="88"/>
  <c r="S33" i="88"/>
  <c r="S32" i="88"/>
  <c r="S31" i="88"/>
  <c r="S30" i="88"/>
  <c r="S29" i="88"/>
  <c r="S28" i="88"/>
  <c r="S27" i="88"/>
  <c r="S26" i="88"/>
  <c r="S25" i="88"/>
  <c r="S24" i="88"/>
  <c r="S23" i="88"/>
  <c r="S22" i="88"/>
  <c r="S21" i="88"/>
  <c r="S20" i="88"/>
  <c r="S19" i="88"/>
  <c r="S18" i="88"/>
  <c r="S17" i="88"/>
  <c r="S16" i="88"/>
  <c r="S15" i="88"/>
  <c r="S14" i="88"/>
  <c r="S13" i="88"/>
  <c r="S14" i="40"/>
  <c r="S15" i="40"/>
  <c r="S16" i="40"/>
  <c r="S17" i="40"/>
  <c r="S18" i="40"/>
  <c r="S19" i="40"/>
  <c r="S20" i="40"/>
  <c r="S21" i="40"/>
  <c r="S22" i="40"/>
  <c r="S23" i="40"/>
  <c r="S24" i="40"/>
  <c r="S25" i="40"/>
  <c r="S26" i="40"/>
  <c r="S27" i="40"/>
  <c r="S28" i="40"/>
  <c r="S29" i="40"/>
  <c r="S30" i="40"/>
  <c r="S31" i="40"/>
  <c r="S32" i="40"/>
  <c r="S33" i="40"/>
  <c r="S34" i="40"/>
  <c r="S35" i="40"/>
  <c r="S36" i="40"/>
  <c r="S37" i="40"/>
  <c r="S38" i="40"/>
  <c r="S39" i="40"/>
  <c r="S40" i="40"/>
  <c r="S41" i="40"/>
  <c r="S42" i="40"/>
  <c r="S43" i="40"/>
  <c r="S44" i="40"/>
  <c r="S45" i="40"/>
  <c r="S46" i="40"/>
  <c r="S47" i="40"/>
  <c r="S48" i="40"/>
  <c r="S49" i="40"/>
  <c r="S50" i="40"/>
  <c r="S51" i="40"/>
  <c r="S52" i="40"/>
  <c r="S53" i="40"/>
  <c r="S54" i="40"/>
  <c r="S55" i="40"/>
  <c r="S56" i="40"/>
  <c r="S13" i="40"/>
  <c r="W75" i="90"/>
  <c r="V75" i="90"/>
  <c r="S75" i="90"/>
  <c r="R75" i="90"/>
  <c r="F75" i="90" s="1"/>
  <c r="Q75" i="90"/>
  <c r="P75" i="90"/>
  <c r="O75" i="90"/>
  <c r="N75" i="90"/>
  <c r="G75" i="90"/>
  <c r="E75" i="90"/>
  <c r="D75" i="90"/>
  <c r="C75" i="90"/>
  <c r="B75" i="90"/>
  <c r="S74" i="90"/>
  <c r="R74" i="90"/>
  <c r="Q74" i="90"/>
  <c r="P74" i="90"/>
  <c r="O74" i="90"/>
  <c r="N74" i="90"/>
  <c r="W73" i="90"/>
  <c r="V73" i="90"/>
  <c r="S73" i="90"/>
  <c r="R73" i="90"/>
  <c r="F73" i="90" s="1"/>
  <c r="Q73" i="90"/>
  <c r="P73" i="90"/>
  <c r="O73" i="90"/>
  <c r="N73" i="90"/>
  <c r="G73" i="90"/>
  <c r="E73" i="90"/>
  <c r="D73" i="90"/>
  <c r="C73" i="90"/>
  <c r="B73" i="90"/>
  <c r="S72" i="90"/>
  <c r="R72" i="90"/>
  <c r="Q72" i="90"/>
  <c r="P72" i="90"/>
  <c r="O72" i="90"/>
  <c r="N72" i="90"/>
  <c r="W71" i="90"/>
  <c r="V71" i="90"/>
  <c r="S71" i="90"/>
  <c r="R71" i="90"/>
  <c r="F71" i="90" s="1"/>
  <c r="Q71" i="90"/>
  <c r="P71" i="90"/>
  <c r="O71" i="90"/>
  <c r="N71" i="90"/>
  <c r="G71" i="90"/>
  <c r="E71" i="90"/>
  <c r="D71" i="90"/>
  <c r="C71" i="90"/>
  <c r="B71" i="90"/>
  <c r="S70" i="90"/>
  <c r="R70" i="90"/>
  <c r="Q70" i="90"/>
  <c r="P70" i="90"/>
  <c r="O70" i="90"/>
  <c r="N70" i="90"/>
  <c r="W69" i="90"/>
  <c r="V69" i="90"/>
  <c r="S69" i="90"/>
  <c r="R69" i="90"/>
  <c r="F69" i="90" s="1"/>
  <c r="Q69" i="90"/>
  <c r="P69" i="90"/>
  <c r="O69" i="90"/>
  <c r="N69" i="90"/>
  <c r="G69" i="90"/>
  <c r="E69" i="90"/>
  <c r="D69" i="90"/>
  <c r="C69" i="90"/>
  <c r="B69" i="90"/>
  <c r="S68" i="90"/>
  <c r="R68" i="90"/>
  <c r="Q68" i="90"/>
  <c r="P68" i="90"/>
  <c r="O68" i="90"/>
  <c r="N68" i="90"/>
  <c r="W67" i="90"/>
  <c r="V67" i="90"/>
  <c r="S67" i="90"/>
  <c r="R67" i="90"/>
  <c r="F67" i="90" s="1"/>
  <c r="Q67" i="90"/>
  <c r="P67" i="90"/>
  <c r="O67" i="90"/>
  <c r="N67" i="90"/>
  <c r="G67" i="90"/>
  <c r="E67" i="90"/>
  <c r="D67" i="90"/>
  <c r="C67" i="90"/>
  <c r="B67" i="90"/>
  <c r="S66" i="90"/>
  <c r="R66" i="90"/>
  <c r="Q66" i="90"/>
  <c r="P66" i="90"/>
  <c r="O66" i="90"/>
  <c r="N66" i="90"/>
  <c r="W65" i="90"/>
  <c r="V65" i="90"/>
  <c r="S65" i="90"/>
  <c r="R65" i="90"/>
  <c r="F65" i="90" s="1"/>
  <c r="Q65" i="90"/>
  <c r="P65" i="90"/>
  <c r="O65" i="90"/>
  <c r="N65" i="90"/>
  <c r="G65" i="90"/>
  <c r="E65" i="90"/>
  <c r="D65" i="90"/>
  <c r="C65" i="90"/>
  <c r="B65" i="90"/>
  <c r="S64" i="90"/>
  <c r="R64" i="90"/>
  <c r="Q64" i="90"/>
  <c r="P64" i="90"/>
  <c r="O64" i="90"/>
  <c r="N64" i="90"/>
  <c r="W63" i="90"/>
  <c r="V63" i="90"/>
  <c r="S63" i="90"/>
  <c r="R63" i="90"/>
  <c r="F63" i="90" s="1"/>
  <c r="Q63" i="90"/>
  <c r="P63" i="90"/>
  <c r="O63" i="90"/>
  <c r="N63" i="90"/>
  <c r="G63" i="90"/>
  <c r="E63" i="90"/>
  <c r="D63" i="90"/>
  <c r="C63" i="90"/>
  <c r="B63" i="90"/>
  <c r="S62" i="90"/>
  <c r="R62" i="90"/>
  <c r="Q62" i="90"/>
  <c r="P62" i="90"/>
  <c r="O62" i="90"/>
  <c r="N62" i="90"/>
  <c r="W61" i="90"/>
  <c r="V61" i="90"/>
  <c r="S61" i="90"/>
  <c r="R61" i="90"/>
  <c r="F61" i="90" s="1"/>
  <c r="Q61" i="90"/>
  <c r="P61" i="90"/>
  <c r="O61" i="90"/>
  <c r="N61" i="90"/>
  <c r="G61" i="90"/>
  <c r="E61" i="90"/>
  <c r="D61" i="90"/>
  <c r="C61" i="90"/>
  <c r="B61" i="90"/>
  <c r="S60" i="90"/>
  <c r="R60" i="90"/>
  <c r="Q60" i="90"/>
  <c r="P60" i="90"/>
  <c r="O60" i="90"/>
  <c r="N60" i="90"/>
  <c r="W59" i="90"/>
  <c r="V59" i="90"/>
  <c r="S59" i="90"/>
  <c r="R59" i="90"/>
  <c r="F59" i="90" s="1"/>
  <c r="Q59" i="90"/>
  <c r="P59" i="90"/>
  <c r="O59" i="90"/>
  <c r="N59" i="90"/>
  <c r="G59" i="90"/>
  <c r="E59" i="90"/>
  <c r="D59" i="90"/>
  <c r="C59" i="90"/>
  <c r="B59" i="90"/>
  <c r="S58" i="90"/>
  <c r="R58" i="90"/>
  <c r="Q58" i="90"/>
  <c r="P58" i="90"/>
  <c r="O58" i="90"/>
  <c r="N58" i="90"/>
  <c r="W57" i="90"/>
  <c r="V57" i="90"/>
  <c r="S57" i="90"/>
  <c r="R57" i="90"/>
  <c r="F57" i="90" s="1"/>
  <c r="Q57" i="90"/>
  <c r="P57" i="90"/>
  <c r="O57" i="90"/>
  <c r="N57" i="90"/>
  <c r="G57" i="90"/>
  <c r="E57" i="90"/>
  <c r="D57" i="90"/>
  <c r="C57" i="90"/>
  <c r="B57" i="90"/>
  <c r="S56" i="90"/>
  <c r="R56" i="90"/>
  <c r="Q56" i="90"/>
  <c r="P56" i="90"/>
  <c r="O56" i="90"/>
  <c r="N56" i="90"/>
  <c r="W55" i="90"/>
  <c r="V55" i="90"/>
  <c r="S55" i="90"/>
  <c r="R55" i="90"/>
  <c r="F55" i="90" s="1"/>
  <c r="Q55" i="90"/>
  <c r="P55" i="90"/>
  <c r="O55" i="90"/>
  <c r="N55" i="90"/>
  <c r="G55" i="90"/>
  <c r="E55" i="90"/>
  <c r="D55" i="90"/>
  <c r="C55" i="90"/>
  <c r="B55" i="90"/>
  <c r="S54" i="90"/>
  <c r="R54" i="90"/>
  <c r="Q54" i="90"/>
  <c r="P54" i="90"/>
  <c r="O54" i="90"/>
  <c r="N54" i="90"/>
  <c r="W53" i="90"/>
  <c r="V53" i="90"/>
  <c r="S53" i="90"/>
  <c r="R53" i="90"/>
  <c r="F53" i="90" s="1"/>
  <c r="Q53" i="90"/>
  <c r="P53" i="90"/>
  <c r="O53" i="90"/>
  <c r="N53" i="90"/>
  <c r="G53" i="90"/>
  <c r="E53" i="90"/>
  <c r="D53" i="90"/>
  <c r="C53" i="90"/>
  <c r="B53" i="90"/>
  <c r="S52" i="90"/>
  <c r="R52" i="90"/>
  <c r="Q52" i="90"/>
  <c r="P52" i="90"/>
  <c r="O52" i="90"/>
  <c r="N52" i="90"/>
  <c r="W51" i="90"/>
  <c r="V51" i="90"/>
  <c r="S51" i="90"/>
  <c r="R51" i="90"/>
  <c r="F51" i="90" s="1"/>
  <c r="Q51" i="90"/>
  <c r="P51" i="90"/>
  <c r="O51" i="90"/>
  <c r="N51" i="90"/>
  <c r="G51" i="90"/>
  <c r="E51" i="90"/>
  <c r="D51" i="90"/>
  <c r="C51" i="90"/>
  <c r="B51" i="90"/>
  <c r="S50" i="90"/>
  <c r="R50" i="90"/>
  <c r="Q50" i="90"/>
  <c r="P50" i="90"/>
  <c r="O50" i="90"/>
  <c r="N50" i="90"/>
  <c r="W49" i="90"/>
  <c r="V49" i="90"/>
  <c r="S49" i="90"/>
  <c r="R49" i="90"/>
  <c r="F49" i="90" s="1"/>
  <c r="Q49" i="90"/>
  <c r="P49" i="90"/>
  <c r="O49" i="90"/>
  <c r="N49" i="90"/>
  <c r="G49" i="90"/>
  <c r="E49" i="90"/>
  <c r="D49" i="90"/>
  <c r="C49" i="90"/>
  <c r="B49" i="90"/>
  <c r="S48" i="90"/>
  <c r="R48" i="90"/>
  <c r="Q48" i="90"/>
  <c r="P48" i="90"/>
  <c r="O48" i="90"/>
  <c r="N48" i="90"/>
  <c r="W47" i="90"/>
  <c r="V47" i="90"/>
  <c r="S47" i="90"/>
  <c r="R47" i="90"/>
  <c r="F47" i="90" s="1"/>
  <c r="Q47" i="90"/>
  <c r="P47" i="90"/>
  <c r="O47" i="90"/>
  <c r="N47" i="90"/>
  <c r="G47" i="90"/>
  <c r="E47" i="90"/>
  <c r="D47" i="90"/>
  <c r="C47" i="90"/>
  <c r="B47" i="90"/>
  <c r="S46" i="90"/>
  <c r="R46" i="90"/>
  <c r="Q46" i="90"/>
  <c r="P46" i="90"/>
  <c r="O46" i="90"/>
  <c r="N46" i="90"/>
  <c r="W45" i="90"/>
  <c r="V45" i="90"/>
  <c r="S45" i="90"/>
  <c r="R45" i="90"/>
  <c r="F45" i="90" s="1"/>
  <c r="Q45" i="90"/>
  <c r="P45" i="90"/>
  <c r="O45" i="90"/>
  <c r="N45" i="90"/>
  <c r="G45" i="90"/>
  <c r="E45" i="90"/>
  <c r="D45" i="90"/>
  <c r="C45" i="90"/>
  <c r="B45" i="90"/>
  <c r="S44" i="90"/>
  <c r="R44" i="90"/>
  <c r="Q44" i="90"/>
  <c r="P44" i="90"/>
  <c r="O44" i="90"/>
  <c r="N44" i="90"/>
  <c r="W43" i="90"/>
  <c r="V43" i="90"/>
  <c r="S43" i="90"/>
  <c r="R43" i="90"/>
  <c r="F43" i="90" s="1"/>
  <c r="Q43" i="90"/>
  <c r="P43" i="90"/>
  <c r="O43" i="90"/>
  <c r="N43" i="90"/>
  <c r="G43" i="90"/>
  <c r="E43" i="90"/>
  <c r="D43" i="90"/>
  <c r="C43" i="90"/>
  <c r="B43" i="90"/>
  <c r="S42" i="90"/>
  <c r="R42" i="90"/>
  <c r="Q42" i="90"/>
  <c r="P42" i="90"/>
  <c r="O42" i="90"/>
  <c r="N42" i="90"/>
  <c r="W41" i="90"/>
  <c r="V41" i="90"/>
  <c r="S41" i="90"/>
  <c r="R41" i="90"/>
  <c r="F41" i="90" s="1"/>
  <c r="Q41" i="90"/>
  <c r="P41" i="90"/>
  <c r="O41" i="90"/>
  <c r="N41" i="90"/>
  <c r="G41" i="90"/>
  <c r="E41" i="90"/>
  <c r="D41" i="90"/>
  <c r="C41" i="90"/>
  <c r="B41" i="90"/>
  <c r="S40" i="90"/>
  <c r="R40" i="90"/>
  <c r="Q40" i="90"/>
  <c r="P40" i="90"/>
  <c r="O40" i="90"/>
  <c r="N40" i="90"/>
  <c r="W39" i="90"/>
  <c r="V39" i="90"/>
  <c r="S39" i="90"/>
  <c r="R39" i="90"/>
  <c r="F39" i="90" s="1"/>
  <c r="Q39" i="90"/>
  <c r="P39" i="90"/>
  <c r="O39" i="90"/>
  <c r="N39" i="90"/>
  <c r="G39" i="90"/>
  <c r="E39" i="90"/>
  <c r="D39" i="90"/>
  <c r="C39" i="90"/>
  <c r="B39" i="90"/>
  <c r="S38" i="90"/>
  <c r="R38" i="90"/>
  <c r="Q38" i="90"/>
  <c r="P38" i="90"/>
  <c r="O38" i="90"/>
  <c r="N38" i="90"/>
  <c r="W37" i="90"/>
  <c r="V37" i="90"/>
  <c r="S37" i="90"/>
  <c r="R37" i="90"/>
  <c r="F37" i="90"/>
  <c r="Q37" i="90"/>
  <c r="P37" i="90"/>
  <c r="O37" i="90"/>
  <c r="N37" i="90"/>
  <c r="G37" i="90"/>
  <c r="E37" i="90"/>
  <c r="D37" i="90"/>
  <c r="C37" i="90"/>
  <c r="B37" i="90"/>
  <c r="S36" i="90"/>
  <c r="R36" i="90"/>
  <c r="Q36" i="90"/>
  <c r="P36" i="90"/>
  <c r="O36" i="90"/>
  <c r="N36" i="90"/>
  <c r="W35" i="90"/>
  <c r="V35" i="90"/>
  <c r="S35" i="90"/>
  <c r="R35" i="90"/>
  <c r="F35" i="90" s="1"/>
  <c r="Q35" i="90"/>
  <c r="P35" i="90"/>
  <c r="O35" i="90"/>
  <c r="N35" i="90"/>
  <c r="G35" i="90"/>
  <c r="E35" i="90"/>
  <c r="D35" i="90"/>
  <c r="C35" i="90"/>
  <c r="B35" i="90"/>
  <c r="S34" i="90"/>
  <c r="R34" i="90"/>
  <c r="Q34" i="90"/>
  <c r="P34" i="90"/>
  <c r="O34" i="90"/>
  <c r="N34" i="90"/>
  <c r="W33" i="90"/>
  <c r="V33" i="90"/>
  <c r="S33" i="90"/>
  <c r="R33" i="90"/>
  <c r="F33" i="90" s="1"/>
  <c r="Q33" i="90"/>
  <c r="P33" i="90"/>
  <c r="O33" i="90"/>
  <c r="N33" i="90"/>
  <c r="G33" i="90"/>
  <c r="E33" i="90"/>
  <c r="D33" i="90"/>
  <c r="C33" i="90"/>
  <c r="B33" i="90"/>
  <c r="S32" i="90"/>
  <c r="R32" i="90"/>
  <c r="Q32" i="90"/>
  <c r="P32" i="90"/>
  <c r="O32" i="90"/>
  <c r="N32" i="90"/>
  <c r="W31" i="90"/>
  <c r="V31" i="90"/>
  <c r="S31" i="90"/>
  <c r="R31" i="90"/>
  <c r="F31" i="90" s="1"/>
  <c r="Q31" i="90"/>
  <c r="P31" i="90"/>
  <c r="O31" i="90"/>
  <c r="N31" i="90"/>
  <c r="G31" i="90"/>
  <c r="E31" i="90"/>
  <c r="D31" i="90"/>
  <c r="C31" i="90"/>
  <c r="B31" i="90"/>
  <c r="S30" i="90"/>
  <c r="R30" i="90"/>
  <c r="Q30" i="90"/>
  <c r="P30" i="90"/>
  <c r="O30" i="90"/>
  <c r="N30" i="90"/>
  <c r="W29" i="90"/>
  <c r="V29" i="90"/>
  <c r="S29" i="90"/>
  <c r="R29" i="90"/>
  <c r="F29" i="90" s="1"/>
  <c r="Q29" i="90"/>
  <c r="P29" i="90"/>
  <c r="O29" i="90"/>
  <c r="N29" i="90"/>
  <c r="G29" i="90"/>
  <c r="E29" i="90"/>
  <c r="D29" i="90"/>
  <c r="C29" i="90"/>
  <c r="B29" i="90"/>
  <c r="S28" i="90"/>
  <c r="R28" i="90"/>
  <c r="Q28" i="90"/>
  <c r="P28" i="90"/>
  <c r="O28" i="90"/>
  <c r="N28" i="90"/>
  <c r="W27" i="90"/>
  <c r="V27" i="90"/>
  <c r="S27" i="90"/>
  <c r="R27" i="90"/>
  <c r="F27" i="90" s="1"/>
  <c r="Q27" i="90"/>
  <c r="P27" i="90"/>
  <c r="O27" i="90"/>
  <c r="N27" i="90"/>
  <c r="G27" i="90"/>
  <c r="E27" i="90"/>
  <c r="D27" i="90"/>
  <c r="C27" i="90"/>
  <c r="B27" i="90"/>
  <c r="S26" i="90"/>
  <c r="R26" i="90"/>
  <c r="Q26" i="90"/>
  <c r="P26" i="90"/>
  <c r="O26" i="90"/>
  <c r="N26" i="90"/>
  <c r="W25" i="90"/>
  <c r="V25" i="90"/>
  <c r="S25" i="90"/>
  <c r="R25" i="90"/>
  <c r="F25" i="90" s="1"/>
  <c r="Q25" i="90"/>
  <c r="P25" i="90"/>
  <c r="O25" i="90"/>
  <c r="N25" i="90"/>
  <c r="G25" i="90"/>
  <c r="E25" i="90"/>
  <c r="D25" i="90"/>
  <c r="C25" i="90"/>
  <c r="B25" i="90"/>
  <c r="S24" i="90"/>
  <c r="R24" i="90"/>
  <c r="Q24" i="90"/>
  <c r="P24" i="90"/>
  <c r="O24" i="90"/>
  <c r="N24" i="90"/>
  <c r="W23" i="90"/>
  <c r="V23" i="90"/>
  <c r="S23" i="90"/>
  <c r="R23" i="90"/>
  <c r="F23" i="90" s="1"/>
  <c r="Q23" i="90"/>
  <c r="P23" i="90"/>
  <c r="O23" i="90"/>
  <c r="N23" i="90"/>
  <c r="G23" i="90"/>
  <c r="E23" i="90"/>
  <c r="D23" i="90"/>
  <c r="C23" i="90"/>
  <c r="B23" i="90"/>
  <c r="S22" i="90"/>
  <c r="R22" i="90"/>
  <c r="Q22" i="90"/>
  <c r="P22" i="90"/>
  <c r="O22" i="90"/>
  <c r="N22" i="90"/>
  <c r="W21" i="90"/>
  <c r="V21" i="90"/>
  <c r="S21" i="90"/>
  <c r="R21" i="90"/>
  <c r="F21" i="90" s="1"/>
  <c r="Q21" i="90"/>
  <c r="P21" i="90"/>
  <c r="O21" i="90"/>
  <c r="N21" i="90"/>
  <c r="G21" i="90"/>
  <c r="E21" i="90"/>
  <c r="D21" i="90"/>
  <c r="C21" i="90"/>
  <c r="B21" i="90"/>
  <c r="S20" i="90"/>
  <c r="R20" i="90"/>
  <c r="Q20" i="90"/>
  <c r="P20" i="90"/>
  <c r="O20" i="90"/>
  <c r="N20" i="90"/>
  <c r="W19" i="90"/>
  <c r="V19" i="90"/>
  <c r="S19" i="90"/>
  <c r="R19" i="90"/>
  <c r="F19" i="90" s="1"/>
  <c r="Q19" i="90"/>
  <c r="P19" i="90"/>
  <c r="O19" i="90"/>
  <c r="N19" i="90"/>
  <c r="G19" i="90"/>
  <c r="E19" i="90"/>
  <c r="D19" i="90"/>
  <c r="C19" i="90"/>
  <c r="B19" i="90"/>
  <c r="S18" i="90"/>
  <c r="R18" i="90"/>
  <c r="Q18" i="90"/>
  <c r="P18" i="90"/>
  <c r="O18" i="90"/>
  <c r="N18" i="90"/>
  <c r="W17" i="90"/>
  <c r="V17" i="90"/>
  <c r="S17" i="90"/>
  <c r="R17" i="90"/>
  <c r="F17" i="90" s="1"/>
  <c r="Q17" i="90"/>
  <c r="P17" i="90"/>
  <c r="O17" i="90"/>
  <c r="N17" i="90"/>
  <c r="G17" i="90"/>
  <c r="E17" i="90"/>
  <c r="D17" i="90"/>
  <c r="C17" i="90"/>
  <c r="B17" i="90"/>
  <c r="S16" i="90"/>
  <c r="R16" i="90"/>
  <c r="Q16" i="90"/>
  <c r="P16" i="90"/>
  <c r="O16" i="90"/>
  <c r="N16" i="90"/>
  <c r="W15" i="90"/>
  <c r="V15" i="90"/>
  <c r="S15" i="90"/>
  <c r="R15" i="90"/>
  <c r="F15" i="90" s="1"/>
  <c r="Q15" i="90"/>
  <c r="P15" i="90"/>
  <c r="O15" i="90"/>
  <c r="N15" i="90"/>
  <c r="G15" i="90"/>
  <c r="E15" i="90"/>
  <c r="D15" i="90"/>
  <c r="C15" i="90"/>
  <c r="B15" i="90"/>
  <c r="S14" i="90"/>
  <c r="R14" i="90"/>
  <c r="Q14" i="90"/>
  <c r="P14" i="90"/>
  <c r="O14" i="90"/>
  <c r="N14" i="90"/>
  <c r="W13" i="90"/>
  <c r="V13" i="90"/>
  <c r="S13" i="90"/>
  <c r="R13" i="90"/>
  <c r="F13" i="90" s="1"/>
  <c r="Q13" i="90"/>
  <c r="P13" i="90"/>
  <c r="O13" i="90"/>
  <c r="N13" i="90"/>
  <c r="G13" i="90"/>
  <c r="E13" i="90"/>
  <c r="D13" i="90"/>
  <c r="C13" i="90"/>
  <c r="B13" i="90"/>
  <c r="W53" i="87"/>
  <c r="W55" i="87"/>
  <c r="W57" i="87"/>
  <c r="W59" i="87"/>
  <c r="W61" i="87"/>
  <c r="W63" i="87"/>
  <c r="W65" i="87"/>
  <c r="W67" i="87"/>
  <c r="W69" i="87"/>
  <c r="W71" i="87"/>
  <c r="W73" i="87"/>
  <c r="W75" i="87"/>
  <c r="V75" i="87"/>
  <c r="S75" i="87"/>
  <c r="R75" i="87"/>
  <c r="F75" i="87" s="1"/>
  <c r="Q75" i="87"/>
  <c r="P75" i="87"/>
  <c r="O75" i="87"/>
  <c r="N75" i="87"/>
  <c r="G75" i="87"/>
  <c r="E75" i="87"/>
  <c r="D75" i="87"/>
  <c r="C75" i="87"/>
  <c r="B75" i="87"/>
  <c r="S74" i="87"/>
  <c r="R74" i="87"/>
  <c r="Q74" i="87"/>
  <c r="P74" i="87"/>
  <c r="O74" i="87"/>
  <c r="N74" i="87"/>
  <c r="V73" i="87"/>
  <c r="S73" i="87"/>
  <c r="R73" i="87"/>
  <c r="F73" i="87" s="1"/>
  <c r="Q73" i="87"/>
  <c r="P73" i="87"/>
  <c r="O73" i="87"/>
  <c r="N73" i="87"/>
  <c r="G73" i="87"/>
  <c r="E73" i="87"/>
  <c r="D73" i="87"/>
  <c r="C73" i="87"/>
  <c r="B73" i="87"/>
  <c r="S72" i="87"/>
  <c r="R72" i="87"/>
  <c r="Q72" i="87"/>
  <c r="P72" i="87"/>
  <c r="O72" i="87"/>
  <c r="N72" i="87"/>
  <c r="V71" i="87"/>
  <c r="S71" i="87"/>
  <c r="R71" i="87"/>
  <c r="F71" i="87" s="1"/>
  <c r="Q71" i="87"/>
  <c r="P71" i="87"/>
  <c r="O71" i="87"/>
  <c r="N71" i="87"/>
  <c r="G71" i="87"/>
  <c r="E71" i="87"/>
  <c r="D71" i="87"/>
  <c r="C71" i="87"/>
  <c r="B71" i="87"/>
  <c r="S70" i="87"/>
  <c r="R70" i="87"/>
  <c r="Q70" i="87"/>
  <c r="P70" i="87"/>
  <c r="O70" i="87"/>
  <c r="N70" i="87"/>
  <c r="V69" i="87"/>
  <c r="S69" i="87"/>
  <c r="R69" i="87"/>
  <c r="F69" i="87" s="1"/>
  <c r="Q69" i="87"/>
  <c r="P69" i="87"/>
  <c r="O69" i="87"/>
  <c r="N69" i="87"/>
  <c r="G69" i="87"/>
  <c r="E69" i="87"/>
  <c r="D69" i="87"/>
  <c r="C69" i="87"/>
  <c r="B69" i="87"/>
  <c r="S68" i="87"/>
  <c r="R68" i="87"/>
  <c r="Q68" i="87"/>
  <c r="P68" i="87"/>
  <c r="O68" i="87"/>
  <c r="N68" i="87"/>
  <c r="V67" i="87"/>
  <c r="S67" i="87"/>
  <c r="R67" i="87"/>
  <c r="F67" i="87" s="1"/>
  <c r="Q67" i="87"/>
  <c r="P67" i="87"/>
  <c r="O67" i="87"/>
  <c r="N67" i="87"/>
  <c r="G67" i="87"/>
  <c r="E67" i="87"/>
  <c r="D67" i="87"/>
  <c r="C67" i="87"/>
  <c r="B67" i="87"/>
  <c r="S66" i="87"/>
  <c r="R66" i="87"/>
  <c r="Q66" i="87"/>
  <c r="P66" i="87"/>
  <c r="O66" i="87"/>
  <c r="N66" i="87"/>
  <c r="V65" i="87"/>
  <c r="S65" i="87"/>
  <c r="R65" i="87"/>
  <c r="F65" i="87" s="1"/>
  <c r="Q65" i="87"/>
  <c r="P65" i="87"/>
  <c r="O65" i="87"/>
  <c r="N65" i="87"/>
  <c r="G65" i="87"/>
  <c r="E65" i="87"/>
  <c r="D65" i="87"/>
  <c r="C65" i="87"/>
  <c r="B65" i="87"/>
  <c r="S64" i="87"/>
  <c r="R64" i="87"/>
  <c r="Q64" i="87"/>
  <c r="P64" i="87"/>
  <c r="O64" i="87"/>
  <c r="N64" i="87"/>
  <c r="V63" i="87"/>
  <c r="S63" i="87"/>
  <c r="R63" i="87"/>
  <c r="F63" i="87" s="1"/>
  <c r="Q63" i="87"/>
  <c r="P63" i="87"/>
  <c r="O63" i="87"/>
  <c r="N63" i="87"/>
  <c r="G63" i="87"/>
  <c r="E63" i="87"/>
  <c r="D63" i="87"/>
  <c r="C63" i="87"/>
  <c r="B63" i="87"/>
  <c r="S62" i="87"/>
  <c r="R62" i="87"/>
  <c r="Q62" i="87"/>
  <c r="P62" i="87"/>
  <c r="O62" i="87"/>
  <c r="N62" i="87"/>
  <c r="V61" i="87"/>
  <c r="S61" i="87"/>
  <c r="R61" i="87"/>
  <c r="F61" i="87" s="1"/>
  <c r="Q61" i="87"/>
  <c r="P61" i="87"/>
  <c r="O61" i="87"/>
  <c r="N61" i="87"/>
  <c r="T61" i="87" s="1"/>
  <c r="G61" i="87"/>
  <c r="E61" i="87"/>
  <c r="D61" i="87"/>
  <c r="C61" i="87"/>
  <c r="B61" i="87"/>
  <c r="S60" i="87"/>
  <c r="R60" i="87"/>
  <c r="Q60" i="87"/>
  <c r="P60" i="87"/>
  <c r="O60" i="87"/>
  <c r="N60" i="87"/>
  <c r="V59" i="87"/>
  <c r="S59" i="87"/>
  <c r="R59" i="87"/>
  <c r="F59" i="87" s="1"/>
  <c r="Q59" i="87"/>
  <c r="P59" i="87"/>
  <c r="O59" i="87"/>
  <c r="N59" i="87"/>
  <c r="G59" i="87"/>
  <c r="E59" i="87"/>
  <c r="D59" i="87"/>
  <c r="C59" i="87"/>
  <c r="B59" i="87"/>
  <c r="S58" i="87"/>
  <c r="R58" i="87"/>
  <c r="Q58" i="87"/>
  <c r="P58" i="87"/>
  <c r="O58" i="87"/>
  <c r="N58" i="87"/>
  <c r="V57" i="87"/>
  <c r="S57" i="87"/>
  <c r="R57" i="87"/>
  <c r="F57" i="87" s="1"/>
  <c r="Q57" i="87"/>
  <c r="P57" i="87"/>
  <c r="O57" i="87"/>
  <c r="N57" i="87"/>
  <c r="G57" i="87"/>
  <c r="E57" i="87"/>
  <c r="D57" i="87"/>
  <c r="C57" i="87"/>
  <c r="B57" i="87"/>
  <c r="S56" i="87"/>
  <c r="R56" i="87"/>
  <c r="Q56" i="87"/>
  <c r="P56" i="87"/>
  <c r="O56" i="87"/>
  <c r="N56" i="87"/>
  <c r="V55" i="87"/>
  <c r="S55" i="87"/>
  <c r="R55" i="87"/>
  <c r="F55" i="87" s="1"/>
  <c r="Q55" i="87"/>
  <c r="P55" i="87"/>
  <c r="O55" i="87"/>
  <c r="N55" i="87"/>
  <c r="G55" i="87"/>
  <c r="E55" i="87"/>
  <c r="D55" i="87"/>
  <c r="C55" i="87"/>
  <c r="B55" i="87"/>
  <c r="S54" i="87"/>
  <c r="R54" i="87"/>
  <c r="Q54" i="87"/>
  <c r="P54" i="87"/>
  <c r="O54" i="87"/>
  <c r="N54" i="87"/>
  <c r="V53" i="87"/>
  <c r="S53" i="87"/>
  <c r="R53" i="87"/>
  <c r="F53" i="87" s="1"/>
  <c r="Q53" i="87"/>
  <c r="P53" i="87"/>
  <c r="O53" i="87"/>
  <c r="N53" i="87"/>
  <c r="T53" i="87" s="1"/>
  <c r="G53" i="87"/>
  <c r="E53" i="87"/>
  <c r="D53" i="87"/>
  <c r="C53" i="87"/>
  <c r="B53" i="87"/>
  <c r="S52" i="87"/>
  <c r="R52" i="87"/>
  <c r="Q52" i="87"/>
  <c r="P52" i="87"/>
  <c r="O52" i="87"/>
  <c r="N52" i="87"/>
  <c r="V51" i="87"/>
  <c r="S51" i="87"/>
  <c r="R51" i="87"/>
  <c r="F51" i="87" s="1"/>
  <c r="Q51" i="87"/>
  <c r="P51" i="87"/>
  <c r="O51" i="87"/>
  <c r="N51" i="87"/>
  <c r="G51" i="87"/>
  <c r="E51" i="87"/>
  <c r="D51" i="87"/>
  <c r="C51" i="87"/>
  <c r="B51" i="87"/>
  <c r="S50" i="87"/>
  <c r="R50" i="87"/>
  <c r="Q50" i="87"/>
  <c r="P50" i="87"/>
  <c r="O50" i="87"/>
  <c r="N50" i="87"/>
  <c r="V49" i="87"/>
  <c r="S49" i="87"/>
  <c r="R49" i="87"/>
  <c r="F49" i="87" s="1"/>
  <c r="Q49" i="87"/>
  <c r="P49" i="87"/>
  <c r="O49" i="87"/>
  <c r="N49" i="87"/>
  <c r="G49" i="87"/>
  <c r="E49" i="87"/>
  <c r="D49" i="87"/>
  <c r="C49" i="87"/>
  <c r="B49" i="87"/>
  <c r="Q52" i="26"/>
  <c r="D52" i="26"/>
  <c r="C52" i="26"/>
  <c r="B52" i="26"/>
  <c r="Q50" i="26"/>
  <c r="D50" i="26"/>
  <c r="C50" i="26"/>
  <c r="B50" i="26"/>
  <c r="Q48" i="26"/>
  <c r="D48" i="26"/>
  <c r="C48" i="26"/>
  <c r="B48" i="26"/>
  <c r="Q46" i="26"/>
  <c r="D46" i="26"/>
  <c r="C46" i="26"/>
  <c r="B46" i="26"/>
  <c r="Q44" i="26"/>
  <c r="D44" i="26"/>
  <c r="C44" i="26"/>
  <c r="B44" i="26"/>
  <c r="Q42" i="26"/>
  <c r="D42" i="26"/>
  <c r="C42" i="26"/>
  <c r="B42" i="26"/>
  <c r="Q40" i="26"/>
  <c r="D40" i="26"/>
  <c r="C40" i="26"/>
  <c r="B40" i="26"/>
  <c r="Q38" i="26"/>
  <c r="D38" i="26"/>
  <c r="C38" i="26"/>
  <c r="B38" i="26"/>
  <c r="Q36" i="26"/>
  <c r="D36" i="26"/>
  <c r="C36" i="26"/>
  <c r="B36" i="26"/>
  <c r="Q34" i="26"/>
  <c r="D34" i="26"/>
  <c r="C34" i="26"/>
  <c r="B34" i="26"/>
  <c r="Q32" i="26"/>
  <c r="D32" i="26"/>
  <c r="C32" i="26"/>
  <c r="B32" i="26"/>
  <c r="Q30" i="26"/>
  <c r="D30" i="26"/>
  <c r="C30" i="26"/>
  <c r="B30" i="26"/>
  <c r="Q28" i="26"/>
  <c r="D28" i="26"/>
  <c r="C28" i="26"/>
  <c r="B28" i="26"/>
  <c r="Q26" i="26"/>
  <c r="D26" i="26"/>
  <c r="C26" i="26"/>
  <c r="B26" i="26"/>
  <c r="Q24" i="26"/>
  <c r="D24" i="26"/>
  <c r="C24" i="26"/>
  <c r="B24" i="26"/>
  <c r="Q22" i="26"/>
  <c r="D22" i="26"/>
  <c r="C22" i="26"/>
  <c r="B22" i="26"/>
  <c r="Q20" i="26"/>
  <c r="D20" i="26"/>
  <c r="C20" i="26"/>
  <c r="B20" i="26"/>
  <c r="Q18" i="26"/>
  <c r="D18" i="26"/>
  <c r="C18" i="26"/>
  <c r="B18" i="26"/>
  <c r="Q16" i="26"/>
  <c r="D16" i="26"/>
  <c r="C16" i="26"/>
  <c r="B16" i="26"/>
  <c r="Q14" i="26"/>
  <c r="D14" i="26"/>
  <c r="C14" i="26"/>
  <c r="B14" i="26"/>
  <c r="Q12" i="26"/>
  <c r="D12" i="26"/>
  <c r="C12" i="26"/>
  <c r="B12" i="26"/>
  <c r="Q10" i="26"/>
  <c r="D10" i="26"/>
  <c r="C10" i="26"/>
  <c r="B10" i="26"/>
  <c r="Q42" i="24"/>
  <c r="D42" i="24"/>
  <c r="C42" i="24"/>
  <c r="B42" i="24"/>
  <c r="Q40" i="24"/>
  <c r="D40" i="24"/>
  <c r="C40" i="24"/>
  <c r="B40" i="24"/>
  <c r="Q38" i="24"/>
  <c r="D38" i="24"/>
  <c r="C38" i="24"/>
  <c r="B38" i="24"/>
  <c r="Q36" i="24"/>
  <c r="D36" i="24"/>
  <c r="C36" i="24"/>
  <c r="B36" i="24"/>
  <c r="S48" i="87"/>
  <c r="R48" i="87"/>
  <c r="Q48" i="87"/>
  <c r="P48" i="87"/>
  <c r="O48" i="87"/>
  <c r="N48" i="87"/>
  <c r="W47" i="87"/>
  <c r="V47" i="87"/>
  <c r="S47" i="87"/>
  <c r="R47" i="87"/>
  <c r="F47" i="87" s="1"/>
  <c r="Q47" i="87"/>
  <c r="P47" i="87"/>
  <c r="O47" i="87"/>
  <c r="N47" i="87"/>
  <c r="G47" i="87"/>
  <c r="E47" i="87"/>
  <c r="D47" i="87"/>
  <c r="C47" i="87"/>
  <c r="B47" i="87"/>
  <c r="S46" i="87"/>
  <c r="R46" i="87"/>
  <c r="Q46" i="87"/>
  <c r="P46" i="87"/>
  <c r="O46" i="87"/>
  <c r="N46" i="87"/>
  <c r="W45" i="87"/>
  <c r="V45" i="87"/>
  <c r="S45" i="87"/>
  <c r="R45" i="87"/>
  <c r="F45" i="87" s="1"/>
  <c r="Q45" i="87"/>
  <c r="P45" i="87"/>
  <c r="O45" i="87"/>
  <c r="N45" i="87"/>
  <c r="G45" i="87"/>
  <c r="E45" i="87"/>
  <c r="D45" i="87"/>
  <c r="C45" i="87"/>
  <c r="B45" i="87"/>
  <c r="S44" i="87"/>
  <c r="R44" i="87"/>
  <c r="Q44" i="87"/>
  <c r="P44" i="87"/>
  <c r="O44" i="87"/>
  <c r="N44" i="87"/>
  <c r="W43" i="87"/>
  <c r="V43" i="87"/>
  <c r="S43" i="87"/>
  <c r="R43" i="87"/>
  <c r="F43" i="87" s="1"/>
  <c r="Q43" i="87"/>
  <c r="P43" i="87"/>
  <c r="O43" i="87"/>
  <c r="T43" i="87" s="1"/>
  <c r="N43" i="87"/>
  <c r="G43" i="87"/>
  <c r="E43" i="87"/>
  <c r="D43" i="87"/>
  <c r="C43" i="87"/>
  <c r="B43" i="87"/>
  <c r="S42" i="87"/>
  <c r="R42" i="87"/>
  <c r="Q42" i="87"/>
  <c r="P42" i="87"/>
  <c r="O42" i="87"/>
  <c r="N42" i="87"/>
  <c r="W41" i="87"/>
  <c r="V41" i="87"/>
  <c r="S41" i="87"/>
  <c r="R41" i="87"/>
  <c r="F41" i="87" s="1"/>
  <c r="Q41" i="87"/>
  <c r="P41" i="87"/>
  <c r="O41" i="87"/>
  <c r="N41" i="87"/>
  <c r="G41" i="87"/>
  <c r="E41" i="87"/>
  <c r="D41" i="87"/>
  <c r="C41" i="87"/>
  <c r="B41" i="87"/>
  <c r="S40" i="87"/>
  <c r="R40" i="87"/>
  <c r="Q40" i="87"/>
  <c r="P40" i="87"/>
  <c r="O40" i="87"/>
  <c r="N40" i="87"/>
  <c r="W39" i="87"/>
  <c r="V39" i="87"/>
  <c r="S39" i="87"/>
  <c r="R39" i="87"/>
  <c r="F39" i="87" s="1"/>
  <c r="Q39" i="87"/>
  <c r="P39" i="87"/>
  <c r="O39" i="87"/>
  <c r="N39" i="87"/>
  <c r="G39" i="87"/>
  <c r="E39" i="87"/>
  <c r="D39" i="87"/>
  <c r="C39" i="87"/>
  <c r="B39" i="87"/>
  <c r="S38" i="87"/>
  <c r="R38" i="87"/>
  <c r="Q38" i="87"/>
  <c r="P38" i="87"/>
  <c r="O38" i="87"/>
  <c r="N38" i="87"/>
  <c r="W37" i="87"/>
  <c r="V37" i="87"/>
  <c r="S37" i="87"/>
  <c r="R37" i="87"/>
  <c r="F37" i="87" s="1"/>
  <c r="Q37" i="87"/>
  <c r="P37" i="87"/>
  <c r="O37" i="87"/>
  <c r="N37" i="87"/>
  <c r="G37" i="87"/>
  <c r="E37" i="87"/>
  <c r="D37" i="87"/>
  <c r="C37" i="87"/>
  <c r="B37" i="87"/>
  <c r="S36" i="87"/>
  <c r="R36" i="87"/>
  <c r="Q36" i="87"/>
  <c r="P36" i="87"/>
  <c r="O36" i="87"/>
  <c r="N36" i="87"/>
  <c r="W35" i="87"/>
  <c r="V35" i="87"/>
  <c r="S35" i="87"/>
  <c r="R35" i="87"/>
  <c r="F35" i="87" s="1"/>
  <c r="Q35" i="87"/>
  <c r="P35" i="87"/>
  <c r="O35" i="87"/>
  <c r="N35" i="87"/>
  <c r="G35" i="87"/>
  <c r="E35" i="87"/>
  <c r="D35" i="87"/>
  <c r="C35" i="87"/>
  <c r="B35" i="87"/>
  <c r="S34" i="87"/>
  <c r="R34" i="87"/>
  <c r="Q34" i="87"/>
  <c r="P34" i="87"/>
  <c r="O34" i="87"/>
  <c r="N34" i="87"/>
  <c r="W33" i="87"/>
  <c r="V33" i="87"/>
  <c r="S33" i="87"/>
  <c r="R33" i="87"/>
  <c r="F33" i="87" s="1"/>
  <c r="Q33" i="87"/>
  <c r="P33" i="87"/>
  <c r="O33" i="87"/>
  <c r="N33" i="87"/>
  <c r="G33" i="87"/>
  <c r="E33" i="87"/>
  <c r="D33" i="87"/>
  <c r="C33" i="87"/>
  <c r="B33" i="87"/>
  <c r="S32" i="87"/>
  <c r="R32" i="87"/>
  <c r="Q32" i="87"/>
  <c r="P32" i="87"/>
  <c r="O32" i="87"/>
  <c r="N32" i="87"/>
  <c r="W31" i="87"/>
  <c r="V31" i="87"/>
  <c r="S31" i="87"/>
  <c r="R31" i="87"/>
  <c r="F31" i="87" s="1"/>
  <c r="Q31" i="87"/>
  <c r="P31" i="87"/>
  <c r="O31" i="87"/>
  <c r="N31" i="87"/>
  <c r="T31" i="87"/>
  <c r="U31" i="87" s="1"/>
  <c r="G31" i="87"/>
  <c r="E31" i="87"/>
  <c r="D31" i="87"/>
  <c r="C31" i="87"/>
  <c r="B31" i="87"/>
  <c r="S30" i="87"/>
  <c r="R30" i="87"/>
  <c r="Q30" i="87"/>
  <c r="P30" i="87"/>
  <c r="O30" i="87"/>
  <c r="N30" i="87"/>
  <c r="S28" i="87"/>
  <c r="R28" i="87"/>
  <c r="Q28" i="87"/>
  <c r="P28" i="87"/>
  <c r="O28" i="87"/>
  <c r="N28" i="87"/>
  <c r="S26" i="87"/>
  <c r="R26" i="87"/>
  <c r="Q26" i="87"/>
  <c r="P26" i="87"/>
  <c r="O26" i="87"/>
  <c r="N26" i="87"/>
  <c r="S24" i="87"/>
  <c r="R24" i="87"/>
  <c r="Q24" i="87"/>
  <c r="P24" i="87"/>
  <c r="O24" i="87"/>
  <c r="N24" i="87"/>
  <c r="S22" i="87"/>
  <c r="R22" i="87"/>
  <c r="Q22" i="87"/>
  <c r="P22" i="87"/>
  <c r="O22" i="87"/>
  <c r="N22" i="87"/>
  <c r="S20" i="87"/>
  <c r="R20" i="87"/>
  <c r="Q20" i="87"/>
  <c r="P20" i="87"/>
  <c r="O20" i="87"/>
  <c r="N20" i="87"/>
  <c r="S18" i="87"/>
  <c r="R18" i="87"/>
  <c r="Q18" i="87"/>
  <c r="P18" i="87"/>
  <c r="O18" i="87"/>
  <c r="N18" i="87"/>
  <c r="S16" i="87"/>
  <c r="R16" i="87"/>
  <c r="Q16" i="87"/>
  <c r="P16" i="87"/>
  <c r="O16" i="87"/>
  <c r="N16" i="87"/>
  <c r="O14" i="87"/>
  <c r="P14" i="87"/>
  <c r="Q14" i="87"/>
  <c r="R14" i="87"/>
  <c r="S14" i="87"/>
  <c r="N14" i="87"/>
  <c r="A4" i="89"/>
  <c r="A4" i="72"/>
  <c r="A4" i="49"/>
  <c r="A4" i="66"/>
  <c r="A4" i="74"/>
  <c r="A3" i="74"/>
  <c r="A4" i="81"/>
  <c r="A4" i="75"/>
  <c r="A4" i="87"/>
  <c r="A4" i="90"/>
  <c r="A3" i="90"/>
  <c r="A4" i="92"/>
  <c r="A4" i="78"/>
  <c r="A4" i="110"/>
  <c r="A4" i="69"/>
  <c r="A3" i="69"/>
  <c r="A4" i="76"/>
  <c r="A4" i="88"/>
  <c r="L47" i="88"/>
  <c r="L48" i="88"/>
  <c r="L49" i="88"/>
  <c r="L50" i="88"/>
  <c r="L51" i="88"/>
  <c r="L52" i="88"/>
  <c r="L53" i="88"/>
  <c r="L54" i="88"/>
  <c r="L55" i="88"/>
  <c r="L56" i="88"/>
  <c r="L57" i="88"/>
  <c r="L14" i="88"/>
  <c r="L15" i="88"/>
  <c r="L16" i="88"/>
  <c r="L17" i="88"/>
  <c r="L18" i="88"/>
  <c r="L19" i="88"/>
  <c r="L20" i="88"/>
  <c r="L21" i="88"/>
  <c r="L22" i="88"/>
  <c r="L23" i="88"/>
  <c r="L24" i="88"/>
  <c r="L25" i="88"/>
  <c r="L26" i="88"/>
  <c r="L27" i="88"/>
  <c r="L28" i="88"/>
  <c r="L29" i="88"/>
  <c r="L30" i="88"/>
  <c r="L31" i="88"/>
  <c r="L32" i="88"/>
  <c r="L33" i="88"/>
  <c r="L34" i="88"/>
  <c r="L35" i="88"/>
  <c r="L36" i="88"/>
  <c r="L37" i="88"/>
  <c r="L38" i="88"/>
  <c r="L39" i="88"/>
  <c r="L40" i="88"/>
  <c r="L41" i="88"/>
  <c r="L42" i="88"/>
  <c r="L43" i="88"/>
  <c r="L44" i="88"/>
  <c r="L45" i="88"/>
  <c r="L46" i="88"/>
  <c r="L13" i="88"/>
  <c r="I13" i="88"/>
  <c r="N14" i="78"/>
  <c r="S52" i="69"/>
  <c r="R52" i="69"/>
  <c r="F52" i="69" s="1"/>
  <c r="Q52" i="69"/>
  <c r="P52" i="69"/>
  <c r="O52" i="69"/>
  <c r="N52" i="69"/>
  <c r="S51" i="69"/>
  <c r="R51" i="69"/>
  <c r="F51" i="69" s="1"/>
  <c r="Q51" i="69"/>
  <c r="P51" i="69"/>
  <c r="O51" i="69"/>
  <c r="N51" i="69"/>
  <c r="S50" i="69"/>
  <c r="R50" i="69"/>
  <c r="Q50" i="69"/>
  <c r="P50" i="69"/>
  <c r="O50" i="69"/>
  <c r="N50" i="69"/>
  <c r="S49" i="69"/>
  <c r="R49" i="69"/>
  <c r="F49" i="69" s="1"/>
  <c r="Q49" i="69"/>
  <c r="P49" i="69"/>
  <c r="O49" i="69"/>
  <c r="N49" i="69"/>
  <c r="S48" i="69"/>
  <c r="R48" i="69"/>
  <c r="Q48" i="69"/>
  <c r="P48" i="69"/>
  <c r="O48" i="69"/>
  <c r="N48" i="69"/>
  <c r="S47" i="69"/>
  <c r="R47" i="69"/>
  <c r="Q47" i="69"/>
  <c r="P47" i="69"/>
  <c r="O47" i="69"/>
  <c r="N47" i="69"/>
  <c r="S46" i="69"/>
  <c r="R46" i="69"/>
  <c r="F46" i="69" s="1"/>
  <c r="Q46" i="69"/>
  <c r="P46" i="69"/>
  <c r="O46" i="69"/>
  <c r="N46" i="69"/>
  <c r="S45" i="69"/>
  <c r="R45" i="69"/>
  <c r="F45" i="69" s="1"/>
  <c r="Q45" i="69"/>
  <c r="P45" i="69"/>
  <c r="O45" i="69"/>
  <c r="N45" i="69"/>
  <c r="S44" i="69"/>
  <c r="R44" i="69"/>
  <c r="F44" i="69" s="1"/>
  <c r="Q44" i="69"/>
  <c r="P44" i="69"/>
  <c r="O44" i="69"/>
  <c r="N44" i="69"/>
  <c r="S43" i="69"/>
  <c r="R43" i="69"/>
  <c r="F43" i="69" s="1"/>
  <c r="Q43" i="69"/>
  <c r="P43" i="69"/>
  <c r="O43" i="69"/>
  <c r="N43" i="69"/>
  <c r="S42" i="69"/>
  <c r="R42" i="69"/>
  <c r="F42" i="69" s="1"/>
  <c r="Q42" i="69"/>
  <c r="P42" i="69"/>
  <c r="O42" i="69"/>
  <c r="N42" i="69"/>
  <c r="S41" i="69"/>
  <c r="R41" i="69"/>
  <c r="F41" i="69" s="1"/>
  <c r="Q41" i="69"/>
  <c r="P41" i="69"/>
  <c r="O41" i="69"/>
  <c r="N41" i="69"/>
  <c r="S40" i="69"/>
  <c r="R40" i="69"/>
  <c r="F40" i="69" s="1"/>
  <c r="Q40" i="69"/>
  <c r="P40" i="69"/>
  <c r="O40" i="69"/>
  <c r="N40" i="69"/>
  <c r="S39" i="69"/>
  <c r="R39" i="69"/>
  <c r="Q39" i="69"/>
  <c r="P39" i="69"/>
  <c r="O39" i="69"/>
  <c r="N39" i="69"/>
  <c r="S38" i="69"/>
  <c r="R38" i="69"/>
  <c r="F38" i="69" s="1"/>
  <c r="Q38" i="69"/>
  <c r="P38" i="69"/>
  <c r="O38" i="69"/>
  <c r="N38" i="69"/>
  <c r="S37" i="69"/>
  <c r="R37" i="69"/>
  <c r="F37" i="69" s="1"/>
  <c r="Q37" i="69"/>
  <c r="P37" i="69"/>
  <c r="O37" i="69"/>
  <c r="N37" i="69"/>
  <c r="S36" i="69"/>
  <c r="R36" i="69"/>
  <c r="F36" i="69" s="1"/>
  <c r="Q36" i="69"/>
  <c r="P36" i="69"/>
  <c r="O36" i="69"/>
  <c r="N36" i="69"/>
  <c r="S35" i="69"/>
  <c r="R35" i="69"/>
  <c r="F35" i="69" s="1"/>
  <c r="Q35" i="69"/>
  <c r="P35" i="69"/>
  <c r="O35" i="69"/>
  <c r="N35" i="69"/>
  <c r="S34" i="69"/>
  <c r="R34" i="69"/>
  <c r="F34" i="69" s="1"/>
  <c r="Q34" i="69"/>
  <c r="P34" i="69"/>
  <c r="O34" i="69"/>
  <c r="N34" i="69"/>
  <c r="S33" i="69"/>
  <c r="R33" i="69"/>
  <c r="F33" i="69" s="1"/>
  <c r="Q33" i="69"/>
  <c r="P33" i="69"/>
  <c r="O33" i="69"/>
  <c r="N33" i="69"/>
  <c r="T33" i="69" s="1"/>
  <c r="U33" i="69" s="1"/>
  <c r="S32" i="69"/>
  <c r="R32" i="69"/>
  <c r="Q32" i="69"/>
  <c r="P32" i="69"/>
  <c r="O32" i="69"/>
  <c r="N32" i="69"/>
  <c r="S31" i="69"/>
  <c r="R31" i="69"/>
  <c r="Q31" i="69"/>
  <c r="P31" i="69"/>
  <c r="O31" i="69"/>
  <c r="N31" i="69"/>
  <c r="S30" i="69"/>
  <c r="R30" i="69"/>
  <c r="F30" i="69" s="1"/>
  <c r="Q30" i="69"/>
  <c r="P30" i="69"/>
  <c r="O30" i="69"/>
  <c r="N30" i="69"/>
  <c r="S29" i="69"/>
  <c r="R29" i="69"/>
  <c r="F29" i="69" s="1"/>
  <c r="Q29" i="69"/>
  <c r="P29" i="69"/>
  <c r="O29" i="69"/>
  <c r="N29" i="69"/>
  <c r="S28" i="69"/>
  <c r="R28" i="69"/>
  <c r="Q28" i="69"/>
  <c r="P28" i="69"/>
  <c r="O28" i="69"/>
  <c r="N28" i="69"/>
  <c r="S27" i="69"/>
  <c r="R27" i="69"/>
  <c r="Q27" i="69"/>
  <c r="P27" i="69"/>
  <c r="O27" i="69"/>
  <c r="N27" i="69"/>
  <c r="S26" i="69"/>
  <c r="R26" i="69"/>
  <c r="F26" i="69" s="1"/>
  <c r="Q26" i="69"/>
  <c r="P26" i="69"/>
  <c r="O26" i="69"/>
  <c r="N26" i="69"/>
  <c r="S25" i="69"/>
  <c r="R25" i="69"/>
  <c r="Q25" i="69"/>
  <c r="P25" i="69"/>
  <c r="O25" i="69"/>
  <c r="N25" i="69"/>
  <c r="S24" i="69"/>
  <c r="R24" i="69"/>
  <c r="F24" i="69" s="1"/>
  <c r="Q24" i="69"/>
  <c r="P24" i="69"/>
  <c r="O24" i="69"/>
  <c r="N24" i="69"/>
  <c r="S23" i="69"/>
  <c r="R23" i="69"/>
  <c r="Q23" i="69"/>
  <c r="P23" i="69"/>
  <c r="O23" i="69"/>
  <c r="N23" i="69"/>
  <c r="S22" i="69"/>
  <c r="R22" i="69"/>
  <c r="Q22" i="69"/>
  <c r="P22" i="69"/>
  <c r="O22" i="69"/>
  <c r="N22" i="69"/>
  <c r="S21" i="69"/>
  <c r="R21" i="69"/>
  <c r="F21" i="69" s="1"/>
  <c r="Q21" i="69"/>
  <c r="P21" i="69"/>
  <c r="O21" i="69"/>
  <c r="N21" i="69"/>
  <c r="S20" i="69"/>
  <c r="R20" i="69"/>
  <c r="Q20" i="69"/>
  <c r="P20" i="69"/>
  <c r="O20" i="69"/>
  <c r="N20" i="69"/>
  <c r="S19" i="69"/>
  <c r="R19" i="69"/>
  <c r="Q19" i="69"/>
  <c r="P19" i="69"/>
  <c r="O19" i="69"/>
  <c r="N19" i="69"/>
  <c r="S18" i="69"/>
  <c r="R18" i="69"/>
  <c r="F18" i="69" s="1"/>
  <c r="Q18" i="69"/>
  <c r="P18" i="69"/>
  <c r="O18" i="69"/>
  <c r="N18" i="69"/>
  <c r="S17" i="69"/>
  <c r="R17" i="69"/>
  <c r="F17" i="69" s="1"/>
  <c r="Q17" i="69"/>
  <c r="P17" i="69"/>
  <c r="O17" i="69"/>
  <c r="N17" i="69"/>
  <c r="S16" i="69"/>
  <c r="R16" i="69"/>
  <c r="Q16" i="69"/>
  <c r="P16" i="69"/>
  <c r="O16" i="69"/>
  <c r="N16" i="69"/>
  <c r="S15" i="69"/>
  <c r="R15" i="69"/>
  <c r="Q15" i="69"/>
  <c r="P15" i="69"/>
  <c r="O15" i="69"/>
  <c r="N15" i="69"/>
  <c r="S14" i="69"/>
  <c r="R14" i="69"/>
  <c r="Q14" i="69"/>
  <c r="P14" i="69"/>
  <c r="O14" i="69"/>
  <c r="N14" i="69"/>
  <c r="S52" i="110"/>
  <c r="R52" i="110"/>
  <c r="F52" i="110" s="1"/>
  <c r="Q52" i="110"/>
  <c r="P52" i="110"/>
  <c r="O52" i="110"/>
  <c r="N52" i="110"/>
  <c r="S51" i="110"/>
  <c r="R51" i="110"/>
  <c r="Q51" i="110"/>
  <c r="P51" i="110"/>
  <c r="O51" i="110"/>
  <c r="N51" i="110"/>
  <c r="S50" i="110"/>
  <c r="R50" i="110"/>
  <c r="Q50" i="110"/>
  <c r="P50" i="110"/>
  <c r="O50" i="110"/>
  <c r="N50" i="110"/>
  <c r="S49" i="110"/>
  <c r="R49" i="110"/>
  <c r="Q49" i="110"/>
  <c r="P49" i="110"/>
  <c r="O49" i="110"/>
  <c r="N49" i="110"/>
  <c r="S48" i="110"/>
  <c r="R48" i="110"/>
  <c r="Q48" i="110"/>
  <c r="P48" i="110"/>
  <c r="O48" i="110"/>
  <c r="N48" i="110"/>
  <c r="S47" i="110"/>
  <c r="R47" i="110"/>
  <c r="Q47" i="110"/>
  <c r="P47" i="110"/>
  <c r="O47" i="110"/>
  <c r="N47" i="110"/>
  <c r="S46" i="110"/>
  <c r="R46" i="110"/>
  <c r="Q46" i="110"/>
  <c r="P46" i="110"/>
  <c r="O46" i="110"/>
  <c r="N46" i="110"/>
  <c r="S45" i="110"/>
  <c r="R45" i="110"/>
  <c r="Q45" i="110"/>
  <c r="P45" i="110"/>
  <c r="O45" i="110"/>
  <c r="N45" i="110"/>
  <c r="S44" i="110"/>
  <c r="R44" i="110"/>
  <c r="Q44" i="110"/>
  <c r="P44" i="110"/>
  <c r="O44" i="110"/>
  <c r="N44" i="110"/>
  <c r="S43" i="110"/>
  <c r="R43" i="110"/>
  <c r="Q43" i="110"/>
  <c r="P43" i="110"/>
  <c r="O43" i="110"/>
  <c r="N43" i="110"/>
  <c r="S42" i="110"/>
  <c r="R42" i="110"/>
  <c r="Q42" i="110"/>
  <c r="P42" i="110"/>
  <c r="O42" i="110"/>
  <c r="N42" i="110"/>
  <c r="S41" i="110"/>
  <c r="R41" i="110"/>
  <c r="Q41" i="110"/>
  <c r="P41" i="110"/>
  <c r="O41" i="110"/>
  <c r="N41" i="110"/>
  <c r="S40" i="110"/>
  <c r="R40" i="110"/>
  <c r="Q40" i="110"/>
  <c r="P40" i="110"/>
  <c r="O40" i="110"/>
  <c r="N40" i="110"/>
  <c r="S39" i="110"/>
  <c r="R39" i="110"/>
  <c r="Q39" i="110"/>
  <c r="P39" i="110"/>
  <c r="O39" i="110"/>
  <c r="N39" i="110"/>
  <c r="S38" i="110"/>
  <c r="R38" i="110"/>
  <c r="Q38" i="110"/>
  <c r="P38" i="110"/>
  <c r="O38" i="110"/>
  <c r="N38" i="110"/>
  <c r="S37" i="110"/>
  <c r="R37" i="110"/>
  <c r="Q37" i="110"/>
  <c r="P37" i="110"/>
  <c r="O37" i="110"/>
  <c r="N37" i="110"/>
  <c r="S36" i="110"/>
  <c r="R36" i="110"/>
  <c r="Q36" i="110"/>
  <c r="P36" i="110"/>
  <c r="O36" i="110"/>
  <c r="N36" i="110"/>
  <c r="S35" i="110"/>
  <c r="R35" i="110"/>
  <c r="Q35" i="110"/>
  <c r="P35" i="110"/>
  <c r="O35" i="110"/>
  <c r="N35" i="110"/>
  <c r="S34" i="110"/>
  <c r="R34" i="110"/>
  <c r="Q34" i="110"/>
  <c r="P34" i="110"/>
  <c r="O34" i="110"/>
  <c r="N34" i="110"/>
  <c r="S33" i="110"/>
  <c r="R33" i="110"/>
  <c r="Q33" i="110"/>
  <c r="P33" i="110"/>
  <c r="O33" i="110"/>
  <c r="N33" i="110"/>
  <c r="S32" i="110"/>
  <c r="R32" i="110"/>
  <c r="Q32" i="110"/>
  <c r="P32" i="110"/>
  <c r="O32" i="110"/>
  <c r="N32" i="110"/>
  <c r="S31" i="110"/>
  <c r="R31" i="110"/>
  <c r="Q31" i="110"/>
  <c r="P31" i="110"/>
  <c r="O31" i="110"/>
  <c r="N31" i="110"/>
  <c r="S30" i="110"/>
  <c r="R30" i="110"/>
  <c r="Q30" i="110"/>
  <c r="P30" i="110"/>
  <c r="O30" i="110"/>
  <c r="N30" i="110"/>
  <c r="S29" i="110"/>
  <c r="R29" i="110"/>
  <c r="Q29" i="110"/>
  <c r="P29" i="110"/>
  <c r="O29" i="110"/>
  <c r="N29" i="110"/>
  <c r="S28" i="110"/>
  <c r="R28" i="110"/>
  <c r="Q28" i="110"/>
  <c r="P28" i="110"/>
  <c r="O28" i="110"/>
  <c r="N28" i="110"/>
  <c r="S27" i="110"/>
  <c r="R27" i="110"/>
  <c r="Q27" i="110"/>
  <c r="P27" i="110"/>
  <c r="O27" i="110"/>
  <c r="N27" i="110"/>
  <c r="S26" i="110"/>
  <c r="R26" i="110"/>
  <c r="Q26" i="110"/>
  <c r="P26" i="110"/>
  <c r="O26" i="110"/>
  <c r="N26" i="110"/>
  <c r="S25" i="110"/>
  <c r="R25" i="110"/>
  <c r="Q25" i="110"/>
  <c r="P25" i="110"/>
  <c r="O25" i="110"/>
  <c r="N25" i="110"/>
  <c r="S24" i="110"/>
  <c r="R24" i="110"/>
  <c r="Q24" i="110"/>
  <c r="P24" i="110"/>
  <c r="O24" i="110"/>
  <c r="N24" i="110"/>
  <c r="S23" i="110"/>
  <c r="R23" i="110"/>
  <c r="Q23" i="110"/>
  <c r="P23" i="110"/>
  <c r="O23" i="110"/>
  <c r="N23" i="110"/>
  <c r="S22" i="110"/>
  <c r="R22" i="110"/>
  <c r="Q22" i="110"/>
  <c r="P22" i="110"/>
  <c r="O22" i="110"/>
  <c r="N22" i="110"/>
  <c r="S21" i="110"/>
  <c r="R21" i="110"/>
  <c r="F21" i="110" s="1"/>
  <c r="Q21" i="110"/>
  <c r="P21" i="110"/>
  <c r="O21" i="110"/>
  <c r="N21" i="110"/>
  <c r="S20" i="110"/>
  <c r="R20" i="110"/>
  <c r="F20" i="110" s="1"/>
  <c r="Q20" i="110"/>
  <c r="P20" i="110"/>
  <c r="O20" i="110"/>
  <c r="N20" i="110"/>
  <c r="S19" i="110"/>
  <c r="R19" i="110"/>
  <c r="F19" i="110" s="1"/>
  <c r="Q19" i="110"/>
  <c r="P19" i="110"/>
  <c r="O19" i="110"/>
  <c r="N19" i="110"/>
  <c r="S18" i="110"/>
  <c r="R18" i="110"/>
  <c r="Q18" i="110"/>
  <c r="P18" i="110"/>
  <c r="O18" i="110"/>
  <c r="N18" i="110"/>
  <c r="S17" i="110"/>
  <c r="R17" i="110"/>
  <c r="Q17" i="110"/>
  <c r="P17" i="110"/>
  <c r="O17" i="110"/>
  <c r="N17" i="110"/>
  <c r="S16" i="110"/>
  <c r="R16" i="110"/>
  <c r="F16" i="110" s="1"/>
  <c r="Q16" i="110"/>
  <c r="P16" i="110"/>
  <c r="O16" i="110"/>
  <c r="N16" i="110"/>
  <c r="S15" i="110"/>
  <c r="R15" i="110"/>
  <c r="F15" i="110" s="1"/>
  <c r="Q15" i="110"/>
  <c r="P15" i="110"/>
  <c r="O15" i="110"/>
  <c r="N15" i="110"/>
  <c r="S14" i="110"/>
  <c r="R14" i="110"/>
  <c r="Q14" i="110"/>
  <c r="P14" i="110"/>
  <c r="O14" i="110"/>
  <c r="N14" i="110"/>
  <c r="T14" i="110" s="1"/>
  <c r="S52" i="78"/>
  <c r="R52" i="78"/>
  <c r="Q52" i="78"/>
  <c r="P52" i="78"/>
  <c r="O52" i="78"/>
  <c r="N52" i="78"/>
  <c r="S51" i="78"/>
  <c r="R51" i="78"/>
  <c r="F51" i="78" s="1"/>
  <c r="Q51" i="78"/>
  <c r="P51" i="78"/>
  <c r="O51" i="78"/>
  <c r="N51" i="78"/>
  <c r="T51" i="78" s="1"/>
  <c r="S50" i="78"/>
  <c r="R50" i="78"/>
  <c r="Q50" i="78"/>
  <c r="P50" i="78"/>
  <c r="T50" i="78" s="1"/>
  <c r="O50" i="78"/>
  <c r="N50" i="78"/>
  <c r="S49" i="78"/>
  <c r="R49" i="78"/>
  <c r="Q49" i="78"/>
  <c r="P49" i="78"/>
  <c r="O49" i="78"/>
  <c r="N49" i="78"/>
  <c r="S48" i="78"/>
  <c r="R48" i="78"/>
  <c r="Q48" i="78"/>
  <c r="P48" i="78"/>
  <c r="O48" i="78"/>
  <c r="N48" i="78"/>
  <c r="S47" i="78"/>
  <c r="R47" i="78"/>
  <c r="Q47" i="78"/>
  <c r="P47" i="78"/>
  <c r="O47" i="78"/>
  <c r="N47" i="78"/>
  <c r="S46" i="78"/>
  <c r="R46" i="78"/>
  <c r="Q46" i="78"/>
  <c r="P46" i="78"/>
  <c r="O46" i="78"/>
  <c r="N46" i="78"/>
  <c r="S45" i="78"/>
  <c r="R45" i="78"/>
  <c r="Q45" i="78"/>
  <c r="P45" i="78"/>
  <c r="O45" i="78"/>
  <c r="N45" i="78"/>
  <c r="S44" i="78"/>
  <c r="R44" i="78"/>
  <c r="Q44" i="78"/>
  <c r="P44" i="78"/>
  <c r="T44" i="78" s="1"/>
  <c r="O44" i="78"/>
  <c r="N44" i="78"/>
  <c r="S43" i="78"/>
  <c r="R43" i="78"/>
  <c r="Q43" i="78"/>
  <c r="P43" i="78"/>
  <c r="O43" i="78"/>
  <c r="N43" i="78"/>
  <c r="S42" i="78"/>
  <c r="R42" i="78"/>
  <c r="Q42" i="78"/>
  <c r="P42" i="78"/>
  <c r="O42" i="78"/>
  <c r="N42" i="78"/>
  <c r="S41" i="78"/>
  <c r="R41" i="78"/>
  <c r="Q41" i="78"/>
  <c r="P41" i="78"/>
  <c r="O41" i="78"/>
  <c r="N41" i="78"/>
  <c r="S40" i="78"/>
  <c r="R40" i="78"/>
  <c r="Q40" i="78"/>
  <c r="P40" i="78"/>
  <c r="O40" i="78"/>
  <c r="N40" i="78"/>
  <c r="S39" i="78"/>
  <c r="R39" i="78"/>
  <c r="Q39" i="78"/>
  <c r="P39" i="78"/>
  <c r="O39" i="78"/>
  <c r="N39" i="78"/>
  <c r="S38" i="78"/>
  <c r="R38" i="78"/>
  <c r="Q38" i="78"/>
  <c r="P38" i="78"/>
  <c r="O38" i="78"/>
  <c r="N38" i="78"/>
  <c r="S37" i="78"/>
  <c r="R37" i="78"/>
  <c r="Q37" i="78"/>
  <c r="P37" i="78"/>
  <c r="O37" i="78"/>
  <c r="N37" i="78"/>
  <c r="S36" i="78"/>
  <c r="R36" i="78"/>
  <c r="Q36" i="78"/>
  <c r="P36" i="78"/>
  <c r="O36" i="78"/>
  <c r="N36" i="78"/>
  <c r="S35" i="78"/>
  <c r="R35" i="78"/>
  <c r="Q35" i="78"/>
  <c r="P35" i="78"/>
  <c r="O35" i="78"/>
  <c r="N35" i="78"/>
  <c r="S34" i="78"/>
  <c r="R34" i="78"/>
  <c r="Q34" i="78"/>
  <c r="P34" i="78"/>
  <c r="O34" i="78"/>
  <c r="N34" i="78"/>
  <c r="S33" i="78"/>
  <c r="R33" i="78"/>
  <c r="Q33" i="78"/>
  <c r="P33" i="78"/>
  <c r="O33" i="78"/>
  <c r="N33" i="78"/>
  <c r="S32" i="78"/>
  <c r="R32" i="78"/>
  <c r="Q32" i="78"/>
  <c r="P32" i="78"/>
  <c r="O32" i="78"/>
  <c r="N32" i="78"/>
  <c r="S31" i="78"/>
  <c r="R31" i="78"/>
  <c r="Q31" i="78"/>
  <c r="P31" i="78"/>
  <c r="O31" i="78"/>
  <c r="N31" i="78"/>
  <c r="S30" i="78"/>
  <c r="R30" i="78"/>
  <c r="Q30" i="78"/>
  <c r="P30" i="78"/>
  <c r="O30" i="78"/>
  <c r="N30" i="78"/>
  <c r="S29" i="78"/>
  <c r="R29" i="78"/>
  <c r="Q29" i="78"/>
  <c r="P29" i="78"/>
  <c r="O29" i="78"/>
  <c r="N29" i="78"/>
  <c r="S28" i="78"/>
  <c r="R28" i="78"/>
  <c r="Q28" i="78"/>
  <c r="P28" i="78"/>
  <c r="O28" i="78"/>
  <c r="N28" i="78"/>
  <c r="T28" i="78" s="1"/>
  <c r="S27" i="78"/>
  <c r="R27" i="78"/>
  <c r="Q27" i="78"/>
  <c r="P27" i="78"/>
  <c r="O27" i="78"/>
  <c r="N27" i="78"/>
  <c r="S26" i="78"/>
  <c r="R26" i="78"/>
  <c r="Q26" i="78"/>
  <c r="P26" i="78"/>
  <c r="O26" i="78"/>
  <c r="N26" i="78"/>
  <c r="S25" i="78"/>
  <c r="R25" i="78"/>
  <c r="Q25" i="78"/>
  <c r="P25" i="78"/>
  <c r="O25" i="78"/>
  <c r="N25" i="78"/>
  <c r="S24" i="78"/>
  <c r="R24" i="78"/>
  <c r="Q24" i="78"/>
  <c r="P24" i="78"/>
  <c r="O24" i="78"/>
  <c r="N24" i="78"/>
  <c r="S23" i="78"/>
  <c r="R23" i="78"/>
  <c r="Q23" i="78"/>
  <c r="P23" i="78"/>
  <c r="O23" i="78"/>
  <c r="N23" i="78"/>
  <c r="S22" i="78"/>
  <c r="R22" i="78"/>
  <c r="Q22" i="78"/>
  <c r="P22" i="78"/>
  <c r="O22" i="78"/>
  <c r="N22" i="78"/>
  <c r="S21" i="78"/>
  <c r="R21" i="78"/>
  <c r="Q21" i="78"/>
  <c r="P21" i="78"/>
  <c r="O21" i="78"/>
  <c r="N21" i="78"/>
  <c r="S20" i="78"/>
  <c r="R20" i="78"/>
  <c r="Q20" i="78"/>
  <c r="P20" i="78"/>
  <c r="O20" i="78"/>
  <c r="N20" i="78"/>
  <c r="S19" i="78"/>
  <c r="R19" i="78"/>
  <c r="Q19" i="78"/>
  <c r="P19" i="78"/>
  <c r="O19" i="78"/>
  <c r="N19" i="78"/>
  <c r="S18" i="78"/>
  <c r="R18" i="78"/>
  <c r="Q18" i="78"/>
  <c r="P18" i="78"/>
  <c r="O18" i="78"/>
  <c r="N18" i="78"/>
  <c r="S17" i="78"/>
  <c r="R17" i="78"/>
  <c r="Q17" i="78"/>
  <c r="P17" i="78"/>
  <c r="O17" i="78"/>
  <c r="N17" i="78"/>
  <c r="S16" i="78"/>
  <c r="R16" i="78"/>
  <c r="Q16" i="78"/>
  <c r="P16" i="78"/>
  <c r="O16" i="78"/>
  <c r="N16" i="78"/>
  <c r="S15" i="78"/>
  <c r="R15" i="78"/>
  <c r="Q15" i="78"/>
  <c r="P15" i="78"/>
  <c r="O15" i="78"/>
  <c r="N15" i="78"/>
  <c r="S14" i="78"/>
  <c r="R14" i="78"/>
  <c r="Q14" i="78"/>
  <c r="P14" i="78"/>
  <c r="O14" i="78"/>
  <c r="S52" i="92"/>
  <c r="R52" i="92"/>
  <c r="F52" i="92" s="1"/>
  <c r="Q52" i="92"/>
  <c r="P52" i="92"/>
  <c r="O52" i="92"/>
  <c r="N52" i="92"/>
  <c r="S51" i="92"/>
  <c r="R51" i="92"/>
  <c r="F51" i="92" s="1"/>
  <c r="Q51" i="92"/>
  <c r="P51" i="92"/>
  <c r="O51" i="92"/>
  <c r="N51" i="92"/>
  <c r="S50" i="92"/>
  <c r="R50" i="92"/>
  <c r="F50" i="92" s="1"/>
  <c r="Q50" i="92"/>
  <c r="P50" i="92"/>
  <c r="O50" i="92"/>
  <c r="N50" i="92"/>
  <c r="T50" i="92" s="1"/>
  <c r="S49" i="92"/>
  <c r="R49" i="92"/>
  <c r="Q49" i="92"/>
  <c r="P49" i="92"/>
  <c r="O49" i="92"/>
  <c r="N49" i="92"/>
  <c r="S48" i="92"/>
  <c r="R48" i="92"/>
  <c r="F48" i="92" s="1"/>
  <c r="Q48" i="92"/>
  <c r="P48" i="92"/>
  <c r="O48" i="92"/>
  <c r="N48" i="92"/>
  <c r="T48" i="92" s="1"/>
  <c r="S47" i="92"/>
  <c r="R47" i="92"/>
  <c r="Q47" i="92"/>
  <c r="P47" i="92"/>
  <c r="O47" i="92"/>
  <c r="N47" i="92"/>
  <c r="S46" i="92"/>
  <c r="R46" i="92"/>
  <c r="F46" i="92" s="1"/>
  <c r="Q46" i="92"/>
  <c r="P46" i="92"/>
  <c r="O46" i="92"/>
  <c r="N46" i="92"/>
  <c r="T46" i="92" s="1"/>
  <c r="S45" i="92"/>
  <c r="R45" i="92"/>
  <c r="Q45" i="92"/>
  <c r="P45" i="92"/>
  <c r="O45" i="92"/>
  <c r="N45" i="92"/>
  <c r="S44" i="92"/>
  <c r="R44" i="92"/>
  <c r="F44" i="92" s="1"/>
  <c r="Q44" i="92"/>
  <c r="P44" i="92"/>
  <c r="O44" i="92"/>
  <c r="N44" i="92"/>
  <c r="T44" i="92" s="1"/>
  <c r="S43" i="92"/>
  <c r="R43" i="92"/>
  <c r="Q43" i="92"/>
  <c r="P43" i="92"/>
  <c r="O43" i="92"/>
  <c r="N43" i="92"/>
  <c r="S42" i="92"/>
  <c r="R42" i="92"/>
  <c r="F42" i="92" s="1"/>
  <c r="Q42" i="92"/>
  <c r="P42" i="92"/>
  <c r="O42" i="92"/>
  <c r="N42" i="92"/>
  <c r="T42" i="92" s="1"/>
  <c r="S41" i="92"/>
  <c r="R41" i="92"/>
  <c r="Q41" i="92"/>
  <c r="P41" i="92"/>
  <c r="O41" i="92"/>
  <c r="N41" i="92"/>
  <c r="S40" i="92"/>
  <c r="R40" i="92"/>
  <c r="F40" i="92" s="1"/>
  <c r="Q40" i="92"/>
  <c r="P40" i="92"/>
  <c r="O40" i="92"/>
  <c r="N40" i="92"/>
  <c r="T40" i="92" s="1"/>
  <c r="S39" i="92"/>
  <c r="R39" i="92"/>
  <c r="Q39" i="92"/>
  <c r="P39" i="92"/>
  <c r="O39" i="92"/>
  <c r="N39" i="92"/>
  <c r="S38" i="92"/>
  <c r="R38" i="92"/>
  <c r="F38" i="92" s="1"/>
  <c r="Q38" i="92"/>
  <c r="P38" i="92"/>
  <c r="O38" i="92"/>
  <c r="N38" i="92"/>
  <c r="T38" i="92" s="1"/>
  <c r="S37" i="92"/>
  <c r="R37" i="92"/>
  <c r="Q37" i="92"/>
  <c r="P37" i="92"/>
  <c r="O37" i="92"/>
  <c r="N37" i="92"/>
  <c r="S36" i="92"/>
  <c r="R36" i="92"/>
  <c r="F36" i="92" s="1"/>
  <c r="Q36" i="92"/>
  <c r="P36" i="92"/>
  <c r="O36" i="92"/>
  <c r="N36" i="92"/>
  <c r="T36" i="92" s="1"/>
  <c r="S35" i="92"/>
  <c r="R35" i="92"/>
  <c r="Q35" i="92"/>
  <c r="P35" i="92"/>
  <c r="O35" i="92"/>
  <c r="N35" i="92"/>
  <c r="S34" i="92"/>
  <c r="R34" i="92"/>
  <c r="F34" i="92" s="1"/>
  <c r="Q34" i="92"/>
  <c r="P34" i="92"/>
  <c r="O34" i="92"/>
  <c r="N34" i="92"/>
  <c r="T34" i="92" s="1"/>
  <c r="S33" i="92"/>
  <c r="R33" i="92"/>
  <c r="Q33" i="92"/>
  <c r="P33" i="92"/>
  <c r="O33" i="92"/>
  <c r="N33" i="92"/>
  <c r="S32" i="92"/>
  <c r="R32" i="92"/>
  <c r="F32" i="92" s="1"/>
  <c r="Q32" i="92"/>
  <c r="P32" i="92"/>
  <c r="O32" i="92"/>
  <c r="N32" i="92"/>
  <c r="T32" i="92" s="1"/>
  <c r="S31" i="92"/>
  <c r="R31" i="92"/>
  <c r="Q31" i="92"/>
  <c r="P31" i="92"/>
  <c r="O31" i="92"/>
  <c r="N31" i="92"/>
  <c r="S30" i="92"/>
  <c r="R30" i="92"/>
  <c r="F30" i="92" s="1"/>
  <c r="Q30" i="92"/>
  <c r="P30" i="92"/>
  <c r="O30" i="92"/>
  <c r="N30" i="92"/>
  <c r="T30" i="92" s="1"/>
  <c r="S29" i="92"/>
  <c r="R29" i="92"/>
  <c r="Q29" i="92"/>
  <c r="P29" i="92"/>
  <c r="O29" i="92"/>
  <c r="N29" i="92"/>
  <c r="S28" i="92"/>
  <c r="R28" i="92"/>
  <c r="F28" i="92" s="1"/>
  <c r="Q28" i="92"/>
  <c r="P28" i="92"/>
  <c r="O28" i="92"/>
  <c r="N28" i="92"/>
  <c r="T28" i="92" s="1"/>
  <c r="S27" i="92"/>
  <c r="R27" i="92"/>
  <c r="Q27" i="92"/>
  <c r="P27" i="92"/>
  <c r="O27" i="92"/>
  <c r="N27" i="92"/>
  <c r="S26" i="92"/>
  <c r="R26" i="92"/>
  <c r="F26" i="92" s="1"/>
  <c r="Q26" i="92"/>
  <c r="P26" i="92"/>
  <c r="O26" i="92"/>
  <c r="N26" i="92"/>
  <c r="T26" i="92" s="1"/>
  <c r="S25" i="92"/>
  <c r="R25" i="92"/>
  <c r="Q25" i="92"/>
  <c r="P25" i="92"/>
  <c r="O25" i="92"/>
  <c r="N25" i="92"/>
  <c r="S24" i="92"/>
  <c r="R24" i="92"/>
  <c r="F24" i="92" s="1"/>
  <c r="Q24" i="92"/>
  <c r="P24" i="92"/>
  <c r="O24" i="92"/>
  <c r="N24" i="92"/>
  <c r="T24" i="92" s="1"/>
  <c r="S23" i="92"/>
  <c r="R23" i="92"/>
  <c r="Q23" i="92"/>
  <c r="P23" i="92"/>
  <c r="O23" i="92"/>
  <c r="N23" i="92"/>
  <c r="S22" i="92"/>
  <c r="R22" i="92"/>
  <c r="F22" i="92" s="1"/>
  <c r="Q22" i="92"/>
  <c r="P22" i="92"/>
  <c r="O22" i="92"/>
  <c r="N22" i="92"/>
  <c r="T22" i="92" s="1"/>
  <c r="S21" i="92"/>
  <c r="R21" i="92"/>
  <c r="Q21" i="92"/>
  <c r="P21" i="92"/>
  <c r="O21" i="92"/>
  <c r="N21" i="92"/>
  <c r="S20" i="92"/>
  <c r="R20" i="92"/>
  <c r="F20" i="92" s="1"/>
  <c r="Q20" i="92"/>
  <c r="P20" i="92"/>
  <c r="O20" i="92"/>
  <c r="N20" i="92"/>
  <c r="T20" i="92" s="1"/>
  <c r="S19" i="92"/>
  <c r="R19" i="92"/>
  <c r="Q19" i="92"/>
  <c r="P19" i="92"/>
  <c r="O19" i="92"/>
  <c r="N19" i="92"/>
  <c r="S18" i="92"/>
  <c r="R18" i="92"/>
  <c r="F18" i="92" s="1"/>
  <c r="Q18" i="92"/>
  <c r="P18" i="92"/>
  <c r="O18" i="92"/>
  <c r="N18" i="92"/>
  <c r="T18" i="92" s="1"/>
  <c r="S17" i="92"/>
  <c r="R17" i="92"/>
  <c r="Q17" i="92"/>
  <c r="P17" i="92"/>
  <c r="O17" i="92"/>
  <c r="N17" i="92"/>
  <c r="S16" i="92"/>
  <c r="R16" i="92"/>
  <c r="F16" i="92" s="1"/>
  <c r="Q16" i="92"/>
  <c r="P16" i="92"/>
  <c r="O16" i="92"/>
  <c r="N16" i="92"/>
  <c r="T16" i="92" s="1"/>
  <c r="S15" i="92"/>
  <c r="R15" i="92"/>
  <c r="Q15" i="92"/>
  <c r="P15" i="92"/>
  <c r="O15" i="92"/>
  <c r="N15" i="92"/>
  <c r="S14" i="92"/>
  <c r="R14" i="92"/>
  <c r="F14" i="92" s="1"/>
  <c r="Q14" i="92"/>
  <c r="P14" i="92"/>
  <c r="O14" i="92"/>
  <c r="N14" i="92"/>
  <c r="T14" i="92" s="1"/>
  <c r="N15" i="87"/>
  <c r="O15" i="87"/>
  <c r="P15" i="87"/>
  <c r="Q15" i="87"/>
  <c r="R15" i="87"/>
  <c r="S15" i="87"/>
  <c r="N17" i="87"/>
  <c r="O17" i="87"/>
  <c r="P17" i="87"/>
  <c r="Q17" i="87"/>
  <c r="R17" i="87"/>
  <c r="S17" i="87"/>
  <c r="N19" i="87"/>
  <c r="O19" i="87"/>
  <c r="P19" i="87"/>
  <c r="Q19" i="87"/>
  <c r="R19" i="87"/>
  <c r="S19" i="87"/>
  <c r="N21" i="87"/>
  <c r="O21" i="87"/>
  <c r="P21" i="87"/>
  <c r="Q21" i="87"/>
  <c r="R21" i="87"/>
  <c r="S21" i="87"/>
  <c r="N23" i="87"/>
  <c r="O23" i="87"/>
  <c r="P23" i="87"/>
  <c r="Q23" i="87"/>
  <c r="R23" i="87"/>
  <c r="S23" i="87"/>
  <c r="N25" i="87"/>
  <c r="O25" i="87"/>
  <c r="P25" i="87"/>
  <c r="Q25" i="87"/>
  <c r="R25" i="87"/>
  <c r="S25" i="87"/>
  <c r="N27" i="87"/>
  <c r="O27" i="87"/>
  <c r="P27" i="87"/>
  <c r="Q27" i="87"/>
  <c r="R27" i="87"/>
  <c r="S27" i="87"/>
  <c r="N29" i="87"/>
  <c r="O29" i="87"/>
  <c r="P29" i="87"/>
  <c r="Q29" i="87"/>
  <c r="R29" i="87"/>
  <c r="S29" i="87"/>
  <c r="I33" i="81"/>
  <c r="I34" i="81"/>
  <c r="I35" i="81"/>
  <c r="I36" i="81"/>
  <c r="I37" i="81"/>
  <c r="I38" i="81"/>
  <c r="I39" i="81"/>
  <c r="I40" i="81"/>
  <c r="I41" i="81"/>
  <c r="I42" i="81"/>
  <c r="I43" i="81"/>
  <c r="I44" i="81"/>
  <c r="I45" i="81"/>
  <c r="I46" i="81"/>
  <c r="I47" i="81"/>
  <c r="I48" i="81"/>
  <c r="I49" i="81"/>
  <c r="I50" i="81"/>
  <c r="I51" i="81"/>
  <c r="I52" i="81"/>
  <c r="I53" i="81"/>
  <c r="I54" i="81"/>
  <c r="I55" i="81"/>
  <c r="I56" i="81"/>
  <c r="I14" i="74"/>
  <c r="I38" i="74"/>
  <c r="I39" i="74"/>
  <c r="I40" i="74"/>
  <c r="I41" i="74"/>
  <c r="I42" i="74"/>
  <c r="I43" i="74"/>
  <c r="I44" i="74"/>
  <c r="I45" i="74"/>
  <c r="I46" i="74"/>
  <c r="I47" i="74"/>
  <c r="I48" i="74"/>
  <c r="I49" i="74"/>
  <c r="I50" i="74"/>
  <c r="I51" i="74"/>
  <c r="I52" i="74"/>
  <c r="I53" i="74"/>
  <c r="I54" i="74"/>
  <c r="I55" i="74"/>
  <c r="I56" i="74"/>
  <c r="I13" i="74"/>
  <c r="I14" i="66"/>
  <c r="L14" i="66"/>
  <c r="I15" i="66"/>
  <c r="L15" i="66"/>
  <c r="I16" i="66"/>
  <c r="L16" i="66"/>
  <c r="I17" i="66"/>
  <c r="L17" i="66"/>
  <c r="I18" i="66"/>
  <c r="L18" i="66"/>
  <c r="I19" i="66"/>
  <c r="L19" i="66"/>
  <c r="I20" i="66"/>
  <c r="L20" i="66"/>
  <c r="I21" i="66"/>
  <c r="L21" i="66"/>
  <c r="I22" i="66"/>
  <c r="L22" i="66"/>
  <c r="I23" i="66"/>
  <c r="L23" i="66"/>
  <c r="I24" i="66"/>
  <c r="L24" i="66"/>
  <c r="I25" i="66"/>
  <c r="L25" i="66"/>
  <c r="I26" i="66"/>
  <c r="L26" i="66"/>
  <c r="I27" i="66"/>
  <c r="L27" i="66"/>
  <c r="I28" i="66"/>
  <c r="L28" i="66"/>
  <c r="I29" i="66"/>
  <c r="L29" i="66"/>
  <c r="I30" i="66"/>
  <c r="L30" i="66"/>
  <c r="I31" i="66"/>
  <c r="L31" i="66"/>
  <c r="I32" i="66"/>
  <c r="L32" i="66"/>
  <c r="I33" i="66"/>
  <c r="L33" i="66"/>
  <c r="I34" i="66"/>
  <c r="L34" i="66"/>
  <c r="I35" i="66"/>
  <c r="L35" i="66"/>
  <c r="I36" i="66"/>
  <c r="L36" i="66"/>
  <c r="I37" i="66"/>
  <c r="L37" i="66"/>
  <c r="I38" i="66"/>
  <c r="L38" i="66"/>
  <c r="I39" i="66"/>
  <c r="L39" i="66"/>
  <c r="I40" i="66"/>
  <c r="L40" i="66"/>
  <c r="I41" i="66"/>
  <c r="L41" i="66"/>
  <c r="I42" i="66"/>
  <c r="L42" i="66"/>
  <c r="I43" i="66"/>
  <c r="L43" i="66"/>
  <c r="I44" i="66"/>
  <c r="L44" i="66"/>
  <c r="I45" i="66"/>
  <c r="L45" i="66"/>
  <c r="I46" i="66"/>
  <c r="L46" i="66"/>
  <c r="I47" i="66"/>
  <c r="L47" i="66"/>
  <c r="I48" i="66"/>
  <c r="L48" i="66"/>
  <c r="I49" i="66"/>
  <c r="L49" i="66"/>
  <c r="I50" i="66"/>
  <c r="L50" i="66"/>
  <c r="I51" i="66"/>
  <c r="L51" i="66"/>
  <c r="I52" i="66"/>
  <c r="L52" i="66"/>
  <c r="I53" i="66"/>
  <c r="L53" i="66"/>
  <c r="I54" i="66"/>
  <c r="L54" i="66"/>
  <c r="I55" i="66"/>
  <c r="L55" i="66"/>
  <c r="I56" i="66"/>
  <c r="L56" i="66"/>
  <c r="L13" i="66"/>
  <c r="I13" i="66"/>
  <c r="I14" i="76"/>
  <c r="I24" i="76"/>
  <c r="I25" i="76"/>
  <c r="I26" i="76"/>
  <c r="I27" i="76"/>
  <c r="I28" i="76"/>
  <c r="I29" i="76"/>
  <c r="I30" i="76"/>
  <c r="I31" i="76"/>
  <c r="I32" i="76"/>
  <c r="I33" i="76"/>
  <c r="I34" i="76"/>
  <c r="I35" i="76"/>
  <c r="I36" i="76"/>
  <c r="I37" i="76"/>
  <c r="I38" i="76"/>
  <c r="I39" i="76"/>
  <c r="I40" i="76"/>
  <c r="I41" i="76"/>
  <c r="I42" i="76"/>
  <c r="I43" i="76"/>
  <c r="I44" i="76"/>
  <c r="I45" i="76"/>
  <c r="I46" i="76"/>
  <c r="I47" i="76"/>
  <c r="I48" i="76"/>
  <c r="I49" i="76"/>
  <c r="I50" i="76"/>
  <c r="I51" i="76"/>
  <c r="I52" i="76"/>
  <c r="I53" i="76"/>
  <c r="I54" i="76"/>
  <c r="I55" i="76"/>
  <c r="I56" i="76"/>
  <c r="I15" i="88"/>
  <c r="I17" i="88"/>
  <c r="I16" i="88"/>
  <c r="I18" i="88"/>
  <c r="I19" i="88"/>
  <c r="I20" i="88"/>
  <c r="I21" i="88"/>
  <c r="I22" i="88"/>
  <c r="I23" i="88"/>
  <c r="I24" i="88"/>
  <c r="I25" i="88"/>
  <c r="I26" i="88"/>
  <c r="I27" i="88"/>
  <c r="I28" i="88"/>
  <c r="I29" i="88"/>
  <c r="I30" i="88"/>
  <c r="I31" i="88"/>
  <c r="I32" i="88"/>
  <c r="I33" i="88"/>
  <c r="I34" i="88"/>
  <c r="I35" i="88"/>
  <c r="I36" i="88"/>
  <c r="I37" i="88"/>
  <c r="I38" i="88"/>
  <c r="I39" i="88"/>
  <c r="I40" i="88"/>
  <c r="I41" i="88"/>
  <c r="I42" i="88"/>
  <c r="I43" i="88"/>
  <c r="I44" i="88"/>
  <c r="I45" i="88"/>
  <c r="I46" i="88"/>
  <c r="I47" i="88"/>
  <c r="I48" i="88"/>
  <c r="I49" i="88"/>
  <c r="I50" i="88"/>
  <c r="I51" i="88"/>
  <c r="I52" i="88"/>
  <c r="I53" i="88"/>
  <c r="I54" i="88"/>
  <c r="I55" i="88"/>
  <c r="I56" i="88"/>
  <c r="I57" i="88"/>
  <c r="I14" i="88"/>
  <c r="J34" i="65"/>
  <c r="J33" i="65"/>
  <c r="J32" i="65"/>
  <c r="J31" i="65"/>
  <c r="J30" i="65"/>
  <c r="J29" i="65"/>
  <c r="J25" i="65"/>
  <c r="J24" i="65"/>
  <c r="J23" i="65"/>
  <c r="J22" i="65"/>
  <c r="J21" i="65"/>
  <c r="J20" i="65"/>
  <c r="B15" i="65"/>
  <c r="C15" i="65"/>
  <c r="D15" i="65"/>
  <c r="J15" i="65"/>
  <c r="B16" i="65"/>
  <c r="C16" i="65"/>
  <c r="D16" i="65"/>
  <c r="J16" i="65"/>
  <c r="I35" i="49"/>
  <c r="I36" i="49"/>
  <c r="I37" i="49"/>
  <c r="I38" i="49"/>
  <c r="I39" i="49"/>
  <c r="I40" i="49"/>
  <c r="I41" i="49"/>
  <c r="I42" i="49"/>
  <c r="I43" i="49"/>
  <c r="I44" i="49"/>
  <c r="I45" i="49"/>
  <c r="I46" i="49"/>
  <c r="I47" i="49"/>
  <c r="I48" i="49"/>
  <c r="I49" i="49"/>
  <c r="I50" i="49"/>
  <c r="I51" i="49"/>
  <c r="I52" i="49"/>
  <c r="I53" i="49"/>
  <c r="I54" i="49"/>
  <c r="I55" i="49"/>
  <c r="I56" i="49"/>
  <c r="I14" i="40"/>
  <c r="I15" i="40"/>
  <c r="I16" i="40"/>
  <c r="I17" i="40"/>
  <c r="I19" i="40"/>
  <c r="I20" i="40"/>
  <c r="I21" i="40"/>
  <c r="I22" i="40"/>
  <c r="I23" i="40"/>
  <c r="I24" i="40"/>
  <c r="I25" i="40"/>
  <c r="I26" i="40"/>
  <c r="I27" i="40"/>
  <c r="I28" i="40"/>
  <c r="I29" i="40"/>
  <c r="I30" i="40"/>
  <c r="I31" i="40"/>
  <c r="I32" i="40"/>
  <c r="I33" i="40"/>
  <c r="I34" i="40"/>
  <c r="I35" i="40"/>
  <c r="I36" i="40"/>
  <c r="I37" i="40"/>
  <c r="I38" i="40"/>
  <c r="I39" i="40"/>
  <c r="I40" i="40"/>
  <c r="I41" i="40"/>
  <c r="I42" i="40"/>
  <c r="I43" i="40"/>
  <c r="I44" i="40"/>
  <c r="I45" i="40"/>
  <c r="I46" i="40"/>
  <c r="I47" i="40"/>
  <c r="I48" i="40"/>
  <c r="I49" i="40"/>
  <c r="I50" i="40"/>
  <c r="I51" i="40"/>
  <c r="I52" i="40"/>
  <c r="I53" i="40"/>
  <c r="I54" i="40"/>
  <c r="I55" i="40"/>
  <c r="I56" i="40"/>
  <c r="I13" i="40"/>
  <c r="L15" i="40"/>
  <c r="L16" i="40"/>
  <c r="L17" i="40"/>
  <c r="L18" i="40"/>
  <c r="L19" i="40"/>
  <c r="L20" i="40"/>
  <c r="L21" i="40"/>
  <c r="L22" i="40"/>
  <c r="L23" i="40"/>
  <c r="L24" i="40"/>
  <c r="L25" i="40"/>
  <c r="L26" i="40"/>
  <c r="L27" i="40"/>
  <c r="L28" i="40"/>
  <c r="L29" i="40"/>
  <c r="L30" i="40"/>
  <c r="L31" i="40"/>
  <c r="L32" i="40"/>
  <c r="L33" i="40"/>
  <c r="L34" i="40"/>
  <c r="L35" i="40"/>
  <c r="L36" i="40"/>
  <c r="L37" i="40"/>
  <c r="L38" i="40"/>
  <c r="L39" i="40"/>
  <c r="L40" i="40"/>
  <c r="L41" i="40"/>
  <c r="L42" i="40"/>
  <c r="L43" i="40"/>
  <c r="L44" i="40"/>
  <c r="L45" i="40"/>
  <c r="L46" i="40"/>
  <c r="L47" i="40"/>
  <c r="L48" i="40"/>
  <c r="L49" i="40"/>
  <c r="L50" i="40"/>
  <c r="L51" i="40"/>
  <c r="L52" i="40"/>
  <c r="L53" i="40"/>
  <c r="L54" i="40"/>
  <c r="L55" i="40"/>
  <c r="L56" i="40"/>
  <c r="L13" i="40"/>
  <c r="L14" i="40"/>
  <c r="I26" i="89"/>
  <c r="I27" i="89"/>
  <c r="I28" i="89"/>
  <c r="I29" i="89"/>
  <c r="I30" i="89"/>
  <c r="I31" i="89"/>
  <c r="I32" i="89"/>
  <c r="I33" i="89"/>
  <c r="I34" i="89"/>
  <c r="I35" i="89"/>
  <c r="I36" i="89"/>
  <c r="I37" i="89"/>
  <c r="I38" i="89"/>
  <c r="I39" i="89"/>
  <c r="I40" i="89"/>
  <c r="I41" i="89"/>
  <c r="I42" i="89"/>
  <c r="I43" i="89"/>
  <c r="I44" i="89"/>
  <c r="I45" i="89"/>
  <c r="I46" i="89"/>
  <c r="I47" i="89"/>
  <c r="I48" i="89"/>
  <c r="I49" i="89"/>
  <c r="I50" i="89"/>
  <c r="I51" i="89"/>
  <c r="I52" i="89"/>
  <c r="I53" i="89"/>
  <c r="I54" i="89"/>
  <c r="I55" i="89"/>
  <c r="I56" i="89"/>
  <c r="O13" i="87"/>
  <c r="P13" i="87"/>
  <c r="Q13" i="87"/>
  <c r="R13" i="87"/>
  <c r="S13" i="87"/>
  <c r="N13" i="87"/>
  <c r="I33" i="72"/>
  <c r="I34" i="72"/>
  <c r="I35" i="72"/>
  <c r="I36" i="72"/>
  <c r="I37" i="72"/>
  <c r="I38" i="72"/>
  <c r="I39" i="72"/>
  <c r="I40" i="72"/>
  <c r="I41" i="72"/>
  <c r="I42" i="72"/>
  <c r="I43" i="72"/>
  <c r="I44" i="72"/>
  <c r="I45" i="72"/>
  <c r="I46" i="72"/>
  <c r="I47" i="72"/>
  <c r="I48" i="72"/>
  <c r="I49" i="72"/>
  <c r="I50" i="72"/>
  <c r="I51" i="72"/>
  <c r="I52" i="72"/>
  <c r="I53" i="72"/>
  <c r="I54" i="72"/>
  <c r="I55" i="72"/>
  <c r="I56" i="72"/>
  <c r="G13" i="40"/>
  <c r="L7" i="26"/>
  <c r="L10" i="81"/>
  <c r="J42" i="130"/>
  <c r="D42" i="130"/>
  <c r="C42" i="130"/>
  <c r="B42" i="130"/>
  <c r="J41" i="130"/>
  <c r="D41" i="130"/>
  <c r="C41" i="130"/>
  <c r="B41" i="130"/>
  <c r="J40" i="130"/>
  <c r="D40" i="130"/>
  <c r="C40" i="130"/>
  <c r="B40" i="130"/>
  <c r="J39" i="130"/>
  <c r="D39" i="130"/>
  <c r="C39" i="130"/>
  <c r="B39" i="130"/>
  <c r="J38" i="130"/>
  <c r="D38" i="130"/>
  <c r="C38" i="130"/>
  <c r="B38" i="130"/>
  <c r="J37" i="130"/>
  <c r="D37" i="130"/>
  <c r="C37" i="130"/>
  <c r="B37" i="130"/>
  <c r="J36" i="130"/>
  <c r="D36" i="130"/>
  <c r="C36" i="130"/>
  <c r="B36" i="130"/>
  <c r="J35" i="130"/>
  <c r="D35" i="130"/>
  <c r="C35" i="130"/>
  <c r="B35" i="130"/>
  <c r="J34" i="130"/>
  <c r="D34" i="130"/>
  <c r="C34" i="130"/>
  <c r="B34" i="130"/>
  <c r="J33" i="130"/>
  <c r="D33" i="130"/>
  <c r="C33" i="130"/>
  <c r="B33" i="130"/>
  <c r="J32" i="130"/>
  <c r="D32" i="130"/>
  <c r="C32" i="130"/>
  <c r="B32" i="130"/>
  <c r="J31" i="130"/>
  <c r="D31" i="130"/>
  <c r="C31" i="130"/>
  <c r="B31" i="130"/>
  <c r="J30" i="130"/>
  <c r="D30" i="130"/>
  <c r="C30" i="130"/>
  <c r="B30" i="130"/>
  <c r="J29" i="130"/>
  <c r="D29" i="130"/>
  <c r="C29" i="130"/>
  <c r="B29" i="130"/>
  <c r="J28" i="130"/>
  <c r="D28" i="130"/>
  <c r="C28" i="130"/>
  <c r="B28" i="130"/>
  <c r="J27" i="130"/>
  <c r="D27" i="130"/>
  <c r="C27" i="130"/>
  <c r="B27" i="130"/>
  <c r="J15" i="130"/>
  <c r="D15" i="130"/>
  <c r="C15" i="130"/>
  <c r="B15" i="130"/>
  <c r="J14" i="130"/>
  <c r="D14" i="130"/>
  <c r="C14" i="130"/>
  <c r="B14" i="130"/>
  <c r="J13" i="130"/>
  <c r="D13" i="130"/>
  <c r="C13" i="130"/>
  <c r="B13" i="130"/>
  <c r="J12" i="130"/>
  <c r="D12" i="130"/>
  <c r="C12" i="130"/>
  <c r="B12" i="130"/>
  <c r="J11" i="130"/>
  <c r="D11" i="130"/>
  <c r="C11" i="130"/>
  <c r="B11" i="130"/>
  <c r="J10" i="130"/>
  <c r="D10" i="130"/>
  <c r="C10" i="130"/>
  <c r="B10" i="130"/>
  <c r="J71" i="128"/>
  <c r="D71" i="128"/>
  <c r="C71" i="128"/>
  <c r="B71" i="128"/>
  <c r="J70" i="128"/>
  <c r="D70" i="128"/>
  <c r="C70" i="128"/>
  <c r="B70" i="128"/>
  <c r="J69" i="128"/>
  <c r="D69" i="128"/>
  <c r="C69" i="128"/>
  <c r="B69" i="128"/>
  <c r="J68" i="128"/>
  <c r="D68" i="128"/>
  <c r="C68" i="128"/>
  <c r="B68" i="128"/>
  <c r="J67" i="128"/>
  <c r="D67" i="128"/>
  <c r="C67" i="128"/>
  <c r="B67" i="128"/>
  <c r="J66" i="128"/>
  <c r="D66" i="128"/>
  <c r="C66" i="128"/>
  <c r="B66" i="128"/>
  <c r="J65" i="128"/>
  <c r="D65" i="128"/>
  <c r="C65" i="128"/>
  <c r="B65" i="128"/>
  <c r="J64" i="128"/>
  <c r="D64" i="128"/>
  <c r="C64" i="128"/>
  <c r="B64" i="128"/>
  <c r="J62" i="128"/>
  <c r="D62" i="128"/>
  <c r="C62" i="128"/>
  <c r="B62" i="128"/>
  <c r="J61" i="128"/>
  <c r="D61" i="128"/>
  <c r="C61" i="128"/>
  <c r="B61" i="128"/>
  <c r="J60" i="128"/>
  <c r="D60" i="128"/>
  <c r="C60" i="128"/>
  <c r="B60" i="128"/>
  <c r="J59" i="128"/>
  <c r="D59" i="128"/>
  <c r="C59" i="128"/>
  <c r="B59" i="128"/>
  <c r="J58" i="128"/>
  <c r="D58" i="128"/>
  <c r="C58" i="128"/>
  <c r="B58" i="128"/>
  <c r="J57" i="128"/>
  <c r="D57" i="128"/>
  <c r="C57" i="128"/>
  <c r="B57" i="128"/>
  <c r="J56" i="128"/>
  <c r="D56" i="128"/>
  <c r="C56" i="128"/>
  <c r="B56" i="128"/>
  <c r="J55" i="128"/>
  <c r="D55" i="128"/>
  <c r="C55" i="128"/>
  <c r="B55" i="128"/>
  <c r="J53" i="128"/>
  <c r="D53" i="128"/>
  <c r="C53" i="128"/>
  <c r="B53" i="128"/>
  <c r="J52" i="128"/>
  <c r="D52" i="128"/>
  <c r="C52" i="128"/>
  <c r="B52" i="128"/>
  <c r="J51" i="128"/>
  <c r="D51" i="128"/>
  <c r="C51" i="128"/>
  <c r="B51" i="128"/>
  <c r="J50" i="128"/>
  <c r="D50" i="128"/>
  <c r="C50" i="128"/>
  <c r="B50" i="128"/>
  <c r="J49" i="128"/>
  <c r="D49" i="128"/>
  <c r="C49" i="128"/>
  <c r="B49" i="128"/>
  <c r="J48" i="128"/>
  <c r="D48" i="128"/>
  <c r="C48" i="128"/>
  <c r="B48" i="128"/>
  <c r="J47" i="128"/>
  <c r="D47" i="128"/>
  <c r="C47" i="128"/>
  <c r="B47" i="128"/>
  <c r="J46" i="128"/>
  <c r="D46" i="128"/>
  <c r="C46" i="128"/>
  <c r="B46" i="128"/>
  <c r="J44" i="128"/>
  <c r="D44" i="128"/>
  <c r="C44" i="128"/>
  <c r="B44" i="128"/>
  <c r="J43" i="128"/>
  <c r="D43" i="128"/>
  <c r="C43" i="128"/>
  <c r="B43" i="128"/>
  <c r="J42" i="128"/>
  <c r="D42" i="128"/>
  <c r="C42" i="128"/>
  <c r="B42" i="128"/>
  <c r="J41" i="128"/>
  <c r="D41" i="128"/>
  <c r="C41" i="128"/>
  <c r="B41" i="128"/>
  <c r="J40" i="128"/>
  <c r="D40" i="128"/>
  <c r="C40" i="128"/>
  <c r="B40" i="128"/>
  <c r="J39" i="128"/>
  <c r="D39" i="128"/>
  <c r="C39" i="128"/>
  <c r="B39" i="128"/>
  <c r="J38" i="128"/>
  <c r="D38" i="128"/>
  <c r="C38" i="128"/>
  <c r="B38" i="128"/>
  <c r="J37" i="128"/>
  <c r="D37" i="128"/>
  <c r="C37" i="128"/>
  <c r="B37" i="128"/>
  <c r="J35" i="128"/>
  <c r="D35" i="128"/>
  <c r="C35" i="128"/>
  <c r="B35" i="128"/>
  <c r="J34" i="128"/>
  <c r="D34" i="128"/>
  <c r="C34" i="128"/>
  <c r="B34" i="128"/>
  <c r="J33" i="128"/>
  <c r="D33" i="128"/>
  <c r="C33" i="128"/>
  <c r="B33" i="128"/>
  <c r="J32" i="128"/>
  <c r="D32" i="128"/>
  <c r="C32" i="128"/>
  <c r="B32" i="128"/>
  <c r="J31" i="128"/>
  <c r="D31" i="128"/>
  <c r="C31" i="128"/>
  <c r="B31" i="128"/>
  <c r="J30" i="128"/>
  <c r="D30" i="128"/>
  <c r="C30" i="128"/>
  <c r="B30" i="128"/>
  <c r="J29" i="128"/>
  <c r="D29" i="128"/>
  <c r="C29" i="128"/>
  <c r="B29" i="128"/>
  <c r="J28" i="128"/>
  <c r="D28" i="128"/>
  <c r="C28" i="128"/>
  <c r="B28" i="128"/>
  <c r="J26" i="128"/>
  <c r="D26" i="128"/>
  <c r="C26" i="128"/>
  <c r="B26" i="128"/>
  <c r="J25" i="128"/>
  <c r="D25" i="128"/>
  <c r="C25" i="128"/>
  <c r="B25" i="128"/>
  <c r="J24" i="128"/>
  <c r="D24" i="128"/>
  <c r="C24" i="128"/>
  <c r="B24" i="128"/>
  <c r="J23" i="128"/>
  <c r="D23" i="128"/>
  <c r="C23" i="128"/>
  <c r="B23" i="128"/>
  <c r="J22" i="128"/>
  <c r="D22" i="128"/>
  <c r="C22" i="128"/>
  <c r="B22" i="128"/>
  <c r="J21" i="128"/>
  <c r="D21" i="128"/>
  <c r="C21" i="128"/>
  <c r="B21" i="128"/>
  <c r="J20" i="128"/>
  <c r="D20" i="128"/>
  <c r="C20" i="128"/>
  <c r="B20" i="128"/>
  <c r="J19" i="128"/>
  <c r="D19" i="128"/>
  <c r="C19" i="128"/>
  <c r="B19" i="128"/>
  <c r="J17" i="128"/>
  <c r="D17" i="128"/>
  <c r="C17" i="128"/>
  <c r="B17" i="128"/>
  <c r="J16" i="128"/>
  <c r="D16" i="128"/>
  <c r="C16" i="128"/>
  <c r="B16" i="128"/>
  <c r="J15" i="128"/>
  <c r="D15" i="128"/>
  <c r="C15" i="128"/>
  <c r="B15" i="128"/>
  <c r="J14" i="128"/>
  <c r="D14" i="128"/>
  <c r="C14" i="128"/>
  <c r="B14" i="128"/>
  <c r="J13" i="128"/>
  <c r="D13" i="128"/>
  <c r="C13" i="128"/>
  <c r="B13" i="128"/>
  <c r="J12" i="128"/>
  <c r="D12" i="128"/>
  <c r="C12" i="128"/>
  <c r="B12" i="128"/>
  <c r="J11" i="128"/>
  <c r="D11" i="128"/>
  <c r="C11" i="128"/>
  <c r="B11" i="128"/>
  <c r="J10" i="128"/>
  <c r="D10" i="128"/>
  <c r="C10" i="128"/>
  <c r="B10" i="128"/>
  <c r="K17" i="127"/>
  <c r="D17" i="127"/>
  <c r="C17" i="127"/>
  <c r="B17" i="127"/>
  <c r="K16" i="127"/>
  <c r="D16" i="127"/>
  <c r="C16" i="127"/>
  <c r="B16" i="127"/>
  <c r="K15" i="127"/>
  <c r="D15" i="127"/>
  <c r="C15" i="127"/>
  <c r="B15" i="127"/>
  <c r="K14" i="127"/>
  <c r="D14" i="127"/>
  <c r="C14" i="127"/>
  <c r="B14" i="127"/>
  <c r="K13" i="127"/>
  <c r="D13" i="127"/>
  <c r="C13" i="127"/>
  <c r="B13" i="127"/>
  <c r="K12" i="127"/>
  <c r="D12" i="127"/>
  <c r="C12" i="127"/>
  <c r="B12" i="127"/>
  <c r="K11" i="127"/>
  <c r="D11" i="127"/>
  <c r="C11" i="127"/>
  <c r="B11" i="127"/>
  <c r="K10" i="127"/>
  <c r="D10" i="127"/>
  <c r="C10" i="127"/>
  <c r="B10" i="127"/>
  <c r="J42" i="123"/>
  <c r="D42" i="123"/>
  <c r="C42" i="123"/>
  <c r="B42" i="123"/>
  <c r="J41" i="123"/>
  <c r="D41" i="123"/>
  <c r="C41" i="123"/>
  <c r="B41" i="123"/>
  <c r="J40" i="123"/>
  <c r="D40" i="123"/>
  <c r="C40" i="123"/>
  <c r="B40" i="123"/>
  <c r="J39" i="123"/>
  <c r="D39" i="123"/>
  <c r="C39" i="123"/>
  <c r="B39" i="123"/>
  <c r="J38" i="123"/>
  <c r="D38" i="123"/>
  <c r="C38" i="123"/>
  <c r="B38" i="123"/>
  <c r="J37" i="123"/>
  <c r="D37" i="123"/>
  <c r="C37" i="123"/>
  <c r="B37" i="123"/>
  <c r="J36" i="123"/>
  <c r="D36" i="123"/>
  <c r="C36" i="123"/>
  <c r="B36" i="123"/>
  <c r="J35" i="123"/>
  <c r="D35" i="123"/>
  <c r="C35" i="123"/>
  <c r="B35" i="123"/>
  <c r="J34" i="123"/>
  <c r="D34" i="123"/>
  <c r="C34" i="123"/>
  <c r="B34" i="123"/>
  <c r="J33" i="123"/>
  <c r="D33" i="123"/>
  <c r="C33" i="123"/>
  <c r="B33" i="123"/>
  <c r="J32" i="123"/>
  <c r="D32" i="123"/>
  <c r="C32" i="123"/>
  <c r="B32" i="123"/>
  <c r="J31" i="123"/>
  <c r="D31" i="123"/>
  <c r="C31" i="123"/>
  <c r="B31" i="123"/>
  <c r="J30" i="123"/>
  <c r="D30" i="123"/>
  <c r="C30" i="123"/>
  <c r="B30" i="123"/>
  <c r="J29" i="123"/>
  <c r="D29" i="123"/>
  <c r="C29" i="123"/>
  <c r="B29" i="123"/>
  <c r="J28" i="123"/>
  <c r="D28" i="123"/>
  <c r="C28" i="123"/>
  <c r="B28" i="123"/>
  <c r="J27" i="123"/>
  <c r="D27" i="123"/>
  <c r="C27" i="123"/>
  <c r="B27" i="123"/>
  <c r="J25" i="123"/>
  <c r="D25" i="123"/>
  <c r="C25" i="123"/>
  <c r="B25" i="123"/>
  <c r="J24" i="123"/>
  <c r="D24" i="123"/>
  <c r="C24" i="123"/>
  <c r="B24" i="123"/>
  <c r="J23" i="123"/>
  <c r="D23" i="123"/>
  <c r="C23" i="123"/>
  <c r="B23" i="123"/>
  <c r="J22" i="123"/>
  <c r="D22" i="123"/>
  <c r="C22" i="123"/>
  <c r="B22" i="123"/>
  <c r="J21" i="123"/>
  <c r="D21" i="123"/>
  <c r="C21" i="123"/>
  <c r="B21" i="123"/>
  <c r="J20" i="123"/>
  <c r="D20" i="123"/>
  <c r="C20" i="123"/>
  <c r="B20" i="123"/>
  <c r="J19" i="123"/>
  <c r="D19" i="123"/>
  <c r="C19" i="123"/>
  <c r="B19" i="123"/>
  <c r="J18" i="123"/>
  <c r="D18" i="123"/>
  <c r="C18" i="123"/>
  <c r="B18" i="123"/>
  <c r="J17" i="123"/>
  <c r="D17" i="123"/>
  <c r="C17" i="123"/>
  <c r="B17" i="123"/>
  <c r="J16" i="123"/>
  <c r="D16" i="123"/>
  <c r="C16" i="123"/>
  <c r="B16" i="123"/>
  <c r="J15" i="123"/>
  <c r="D15" i="123"/>
  <c r="C15" i="123"/>
  <c r="B15" i="123"/>
  <c r="J14" i="123"/>
  <c r="D14" i="123"/>
  <c r="C14" i="123"/>
  <c r="B14" i="123"/>
  <c r="J13" i="123"/>
  <c r="D13" i="123"/>
  <c r="C13" i="123"/>
  <c r="B13" i="123"/>
  <c r="J12" i="123"/>
  <c r="D12" i="123"/>
  <c r="C12" i="123"/>
  <c r="B12" i="123"/>
  <c r="J11" i="123"/>
  <c r="D11" i="123"/>
  <c r="C11" i="123"/>
  <c r="B11" i="123"/>
  <c r="J10" i="123"/>
  <c r="D10" i="123"/>
  <c r="C10" i="123"/>
  <c r="B10" i="123"/>
  <c r="J71" i="117"/>
  <c r="D71" i="117"/>
  <c r="C71" i="117"/>
  <c r="B71" i="117"/>
  <c r="J70" i="117"/>
  <c r="D70" i="117"/>
  <c r="C70" i="117"/>
  <c r="B70" i="117"/>
  <c r="J69" i="117"/>
  <c r="D69" i="117"/>
  <c r="C69" i="117"/>
  <c r="B69" i="117"/>
  <c r="J68" i="117"/>
  <c r="D68" i="117"/>
  <c r="C68" i="117"/>
  <c r="B68" i="117"/>
  <c r="J67" i="117"/>
  <c r="D67" i="117"/>
  <c r="C67" i="117"/>
  <c r="B67" i="117"/>
  <c r="J66" i="117"/>
  <c r="D66" i="117"/>
  <c r="C66" i="117"/>
  <c r="B66" i="117"/>
  <c r="J65" i="117"/>
  <c r="D65" i="117"/>
  <c r="C65" i="117"/>
  <c r="B65" i="117"/>
  <c r="J64" i="117"/>
  <c r="D64" i="117"/>
  <c r="C64" i="117"/>
  <c r="B64" i="117"/>
  <c r="J62" i="117"/>
  <c r="D62" i="117"/>
  <c r="C62" i="117"/>
  <c r="B62" i="117"/>
  <c r="J61" i="117"/>
  <c r="D61" i="117"/>
  <c r="C61" i="117"/>
  <c r="B61" i="117"/>
  <c r="J60" i="117"/>
  <c r="D60" i="117"/>
  <c r="C60" i="117"/>
  <c r="B60" i="117"/>
  <c r="J59" i="117"/>
  <c r="D59" i="117"/>
  <c r="C59" i="117"/>
  <c r="B59" i="117"/>
  <c r="J58" i="117"/>
  <c r="D58" i="117"/>
  <c r="C58" i="117"/>
  <c r="B58" i="117"/>
  <c r="J57" i="117"/>
  <c r="D57" i="117"/>
  <c r="C57" i="117"/>
  <c r="B57" i="117"/>
  <c r="J56" i="117"/>
  <c r="D56" i="117"/>
  <c r="C56" i="117"/>
  <c r="B56" i="117"/>
  <c r="J55" i="117"/>
  <c r="D55" i="117"/>
  <c r="C55" i="117"/>
  <c r="B55" i="117"/>
  <c r="J53" i="117"/>
  <c r="D53" i="117"/>
  <c r="C53" i="117"/>
  <c r="B53" i="117"/>
  <c r="J52" i="117"/>
  <c r="D52" i="117"/>
  <c r="C52" i="117"/>
  <c r="B52" i="117"/>
  <c r="J51" i="117"/>
  <c r="D51" i="117"/>
  <c r="C51" i="117"/>
  <c r="B51" i="117"/>
  <c r="J50" i="117"/>
  <c r="D50" i="117"/>
  <c r="C50" i="117"/>
  <c r="B50" i="117"/>
  <c r="J49" i="117"/>
  <c r="D49" i="117"/>
  <c r="C49" i="117"/>
  <c r="B49" i="117"/>
  <c r="J48" i="117"/>
  <c r="D48" i="117"/>
  <c r="C48" i="117"/>
  <c r="B48" i="117"/>
  <c r="J47" i="117"/>
  <c r="D47" i="117"/>
  <c r="C47" i="117"/>
  <c r="B47" i="117"/>
  <c r="J46" i="117"/>
  <c r="D46" i="117"/>
  <c r="C46" i="117"/>
  <c r="B46" i="117"/>
  <c r="J44" i="117"/>
  <c r="D44" i="117"/>
  <c r="C44" i="117"/>
  <c r="B44" i="117"/>
  <c r="J43" i="117"/>
  <c r="D43" i="117"/>
  <c r="C43" i="117"/>
  <c r="B43" i="117"/>
  <c r="J42" i="117"/>
  <c r="D42" i="117"/>
  <c r="C42" i="117"/>
  <c r="B42" i="117"/>
  <c r="J41" i="117"/>
  <c r="D41" i="117"/>
  <c r="C41" i="117"/>
  <c r="B41" i="117"/>
  <c r="J40" i="117"/>
  <c r="D40" i="117"/>
  <c r="C40" i="117"/>
  <c r="B40" i="117"/>
  <c r="J39" i="117"/>
  <c r="D39" i="117"/>
  <c r="C39" i="117"/>
  <c r="B39" i="117"/>
  <c r="J38" i="117"/>
  <c r="D38" i="117"/>
  <c r="C38" i="117"/>
  <c r="B38" i="117"/>
  <c r="J37" i="117"/>
  <c r="D37" i="117"/>
  <c r="C37" i="117"/>
  <c r="B37" i="117"/>
  <c r="J35" i="117"/>
  <c r="D35" i="117"/>
  <c r="C35" i="117"/>
  <c r="B35" i="117"/>
  <c r="J34" i="117"/>
  <c r="D34" i="117"/>
  <c r="C34" i="117"/>
  <c r="B34" i="117"/>
  <c r="J33" i="117"/>
  <c r="D33" i="117"/>
  <c r="C33" i="117"/>
  <c r="B33" i="117"/>
  <c r="J32" i="117"/>
  <c r="D32" i="117"/>
  <c r="C32" i="117"/>
  <c r="B32" i="117"/>
  <c r="J31" i="117"/>
  <c r="D31" i="117"/>
  <c r="C31" i="117"/>
  <c r="B31" i="117"/>
  <c r="J30" i="117"/>
  <c r="D30" i="117"/>
  <c r="C30" i="117"/>
  <c r="B30" i="117"/>
  <c r="J29" i="117"/>
  <c r="D29" i="117"/>
  <c r="C29" i="117"/>
  <c r="B29" i="117"/>
  <c r="J28" i="117"/>
  <c r="D28" i="117"/>
  <c r="C28" i="117"/>
  <c r="B28" i="117"/>
  <c r="J26" i="117"/>
  <c r="D26" i="117"/>
  <c r="C26" i="117"/>
  <c r="B26" i="117"/>
  <c r="J25" i="117"/>
  <c r="D25" i="117"/>
  <c r="C25" i="117"/>
  <c r="B25" i="117"/>
  <c r="J24" i="117"/>
  <c r="D24" i="117"/>
  <c r="C24" i="117"/>
  <c r="B24" i="117"/>
  <c r="J23" i="117"/>
  <c r="D23" i="117"/>
  <c r="C23" i="117"/>
  <c r="B23" i="117"/>
  <c r="J22" i="117"/>
  <c r="D22" i="117"/>
  <c r="C22" i="117"/>
  <c r="B22" i="117"/>
  <c r="J21" i="117"/>
  <c r="D21" i="117"/>
  <c r="C21" i="117"/>
  <c r="B21" i="117"/>
  <c r="J20" i="117"/>
  <c r="D20" i="117"/>
  <c r="C20" i="117"/>
  <c r="B20" i="117"/>
  <c r="J19" i="117"/>
  <c r="D19" i="117"/>
  <c r="C19" i="117"/>
  <c r="B19" i="117"/>
  <c r="J17" i="117"/>
  <c r="D17" i="117"/>
  <c r="C17" i="117"/>
  <c r="B17" i="117"/>
  <c r="J16" i="117"/>
  <c r="D16" i="117"/>
  <c r="C16" i="117"/>
  <c r="B16" i="117"/>
  <c r="J15" i="117"/>
  <c r="D15" i="117"/>
  <c r="C15" i="117"/>
  <c r="B15" i="117"/>
  <c r="J14" i="117"/>
  <c r="D14" i="117"/>
  <c r="C14" i="117"/>
  <c r="B14" i="117"/>
  <c r="J13" i="117"/>
  <c r="D13" i="117"/>
  <c r="C13" i="117"/>
  <c r="B13" i="117"/>
  <c r="J12" i="117"/>
  <c r="D12" i="117"/>
  <c r="C12" i="117"/>
  <c r="B12" i="117"/>
  <c r="J11" i="117"/>
  <c r="D11" i="117"/>
  <c r="C11" i="117"/>
  <c r="B11" i="117"/>
  <c r="J10" i="117"/>
  <c r="D10" i="117"/>
  <c r="C10" i="117"/>
  <c r="B10" i="117"/>
  <c r="K17" i="118"/>
  <c r="D17" i="118"/>
  <c r="C17" i="118"/>
  <c r="B17" i="118"/>
  <c r="K16" i="118"/>
  <c r="D16" i="118"/>
  <c r="C16" i="118"/>
  <c r="B16" i="118"/>
  <c r="K15" i="118"/>
  <c r="D15" i="118"/>
  <c r="C15" i="118"/>
  <c r="B15" i="118"/>
  <c r="K14" i="118"/>
  <c r="D14" i="118"/>
  <c r="C14" i="118"/>
  <c r="B14" i="118"/>
  <c r="K13" i="118"/>
  <c r="D13" i="118"/>
  <c r="C13" i="118"/>
  <c r="B13" i="118"/>
  <c r="K12" i="118"/>
  <c r="D12" i="118"/>
  <c r="C12" i="118"/>
  <c r="B12" i="118"/>
  <c r="K11" i="118"/>
  <c r="D11" i="118"/>
  <c r="C11" i="118"/>
  <c r="B11" i="118"/>
  <c r="K10" i="118"/>
  <c r="D10" i="118"/>
  <c r="C10" i="118"/>
  <c r="B10" i="118"/>
  <c r="W53" i="69"/>
  <c r="V53" i="69"/>
  <c r="G53" i="69"/>
  <c r="F53" i="69"/>
  <c r="E53" i="69"/>
  <c r="D53" i="69"/>
  <c r="C53" i="69"/>
  <c r="B53" i="69"/>
  <c r="W52" i="69"/>
  <c r="V52" i="69"/>
  <c r="G52" i="69"/>
  <c r="E52" i="69"/>
  <c r="D52" i="69"/>
  <c r="C52" i="69"/>
  <c r="B52" i="69"/>
  <c r="W51" i="69"/>
  <c r="V51" i="69"/>
  <c r="G51" i="69"/>
  <c r="E51" i="69"/>
  <c r="D51" i="69"/>
  <c r="C51" i="69"/>
  <c r="B51" i="69"/>
  <c r="W50" i="69"/>
  <c r="V50" i="69"/>
  <c r="G50" i="69"/>
  <c r="F50" i="69"/>
  <c r="E50" i="69"/>
  <c r="D50" i="69"/>
  <c r="C50" i="69"/>
  <c r="B50" i="69"/>
  <c r="W49" i="69"/>
  <c r="V49" i="69"/>
  <c r="G49" i="69"/>
  <c r="E49" i="69"/>
  <c r="D49" i="69"/>
  <c r="C49" i="69"/>
  <c r="B49" i="69"/>
  <c r="W48" i="69"/>
  <c r="V48" i="69"/>
  <c r="G48" i="69"/>
  <c r="F48" i="69"/>
  <c r="E48" i="69"/>
  <c r="D48" i="69"/>
  <c r="C48" i="69"/>
  <c r="B48" i="69"/>
  <c r="W47" i="69"/>
  <c r="V47" i="69"/>
  <c r="G47" i="69"/>
  <c r="F47" i="69"/>
  <c r="E47" i="69"/>
  <c r="D47" i="69"/>
  <c r="C47" i="69"/>
  <c r="B47" i="69"/>
  <c r="W46" i="69"/>
  <c r="V46" i="69"/>
  <c r="G46" i="69"/>
  <c r="E46" i="69"/>
  <c r="D46" i="69"/>
  <c r="C46" i="69"/>
  <c r="B46" i="69"/>
  <c r="W45" i="69"/>
  <c r="V45" i="69"/>
  <c r="G45" i="69"/>
  <c r="E45" i="69"/>
  <c r="D45" i="69"/>
  <c r="C45" i="69"/>
  <c r="B45" i="69"/>
  <c r="W44" i="69"/>
  <c r="V44" i="69"/>
  <c r="G44" i="69"/>
  <c r="E44" i="69"/>
  <c r="D44" i="69"/>
  <c r="C44" i="69"/>
  <c r="B44" i="69"/>
  <c r="W43" i="69"/>
  <c r="V43" i="69"/>
  <c r="G43" i="69"/>
  <c r="E43" i="69"/>
  <c r="D43" i="69"/>
  <c r="C43" i="69"/>
  <c r="B43" i="69"/>
  <c r="W42" i="69"/>
  <c r="V42" i="69"/>
  <c r="G42" i="69"/>
  <c r="E42" i="69"/>
  <c r="D42" i="69"/>
  <c r="C42" i="69"/>
  <c r="B42" i="69"/>
  <c r="W41" i="69"/>
  <c r="V41" i="69"/>
  <c r="G41" i="69"/>
  <c r="E41" i="69"/>
  <c r="D41" i="69"/>
  <c r="C41" i="69"/>
  <c r="B41" i="69"/>
  <c r="W40" i="69"/>
  <c r="V40" i="69"/>
  <c r="G40" i="69"/>
  <c r="E40" i="69"/>
  <c r="D40" i="69"/>
  <c r="C40" i="69"/>
  <c r="B40" i="69"/>
  <c r="W39" i="69"/>
  <c r="V39" i="69"/>
  <c r="G39" i="69"/>
  <c r="F39" i="69"/>
  <c r="E39" i="69"/>
  <c r="D39" i="69"/>
  <c r="C39" i="69"/>
  <c r="B39" i="69"/>
  <c r="W38" i="69"/>
  <c r="V38" i="69"/>
  <c r="G38" i="69"/>
  <c r="E38" i="69"/>
  <c r="D38" i="69"/>
  <c r="C38" i="69"/>
  <c r="B38" i="69"/>
  <c r="W37" i="69"/>
  <c r="V37" i="69"/>
  <c r="G37" i="69"/>
  <c r="E37" i="69"/>
  <c r="D37" i="69"/>
  <c r="C37" i="69"/>
  <c r="B37" i="69"/>
  <c r="W36" i="69"/>
  <c r="V36" i="69"/>
  <c r="G36" i="69"/>
  <c r="E36" i="69"/>
  <c r="D36" i="69"/>
  <c r="C36" i="69"/>
  <c r="B36" i="69"/>
  <c r="W35" i="69"/>
  <c r="V35" i="69"/>
  <c r="G35" i="69"/>
  <c r="E35" i="69"/>
  <c r="D35" i="69"/>
  <c r="C35" i="69"/>
  <c r="B35" i="69"/>
  <c r="W34" i="69"/>
  <c r="V34" i="69"/>
  <c r="G34" i="69"/>
  <c r="E34" i="69"/>
  <c r="D34" i="69"/>
  <c r="C34" i="69"/>
  <c r="B34" i="69"/>
  <c r="W33" i="69"/>
  <c r="V33" i="69"/>
  <c r="G33" i="69"/>
  <c r="E33" i="69"/>
  <c r="D33" i="69"/>
  <c r="C33" i="69"/>
  <c r="B33" i="69"/>
  <c r="W32" i="69"/>
  <c r="V32" i="69"/>
  <c r="G32" i="69"/>
  <c r="F32" i="69"/>
  <c r="E32" i="69"/>
  <c r="D32" i="69"/>
  <c r="C32" i="69"/>
  <c r="B32" i="69"/>
  <c r="W31" i="69"/>
  <c r="V31" i="69"/>
  <c r="G31" i="69"/>
  <c r="F31" i="69"/>
  <c r="E31" i="69"/>
  <c r="D31" i="69"/>
  <c r="C31" i="69"/>
  <c r="B31" i="69"/>
  <c r="W30" i="69"/>
  <c r="V30" i="69"/>
  <c r="G30" i="69"/>
  <c r="E30" i="69"/>
  <c r="D30" i="69"/>
  <c r="C30" i="69"/>
  <c r="B30" i="69"/>
  <c r="W29" i="69"/>
  <c r="V29" i="69"/>
  <c r="G29" i="69"/>
  <c r="E29" i="69"/>
  <c r="D29" i="69"/>
  <c r="C29" i="69"/>
  <c r="B29" i="69"/>
  <c r="W28" i="69"/>
  <c r="V28" i="69"/>
  <c r="G28" i="69"/>
  <c r="F28" i="69"/>
  <c r="E28" i="69"/>
  <c r="D28" i="69"/>
  <c r="C28" i="69"/>
  <c r="B28" i="69"/>
  <c r="W27" i="69"/>
  <c r="V27" i="69"/>
  <c r="G27" i="69"/>
  <c r="F27" i="69"/>
  <c r="E27" i="69"/>
  <c r="D27" i="69"/>
  <c r="C27" i="69"/>
  <c r="B27" i="69"/>
  <c r="W26" i="69"/>
  <c r="V26" i="69"/>
  <c r="G26" i="69"/>
  <c r="E26" i="69"/>
  <c r="D26" i="69"/>
  <c r="C26" i="69"/>
  <c r="B26" i="69"/>
  <c r="W25" i="69"/>
  <c r="V25" i="69"/>
  <c r="G25" i="69"/>
  <c r="F25" i="69"/>
  <c r="E25" i="69"/>
  <c r="D25" i="69"/>
  <c r="C25" i="69"/>
  <c r="B25" i="69"/>
  <c r="W24" i="69"/>
  <c r="V24" i="69"/>
  <c r="G24" i="69"/>
  <c r="E24" i="69"/>
  <c r="D24" i="69"/>
  <c r="C24" i="69"/>
  <c r="B24" i="69"/>
  <c r="W23" i="69"/>
  <c r="V23" i="69"/>
  <c r="G23" i="69"/>
  <c r="F23" i="69"/>
  <c r="E23" i="69"/>
  <c r="D23" i="69"/>
  <c r="C23" i="69"/>
  <c r="B23" i="69"/>
  <c r="W22" i="69"/>
  <c r="V22" i="69"/>
  <c r="G22" i="69"/>
  <c r="F22" i="69"/>
  <c r="E22" i="69"/>
  <c r="D22" i="69"/>
  <c r="C22" i="69"/>
  <c r="B22" i="69"/>
  <c r="W21" i="69"/>
  <c r="V21" i="69"/>
  <c r="G21" i="69"/>
  <c r="E21" i="69"/>
  <c r="D21" i="69"/>
  <c r="C21" i="69"/>
  <c r="B21" i="69"/>
  <c r="W20" i="69"/>
  <c r="V20" i="69"/>
  <c r="G20" i="69"/>
  <c r="F20" i="69"/>
  <c r="E20" i="69"/>
  <c r="D20" i="69"/>
  <c r="C20" i="69"/>
  <c r="B20" i="69"/>
  <c r="W19" i="69"/>
  <c r="V19" i="69"/>
  <c r="G19" i="69"/>
  <c r="F19" i="69"/>
  <c r="E19" i="69"/>
  <c r="D19" i="69"/>
  <c r="C19" i="69"/>
  <c r="B19" i="69"/>
  <c r="W18" i="69"/>
  <c r="V18" i="69"/>
  <c r="G18" i="69"/>
  <c r="E18" i="69"/>
  <c r="D18" i="69"/>
  <c r="C18" i="69"/>
  <c r="B18" i="69"/>
  <c r="W17" i="69"/>
  <c r="V17" i="69"/>
  <c r="G17" i="69"/>
  <c r="E17" i="69"/>
  <c r="D17" i="69"/>
  <c r="C17" i="69"/>
  <c r="B17" i="69"/>
  <c r="W16" i="69"/>
  <c r="V16" i="69"/>
  <c r="G16" i="69"/>
  <c r="F16" i="69"/>
  <c r="E16" i="69"/>
  <c r="D16" i="69"/>
  <c r="C16" i="69"/>
  <c r="B16" i="69"/>
  <c r="W15" i="69"/>
  <c r="V15" i="69"/>
  <c r="G15" i="69"/>
  <c r="F15" i="69"/>
  <c r="E15" i="69"/>
  <c r="D15" i="69"/>
  <c r="C15" i="69"/>
  <c r="B15" i="69"/>
  <c r="W14" i="69"/>
  <c r="V14" i="69"/>
  <c r="G14" i="69"/>
  <c r="F14" i="69"/>
  <c r="E14" i="69"/>
  <c r="D14" i="69"/>
  <c r="C14" i="69"/>
  <c r="B14" i="69"/>
  <c r="A2" i="69"/>
  <c r="A1" i="69"/>
  <c r="W53" i="110"/>
  <c r="V53" i="110"/>
  <c r="G53" i="110"/>
  <c r="F53" i="110"/>
  <c r="E53" i="110"/>
  <c r="D53" i="110"/>
  <c r="C53" i="110"/>
  <c r="B53" i="110"/>
  <c r="W52" i="110"/>
  <c r="V52" i="110"/>
  <c r="G52" i="110"/>
  <c r="E52" i="110"/>
  <c r="D52" i="110"/>
  <c r="C52" i="110"/>
  <c r="B52" i="110"/>
  <c r="W51" i="110"/>
  <c r="V51" i="110"/>
  <c r="G51" i="110"/>
  <c r="F51" i="110"/>
  <c r="E51" i="110"/>
  <c r="D51" i="110"/>
  <c r="C51" i="110"/>
  <c r="B51" i="110"/>
  <c r="W50" i="110"/>
  <c r="V50" i="110"/>
  <c r="G50" i="110"/>
  <c r="F50" i="110"/>
  <c r="E50" i="110"/>
  <c r="D50" i="110"/>
  <c r="C50" i="110"/>
  <c r="B50" i="110"/>
  <c r="W49" i="110"/>
  <c r="V49" i="110"/>
  <c r="G49" i="110"/>
  <c r="F49" i="110"/>
  <c r="E49" i="110"/>
  <c r="D49" i="110"/>
  <c r="C49" i="110"/>
  <c r="B49" i="110"/>
  <c r="W48" i="110"/>
  <c r="V48" i="110"/>
  <c r="G48" i="110"/>
  <c r="F48" i="110"/>
  <c r="E48" i="110"/>
  <c r="D48" i="110"/>
  <c r="C48" i="110"/>
  <c r="B48" i="110"/>
  <c r="W47" i="110"/>
  <c r="V47" i="110"/>
  <c r="G47" i="110"/>
  <c r="F47" i="110"/>
  <c r="E47" i="110"/>
  <c r="D47" i="110"/>
  <c r="C47" i="110"/>
  <c r="B47" i="110"/>
  <c r="W46" i="110"/>
  <c r="V46" i="110"/>
  <c r="G46" i="110"/>
  <c r="F46" i="110"/>
  <c r="E46" i="110"/>
  <c r="D46" i="110"/>
  <c r="C46" i="110"/>
  <c r="B46" i="110"/>
  <c r="W45" i="110"/>
  <c r="V45" i="110"/>
  <c r="G45" i="110"/>
  <c r="F45" i="110"/>
  <c r="E45" i="110"/>
  <c r="D45" i="110"/>
  <c r="C45" i="110"/>
  <c r="B45" i="110"/>
  <c r="W44" i="110"/>
  <c r="V44" i="110"/>
  <c r="G44" i="110"/>
  <c r="F44" i="110"/>
  <c r="E44" i="110"/>
  <c r="D44" i="110"/>
  <c r="C44" i="110"/>
  <c r="B44" i="110"/>
  <c r="W43" i="110"/>
  <c r="V43" i="110"/>
  <c r="G43" i="110"/>
  <c r="F43" i="110"/>
  <c r="E43" i="110"/>
  <c r="D43" i="110"/>
  <c r="C43" i="110"/>
  <c r="B43" i="110"/>
  <c r="W42" i="110"/>
  <c r="V42" i="110"/>
  <c r="G42" i="110"/>
  <c r="F42" i="110"/>
  <c r="E42" i="110"/>
  <c r="D42" i="110"/>
  <c r="C42" i="110"/>
  <c r="B42" i="110"/>
  <c r="W41" i="110"/>
  <c r="V41" i="110"/>
  <c r="G41" i="110"/>
  <c r="F41" i="110"/>
  <c r="E41" i="110"/>
  <c r="D41" i="110"/>
  <c r="C41" i="110"/>
  <c r="B41" i="110"/>
  <c r="W40" i="110"/>
  <c r="V40" i="110"/>
  <c r="G40" i="110"/>
  <c r="F40" i="110"/>
  <c r="E40" i="110"/>
  <c r="D40" i="110"/>
  <c r="C40" i="110"/>
  <c r="B40" i="110"/>
  <c r="W39" i="110"/>
  <c r="V39" i="110"/>
  <c r="G39" i="110"/>
  <c r="F39" i="110"/>
  <c r="E39" i="110"/>
  <c r="D39" i="110"/>
  <c r="C39" i="110"/>
  <c r="B39" i="110"/>
  <c r="W38" i="110"/>
  <c r="V38" i="110"/>
  <c r="G38" i="110"/>
  <c r="F38" i="110"/>
  <c r="E38" i="110"/>
  <c r="D38" i="110"/>
  <c r="C38" i="110"/>
  <c r="B38" i="110"/>
  <c r="W37" i="110"/>
  <c r="V37" i="110"/>
  <c r="G37" i="110"/>
  <c r="F37" i="110"/>
  <c r="E37" i="110"/>
  <c r="D37" i="110"/>
  <c r="C37" i="110"/>
  <c r="B37" i="110"/>
  <c r="W36" i="110"/>
  <c r="V36" i="110"/>
  <c r="G36" i="110"/>
  <c r="F36" i="110"/>
  <c r="E36" i="110"/>
  <c r="D36" i="110"/>
  <c r="C36" i="110"/>
  <c r="B36" i="110"/>
  <c r="W35" i="110"/>
  <c r="V35" i="110"/>
  <c r="G35" i="110"/>
  <c r="F35" i="110"/>
  <c r="E35" i="110"/>
  <c r="D35" i="110"/>
  <c r="C35" i="110"/>
  <c r="B35" i="110"/>
  <c r="W34" i="110"/>
  <c r="V34" i="110"/>
  <c r="G34" i="110"/>
  <c r="F34" i="110"/>
  <c r="E34" i="110"/>
  <c r="D34" i="110"/>
  <c r="C34" i="110"/>
  <c r="B34" i="110"/>
  <c r="W33" i="110"/>
  <c r="V33" i="110"/>
  <c r="G33" i="110"/>
  <c r="F33" i="110"/>
  <c r="E33" i="110"/>
  <c r="D33" i="110"/>
  <c r="C33" i="110"/>
  <c r="B33" i="110"/>
  <c r="W32" i="110"/>
  <c r="V32" i="110"/>
  <c r="G32" i="110"/>
  <c r="F32" i="110"/>
  <c r="E32" i="110"/>
  <c r="D32" i="110"/>
  <c r="C32" i="110"/>
  <c r="B32" i="110"/>
  <c r="W31" i="110"/>
  <c r="V31" i="110"/>
  <c r="G31" i="110"/>
  <c r="F31" i="110"/>
  <c r="E31" i="110"/>
  <c r="D31" i="110"/>
  <c r="C31" i="110"/>
  <c r="B31" i="110"/>
  <c r="W30" i="110"/>
  <c r="V30" i="110"/>
  <c r="G30" i="110"/>
  <c r="F30" i="110"/>
  <c r="E30" i="110"/>
  <c r="D30" i="110"/>
  <c r="C30" i="110"/>
  <c r="B30" i="110"/>
  <c r="W29" i="110"/>
  <c r="V29" i="110"/>
  <c r="G29" i="110"/>
  <c r="F29" i="110"/>
  <c r="E29" i="110"/>
  <c r="D29" i="110"/>
  <c r="C29" i="110"/>
  <c r="B29" i="110"/>
  <c r="W28" i="110"/>
  <c r="V28" i="110"/>
  <c r="G28" i="110"/>
  <c r="F28" i="110"/>
  <c r="E28" i="110"/>
  <c r="D28" i="110"/>
  <c r="C28" i="110"/>
  <c r="B28" i="110"/>
  <c r="W27" i="110"/>
  <c r="V27" i="110"/>
  <c r="G27" i="110"/>
  <c r="F27" i="110"/>
  <c r="E27" i="110"/>
  <c r="D27" i="110"/>
  <c r="C27" i="110"/>
  <c r="B27" i="110"/>
  <c r="W26" i="110"/>
  <c r="V26" i="110"/>
  <c r="G26" i="110"/>
  <c r="F26" i="110"/>
  <c r="E26" i="110"/>
  <c r="D26" i="110"/>
  <c r="C26" i="110"/>
  <c r="B26" i="110"/>
  <c r="W25" i="110"/>
  <c r="V25" i="110"/>
  <c r="G25" i="110"/>
  <c r="F25" i="110"/>
  <c r="E25" i="110"/>
  <c r="D25" i="110"/>
  <c r="C25" i="110"/>
  <c r="B25" i="110"/>
  <c r="W24" i="110"/>
  <c r="V24" i="110"/>
  <c r="G24" i="110"/>
  <c r="F24" i="110"/>
  <c r="E24" i="110"/>
  <c r="D24" i="110"/>
  <c r="C24" i="110"/>
  <c r="B24" i="110"/>
  <c r="W23" i="110"/>
  <c r="V23" i="110"/>
  <c r="G23" i="110"/>
  <c r="F23" i="110"/>
  <c r="E23" i="110"/>
  <c r="D23" i="110"/>
  <c r="C23" i="110"/>
  <c r="B23" i="110"/>
  <c r="W22" i="110"/>
  <c r="V22" i="110"/>
  <c r="G22" i="110"/>
  <c r="F22" i="110"/>
  <c r="E22" i="110"/>
  <c r="D22" i="110"/>
  <c r="C22" i="110"/>
  <c r="B22" i="110"/>
  <c r="W21" i="110"/>
  <c r="V21" i="110"/>
  <c r="G21" i="110"/>
  <c r="E21" i="110"/>
  <c r="D21" i="110"/>
  <c r="C21" i="110"/>
  <c r="B21" i="110"/>
  <c r="W20" i="110"/>
  <c r="V20" i="110"/>
  <c r="G20" i="110"/>
  <c r="E20" i="110"/>
  <c r="D20" i="110"/>
  <c r="C20" i="110"/>
  <c r="B20" i="110"/>
  <c r="W19" i="110"/>
  <c r="V19" i="110"/>
  <c r="G19" i="110"/>
  <c r="E19" i="110"/>
  <c r="D19" i="110"/>
  <c r="C19" i="110"/>
  <c r="B19" i="110"/>
  <c r="W18" i="110"/>
  <c r="V18" i="110"/>
  <c r="G18" i="110"/>
  <c r="F18" i="110"/>
  <c r="E18" i="110"/>
  <c r="D18" i="110"/>
  <c r="C18" i="110"/>
  <c r="B18" i="110"/>
  <c r="W17" i="110"/>
  <c r="V17" i="110"/>
  <c r="G17" i="110"/>
  <c r="F17" i="110"/>
  <c r="E17" i="110"/>
  <c r="D17" i="110"/>
  <c r="C17" i="110"/>
  <c r="B17" i="110"/>
  <c r="W16" i="110"/>
  <c r="V16" i="110"/>
  <c r="G16" i="110"/>
  <c r="E16" i="110"/>
  <c r="D16" i="110"/>
  <c r="C16" i="110"/>
  <c r="B16" i="110"/>
  <c r="W15" i="110"/>
  <c r="V15" i="110"/>
  <c r="G15" i="110"/>
  <c r="E15" i="110"/>
  <c r="D15" i="110"/>
  <c r="C15" i="110"/>
  <c r="B15" i="110"/>
  <c r="W14" i="110"/>
  <c r="V14" i="110"/>
  <c r="G14" i="110"/>
  <c r="F14" i="110"/>
  <c r="E14" i="110"/>
  <c r="D14" i="110"/>
  <c r="C14" i="110"/>
  <c r="B14" i="110"/>
  <c r="A3" i="110"/>
  <c r="A2" i="110"/>
  <c r="A1" i="110"/>
  <c r="W52" i="78"/>
  <c r="V52" i="78"/>
  <c r="G52" i="78"/>
  <c r="F52" i="78"/>
  <c r="E52" i="78"/>
  <c r="D52" i="78"/>
  <c r="C52" i="78"/>
  <c r="B52" i="78"/>
  <c r="W51" i="78"/>
  <c r="V51" i="78"/>
  <c r="G51" i="78"/>
  <c r="E51" i="78"/>
  <c r="D51" i="78"/>
  <c r="C51" i="78"/>
  <c r="B51" i="78"/>
  <c r="W50" i="78"/>
  <c r="V50" i="78"/>
  <c r="G50" i="78"/>
  <c r="F50" i="78"/>
  <c r="E50" i="78"/>
  <c r="D50" i="78"/>
  <c r="C50" i="78"/>
  <c r="B50" i="78"/>
  <c r="W49" i="78"/>
  <c r="V49" i="78"/>
  <c r="G49" i="78"/>
  <c r="F49" i="78"/>
  <c r="E49" i="78"/>
  <c r="D49" i="78"/>
  <c r="C49" i="78"/>
  <c r="B49" i="78"/>
  <c r="W48" i="78"/>
  <c r="V48" i="78"/>
  <c r="G48" i="78"/>
  <c r="F48" i="78"/>
  <c r="E48" i="78"/>
  <c r="D48" i="78"/>
  <c r="C48" i="78"/>
  <c r="B48" i="78"/>
  <c r="W47" i="78"/>
  <c r="V47" i="78"/>
  <c r="G47" i="78"/>
  <c r="F47" i="78"/>
  <c r="E47" i="78"/>
  <c r="D47" i="78"/>
  <c r="C47" i="78"/>
  <c r="B47" i="78"/>
  <c r="W46" i="78"/>
  <c r="V46" i="78"/>
  <c r="G46" i="78"/>
  <c r="F46" i="78"/>
  <c r="E46" i="78"/>
  <c r="D46" i="78"/>
  <c r="C46" i="78"/>
  <c r="B46" i="78"/>
  <c r="W45" i="78"/>
  <c r="V45" i="78"/>
  <c r="G45" i="78"/>
  <c r="F45" i="78"/>
  <c r="E45" i="78"/>
  <c r="D45" i="78"/>
  <c r="C45" i="78"/>
  <c r="B45" i="78"/>
  <c r="W44" i="78"/>
  <c r="V44" i="78"/>
  <c r="G44" i="78"/>
  <c r="F44" i="78"/>
  <c r="E44" i="78"/>
  <c r="D44" i="78"/>
  <c r="C44" i="78"/>
  <c r="B44" i="78"/>
  <c r="W43" i="78"/>
  <c r="V43" i="78"/>
  <c r="G43" i="78"/>
  <c r="F43" i="78"/>
  <c r="E43" i="78"/>
  <c r="D43" i="78"/>
  <c r="C43" i="78"/>
  <c r="B43" i="78"/>
  <c r="W42" i="78"/>
  <c r="V42" i="78"/>
  <c r="G42" i="78"/>
  <c r="F42" i="78"/>
  <c r="E42" i="78"/>
  <c r="D42" i="78"/>
  <c r="C42" i="78"/>
  <c r="B42" i="78"/>
  <c r="W41" i="78"/>
  <c r="V41" i="78"/>
  <c r="G41" i="78"/>
  <c r="F41" i="78"/>
  <c r="E41" i="78"/>
  <c r="D41" i="78"/>
  <c r="C41" i="78"/>
  <c r="B41" i="78"/>
  <c r="W40" i="78"/>
  <c r="V40" i="78"/>
  <c r="G40" i="78"/>
  <c r="F40" i="78"/>
  <c r="E40" i="78"/>
  <c r="D40" i="78"/>
  <c r="C40" i="78"/>
  <c r="B40" i="78"/>
  <c r="W39" i="78"/>
  <c r="V39" i="78"/>
  <c r="G39" i="78"/>
  <c r="F39" i="78"/>
  <c r="E39" i="78"/>
  <c r="D39" i="78"/>
  <c r="C39" i="78"/>
  <c r="B39" i="78"/>
  <c r="W38" i="78"/>
  <c r="V38" i="78"/>
  <c r="G38" i="78"/>
  <c r="F38" i="78"/>
  <c r="E38" i="78"/>
  <c r="D38" i="78"/>
  <c r="C38" i="78"/>
  <c r="B38" i="78"/>
  <c r="W37" i="78"/>
  <c r="V37" i="78"/>
  <c r="G37" i="78"/>
  <c r="F37" i="78"/>
  <c r="E37" i="78"/>
  <c r="D37" i="78"/>
  <c r="C37" i="78"/>
  <c r="B37" i="78"/>
  <c r="W36" i="78"/>
  <c r="V36" i="78"/>
  <c r="G36" i="78"/>
  <c r="F36" i="78"/>
  <c r="E36" i="78"/>
  <c r="D36" i="78"/>
  <c r="C36" i="78"/>
  <c r="B36" i="78"/>
  <c r="W35" i="78"/>
  <c r="V35" i="78"/>
  <c r="G35" i="78"/>
  <c r="F35" i="78"/>
  <c r="E35" i="78"/>
  <c r="D35" i="78"/>
  <c r="C35" i="78"/>
  <c r="B35" i="78"/>
  <c r="W34" i="78"/>
  <c r="V34" i="78"/>
  <c r="G34" i="78"/>
  <c r="F34" i="78"/>
  <c r="E34" i="78"/>
  <c r="D34" i="78"/>
  <c r="C34" i="78"/>
  <c r="B34" i="78"/>
  <c r="W33" i="78"/>
  <c r="V33" i="78"/>
  <c r="G33" i="78"/>
  <c r="F33" i="78"/>
  <c r="E33" i="78"/>
  <c r="D33" i="78"/>
  <c r="C33" i="78"/>
  <c r="B33" i="78"/>
  <c r="W32" i="78"/>
  <c r="V32" i="78"/>
  <c r="G32" i="78"/>
  <c r="F32" i="78"/>
  <c r="E32" i="78"/>
  <c r="D32" i="78"/>
  <c r="C32" i="78"/>
  <c r="B32" i="78"/>
  <c r="W31" i="78"/>
  <c r="V31" i="78"/>
  <c r="G31" i="78"/>
  <c r="F31" i="78"/>
  <c r="E31" i="78"/>
  <c r="D31" i="78"/>
  <c r="C31" i="78"/>
  <c r="B31" i="78"/>
  <c r="W30" i="78"/>
  <c r="V30" i="78"/>
  <c r="G30" i="78"/>
  <c r="F30" i="78"/>
  <c r="E30" i="78"/>
  <c r="D30" i="78"/>
  <c r="C30" i="78"/>
  <c r="B30" i="78"/>
  <c r="W29" i="78"/>
  <c r="V29" i="78"/>
  <c r="G29" i="78"/>
  <c r="F29" i="78"/>
  <c r="E29" i="78"/>
  <c r="D29" i="78"/>
  <c r="C29" i="78"/>
  <c r="B29" i="78"/>
  <c r="W28" i="78"/>
  <c r="V28" i="78"/>
  <c r="G28" i="78"/>
  <c r="F28" i="78"/>
  <c r="E28" i="78"/>
  <c r="D28" i="78"/>
  <c r="C28" i="78"/>
  <c r="B28" i="78"/>
  <c r="W27" i="78"/>
  <c r="V27" i="78"/>
  <c r="G27" i="78"/>
  <c r="F27" i="78"/>
  <c r="E27" i="78"/>
  <c r="D27" i="78"/>
  <c r="C27" i="78"/>
  <c r="B27" i="78"/>
  <c r="W26" i="78"/>
  <c r="V26" i="78"/>
  <c r="G26" i="78"/>
  <c r="F26" i="78"/>
  <c r="E26" i="78"/>
  <c r="D26" i="78"/>
  <c r="C26" i="78"/>
  <c r="B26" i="78"/>
  <c r="W25" i="78"/>
  <c r="V25" i="78"/>
  <c r="G25" i="78"/>
  <c r="F25" i="78"/>
  <c r="E25" i="78"/>
  <c r="D25" i="78"/>
  <c r="C25" i="78"/>
  <c r="B25" i="78"/>
  <c r="W24" i="78"/>
  <c r="V24" i="78"/>
  <c r="G24" i="78"/>
  <c r="F24" i="78"/>
  <c r="E24" i="78"/>
  <c r="D24" i="78"/>
  <c r="C24" i="78"/>
  <c r="B24" i="78"/>
  <c r="W23" i="78"/>
  <c r="V23" i="78"/>
  <c r="G23" i="78"/>
  <c r="F23" i="78"/>
  <c r="E23" i="78"/>
  <c r="D23" i="78"/>
  <c r="C23" i="78"/>
  <c r="B23" i="78"/>
  <c r="W22" i="78"/>
  <c r="V22" i="78"/>
  <c r="G22" i="78"/>
  <c r="F22" i="78"/>
  <c r="E22" i="78"/>
  <c r="D22" i="78"/>
  <c r="C22" i="78"/>
  <c r="B22" i="78"/>
  <c r="W21" i="78"/>
  <c r="V21" i="78"/>
  <c r="G21" i="78"/>
  <c r="F21" i="78"/>
  <c r="E21" i="78"/>
  <c r="D21" i="78"/>
  <c r="C21" i="78"/>
  <c r="B21" i="78"/>
  <c r="W20" i="78"/>
  <c r="V20" i="78"/>
  <c r="G20" i="78"/>
  <c r="F20" i="78"/>
  <c r="E20" i="78"/>
  <c r="D20" i="78"/>
  <c r="C20" i="78"/>
  <c r="B20" i="78"/>
  <c r="W19" i="78"/>
  <c r="V19" i="78"/>
  <c r="G19" i="78"/>
  <c r="F19" i="78"/>
  <c r="E19" i="78"/>
  <c r="D19" i="78"/>
  <c r="C19" i="78"/>
  <c r="B19" i="78"/>
  <c r="W18" i="78"/>
  <c r="V18" i="78"/>
  <c r="G18" i="78"/>
  <c r="F18" i="78"/>
  <c r="E18" i="78"/>
  <c r="D18" i="78"/>
  <c r="C18" i="78"/>
  <c r="B18" i="78"/>
  <c r="W17" i="78"/>
  <c r="V17" i="78"/>
  <c r="G17" i="78"/>
  <c r="F17" i="78"/>
  <c r="E17" i="78"/>
  <c r="D17" i="78"/>
  <c r="C17" i="78"/>
  <c r="B17" i="78"/>
  <c r="W16" i="78"/>
  <c r="V16" i="78"/>
  <c r="G16" i="78"/>
  <c r="F16" i="78"/>
  <c r="E16" i="78"/>
  <c r="D16" i="78"/>
  <c r="C16" i="78"/>
  <c r="B16" i="78"/>
  <c r="W15" i="78"/>
  <c r="V15" i="78"/>
  <c r="G15" i="78"/>
  <c r="F15" i="78"/>
  <c r="E15" i="78"/>
  <c r="D15" i="78"/>
  <c r="C15" i="78"/>
  <c r="B15" i="78"/>
  <c r="W14" i="78"/>
  <c r="V14" i="78"/>
  <c r="G14" i="78"/>
  <c r="F14" i="78"/>
  <c r="E14" i="78"/>
  <c r="D14" i="78"/>
  <c r="C14" i="78"/>
  <c r="B14" i="78"/>
  <c r="A3" i="78"/>
  <c r="A2" i="78"/>
  <c r="A1" i="78"/>
  <c r="W52" i="92"/>
  <c r="V52" i="92"/>
  <c r="G52" i="92"/>
  <c r="E52" i="92"/>
  <c r="D52" i="92"/>
  <c r="C52" i="92"/>
  <c r="B52" i="92"/>
  <c r="W51" i="92"/>
  <c r="V51" i="92"/>
  <c r="G51" i="92"/>
  <c r="E51" i="92"/>
  <c r="D51" i="92"/>
  <c r="C51" i="92"/>
  <c r="B51" i="92"/>
  <c r="W50" i="92"/>
  <c r="V50" i="92"/>
  <c r="G50" i="92"/>
  <c r="E50" i="92"/>
  <c r="D50" i="92"/>
  <c r="C50" i="92"/>
  <c r="B50" i="92"/>
  <c r="W49" i="92"/>
  <c r="V49" i="92"/>
  <c r="G49" i="92"/>
  <c r="F49" i="92"/>
  <c r="E49" i="92"/>
  <c r="D49" i="92"/>
  <c r="C49" i="92"/>
  <c r="B49" i="92"/>
  <c r="W48" i="92"/>
  <c r="V48" i="92"/>
  <c r="G48" i="92"/>
  <c r="E48" i="92"/>
  <c r="D48" i="92"/>
  <c r="C48" i="92"/>
  <c r="B48" i="92"/>
  <c r="W47" i="92"/>
  <c r="V47" i="92"/>
  <c r="G47" i="92"/>
  <c r="F47" i="92"/>
  <c r="E47" i="92"/>
  <c r="D47" i="92"/>
  <c r="C47" i="92"/>
  <c r="B47" i="92"/>
  <c r="W46" i="92"/>
  <c r="V46" i="92"/>
  <c r="G46" i="92"/>
  <c r="E46" i="92"/>
  <c r="D46" i="92"/>
  <c r="C46" i="92"/>
  <c r="B46" i="92"/>
  <c r="W45" i="92"/>
  <c r="V45" i="92"/>
  <c r="G45" i="92"/>
  <c r="F45" i="92"/>
  <c r="E45" i="92"/>
  <c r="D45" i="92"/>
  <c r="C45" i="92"/>
  <c r="B45" i="92"/>
  <c r="W44" i="92"/>
  <c r="V44" i="92"/>
  <c r="G44" i="92"/>
  <c r="E44" i="92"/>
  <c r="D44" i="92"/>
  <c r="C44" i="92"/>
  <c r="B44" i="92"/>
  <c r="W43" i="92"/>
  <c r="V43" i="92"/>
  <c r="G43" i="92"/>
  <c r="F43" i="92"/>
  <c r="E43" i="92"/>
  <c r="D43" i="92"/>
  <c r="C43" i="92"/>
  <c r="B43" i="92"/>
  <c r="W42" i="92"/>
  <c r="V42" i="92"/>
  <c r="G42" i="92"/>
  <c r="E42" i="92"/>
  <c r="D42" i="92"/>
  <c r="C42" i="92"/>
  <c r="B42" i="92"/>
  <c r="W41" i="92"/>
  <c r="V41" i="92"/>
  <c r="G41" i="92"/>
  <c r="F41" i="92"/>
  <c r="E41" i="92"/>
  <c r="D41" i="92"/>
  <c r="C41" i="92"/>
  <c r="B41" i="92"/>
  <c r="W40" i="92"/>
  <c r="V40" i="92"/>
  <c r="G40" i="92"/>
  <c r="E40" i="92"/>
  <c r="D40" i="92"/>
  <c r="C40" i="92"/>
  <c r="B40" i="92"/>
  <c r="W39" i="92"/>
  <c r="V39" i="92"/>
  <c r="G39" i="92"/>
  <c r="F39" i="92"/>
  <c r="E39" i="92"/>
  <c r="D39" i="92"/>
  <c r="C39" i="92"/>
  <c r="B39" i="92"/>
  <c r="W38" i="92"/>
  <c r="V38" i="92"/>
  <c r="G38" i="92"/>
  <c r="E38" i="92"/>
  <c r="D38" i="92"/>
  <c r="C38" i="92"/>
  <c r="B38" i="92"/>
  <c r="W37" i="92"/>
  <c r="V37" i="92"/>
  <c r="G37" i="92"/>
  <c r="F37" i="92"/>
  <c r="E37" i="92"/>
  <c r="D37" i="92"/>
  <c r="C37" i="92"/>
  <c r="B37" i="92"/>
  <c r="W36" i="92"/>
  <c r="V36" i="92"/>
  <c r="G36" i="92"/>
  <c r="E36" i="92"/>
  <c r="D36" i="92"/>
  <c r="C36" i="92"/>
  <c r="B36" i="92"/>
  <c r="W35" i="92"/>
  <c r="V35" i="92"/>
  <c r="G35" i="92"/>
  <c r="F35" i="92"/>
  <c r="E35" i="92"/>
  <c r="D35" i="92"/>
  <c r="C35" i="92"/>
  <c r="B35" i="92"/>
  <c r="W34" i="92"/>
  <c r="V34" i="92"/>
  <c r="G34" i="92"/>
  <c r="E34" i="92"/>
  <c r="D34" i="92"/>
  <c r="C34" i="92"/>
  <c r="B34" i="92"/>
  <c r="W33" i="92"/>
  <c r="V33" i="92"/>
  <c r="G33" i="92"/>
  <c r="F33" i="92"/>
  <c r="E33" i="92"/>
  <c r="D33" i="92"/>
  <c r="C33" i="92"/>
  <c r="B33" i="92"/>
  <c r="W32" i="92"/>
  <c r="V32" i="92"/>
  <c r="G32" i="92"/>
  <c r="E32" i="92"/>
  <c r="D32" i="92"/>
  <c r="C32" i="92"/>
  <c r="B32" i="92"/>
  <c r="W31" i="92"/>
  <c r="V31" i="92"/>
  <c r="G31" i="92"/>
  <c r="F31" i="92"/>
  <c r="E31" i="92"/>
  <c r="D31" i="92"/>
  <c r="C31" i="92"/>
  <c r="B31" i="92"/>
  <c r="W30" i="92"/>
  <c r="V30" i="92"/>
  <c r="G30" i="92"/>
  <c r="E30" i="92"/>
  <c r="D30" i="92"/>
  <c r="C30" i="92"/>
  <c r="B30" i="92"/>
  <c r="W29" i="92"/>
  <c r="V29" i="92"/>
  <c r="G29" i="92"/>
  <c r="F29" i="92"/>
  <c r="E29" i="92"/>
  <c r="D29" i="92"/>
  <c r="C29" i="92"/>
  <c r="B29" i="92"/>
  <c r="W28" i="92"/>
  <c r="V28" i="92"/>
  <c r="G28" i="92"/>
  <c r="E28" i="92"/>
  <c r="D28" i="92"/>
  <c r="C28" i="92"/>
  <c r="B28" i="92"/>
  <c r="W27" i="92"/>
  <c r="V27" i="92"/>
  <c r="G27" i="92"/>
  <c r="F27" i="92"/>
  <c r="E27" i="92"/>
  <c r="D27" i="92"/>
  <c r="C27" i="92"/>
  <c r="B27" i="92"/>
  <c r="W26" i="92"/>
  <c r="V26" i="92"/>
  <c r="G26" i="92"/>
  <c r="E26" i="92"/>
  <c r="D26" i="92"/>
  <c r="C26" i="92"/>
  <c r="B26" i="92"/>
  <c r="W25" i="92"/>
  <c r="V25" i="92"/>
  <c r="G25" i="92"/>
  <c r="F25" i="92"/>
  <c r="E25" i="92"/>
  <c r="D25" i="92"/>
  <c r="C25" i="92"/>
  <c r="B25" i="92"/>
  <c r="W24" i="92"/>
  <c r="V24" i="92"/>
  <c r="G24" i="92"/>
  <c r="E24" i="92"/>
  <c r="D24" i="92"/>
  <c r="C24" i="92"/>
  <c r="B24" i="92"/>
  <c r="W23" i="92"/>
  <c r="V23" i="92"/>
  <c r="G23" i="92"/>
  <c r="F23" i="92"/>
  <c r="E23" i="92"/>
  <c r="D23" i="92"/>
  <c r="C23" i="92"/>
  <c r="B23" i="92"/>
  <c r="W22" i="92"/>
  <c r="V22" i="92"/>
  <c r="G22" i="92"/>
  <c r="E22" i="92"/>
  <c r="D22" i="92"/>
  <c r="C22" i="92"/>
  <c r="B22" i="92"/>
  <c r="W21" i="92"/>
  <c r="V21" i="92"/>
  <c r="G21" i="92"/>
  <c r="F21" i="92"/>
  <c r="E21" i="92"/>
  <c r="D21" i="92"/>
  <c r="C21" i="92"/>
  <c r="B21" i="92"/>
  <c r="W20" i="92"/>
  <c r="V20" i="92"/>
  <c r="G20" i="92"/>
  <c r="E20" i="92"/>
  <c r="D20" i="92"/>
  <c r="C20" i="92"/>
  <c r="B20" i="92"/>
  <c r="W19" i="92"/>
  <c r="V19" i="92"/>
  <c r="G19" i="92"/>
  <c r="F19" i="92"/>
  <c r="E19" i="92"/>
  <c r="D19" i="92"/>
  <c r="C19" i="92"/>
  <c r="B19" i="92"/>
  <c r="W18" i="92"/>
  <c r="V18" i="92"/>
  <c r="G18" i="92"/>
  <c r="E18" i="92"/>
  <c r="D18" i="92"/>
  <c r="C18" i="92"/>
  <c r="B18" i="92"/>
  <c r="W17" i="92"/>
  <c r="V17" i="92"/>
  <c r="G17" i="92"/>
  <c r="F17" i="92"/>
  <c r="E17" i="92"/>
  <c r="D17" i="92"/>
  <c r="C17" i="92"/>
  <c r="B17" i="92"/>
  <c r="W16" i="92"/>
  <c r="V16" i="92"/>
  <c r="G16" i="92"/>
  <c r="E16" i="92"/>
  <c r="D16" i="92"/>
  <c r="C16" i="92"/>
  <c r="B16" i="92"/>
  <c r="W15" i="92"/>
  <c r="V15" i="92"/>
  <c r="G15" i="92"/>
  <c r="F15" i="92"/>
  <c r="E15" i="92"/>
  <c r="D15" i="92"/>
  <c r="C15" i="92"/>
  <c r="B15" i="92"/>
  <c r="W14" i="92"/>
  <c r="V14" i="92"/>
  <c r="G14" i="92"/>
  <c r="E14" i="92"/>
  <c r="D14" i="92"/>
  <c r="C14" i="92"/>
  <c r="B14" i="92"/>
  <c r="A3" i="92"/>
  <c r="A2" i="92"/>
  <c r="A1" i="92"/>
  <c r="A2" i="90"/>
  <c r="A1" i="90"/>
  <c r="F15" i="87"/>
  <c r="F17" i="87"/>
  <c r="F19" i="87"/>
  <c r="F21" i="87"/>
  <c r="F23" i="87"/>
  <c r="F25" i="87"/>
  <c r="F27" i="87"/>
  <c r="F29" i="87"/>
  <c r="F13" i="87"/>
  <c r="B15" i="87"/>
  <c r="C15" i="87"/>
  <c r="D15" i="87"/>
  <c r="E15" i="87"/>
  <c r="G15" i="87"/>
  <c r="V15" i="87"/>
  <c r="W15" i="87"/>
  <c r="B17" i="87"/>
  <c r="C17" i="87"/>
  <c r="D17" i="87"/>
  <c r="E17" i="87"/>
  <c r="G17" i="87"/>
  <c r="V17" i="87"/>
  <c r="W17" i="87"/>
  <c r="B19" i="87"/>
  <c r="C19" i="87"/>
  <c r="D19" i="87"/>
  <c r="E19" i="87"/>
  <c r="G19" i="87"/>
  <c r="V19" i="87"/>
  <c r="W19" i="87"/>
  <c r="B21" i="87"/>
  <c r="C21" i="87"/>
  <c r="D21" i="87"/>
  <c r="E21" i="87"/>
  <c r="G21" i="87"/>
  <c r="V21" i="87"/>
  <c r="W21" i="87"/>
  <c r="B23" i="87"/>
  <c r="C23" i="87"/>
  <c r="D23" i="87"/>
  <c r="E23" i="87"/>
  <c r="G23" i="87"/>
  <c r="V23" i="87"/>
  <c r="W23" i="87"/>
  <c r="B25" i="87"/>
  <c r="C25" i="87"/>
  <c r="D25" i="87"/>
  <c r="E25" i="87"/>
  <c r="G25" i="87"/>
  <c r="V25" i="87"/>
  <c r="W25" i="87"/>
  <c r="B27" i="87"/>
  <c r="C27" i="87"/>
  <c r="D27" i="87"/>
  <c r="E27" i="87"/>
  <c r="G27" i="87"/>
  <c r="V27" i="87"/>
  <c r="W27" i="87"/>
  <c r="B29" i="87"/>
  <c r="C29" i="87"/>
  <c r="D29" i="87"/>
  <c r="E29" i="87"/>
  <c r="G29" i="87"/>
  <c r="V29" i="87"/>
  <c r="W29" i="87"/>
  <c r="W49" i="87"/>
  <c r="W51" i="87"/>
  <c r="B13" i="87"/>
  <c r="C13" i="87"/>
  <c r="D13" i="87"/>
  <c r="E13" i="87"/>
  <c r="G13" i="87"/>
  <c r="V13" i="87"/>
  <c r="W13" i="87"/>
  <c r="O73" i="75"/>
  <c r="O72" i="75"/>
  <c r="O71" i="75"/>
  <c r="O70" i="75"/>
  <c r="O69" i="75"/>
  <c r="O68" i="75"/>
  <c r="O67" i="75"/>
  <c r="O66" i="75"/>
  <c r="O65" i="75"/>
  <c r="O64" i="75"/>
  <c r="O63" i="75"/>
  <c r="O62" i="75"/>
  <c r="O61" i="75"/>
  <c r="O60" i="75"/>
  <c r="O59" i="75"/>
  <c r="O58" i="75"/>
  <c r="O57" i="75"/>
  <c r="O56" i="75"/>
  <c r="O55" i="75"/>
  <c r="O54" i="75"/>
  <c r="L30" i="75"/>
  <c r="K30" i="75"/>
  <c r="G30" i="75"/>
  <c r="F30" i="75"/>
  <c r="E30" i="75"/>
  <c r="D30" i="75"/>
  <c r="C30" i="75"/>
  <c r="B30" i="75"/>
  <c r="L29" i="75"/>
  <c r="K29" i="75"/>
  <c r="G29" i="75"/>
  <c r="F29" i="75"/>
  <c r="E29" i="75"/>
  <c r="D29" i="75"/>
  <c r="C29" i="75"/>
  <c r="B29" i="75"/>
  <c r="L28" i="75"/>
  <c r="K28" i="75"/>
  <c r="G28" i="75"/>
  <c r="F28" i="75"/>
  <c r="E28" i="75"/>
  <c r="D28" i="75"/>
  <c r="C28" i="75"/>
  <c r="B28" i="75"/>
  <c r="L27" i="75"/>
  <c r="K27" i="75"/>
  <c r="G27" i="75"/>
  <c r="F27" i="75"/>
  <c r="E27" i="75"/>
  <c r="D27" i="75"/>
  <c r="C27" i="75"/>
  <c r="B27" i="75"/>
  <c r="L26" i="75"/>
  <c r="K26" i="75"/>
  <c r="G26" i="75"/>
  <c r="F26" i="75"/>
  <c r="E26" i="75"/>
  <c r="D26" i="75"/>
  <c r="C26" i="75"/>
  <c r="B26" i="75"/>
  <c r="L25" i="75"/>
  <c r="K25" i="75"/>
  <c r="G25" i="75"/>
  <c r="F25" i="75"/>
  <c r="E25" i="75"/>
  <c r="D25" i="75"/>
  <c r="C25" i="75"/>
  <c r="B25" i="75"/>
  <c r="L24" i="75"/>
  <c r="K24" i="75"/>
  <c r="G24" i="75"/>
  <c r="F24" i="75"/>
  <c r="E24" i="75"/>
  <c r="D24" i="75"/>
  <c r="C24" i="75"/>
  <c r="B24" i="75"/>
  <c r="L23" i="75"/>
  <c r="K23" i="75"/>
  <c r="G23" i="75"/>
  <c r="F23" i="75"/>
  <c r="E23" i="75"/>
  <c r="D23" i="75"/>
  <c r="C23" i="75"/>
  <c r="B23" i="75"/>
  <c r="L22" i="75"/>
  <c r="K22" i="75"/>
  <c r="G22" i="75"/>
  <c r="F22" i="75"/>
  <c r="E22" i="75"/>
  <c r="D22" i="75"/>
  <c r="C22" i="75"/>
  <c r="B22" i="75"/>
  <c r="L21" i="75"/>
  <c r="K21" i="75"/>
  <c r="G21" i="75"/>
  <c r="F21" i="75"/>
  <c r="E21" i="75"/>
  <c r="D21" i="75"/>
  <c r="C21" i="75"/>
  <c r="B21" i="75"/>
  <c r="L20" i="75"/>
  <c r="K20" i="75"/>
  <c r="G20" i="75"/>
  <c r="F20" i="75"/>
  <c r="E20" i="75"/>
  <c r="D20" i="75"/>
  <c r="C20" i="75"/>
  <c r="B20" i="75"/>
  <c r="L19" i="75"/>
  <c r="K19" i="75"/>
  <c r="G19" i="75"/>
  <c r="F19" i="75"/>
  <c r="E19" i="75"/>
  <c r="D19" i="75"/>
  <c r="C19" i="75"/>
  <c r="B19" i="75"/>
  <c r="L18" i="75"/>
  <c r="K18" i="75"/>
  <c r="G18" i="75"/>
  <c r="F18" i="75"/>
  <c r="E18" i="75"/>
  <c r="D18" i="75"/>
  <c r="C18" i="75"/>
  <c r="B18" i="75"/>
  <c r="L17" i="75"/>
  <c r="K17" i="75"/>
  <c r="G17" i="75"/>
  <c r="F17" i="75"/>
  <c r="E17" i="75"/>
  <c r="D17" i="75"/>
  <c r="C17" i="75"/>
  <c r="B17" i="75"/>
  <c r="L16" i="75"/>
  <c r="K16" i="75"/>
  <c r="G16" i="75"/>
  <c r="F16" i="75"/>
  <c r="E16" i="75"/>
  <c r="D16" i="75"/>
  <c r="C16" i="75"/>
  <c r="B16" i="75"/>
  <c r="L15" i="75"/>
  <c r="K15" i="75"/>
  <c r="G15" i="75"/>
  <c r="F15" i="75"/>
  <c r="E15" i="75"/>
  <c r="D15" i="75"/>
  <c r="C15" i="75"/>
  <c r="B15" i="75"/>
  <c r="L14" i="75"/>
  <c r="K14" i="75"/>
  <c r="G14" i="75"/>
  <c r="F14" i="75"/>
  <c r="E14" i="75"/>
  <c r="D14" i="75"/>
  <c r="C14" i="75"/>
  <c r="B14" i="75"/>
  <c r="L13" i="75"/>
  <c r="K13" i="75"/>
  <c r="G13" i="75"/>
  <c r="F13" i="75"/>
  <c r="E13" i="75"/>
  <c r="D13" i="75"/>
  <c r="C13" i="75"/>
  <c r="B13" i="75"/>
  <c r="L12" i="75"/>
  <c r="K12" i="75"/>
  <c r="G12" i="75"/>
  <c r="F12" i="75"/>
  <c r="E12" i="75"/>
  <c r="D12" i="75"/>
  <c r="C12" i="75"/>
  <c r="B12" i="75"/>
  <c r="A3" i="75"/>
  <c r="A2" i="75"/>
  <c r="A1" i="75"/>
  <c r="O73" i="94"/>
  <c r="O62" i="94"/>
  <c r="O63" i="94"/>
  <c r="O64" i="94"/>
  <c r="O65" i="94"/>
  <c r="O66" i="94"/>
  <c r="O67" i="94"/>
  <c r="O68" i="94"/>
  <c r="O69" i="94"/>
  <c r="O70" i="94"/>
  <c r="O71" i="94"/>
  <c r="O72" i="94"/>
  <c r="B22" i="94"/>
  <c r="C22" i="94"/>
  <c r="D22" i="94"/>
  <c r="E22" i="94"/>
  <c r="F22" i="94"/>
  <c r="G22" i="94"/>
  <c r="K22" i="94"/>
  <c r="L22" i="94"/>
  <c r="B23" i="94"/>
  <c r="C23" i="94"/>
  <c r="D23" i="94"/>
  <c r="E23" i="94"/>
  <c r="F23" i="94"/>
  <c r="G23" i="94"/>
  <c r="K23" i="94"/>
  <c r="L23" i="94"/>
  <c r="B24" i="94"/>
  <c r="C24" i="94"/>
  <c r="D24" i="94"/>
  <c r="E24" i="94"/>
  <c r="F24" i="94"/>
  <c r="G24" i="94"/>
  <c r="K24" i="94"/>
  <c r="L24" i="94"/>
  <c r="B25" i="94"/>
  <c r="C25" i="94"/>
  <c r="D25" i="94"/>
  <c r="E25" i="94"/>
  <c r="F25" i="94"/>
  <c r="G25" i="94"/>
  <c r="K25" i="94"/>
  <c r="L25" i="94"/>
  <c r="B26" i="94"/>
  <c r="C26" i="94"/>
  <c r="D26" i="94"/>
  <c r="E26" i="94"/>
  <c r="F26" i="94"/>
  <c r="G26" i="94"/>
  <c r="K26" i="94"/>
  <c r="L26" i="94"/>
  <c r="B27" i="94"/>
  <c r="C27" i="94"/>
  <c r="D27" i="94"/>
  <c r="E27" i="94"/>
  <c r="F27" i="94"/>
  <c r="G27" i="94"/>
  <c r="K27" i="94"/>
  <c r="L27" i="94"/>
  <c r="B28" i="94"/>
  <c r="C28" i="94"/>
  <c r="D28" i="94"/>
  <c r="E28" i="94"/>
  <c r="F28" i="94"/>
  <c r="G28" i="94"/>
  <c r="K28" i="94"/>
  <c r="L28" i="94"/>
  <c r="B29" i="94"/>
  <c r="C29" i="94"/>
  <c r="D29" i="94"/>
  <c r="E29" i="94"/>
  <c r="F29" i="94"/>
  <c r="G29" i="94"/>
  <c r="K29" i="94"/>
  <c r="L29" i="94"/>
  <c r="B30" i="94"/>
  <c r="C30" i="94"/>
  <c r="D30" i="94"/>
  <c r="E30" i="94"/>
  <c r="F30" i="94"/>
  <c r="G30" i="94"/>
  <c r="K30" i="94"/>
  <c r="L30" i="94"/>
  <c r="O54" i="94"/>
  <c r="B13" i="94"/>
  <c r="C13" i="94"/>
  <c r="D13" i="94"/>
  <c r="E13" i="94"/>
  <c r="F13" i="94"/>
  <c r="G13" i="94"/>
  <c r="K13" i="94"/>
  <c r="L13" i="94"/>
  <c r="B14" i="94"/>
  <c r="C14" i="94"/>
  <c r="D14" i="94"/>
  <c r="E14" i="94"/>
  <c r="F14" i="94"/>
  <c r="G14" i="94"/>
  <c r="K14" i="94"/>
  <c r="L14" i="94"/>
  <c r="B15" i="94"/>
  <c r="C15" i="94"/>
  <c r="D15" i="94"/>
  <c r="E15" i="94"/>
  <c r="F15" i="94"/>
  <c r="G15" i="94"/>
  <c r="K15" i="94"/>
  <c r="L15" i="94"/>
  <c r="B16" i="94"/>
  <c r="C16" i="94"/>
  <c r="D16" i="94"/>
  <c r="E16" i="94"/>
  <c r="F16" i="94"/>
  <c r="G16" i="94"/>
  <c r="K16" i="94"/>
  <c r="L16" i="94"/>
  <c r="B17" i="94"/>
  <c r="C17" i="94"/>
  <c r="D17" i="94"/>
  <c r="E17" i="94"/>
  <c r="F17" i="94"/>
  <c r="G17" i="94"/>
  <c r="K17" i="94"/>
  <c r="L17" i="94"/>
  <c r="B18" i="94"/>
  <c r="C18" i="94"/>
  <c r="D18" i="94"/>
  <c r="E18" i="94"/>
  <c r="F18" i="94"/>
  <c r="G18" i="94"/>
  <c r="K18" i="94"/>
  <c r="L18" i="94"/>
  <c r="B19" i="94"/>
  <c r="C19" i="94"/>
  <c r="D19" i="94"/>
  <c r="E19" i="94"/>
  <c r="F19" i="94"/>
  <c r="G19" i="94"/>
  <c r="K19" i="94"/>
  <c r="L19" i="94"/>
  <c r="B20" i="94"/>
  <c r="C20" i="94"/>
  <c r="D20" i="94"/>
  <c r="E20" i="94"/>
  <c r="F20" i="94"/>
  <c r="G20" i="94"/>
  <c r="K20" i="94"/>
  <c r="L20" i="94"/>
  <c r="B21" i="94"/>
  <c r="C21" i="94"/>
  <c r="D21" i="94"/>
  <c r="E21" i="94"/>
  <c r="F21" i="94"/>
  <c r="G21" i="94"/>
  <c r="K21" i="94"/>
  <c r="L21" i="94"/>
  <c r="K12" i="94"/>
  <c r="L56" i="81"/>
  <c r="K56" i="81"/>
  <c r="G56" i="81"/>
  <c r="F56" i="81"/>
  <c r="E56" i="81"/>
  <c r="D56" i="81"/>
  <c r="C56" i="81"/>
  <c r="B56" i="81"/>
  <c r="L55" i="81"/>
  <c r="K55" i="81"/>
  <c r="G55" i="81"/>
  <c r="F55" i="81"/>
  <c r="E55" i="81"/>
  <c r="D55" i="81"/>
  <c r="C55" i="81"/>
  <c r="B55" i="81"/>
  <c r="L54" i="81"/>
  <c r="K54" i="81"/>
  <c r="G54" i="81"/>
  <c r="F54" i="81"/>
  <c r="E54" i="81"/>
  <c r="D54" i="81"/>
  <c r="C54" i="81"/>
  <c r="B54" i="81"/>
  <c r="L53" i="81"/>
  <c r="K53" i="81"/>
  <c r="G53" i="81"/>
  <c r="F53" i="81"/>
  <c r="E53" i="81"/>
  <c r="D53" i="81"/>
  <c r="C53" i="81"/>
  <c r="B53" i="81"/>
  <c r="L52" i="81"/>
  <c r="K52" i="81"/>
  <c r="G52" i="81"/>
  <c r="F52" i="81"/>
  <c r="E52" i="81"/>
  <c r="D52" i="81"/>
  <c r="C52" i="81"/>
  <c r="B52" i="81"/>
  <c r="L51" i="81"/>
  <c r="K51" i="81"/>
  <c r="G51" i="81"/>
  <c r="F51" i="81"/>
  <c r="E51" i="81"/>
  <c r="D51" i="81"/>
  <c r="C51" i="81"/>
  <c r="B51" i="81"/>
  <c r="L50" i="81"/>
  <c r="K50" i="81"/>
  <c r="G50" i="81"/>
  <c r="F50" i="81"/>
  <c r="E50" i="81"/>
  <c r="D50" i="81"/>
  <c r="C50" i="81"/>
  <c r="B50" i="81"/>
  <c r="L49" i="81"/>
  <c r="K49" i="81"/>
  <c r="G49" i="81"/>
  <c r="F49" i="81"/>
  <c r="E49" i="81"/>
  <c r="D49" i="81"/>
  <c r="C49" i="81"/>
  <c r="B49" i="81"/>
  <c r="L48" i="81"/>
  <c r="K48" i="81"/>
  <c r="G48" i="81"/>
  <c r="F48" i="81"/>
  <c r="E48" i="81"/>
  <c r="D48" i="81"/>
  <c r="C48" i="81"/>
  <c r="B48" i="81"/>
  <c r="L47" i="81"/>
  <c r="K47" i="81"/>
  <c r="G47" i="81"/>
  <c r="F47" i="81"/>
  <c r="E47" i="81"/>
  <c r="D47" i="81"/>
  <c r="C47" i="81"/>
  <c r="B47" i="81"/>
  <c r="L46" i="81"/>
  <c r="K46" i="81"/>
  <c r="G46" i="81"/>
  <c r="F46" i="81"/>
  <c r="E46" i="81"/>
  <c r="D46" i="81"/>
  <c r="C46" i="81"/>
  <c r="B46" i="81"/>
  <c r="L45" i="81"/>
  <c r="K45" i="81"/>
  <c r="G45" i="81"/>
  <c r="F45" i="81"/>
  <c r="E45" i="81"/>
  <c r="D45" i="81"/>
  <c r="C45" i="81"/>
  <c r="B45" i="81"/>
  <c r="L44" i="81"/>
  <c r="K44" i="81"/>
  <c r="G44" i="81"/>
  <c r="F44" i="81"/>
  <c r="E44" i="81"/>
  <c r="D44" i="81"/>
  <c r="C44" i="81"/>
  <c r="B44" i="81"/>
  <c r="L43" i="81"/>
  <c r="K43" i="81"/>
  <c r="G43" i="81"/>
  <c r="F43" i="81"/>
  <c r="E43" i="81"/>
  <c r="D43" i="81"/>
  <c r="C43" i="81"/>
  <c r="B43" i="81"/>
  <c r="L42" i="81"/>
  <c r="K42" i="81"/>
  <c r="G42" i="81"/>
  <c r="F42" i="81"/>
  <c r="E42" i="81"/>
  <c r="D42" i="81"/>
  <c r="C42" i="81"/>
  <c r="B42" i="81"/>
  <c r="L41" i="81"/>
  <c r="K41" i="81"/>
  <c r="G41" i="81"/>
  <c r="F41" i="81"/>
  <c r="E41" i="81"/>
  <c r="D41" i="81"/>
  <c r="C41" i="81"/>
  <c r="B41" i="81"/>
  <c r="L40" i="81"/>
  <c r="K40" i="81"/>
  <c r="G40" i="81"/>
  <c r="F40" i="81"/>
  <c r="E40" i="81"/>
  <c r="D40" i="81"/>
  <c r="C40" i="81"/>
  <c r="B40" i="81"/>
  <c r="L39" i="81"/>
  <c r="K39" i="81"/>
  <c r="G39" i="81"/>
  <c r="F39" i="81"/>
  <c r="E39" i="81"/>
  <c r="D39" i="81"/>
  <c r="C39" i="81"/>
  <c r="B39" i="81"/>
  <c r="L38" i="81"/>
  <c r="K38" i="81"/>
  <c r="G38" i="81"/>
  <c r="F38" i="81"/>
  <c r="E38" i="81"/>
  <c r="D38" i="81"/>
  <c r="C38" i="81"/>
  <c r="B38" i="81"/>
  <c r="L37" i="81"/>
  <c r="K37" i="81"/>
  <c r="G37" i="81"/>
  <c r="F37" i="81"/>
  <c r="E37" i="81"/>
  <c r="D37" i="81"/>
  <c r="C37" i="81"/>
  <c r="B37" i="81"/>
  <c r="L36" i="81"/>
  <c r="K36" i="81"/>
  <c r="G36" i="81"/>
  <c r="F36" i="81"/>
  <c r="E36" i="81"/>
  <c r="D36" i="81"/>
  <c r="C36" i="81"/>
  <c r="B36" i="81"/>
  <c r="L35" i="81"/>
  <c r="K35" i="81"/>
  <c r="G35" i="81"/>
  <c r="F35" i="81"/>
  <c r="E35" i="81"/>
  <c r="D35" i="81"/>
  <c r="C35" i="81"/>
  <c r="B35" i="81"/>
  <c r="L34" i="81"/>
  <c r="K34" i="81"/>
  <c r="G34" i="81"/>
  <c r="F34" i="81"/>
  <c r="E34" i="81"/>
  <c r="D34" i="81"/>
  <c r="C34" i="81"/>
  <c r="B34" i="81"/>
  <c r="L33" i="81"/>
  <c r="K33" i="81"/>
  <c r="G33" i="81"/>
  <c r="F33" i="81"/>
  <c r="E33" i="81"/>
  <c r="D33" i="81"/>
  <c r="C33" i="81"/>
  <c r="B33" i="81"/>
  <c r="L32" i="81"/>
  <c r="K32" i="81"/>
  <c r="G32" i="81"/>
  <c r="F32" i="81"/>
  <c r="E32" i="81"/>
  <c r="D32" i="81"/>
  <c r="C32" i="81"/>
  <c r="B32" i="81"/>
  <c r="L31" i="81"/>
  <c r="K31" i="81"/>
  <c r="G31" i="81"/>
  <c r="F31" i="81"/>
  <c r="E31" i="81"/>
  <c r="D31" i="81"/>
  <c r="C31" i="81"/>
  <c r="B31" i="81"/>
  <c r="L30" i="81"/>
  <c r="K30" i="81"/>
  <c r="G30" i="81"/>
  <c r="F30" i="81"/>
  <c r="E30" i="81"/>
  <c r="D30" i="81"/>
  <c r="C30" i="81"/>
  <c r="B30" i="81"/>
  <c r="L29" i="81"/>
  <c r="K29" i="81"/>
  <c r="G29" i="81"/>
  <c r="F29" i="81"/>
  <c r="E29" i="81"/>
  <c r="D29" i="81"/>
  <c r="C29" i="81"/>
  <c r="B29" i="81"/>
  <c r="L28" i="81"/>
  <c r="K28" i="81"/>
  <c r="G28" i="81"/>
  <c r="F28" i="81"/>
  <c r="E28" i="81"/>
  <c r="D28" i="81"/>
  <c r="C28" i="81"/>
  <c r="B28" i="81"/>
  <c r="L27" i="81"/>
  <c r="K27" i="81"/>
  <c r="G27" i="81"/>
  <c r="F27" i="81"/>
  <c r="E27" i="81"/>
  <c r="D27" i="81"/>
  <c r="C27" i="81"/>
  <c r="B27" i="81"/>
  <c r="L26" i="81"/>
  <c r="K26" i="81"/>
  <c r="G26" i="81"/>
  <c r="F26" i="81"/>
  <c r="E26" i="81"/>
  <c r="D26" i="81"/>
  <c r="C26" i="81"/>
  <c r="B26" i="81"/>
  <c r="L25" i="81"/>
  <c r="K25" i="81"/>
  <c r="G25" i="81"/>
  <c r="F25" i="81"/>
  <c r="E25" i="81"/>
  <c r="D25" i="81"/>
  <c r="C25" i="81"/>
  <c r="B25" i="81"/>
  <c r="L24" i="81"/>
  <c r="K24" i="81"/>
  <c r="G24" i="81"/>
  <c r="F24" i="81"/>
  <c r="E24" i="81"/>
  <c r="D24" i="81"/>
  <c r="C24" i="81"/>
  <c r="B24" i="81"/>
  <c r="L23" i="81"/>
  <c r="K23" i="81"/>
  <c r="G23" i="81"/>
  <c r="F23" i="81"/>
  <c r="E23" i="81"/>
  <c r="D23" i="81"/>
  <c r="C23" i="81"/>
  <c r="B23" i="81"/>
  <c r="L22" i="81"/>
  <c r="K22" i="81"/>
  <c r="G22" i="81"/>
  <c r="F22" i="81"/>
  <c r="E22" i="81"/>
  <c r="D22" i="81"/>
  <c r="C22" i="81"/>
  <c r="B22" i="81"/>
  <c r="L21" i="81"/>
  <c r="K21" i="81"/>
  <c r="G21" i="81"/>
  <c r="F21" i="81"/>
  <c r="E21" i="81"/>
  <c r="D21" i="81"/>
  <c r="C21" i="81"/>
  <c r="B21" i="81"/>
  <c r="L20" i="81"/>
  <c r="K20" i="81"/>
  <c r="G20" i="81"/>
  <c r="F20" i="81"/>
  <c r="E20" i="81"/>
  <c r="D20" i="81"/>
  <c r="C20" i="81"/>
  <c r="B20" i="81"/>
  <c r="L19" i="81"/>
  <c r="K19" i="81"/>
  <c r="G19" i="81"/>
  <c r="F19" i="81"/>
  <c r="E19" i="81"/>
  <c r="D19" i="81"/>
  <c r="C19" i="81"/>
  <c r="B19" i="81"/>
  <c r="L18" i="81"/>
  <c r="K18" i="81"/>
  <c r="G18" i="81"/>
  <c r="F18" i="81"/>
  <c r="E18" i="81"/>
  <c r="D18" i="81"/>
  <c r="C18" i="81"/>
  <c r="B18" i="81"/>
  <c r="L17" i="81"/>
  <c r="K17" i="81"/>
  <c r="G17" i="81"/>
  <c r="F17" i="81"/>
  <c r="E17" i="81"/>
  <c r="D17" i="81"/>
  <c r="C17" i="81"/>
  <c r="B17" i="81"/>
  <c r="L16" i="81"/>
  <c r="K16" i="81"/>
  <c r="G16" i="81"/>
  <c r="F16" i="81"/>
  <c r="E16" i="81"/>
  <c r="D16" i="81"/>
  <c r="C16" i="81"/>
  <c r="B16" i="81"/>
  <c r="L15" i="81"/>
  <c r="K15" i="81"/>
  <c r="G15" i="81"/>
  <c r="F15" i="81"/>
  <c r="E15" i="81"/>
  <c r="D15" i="81"/>
  <c r="C15" i="81"/>
  <c r="B15" i="81"/>
  <c r="L14" i="81"/>
  <c r="K14" i="81"/>
  <c r="G14" i="81"/>
  <c r="F14" i="81"/>
  <c r="E14" i="81"/>
  <c r="D14" i="81"/>
  <c r="C14" i="81"/>
  <c r="B14" i="81"/>
  <c r="L13" i="81"/>
  <c r="K13" i="81"/>
  <c r="G13" i="81"/>
  <c r="F13" i="81"/>
  <c r="E13" i="81"/>
  <c r="D13" i="81"/>
  <c r="C13" i="81"/>
  <c r="B13" i="81"/>
  <c r="A3" i="81"/>
  <c r="A2" i="81"/>
  <c r="A1" i="81"/>
  <c r="M56" i="74"/>
  <c r="L56" i="74"/>
  <c r="G56" i="74"/>
  <c r="F56" i="74"/>
  <c r="E56" i="74"/>
  <c r="D56" i="74"/>
  <c r="C56" i="74"/>
  <c r="B56" i="74"/>
  <c r="M55" i="74"/>
  <c r="L55" i="74"/>
  <c r="G55" i="74"/>
  <c r="F55" i="74"/>
  <c r="E55" i="74"/>
  <c r="D55" i="74"/>
  <c r="C55" i="74"/>
  <c r="B55" i="74"/>
  <c r="M54" i="74"/>
  <c r="L54" i="74"/>
  <c r="G54" i="74"/>
  <c r="F54" i="74"/>
  <c r="E54" i="74"/>
  <c r="D54" i="74"/>
  <c r="C54" i="74"/>
  <c r="B54" i="74"/>
  <c r="M53" i="74"/>
  <c r="L53" i="74"/>
  <c r="G53" i="74"/>
  <c r="F53" i="74"/>
  <c r="E53" i="74"/>
  <c r="D53" i="74"/>
  <c r="C53" i="74"/>
  <c r="B53" i="74"/>
  <c r="M52" i="74"/>
  <c r="L52" i="74"/>
  <c r="G52" i="74"/>
  <c r="F52" i="74"/>
  <c r="E52" i="74"/>
  <c r="D52" i="74"/>
  <c r="C52" i="74"/>
  <c r="B52" i="74"/>
  <c r="M51" i="74"/>
  <c r="L51" i="74"/>
  <c r="G51" i="74"/>
  <c r="F51" i="74"/>
  <c r="E51" i="74"/>
  <c r="D51" i="74"/>
  <c r="C51" i="74"/>
  <c r="B51" i="74"/>
  <c r="M50" i="74"/>
  <c r="L50" i="74"/>
  <c r="G50" i="74"/>
  <c r="F50" i="74"/>
  <c r="E50" i="74"/>
  <c r="D50" i="74"/>
  <c r="C50" i="74"/>
  <c r="B50" i="74"/>
  <c r="M49" i="74"/>
  <c r="L49" i="74"/>
  <c r="G49" i="74"/>
  <c r="F49" i="74"/>
  <c r="E49" i="74"/>
  <c r="D49" i="74"/>
  <c r="C49" i="74"/>
  <c r="B49" i="74"/>
  <c r="M48" i="74"/>
  <c r="L48" i="74"/>
  <c r="G48" i="74"/>
  <c r="F48" i="74"/>
  <c r="E48" i="74"/>
  <c r="D48" i="74"/>
  <c r="C48" i="74"/>
  <c r="B48" i="74"/>
  <c r="M47" i="74"/>
  <c r="L47" i="74"/>
  <c r="G47" i="74"/>
  <c r="F47" i="74"/>
  <c r="E47" i="74"/>
  <c r="D47" i="74"/>
  <c r="C47" i="74"/>
  <c r="B47" i="74"/>
  <c r="M46" i="74"/>
  <c r="L46" i="74"/>
  <c r="G46" i="74"/>
  <c r="F46" i="74"/>
  <c r="E46" i="74"/>
  <c r="D46" i="74"/>
  <c r="C46" i="74"/>
  <c r="B46" i="74"/>
  <c r="M45" i="74"/>
  <c r="L45" i="74"/>
  <c r="G45" i="74"/>
  <c r="F45" i="74"/>
  <c r="E45" i="74"/>
  <c r="D45" i="74"/>
  <c r="C45" i="74"/>
  <c r="B45" i="74"/>
  <c r="M44" i="74"/>
  <c r="L44" i="74"/>
  <c r="G44" i="74"/>
  <c r="F44" i="74"/>
  <c r="E44" i="74"/>
  <c r="D44" i="74"/>
  <c r="C44" i="74"/>
  <c r="B44" i="74"/>
  <c r="M43" i="74"/>
  <c r="L43" i="74"/>
  <c r="G43" i="74"/>
  <c r="F43" i="74"/>
  <c r="E43" i="74"/>
  <c r="D43" i="74"/>
  <c r="C43" i="74"/>
  <c r="B43" i="74"/>
  <c r="M42" i="74"/>
  <c r="L42" i="74"/>
  <c r="G42" i="74"/>
  <c r="F42" i="74"/>
  <c r="E42" i="74"/>
  <c r="D42" i="74"/>
  <c r="C42" i="74"/>
  <c r="B42" i="74"/>
  <c r="M41" i="74"/>
  <c r="L41" i="74"/>
  <c r="G41" i="74"/>
  <c r="F41" i="74"/>
  <c r="E41" i="74"/>
  <c r="D41" i="74"/>
  <c r="C41" i="74"/>
  <c r="B41" i="74"/>
  <c r="M40" i="74"/>
  <c r="L40" i="74"/>
  <c r="G40" i="74"/>
  <c r="F40" i="74"/>
  <c r="E40" i="74"/>
  <c r="D40" i="74"/>
  <c r="C40" i="74"/>
  <c r="B40" i="74"/>
  <c r="M39" i="74"/>
  <c r="L39" i="74"/>
  <c r="G39" i="74"/>
  <c r="F39" i="74"/>
  <c r="E39" i="74"/>
  <c r="D39" i="74"/>
  <c r="C39" i="74"/>
  <c r="B39" i="74"/>
  <c r="M38" i="74"/>
  <c r="L38" i="74"/>
  <c r="G38" i="74"/>
  <c r="F38" i="74"/>
  <c r="E38" i="74"/>
  <c r="D38" i="74"/>
  <c r="C38" i="74"/>
  <c r="B38" i="74"/>
  <c r="M37" i="74"/>
  <c r="L37" i="74"/>
  <c r="G37" i="74"/>
  <c r="F37" i="74"/>
  <c r="E37" i="74"/>
  <c r="D37" i="74"/>
  <c r="C37" i="74"/>
  <c r="B37" i="74"/>
  <c r="M36" i="74"/>
  <c r="L36" i="74"/>
  <c r="G36" i="74"/>
  <c r="F36" i="74"/>
  <c r="E36" i="74"/>
  <c r="D36" i="74"/>
  <c r="C36" i="74"/>
  <c r="B36" i="74"/>
  <c r="M35" i="74"/>
  <c r="L35" i="74"/>
  <c r="G35" i="74"/>
  <c r="F35" i="74"/>
  <c r="E35" i="74"/>
  <c r="D35" i="74"/>
  <c r="C35" i="74"/>
  <c r="B35" i="74"/>
  <c r="M34" i="74"/>
  <c r="L34" i="74"/>
  <c r="G34" i="74"/>
  <c r="F34" i="74"/>
  <c r="E34" i="74"/>
  <c r="D34" i="74"/>
  <c r="C34" i="74"/>
  <c r="B34" i="74"/>
  <c r="M33" i="74"/>
  <c r="L33" i="74"/>
  <c r="G33" i="74"/>
  <c r="F33" i="74"/>
  <c r="E33" i="74"/>
  <c r="D33" i="74"/>
  <c r="C33" i="74"/>
  <c r="B33" i="74"/>
  <c r="M32" i="74"/>
  <c r="L32" i="74"/>
  <c r="G32" i="74"/>
  <c r="F32" i="74"/>
  <c r="E32" i="74"/>
  <c r="D32" i="74"/>
  <c r="C32" i="74"/>
  <c r="B32" i="74"/>
  <c r="M31" i="74"/>
  <c r="L31" i="74"/>
  <c r="G31" i="74"/>
  <c r="F31" i="74"/>
  <c r="E31" i="74"/>
  <c r="D31" i="74"/>
  <c r="C31" i="74"/>
  <c r="B31" i="74"/>
  <c r="M30" i="74"/>
  <c r="L30" i="74"/>
  <c r="G30" i="74"/>
  <c r="F30" i="74"/>
  <c r="E30" i="74"/>
  <c r="D30" i="74"/>
  <c r="C30" i="74"/>
  <c r="B30" i="74"/>
  <c r="M29" i="74"/>
  <c r="L29" i="74"/>
  <c r="G29" i="74"/>
  <c r="F29" i="74"/>
  <c r="E29" i="74"/>
  <c r="D29" i="74"/>
  <c r="C29" i="74"/>
  <c r="B29" i="74"/>
  <c r="M28" i="74"/>
  <c r="L28" i="74"/>
  <c r="G28" i="74"/>
  <c r="F28" i="74"/>
  <c r="E28" i="74"/>
  <c r="D28" i="74"/>
  <c r="C28" i="74"/>
  <c r="B28" i="74"/>
  <c r="M27" i="74"/>
  <c r="L27" i="74"/>
  <c r="G27" i="74"/>
  <c r="F27" i="74"/>
  <c r="E27" i="74"/>
  <c r="D27" i="74"/>
  <c r="C27" i="74"/>
  <c r="B27" i="74"/>
  <c r="M26" i="74"/>
  <c r="L26" i="74"/>
  <c r="G26" i="74"/>
  <c r="F26" i="74"/>
  <c r="E26" i="74"/>
  <c r="D26" i="74"/>
  <c r="C26" i="74"/>
  <c r="B26" i="74"/>
  <c r="M25" i="74"/>
  <c r="L25" i="74"/>
  <c r="G25" i="74"/>
  <c r="F25" i="74"/>
  <c r="E25" i="74"/>
  <c r="D25" i="74"/>
  <c r="C25" i="74"/>
  <c r="B25" i="74"/>
  <c r="M24" i="74"/>
  <c r="L24" i="74"/>
  <c r="G24" i="74"/>
  <c r="F24" i="74"/>
  <c r="E24" i="74"/>
  <c r="D24" i="74"/>
  <c r="C24" i="74"/>
  <c r="B24" i="74"/>
  <c r="M23" i="74"/>
  <c r="L23" i="74"/>
  <c r="G23" i="74"/>
  <c r="F23" i="74"/>
  <c r="E23" i="74"/>
  <c r="D23" i="74"/>
  <c r="C23" i="74"/>
  <c r="B23" i="74"/>
  <c r="M22" i="74"/>
  <c r="L22" i="74"/>
  <c r="G22" i="74"/>
  <c r="F22" i="74"/>
  <c r="E22" i="74"/>
  <c r="D22" i="74"/>
  <c r="C22" i="74"/>
  <c r="B22" i="74"/>
  <c r="M21" i="74"/>
  <c r="L21" i="74"/>
  <c r="G21" i="74"/>
  <c r="F21" i="74"/>
  <c r="E21" i="74"/>
  <c r="D21" i="74"/>
  <c r="C21" i="74"/>
  <c r="B21" i="74"/>
  <c r="M20" i="74"/>
  <c r="L20" i="74"/>
  <c r="G20" i="74"/>
  <c r="F20" i="74"/>
  <c r="E20" i="74"/>
  <c r="D20" i="74"/>
  <c r="C20" i="74"/>
  <c r="B20" i="74"/>
  <c r="M19" i="74"/>
  <c r="L19" i="74"/>
  <c r="G19" i="74"/>
  <c r="F19" i="74"/>
  <c r="E19" i="74"/>
  <c r="D19" i="74"/>
  <c r="C19" i="74"/>
  <c r="B19" i="74"/>
  <c r="M18" i="74"/>
  <c r="L18" i="74"/>
  <c r="G18" i="74"/>
  <c r="F18" i="74"/>
  <c r="E18" i="74"/>
  <c r="D18" i="74"/>
  <c r="C18" i="74"/>
  <c r="B18" i="74"/>
  <c r="M17" i="74"/>
  <c r="L17" i="74"/>
  <c r="G17" i="74"/>
  <c r="F17" i="74"/>
  <c r="E17" i="74"/>
  <c r="D17" i="74"/>
  <c r="C17" i="74"/>
  <c r="B17" i="74"/>
  <c r="M16" i="74"/>
  <c r="L16" i="74"/>
  <c r="G16" i="74"/>
  <c r="F16" i="74"/>
  <c r="E16" i="74"/>
  <c r="D16" i="74"/>
  <c r="C16" i="74"/>
  <c r="B16" i="74"/>
  <c r="M15" i="74"/>
  <c r="L15" i="74"/>
  <c r="G15" i="74"/>
  <c r="F15" i="74"/>
  <c r="E15" i="74"/>
  <c r="D15" i="74"/>
  <c r="C15" i="74"/>
  <c r="B15" i="74"/>
  <c r="M14" i="74"/>
  <c r="L14" i="74"/>
  <c r="G14" i="74"/>
  <c r="F14" i="74"/>
  <c r="E14" i="74"/>
  <c r="D14" i="74"/>
  <c r="C14" i="74"/>
  <c r="B14" i="74"/>
  <c r="M13" i="74"/>
  <c r="L13" i="74"/>
  <c r="G13" i="74"/>
  <c r="F13" i="74"/>
  <c r="E13" i="74"/>
  <c r="D13" i="74"/>
  <c r="C13" i="74"/>
  <c r="B13" i="74"/>
  <c r="A2" i="74"/>
  <c r="A1" i="74"/>
  <c r="P56" i="66"/>
  <c r="O56" i="66"/>
  <c r="G56" i="66"/>
  <c r="F56" i="66"/>
  <c r="E56" i="66"/>
  <c r="D56" i="66"/>
  <c r="C56" i="66"/>
  <c r="B56" i="66"/>
  <c r="P55" i="66"/>
  <c r="O55" i="66"/>
  <c r="G55" i="66"/>
  <c r="F55" i="66"/>
  <c r="E55" i="66"/>
  <c r="D55" i="66"/>
  <c r="C55" i="66"/>
  <c r="B55" i="66"/>
  <c r="P54" i="66"/>
  <c r="O54" i="66"/>
  <c r="G54" i="66"/>
  <c r="F54" i="66"/>
  <c r="E54" i="66"/>
  <c r="D54" i="66"/>
  <c r="C54" i="66"/>
  <c r="B54" i="66"/>
  <c r="P53" i="66"/>
  <c r="O53" i="66"/>
  <c r="G53" i="66"/>
  <c r="F53" i="66"/>
  <c r="E53" i="66"/>
  <c r="D53" i="66"/>
  <c r="C53" i="66"/>
  <c r="B53" i="66"/>
  <c r="P52" i="66"/>
  <c r="O52" i="66"/>
  <c r="G52" i="66"/>
  <c r="F52" i="66"/>
  <c r="E52" i="66"/>
  <c r="D52" i="66"/>
  <c r="C52" i="66"/>
  <c r="B52" i="66"/>
  <c r="P51" i="66"/>
  <c r="O51" i="66"/>
  <c r="G51" i="66"/>
  <c r="F51" i="66"/>
  <c r="E51" i="66"/>
  <c r="D51" i="66"/>
  <c r="C51" i="66"/>
  <c r="B51" i="66"/>
  <c r="P50" i="66"/>
  <c r="O50" i="66"/>
  <c r="G50" i="66"/>
  <c r="F50" i="66"/>
  <c r="E50" i="66"/>
  <c r="D50" i="66"/>
  <c r="C50" i="66"/>
  <c r="B50" i="66"/>
  <c r="P49" i="66"/>
  <c r="O49" i="66"/>
  <c r="G49" i="66"/>
  <c r="F49" i="66"/>
  <c r="E49" i="66"/>
  <c r="D49" i="66"/>
  <c r="C49" i="66"/>
  <c r="B49" i="66"/>
  <c r="P48" i="66"/>
  <c r="O48" i="66"/>
  <c r="G48" i="66"/>
  <c r="F48" i="66"/>
  <c r="E48" i="66"/>
  <c r="D48" i="66"/>
  <c r="C48" i="66"/>
  <c r="B48" i="66"/>
  <c r="P47" i="66"/>
  <c r="O47" i="66"/>
  <c r="G47" i="66"/>
  <c r="F47" i="66"/>
  <c r="E47" i="66"/>
  <c r="D47" i="66"/>
  <c r="C47" i="66"/>
  <c r="B47" i="66"/>
  <c r="P46" i="66"/>
  <c r="O46" i="66"/>
  <c r="G46" i="66"/>
  <c r="F46" i="66"/>
  <c r="E46" i="66"/>
  <c r="D46" i="66"/>
  <c r="C46" i="66"/>
  <c r="B46" i="66"/>
  <c r="P45" i="66"/>
  <c r="O45" i="66"/>
  <c r="G45" i="66"/>
  <c r="F45" i="66"/>
  <c r="E45" i="66"/>
  <c r="D45" i="66"/>
  <c r="C45" i="66"/>
  <c r="B45" i="66"/>
  <c r="P44" i="66"/>
  <c r="O44" i="66"/>
  <c r="G44" i="66"/>
  <c r="F44" i="66"/>
  <c r="E44" i="66"/>
  <c r="D44" i="66"/>
  <c r="C44" i="66"/>
  <c r="B44" i="66"/>
  <c r="P43" i="66"/>
  <c r="O43" i="66"/>
  <c r="G43" i="66"/>
  <c r="F43" i="66"/>
  <c r="E43" i="66"/>
  <c r="D43" i="66"/>
  <c r="C43" i="66"/>
  <c r="B43" i="66"/>
  <c r="P42" i="66"/>
  <c r="O42" i="66"/>
  <c r="G42" i="66"/>
  <c r="F42" i="66"/>
  <c r="E42" i="66"/>
  <c r="D42" i="66"/>
  <c r="C42" i="66"/>
  <c r="B42" i="66"/>
  <c r="P41" i="66"/>
  <c r="O41" i="66"/>
  <c r="G41" i="66"/>
  <c r="F41" i="66"/>
  <c r="E41" i="66"/>
  <c r="D41" i="66"/>
  <c r="C41" i="66"/>
  <c r="B41" i="66"/>
  <c r="P40" i="66"/>
  <c r="O40" i="66"/>
  <c r="G40" i="66"/>
  <c r="F40" i="66"/>
  <c r="E40" i="66"/>
  <c r="D40" i="66"/>
  <c r="C40" i="66"/>
  <c r="B40" i="66"/>
  <c r="P39" i="66"/>
  <c r="O39" i="66"/>
  <c r="G39" i="66"/>
  <c r="F39" i="66"/>
  <c r="E39" i="66"/>
  <c r="D39" i="66"/>
  <c r="C39" i="66"/>
  <c r="B39" i="66"/>
  <c r="P38" i="66"/>
  <c r="O38" i="66"/>
  <c r="G38" i="66"/>
  <c r="F38" i="66"/>
  <c r="E38" i="66"/>
  <c r="D38" i="66"/>
  <c r="C38" i="66"/>
  <c r="B38" i="66"/>
  <c r="P37" i="66"/>
  <c r="O37" i="66"/>
  <c r="G37" i="66"/>
  <c r="F37" i="66"/>
  <c r="E37" i="66"/>
  <c r="D37" i="66"/>
  <c r="C37" i="66"/>
  <c r="B37" i="66"/>
  <c r="P36" i="66"/>
  <c r="O36" i="66"/>
  <c r="G36" i="66"/>
  <c r="F36" i="66"/>
  <c r="E36" i="66"/>
  <c r="D36" i="66"/>
  <c r="C36" i="66"/>
  <c r="B36" i="66"/>
  <c r="P35" i="66"/>
  <c r="O35" i="66"/>
  <c r="G35" i="66"/>
  <c r="F35" i="66"/>
  <c r="E35" i="66"/>
  <c r="D35" i="66"/>
  <c r="C35" i="66"/>
  <c r="B35" i="66"/>
  <c r="P34" i="66"/>
  <c r="O34" i="66"/>
  <c r="G34" i="66"/>
  <c r="F34" i="66"/>
  <c r="E34" i="66"/>
  <c r="D34" i="66"/>
  <c r="C34" i="66"/>
  <c r="B34" i="66"/>
  <c r="P33" i="66"/>
  <c r="O33" i="66"/>
  <c r="G33" i="66"/>
  <c r="F33" i="66"/>
  <c r="E33" i="66"/>
  <c r="D33" i="66"/>
  <c r="C33" i="66"/>
  <c r="B33" i="66"/>
  <c r="P32" i="66"/>
  <c r="O32" i="66"/>
  <c r="G32" i="66"/>
  <c r="F32" i="66"/>
  <c r="E32" i="66"/>
  <c r="D32" i="66"/>
  <c r="C32" i="66"/>
  <c r="B32" i="66"/>
  <c r="P31" i="66"/>
  <c r="O31" i="66"/>
  <c r="G31" i="66"/>
  <c r="F31" i="66"/>
  <c r="E31" i="66"/>
  <c r="D31" i="66"/>
  <c r="C31" i="66"/>
  <c r="B31" i="66"/>
  <c r="P30" i="66"/>
  <c r="O30" i="66"/>
  <c r="G30" i="66"/>
  <c r="F30" i="66"/>
  <c r="E30" i="66"/>
  <c r="D30" i="66"/>
  <c r="C30" i="66"/>
  <c r="B30" i="66"/>
  <c r="P29" i="66"/>
  <c r="O29" i="66"/>
  <c r="G29" i="66"/>
  <c r="F29" i="66"/>
  <c r="E29" i="66"/>
  <c r="D29" i="66"/>
  <c r="C29" i="66"/>
  <c r="B29" i="66"/>
  <c r="P28" i="66"/>
  <c r="O28" i="66"/>
  <c r="G28" i="66"/>
  <c r="F28" i="66"/>
  <c r="E28" i="66"/>
  <c r="D28" i="66"/>
  <c r="C28" i="66"/>
  <c r="B28" i="66"/>
  <c r="P27" i="66"/>
  <c r="O27" i="66"/>
  <c r="G27" i="66"/>
  <c r="F27" i="66"/>
  <c r="E27" i="66"/>
  <c r="D27" i="66"/>
  <c r="C27" i="66"/>
  <c r="B27" i="66"/>
  <c r="P26" i="66"/>
  <c r="O26" i="66"/>
  <c r="G26" i="66"/>
  <c r="F26" i="66"/>
  <c r="E26" i="66"/>
  <c r="D26" i="66"/>
  <c r="C26" i="66"/>
  <c r="B26" i="66"/>
  <c r="P25" i="66"/>
  <c r="O25" i="66"/>
  <c r="G25" i="66"/>
  <c r="F25" i="66"/>
  <c r="E25" i="66"/>
  <c r="D25" i="66"/>
  <c r="C25" i="66"/>
  <c r="B25" i="66"/>
  <c r="P24" i="66"/>
  <c r="O24" i="66"/>
  <c r="G24" i="66"/>
  <c r="F24" i="66"/>
  <c r="E24" i="66"/>
  <c r="D24" i="66"/>
  <c r="C24" i="66"/>
  <c r="B24" i="66"/>
  <c r="P23" i="66"/>
  <c r="O23" i="66"/>
  <c r="G23" i="66"/>
  <c r="F23" i="66"/>
  <c r="E23" i="66"/>
  <c r="D23" i="66"/>
  <c r="C23" i="66"/>
  <c r="B23" i="66"/>
  <c r="P22" i="66"/>
  <c r="O22" i="66"/>
  <c r="G22" i="66"/>
  <c r="F22" i="66"/>
  <c r="E22" i="66"/>
  <c r="D22" i="66"/>
  <c r="C22" i="66"/>
  <c r="B22" i="66"/>
  <c r="P21" i="66"/>
  <c r="O21" i="66"/>
  <c r="G21" i="66"/>
  <c r="F21" i="66"/>
  <c r="E21" i="66"/>
  <c r="D21" i="66"/>
  <c r="C21" i="66"/>
  <c r="B21" i="66"/>
  <c r="P20" i="66"/>
  <c r="O20" i="66"/>
  <c r="G20" i="66"/>
  <c r="F20" i="66"/>
  <c r="E20" i="66"/>
  <c r="D20" i="66"/>
  <c r="C20" i="66"/>
  <c r="B20" i="66"/>
  <c r="P19" i="66"/>
  <c r="O19" i="66"/>
  <c r="G19" i="66"/>
  <c r="F19" i="66"/>
  <c r="E19" i="66"/>
  <c r="D19" i="66"/>
  <c r="C19" i="66"/>
  <c r="B19" i="66"/>
  <c r="P18" i="66"/>
  <c r="O18" i="66"/>
  <c r="G18" i="66"/>
  <c r="F18" i="66"/>
  <c r="E18" i="66"/>
  <c r="D18" i="66"/>
  <c r="C18" i="66"/>
  <c r="B18" i="66"/>
  <c r="P17" i="66"/>
  <c r="O17" i="66"/>
  <c r="G17" i="66"/>
  <c r="F17" i="66"/>
  <c r="E17" i="66"/>
  <c r="D17" i="66"/>
  <c r="C17" i="66"/>
  <c r="B17" i="66"/>
  <c r="P16" i="66"/>
  <c r="O16" i="66"/>
  <c r="G16" i="66"/>
  <c r="F16" i="66"/>
  <c r="E16" i="66"/>
  <c r="D16" i="66"/>
  <c r="C16" i="66"/>
  <c r="B16" i="66"/>
  <c r="P15" i="66"/>
  <c r="O15" i="66"/>
  <c r="G15" i="66"/>
  <c r="F15" i="66"/>
  <c r="E15" i="66"/>
  <c r="D15" i="66"/>
  <c r="C15" i="66"/>
  <c r="B15" i="66"/>
  <c r="P14" i="66"/>
  <c r="O14" i="66"/>
  <c r="G14" i="66"/>
  <c r="F14" i="66"/>
  <c r="E14" i="66"/>
  <c r="D14" i="66"/>
  <c r="C14" i="66"/>
  <c r="B14" i="66"/>
  <c r="P13" i="66"/>
  <c r="O13" i="66"/>
  <c r="G13" i="66"/>
  <c r="F13" i="66"/>
  <c r="E13" i="66"/>
  <c r="D13" i="66"/>
  <c r="C13" i="66"/>
  <c r="B13" i="66"/>
  <c r="A3" i="66"/>
  <c r="A2" i="66"/>
  <c r="A1" i="66"/>
  <c r="L56" i="49"/>
  <c r="K56" i="49"/>
  <c r="G56" i="49"/>
  <c r="F56" i="49"/>
  <c r="E56" i="49"/>
  <c r="D56" i="49"/>
  <c r="C56" i="49"/>
  <c r="B56" i="49"/>
  <c r="L55" i="49"/>
  <c r="K55" i="49"/>
  <c r="G55" i="49"/>
  <c r="F55" i="49"/>
  <c r="E55" i="49"/>
  <c r="D55" i="49"/>
  <c r="C55" i="49"/>
  <c r="B55" i="49"/>
  <c r="L54" i="49"/>
  <c r="K54" i="49"/>
  <c r="G54" i="49"/>
  <c r="F54" i="49"/>
  <c r="E54" i="49"/>
  <c r="D54" i="49"/>
  <c r="C54" i="49"/>
  <c r="B54" i="49"/>
  <c r="L53" i="49"/>
  <c r="K53" i="49"/>
  <c r="G53" i="49"/>
  <c r="F53" i="49"/>
  <c r="E53" i="49"/>
  <c r="D53" i="49"/>
  <c r="C53" i="49"/>
  <c r="B53" i="49"/>
  <c r="L52" i="49"/>
  <c r="K52" i="49"/>
  <c r="G52" i="49"/>
  <c r="F52" i="49"/>
  <c r="E52" i="49"/>
  <c r="D52" i="49"/>
  <c r="C52" i="49"/>
  <c r="B52" i="49"/>
  <c r="L51" i="49"/>
  <c r="K51" i="49"/>
  <c r="G51" i="49"/>
  <c r="F51" i="49"/>
  <c r="E51" i="49"/>
  <c r="D51" i="49"/>
  <c r="C51" i="49"/>
  <c r="B51" i="49"/>
  <c r="L50" i="49"/>
  <c r="K50" i="49"/>
  <c r="G50" i="49"/>
  <c r="F50" i="49"/>
  <c r="E50" i="49"/>
  <c r="D50" i="49"/>
  <c r="C50" i="49"/>
  <c r="B50" i="49"/>
  <c r="L49" i="49"/>
  <c r="K49" i="49"/>
  <c r="G49" i="49"/>
  <c r="F49" i="49"/>
  <c r="E49" i="49"/>
  <c r="D49" i="49"/>
  <c r="C49" i="49"/>
  <c r="B49" i="49"/>
  <c r="L48" i="49"/>
  <c r="K48" i="49"/>
  <c r="G48" i="49"/>
  <c r="F48" i="49"/>
  <c r="E48" i="49"/>
  <c r="D48" i="49"/>
  <c r="C48" i="49"/>
  <c r="B48" i="49"/>
  <c r="L47" i="49"/>
  <c r="K47" i="49"/>
  <c r="G47" i="49"/>
  <c r="F47" i="49"/>
  <c r="E47" i="49"/>
  <c r="D47" i="49"/>
  <c r="C47" i="49"/>
  <c r="B47" i="49"/>
  <c r="L46" i="49"/>
  <c r="K46" i="49"/>
  <c r="G46" i="49"/>
  <c r="F46" i="49"/>
  <c r="E46" i="49"/>
  <c r="D46" i="49"/>
  <c r="C46" i="49"/>
  <c r="B46" i="49"/>
  <c r="L45" i="49"/>
  <c r="K45" i="49"/>
  <c r="G45" i="49"/>
  <c r="F45" i="49"/>
  <c r="E45" i="49"/>
  <c r="D45" i="49"/>
  <c r="C45" i="49"/>
  <c r="B45" i="49"/>
  <c r="L44" i="49"/>
  <c r="K44" i="49"/>
  <c r="G44" i="49"/>
  <c r="F44" i="49"/>
  <c r="E44" i="49"/>
  <c r="D44" i="49"/>
  <c r="C44" i="49"/>
  <c r="B44" i="49"/>
  <c r="L43" i="49"/>
  <c r="K43" i="49"/>
  <c r="G43" i="49"/>
  <c r="F43" i="49"/>
  <c r="E43" i="49"/>
  <c r="D43" i="49"/>
  <c r="C43" i="49"/>
  <c r="B43" i="49"/>
  <c r="L42" i="49"/>
  <c r="K42" i="49"/>
  <c r="G42" i="49"/>
  <c r="F42" i="49"/>
  <c r="E42" i="49"/>
  <c r="D42" i="49"/>
  <c r="C42" i="49"/>
  <c r="B42" i="49"/>
  <c r="L41" i="49"/>
  <c r="K41" i="49"/>
  <c r="G41" i="49"/>
  <c r="F41" i="49"/>
  <c r="E41" i="49"/>
  <c r="D41" i="49"/>
  <c r="C41" i="49"/>
  <c r="B41" i="49"/>
  <c r="L40" i="49"/>
  <c r="K40" i="49"/>
  <c r="G40" i="49"/>
  <c r="F40" i="49"/>
  <c r="E40" i="49"/>
  <c r="D40" i="49"/>
  <c r="C40" i="49"/>
  <c r="B40" i="49"/>
  <c r="L39" i="49"/>
  <c r="K39" i="49"/>
  <c r="G39" i="49"/>
  <c r="F39" i="49"/>
  <c r="E39" i="49"/>
  <c r="D39" i="49"/>
  <c r="C39" i="49"/>
  <c r="B39" i="49"/>
  <c r="L38" i="49"/>
  <c r="K38" i="49"/>
  <c r="G38" i="49"/>
  <c r="F38" i="49"/>
  <c r="E38" i="49"/>
  <c r="D38" i="49"/>
  <c r="C38" i="49"/>
  <c r="B38" i="49"/>
  <c r="L37" i="49"/>
  <c r="K37" i="49"/>
  <c r="G37" i="49"/>
  <c r="F37" i="49"/>
  <c r="E37" i="49"/>
  <c r="D37" i="49"/>
  <c r="C37" i="49"/>
  <c r="B37" i="49"/>
  <c r="L36" i="49"/>
  <c r="K36" i="49"/>
  <c r="G36" i="49"/>
  <c r="F36" i="49"/>
  <c r="E36" i="49"/>
  <c r="D36" i="49"/>
  <c r="C36" i="49"/>
  <c r="B36" i="49"/>
  <c r="L35" i="49"/>
  <c r="K35" i="49"/>
  <c r="G35" i="49"/>
  <c r="F35" i="49"/>
  <c r="E35" i="49"/>
  <c r="D35" i="49"/>
  <c r="C35" i="49"/>
  <c r="B35" i="49"/>
  <c r="L34" i="49"/>
  <c r="K34" i="49"/>
  <c r="G34" i="49"/>
  <c r="F34" i="49"/>
  <c r="E34" i="49"/>
  <c r="D34" i="49"/>
  <c r="C34" i="49"/>
  <c r="B34" i="49"/>
  <c r="L33" i="49"/>
  <c r="K33" i="49"/>
  <c r="G33" i="49"/>
  <c r="F33" i="49"/>
  <c r="E33" i="49"/>
  <c r="D33" i="49"/>
  <c r="C33" i="49"/>
  <c r="B33" i="49"/>
  <c r="L32" i="49"/>
  <c r="K32" i="49"/>
  <c r="G32" i="49"/>
  <c r="F32" i="49"/>
  <c r="E32" i="49"/>
  <c r="D32" i="49"/>
  <c r="C32" i="49"/>
  <c r="B32" i="49"/>
  <c r="L31" i="49"/>
  <c r="K31" i="49"/>
  <c r="G31" i="49"/>
  <c r="F31" i="49"/>
  <c r="E31" i="49"/>
  <c r="D31" i="49"/>
  <c r="C31" i="49"/>
  <c r="B31" i="49"/>
  <c r="L30" i="49"/>
  <c r="K30" i="49"/>
  <c r="G30" i="49"/>
  <c r="F30" i="49"/>
  <c r="E30" i="49"/>
  <c r="D30" i="49"/>
  <c r="C30" i="49"/>
  <c r="B30" i="49"/>
  <c r="L29" i="49"/>
  <c r="K29" i="49"/>
  <c r="G29" i="49"/>
  <c r="F29" i="49"/>
  <c r="E29" i="49"/>
  <c r="D29" i="49"/>
  <c r="C29" i="49"/>
  <c r="B29" i="49"/>
  <c r="L28" i="49"/>
  <c r="K28" i="49"/>
  <c r="G28" i="49"/>
  <c r="F28" i="49"/>
  <c r="E28" i="49"/>
  <c r="D28" i="49"/>
  <c r="C28" i="49"/>
  <c r="B28" i="49"/>
  <c r="L27" i="49"/>
  <c r="K27" i="49"/>
  <c r="G27" i="49"/>
  <c r="F27" i="49"/>
  <c r="E27" i="49"/>
  <c r="D27" i="49"/>
  <c r="C27" i="49"/>
  <c r="B27" i="49"/>
  <c r="L26" i="49"/>
  <c r="K26" i="49"/>
  <c r="G26" i="49"/>
  <c r="F26" i="49"/>
  <c r="E26" i="49"/>
  <c r="D26" i="49"/>
  <c r="C26" i="49"/>
  <c r="B26" i="49"/>
  <c r="L25" i="49"/>
  <c r="K25" i="49"/>
  <c r="G25" i="49"/>
  <c r="F25" i="49"/>
  <c r="E25" i="49"/>
  <c r="D25" i="49"/>
  <c r="C25" i="49"/>
  <c r="B25" i="49"/>
  <c r="L24" i="49"/>
  <c r="K24" i="49"/>
  <c r="G24" i="49"/>
  <c r="F24" i="49"/>
  <c r="E24" i="49"/>
  <c r="D24" i="49"/>
  <c r="C24" i="49"/>
  <c r="B24" i="49"/>
  <c r="L23" i="49"/>
  <c r="K23" i="49"/>
  <c r="G23" i="49"/>
  <c r="F23" i="49"/>
  <c r="E23" i="49"/>
  <c r="D23" i="49"/>
  <c r="C23" i="49"/>
  <c r="B23" i="49"/>
  <c r="L22" i="49"/>
  <c r="K22" i="49"/>
  <c r="G22" i="49"/>
  <c r="F22" i="49"/>
  <c r="E22" i="49"/>
  <c r="D22" i="49"/>
  <c r="C22" i="49"/>
  <c r="B22" i="49"/>
  <c r="L21" i="49"/>
  <c r="K21" i="49"/>
  <c r="G21" i="49"/>
  <c r="F21" i="49"/>
  <c r="E21" i="49"/>
  <c r="D21" i="49"/>
  <c r="C21" i="49"/>
  <c r="B21" i="49"/>
  <c r="L20" i="49"/>
  <c r="K20" i="49"/>
  <c r="G20" i="49"/>
  <c r="F20" i="49"/>
  <c r="E20" i="49"/>
  <c r="D20" i="49"/>
  <c r="C20" i="49"/>
  <c r="B20" i="49"/>
  <c r="L19" i="49"/>
  <c r="K19" i="49"/>
  <c r="G19" i="49"/>
  <c r="F19" i="49"/>
  <c r="E19" i="49"/>
  <c r="D19" i="49"/>
  <c r="C19" i="49"/>
  <c r="B19" i="49"/>
  <c r="L18" i="49"/>
  <c r="K18" i="49"/>
  <c r="G18" i="49"/>
  <c r="F18" i="49"/>
  <c r="E18" i="49"/>
  <c r="D18" i="49"/>
  <c r="C18" i="49"/>
  <c r="B18" i="49"/>
  <c r="L17" i="49"/>
  <c r="K17" i="49"/>
  <c r="G17" i="49"/>
  <c r="F17" i="49"/>
  <c r="E17" i="49"/>
  <c r="D17" i="49"/>
  <c r="C17" i="49"/>
  <c r="B17" i="49"/>
  <c r="L16" i="49"/>
  <c r="K16" i="49"/>
  <c r="G16" i="49"/>
  <c r="F16" i="49"/>
  <c r="E16" i="49"/>
  <c r="D16" i="49"/>
  <c r="C16" i="49"/>
  <c r="B16" i="49"/>
  <c r="L15" i="49"/>
  <c r="K15" i="49"/>
  <c r="G15" i="49"/>
  <c r="F15" i="49"/>
  <c r="E15" i="49"/>
  <c r="D15" i="49"/>
  <c r="C15" i="49"/>
  <c r="B15" i="49"/>
  <c r="L14" i="49"/>
  <c r="K14" i="49"/>
  <c r="G14" i="49"/>
  <c r="F14" i="49"/>
  <c r="E14" i="49"/>
  <c r="D14" i="49"/>
  <c r="C14" i="49"/>
  <c r="B14" i="49"/>
  <c r="L13" i="49"/>
  <c r="K13" i="49"/>
  <c r="G13" i="49"/>
  <c r="F13" i="49"/>
  <c r="E13" i="49"/>
  <c r="D13" i="49"/>
  <c r="C13" i="49"/>
  <c r="B13" i="49"/>
  <c r="A3" i="49"/>
  <c r="A2" i="49"/>
  <c r="A1" i="49"/>
  <c r="L56" i="72"/>
  <c r="K56" i="72"/>
  <c r="G56" i="72"/>
  <c r="F56" i="72"/>
  <c r="E56" i="72"/>
  <c r="D56" i="72"/>
  <c r="C56" i="72"/>
  <c r="B56" i="72"/>
  <c r="L55" i="72"/>
  <c r="K55" i="72"/>
  <c r="G55" i="72"/>
  <c r="F55" i="72"/>
  <c r="E55" i="72"/>
  <c r="D55" i="72"/>
  <c r="C55" i="72"/>
  <c r="B55" i="72"/>
  <c r="L54" i="72"/>
  <c r="K54" i="72"/>
  <c r="G54" i="72"/>
  <c r="F54" i="72"/>
  <c r="E54" i="72"/>
  <c r="D54" i="72"/>
  <c r="C54" i="72"/>
  <c r="B54" i="72"/>
  <c r="L53" i="72"/>
  <c r="K53" i="72"/>
  <c r="G53" i="72"/>
  <c r="F53" i="72"/>
  <c r="E53" i="72"/>
  <c r="D53" i="72"/>
  <c r="C53" i="72"/>
  <c r="B53" i="72"/>
  <c r="L52" i="72"/>
  <c r="K52" i="72"/>
  <c r="G52" i="72"/>
  <c r="F52" i="72"/>
  <c r="E52" i="72"/>
  <c r="D52" i="72"/>
  <c r="C52" i="72"/>
  <c r="B52" i="72"/>
  <c r="L51" i="72"/>
  <c r="K51" i="72"/>
  <c r="G51" i="72"/>
  <c r="F51" i="72"/>
  <c r="E51" i="72"/>
  <c r="D51" i="72"/>
  <c r="C51" i="72"/>
  <c r="B51" i="72"/>
  <c r="L50" i="72"/>
  <c r="K50" i="72"/>
  <c r="G50" i="72"/>
  <c r="F50" i="72"/>
  <c r="E50" i="72"/>
  <c r="D50" i="72"/>
  <c r="C50" i="72"/>
  <c r="B50" i="72"/>
  <c r="L49" i="72"/>
  <c r="K49" i="72"/>
  <c r="G49" i="72"/>
  <c r="F49" i="72"/>
  <c r="E49" i="72"/>
  <c r="D49" i="72"/>
  <c r="C49" i="72"/>
  <c r="B49" i="72"/>
  <c r="L48" i="72"/>
  <c r="K48" i="72"/>
  <c r="G48" i="72"/>
  <c r="F48" i="72"/>
  <c r="E48" i="72"/>
  <c r="D48" i="72"/>
  <c r="C48" i="72"/>
  <c r="B48" i="72"/>
  <c r="L47" i="72"/>
  <c r="K47" i="72"/>
  <c r="G47" i="72"/>
  <c r="F47" i="72"/>
  <c r="E47" i="72"/>
  <c r="D47" i="72"/>
  <c r="C47" i="72"/>
  <c r="B47" i="72"/>
  <c r="L46" i="72"/>
  <c r="K46" i="72"/>
  <c r="G46" i="72"/>
  <c r="F46" i="72"/>
  <c r="E46" i="72"/>
  <c r="D46" i="72"/>
  <c r="C46" i="72"/>
  <c r="B46" i="72"/>
  <c r="L45" i="72"/>
  <c r="K45" i="72"/>
  <c r="G45" i="72"/>
  <c r="F45" i="72"/>
  <c r="E45" i="72"/>
  <c r="D45" i="72"/>
  <c r="C45" i="72"/>
  <c r="B45" i="72"/>
  <c r="L44" i="72"/>
  <c r="K44" i="72"/>
  <c r="G44" i="72"/>
  <c r="F44" i="72"/>
  <c r="E44" i="72"/>
  <c r="D44" i="72"/>
  <c r="C44" i="72"/>
  <c r="B44" i="72"/>
  <c r="L43" i="72"/>
  <c r="K43" i="72"/>
  <c r="G43" i="72"/>
  <c r="F43" i="72"/>
  <c r="E43" i="72"/>
  <c r="D43" i="72"/>
  <c r="C43" i="72"/>
  <c r="B43" i="72"/>
  <c r="L42" i="72"/>
  <c r="K42" i="72"/>
  <c r="G42" i="72"/>
  <c r="F42" i="72"/>
  <c r="E42" i="72"/>
  <c r="D42" i="72"/>
  <c r="C42" i="72"/>
  <c r="B42" i="72"/>
  <c r="L41" i="72"/>
  <c r="K41" i="72"/>
  <c r="G41" i="72"/>
  <c r="F41" i="72"/>
  <c r="E41" i="72"/>
  <c r="D41" i="72"/>
  <c r="C41" i="72"/>
  <c r="B41" i="72"/>
  <c r="L40" i="72"/>
  <c r="K40" i="72"/>
  <c r="G40" i="72"/>
  <c r="F40" i="72"/>
  <c r="E40" i="72"/>
  <c r="D40" i="72"/>
  <c r="C40" i="72"/>
  <c r="B40" i="72"/>
  <c r="L39" i="72"/>
  <c r="K39" i="72"/>
  <c r="G39" i="72"/>
  <c r="F39" i="72"/>
  <c r="E39" i="72"/>
  <c r="D39" i="72"/>
  <c r="C39" i="72"/>
  <c r="B39" i="72"/>
  <c r="L38" i="72"/>
  <c r="K38" i="72"/>
  <c r="G38" i="72"/>
  <c r="F38" i="72"/>
  <c r="E38" i="72"/>
  <c r="D38" i="72"/>
  <c r="C38" i="72"/>
  <c r="B38" i="72"/>
  <c r="L37" i="72"/>
  <c r="K37" i="72"/>
  <c r="G37" i="72"/>
  <c r="F37" i="72"/>
  <c r="E37" i="72"/>
  <c r="D37" i="72"/>
  <c r="C37" i="72"/>
  <c r="B37" i="72"/>
  <c r="L36" i="72"/>
  <c r="K36" i="72"/>
  <c r="G36" i="72"/>
  <c r="F36" i="72"/>
  <c r="E36" i="72"/>
  <c r="D36" i="72"/>
  <c r="C36" i="72"/>
  <c r="B36" i="72"/>
  <c r="L35" i="72"/>
  <c r="K35" i="72"/>
  <c r="G35" i="72"/>
  <c r="F35" i="72"/>
  <c r="E35" i="72"/>
  <c r="D35" i="72"/>
  <c r="C35" i="72"/>
  <c r="B35" i="72"/>
  <c r="L34" i="72"/>
  <c r="K34" i="72"/>
  <c r="G34" i="72"/>
  <c r="F34" i="72"/>
  <c r="E34" i="72"/>
  <c r="D34" i="72"/>
  <c r="C34" i="72"/>
  <c r="B34" i="72"/>
  <c r="L33" i="72"/>
  <c r="K33" i="72"/>
  <c r="G33" i="72"/>
  <c r="F33" i="72"/>
  <c r="E33" i="72"/>
  <c r="D33" i="72"/>
  <c r="C33" i="72"/>
  <c r="B33" i="72"/>
  <c r="L32" i="72"/>
  <c r="K32" i="72"/>
  <c r="G32" i="72"/>
  <c r="F32" i="72"/>
  <c r="E32" i="72"/>
  <c r="D32" i="72"/>
  <c r="C32" i="72"/>
  <c r="B32" i="72"/>
  <c r="L31" i="72"/>
  <c r="K31" i="72"/>
  <c r="G31" i="72"/>
  <c r="F31" i="72"/>
  <c r="E31" i="72"/>
  <c r="D31" i="72"/>
  <c r="C31" i="72"/>
  <c r="B31" i="72"/>
  <c r="L30" i="72"/>
  <c r="K30" i="72"/>
  <c r="G30" i="72"/>
  <c r="F30" i="72"/>
  <c r="E30" i="72"/>
  <c r="D30" i="72"/>
  <c r="C30" i="72"/>
  <c r="B30" i="72"/>
  <c r="L29" i="72"/>
  <c r="K29" i="72"/>
  <c r="G29" i="72"/>
  <c r="F29" i="72"/>
  <c r="E29" i="72"/>
  <c r="D29" i="72"/>
  <c r="C29" i="72"/>
  <c r="B29" i="72"/>
  <c r="L28" i="72"/>
  <c r="K28" i="72"/>
  <c r="G28" i="72"/>
  <c r="F28" i="72"/>
  <c r="E28" i="72"/>
  <c r="D28" i="72"/>
  <c r="C28" i="72"/>
  <c r="B28" i="72"/>
  <c r="L27" i="72"/>
  <c r="K27" i="72"/>
  <c r="G27" i="72"/>
  <c r="F27" i="72"/>
  <c r="E27" i="72"/>
  <c r="D27" i="72"/>
  <c r="C27" i="72"/>
  <c r="B27" i="72"/>
  <c r="L26" i="72"/>
  <c r="K26" i="72"/>
  <c r="G26" i="72"/>
  <c r="F26" i="72"/>
  <c r="E26" i="72"/>
  <c r="D26" i="72"/>
  <c r="C26" i="72"/>
  <c r="B26" i="72"/>
  <c r="L25" i="72"/>
  <c r="K25" i="72"/>
  <c r="G25" i="72"/>
  <c r="F25" i="72"/>
  <c r="E25" i="72"/>
  <c r="D25" i="72"/>
  <c r="C25" i="72"/>
  <c r="B25" i="72"/>
  <c r="L24" i="72"/>
  <c r="K24" i="72"/>
  <c r="G24" i="72"/>
  <c r="F24" i="72"/>
  <c r="E24" i="72"/>
  <c r="D24" i="72"/>
  <c r="C24" i="72"/>
  <c r="B24" i="72"/>
  <c r="L23" i="72"/>
  <c r="K23" i="72"/>
  <c r="G23" i="72"/>
  <c r="F23" i="72"/>
  <c r="E23" i="72"/>
  <c r="D23" i="72"/>
  <c r="C23" i="72"/>
  <c r="B23" i="72"/>
  <c r="L22" i="72"/>
  <c r="K22" i="72"/>
  <c r="G22" i="72"/>
  <c r="F22" i="72"/>
  <c r="E22" i="72"/>
  <c r="D22" i="72"/>
  <c r="C22" i="72"/>
  <c r="B22" i="72"/>
  <c r="L21" i="72"/>
  <c r="K21" i="72"/>
  <c r="G21" i="72"/>
  <c r="F21" i="72"/>
  <c r="E21" i="72"/>
  <c r="D21" i="72"/>
  <c r="C21" i="72"/>
  <c r="B21" i="72"/>
  <c r="L20" i="72"/>
  <c r="K20" i="72"/>
  <c r="G20" i="72"/>
  <c r="F20" i="72"/>
  <c r="E20" i="72"/>
  <c r="D20" i="72"/>
  <c r="C20" i="72"/>
  <c r="B20" i="72"/>
  <c r="L19" i="72"/>
  <c r="K19" i="72"/>
  <c r="G19" i="72"/>
  <c r="F19" i="72"/>
  <c r="E19" i="72"/>
  <c r="D19" i="72"/>
  <c r="C19" i="72"/>
  <c r="B19" i="72"/>
  <c r="L18" i="72"/>
  <c r="K18" i="72"/>
  <c r="G18" i="72"/>
  <c r="F18" i="72"/>
  <c r="E18" i="72"/>
  <c r="D18" i="72"/>
  <c r="C18" i="72"/>
  <c r="B18" i="72"/>
  <c r="L17" i="72"/>
  <c r="K17" i="72"/>
  <c r="G17" i="72"/>
  <c r="F17" i="72"/>
  <c r="E17" i="72"/>
  <c r="D17" i="72"/>
  <c r="C17" i="72"/>
  <c r="B17" i="72"/>
  <c r="L16" i="72"/>
  <c r="K16" i="72"/>
  <c r="G16" i="72"/>
  <c r="F16" i="72"/>
  <c r="E16" i="72"/>
  <c r="D16" i="72"/>
  <c r="C16" i="72"/>
  <c r="B16" i="72"/>
  <c r="L15" i="72"/>
  <c r="K15" i="72"/>
  <c r="G15" i="72"/>
  <c r="F15" i="72"/>
  <c r="E15" i="72"/>
  <c r="D15" i="72"/>
  <c r="C15" i="72"/>
  <c r="B15" i="72"/>
  <c r="L14" i="72"/>
  <c r="K14" i="72"/>
  <c r="G14" i="72"/>
  <c r="F14" i="72"/>
  <c r="E14" i="72"/>
  <c r="D14" i="72"/>
  <c r="C14" i="72"/>
  <c r="B14" i="72"/>
  <c r="L13" i="72"/>
  <c r="K13" i="72"/>
  <c r="G13" i="72"/>
  <c r="F13" i="72"/>
  <c r="E13" i="72"/>
  <c r="D13" i="72"/>
  <c r="C13" i="72"/>
  <c r="B13" i="72"/>
  <c r="A3" i="72"/>
  <c r="A2" i="72"/>
  <c r="A1" i="72"/>
  <c r="M56" i="89"/>
  <c r="L56" i="89"/>
  <c r="G56" i="89"/>
  <c r="F56" i="89"/>
  <c r="E56" i="89"/>
  <c r="D56" i="89"/>
  <c r="C56" i="89"/>
  <c r="B56" i="89"/>
  <c r="M55" i="89"/>
  <c r="L55" i="89"/>
  <c r="G55" i="89"/>
  <c r="F55" i="89"/>
  <c r="E55" i="89"/>
  <c r="D55" i="89"/>
  <c r="C55" i="89"/>
  <c r="B55" i="89"/>
  <c r="M54" i="89"/>
  <c r="L54" i="89"/>
  <c r="G54" i="89"/>
  <c r="F54" i="89"/>
  <c r="E54" i="89"/>
  <c r="D54" i="89"/>
  <c r="C54" i="89"/>
  <c r="B54" i="89"/>
  <c r="M53" i="89"/>
  <c r="L53" i="89"/>
  <c r="G53" i="89"/>
  <c r="F53" i="89"/>
  <c r="E53" i="89"/>
  <c r="D53" i="89"/>
  <c r="C53" i="89"/>
  <c r="B53" i="89"/>
  <c r="M52" i="89"/>
  <c r="L52" i="89"/>
  <c r="G52" i="89"/>
  <c r="F52" i="89"/>
  <c r="E52" i="89"/>
  <c r="D52" i="89"/>
  <c r="C52" i="89"/>
  <c r="B52" i="89"/>
  <c r="M51" i="89"/>
  <c r="L51" i="89"/>
  <c r="G51" i="89"/>
  <c r="F51" i="89"/>
  <c r="E51" i="89"/>
  <c r="D51" i="89"/>
  <c r="C51" i="89"/>
  <c r="B51" i="89"/>
  <c r="M50" i="89"/>
  <c r="L50" i="89"/>
  <c r="G50" i="89"/>
  <c r="F50" i="89"/>
  <c r="E50" i="89"/>
  <c r="D50" i="89"/>
  <c r="C50" i="89"/>
  <c r="B50" i="89"/>
  <c r="M49" i="89"/>
  <c r="L49" i="89"/>
  <c r="G49" i="89"/>
  <c r="F49" i="89"/>
  <c r="E49" i="89"/>
  <c r="D49" i="89"/>
  <c r="C49" i="89"/>
  <c r="B49" i="89"/>
  <c r="M48" i="89"/>
  <c r="L48" i="89"/>
  <c r="G48" i="89"/>
  <c r="F48" i="89"/>
  <c r="E48" i="89"/>
  <c r="D48" i="89"/>
  <c r="C48" i="89"/>
  <c r="B48" i="89"/>
  <c r="M47" i="89"/>
  <c r="L47" i="89"/>
  <c r="G47" i="89"/>
  <c r="F47" i="89"/>
  <c r="E47" i="89"/>
  <c r="D47" i="89"/>
  <c r="C47" i="89"/>
  <c r="B47" i="89"/>
  <c r="M46" i="89"/>
  <c r="L46" i="89"/>
  <c r="G46" i="89"/>
  <c r="F46" i="89"/>
  <c r="E46" i="89"/>
  <c r="D46" i="89"/>
  <c r="C46" i="89"/>
  <c r="B46" i="89"/>
  <c r="M45" i="89"/>
  <c r="L45" i="89"/>
  <c r="G45" i="89"/>
  <c r="F45" i="89"/>
  <c r="E45" i="89"/>
  <c r="D45" i="89"/>
  <c r="C45" i="89"/>
  <c r="B45" i="89"/>
  <c r="M44" i="89"/>
  <c r="L44" i="89"/>
  <c r="G44" i="89"/>
  <c r="F44" i="89"/>
  <c r="E44" i="89"/>
  <c r="D44" i="89"/>
  <c r="C44" i="89"/>
  <c r="B44" i="89"/>
  <c r="M43" i="89"/>
  <c r="L43" i="89"/>
  <c r="G43" i="89"/>
  <c r="F43" i="89"/>
  <c r="E43" i="89"/>
  <c r="D43" i="89"/>
  <c r="C43" i="89"/>
  <c r="B43" i="89"/>
  <c r="M42" i="89"/>
  <c r="L42" i="89"/>
  <c r="G42" i="89"/>
  <c r="F42" i="89"/>
  <c r="E42" i="89"/>
  <c r="D42" i="89"/>
  <c r="C42" i="89"/>
  <c r="B42" i="89"/>
  <c r="M41" i="89"/>
  <c r="L41" i="89"/>
  <c r="G41" i="89"/>
  <c r="F41" i="89"/>
  <c r="E41" i="89"/>
  <c r="D41" i="89"/>
  <c r="C41" i="89"/>
  <c r="B41" i="89"/>
  <c r="M40" i="89"/>
  <c r="L40" i="89"/>
  <c r="G40" i="89"/>
  <c r="F40" i="89"/>
  <c r="E40" i="89"/>
  <c r="D40" i="89"/>
  <c r="C40" i="89"/>
  <c r="B40" i="89"/>
  <c r="M39" i="89"/>
  <c r="L39" i="89"/>
  <c r="G39" i="89"/>
  <c r="F39" i="89"/>
  <c r="E39" i="89"/>
  <c r="D39" i="89"/>
  <c r="C39" i="89"/>
  <c r="B39" i="89"/>
  <c r="M38" i="89"/>
  <c r="L38" i="89"/>
  <c r="G38" i="89"/>
  <c r="F38" i="89"/>
  <c r="E38" i="89"/>
  <c r="D38" i="89"/>
  <c r="C38" i="89"/>
  <c r="B38" i="89"/>
  <c r="M37" i="89"/>
  <c r="L37" i="89"/>
  <c r="G37" i="89"/>
  <c r="F37" i="89"/>
  <c r="E37" i="89"/>
  <c r="D37" i="89"/>
  <c r="C37" i="89"/>
  <c r="B37" i="89"/>
  <c r="M36" i="89"/>
  <c r="L36" i="89"/>
  <c r="G36" i="89"/>
  <c r="F36" i="89"/>
  <c r="E36" i="89"/>
  <c r="D36" i="89"/>
  <c r="C36" i="89"/>
  <c r="B36" i="89"/>
  <c r="M35" i="89"/>
  <c r="L35" i="89"/>
  <c r="G35" i="89"/>
  <c r="F35" i="89"/>
  <c r="E35" i="89"/>
  <c r="D35" i="89"/>
  <c r="C35" i="89"/>
  <c r="B35" i="89"/>
  <c r="M34" i="89"/>
  <c r="L34" i="89"/>
  <c r="G34" i="89"/>
  <c r="F34" i="89"/>
  <c r="E34" i="89"/>
  <c r="D34" i="89"/>
  <c r="C34" i="89"/>
  <c r="B34" i="89"/>
  <c r="M33" i="89"/>
  <c r="L33" i="89"/>
  <c r="G33" i="89"/>
  <c r="F33" i="89"/>
  <c r="E33" i="89"/>
  <c r="D33" i="89"/>
  <c r="C33" i="89"/>
  <c r="B33" i="89"/>
  <c r="M32" i="89"/>
  <c r="L32" i="89"/>
  <c r="G32" i="89"/>
  <c r="F32" i="89"/>
  <c r="E32" i="89"/>
  <c r="D32" i="89"/>
  <c r="C32" i="89"/>
  <c r="B32" i="89"/>
  <c r="M31" i="89"/>
  <c r="L31" i="89"/>
  <c r="G31" i="89"/>
  <c r="F31" i="89"/>
  <c r="E31" i="89"/>
  <c r="D31" i="89"/>
  <c r="C31" i="89"/>
  <c r="B31" i="89"/>
  <c r="M30" i="89"/>
  <c r="L30" i="89"/>
  <c r="G30" i="89"/>
  <c r="F30" i="89"/>
  <c r="E30" i="89"/>
  <c r="D30" i="89"/>
  <c r="C30" i="89"/>
  <c r="B30" i="89"/>
  <c r="M29" i="89"/>
  <c r="L29" i="89"/>
  <c r="G29" i="89"/>
  <c r="F29" i="89"/>
  <c r="E29" i="89"/>
  <c r="D29" i="89"/>
  <c r="C29" i="89"/>
  <c r="B29" i="89"/>
  <c r="M28" i="89"/>
  <c r="L28" i="89"/>
  <c r="G28" i="89"/>
  <c r="F28" i="89"/>
  <c r="E28" i="89"/>
  <c r="D28" i="89"/>
  <c r="C28" i="89"/>
  <c r="B28" i="89"/>
  <c r="M27" i="89"/>
  <c r="L27" i="89"/>
  <c r="G27" i="89"/>
  <c r="F27" i="89"/>
  <c r="E27" i="89"/>
  <c r="D27" i="89"/>
  <c r="C27" i="89"/>
  <c r="B27" i="89"/>
  <c r="M26" i="89"/>
  <c r="L26" i="89"/>
  <c r="G26" i="89"/>
  <c r="F26" i="89"/>
  <c r="E26" i="89"/>
  <c r="D26" i="89"/>
  <c r="C26" i="89"/>
  <c r="B26" i="89"/>
  <c r="M25" i="89"/>
  <c r="L25" i="89"/>
  <c r="G25" i="89"/>
  <c r="F25" i="89"/>
  <c r="E25" i="89"/>
  <c r="D25" i="89"/>
  <c r="C25" i="89"/>
  <c r="B25" i="89"/>
  <c r="M24" i="89"/>
  <c r="L24" i="89"/>
  <c r="G24" i="89"/>
  <c r="F24" i="89"/>
  <c r="E24" i="89"/>
  <c r="D24" i="89"/>
  <c r="C24" i="89"/>
  <c r="B24" i="89"/>
  <c r="M23" i="89"/>
  <c r="L23" i="89"/>
  <c r="G23" i="89"/>
  <c r="F23" i="89"/>
  <c r="E23" i="89"/>
  <c r="D23" i="89"/>
  <c r="C23" i="89"/>
  <c r="B23" i="89"/>
  <c r="M22" i="89"/>
  <c r="L22" i="89"/>
  <c r="G22" i="89"/>
  <c r="F22" i="89"/>
  <c r="E22" i="89"/>
  <c r="D22" i="89"/>
  <c r="C22" i="89"/>
  <c r="B22" i="89"/>
  <c r="M21" i="89"/>
  <c r="L21" i="89"/>
  <c r="G21" i="89"/>
  <c r="F21" i="89"/>
  <c r="E21" i="89"/>
  <c r="D21" i="89"/>
  <c r="C21" i="89"/>
  <c r="B21" i="89"/>
  <c r="M20" i="89"/>
  <c r="L20" i="89"/>
  <c r="G20" i="89"/>
  <c r="F20" i="89"/>
  <c r="E20" i="89"/>
  <c r="D20" i="89"/>
  <c r="C20" i="89"/>
  <c r="B20" i="89"/>
  <c r="M19" i="89"/>
  <c r="L19" i="89"/>
  <c r="G19" i="89"/>
  <c r="F19" i="89"/>
  <c r="E19" i="89"/>
  <c r="D19" i="89"/>
  <c r="C19" i="89"/>
  <c r="B19" i="89"/>
  <c r="M18" i="89"/>
  <c r="L18" i="89"/>
  <c r="G18" i="89"/>
  <c r="F18" i="89"/>
  <c r="E18" i="89"/>
  <c r="D18" i="89"/>
  <c r="C18" i="89"/>
  <c r="B18" i="89"/>
  <c r="M17" i="89"/>
  <c r="L17" i="89"/>
  <c r="G17" i="89"/>
  <c r="F17" i="89"/>
  <c r="E17" i="89"/>
  <c r="D17" i="89"/>
  <c r="C17" i="89"/>
  <c r="B17" i="89"/>
  <c r="M16" i="89"/>
  <c r="L16" i="89"/>
  <c r="G16" i="89"/>
  <c r="F16" i="89"/>
  <c r="E16" i="89"/>
  <c r="D16" i="89"/>
  <c r="C16" i="89"/>
  <c r="B16" i="89"/>
  <c r="M15" i="89"/>
  <c r="L15" i="89"/>
  <c r="G15" i="89"/>
  <c r="F15" i="89"/>
  <c r="E15" i="89"/>
  <c r="D15" i="89"/>
  <c r="C15" i="89"/>
  <c r="B15" i="89"/>
  <c r="M14" i="89"/>
  <c r="L14" i="89"/>
  <c r="G14" i="89"/>
  <c r="F14" i="89"/>
  <c r="E14" i="89"/>
  <c r="D14" i="89"/>
  <c r="C14" i="89"/>
  <c r="B14" i="89"/>
  <c r="M13" i="89"/>
  <c r="L13" i="89"/>
  <c r="G13" i="89"/>
  <c r="F13" i="89"/>
  <c r="E13" i="89"/>
  <c r="D13" i="89"/>
  <c r="C13" i="89"/>
  <c r="B13" i="89"/>
  <c r="A3" i="89"/>
  <c r="A2" i="89"/>
  <c r="A1" i="89"/>
  <c r="M56" i="76"/>
  <c r="L56" i="76"/>
  <c r="G56" i="76"/>
  <c r="F56" i="76"/>
  <c r="E56" i="76"/>
  <c r="D56" i="76"/>
  <c r="C56" i="76"/>
  <c r="B56" i="76"/>
  <c r="M55" i="76"/>
  <c r="L55" i="76"/>
  <c r="G55" i="76"/>
  <c r="F55" i="76"/>
  <c r="E55" i="76"/>
  <c r="D55" i="76"/>
  <c r="C55" i="76"/>
  <c r="B55" i="76"/>
  <c r="M54" i="76"/>
  <c r="L54" i="76"/>
  <c r="G54" i="76"/>
  <c r="F54" i="76"/>
  <c r="E54" i="76"/>
  <c r="D54" i="76"/>
  <c r="C54" i="76"/>
  <c r="B54" i="76"/>
  <c r="M53" i="76"/>
  <c r="L53" i="76"/>
  <c r="G53" i="76"/>
  <c r="F53" i="76"/>
  <c r="E53" i="76"/>
  <c r="D53" i="76"/>
  <c r="C53" i="76"/>
  <c r="B53" i="76"/>
  <c r="M52" i="76"/>
  <c r="L52" i="76"/>
  <c r="G52" i="76"/>
  <c r="F52" i="76"/>
  <c r="E52" i="76"/>
  <c r="D52" i="76"/>
  <c r="C52" i="76"/>
  <c r="B52" i="76"/>
  <c r="M51" i="76"/>
  <c r="L51" i="76"/>
  <c r="G51" i="76"/>
  <c r="F51" i="76"/>
  <c r="E51" i="76"/>
  <c r="D51" i="76"/>
  <c r="C51" i="76"/>
  <c r="B51" i="76"/>
  <c r="M50" i="76"/>
  <c r="L50" i="76"/>
  <c r="G50" i="76"/>
  <c r="F50" i="76"/>
  <c r="E50" i="76"/>
  <c r="D50" i="76"/>
  <c r="C50" i="76"/>
  <c r="B50" i="76"/>
  <c r="M49" i="76"/>
  <c r="L49" i="76"/>
  <c r="G49" i="76"/>
  <c r="F49" i="76"/>
  <c r="E49" i="76"/>
  <c r="D49" i="76"/>
  <c r="C49" i="76"/>
  <c r="B49" i="76"/>
  <c r="M48" i="76"/>
  <c r="L48" i="76"/>
  <c r="G48" i="76"/>
  <c r="F48" i="76"/>
  <c r="E48" i="76"/>
  <c r="D48" i="76"/>
  <c r="C48" i="76"/>
  <c r="B48" i="76"/>
  <c r="M47" i="76"/>
  <c r="L47" i="76"/>
  <c r="G47" i="76"/>
  <c r="F47" i="76"/>
  <c r="E47" i="76"/>
  <c r="D47" i="76"/>
  <c r="C47" i="76"/>
  <c r="B47" i="76"/>
  <c r="M46" i="76"/>
  <c r="L46" i="76"/>
  <c r="G46" i="76"/>
  <c r="F46" i="76"/>
  <c r="E46" i="76"/>
  <c r="D46" i="76"/>
  <c r="C46" i="76"/>
  <c r="B46" i="76"/>
  <c r="M45" i="76"/>
  <c r="L45" i="76"/>
  <c r="G45" i="76"/>
  <c r="F45" i="76"/>
  <c r="E45" i="76"/>
  <c r="D45" i="76"/>
  <c r="C45" i="76"/>
  <c r="B45" i="76"/>
  <c r="M44" i="76"/>
  <c r="L44" i="76"/>
  <c r="G44" i="76"/>
  <c r="F44" i="76"/>
  <c r="E44" i="76"/>
  <c r="D44" i="76"/>
  <c r="C44" i="76"/>
  <c r="B44" i="76"/>
  <c r="M43" i="76"/>
  <c r="L43" i="76"/>
  <c r="G43" i="76"/>
  <c r="F43" i="76"/>
  <c r="E43" i="76"/>
  <c r="D43" i="76"/>
  <c r="C43" i="76"/>
  <c r="B43" i="76"/>
  <c r="M42" i="76"/>
  <c r="L42" i="76"/>
  <c r="G42" i="76"/>
  <c r="F42" i="76"/>
  <c r="E42" i="76"/>
  <c r="D42" i="76"/>
  <c r="C42" i="76"/>
  <c r="B42" i="76"/>
  <c r="M41" i="76"/>
  <c r="L41" i="76"/>
  <c r="G41" i="76"/>
  <c r="F41" i="76"/>
  <c r="E41" i="76"/>
  <c r="D41" i="76"/>
  <c r="C41" i="76"/>
  <c r="B41" i="76"/>
  <c r="M40" i="76"/>
  <c r="L40" i="76"/>
  <c r="G40" i="76"/>
  <c r="F40" i="76"/>
  <c r="E40" i="76"/>
  <c r="D40" i="76"/>
  <c r="C40" i="76"/>
  <c r="B40" i="76"/>
  <c r="M39" i="76"/>
  <c r="L39" i="76"/>
  <c r="G39" i="76"/>
  <c r="F39" i="76"/>
  <c r="E39" i="76"/>
  <c r="D39" i="76"/>
  <c r="C39" i="76"/>
  <c r="B39" i="76"/>
  <c r="M38" i="76"/>
  <c r="L38" i="76"/>
  <c r="G38" i="76"/>
  <c r="F38" i="76"/>
  <c r="E38" i="76"/>
  <c r="D38" i="76"/>
  <c r="C38" i="76"/>
  <c r="B38" i="76"/>
  <c r="M37" i="76"/>
  <c r="L37" i="76"/>
  <c r="G37" i="76"/>
  <c r="F37" i="76"/>
  <c r="E37" i="76"/>
  <c r="D37" i="76"/>
  <c r="C37" i="76"/>
  <c r="B37" i="76"/>
  <c r="M36" i="76"/>
  <c r="L36" i="76"/>
  <c r="G36" i="76"/>
  <c r="F36" i="76"/>
  <c r="E36" i="76"/>
  <c r="D36" i="76"/>
  <c r="C36" i="76"/>
  <c r="B36" i="76"/>
  <c r="M35" i="76"/>
  <c r="L35" i="76"/>
  <c r="G35" i="76"/>
  <c r="F35" i="76"/>
  <c r="E35" i="76"/>
  <c r="D35" i="76"/>
  <c r="C35" i="76"/>
  <c r="B35" i="76"/>
  <c r="M34" i="76"/>
  <c r="L34" i="76"/>
  <c r="G34" i="76"/>
  <c r="F34" i="76"/>
  <c r="E34" i="76"/>
  <c r="D34" i="76"/>
  <c r="C34" i="76"/>
  <c r="B34" i="76"/>
  <c r="M33" i="76"/>
  <c r="L33" i="76"/>
  <c r="G33" i="76"/>
  <c r="F33" i="76"/>
  <c r="E33" i="76"/>
  <c r="D33" i="76"/>
  <c r="C33" i="76"/>
  <c r="B33" i="76"/>
  <c r="M32" i="76"/>
  <c r="L32" i="76"/>
  <c r="G32" i="76"/>
  <c r="F32" i="76"/>
  <c r="E32" i="76"/>
  <c r="D32" i="76"/>
  <c r="C32" i="76"/>
  <c r="B32" i="76"/>
  <c r="M31" i="76"/>
  <c r="L31" i="76"/>
  <c r="G31" i="76"/>
  <c r="F31" i="76"/>
  <c r="E31" i="76"/>
  <c r="D31" i="76"/>
  <c r="C31" i="76"/>
  <c r="B31" i="76"/>
  <c r="M30" i="76"/>
  <c r="L30" i="76"/>
  <c r="G30" i="76"/>
  <c r="F30" i="76"/>
  <c r="E30" i="76"/>
  <c r="D30" i="76"/>
  <c r="C30" i="76"/>
  <c r="B30" i="76"/>
  <c r="M29" i="76"/>
  <c r="L29" i="76"/>
  <c r="G29" i="76"/>
  <c r="F29" i="76"/>
  <c r="E29" i="76"/>
  <c r="D29" i="76"/>
  <c r="C29" i="76"/>
  <c r="B29" i="76"/>
  <c r="M28" i="76"/>
  <c r="L28" i="76"/>
  <c r="G28" i="76"/>
  <c r="F28" i="76"/>
  <c r="E28" i="76"/>
  <c r="D28" i="76"/>
  <c r="C28" i="76"/>
  <c r="B28" i="76"/>
  <c r="M27" i="76"/>
  <c r="L27" i="76"/>
  <c r="G27" i="76"/>
  <c r="F27" i="76"/>
  <c r="E27" i="76"/>
  <c r="D27" i="76"/>
  <c r="C27" i="76"/>
  <c r="B27" i="76"/>
  <c r="M26" i="76"/>
  <c r="L26" i="76"/>
  <c r="G26" i="76"/>
  <c r="F26" i="76"/>
  <c r="E26" i="76"/>
  <c r="D26" i="76"/>
  <c r="C26" i="76"/>
  <c r="B26" i="76"/>
  <c r="M25" i="76"/>
  <c r="L25" i="76"/>
  <c r="G25" i="76"/>
  <c r="F25" i="76"/>
  <c r="E25" i="76"/>
  <c r="D25" i="76"/>
  <c r="C25" i="76"/>
  <c r="B25" i="76"/>
  <c r="M24" i="76"/>
  <c r="L24" i="76"/>
  <c r="G24" i="76"/>
  <c r="F24" i="76"/>
  <c r="E24" i="76"/>
  <c r="D24" i="76"/>
  <c r="C24" i="76"/>
  <c r="B24" i="76"/>
  <c r="M23" i="76"/>
  <c r="L23" i="76"/>
  <c r="G23" i="76"/>
  <c r="F23" i="76"/>
  <c r="E23" i="76"/>
  <c r="D23" i="76"/>
  <c r="C23" i="76"/>
  <c r="B23" i="76"/>
  <c r="M22" i="76"/>
  <c r="L22" i="76"/>
  <c r="G22" i="76"/>
  <c r="F22" i="76"/>
  <c r="E22" i="76"/>
  <c r="D22" i="76"/>
  <c r="C22" i="76"/>
  <c r="B22" i="76"/>
  <c r="M21" i="76"/>
  <c r="L21" i="76"/>
  <c r="G21" i="76"/>
  <c r="F21" i="76"/>
  <c r="E21" i="76"/>
  <c r="D21" i="76"/>
  <c r="C21" i="76"/>
  <c r="B21" i="76"/>
  <c r="M20" i="76"/>
  <c r="L20" i="76"/>
  <c r="G20" i="76"/>
  <c r="F20" i="76"/>
  <c r="E20" i="76"/>
  <c r="D20" i="76"/>
  <c r="C20" i="76"/>
  <c r="B20" i="76"/>
  <c r="M19" i="76"/>
  <c r="L19" i="76"/>
  <c r="G19" i="76"/>
  <c r="F19" i="76"/>
  <c r="E19" i="76"/>
  <c r="D19" i="76"/>
  <c r="C19" i="76"/>
  <c r="B19" i="76"/>
  <c r="M18" i="76"/>
  <c r="L18" i="76"/>
  <c r="G18" i="76"/>
  <c r="F18" i="76"/>
  <c r="E18" i="76"/>
  <c r="D18" i="76"/>
  <c r="C18" i="76"/>
  <c r="B18" i="76"/>
  <c r="M17" i="76"/>
  <c r="L17" i="76"/>
  <c r="G17" i="76"/>
  <c r="F17" i="76"/>
  <c r="E17" i="76"/>
  <c r="D17" i="76"/>
  <c r="C17" i="76"/>
  <c r="B17" i="76"/>
  <c r="M16" i="76"/>
  <c r="L16" i="76"/>
  <c r="G16" i="76"/>
  <c r="F16" i="76"/>
  <c r="E16" i="76"/>
  <c r="D16" i="76"/>
  <c r="C16" i="76"/>
  <c r="B16" i="76"/>
  <c r="M15" i="76"/>
  <c r="L15" i="76"/>
  <c r="G15" i="76"/>
  <c r="F15" i="76"/>
  <c r="E15" i="76"/>
  <c r="D15" i="76"/>
  <c r="C15" i="76"/>
  <c r="B15" i="76"/>
  <c r="M14" i="76"/>
  <c r="L14" i="76"/>
  <c r="G14" i="76"/>
  <c r="F14" i="76"/>
  <c r="E14" i="76"/>
  <c r="D14" i="76"/>
  <c r="C14" i="76"/>
  <c r="B14" i="76"/>
  <c r="M13" i="76"/>
  <c r="L13" i="76"/>
  <c r="G13" i="76"/>
  <c r="F13" i="76"/>
  <c r="E13" i="76"/>
  <c r="D13" i="76"/>
  <c r="C13" i="76"/>
  <c r="B13" i="76"/>
  <c r="A3" i="76"/>
  <c r="A2" i="76"/>
  <c r="A1" i="76"/>
  <c r="P56" i="88"/>
  <c r="O56" i="88"/>
  <c r="G56" i="88"/>
  <c r="F56" i="88"/>
  <c r="E56" i="88"/>
  <c r="D56" i="88"/>
  <c r="C56" i="88"/>
  <c r="B56" i="88"/>
  <c r="P55" i="88"/>
  <c r="O55" i="88"/>
  <c r="G55" i="88"/>
  <c r="F55" i="88"/>
  <c r="E55" i="88"/>
  <c r="D55" i="88"/>
  <c r="C55" i="88"/>
  <c r="B55" i="88"/>
  <c r="P54" i="88"/>
  <c r="O54" i="88"/>
  <c r="G54" i="88"/>
  <c r="F54" i="88"/>
  <c r="E54" i="88"/>
  <c r="D54" i="88"/>
  <c r="C54" i="88"/>
  <c r="B54" i="88"/>
  <c r="P53" i="88"/>
  <c r="O53" i="88"/>
  <c r="G53" i="88"/>
  <c r="F53" i="88"/>
  <c r="E53" i="88"/>
  <c r="D53" i="88"/>
  <c r="C53" i="88"/>
  <c r="B53" i="88"/>
  <c r="P52" i="88"/>
  <c r="O52" i="88"/>
  <c r="G52" i="88"/>
  <c r="F52" i="88"/>
  <c r="E52" i="88"/>
  <c r="D52" i="88"/>
  <c r="C52" i="88"/>
  <c r="B52" i="88"/>
  <c r="P51" i="88"/>
  <c r="O51" i="88"/>
  <c r="G51" i="88"/>
  <c r="F51" i="88"/>
  <c r="E51" i="88"/>
  <c r="D51" i="88"/>
  <c r="C51" i="88"/>
  <c r="B51" i="88"/>
  <c r="P50" i="88"/>
  <c r="O50" i="88"/>
  <c r="G50" i="88"/>
  <c r="F50" i="88"/>
  <c r="E50" i="88"/>
  <c r="D50" i="88"/>
  <c r="C50" i="88"/>
  <c r="B50" i="88"/>
  <c r="P49" i="88"/>
  <c r="O49" i="88"/>
  <c r="G49" i="88"/>
  <c r="F49" i="88"/>
  <c r="E49" i="88"/>
  <c r="D49" i="88"/>
  <c r="C49" i="88"/>
  <c r="B49" i="88"/>
  <c r="P48" i="88"/>
  <c r="O48" i="88"/>
  <c r="G48" i="88"/>
  <c r="F48" i="88"/>
  <c r="E48" i="88"/>
  <c r="D48" i="88"/>
  <c r="C48" i="88"/>
  <c r="B48" i="88"/>
  <c r="P47" i="88"/>
  <c r="O47" i="88"/>
  <c r="G47" i="88"/>
  <c r="F47" i="88"/>
  <c r="E47" i="88"/>
  <c r="D47" i="88"/>
  <c r="C47" i="88"/>
  <c r="B47" i="88"/>
  <c r="P46" i="88"/>
  <c r="O46" i="88"/>
  <c r="G46" i="88"/>
  <c r="F46" i="88"/>
  <c r="E46" i="88"/>
  <c r="D46" i="88"/>
  <c r="C46" i="88"/>
  <c r="B46" i="88"/>
  <c r="P45" i="88"/>
  <c r="O45" i="88"/>
  <c r="G45" i="88"/>
  <c r="F45" i="88"/>
  <c r="E45" i="88"/>
  <c r="D45" i="88"/>
  <c r="C45" i="88"/>
  <c r="B45" i="88"/>
  <c r="P44" i="88"/>
  <c r="O44" i="88"/>
  <c r="G44" i="88"/>
  <c r="F44" i="88"/>
  <c r="E44" i="88"/>
  <c r="D44" i="88"/>
  <c r="C44" i="88"/>
  <c r="B44" i="88"/>
  <c r="P43" i="88"/>
  <c r="O43" i="88"/>
  <c r="G43" i="88"/>
  <c r="F43" i="88"/>
  <c r="E43" i="88"/>
  <c r="D43" i="88"/>
  <c r="C43" i="88"/>
  <c r="B43" i="88"/>
  <c r="P42" i="88"/>
  <c r="O42" i="88"/>
  <c r="G42" i="88"/>
  <c r="F42" i="88"/>
  <c r="E42" i="88"/>
  <c r="D42" i="88"/>
  <c r="C42" i="88"/>
  <c r="B42" i="88"/>
  <c r="P41" i="88"/>
  <c r="O41" i="88"/>
  <c r="G41" i="88"/>
  <c r="F41" i="88"/>
  <c r="E41" i="88"/>
  <c r="D41" i="88"/>
  <c r="C41" i="88"/>
  <c r="B41" i="88"/>
  <c r="P40" i="88"/>
  <c r="O40" i="88"/>
  <c r="G40" i="88"/>
  <c r="F40" i="88"/>
  <c r="E40" i="88"/>
  <c r="D40" i="88"/>
  <c r="C40" i="88"/>
  <c r="B40" i="88"/>
  <c r="P39" i="88"/>
  <c r="O39" i="88"/>
  <c r="G39" i="88"/>
  <c r="F39" i="88"/>
  <c r="E39" i="88"/>
  <c r="D39" i="88"/>
  <c r="C39" i="88"/>
  <c r="B39" i="88"/>
  <c r="P38" i="88"/>
  <c r="O38" i="88"/>
  <c r="G38" i="88"/>
  <c r="F38" i="88"/>
  <c r="E38" i="88"/>
  <c r="D38" i="88"/>
  <c r="C38" i="88"/>
  <c r="B38" i="88"/>
  <c r="P37" i="88"/>
  <c r="O37" i="88"/>
  <c r="G37" i="88"/>
  <c r="F37" i="88"/>
  <c r="E37" i="88"/>
  <c r="D37" i="88"/>
  <c r="C37" i="88"/>
  <c r="B37" i="88"/>
  <c r="P36" i="88"/>
  <c r="O36" i="88"/>
  <c r="G36" i="88"/>
  <c r="F36" i="88"/>
  <c r="E36" i="88"/>
  <c r="D36" i="88"/>
  <c r="C36" i="88"/>
  <c r="B36" i="88"/>
  <c r="P35" i="88"/>
  <c r="O35" i="88"/>
  <c r="G35" i="88"/>
  <c r="F35" i="88"/>
  <c r="E35" i="88"/>
  <c r="D35" i="88"/>
  <c r="C35" i="88"/>
  <c r="B35" i="88"/>
  <c r="P34" i="88"/>
  <c r="O34" i="88"/>
  <c r="G34" i="88"/>
  <c r="F34" i="88"/>
  <c r="E34" i="88"/>
  <c r="D34" i="88"/>
  <c r="C34" i="88"/>
  <c r="B34" i="88"/>
  <c r="P33" i="88"/>
  <c r="O33" i="88"/>
  <c r="G33" i="88"/>
  <c r="F33" i="88"/>
  <c r="E33" i="88"/>
  <c r="D33" i="88"/>
  <c r="C33" i="88"/>
  <c r="B33" i="88"/>
  <c r="P32" i="88"/>
  <c r="O32" i="88"/>
  <c r="G32" i="88"/>
  <c r="F32" i="88"/>
  <c r="E32" i="88"/>
  <c r="D32" i="88"/>
  <c r="C32" i="88"/>
  <c r="B32" i="88"/>
  <c r="P31" i="88"/>
  <c r="O31" i="88"/>
  <c r="G31" i="88"/>
  <c r="F31" i="88"/>
  <c r="E31" i="88"/>
  <c r="D31" i="88"/>
  <c r="C31" i="88"/>
  <c r="B31" i="88"/>
  <c r="P30" i="88"/>
  <c r="O30" i="88"/>
  <c r="G30" i="88"/>
  <c r="F30" i="88"/>
  <c r="E30" i="88"/>
  <c r="D30" i="88"/>
  <c r="C30" i="88"/>
  <c r="B30" i="88"/>
  <c r="P29" i="88"/>
  <c r="O29" i="88"/>
  <c r="G29" i="88"/>
  <c r="F29" i="88"/>
  <c r="E29" i="88"/>
  <c r="D29" i="88"/>
  <c r="C29" i="88"/>
  <c r="B29" i="88"/>
  <c r="P28" i="88"/>
  <c r="O28" i="88"/>
  <c r="G28" i="88"/>
  <c r="F28" i="88"/>
  <c r="E28" i="88"/>
  <c r="D28" i="88"/>
  <c r="C28" i="88"/>
  <c r="B28" i="88"/>
  <c r="P27" i="88"/>
  <c r="O27" i="88"/>
  <c r="G27" i="88"/>
  <c r="F27" i="88"/>
  <c r="E27" i="88"/>
  <c r="D27" i="88"/>
  <c r="C27" i="88"/>
  <c r="B27" i="88"/>
  <c r="P26" i="88"/>
  <c r="O26" i="88"/>
  <c r="G26" i="88"/>
  <c r="F26" i="88"/>
  <c r="E26" i="88"/>
  <c r="D26" i="88"/>
  <c r="C26" i="88"/>
  <c r="B26" i="88"/>
  <c r="P25" i="88"/>
  <c r="O25" i="88"/>
  <c r="G25" i="88"/>
  <c r="F25" i="88"/>
  <c r="E25" i="88"/>
  <c r="D25" i="88"/>
  <c r="C25" i="88"/>
  <c r="B25" i="88"/>
  <c r="P24" i="88"/>
  <c r="O24" i="88"/>
  <c r="G24" i="88"/>
  <c r="F24" i="88"/>
  <c r="E24" i="88"/>
  <c r="D24" i="88"/>
  <c r="C24" i="88"/>
  <c r="B24" i="88"/>
  <c r="P23" i="88"/>
  <c r="O23" i="88"/>
  <c r="G23" i="88"/>
  <c r="F23" i="88"/>
  <c r="E23" i="88"/>
  <c r="D23" i="88"/>
  <c r="C23" i="88"/>
  <c r="B23" i="88"/>
  <c r="P22" i="88"/>
  <c r="O22" i="88"/>
  <c r="G22" i="88"/>
  <c r="F22" i="88"/>
  <c r="E22" i="88"/>
  <c r="D22" i="88"/>
  <c r="C22" i="88"/>
  <c r="B22" i="88"/>
  <c r="P21" i="88"/>
  <c r="O21" i="88"/>
  <c r="G21" i="88"/>
  <c r="F21" i="88"/>
  <c r="E21" i="88"/>
  <c r="D21" i="88"/>
  <c r="C21" i="88"/>
  <c r="B21" i="88"/>
  <c r="P20" i="88"/>
  <c r="O20" i="88"/>
  <c r="G20" i="88"/>
  <c r="F20" i="88"/>
  <c r="E20" i="88"/>
  <c r="D20" i="88"/>
  <c r="C20" i="88"/>
  <c r="B20" i="88"/>
  <c r="P19" i="88"/>
  <c r="O19" i="88"/>
  <c r="G19" i="88"/>
  <c r="F19" i="88"/>
  <c r="E19" i="88"/>
  <c r="D19" i="88"/>
  <c r="C19" i="88"/>
  <c r="B19" i="88"/>
  <c r="P18" i="88"/>
  <c r="O18" i="88"/>
  <c r="G18" i="88"/>
  <c r="F18" i="88"/>
  <c r="E18" i="88"/>
  <c r="D18" i="88"/>
  <c r="C18" i="88"/>
  <c r="B18" i="88"/>
  <c r="P16" i="88"/>
  <c r="O16" i="88"/>
  <c r="G16" i="88"/>
  <c r="F16" i="88"/>
  <c r="E16" i="88"/>
  <c r="D16" i="88"/>
  <c r="C16" i="88"/>
  <c r="B16" i="88"/>
  <c r="P17" i="88"/>
  <c r="O17" i="88"/>
  <c r="G17" i="88"/>
  <c r="F17" i="88"/>
  <c r="E17" i="88"/>
  <c r="D17" i="88"/>
  <c r="C17" i="88"/>
  <c r="B17" i="88"/>
  <c r="P15" i="88"/>
  <c r="O15" i="88"/>
  <c r="G15" i="88"/>
  <c r="F15" i="88"/>
  <c r="E15" i="88"/>
  <c r="D15" i="88"/>
  <c r="C15" i="88"/>
  <c r="B15" i="88"/>
  <c r="P13" i="88"/>
  <c r="O13" i="88"/>
  <c r="G13" i="88"/>
  <c r="F13" i="88"/>
  <c r="E13" i="88"/>
  <c r="D13" i="88"/>
  <c r="C13" i="88"/>
  <c r="B13" i="88"/>
  <c r="P14" i="88"/>
  <c r="O14" i="88"/>
  <c r="G14" i="88"/>
  <c r="F14" i="88"/>
  <c r="E14" i="88"/>
  <c r="D14" i="88"/>
  <c r="C14" i="88"/>
  <c r="B14" i="88"/>
  <c r="A3" i="88"/>
  <c r="A2" i="88"/>
  <c r="A1" i="88"/>
  <c r="F14" i="40"/>
  <c r="F15" i="40"/>
  <c r="F16" i="40"/>
  <c r="F17" i="40"/>
  <c r="F18" i="40"/>
  <c r="F19" i="40"/>
  <c r="F20" i="40"/>
  <c r="F21" i="40"/>
  <c r="F22" i="40"/>
  <c r="F23" i="40"/>
  <c r="F24" i="40"/>
  <c r="F25" i="40"/>
  <c r="F26" i="40"/>
  <c r="F27" i="40"/>
  <c r="F28" i="40"/>
  <c r="F29" i="40"/>
  <c r="F30" i="40"/>
  <c r="F31" i="40"/>
  <c r="F32" i="40"/>
  <c r="F33" i="40"/>
  <c r="F34" i="40"/>
  <c r="F35" i="40"/>
  <c r="F36" i="40"/>
  <c r="F37" i="40"/>
  <c r="F38" i="40"/>
  <c r="F39" i="40"/>
  <c r="F40" i="40"/>
  <c r="F41" i="40"/>
  <c r="F42" i="40"/>
  <c r="F43" i="40"/>
  <c r="F44" i="40"/>
  <c r="F45" i="40"/>
  <c r="F46" i="40"/>
  <c r="F47" i="40"/>
  <c r="F48" i="40"/>
  <c r="F49" i="40"/>
  <c r="F50" i="40"/>
  <c r="F51" i="40"/>
  <c r="F52" i="40"/>
  <c r="F53" i="40"/>
  <c r="F54" i="40"/>
  <c r="F55" i="40"/>
  <c r="F56" i="40"/>
  <c r="F13" i="40"/>
  <c r="B14" i="40"/>
  <c r="C14" i="40"/>
  <c r="D14" i="40"/>
  <c r="E14" i="40"/>
  <c r="G14" i="40"/>
  <c r="O14" i="40"/>
  <c r="P14" i="40"/>
  <c r="B15" i="40"/>
  <c r="C15" i="40"/>
  <c r="D15" i="40"/>
  <c r="E15" i="40"/>
  <c r="G15" i="40"/>
  <c r="O15" i="40"/>
  <c r="P15" i="40"/>
  <c r="B16" i="40"/>
  <c r="C16" i="40"/>
  <c r="D16" i="40"/>
  <c r="E16" i="40"/>
  <c r="G16" i="40"/>
  <c r="O16" i="40"/>
  <c r="P16" i="40"/>
  <c r="B17" i="40"/>
  <c r="C17" i="40"/>
  <c r="D17" i="40"/>
  <c r="E17" i="40"/>
  <c r="G17" i="40"/>
  <c r="O17" i="40"/>
  <c r="P17" i="40"/>
  <c r="B18" i="40"/>
  <c r="C18" i="40"/>
  <c r="D18" i="40"/>
  <c r="E18" i="40"/>
  <c r="G18" i="40"/>
  <c r="O18" i="40"/>
  <c r="P18" i="40"/>
  <c r="B19" i="40"/>
  <c r="C19" i="40"/>
  <c r="D19" i="40"/>
  <c r="E19" i="40"/>
  <c r="G19" i="40"/>
  <c r="O19" i="40"/>
  <c r="P19" i="40"/>
  <c r="B20" i="40"/>
  <c r="C20" i="40"/>
  <c r="D20" i="40"/>
  <c r="E20" i="40"/>
  <c r="G20" i="40"/>
  <c r="O20" i="40"/>
  <c r="P20" i="40"/>
  <c r="B21" i="40"/>
  <c r="C21" i="40"/>
  <c r="D21" i="40"/>
  <c r="E21" i="40"/>
  <c r="G21" i="40"/>
  <c r="O21" i="40"/>
  <c r="P21" i="40"/>
  <c r="B22" i="40"/>
  <c r="C22" i="40"/>
  <c r="D22" i="40"/>
  <c r="E22" i="40"/>
  <c r="G22" i="40"/>
  <c r="O22" i="40"/>
  <c r="P22" i="40"/>
  <c r="B23" i="40"/>
  <c r="C23" i="40"/>
  <c r="D23" i="40"/>
  <c r="E23" i="40"/>
  <c r="G23" i="40"/>
  <c r="O23" i="40"/>
  <c r="P23" i="40"/>
  <c r="B24" i="40"/>
  <c r="C24" i="40"/>
  <c r="D24" i="40"/>
  <c r="E24" i="40"/>
  <c r="G24" i="40"/>
  <c r="O24" i="40"/>
  <c r="P24" i="40"/>
  <c r="B25" i="40"/>
  <c r="C25" i="40"/>
  <c r="D25" i="40"/>
  <c r="E25" i="40"/>
  <c r="G25" i="40"/>
  <c r="O25" i="40"/>
  <c r="P25" i="40"/>
  <c r="B26" i="40"/>
  <c r="C26" i="40"/>
  <c r="D26" i="40"/>
  <c r="E26" i="40"/>
  <c r="G26" i="40"/>
  <c r="O26" i="40"/>
  <c r="P26" i="40"/>
  <c r="B27" i="40"/>
  <c r="C27" i="40"/>
  <c r="D27" i="40"/>
  <c r="E27" i="40"/>
  <c r="G27" i="40"/>
  <c r="O27" i="40"/>
  <c r="P27" i="40"/>
  <c r="B28" i="40"/>
  <c r="C28" i="40"/>
  <c r="D28" i="40"/>
  <c r="E28" i="40"/>
  <c r="G28" i="40"/>
  <c r="O28" i="40"/>
  <c r="P28" i="40"/>
  <c r="B29" i="40"/>
  <c r="C29" i="40"/>
  <c r="D29" i="40"/>
  <c r="E29" i="40"/>
  <c r="G29" i="40"/>
  <c r="O29" i="40"/>
  <c r="P29" i="40"/>
  <c r="B30" i="40"/>
  <c r="C30" i="40"/>
  <c r="D30" i="40"/>
  <c r="E30" i="40"/>
  <c r="G30" i="40"/>
  <c r="O30" i="40"/>
  <c r="P30" i="40"/>
  <c r="B31" i="40"/>
  <c r="C31" i="40"/>
  <c r="D31" i="40"/>
  <c r="E31" i="40"/>
  <c r="G31" i="40"/>
  <c r="O31" i="40"/>
  <c r="P31" i="40"/>
  <c r="B32" i="40"/>
  <c r="C32" i="40"/>
  <c r="D32" i="40"/>
  <c r="E32" i="40"/>
  <c r="G32" i="40"/>
  <c r="O32" i="40"/>
  <c r="P32" i="40"/>
  <c r="B33" i="40"/>
  <c r="C33" i="40"/>
  <c r="D33" i="40"/>
  <c r="E33" i="40"/>
  <c r="G33" i="40"/>
  <c r="O33" i="40"/>
  <c r="P33" i="40"/>
  <c r="B34" i="40"/>
  <c r="C34" i="40"/>
  <c r="D34" i="40"/>
  <c r="E34" i="40"/>
  <c r="G34" i="40"/>
  <c r="O34" i="40"/>
  <c r="P34" i="40"/>
  <c r="B35" i="40"/>
  <c r="C35" i="40"/>
  <c r="D35" i="40"/>
  <c r="E35" i="40"/>
  <c r="G35" i="40"/>
  <c r="O35" i="40"/>
  <c r="P35" i="40"/>
  <c r="B36" i="40"/>
  <c r="C36" i="40"/>
  <c r="D36" i="40"/>
  <c r="E36" i="40"/>
  <c r="G36" i="40"/>
  <c r="O36" i="40"/>
  <c r="P36" i="40"/>
  <c r="B37" i="40"/>
  <c r="C37" i="40"/>
  <c r="D37" i="40"/>
  <c r="E37" i="40"/>
  <c r="G37" i="40"/>
  <c r="O37" i="40"/>
  <c r="P37" i="40"/>
  <c r="B38" i="40"/>
  <c r="C38" i="40"/>
  <c r="D38" i="40"/>
  <c r="E38" i="40"/>
  <c r="G38" i="40"/>
  <c r="O38" i="40"/>
  <c r="P38" i="40"/>
  <c r="B39" i="40"/>
  <c r="C39" i="40"/>
  <c r="D39" i="40"/>
  <c r="E39" i="40"/>
  <c r="G39" i="40"/>
  <c r="O39" i="40"/>
  <c r="P39" i="40"/>
  <c r="B40" i="40"/>
  <c r="C40" i="40"/>
  <c r="D40" i="40"/>
  <c r="E40" i="40"/>
  <c r="G40" i="40"/>
  <c r="O40" i="40"/>
  <c r="P40" i="40"/>
  <c r="B41" i="40"/>
  <c r="C41" i="40"/>
  <c r="D41" i="40"/>
  <c r="E41" i="40"/>
  <c r="G41" i="40"/>
  <c r="O41" i="40"/>
  <c r="P41" i="40"/>
  <c r="B42" i="40"/>
  <c r="C42" i="40"/>
  <c r="D42" i="40"/>
  <c r="E42" i="40"/>
  <c r="G42" i="40"/>
  <c r="O42" i="40"/>
  <c r="P42" i="40"/>
  <c r="B43" i="40"/>
  <c r="C43" i="40"/>
  <c r="D43" i="40"/>
  <c r="E43" i="40"/>
  <c r="G43" i="40"/>
  <c r="O43" i="40"/>
  <c r="P43" i="40"/>
  <c r="B44" i="40"/>
  <c r="C44" i="40"/>
  <c r="D44" i="40"/>
  <c r="E44" i="40"/>
  <c r="G44" i="40"/>
  <c r="O44" i="40"/>
  <c r="P44" i="40"/>
  <c r="B45" i="40"/>
  <c r="C45" i="40"/>
  <c r="D45" i="40"/>
  <c r="E45" i="40"/>
  <c r="G45" i="40"/>
  <c r="O45" i="40"/>
  <c r="P45" i="40"/>
  <c r="B46" i="40"/>
  <c r="C46" i="40"/>
  <c r="D46" i="40"/>
  <c r="E46" i="40"/>
  <c r="G46" i="40"/>
  <c r="O46" i="40"/>
  <c r="P46" i="40"/>
  <c r="B47" i="40"/>
  <c r="C47" i="40"/>
  <c r="D47" i="40"/>
  <c r="E47" i="40"/>
  <c r="G47" i="40"/>
  <c r="O47" i="40"/>
  <c r="P47" i="40"/>
  <c r="B48" i="40"/>
  <c r="C48" i="40"/>
  <c r="D48" i="40"/>
  <c r="E48" i="40"/>
  <c r="G48" i="40"/>
  <c r="O48" i="40"/>
  <c r="P48" i="40"/>
  <c r="B49" i="40"/>
  <c r="C49" i="40"/>
  <c r="D49" i="40"/>
  <c r="E49" i="40"/>
  <c r="G49" i="40"/>
  <c r="O49" i="40"/>
  <c r="P49" i="40"/>
  <c r="B50" i="40"/>
  <c r="C50" i="40"/>
  <c r="D50" i="40"/>
  <c r="E50" i="40"/>
  <c r="G50" i="40"/>
  <c r="O50" i="40"/>
  <c r="P50" i="40"/>
  <c r="B51" i="40"/>
  <c r="C51" i="40"/>
  <c r="D51" i="40"/>
  <c r="E51" i="40"/>
  <c r="G51" i="40"/>
  <c r="O51" i="40"/>
  <c r="P51" i="40"/>
  <c r="B52" i="40"/>
  <c r="C52" i="40"/>
  <c r="D52" i="40"/>
  <c r="E52" i="40"/>
  <c r="G52" i="40"/>
  <c r="O52" i="40"/>
  <c r="P52" i="40"/>
  <c r="B53" i="40"/>
  <c r="C53" i="40"/>
  <c r="D53" i="40"/>
  <c r="E53" i="40"/>
  <c r="G53" i="40"/>
  <c r="O53" i="40"/>
  <c r="P53" i="40"/>
  <c r="B54" i="40"/>
  <c r="C54" i="40"/>
  <c r="D54" i="40"/>
  <c r="E54" i="40"/>
  <c r="G54" i="40"/>
  <c r="O54" i="40"/>
  <c r="P54" i="40"/>
  <c r="B55" i="40"/>
  <c r="C55" i="40"/>
  <c r="D55" i="40"/>
  <c r="E55" i="40"/>
  <c r="G55" i="40"/>
  <c r="O55" i="40"/>
  <c r="P55" i="40"/>
  <c r="B56" i="40"/>
  <c r="C56" i="40"/>
  <c r="D56" i="40"/>
  <c r="E56" i="40"/>
  <c r="G56" i="40"/>
  <c r="O56" i="40"/>
  <c r="P56" i="40"/>
  <c r="B13" i="40"/>
  <c r="C13" i="40"/>
  <c r="D13" i="40"/>
  <c r="E13" i="40"/>
  <c r="O13" i="40"/>
  <c r="P13" i="40"/>
  <c r="B10" i="134"/>
  <c r="C10" i="134"/>
  <c r="D10" i="134"/>
  <c r="B10" i="133"/>
  <c r="C10" i="133"/>
  <c r="D10" i="133"/>
  <c r="Q10" i="133"/>
  <c r="B11" i="133"/>
  <c r="C11" i="133"/>
  <c r="D11" i="133"/>
  <c r="Q11" i="133"/>
  <c r="B12" i="133"/>
  <c r="C12" i="133"/>
  <c r="D12" i="133"/>
  <c r="Q12" i="133"/>
  <c r="B13" i="133"/>
  <c r="C13" i="133"/>
  <c r="D13" i="133"/>
  <c r="Q13" i="133"/>
  <c r="B14" i="133"/>
  <c r="C14" i="133"/>
  <c r="D14" i="133"/>
  <c r="Q14" i="133"/>
  <c r="B15" i="133"/>
  <c r="C15" i="133"/>
  <c r="D15" i="133"/>
  <c r="Q15" i="133"/>
  <c r="B16" i="133"/>
  <c r="C16" i="133"/>
  <c r="D16" i="133"/>
  <c r="Q16" i="133"/>
  <c r="B17" i="133"/>
  <c r="C17" i="133"/>
  <c r="D17" i="133"/>
  <c r="Q17" i="133"/>
  <c r="B18" i="133"/>
  <c r="C18" i="133"/>
  <c r="D18" i="133"/>
  <c r="Q18" i="133"/>
  <c r="B19" i="133"/>
  <c r="C19" i="133"/>
  <c r="D19" i="133"/>
  <c r="Q19" i="133"/>
  <c r="B20" i="133"/>
  <c r="C20" i="133"/>
  <c r="D20" i="133"/>
  <c r="Q20" i="133"/>
  <c r="B21" i="133"/>
  <c r="C21" i="133"/>
  <c r="D21" i="133"/>
  <c r="Q21" i="133"/>
  <c r="B22" i="133"/>
  <c r="C22" i="133"/>
  <c r="D22" i="133"/>
  <c r="Q22" i="133"/>
  <c r="B10" i="132"/>
  <c r="C10" i="132"/>
  <c r="D10" i="132"/>
  <c r="Q10" i="132"/>
  <c r="B11" i="132"/>
  <c r="C11" i="132"/>
  <c r="D11" i="132"/>
  <c r="Q11" i="132"/>
  <c r="B12" i="132"/>
  <c r="C12" i="132"/>
  <c r="D12" i="132"/>
  <c r="Q12" i="132"/>
  <c r="B13" i="132"/>
  <c r="C13" i="132"/>
  <c r="D13" i="132"/>
  <c r="Q13" i="132"/>
  <c r="B14" i="132"/>
  <c r="C14" i="132"/>
  <c r="D14" i="132"/>
  <c r="Q14" i="132"/>
  <c r="B15" i="132"/>
  <c r="C15" i="132"/>
  <c r="D15" i="132"/>
  <c r="Q15" i="132"/>
  <c r="B16" i="132"/>
  <c r="C16" i="132"/>
  <c r="D16" i="132"/>
  <c r="Q16" i="132"/>
  <c r="B17" i="132"/>
  <c r="C17" i="132"/>
  <c r="D17" i="132"/>
  <c r="Q17" i="132"/>
  <c r="B18" i="132"/>
  <c r="C18" i="132"/>
  <c r="D18" i="132"/>
  <c r="Q18" i="132"/>
  <c r="B19" i="132"/>
  <c r="C19" i="132"/>
  <c r="D19" i="132"/>
  <c r="Q19" i="132"/>
  <c r="B20" i="132"/>
  <c r="C20" i="132"/>
  <c r="D20" i="132"/>
  <c r="Q20" i="132"/>
  <c r="B30" i="24"/>
  <c r="C30" i="24"/>
  <c r="D30" i="24"/>
  <c r="Q30" i="24"/>
  <c r="B32" i="24"/>
  <c r="C32" i="24"/>
  <c r="D32" i="24"/>
  <c r="Q32" i="24"/>
  <c r="B34" i="24"/>
  <c r="C34" i="24"/>
  <c r="D34" i="24"/>
  <c r="Q34" i="24"/>
  <c r="Q18" i="24"/>
  <c r="Q20" i="24"/>
  <c r="Q22" i="24"/>
  <c r="Q24" i="24"/>
  <c r="Q26" i="24"/>
  <c r="Q28" i="24"/>
  <c r="Q10" i="24"/>
  <c r="Q12" i="24"/>
  <c r="Q14" i="24"/>
  <c r="AO30" i="36"/>
  <c r="D30" i="36"/>
  <c r="C30" i="36"/>
  <c r="B30" i="36"/>
  <c r="AO29" i="36"/>
  <c r="D29" i="36"/>
  <c r="C29" i="36"/>
  <c r="B29" i="36"/>
  <c r="AO28" i="36"/>
  <c r="D28" i="36"/>
  <c r="C28" i="36"/>
  <c r="B28" i="36"/>
  <c r="AO27" i="36"/>
  <c r="D27" i="36"/>
  <c r="C27" i="36"/>
  <c r="B27" i="36"/>
  <c r="AO26" i="36"/>
  <c r="D26" i="36"/>
  <c r="C26" i="36"/>
  <c r="B26" i="36"/>
  <c r="AO25" i="36"/>
  <c r="D25" i="36"/>
  <c r="C25" i="36"/>
  <c r="B25" i="36"/>
  <c r="AO24" i="36"/>
  <c r="D24" i="36"/>
  <c r="C24" i="36"/>
  <c r="B24" i="36"/>
  <c r="AO23" i="36"/>
  <c r="D23" i="36"/>
  <c r="C23" i="36"/>
  <c r="B23" i="36"/>
  <c r="AO22" i="36"/>
  <c r="D22" i="36"/>
  <c r="C22" i="36"/>
  <c r="B22" i="36"/>
  <c r="AO21" i="36"/>
  <c r="D21" i="36"/>
  <c r="C21" i="36"/>
  <c r="B21" i="36"/>
  <c r="AO20" i="36"/>
  <c r="D20" i="36"/>
  <c r="C20" i="36"/>
  <c r="B20" i="36"/>
  <c r="AO19" i="36"/>
  <c r="D19" i="36"/>
  <c r="C19" i="36"/>
  <c r="B19" i="36"/>
  <c r="AO18" i="36"/>
  <c r="D18" i="36"/>
  <c r="C18" i="36"/>
  <c r="B18" i="36"/>
  <c r="AO17" i="36"/>
  <c r="D17" i="36"/>
  <c r="C17" i="36"/>
  <c r="B17" i="36"/>
  <c r="AO16" i="36"/>
  <c r="D16" i="36"/>
  <c r="C16" i="36"/>
  <c r="B16" i="36"/>
  <c r="AO15" i="36"/>
  <c r="D15" i="36"/>
  <c r="C15" i="36"/>
  <c r="B15" i="36"/>
  <c r="AO14" i="36"/>
  <c r="D14" i="36"/>
  <c r="C14" i="36"/>
  <c r="B14" i="36"/>
  <c r="AO13" i="36"/>
  <c r="D13" i="36"/>
  <c r="C13" i="36"/>
  <c r="B13" i="36"/>
  <c r="AO12" i="36"/>
  <c r="D12" i="36"/>
  <c r="C12" i="36"/>
  <c r="B12" i="36"/>
  <c r="AO11" i="36"/>
  <c r="D11" i="36"/>
  <c r="C11" i="36"/>
  <c r="B11" i="36"/>
  <c r="AO10" i="36"/>
  <c r="D10" i="36"/>
  <c r="C10" i="36"/>
  <c r="B10" i="36"/>
  <c r="AO12" i="103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5" i="65"/>
  <c r="C25" i="65"/>
  <c r="B25" i="65"/>
  <c r="D24" i="65"/>
  <c r="C24" i="65"/>
  <c r="B24" i="65"/>
  <c r="D23" i="65"/>
  <c r="C23" i="65"/>
  <c r="B23" i="65"/>
  <c r="D22" i="65"/>
  <c r="C22" i="65"/>
  <c r="B22" i="65"/>
  <c r="D21" i="65"/>
  <c r="C21" i="65"/>
  <c r="B21" i="65"/>
  <c r="D20" i="65"/>
  <c r="C20" i="65"/>
  <c r="B20" i="65"/>
  <c r="B12" i="65"/>
  <c r="C12" i="65"/>
  <c r="D12" i="65"/>
  <c r="J12" i="65"/>
  <c r="B13" i="65"/>
  <c r="C13" i="65"/>
  <c r="D13" i="65"/>
  <c r="J13" i="65"/>
  <c r="B14" i="65"/>
  <c r="C14" i="65"/>
  <c r="D14" i="65"/>
  <c r="J14" i="65"/>
  <c r="L12" i="94"/>
  <c r="G12" i="94"/>
  <c r="F12" i="94"/>
  <c r="E12" i="94"/>
  <c r="D12" i="94"/>
  <c r="C12" i="94"/>
  <c r="B12" i="94"/>
  <c r="A3" i="87"/>
  <c r="A2" i="87"/>
  <c r="A1" i="87"/>
  <c r="A2" i="94"/>
  <c r="A1" i="94"/>
  <c r="A3" i="40"/>
  <c r="A2" i="40"/>
  <c r="A1" i="40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Q16" i="24"/>
  <c r="D16" i="24"/>
  <c r="C16" i="24"/>
  <c r="B16" i="24"/>
  <c r="D12" i="24"/>
  <c r="C12" i="24"/>
  <c r="B12" i="24"/>
  <c r="D10" i="24"/>
  <c r="C10" i="24"/>
  <c r="B10" i="24"/>
  <c r="O60" i="94"/>
  <c r="O58" i="94"/>
  <c r="O56" i="94"/>
  <c r="O61" i="94"/>
  <c r="O59" i="94"/>
  <c r="O57" i="94"/>
  <c r="O55" i="94"/>
  <c r="B10" i="103"/>
  <c r="C10" i="103"/>
  <c r="D10" i="103"/>
  <c r="D14" i="24"/>
  <c r="C14" i="24"/>
  <c r="B14" i="24"/>
  <c r="T69" i="87" l="1"/>
  <c r="T16" i="78"/>
  <c r="T24" i="78"/>
  <c r="T27" i="78"/>
  <c r="T23" i="87"/>
  <c r="U23" i="87" s="1"/>
  <c r="T28" i="69"/>
  <c r="U28" i="69" s="1"/>
  <c r="T20" i="69"/>
  <c r="T32" i="69"/>
  <c r="U32" i="69" s="1"/>
  <c r="T16" i="69"/>
  <c r="U16" i="69" s="1"/>
  <c r="T24" i="69"/>
  <c r="U24" i="69" s="1"/>
  <c r="T26" i="69"/>
  <c r="U26" i="69" s="1"/>
  <c r="T48" i="69"/>
  <c r="U48" i="69" s="1"/>
  <c r="T50" i="69"/>
  <c r="U50" i="69" s="1"/>
  <c r="T22" i="110"/>
  <c r="T48" i="110"/>
  <c r="T36" i="78"/>
  <c r="T38" i="78"/>
  <c r="T48" i="78"/>
  <c r="T20" i="78"/>
  <c r="T22" i="78"/>
  <c r="T32" i="78"/>
  <c r="T40" i="78"/>
  <c r="T43" i="78"/>
  <c r="T41" i="87"/>
  <c r="T49" i="87"/>
  <c r="T19" i="87"/>
  <c r="U19" i="87" s="1"/>
  <c r="T59" i="87"/>
  <c r="T45" i="87"/>
  <c r="T37" i="87"/>
  <c r="T47" i="87"/>
  <c r="T19" i="110"/>
  <c r="U19" i="110" s="1"/>
  <c r="T18" i="110"/>
  <c r="T17" i="69"/>
  <c r="U17" i="69" s="1"/>
  <c r="T21" i="87"/>
  <c r="U21" i="87" s="1"/>
  <c r="T17" i="87"/>
  <c r="U17" i="87" s="1"/>
  <c r="T15" i="78"/>
  <c r="T26" i="78"/>
  <c r="U26" i="78" s="1"/>
  <c r="T31" i="78"/>
  <c r="T42" i="78"/>
  <c r="U42" i="78" s="1"/>
  <c r="T47" i="78"/>
  <c r="U47" i="78" s="1"/>
  <c r="T16" i="110"/>
  <c r="T14" i="69"/>
  <c r="U14" i="69" s="1"/>
  <c r="T21" i="69"/>
  <c r="U21" i="69" s="1"/>
  <c r="T23" i="69"/>
  <c r="U23" i="69" s="1"/>
  <c r="T30" i="69"/>
  <c r="U30" i="69" s="1"/>
  <c r="T57" i="87"/>
  <c r="T67" i="87"/>
  <c r="U67" i="87" s="1"/>
  <c r="T75" i="87"/>
  <c r="T17" i="90"/>
  <c r="U17" i="90" s="1"/>
  <c r="T19" i="90"/>
  <c r="U19" i="90" s="1"/>
  <c r="T13" i="87"/>
  <c r="U13" i="87" s="1"/>
  <c r="T29" i="87"/>
  <c r="U29" i="87" s="1"/>
  <c r="T51" i="92"/>
  <c r="T14" i="78"/>
  <c r="T19" i="78"/>
  <c r="U19" i="78" s="1"/>
  <c r="T30" i="78"/>
  <c r="U30" i="78" s="1"/>
  <c r="T35" i="78"/>
  <c r="T46" i="78"/>
  <c r="T20" i="110"/>
  <c r="U20" i="110" s="1"/>
  <c r="T18" i="69"/>
  <c r="U18" i="69" s="1"/>
  <c r="T25" i="69"/>
  <c r="U25" i="69" s="1"/>
  <c r="T34" i="69"/>
  <c r="U34" i="69" s="1"/>
  <c r="T36" i="69"/>
  <c r="U36" i="69" s="1"/>
  <c r="T38" i="69"/>
  <c r="U38" i="69" s="1"/>
  <c r="T40" i="69"/>
  <c r="U40" i="69" s="1"/>
  <c r="T42" i="69"/>
  <c r="U42" i="69" s="1"/>
  <c r="T44" i="69"/>
  <c r="U44" i="69" s="1"/>
  <c r="T46" i="69"/>
  <c r="U46" i="69" s="1"/>
  <c r="T33" i="87"/>
  <c r="U33" i="87" s="1"/>
  <c r="T65" i="87"/>
  <c r="T37" i="90"/>
  <c r="U37" i="90" s="1"/>
  <c r="T39" i="90"/>
  <c r="U39" i="90" s="1"/>
  <c r="T49" i="90"/>
  <c r="U49" i="90" s="1"/>
  <c r="T51" i="90"/>
  <c r="U51" i="90" s="1"/>
  <c r="T18" i="78"/>
  <c r="U18" i="78" s="1"/>
  <c r="T23" i="78"/>
  <c r="U23" i="78" s="1"/>
  <c r="T34" i="78"/>
  <c r="U34" i="78" s="1"/>
  <c r="T39" i="78"/>
  <c r="T15" i="110"/>
  <c r="U15" i="110" s="1"/>
  <c r="T52" i="110"/>
  <c r="U52" i="110" s="1"/>
  <c r="T22" i="69"/>
  <c r="U22" i="69" s="1"/>
  <c r="T29" i="69"/>
  <c r="U29" i="69" s="1"/>
  <c r="T31" i="69"/>
  <c r="U31" i="69" s="1"/>
  <c r="T51" i="87"/>
  <c r="U51" i="87" s="1"/>
  <c r="T65" i="90"/>
  <c r="U65" i="90" s="1"/>
  <c r="T67" i="90"/>
  <c r="U67" i="90" s="1"/>
  <c r="U27" i="78"/>
  <c r="U43" i="78"/>
  <c r="U50" i="78"/>
  <c r="U59" i="87"/>
  <c r="U15" i="78"/>
  <c r="U31" i="78"/>
  <c r="U35" i="78"/>
  <c r="U39" i="78"/>
  <c r="U14" i="92"/>
  <c r="U16" i="92"/>
  <c r="U18" i="92"/>
  <c r="U20" i="92"/>
  <c r="U22" i="92"/>
  <c r="U24" i="92"/>
  <c r="U26" i="92"/>
  <c r="U28" i="92"/>
  <c r="U30" i="92"/>
  <c r="U32" i="92"/>
  <c r="U34" i="92"/>
  <c r="U36" i="92"/>
  <c r="U38" i="92"/>
  <c r="U40" i="92"/>
  <c r="U42" i="92"/>
  <c r="U44" i="92"/>
  <c r="U46" i="92"/>
  <c r="U48" i="92"/>
  <c r="U50" i="92"/>
  <c r="U20" i="78"/>
  <c r="U28" i="78"/>
  <c r="U36" i="78"/>
  <c r="U44" i="78"/>
  <c r="U16" i="110"/>
  <c r="U18" i="110"/>
  <c r="U48" i="110"/>
  <c r="U41" i="87"/>
  <c r="U43" i="87"/>
  <c r="U45" i="87"/>
  <c r="U47" i="87"/>
  <c r="U57" i="87"/>
  <c r="U61" i="87"/>
  <c r="N14" i="88"/>
  <c r="N18" i="88"/>
  <c r="N22" i="88"/>
  <c r="N26" i="88"/>
  <c r="N30" i="88"/>
  <c r="N34" i="88"/>
  <c r="N38" i="88"/>
  <c r="N42" i="88"/>
  <c r="N46" i="88"/>
  <c r="N50" i="88"/>
  <c r="N54" i="88"/>
  <c r="T25" i="87"/>
  <c r="U25" i="87" s="1"/>
  <c r="T17" i="78"/>
  <c r="T25" i="78"/>
  <c r="T33" i="78"/>
  <c r="T41" i="78"/>
  <c r="T52" i="78"/>
  <c r="T21" i="110"/>
  <c r="T23" i="110"/>
  <c r="T25" i="110"/>
  <c r="T27" i="110"/>
  <c r="T29" i="110"/>
  <c r="T31" i="110"/>
  <c r="T33" i="110"/>
  <c r="T35" i="110"/>
  <c r="T37" i="110"/>
  <c r="T39" i="110"/>
  <c r="T41" i="110"/>
  <c r="T43" i="110"/>
  <c r="T45" i="110"/>
  <c r="T47" i="110"/>
  <c r="T49" i="110"/>
  <c r="T15" i="69"/>
  <c r="U15" i="69" s="1"/>
  <c r="T52" i="69"/>
  <c r="U52" i="69" s="1"/>
  <c r="T39" i="87"/>
  <c r="T55" i="87"/>
  <c r="T71" i="87"/>
  <c r="T21" i="90"/>
  <c r="U21" i="90" s="1"/>
  <c r="T23" i="90"/>
  <c r="U23" i="90" s="1"/>
  <c r="T33" i="90"/>
  <c r="U33" i="90" s="1"/>
  <c r="T35" i="90"/>
  <c r="U35" i="90" s="1"/>
  <c r="T69" i="90"/>
  <c r="U69" i="90" s="1"/>
  <c r="T71" i="90"/>
  <c r="U71" i="90" s="1"/>
  <c r="N15" i="88"/>
  <c r="N19" i="88"/>
  <c r="N23" i="88"/>
  <c r="N27" i="88"/>
  <c r="N31" i="88"/>
  <c r="N35" i="88"/>
  <c r="N39" i="88"/>
  <c r="N43" i="88"/>
  <c r="N47" i="88"/>
  <c r="N51" i="88"/>
  <c r="N55" i="88"/>
  <c r="T27" i="87"/>
  <c r="U27" i="87" s="1"/>
  <c r="T15" i="87"/>
  <c r="U15" i="87" s="1"/>
  <c r="U51" i="92"/>
  <c r="U14" i="78"/>
  <c r="U16" i="78"/>
  <c r="U22" i="78"/>
  <c r="U24" i="78"/>
  <c r="U32" i="78"/>
  <c r="U38" i="78"/>
  <c r="U40" i="78"/>
  <c r="U46" i="78"/>
  <c r="U48" i="78"/>
  <c r="U51" i="78"/>
  <c r="U14" i="110"/>
  <c r="U22" i="110"/>
  <c r="T27" i="69"/>
  <c r="U27" i="69" s="1"/>
  <c r="T35" i="69"/>
  <c r="U35" i="69" s="1"/>
  <c r="T35" i="87"/>
  <c r="U37" i="87"/>
  <c r="U49" i="87"/>
  <c r="U53" i="87"/>
  <c r="U65" i="87"/>
  <c r="U69" i="87"/>
  <c r="U75" i="87"/>
  <c r="T49" i="92"/>
  <c r="T21" i="78"/>
  <c r="T29" i="78"/>
  <c r="T37" i="78"/>
  <c r="T45" i="78"/>
  <c r="T17" i="110"/>
  <c r="T50" i="110"/>
  <c r="T19" i="69"/>
  <c r="U19" i="69" s="1"/>
  <c r="T49" i="69"/>
  <c r="U49" i="69" s="1"/>
  <c r="T51" i="69"/>
  <c r="U51" i="69" s="1"/>
  <c r="T63" i="87"/>
  <c r="T53" i="90"/>
  <c r="U53" i="90" s="1"/>
  <c r="T55" i="90"/>
  <c r="U55" i="90" s="1"/>
  <c r="T15" i="92"/>
  <c r="T17" i="92"/>
  <c r="T19" i="92"/>
  <c r="T21" i="92"/>
  <c r="T23" i="92"/>
  <c r="T25" i="92"/>
  <c r="T27" i="92"/>
  <c r="T29" i="92"/>
  <c r="T31" i="92"/>
  <c r="T33" i="92"/>
  <c r="T35" i="92"/>
  <c r="T37" i="92"/>
  <c r="T39" i="92"/>
  <c r="T41" i="92"/>
  <c r="T43" i="92"/>
  <c r="T45" i="92"/>
  <c r="T47" i="92"/>
  <c r="T52" i="92"/>
  <c r="T24" i="110"/>
  <c r="T26" i="110"/>
  <c r="T28" i="110"/>
  <c r="T30" i="110"/>
  <c r="T32" i="110"/>
  <c r="T34" i="110"/>
  <c r="T36" i="110"/>
  <c r="T38" i="110"/>
  <c r="T40" i="110"/>
  <c r="T42" i="110"/>
  <c r="T44" i="110"/>
  <c r="T46" i="110"/>
  <c r="T51" i="110"/>
  <c r="T73" i="87"/>
  <c r="T13" i="90"/>
  <c r="U13" i="90" s="1"/>
  <c r="T15" i="90"/>
  <c r="U15" i="90" s="1"/>
  <c r="T29" i="90"/>
  <c r="U29" i="90" s="1"/>
  <c r="T31" i="90"/>
  <c r="U31" i="90" s="1"/>
  <c r="T45" i="90"/>
  <c r="U45" i="90" s="1"/>
  <c r="T47" i="90"/>
  <c r="U47" i="90" s="1"/>
  <c r="T61" i="90"/>
  <c r="U61" i="90" s="1"/>
  <c r="T63" i="90"/>
  <c r="U63" i="90" s="1"/>
  <c r="N16" i="88"/>
  <c r="N20" i="88"/>
  <c r="N24" i="88"/>
  <c r="N28" i="88"/>
  <c r="N32" i="88"/>
  <c r="N36" i="88"/>
  <c r="N40" i="88"/>
  <c r="N44" i="88"/>
  <c r="N48" i="88"/>
  <c r="N52" i="88"/>
  <c r="N56" i="88"/>
  <c r="T49" i="78"/>
  <c r="T37" i="69"/>
  <c r="U37" i="69" s="1"/>
  <c r="T39" i="69"/>
  <c r="U39" i="69" s="1"/>
  <c r="T41" i="69"/>
  <c r="U41" i="69" s="1"/>
  <c r="T43" i="69"/>
  <c r="U43" i="69" s="1"/>
  <c r="T45" i="69"/>
  <c r="U45" i="69" s="1"/>
  <c r="T47" i="69"/>
  <c r="U47" i="69" s="1"/>
  <c r="T25" i="90"/>
  <c r="U25" i="90" s="1"/>
  <c r="T27" i="90"/>
  <c r="U27" i="90" s="1"/>
  <c r="T41" i="90"/>
  <c r="U41" i="90" s="1"/>
  <c r="T43" i="90"/>
  <c r="U43" i="90" s="1"/>
  <c r="T57" i="90"/>
  <c r="U57" i="90" s="1"/>
  <c r="T59" i="90"/>
  <c r="U59" i="90" s="1"/>
  <c r="T73" i="90"/>
  <c r="U73" i="90" s="1"/>
  <c r="T75" i="90"/>
  <c r="U75" i="90" s="1"/>
  <c r="N13" i="88"/>
  <c r="N17" i="88"/>
  <c r="N21" i="88"/>
  <c r="N25" i="88"/>
  <c r="N29" i="88"/>
  <c r="N33" i="88"/>
  <c r="N37" i="88"/>
  <c r="N41" i="88"/>
  <c r="N45" i="88"/>
  <c r="N49" i="88"/>
  <c r="N53" i="88"/>
  <c r="U20" i="69"/>
  <c r="N13" i="40"/>
  <c r="N56" i="40"/>
  <c r="N55" i="40"/>
  <c r="N54" i="40"/>
  <c r="N53" i="40"/>
  <c r="N52" i="40"/>
  <c r="N51" i="40"/>
  <c r="N50" i="40"/>
  <c r="N49" i="40"/>
  <c r="N48" i="40"/>
  <c r="N47" i="40"/>
  <c r="N46" i="40"/>
  <c r="N45" i="40"/>
  <c r="N44" i="40"/>
  <c r="N43" i="40"/>
  <c r="N42" i="40"/>
  <c r="N41" i="40"/>
  <c r="N40" i="40"/>
  <c r="N39" i="40"/>
  <c r="N38" i="40"/>
  <c r="N37" i="40"/>
  <c r="N36" i="40"/>
  <c r="N35" i="40"/>
  <c r="N34" i="40"/>
  <c r="N33" i="40"/>
  <c r="N32" i="40"/>
  <c r="N31" i="40"/>
  <c r="N30" i="40"/>
  <c r="N29" i="40"/>
  <c r="N28" i="40"/>
  <c r="N27" i="40"/>
  <c r="N26" i="40"/>
  <c r="N25" i="40"/>
  <c r="N24" i="40"/>
  <c r="N23" i="40"/>
  <c r="N22" i="40"/>
  <c r="N21" i="40"/>
  <c r="N20" i="40"/>
  <c r="N19" i="40"/>
  <c r="N18" i="40"/>
  <c r="N17" i="40"/>
  <c r="N16" i="40"/>
  <c r="N15" i="40"/>
  <c r="N14" i="40"/>
  <c r="A75" i="90"/>
  <c r="A43" i="90"/>
  <c r="A27" i="90"/>
  <c r="A59" i="90" l="1"/>
  <c r="A53" i="87"/>
  <c r="A31" i="87"/>
  <c r="Y31" i="87" s="1"/>
  <c r="A15" i="87"/>
  <c r="Y15" i="87" s="1"/>
  <c r="A27" i="87"/>
  <c r="Y28" i="87" s="1"/>
  <c r="A31" i="90"/>
  <c r="A63" i="90"/>
  <c r="A69" i="87"/>
  <c r="Y69" i="87" s="1"/>
  <c r="A23" i="87"/>
  <c r="Y24" i="87" s="1"/>
  <c r="A15" i="90"/>
  <c r="A47" i="90"/>
  <c r="A19" i="90"/>
  <c r="Y20" i="90" s="1"/>
  <c r="A35" i="90"/>
  <c r="A51" i="90"/>
  <c r="A67" i="90"/>
  <c r="A19" i="87"/>
  <c r="Y19" i="87" s="1"/>
  <c r="A23" i="90"/>
  <c r="A39" i="90"/>
  <c r="A55" i="90"/>
  <c r="A71" i="90"/>
  <c r="Y72" i="90" s="1"/>
  <c r="A37" i="87"/>
  <c r="Y37" i="87" s="1"/>
  <c r="U49" i="78"/>
  <c r="U51" i="110"/>
  <c r="U40" i="110"/>
  <c r="U32" i="110"/>
  <c r="U24" i="110"/>
  <c r="U43" i="92"/>
  <c r="U35" i="92"/>
  <c r="U27" i="92"/>
  <c r="U19" i="92"/>
  <c r="U37" i="78"/>
  <c r="A75" i="87"/>
  <c r="A65" i="87"/>
  <c r="A49" i="87"/>
  <c r="U35" i="87"/>
  <c r="A35" i="87"/>
  <c r="U45" i="110"/>
  <c r="U37" i="110"/>
  <c r="U29" i="110"/>
  <c r="U21" i="110"/>
  <c r="U25" i="78"/>
  <c r="A51" i="87"/>
  <c r="A13" i="87"/>
  <c r="Y14" i="87" s="1"/>
  <c r="A25" i="87"/>
  <c r="A17" i="87"/>
  <c r="Y17" i="87" s="1"/>
  <c r="A17" i="90"/>
  <c r="Y18" i="90" s="1"/>
  <c r="A25" i="90"/>
  <c r="A33" i="90"/>
  <c r="Y34" i="90" s="1"/>
  <c r="A41" i="90"/>
  <c r="A49" i="90"/>
  <c r="Y50" i="90" s="1"/>
  <c r="A57" i="90"/>
  <c r="A65" i="90"/>
  <c r="Y66" i="90" s="1"/>
  <c r="A73" i="90"/>
  <c r="U46" i="110"/>
  <c r="U38" i="110"/>
  <c r="U30" i="110"/>
  <c r="U52" i="92"/>
  <c r="U41" i="92"/>
  <c r="U33" i="92"/>
  <c r="U25" i="92"/>
  <c r="U17" i="92"/>
  <c r="U63" i="87"/>
  <c r="A63" i="87"/>
  <c r="U50" i="110"/>
  <c r="U29" i="78"/>
  <c r="U71" i="87"/>
  <c r="A71" i="87"/>
  <c r="U43" i="110"/>
  <c r="U35" i="110"/>
  <c r="U27" i="110"/>
  <c r="U52" i="78"/>
  <c r="U17" i="78"/>
  <c r="A61" i="87"/>
  <c r="A47" i="87"/>
  <c r="A43" i="87"/>
  <c r="A33" i="87"/>
  <c r="U44" i="110"/>
  <c r="U36" i="110"/>
  <c r="U28" i="110"/>
  <c r="U47" i="92"/>
  <c r="U39" i="92"/>
  <c r="U31" i="92"/>
  <c r="U23" i="92"/>
  <c r="U15" i="92"/>
  <c r="U17" i="110"/>
  <c r="U21" i="78"/>
  <c r="Y54" i="87"/>
  <c r="Y53" i="87"/>
  <c r="U55" i="87"/>
  <c r="A55" i="87"/>
  <c r="U49" i="110"/>
  <c r="U41" i="110"/>
  <c r="U33" i="110"/>
  <c r="U25" i="110"/>
  <c r="U41" i="78"/>
  <c r="A67" i="87"/>
  <c r="A59" i="87"/>
  <c r="A29" i="87"/>
  <c r="A21" i="87"/>
  <c r="Y22" i="87" s="1"/>
  <c r="A13" i="90"/>
  <c r="Y14" i="90" s="1"/>
  <c r="A21" i="90"/>
  <c r="Y22" i="90" s="1"/>
  <c r="A29" i="90"/>
  <c r="Y30" i="90" s="1"/>
  <c r="A37" i="90"/>
  <c r="Y38" i="90" s="1"/>
  <c r="A45" i="90"/>
  <c r="Y46" i="90" s="1"/>
  <c r="A53" i="90"/>
  <c r="Y54" i="90" s="1"/>
  <c r="A61" i="90"/>
  <c r="Y62" i="90" s="1"/>
  <c r="A69" i="90"/>
  <c r="Y70" i="90" s="1"/>
  <c r="U73" i="87"/>
  <c r="A73" i="87"/>
  <c r="U42" i="110"/>
  <c r="U34" i="110"/>
  <c r="U26" i="110"/>
  <c r="U45" i="92"/>
  <c r="U37" i="92"/>
  <c r="U29" i="92"/>
  <c r="U21" i="92"/>
  <c r="U45" i="78"/>
  <c r="U49" i="92"/>
  <c r="U39" i="87"/>
  <c r="A39" i="87"/>
  <c r="U47" i="110"/>
  <c r="U39" i="110"/>
  <c r="U31" i="110"/>
  <c r="U23" i="110"/>
  <c r="U33" i="78"/>
  <c r="A57" i="87"/>
  <c r="A45" i="87"/>
  <c r="A41" i="87"/>
  <c r="Y16" i="90"/>
  <c r="Y15" i="90"/>
  <c r="Y21" i="90"/>
  <c r="Y24" i="90"/>
  <c r="Y23" i="90"/>
  <c r="Y26" i="90"/>
  <c r="Y25" i="90"/>
  <c r="Y28" i="90"/>
  <c r="Y27" i="90"/>
  <c r="Y32" i="90"/>
  <c r="Y31" i="90"/>
  <c r="Y33" i="90"/>
  <c r="Y36" i="90"/>
  <c r="Y35" i="90"/>
  <c r="Y37" i="90"/>
  <c r="Y40" i="90"/>
  <c r="Y39" i="90"/>
  <c r="Y42" i="90"/>
  <c r="Y41" i="90"/>
  <c r="Y44" i="90"/>
  <c r="Y43" i="90"/>
  <c r="Y48" i="90"/>
  <c r="Y47" i="90"/>
  <c r="Y52" i="90"/>
  <c r="Y51" i="90"/>
  <c r="Y53" i="90"/>
  <c r="Y56" i="90"/>
  <c r="Y55" i="90"/>
  <c r="Y58" i="90"/>
  <c r="Y57" i="90"/>
  <c r="Y60" i="90"/>
  <c r="Y59" i="90"/>
  <c r="Y61" i="90"/>
  <c r="Y64" i="90"/>
  <c r="Y63" i="90"/>
  <c r="Y65" i="90"/>
  <c r="Y68" i="90"/>
  <c r="Y67" i="90"/>
  <c r="Y69" i="90"/>
  <c r="Y71" i="90"/>
  <c r="Y74" i="90"/>
  <c r="Y73" i="90"/>
  <c r="Y76" i="90"/>
  <c r="Y75" i="90"/>
  <c r="Y29" i="90" l="1"/>
  <c r="Y45" i="90"/>
  <c r="Y13" i="90"/>
  <c r="Y13" i="87"/>
  <c r="Y32" i="87"/>
  <c r="Y20" i="87"/>
  <c r="Y70" i="87"/>
  <c r="Y27" i="87"/>
  <c r="Y16" i="87"/>
  <c r="Y18" i="87"/>
  <c r="Y23" i="87"/>
  <c r="Y21" i="87"/>
  <c r="Y19" i="90"/>
  <c r="Y38" i="87"/>
  <c r="Y49" i="90"/>
  <c r="Y17" i="90"/>
  <c r="Y45" i="87"/>
  <c r="Y46" i="87"/>
  <c r="Y40" i="87"/>
  <c r="Y39" i="87"/>
  <c r="Y34" i="87"/>
  <c r="Y33" i="87"/>
  <c r="Y66" i="87"/>
  <c r="Y65" i="87"/>
  <c r="Y57" i="87"/>
  <c r="Y58" i="87"/>
  <c r="Y60" i="87"/>
  <c r="Y59" i="87"/>
  <c r="Y44" i="87"/>
  <c r="Y43" i="87"/>
  <c r="Y64" i="87"/>
  <c r="Y63" i="87"/>
  <c r="Y36" i="87"/>
  <c r="Y35" i="87"/>
  <c r="Y76" i="87"/>
  <c r="Y75" i="87"/>
  <c r="Y73" i="87"/>
  <c r="Y74" i="87"/>
  <c r="Y68" i="87"/>
  <c r="Y67" i="87"/>
  <c r="Y56" i="87"/>
  <c r="Y55" i="87"/>
  <c r="Y48" i="87"/>
  <c r="Y47" i="87"/>
  <c r="Y72" i="87"/>
  <c r="Y71" i="87"/>
  <c r="Y26" i="87"/>
  <c r="Y25" i="87"/>
  <c r="Y52" i="87"/>
  <c r="Y51" i="87"/>
  <c r="Y42" i="87"/>
  <c r="Y41" i="87"/>
  <c r="Y29" i="87"/>
  <c r="Y30" i="87"/>
  <c r="Y62" i="87"/>
  <c r="Y61" i="87"/>
  <c r="Y50" i="87"/>
  <c r="Y49" i="87"/>
</calcChain>
</file>

<file path=xl/sharedStrings.xml><?xml version="1.0" encoding="utf-8"?>
<sst xmlns="http://schemas.openxmlformats.org/spreadsheetml/2006/main" count="5982" uniqueCount="1495">
  <si>
    <t>7 ЗАБЕГ</t>
  </si>
  <si>
    <t>165</t>
  </si>
  <si>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</si>
  <si>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</si>
  <si>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</si>
  <si>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</si>
  <si>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</si>
  <si>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</si>
  <si>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</si>
  <si>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</si>
  <si>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</si>
  <si>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</si>
  <si>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</si>
  <si>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</si>
  <si>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</si>
  <si>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</si>
  <si>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</si>
  <si>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</si>
  <si>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</si>
  <si>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Лучший 
результат</t>
  </si>
  <si>
    <t xml:space="preserve">Приложение - технический протокол </t>
  </si>
  <si>
    <t>Высоты</t>
  </si>
  <si>
    <t>Лучший       рез-тат</t>
  </si>
  <si>
    <t>145</t>
  </si>
  <si>
    <t>155</t>
  </si>
  <si>
    <t>Занятое 
место</t>
  </si>
  <si>
    <t>Результаты</t>
  </si>
  <si>
    <t>Лучший
результат</t>
  </si>
  <si>
    <t>22</t>
  </si>
  <si>
    <t>6 ЗАБЕГ</t>
  </si>
  <si>
    <t>ФИНАЛЬНЫЕ СОРЕВНОВАНИЯ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</si>
  <si>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</si>
  <si>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</si>
  <si>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</si>
  <si>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</si>
  <si>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</si>
  <si>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</si>
  <si>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</si>
  <si>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</si>
  <si>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</si>
  <si>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</si>
  <si>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</si>
  <si>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</si>
  <si>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</si>
  <si>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</si>
  <si>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</si>
  <si>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</si>
  <si>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</si>
  <si>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</si>
  <si>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</si>
  <si>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</si>
  <si>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</si>
  <si>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</si>
  <si>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</si>
  <si>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</si>
  <si>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забеги</t>
  </si>
  <si>
    <t>финал</t>
  </si>
  <si>
    <t>НОМЕР</t>
  </si>
  <si>
    <t>Фамилия, имя</t>
  </si>
  <si>
    <t>Дата рождения</t>
  </si>
  <si>
    <t>Ст.судья:</t>
  </si>
  <si>
    <t>Секретарь:</t>
  </si>
  <si>
    <t>Ст.хронометрист:</t>
  </si>
  <si>
    <t>5 ЗАБЕГ</t>
  </si>
  <si>
    <t>№ п/п</t>
  </si>
  <si>
    <t>Рефери по бегу:</t>
  </si>
  <si>
    <t>Примеч.</t>
  </si>
  <si>
    <t>В   Ы   С   О   Т   Ы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</si>
  <si>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</si>
  <si>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</si>
  <si>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</si>
  <si>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</si>
  <si>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</si>
  <si>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</si>
  <si>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</si>
  <si>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</si>
  <si>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</si>
  <si>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</si>
  <si>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</si>
  <si>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</si>
  <si>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</si>
  <si>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</si>
  <si>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</si>
  <si>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</si>
  <si>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</si>
  <si>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160</t>
  </si>
  <si>
    <t>150</t>
  </si>
  <si>
    <t>финальные соревнования</t>
  </si>
  <si>
    <t>130</t>
  </si>
  <si>
    <t>СТАРТОВЫЙ ПРОТОКОЛ</t>
  </si>
  <si>
    <t>Территория</t>
  </si>
  <si>
    <t>135</t>
  </si>
  <si>
    <t>140</t>
  </si>
  <si>
    <t>t° +17 вл. 91%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</si>
  <si>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</si>
  <si>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</si>
  <si>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</si>
  <si>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</si>
  <si>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</si>
  <si>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</si>
  <si>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</si>
  <si>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72</t>
  </si>
  <si>
    <t>1001</t>
  </si>
  <si>
    <t>12:55</t>
  </si>
  <si>
    <t xml:space="preserve">Прыжок в высоту </t>
  </si>
  <si>
    <t>мсмк</t>
  </si>
  <si>
    <t>мс</t>
  </si>
  <si>
    <t>кмс</t>
  </si>
  <si>
    <t>1ю</t>
  </si>
  <si>
    <t>2ю</t>
  </si>
  <si>
    <t>3ю</t>
  </si>
  <si>
    <t>х0</t>
  </si>
  <si>
    <t>хх0</t>
  </si>
  <si>
    <t>258</t>
  </si>
  <si>
    <t>0</t>
  </si>
  <si>
    <t>358</t>
  </si>
  <si>
    <t xml:space="preserve">Прыжок с шестом   </t>
  </si>
  <si>
    <t>Адлер с/к "Юность"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</si>
  <si>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</si>
  <si>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</si>
  <si>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</si>
  <si>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</si>
  <si>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</si>
  <si>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</si>
  <si>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</si>
  <si>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</si>
  <si>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</si>
  <si>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</si>
  <si>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</si>
  <si>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</si>
  <si>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</si>
  <si>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</si>
  <si>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</si>
  <si>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</si>
  <si>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</si>
  <si>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</si>
  <si>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</si>
  <si>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</si>
  <si>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</si>
  <si>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</si>
  <si>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</si>
  <si>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</si>
  <si>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</si>
  <si>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</si>
  <si>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V    m/s</t>
  </si>
  <si>
    <t xml:space="preserve">Выполненный разряд </t>
  </si>
  <si>
    <t>Ф.И.О. тренера</t>
  </si>
  <si>
    <t>заеги</t>
  </si>
  <si>
    <t>Оргнизация                                                                                                         Ведомство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</si>
  <si>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</si>
  <si>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</si>
  <si>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</si>
  <si>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</si>
  <si>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</si>
  <si>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</si>
  <si>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</si>
  <si>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</si>
  <si>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</si>
  <si>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</si>
  <si>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</si>
  <si>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</si>
  <si>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</si>
  <si>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</si>
  <si>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</si>
  <si>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</si>
  <si>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</si>
  <si>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</si>
  <si>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</si>
  <si>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</si>
  <si>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</si>
  <si>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</si>
  <si>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</si>
  <si>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</si>
  <si>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</si>
  <si>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</si>
  <si>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КМС</t>
  </si>
  <si>
    <t>Водолага И.Г., Айдамиров Е.Д., Белобородов Н.Н.</t>
  </si>
  <si>
    <t>09.06.2019г.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</si>
  <si>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</si>
  <si>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</si>
  <si>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</si>
  <si>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</si>
  <si>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ЗАБЕГИ</t>
  </si>
  <si>
    <t>ФИНАЛЬНЫЙ ЗАБЕГ</t>
  </si>
  <si>
    <t>/ Вяльцева.В.Г.</t>
  </si>
  <si>
    <t>Ст. судья на фотофинише:</t>
  </si>
  <si>
    <t>Бег 200 м</t>
  </si>
  <si>
    <t>Бег 400 м</t>
  </si>
  <si>
    <t>ФИНАЛЬНЫЕ ЗАБЕГИ</t>
  </si>
  <si>
    <t>Бег 800 м</t>
  </si>
  <si>
    <t>Фамилия, имя                                  участника</t>
  </si>
  <si>
    <t>Фамилия, имя                                        участника</t>
  </si>
  <si>
    <t>Фамилия, имя                                      участника</t>
  </si>
  <si>
    <t>Фамилия, имя                                     участника</t>
  </si>
  <si>
    <t>Бег 1500 м</t>
  </si>
  <si>
    <t>Эстафета 4 х 100 м</t>
  </si>
  <si>
    <t>Прыжок в высоту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</si>
  <si>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</si>
  <si>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</si>
  <si>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</si>
  <si>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</si>
  <si>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</si>
  <si>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</si>
  <si>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</si>
  <si>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h-0,914 м</t>
  </si>
  <si>
    <t>h-1,067 м</t>
  </si>
  <si>
    <t>Бег с барьерами 400 м</t>
  </si>
  <si>
    <t>Попытка</t>
  </si>
  <si>
    <t>Бег 5000 м</t>
  </si>
  <si>
    <t>Бег с припятствиями 3000 м</t>
  </si>
  <si>
    <t>автохронометраж</t>
  </si>
  <si>
    <t>ЖЕНЩИНЫ</t>
  </si>
  <si>
    <t>РР- 10.77</t>
  </si>
  <si>
    <t>РР- 21.87</t>
  </si>
  <si>
    <t>РР- 49.11</t>
  </si>
  <si>
    <t>РР- 1:53.43</t>
  </si>
  <si>
    <t>РР- 3:52.47</t>
  </si>
  <si>
    <t>РР- 14:22.34</t>
  </si>
  <si>
    <t>РР- 41.49</t>
  </si>
  <si>
    <t>РР- 12.26</t>
  </si>
  <si>
    <t>РР- 52.34</t>
  </si>
  <si>
    <t>РР- 8:58.81</t>
  </si>
  <si>
    <t>РР- 2.07</t>
  </si>
  <si>
    <t>РР- 5.06</t>
  </si>
  <si>
    <t>РР- 7.52</t>
  </si>
  <si>
    <t>РР- 15.34</t>
  </si>
  <si>
    <t>РР- 73.28</t>
  </si>
  <si>
    <t>РР-78.80</t>
  </si>
  <si>
    <t>РР- 71.99</t>
  </si>
  <si>
    <t>РР- 22.63</t>
  </si>
  <si>
    <t>Бег с барьерами 100 м</t>
  </si>
  <si>
    <t>Заявленный          разряд</t>
  </si>
  <si>
    <t>h-0,84 м</t>
  </si>
  <si>
    <t>h-0,762 м</t>
  </si>
  <si>
    <t>Эстафета 4 х 400 м</t>
  </si>
  <si>
    <t>КУБОК РОССИИ</t>
  </si>
  <si>
    <t>ЕКП- 35059</t>
  </si>
  <si>
    <t xml:space="preserve">Бег с барьерами 400 м </t>
  </si>
  <si>
    <t>Бег с препятствиями 3 000 м</t>
  </si>
  <si>
    <t>все снаряда- 1,0 кг</t>
  </si>
  <si>
    <t>вес снаряда- 4,0 кг</t>
  </si>
  <si>
    <t>Метание молота</t>
  </si>
  <si>
    <t>вес снаряда- 600 г</t>
  </si>
  <si>
    <t xml:space="preserve">РР- </t>
  </si>
  <si>
    <t>г. Сочи, ул. Бзугу 2, ст. им. Славы Метревели</t>
  </si>
  <si>
    <t>г. Сочи, Адлерский район,  ул. Ленина, СК «Юность»</t>
  </si>
  <si>
    <t>Блескина Екатерина</t>
  </si>
  <si>
    <t>Ватропина Анна</t>
  </si>
  <si>
    <t>Воробьева Анастасия</t>
  </si>
  <si>
    <t>Гафурова Евгения</t>
  </si>
  <si>
    <t>Громова Валерия</t>
  </si>
  <si>
    <t>Грошева Александра</t>
  </si>
  <si>
    <t>Думен (Рябенко) Елена</t>
  </si>
  <si>
    <t>Елизарова Елизавета</t>
  </si>
  <si>
    <t>Ефименко Кристина</t>
  </si>
  <si>
    <t>Ефимова Полина</t>
  </si>
  <si>
    <t>Иванова Елизавета</t>
  </si>
  <si>
    <t>Киселева Татьяна</t>
  </si>
  <si>
    <t>Клещева Кристина</t>
  </si>
  <si>
    <t>Манакова  (Решеткина) Ирина</t>
  </si>
  <si>
    <t>Николаева Анастасия</t>
  </si>
  <si>
    <t>Печёнкина Вероника</t>
  </si>
  <si>
    <t>Погребняк Виктория</t>
  </si>
  <si>
    <t>Рытикова Валерия</t>
  </si>
  <si>
    <t>Чекан Полина</t>
  </si>
  <si>
    <t>Червинская Вероника</t>
  </si>
  <si>
    <t>Чернышева Елизавета</t>
  </si>
  <si>
    <t>Шишкина Дарья</t>
  </si>
  <si>
    <t>Андреева (Храмова) Валерия</t>
  </si>
  <si>
    <t>Аникиенко Елизавета</t>
  </si>
  <si>
    <t>Баулина Ирина</t>
  </si>
  <si>
    <t>Буреева Олеся</t>
  </si>
  <si>
    <t>Викторова Ольга</t>
  </si>
  <si>
    <t>Волкова Ксения</t>
  </si>
  <si>
    <t>Дорохова Анастасия</t>
  </si>
  <si>
    <t>Завьялова Яника</t>
  </si>
  <si>
    <t>Зимарева Ксения</t>
  </si>
  <si>
    <t>Зубарева Юлия</t>
  </si>
  <si>
    <t>Кибакина (Коршунова) Анастасия</t>
  </si>
  <si>
    <t>Колесниченко (Давыдова) Ирина</t>
  </si>
  <si>
    <t>Кравченко Марта</t>
  </si>
  <si>
    <t>Лапшова Алина</t>
  </si>
  <si>
    <t>Лопунова Екатерина</t>
  </si>
  <si>
    <t>Малинина (Ткаченко) Светлана</t>
  </si>
  <si>
    <t>Мосеева (Алексеева) Надежда</t>
  </si>
  <si>
    <t>Полубоярова Ирина</t>
  </si>
  <si>
    <t>Рудакова Вера</t>
  </si>
  <si>
    <t>Сазанова Екатерина</t>
  </si>
  <si>
    <t>Такунцева Ирина</t>
  </si>
  <si>
    <t>Тюрина Екатерина</t>
  </si>
  <si>
    <t>Шатурная Светлана</t>
  </si>
  <si>
    <t>Шахворостова Валерия</t>
  </si>
  <si>
    <t>Алисова Елизавета</t>
  </si>
  <si>
    <t>Белова (Трифонова) Ирина</t>
  </si>
  <si>
    <t>Григорьева Анастасия</t>
  </si>
  <si>
    <t>Денисова  Надежда</t>
  </si>
  <si>
    <t>Довженко Юлия</t>
  </si>
  <si>
    <t>Колесникова Дарья</t>
  </si>
  <si>
    <t>Кукушкина Анна</t>
  </si>
  <si>
    <t>Кученева Юлия</t>
  </si>
  <si>
    <t>Максимова (Сизова) Марина</t>
  </si>
  <si>
    <t>Навацкая Софья</t>
  </si>
  <si>
    <t>Ольховская Ольга</t>
  </si>
  <si>
    <t>Петрищева Юлия</t>
  </si>
  <si>
    <t>Погодина Ольга</t>
  </si>
  <si>
    <t>Погребняк Наталья</t>
  </si>
  <si>
    <t>Сластникова Тамара</t>
  </si>
  <si>
    <t>Смирнова (Вороненкова) Екатерина</t>
  </si>
  <si>
    <t>Соколова Вера</t>
  </si>
  <si>
    <t>Соколова (Полищук) Анастасия</t>
  </si>
  <si>
    <t>Спиридонова Валерия</t>
  </si>
  <si>
    <t>Стародубова Ангелина</t>
  </si>
  <si>
    <t>Стародубова Виолетта</t>
  </si>
  <si>
    <t>Тарасова Алина</t>
  </si>
  <si>
    <t>Татькова Анна</t>
  </si>
  <si>
    <t>Ткачёва Екатерина</t>
  </si>
  <si>
    <t>Хорошева Кристина</t>
  </si>
  <si>
    <t>Черняева (Козлова) Елена</t>
  </si>
  <si>
    <t>Александрова Дина</t>
  </si>
  <si>
    <t>Аплачкина Светлана</t>
  </si>
  <si>
    <t>Беспалова Екатерина</t>
  </si>
  <si>
    <t>Большакова Дарья</t>
  </si>
  <si>
    <t>Ивонина Екатерина</t>
  </si>
  <si>
    <t>Ишова (Горбунова) Екатерина</t>
  </si>
  <si>
    <t>Князева Анна</t>
  </si>
  <si>
    <t>Купаева Анна</t>
  </si>
  <si>
    <t>Лунева Элина</t>
  </si>
  <si>
    <t>Малышенок Виолетта</t>
  </si>
  <si>
    <t>Мендаева Лилия</t>
  </si>
  <si>
    <t>Онуфриенко Ольга</t>
  </si>
  <si>
    <t>Павленко Любовь</t>
  </si>
  <si>
    <t>Паушкина Елена</t>
  </si>
  <si>
    <t>Самуйлова Екатерина</t>
  </si>
  <si>
    <t>Соколова Екатерина</t>
  </si>
  <si>
    <t>Сторожева (Шаповалова) Екатерина</t>
  </si>
  <si>
    <t>Суханова Ольга</t>
  </si>
  <si>
    <t>Шевченко Анжелика</t>
  </si>
  <si>
    <t>Шухтуева Алена</t>
  </si>
  <si>
    <t>Алымова Вера</t>
  </si>
  <si>
    <t>Асоева Манижа</t>
  </si>
  <si>
    <t>Волкова Анастасия</t>
  </si>
  <si>
    <t>Галацкова  (Панасенко) Екатерина</t>
  </si>
  <si>
    <t>Глотова Яна</t>
  </si>
  <si>
    <t>Еремеева Анастасия</t>
  </si>
  <si>
    <t>Зуйкевич Елена</t>
  </si>
  <si>
    <t>Иванова Виктория</t>
  </si>
  <si>
    <t>Кондрашкина Юлия</t>
  </si>
  <si>
    <t>Конева Екатерина</t>
  </si>
  <si>
    <t>Копрова Екатерина</t>
  </si>
  <si>
    <t>Котлярова Надежда</t>
  </si>
  <si>
    <t>Кузминчук Олеся</t>
  </si>
  <si>
    <t>Маланова Айвика</t>
  </si>
  <si>
    <t>Миллер Полина</t>
  </si>
  <si>
    <t>Пархомчук Виктория</t>
  </si>
  <si>
    <t>Аксенова (Усталова) Ксения</t>
  </si>
  <si>
    <t>Богомолова Инесса</t>
  </si>
  <si>
    <t>Бочарова Виктория</t>
  </si>
  <si>
    <t>Брагина Анастасия</t>
  </si>
  <si>
    <t>Васильева Вера</t>
  </si>
  <si>
    <t>Габдуллина Дина</t>
  </si>
  <si>
    <t>Гудожникова Екатерина</t>
  </si>
  <si>
    <t>Емельянова Анастасия</t>
  </si>
  <si>
    <t>Жданова Анастасия</t>
  </si>
  <si>
    <t>Котельникова Елена</t>
  </si>
  <si>
    <t>Краснова Карина</t>
  </si>
  <si>
    <t>Купина Екатерина</t>
  </si>
  <si>
    <t>Лебедева Александра</t>
  </si>
  <si>
    <t>Мамина (Тамкова) Алена</t>
  </si>
  <si>
    <t>Миглан Мария</t>
  </si>
  <si>
    <t>Палиенко Ольга</t>
  </si>
  <si>
    <t>Паренчук Лика</t>
  </si>
  <si>
    <t>Рыбкина Анастасия</t>
  </si>
  <si>
    <t>Семёнова Любовь</t>
  </si>
  <si>
    <t>Цаплина Валерия</t>
  </si>
  <si>
    <t>Лебедева Людмила</t>
  </si>
  <si>
    <t>Леонтьева Наталья</t>
  </si>
  <si>
    <t>Наговицына Елена</t>
  </si>
  <si>
    <t>Седова Елена</t>
  </si>
  <si>
    <t>Якоби Анастасия</t>
  </si>
  <si>
    <t>Агейченкова Елена</t>
  </si>
  <si>
    <t>Алексеева Екатерина</t>
  </si>
  <si>
    <t>Белова (Мельникова) Алена</t>
  </si>
  <si>
    <t>Герасимова Анастасия</t>
  </si>
  <si>
    <t>Колентеева Кристина</t>
  </si>
  <si>
    <t>Кондрашова Полина</t>
  </si>
  <si>
    <t>Полякова Алина</t>
  </si>
  <si>
    <t>Толмачёва Екатерина</t>
  </si>
  <si>
    <t>Улога Светлана</t>
  </si>
  <si>
    <t>Цыганова Елизавета</t>
  </si>
  <si>
    <t>Шмыгарёва Екатерина</t>
  </si>
  <si>
    <t>Вовк Ольга</t>
  </si>
  <si>
    <t>Колоскова (Власова) Наталья</t>
  </si>
  <si>
    <t>Лихачёва Юлия</t>
  </si>
  <si>
    <t>Соколенко Екатерина</t>
  </si>
  <si>
    <t>Тропина Анна</t>
  </si>
  <si>
    <t>Шипицына Ирина</t>
  </si>
  <si>
    <t>Белякова Алена</t>
  </si>
  <si>
    <t>Бизякина Светлана</t>
  </si>
  <si>
    <t>Бурмистрова Екатерина</t>
  </si>
  <si>
    <t>Витюгова Анастасия</t>
  </si>
  <si>
    <t>Деркач Надежда</t>
  </si>
  <si>
    <t>Карпова (Широбокова) Наталья</t>
  </si>
  <si>
    <t>Кащавцева Елизавета</t>
  </si>
  <si>
    <t>Мальцева Юлия</t>
  </si>
  <si>
    <t>Огрицко Мария</t>
  </si>
  <si>
    <t>Панова Елена</t>
  </si>
  <si>
    <t>Пекова Залина</t>
  </si>
  <si>
    <t>Савинова Юлия</t>
  </si>
  <si>
    <t>Склярова Ксения</t>
  </si>
  <si>
    <t>Степакова Юлия</t>
  </si>
  <si>
    <t>Строкова Екатерина</t>
  </si>
  <si>
    <t>Бузанакова Алия</t>
  </si>
  <si>
    <t>Жаткина Любовь</t>
  </si>
  <si>
    <t>Зыбина Ксения</t>
  </si>
  <si>
    <t>Карабинцева Наталия</t>
  </si>
  <si>
    <t>Коваленко Наталья</t>
  </si>
  <si>
    <t>Курбатова Мария</t>
  </si>
  <si>
    <t>Маилова Эмма</t>
  </si>
  <si>
    <t>Митькова Мария</t>
  </si>
  <si>
    <t>Остапчук Мария</t>
  </si>
  <si>
    <t>Печникова Светлана</t>
  </si>
  <si>
    <t>Поротикова Елизавета</t>
  </si>
  <si>
    <t>Ребрик Вера</t>
  </si>
  <si>
    <t>Рыбникова (Сафонова) Мария</t>
  </si>
  <si>
    <t>Старыгина Екатерина</t>
  </si>
  <si>
    <t>Коробова Анна</t>
  </si>
  <si>
    <t>Кузнецова Анастасия</t>
  </si>
  <si>
    <t>Лысенко Алена</t>
  </si>
  <si>
    <t>Мельчанова Кристина</t>
  </si>
  <si>
    <t>Палкина Софья</t>
  </si>
  <si>
    <t>Поспелова Наталья</t>
  </si>
  <si>
    <t>Пронкина Анна</t>
  </si>
  <si>
    <t>Садова Виктория</t>
  </si>
  <si>
    <t>Ткачева Ирина</t>
  </si>
  <si>
    <t>Царёва Елизавета</t>
  </si>
  <si>
    <t>Шкуратова Анастасия</t>
  </si>
  <si>
    <t>Балуева Наталья</t>
  </si>
  <si>
    <t>Ермаченкова Татьяна</t>
  </si>
  <si>
    <t>Корнейчук Маргарита</t>
  </si>
  <si>
    <t>Королёва (Полтавец) Кристина</t>
  </si>
  <si>
    <t>Нижегородцева Мария</t>
  </si>
  <si>
    <t>Николенко Светлана</t>
  </si>
  <si>
    <t>Преснякова Алиса</t>
  </si>
  <si>
    <t>Степанова Екатерина</t>
  </si>
  <si>
    <t>Халикова Аделина</t>
  </si>
  <si>
    <t>Чичерова Анна</t>
  </si>
  <si>
    <t>Ярышкина Александра</t>
  </si>
  <si>
    <t>Адасько Диана</t>
  </si>
  <si>
    <t>Белевская Маргарита</t>
  </si>
  <si>
    <t>Бирюкова (Деняева) Светлана</t>
  </si>
  <si>
    <t>Дрожжина Елизавета</t>
  </si>
  <si>
    <t>Евстюнина Александра</t>
  </si>
  <si>
    <t>Зеликова Жанна</t>
  </si>
  <si>
    <t>Исаева Юлия</t>
  </si>
  <si>
    <t>Кавешникова Елeна</t>
  </si>
  <si>
    <t>Красина Александра</t>
  </si>
  <si>
    <t>Кропивко Екатерина</t>
  </si>
  <si>
    <t>Лукьяненкова Полина</t>
  </si>
  <si>
    <t>Ляпунова Анастасия</t>
  </si>
  <si>
    <t>Никулина Яна</t>
  </si>
  <si>
    <t>Подобаева Арина</t>
  </si>
  <si>
    <t>Рыбина Анастасия</t>
  </si>
  <si>
    <t>Садохина Виктория</t>
  </si>
  <si>
    <t>Самитова (Ершова) Виктория</t>
  </si>
  <si>
    <t>Семашко (Мосина) Вероника</t>
  </si>
  <si>
    <t>Антропова Юлия</t>
  </si>
  <si>
    <t>Бондаренко Елизавета</t>
  </si>
  <si>
    <t>Гутенкова Дарья</t>
  </si>
  <si>
    <t>Захаруткина Мария</t>
  </si>
  <si>
    <t>Иванова Ирина</t>
  </si>
  <si>
    <t>Калмыкова (Казека) Екатерина</t>
  </si>
  <si>
    <t>Меньшикова Виктория</t>
  </si>
  <si>
    <t>Нерубенко Людмила</t>
  </si>
  <si>
    <t>Петрова Людмила</t>
  </si>
  <si>
    <t>Самарская Елена</t>
  </si>
  <si>
    <t>Тимофеева Рената</t>
  </si>
  <si>
    <t>Швыдкина Татьяна</t>
  </si>
  <si>
    <t>Яковлева Мария</t>
  </si>
  <si>
    <t>Вельмяйкина Ольга</t>
  </si>
  <si>
    <t>Гуменюк Ирина</t>
  </si>
  <si>
    <t>Евдокимова Наталья</t>
  </si>
  <si>
    <t>Констанц (Косько) Ирина</t>
  </si>
  <si>
    <t>Лобойко Елена</t>
  </si>
  <si>
    <t>Нидбайкина Дарья</t>
  </si>
  <si>
    <t>Скобел Александра</t>
  </si>
  <si>
    <t>Федорова Анна</t>
  </si>
  <si>
    <t>Яшкина Ксения</t>
  </si>
  <si>
    <t>Авдеева Анна</t>
  </si>
  <si>
    <t>Безрученко Елена</t>
  </si>
  <si>
    <t>Гордеева (Бугакова) Алёна</t>
  </si>
  <si>
    <t>Соловьёва Евгения</t>
  </si>
  <si>
    <t>Тронева Наталья</t>
  </si>
  <si>
    <t>Алтухова Екатерина</t>
  </si>
  <si>
    <t>29.01.1993</t>
  </si>
  <si>
    <t>05.10.1990</t>
  </si>
  <si>
    <t>01.04.1999</t>
  </si>
  <si>
    <t>22.03.1994</t>
  </si>
  <si>
    <t>08.04.2000</t>
  </si>
  <si>
    <t>19.08.1994</t>
  </si>
  <si>
    <t>13.01.1994</t>
  </si>
  <si>
    <t>28.01.2001</t>
  </si>
  <si>
    <t>27.02.1998</t>
  </si>
  <si>
    <t>16.12.2001</t>
  </si>
  <si>
    <t>22.05.1997</t>
  </si>
  <si>
    <t>06.02.1997</t>
  </si>
  <si>
    <t>26.03.1999</t>
  </si>
  <si>
    <t>30.01.1989</t>
  </si>
  <si>
    <t>24.09.1995</t>
  </si>
  <si>
    <t>31.08.1997</t>
  </si>
  <si>
    <t>07.10.1995</t>
  </si>
  <si>
    <t>13.12.1995</t>
  </si>
  <si>
    <t>17.11.1999</t>
  </si>
  <si>
    <t>28.06.1998</t>
  </si>
  <si>
    <t>11.11.1996</t>
  </si>
  <si>
    <t>23.04.1999</t>
  </si>
  <si>
    <t>13.08.1992</t>
  </si>
  <si>
    <t>30.06.1994</t>
  </si>
  <si>
    <t>04.01.1999</t>
  </si>
  <si>
    <t>05.07.1998</t>
  </si>
  <si>
    <t>04.05.2000</t>
  </si>
  <si>
    <t>12.10.1995</t>
  </si>
  <si>
    <t>28.05.1999</t>
  </si>
  <si>
    <t>12.10.1996</t>
  </si>
  <si>
    <t>11.11.1994</t>
  </si>
  <si>
    <t>13.12.1991</t>
  </si>
  <si>
    <t>17.05.1992</t>
  </si>
  <si>
    <t>27.05.1988</t>
  </si>
  <si>
    <t>07.08.2000</t>
  </si>
  <si>
    <t>06.09.1998</t>
  </si>
  <si>
    <t>01.06.1998</t>
  </si>
  <si>
    <t>27.07.1994</t>
  </si>
  <si>
    <t>16.07.1988</t>
  </si>
  <si>
    <t>15.07.2001</t>
  </si>
  <si>
    <t>20.03.1992</t>
  </si>
  <si>
    <t>28.05.1996</t>
  </si>
  <si>
    <t>14.11.1990</t>
  </si>
  <si>
    <t>18.04.1997</t>
  </si>
  <si>
    <t>15.06.1995</t>
  </si>
  <si>
    <t>22.05.1998</t>
  </si>
  <si>
    <t>21.06.2000</t>
  </si>
  <si>
    <t>21.01.1994</t>
  </si>
  <si>
    <t>07.11.1993</t>
  </si>
  <si>
    <t>16.03.2000</t>
  </si>
  <si>
    <t>23.01.1998</t>
  </si>
  <si>
    <t>28.07.2002</t>
  </si>
  <si>
    <t>13.12.1992</t>
  </si>
  <si>
    <t>11.09.1999</t>
  </si>
  <si>
    <t>18.02.1997</t>
  </si>
  <si>
    <t>11.02.1999</t>
  </si>
  <si>
    <t>08.01.1998</t>
  </si>
  <si>
    <t>02.03.1997</t>
  </si>
  <si>
    <t>29.07.2004</t>
  </si>
  <si>
    <t>19.02.1988</t>
  </si>
  <si>
    <t>21.05.1993</t>
  </si>
  <si>
    <t>08.09.1988</t>
  </si>
  <si>
    <t>27.07.1992</t>
  </si>
  <si>
    <t>20.05.1994</t>
  </si>
  <si>
    <t>27.12.2000</t>
  </si>
  <si>
    <t>11.10.1998</t>
  </si>
  <si>
    <t>15.12.1999</t>
  </si>
  <si>
    <t>11.05.1999</t>
  </si>
  <si>
    <t>22.06.1999</t>
  </si>
  <si>
    <t>15.02.1999</t>
  </si>
  <si>
    <t>05.04.1993</t>
  </si>
  <si>
    <t>19.09.1988</t>
  </si>
  <si>
    <t>09.08.1992</t>
  </si>
  <si>
    <t>28.11.1992</t>
  </si>
  <si>
    <t>21.11.1997</t>
  </si>
  <si>
    <t>24.07.1990</t>
  </si>
  <si>
    <t>14.06.1994</t>
  </si>
  <si>
    <t>17.01.1989</t>
  </si>
  <si>
    <t>20.03.1989</t>
  </si>
  <si>
    <t>24.11.1990</t>
  </si>
  <si>
    <t>29.01.1997</t>
  </si>
  <si>
    <t>27.02.1996</t>
  </si>
  <si>
    <t>01.06.2000</t>
  </si>
  <si>
    <t>08.03.1988</t>
  </si>
  <si>
    <t>16.09.1997</t>
  </si>
  <si>
    <t>08.11.1998</t>
  </si>
  <si>
    <t>05.11.1999</t>
  </si>
  <si>
    <t>16.12.1995</t>
  </si>
  <si>
    <t>22.01.1993</t>
  </si>
  <si>
    <t>27.12.1996</t>
  </si>
  <si>
    <t>29.10.1987</t>
  </si>
  <si>
    <t>07.12.1993</t>
  </si>
  <si>
    <t>24.11.1995</t>
  </si>
  <si>
    <t>28.05.2001</t>
  </si>
  <si>
    <t>18.05.2000</t>
  </si>
  <si>
    <t>06.01.1995</t>
  </si>
  <si>
    <t>17.01.1995</t>
  </si>
  <si>
    <t>01.03.1998</t>
  </si>
  <si>
    <t>26.02.1990</t>
  </si>
  <si>
    <t>07.07.2000</t>
  </si>
  <si>
    <t>10.08.1997</t>
  </si>
  <si>
    <t>25.09.1988</t>
  </si>
  <si>
    <t>07.02.1999</t>
  </si>
  <si>
    <t>12.06.1989</t>
  </si>
  <si>
    <t>04.12.1998</t>
  </si>
  <si>
    <t>09.06.2000</t>
  </si>
  <si>
    <t>20.08.1998</t>
  </si>
  <si>
    <t>14.01.1988</t>
  </si>
  <si>
    <t>24.06.1997</t>
  </si>
  <si>
    <t>01.02.1995</t>
  </si>
  <si>
    <t>22.06.1994</t>
  </si>
  <si>
    <t>12.03.1995</t>
  </si>
  <si>
    <t>28.10.2000</t>
  </si>
  <si>
    <t>17.06.1991</t>
  </si>
  <si>
    <t>15.04.1994</t>
  </si>
  <si>
    <t>03.04.1997</t>
  </si>
  <si>
    <t>09.07.2000</t>
  </si>
  <si>
    <t>02.02.1986</t>
  </si>
  <si>
    <t>04.02.1996</t>
  </si>
  <si>
    <t>30.05.1990</t>
  </si>
  <si>
    <t>20.02.1997</t>
  </si>
  <si>
    <t>21.11.1995</t>
  </si>
  <si>
    <t>06.04.2002</t>
  </si>
  <si>
    <t>14.04.1999</t>
  </si>
  <si>
    <t>22.04.1989</t>
  </si>
  <si>
    <t>19.02.1997</t>
  </si>
  <si>
    <t>23.05.1990</t>
  </si>
  <si>
    <t>05.07.1987</t>
  </si>
  <si>
    <t>07.12.1982</t>
  </si>
  <si>
    <t>01.03.1990</t>
  </si>
  <si>
    <t>25.12.1994</t>
  </si>
  <si>
    <t>03.04.1999</t>
  </si>
  <si>
    <t>30.03.1996</t>
  </si>
  <si>
    <t>18.03.1998</t>
  </si>
  <si>
    <t>23.07.1998</t>
  </si>
  <si>
    <t>18.06.1986</t>
  </si>
  <si>
    <t>27.07.2002</t>
  </si>
  <si>
    <t>13.11.1997</t>
  </si>
  <si>
    <t>23.11.1986</t>
  </si>
  <si>
    <t>10.10.1997</t>
  </si>
  <si>
    <t>04.07.1995</t>
  </si>
  <si>
    <t>13.02.1993</t>
  </si>
  <si>
    <t>19.07.1988</t>
  </si>
  <si>
    <t>26.08.1998</t>
  </si>
  <si>
    <t>13.09.1992</t>
  </si>
  <si>
    <t>03.11.1998</t>
  </si>
  <si>
    <t>18.06.2000</t>
  </si>
  <si>
    <t>21.12.1998</t>
  </si>
  <si>
    <t>06.11.1994</t>
  </si>
  <si>
    <t>18.08.1990</t>
  </si>
  <si>
    <t>13.03.1997</t>
  </si>
  <si>
    <t>18.04.1996</t>
  </si>
  <si>
    <t>18.01.1994</t>
  </si>
  <si>
    <t>30.07.1997</t>
  </si>
  <si>
    <t>30.11.1990</t>
  </si>
  <si>
    <t>01.03.1994</t>
  </si>
  <si>
    <t>02.03.1987</t>
  </si>
  <si>
    <t>06.03.2000</t>
  </si>
  <si>
    <t>28.06.1994</t>
  </si>
  <si>
    <t>09.12.1999</t>
  </si>
  <si>
    <t>17.12.1989</t>
  </si>
  <si>
    <t>28.01.1997</t>
  </si>
  <si>
    <t>30.03.1990</t>
  </si>
  <si>
    <t>01.02.1989</t>
  </si>
  <si>
    <t>14.04.1998</t>
  </si>
  <si>
    <t>03.07.1999</t>
  </si>
  <si>
    <t>19.09.1998</t>
  </si>
  <si>
    <t>21.02.1997</t>
  </si>
  <si>
    <t>04.12.1999</t>
  </si>
  <si>
    <t>14.06.1992</t>
  </si>
  <si>
    <t>06.09.1994</t>
  </si>
  <si>
    <t>07.04.2000</t>
  </si>
  <si>
    <t>25.02.1989</t>
  </si>
  <si>
    <t>28.10.1994</t>
  </si>
  <si>
    <t>26.08.1995</t>
  </si>
  <si>
    <t>25.02.2000</t>
  </si>
  <si>
    <t>07.05.2000</t>
  </si>
  <si>
    <t>03.02.1988</t>
  </si>
  <si>
    <t>01.10.1997</t>
  </si>
  <si>
    <t>09.06.1998</t>
  </si>
  <si>
    <t>28.06.1996</t>
  </si>
  <si>
    <t>07.09.1996</t>
  </si>
  <si>
    <t>18.03.1993</t>
  </si>
  <si>
    <t>09.02.1998</t>
  </si>
  <si>
    <t>26.03.1993</t>
  </si>
  <si>
    <t>29.12.1999</t>
  </si>
  <si>
    <t>24.12.1992</t>
  </si>
  <si>
    <t>09.09.1998</t>
  </si>
  <si>
    <t>21.02.1995</t>
  </si>
  <si>
    <t>06.11.1990</t>
  </si>
  <si>
    <t>04.12.2000</t>
  </si>
  <si>
    <t>26.09.1991</t>
  </si>
  <si>
    <t>07.03.1998</t>
  </si>
  <si>
    <t>24.07.1994</t>
  </si>
  <si>
    <t>18.12.2002</t>
  </si>
  <si>
    <t>22.07.1982</t>
  </si>
  <si>
    <t>10.06.1994</t>
  </si>
  <si>
    <t>18.01.1999</t>
  </si>
  <si>
    <t>26.05.1999</t>
  </si>
  <si>
    <t>01.04.1991</t>
  </si>
  <si>
    <t>11.02.1998</t>
  </si>
  <si>
    <t>08.07.1993</t>
  </si>
  <si>
    <t>22.02.1995</t>
  </si>
  <si>
    <t>23.10.1996</t>
  </si>
  <si>
    <t>19.02.1998</t>
  </si>
  <si>
    <t>12.09.1998</t>
  </si>
  <si>
    <t>13.06.1997</t>
  </si>
  <si>
    <t>15.07.1998</t>
  </si>
  <si>
    <t>11.06.1997</t>
  </si>
  <si>
    <t>02.07.1990</t>
  </si>
  <si>
    <t>02.04.1999</t>
  </si>
  <si>
    <t>09.09.1997</t>
  </si>
  <si>
    <t>18.07.1994</t>
  </si>
  <si>
    <t>09.09.1994</t>
  </si>
  <si>
    <t>17.10.1990</t>
  </si>
  <si>
    <t>02.06.1997</t>
  </si>
  <si>
    <t>01.07.1999</t>
  </si>
  <si>
    <t>22.07.1996</t>
  </si>
  <si>
    <t>14.08.1996</t>
  </si>
  <si>
    <t>19.04.1996</t>
  </si>
  <si>
    <t>07.10.1990</t>
  </si>
  <si>
    <t>09.05.2004</t>
  </si>
  <si>
    <t>20.04.1998</t>
  </si>
  <si>
    <t>15.12.1993</t>
  </si>
  <si>
    <t>16.04.1999</t>
  </si>
  <si>
    <t>12.09.2002</t>
  </si>
  <si>
    <t>08.05.1990</t>
  </si>
  <si>
    <t>10.06.2004</t>
  </si>
  <si>
    <t>03.08.1992</t>
  </si>
  <si>
    <t>06.01.1988</t>
  </si>
  <si>
    <t>07.09.1993</t>
  </si>
  <si>
    <t>30.05.1998</t>
  </si>
  <si>
    <t>26.12.1994</t>
  </si>
  <si>
    <t>27.02.1999</t>
  </si>
  <si>
    <t>21.10.1994</t>
  </si>
  <si>
    <t>06.04.1985</t>
  </si>
  <si>
    <t>23.07.1996</t>
  </si>
  <si>
    <t>24.04.1997</t>
  </si>
  <si>
    <t>28.06.1986</t>
  </si>
  <si>
    <t>24.02.1993</t>
  </si>
  <si>
    <t>04.08.2000</t>
  </si>
  <si>
    <t>Барьерный бег 100 м</t>
  </si>
  <si>
    <t>Барьерный бег 400 м</t>
  </si>
  <si>
    <t>Бег 5 000 м</t>
  </si>
  <si>
    <t>Эстафетный бег 4 х 100 м</t>
  </si>
  <si>
    <t>Эстафетный бег 4 х 400 м</t>
  </si>
  <si>
    <t>Красноярский край Санкт-Петербург</t>
  </si>
  <si>
    <t xml:space="preserve">Республика Татарстан </t>
  </si>
  <si>
    <t xml:space="preserve">Воронежская область </t>
  </si>
  <si>
    <t xml:space="preserve">Москва </t>
  </si>
  <si>
    <t xml:space="preserve">Санкт-Петербург </t>
  </si>
  <si>
    <t xml:space="preserve">Новосибирская область </t>
  </si>
  <si>
    <t>Краснодарский край Карачаево-Черкесская республика</t>
  </si>
  <si>
    <t>Челябинская область Свердловская область</t>
  </si>
  <si>
    <t xml:space="preserve">Челябинская область </t>
  </si>
  <si>
    <t xml:space="preserve">Курганская область </t>
  </si>
  <si>
    <t>Московская область Ярославская область</t>
  </si>
  <si>
    <t>Москва Санкт-Петербург</t>
  </si>
  <si>
    <t>Московская область Самарская область</t>
  </si>
  <si>
    <t>Томская область Алтайский край</t>
  </si>
  <si>
    <t xml:space="preserve">Краснодарский край </t>
  </si>
  <si>
    <t>Краснодарский край Саратовская область</t>
  </si>
  <si>
    <t>Санкт-Петербург Республика Карелия</t>
  </si>
  <si>
    <t>Москва Московская область</t>
  </si>
  <si>
    <t>Краснодарский край ЮФО (К)</t>
  </si>
  <si>
    <t>Свердловская область Ханты-Мансийский автономный округ - Югра</t>
  </si>
  <si>
    <t xml:space="preserve">Московская область </t>
  </si>
  <si>
    <t xml:space="preserve">Ульяновская область </t>
  </si>
  <si>
    <t xml:space="preserve">Красноярский край </t>
  </si>
  <si>
    <t xml:space="preserve">Волгоградская область </t>
  </si>
  <si>
    <t>Сантк-Петербург Ленинградская</t>
  </si>
  <si>
    <t>Москва Пермский край</t>
  </si>
  <si>
    <t>Свердловская область Курганская область</t>
  </si>
  <si>
    <t>Санкт-Петербург Нижегородская область</t>
  </si>
  <si>
    <t>Москва Владимирская область</t>
  </si>
  <si>
    <t>Санкт-Петербург Липецкая область</t>
  </si>
  <si>
    <t xml:space="preserve">Республика Мордовия </t>
  </si>
  <si>
    <t xml:space="preserve">Тюменская область </t>
  </si>
  <si>
    <t xml:space="preserve">Ставропольский край </t>
  </si>
  <si>
    <t>Московская область Ямало-Ненецкий автономный округ</t>
  </si>
  <si>
    <t xml:space="preserve">Омская область </t>
  </si>
  <si>
    <t>Нижегородская область Чувашская республика</t>
  </si>
  <si>
    <t xml:space="preserve">Вологодская область </t>
  </si>
  <si>
    <t xml:space="preserve">Курская область </t>
  </si>
  <si>
    <t>Свердловская область Челябинская область</t>
  </si>
  <si>
    <t>Московская область Пензенская область</t>
  </si>
  <si>
    <t>Пензенская область Тульская область</t>
  </si>
  <si>
    <t>Санкт-Петербург Вологодская область</t>
  </si>
  <si>
    <t>Москва Смоленская область</t>
  </si>
  <si>
    <t>Московская область Пермский край</t>
  </si>
  <si>
    <t>Московская область Чувашская республика</t>
  </si>
  <si>
    <t xml:space="preserve">Свердловская область </t>
  </si>
  <si>
    <t xml:space="preserve">Мурманская область </t>
  </si>
  <si>
    <t xml:space="preserve">ЮФО (К) </t>
  </si>
  <si>
    <t>Москва Ханты-Мансийский автономный округ - Югра</t>
  </si>
  <si>
    <t xml:space="preserve">Нижегородская область </t>
  </si>
  <si>
    <t>Санкт-Петербург Тамбовская область</t>
  </si>
  <si>
    <t>Московская область Хабаровский край</t>
  </si>
  <si>
    <t>Москва Тверская область</t>
  </si>
  <si>
    <t>Московская область Брянская область</t>
  </si>
  <si>
    <t>Московская область Санкт-Петербург</t>
  </si>
  <si>
    <t>Ямало-Ненецкий автономный округ Чувашская республика</t>
  </si>
  <si>
    <t xml:space="preserve">Республика Башкортостан </t>
  </si>
  <si>
    <t>Санкт-Петербург Брянская область</t>
  </si>
  <si>
    <t>Санкт-Петербург Тверская область</t>
  </si>
  <si>
    <t xml:space="preserve">Тульская область </t>
  </si>
  <si>
    <t>Московская область Липецкая область</t>
  </si>
  <si>
    <t>Калининградская область Пермский край</t>
  </si>
  <si>
    <t>Краснодарский край Хабаровский край</t>
  </si>
  <si>
    <t>Москва Республика Карелия</t>
  </si>
  <si>
    <t>Краснодарский край Алтайский край</t>
  </si>
  <si>
    <t>Свердловская область Ямало-Ненецкий автономный округ</t>
  </si>
  <si>
    <t xml:space="preserve">Чувашская республика </t>
  </si>
  <si>
    <t xml:space="preserve">Ямало-Ненецкий автономный округ </t>
  </si>
  <si>
    <t>Московская область Тульская область</t>
  </si>
  <si>
    <t>Московская область Свердловская область</t>
  </si>
  <si>
    <t xml:space="preserve">Алтайский край </t>
  </si>
  <si>
    <t>Кировская область Санкт-Петербург</t>
  </si>
  <si>
    <t>Москва Республика Марий Эл</t>
  </si>
  <si>
    <t>Удмуртская республика Чувашская республика</t>
  </si>
  <si>
    <t>Московская область Новосибирская область</t>
  </si>
  <si>
    <t>Московская область Ставропольский край</t>
  </si>
  <si>
    <t>Волгоградская область Саратовская область</t>
  </si>
  <si>
    <t xml:space="preserve">Смоленская область </t>
  </si>
  <si>
    <t xml:space="preserve">Ростовская область </t>
  </si>
  <si>
    <t>Москва Приморский край</t>
  </si>
  <si>
    <t>Томская область Новосибирская область</t>
  </si>
  <si>
    <t xml:space="preserve">Пермский край </t>
  </si>
  <si>
    <t>Москва Нижегородская область</t>
  </si>
  <si>
    <t>Омская область Санкт-Петербург</t>
  </si>
  <si>
    <t xml:space="preserve">Кабардино-Балкарская республика </t>
  </si>
  <si>
    <t>Москва Ставропольский край</t>
  </si>
  <si>
    <t>Санкт-Петербург Владимирская область</t>
  </si>
  <si>
    <t>Москва ЮФО (К)</t>
  </si>
  <si>
    <t>Московская область Ростовская область</t>
  </si>
  <si>
    <t>Свердловская область Ставропольский край</t>
  </si>
  <si>
    <t>Ленинградская область Санкт-Петербург</t>
  </si>
  <si>
    <t>Липецкая область Кемеровская область</t>
  </si>
  <si>
    <t xml:space="preserve"> Санкт-Петербург</t>
  </si>
  <si>
    <t>Москва Ростовская область</t>
  </si>
  <si>
    <t xml:space="preserve">Республика Саха (Якутия) </t>
  </si>
  <si>
    <t>Москва Брянская область</t>
  </si>
  <si>
    <t>Москва Саратовская область</t>
  </si>
  <si>
    <t xml:space="preserve">Хабаровский край </t>
  </si>
  <si>
    <t xml:space="preserve">Самарская область </t>
  </si>
  <si>
    <t xml:space="preserve">Ярославская область </t>
  </si>
  <si>
    <t>Кировская область Челябинская область</t>
  </si>
  <si>
    <t xml:space="preserve">Белгородская область </t>
  </si>
  <si>
    <t>Московская область Смоленская область</t>
  </si>
  <si>
    <t>Московская область Челябинская область</t>
  </si>
  <si>
    <t>МС</t>
  </si>
  <si>
    <t>МСМК</t>
  </si>
  <si>
    <t>ЗМС</t>
  </si>
  <si>
    <t>Климов А.Г., Вашкевич И.Е.</t>
  </si>
  <si>
    <t>Ермолаев С.В., Пермяков О.А.</t>
  </si>
  <si>
    <t>Мащенко Р.М.</t>
  </si>
  <si>
    <t>Вдовин М.В., Полоницкий А.Е., Гатауллин Р.А.</t>
  </si>
  <si>
    <t>Шекин Д.А., Бахвалова Е.А.</t>
  </si>
  <si>
    <t>Кудрявцев В.Е., Грошев В.А.</t>
  </si>
  <si>
    <t>Вяльцева В.Г.</t>
  </si>
  <si>
    <t>Ермолаев С.В., Гангало Н.Н., Юнусова Е.М.</t>
  </si>
  <si>
    <t>Ермолаев С.В., Береглазов В.Н.</t>
  </si>
  <si>
    <t>Третьяков В.Г., Павлова Н.С.</t>
  </si>
  <si>
    <t>Колмаков С.В., Несговорова О.В.</t>
  </si>
  <si>
    <t>Ермолаев С.В., Гангало Н.Н.</t>
  </si>
  <si>
    <t>Климов А.Г.</t>
  </si>
  <si>
    <t>Маслаков В.М., Жуликов Н.М., Иванова И.Ю.</t>
  </si>
  <si>
    <t>Клевцов С.А., Земскова Е.Н.</t>
  </si>
  <si>
    <t>Бабкин А.П., Демиденкова Г.А.</t>
  </si>
  <si>
    <t>Азизьян А.А., Беликов Ю.Б., Беликова Н.И.</t>
  </si>
  <si>
    <t>Носов С.В., Сагайдак С.В., Гришкина В.П.</t>
  </si>
  <si>
    <t>Чемерисов Н.Ф.</t>
  </si>
  <si>
    <t>Омельченко Д.А., Бабкин А.П., Демиденкова Г.А.</t>
  </si>
  <si>
    <t>Ковтун Н.Н.</t>
  </si>
  <si>
    <t>Вяльцева В.Г., Сухова В.В.</t>
  </si>
  <si>
    <t>Шитов А.В., Килинкаров Р.М., Кульпин С.Ю.</t>
  </si>
  <si>
    <t>Журавский Г.А., Зотов А.С., Маслов А.М.</t>
  </si>
  <si>
    <t>Богатырева Т.М.</t>
  </si>
  <si>
    <t>Ларин А.С.</t>
  </si>
  <si>
    <t>Чемерисов Н.Ф., Лиман В.П.</t>
  </si>
  <si>
    <t>Зубрилина Т.Г., Вашкевич И.Е., Чалый Ю.В.</t>
  </si>
  <si>
    <t>Зверева Т.Г., Куликова Е.Ю.</t>
  </si>
  <si>
    <t>Клочкова Е.Ю.</t>
  </si>
  <si>
    <t>Гладкова О.С.</t>
  </si>
  <si>
    <t>Куликова Е.Ю., Зеленцова Т.П., Силкин А.Ф.</t>
  </si>
  <si>
    <t>Куликова Е.Ю., Седова Н.А., Геворкян Р.О.</t>
  </si>
  <si>
    <t>Морочко М.А., Литовченко И.Е.</t>
  </si>
  <si>
    <t>Шекин Д.А., Бахвалова Е.А., Бурмистрова Н.И.</t>
  </si>
  <si>
    <t>Куликова Е.Ю., Буровцева Н.В.</t>
  </si>
  <si>
    <t>Сергеев О.В., Артемьев Н.И.</t>
  </si>
  <si>
    <t>Власов А.В., Городовиченко В.А.</t>
  </si>
  <si>
    <t>Полонников А.В.</t>
  </si>
  <si>
    <t>Смирнов С.В., Смирнова Л.А.</t>
  </si>
  <si>
    <t>Назаров В.И., Петров С.Г., Шекин Д.А.</t>
  </si>
  <si>
    <t>Смирнов В.Ф., Шульга М.В.</t>
  </si>
  <si>
    <t>Бухашеев А.Г., Богатов А.М., Боярищева А.А.</t>
  </si>
  <si>
    <t>Михеева В.В., Смирнов Р.П.</t>
  </si>
  <si>
    <t>Белова С.И., Белова Е.А., Шармин Е.А.</t>
  </si>
  <si>
    <t>Мамонов В.В.</t>
  </si>
  <si>
    <t>Леоненко С.Г., Леоненко Л.С.</t>
  </si>
  <si>
    <t>Кайдалин В.С.</t>
  </si>
  <si>
    <t>Бухашеев А.Г., Боярищева А.А.</t>
  </si>
  <si>
    <t>Осипов С.А., Аплачкин А.И.</t>
  </si>
  <si>
    <t>Осипов С.А., Кругликов Н.И.</t>
  </si>
  <si>
    <t>Слепенчук А.М.</t>
  </si>
  <si>
    <t>Попов С.А., Попова Е.И., Попов А.С.</t>
  </si>
  <si>
    <t>Цыганова Н.П., Божко В.А., Кузнецов М.П.</t>
  </si>
  <si>
    <t>Хрущелева Н.П., Князев С.А.</t>
  </si>
  <si>
    <t>Ахметов А.Р.</t>
  </si>
  <si>
    <t>Князев С.А., Гаврикова Г.В., Гавриков С.А.</t>
  </si>
  <si>
    <t>Абрамов Ю.С., Демидович В.И., Шевченко В.В.</t>
  </si>
  <si>
    <t>Телятников М.М., Кульпин С.Ю.</t>
  </si>
  <si>
    <t>Онуфриенко А.И., Онуфриенко Д.А.</t>
  </si>
  <si>
    <t>Алексеева Н.А., Мироненко В.И.</t>
  </si>
  <si>
    <t>Цыганова Н.П., Божко В.А., Гроза В.Л.</t>
  </si>
  <si>
    <t>Фролова Т.С., Комолов В.А.</t>
  </si>
  <si>
    <t>Цыплаков А.В., Волошин Л.А., Ерченко Е.П.</t>
  </si>
  <si>
    <t>Хангельдиев Г.А., Давалов В.Н., Апарин С.И.</t>
  </si>
  <si>
    <t>Иванова В.С.</t>
  </si>
  <si>
    <t>Назаров В.И., Петров С.Г., Трубин Ю.Н.</t>
  </si>
  <si>
    <t>Кириллов Ю.А., Климов А.Г.</t>
  </si>
  <si>
    <t>Волкова И.В., Волков А.А.</t>
  </si>
  <si>
    <t>Непомнящая И.А., Игаева Л.Ф.</t>
  </si>
  <si>
    <t>Чебыкина Т.Г., Матюхин Н.И., Ларюкова Е.М.</t>
  </si>
  <si>
    <t>Малиновская Н.А., Верещагина З.Г.</t>
  </si>
  <si>
    <t>Агарков В.Н., Пономарев В.В., Куликова Е.Ю.</t>
  </si>
  <si>
    <t>Вакарина М.Т., Кудрявцев В.Е.</t>
  </si>
  <si>
    <t>Цыплаков А.В., Лупатов Р.М.</t>
  </si>
  <si>
    <t>Куликова Е.Ю., Пинчук В.П., Калина Т.В.</t>
  </si>
  <si>
    <t>Лотова Э.В.</t>
  </si>
  <si>
    <t>Фролова Е.Л., Плескач-Стыркина С.П., Митькин Л.Е., Баталов А.В.</t>
  </si>
  <si>
    <t>Клевцова Н.В.</t>
  </si>
  <si>
    <t>Игнатьев Н.П.</t>
  </si>
  <si>
    <t>Зайцева О.В., Зюзько Л.В., Шашкова О.О.</t>
  </si>
  <si>
    <t>Давалов В.Н., Попов С.А.</t>
  </si>
  <si>
    <t>Наместникова Л.В.</t>
  </si>
  <si>
    <t>Богатырева Т.М., Голубенко Ю.И.</t>
  </si>
  <si>
    <t>Кузнецов А.В., Соболева Л.И., Чебыкина Т.Г., Матюхин Н.И.</t>
  </si>
  <si>
    <t>Купин А.Д.</t>
  </si>
  <si>
    <t>Маслаков В.М., Жуликов Н.М., Мерзлякова Н.В.</t>
  </si>
  <si>
    <t>Сергеев О.В.</t>
  </si>
  <si>
    <t>Котовский В.Ю., Панов В.С.</t>
  </si>
  <si>
    <t>Клевцова Н.В., Панина Е.А.</t>
  </si>
  <si>
    <t>Руденко В.Д., Руденко Е.Н.</t>
  </si>
  <si>
    <t>Войнова С.Е.</t>
  </si>
  <si>
    <t>Черепанов С.Ф., Пудов Е.Н.</t>
  </si>
  <si>
    <t>Пудов Е.Н., Колесов Д.В.</t>
  </si>
  <si>
    <t>Яникеев А.Н., Кузнецов М.П., Хохряков Н.П.</t>
  </si>
  <si>
    <t>Седов С.В., Шармин Е.А.</t>
  </si>
  <si>
    <t>Анисимов В.Н.</t>
  </si>
  <si>
    <t>Лемзин В.И.</t>
  </si>
  <si>
    <t>Морозов В.И.</t>
  </si>
  <si>
    <t>Краус А.А., Сивченко А.В., Скаморовский О.А.</t>
  </si>
  <si>
    <t>Морозов В.И., Антюх Н.Н.</t>
  </si>
  <si>
    <t>Телятников М.М., Кузьмич В.Ф.</t>
  </si>
  <si>
    <t>Толмачёв А.С., Кацан Т.Н.</t>
  </si>
  <si>
    <t>Барышников А.С., Попов А.С., Улога М.В.</t>
  </si>
  <si>
    <t>Белоусов А.О., Сычаев М.М., Сударева Н.И.</t>
  </si>
  <si>
    <t>Тихонов А.В., Тихонова М.С.</t>
  </si>
  <si>
    <t>Сретенцев В.В., Вовк Т.И.</t>
  </si>
  <si>
    <t>Ромащенко А.А., Вашкевич И.Е., Чалый Ю.В.</t>
  </si>
  <si>
    <t>Божко В.А., Соколенко Е.В., Трубников В.П.</t>
  </si>
  <si>
    <t>Невьянцев В., Архипов Ф.М., Штырц В.В.</t>
  </si>
  <si>
    <t>Синицын А.В., Беляков Ю.Б.</t>
  </si>
  <si>
    <t>Бабанин С.Н., Белов М.К.</t>
  </si>
  <si>
    <t>Данилова Т.П.</t>
  </si>
  <si>
    <t>Боричевский А.Я., Дернов Л.</t>
  </si>
  <si>
    <t>Колодко Н.А., Коптюх И.Н., Яковенко Г.М.</t>
  </si>
  <si>
    <t>Андреев А.В., Савинская Н.М.</t>
  </si>
  <si>
    <t>Жуков А.А.</t>
  </si>
  <si>
    <t>Запольский Д.В., Пестрецова С.Н., Васильев С.В.</t>
  </si>
  <si>
    <t>Котов С.В., Диаздинов О.В.</t>
  </si>
  <si>
    <t>Озроков А.Б., Рыженко С.Н.</t>
  </si>
  <si>
    <t>Садов М.В., Зубовский В.Г.</t>
  </si>
  <si>
    <t>Морозова С.В.</t>
  </si>
  <si>
    <t>Крохмалёв А.В., Самойлов А.В., Лохова А.А.</t>
  </si>
  <si>
    <t>Садов М.В., Садова Н.И.</t>
  </si>
  <si>
    <t>Королёв В.В.</t>
  </si>
  <si>
    <t>Чернявская О.М., Чернявский С.К.</t>
  </si>
  <si>
    <t>Горшков А.И.</t>
  </si>
  <si>
    <t>Нижельская Т.Г., Барахтенко Л.М.</t>
  </si>
  <si>
    <t>Пшеничнов В.Н., Фастова О.А.</t>
  </si>
  <si>
    <t>Креглева И.А.</t>
  </si>
  <si>
    <t>Литвинов Я.А., Терентьева В.С.</t>
  </si>
  <si>
    <t>Беденеков А.Н., Исковский А.В.</t>
  </si>
  <si>
    <t>Исаев А.Н.</t>
  </si>
  <si>
    <t>Садов М.В., Садова В.М.</t>
  </si>
  <si>
    <t>Быков В.А., Шикунов И.В.</t>
  </si>
  <si>
    <t>Шевченко В.В., Козлов В.О.</t>
  </si>
  <si>
    <t>Херсонцев В.С.</t>
  </si>
  <si>
    <t>Коптюх И.Н., Садов М.В.</t>
  </si>
  <si>
    <t>Миленин В.А., Прошкина М.В.</t>
  </si>
  <si>
    <t>Черепанов А.Н.</t>
  </si>
  <si>
    <t>Баканов О.Д., Семенов В.О.</t>
  </si>
  <si>
    <t>Смирнов В.Ф., Лияскин А.С., Гончарова Е.Н.</t>
  </si>
  <si>
    <t>Королев М.И., Канашевич А.М., Стегачёв И.Н.</t>
  </si>
  <si>
    <t>Арсенова А.Е., Арсенов В.Д.</t>
  </si>
  <si>
    <t>Линкевич Н.С., Линкевич Е.А.</t>
  </si>
  <si>
    <t>Семашко Е.В., Волкова И.В.</t>
  </si>
  <si>
    <t>Мочалов С.С., Мочалова Е.С.</t>
  </si>
  <si>
    <t>Андреев М.В., Андреева О.П., Андреев В.М.</t>
  </si>
  <si>
    <t>Гертлейн А.И.</t>
  </si>
  <si>
    <t>Нечаев П.А.</t>
  </si>
  <si>
    <t>Белевская Е.В., Белевский С.В.</t>
  </si>
  <si>
    <t>Тер-Аванесов Е.М., Соколов В.Ф., Климов А.Г.</t>
  </si>
  <si>
    <t>Черепанова И.Н., Черепанов А.Н.</t>
  </si>
  <si>
    <t>Савинов Е.В., Шемигон О.С.</t>
  </si>
  <si>
    <t>Пирожков С.В., Фуников В.В.</t>
  </si>
  <si>
    <t>Кондов Г.Н., Иванов А.И.</t>
  </si>
  <si>
    <t>Мишкин В.С., Письменный А.В.</t>
  </si>
  <si>
    <t>Шемигон О.С., Кувалдина Т.В., Шемигон С.С.</t>
  </si>
  <si>
    <t>Смирнов В.Ф., Григорьева Е.Н., Лияскин А.С.</t>
  </si>
  <si>
    <t>Шемигон О.С., Хозяшева С.А.</t>
  </si>
  <si>
    <t>Турулина Т.Н., Зигизмунд О.Б., Хритова Г.В.</t>
  </si>
  <si>
    <t>Плутахин В.В., Волкова И.В.</t>
  </si>
  <si>
    <t>Козловская М.А.</t>
  </si>
  <si>
    <t>Белкова О.Н., Белков Г.А.</t>
  </si>
  <si>
    <t>Рынина Е.И., Мухамедов Г.А.</t>
  </si>
  <si>
    <t>Плутахин В.В.</t>
  </si>
  <si>
    <t>Филинова С.К., Руденко В.Г., Огвоздина Т.В.</t>
  </si>
  <si>
    <t>Гутенкова Г.Н., Смольяков С.М.</t>
  </si>
  <si>
    <t>Огвоздина Т.В., Сергеева Е.В.</t>
  </si>
  <si>
    <t>Трушков А.Н.</t>
  </si>
  <si>
    <t>Обушный Д.А.</t>
  </si>
  <si>
    <t>Кушкин В.Ю.</t>
  </si>
  <si>
    <t>Копылев С.С., Бибикин Е.В.</t>
  </si>
  <si>
    <t>Колмаков С.В.</t>
  </si>
  <si>
    <t>Хайкин В.Е., Трубин Ю.Н.</t>
  </si>
  <si>
    <t>Лобачёва Е.Н., Кузин В.В.</t>
  </si>
  <si>
    <t>Лебедев С.А., Кашнов М.А.</t>
  </si>
  <si>
    <t>Кузин В.В., Рынина Е.И.</t>
  </si>
  <si>
    <t>Лобойко В.В.</t>
  </si>
  <si>
    <t>Журавский Г.А., Фёдоров Л.Л., Федорова Т.С.</t>
  </si>
  <si>
    <t>Федоров Л.Л., Федорова Т.С.</t>
  </si>
  <si>
    <t>Пономаренко М.И., Пономаренко А.Н.</t>
  </si>
  <si>
    <t>Березуцкая Н.Н., Березуцкий В.В., Бугаков С.А.</t>
  </si>
  <si>
    <t>Сафонов В.Г., Парамонова И.П., Колодко Н.А.</t>
  </si>
  <si>
    <t>Синицын А.В.</t>
  </si>
  <si>
    <t>Шумаков Е.Г., Тихонов А.В., Тихонова М.С.</t>
  </si>
  <si>
    <t xml:space="preserve"> МАУ "СШОР "Спутник", СПб ГБУ ЦОП "ШВСМ по легкой атлетике</t>
  </si>
  <si>
    <t xml:space="preserve"> Спортивный клуб "Нефтехимик" ПАО "НКНХ"</t>
  </si>
  <si>
    <t xml:space="preserve"> МБУ "СШОР № 5"</t>
  </si>
  <si>
    <t xml:space="preserve"> ФАУ МО РФ ЦСКА  СШОР по легкой атлетике имени Н.А. Пономаревой</t>
  </si>
  <si>
    <t xml:space="preserve"> СПб ГБУ СШОР "Академия легкой атлетики Санкт-Петербурга"</t>
  </si>
  <si>
    <t xml:space="preserve"> ГАУ НСО "РЦСП СК и СР"Р</t>
  </si>
  <si>
    <t>Министерство спорта ГБУ КК  "РЦСП по легкой атлетике", ЦСП КЧР, ГБУ КК "ЦОП по легкой атлетике"</t>
  </si>
  <si>
    <t xml:space="preserve">  МБУ СШОР №1 по л/а г.Челябинска</t>
  </si>
  <si>
    <t xml:space="preserve"> ГБУ "СШОР № 1" г. Курган</t>
  </si>
  <si>
    <t xml:space="preserve"> МУДО  КСДЮСШОР  «Зоркий», ГУ ЯО РЦСП, МУ СШОР № 2</t>
  </si>
  <si>
    <t xml:space="preserve"> ГБУ "СШОР № 1" г. Курган, ШГПУ, ГАУ "ЦСП КО"</t>
  </si>
  <si>
    <t>РА ГБУ "ЦСП по легкой атлетике" Москомспорта, ГБУ "ЦОП по легкой атлетике" Москомспорта, СПб ГБУ ЦОП "ШВСМ по легкой атлетике"</t>
  </si>
  <si>
    <t>ВС ГБУ МО "ЦСП ОВС", ГБУ МО "СШОР по легкой атлетике", МБУ г.о. Самара "СШОР № 2"</t>
  </si>
  <si>
    <t xml:space="preserve"> ГАУ НСО "РЦСП СК и СР"</t>
  </si>
  <si>
    <t>ВС, ЦСКА ОГАУ ТО СШОР, КГБ ПОУ "АКУОР"</t>
  </si>
  <si>
    <t xml:space="preserve"> ГБУ ВО "СШОР № 21"</t>
  </si>
  <si>
    <t xml:space="preserve"> ГБУ "СШОР "Луч" Москомспорта</t>
  </si>
  <si>
    <t xml:space="preserve"> ГБУ КК  "РЦСП по легкой атлетике"</t>
  </si>
  <si>
    <t xml:space="preserve"> ГБУ КК "ЦОП по легкой атлетике", ГБУ КК  "РЦСП по легкой атлетике"</t>
  </si>
  <si>
    <t xml:space="preserve"> СПб ГБУ ЦОП "ШВСМ по легкой атлетике", МУ "СШОР № 3" </t>
  </si>
  <si>
    <t>ВС ГБУ МО "ЦСП ОВС", ГАУ "СШОР № 6"</t>
  </si>
  <si>
    <t xml:space="preserve"> ГБУ "МГФСО" Москомспорта, ГБУ МО "СШОР по легкой атлетике"</t>
  </si>
  <si>
    <t xml:space="preserve"> ГБУ СШОР по легкой атлетике и фехтованию Выборгского района , СПб ГБПОУ "УОР № 1"</t>
  </si>
  <si>
    <t xml:space="preserve"> СПб ГБУ ЦОП "ШВСМ по легкой атлетике"</t>
  </si>
  <si>
    <t xml:space="preserve"> ГБУ КК "ЦОП по легкой атлетике", ГБУ РК "Спортивная школа №1"</t>
  </si>
  <si>
    <t xml:space="preserve"> МАУ "СШ "Лидер"</t>
  </si>
  <si>
    <t xml:space="preserve"> МБУ ФСО "СШОР "Авангард", СК "Химик"</t>
  </si>
  <si>
    <t>МГФСО ГБУ "МГФСО" Москомспорта</t>
  </si>
  <si>
    <t xml:space="preserve"> ОГБУ "ССШОР по легкой атлетике"</t>
  </si>
  <si>
    <t xml:space="preserve"> ГБУ "МГФСО" Москомспорта</t>
  </si>
  <si>
    <t>Академия летних видов спорта КГАУ "РЦСП "Академия летних видов спорта", МАУ "СШОР "Спутник"</t>
  </si>
  <si>
    <t xml:space="preserve">  МБУ СШОР № 5 (г. Волгоград)</t>
  </si>
  <si>
    <t xml:space="preserve"> СПб ГБУ ЦОП "ШВСМ по легкой атлетике" </t>
  </si>
  <si>
    <t xml:space="preserve"> МБУ СШ "Лидер"</t>
  </si>
  <si>
    <t>ВС ГБУ "ЦОП по легкой атлетике" Москомспорта, КГАОУ ДО "СДЮСШОР "Старт"</t>
  </si>
  <si>
    <t xml:space="preserve"> ГАУ СО "ЦСП", ЧУ СК"Луч", ГАУ "ЦСП КО"</t>
  </si>
  <si>
    <t xml:space="preserve"> СПб ГБУ ЦОП "ШВСМ по легкой атлетике" (Санкт-Петербург), МБУ "КСШОР № 1"</t>
  </si>
  <si>
    <t>Министерство спорта ГБУ КК "ЦОП по легкой атлетике", РГБУ "КСШ " СПАРТАК"</t>
  </si>
  <si>
    <t xml:space="preserve"> ГБУ "ФСО "Юность Москвы" Москомспорта</t>
  </si>
  <si>
    <t xml:space="preserve"> ГБУ "СШОР" "Академия легкой атлетики Санкт-Петербурга"</t>
  </si>
  <si>
    <t xml:space="preserve"> ГБУ РМ "КСШОР"</t>
  </si>
  <si>
    <t xml:space="preserve"> ГАУ ТО "ОСШОР", ТЮМГУ</t>
  </si>
  <si>
    <t xml:space="preserve"> МБУ СШОР №1 г. Сочи</t>
  </si>
  <si>
    <t xml:space="preserve"> МАУ ДО Пуровская районная СДЮСШОР "АВАНГАРД", СШОР -"ЛИДЕР"</t>
  </si>
  <si>
    <t xml:space="preserve"> МБУ КСШОР №1 , ГАУ НО "ЦСП", БУ "СШОР № 1 им. В.Егоровой" Минспорта Чувашии, БПОУ "Чебоксарское УОР имени В.М. Краснова" Минспорта Чувашии</t>
  </si>
  <si>
    <t xml:space="preserve"> АУ ФКиС ВО "ЦСП"</t>
  </si>
  <si>
    <t xml:space="preserve"> МБУ ДО «ДЮСШ №1»</t>
  </si>
  <si>
    <t xml:space="preserve"> МБУ СШОР № 1 г. Сочи</t>
  </si>
  <si>
    <t>Динамо ГАУ НСО "РЦСП СК и СР",ФГБОУ ВО Новосибирский ГАУ</t>
  </si>
  <si>
    <t>ВС, ЦСКА ГБУ "СШОР "Луч" Москомспорта</t>
  </si>
  <si>
    <t xml:space="preserve"> ГБУ КК "РЦСП по легкой атлетике"</t>
  </si>
  <si>
    <t xml:space="preserve"> ГАУ СО "ЦСП", МБУ СШОР № 2 по легкой атлетике имени Л.Н.Мосеева г.Челябинск</t>
  </si>
  <si>
    <t xml:space="preserve"> ГБУ МО "СШОР по легкой атлетике", ГБУ ПО "Комплексная СШОР", ГАУ ЦСП ПО</t>
  </si>
  <si>
    <t xml:space="preserve"> МКУДО Нововоронежская ДЮСШ </t>
  </si>
  <si>
    <t xml:space="preserve"> КГАУ "РЦСП "Академия летних видов спорта", МОУ ДО ДЮСШ</t>
  </si>
  <si>
    <t xml:space="preserve">  МБУ СШОР № 5 (г. Волгоград), ВГАФК</t>
  </si>
  <si>
    <t>Динамо ГАУ НСО "РЦСП СК и СР",    ФГБОУ ВО "НГПУ</t>
  </si>
  <si>
    <t xml:space="preserve"> ГАУ ЦСП ПО , ГУ ТО ЦСП, МБУ СШОР "Легкая атлетика" г. Тула</t>
  </si>
  <si>
    <t>Профсоюзы СПб ГБУ ЦОП "ШВСМ по легкой атлетике", АУ ФКиС ВО "ЦСП"</t>
  </si>
  <si>
    <t xml:space="preserve"> ОБУ ЦСП "ШВСМ", ОБУ СШОР «Урожай»</t>
  </si>
  <si>
    <t xml:space="preserve"> ГБУ ВО "СШОР № 21", АУ ВО "ЦСПСК"</t>
  </si>
  <si>
    <t xml:space="preserve"> ГБУ "ЦОП по легкой атлетике" Москомспорта, СОГБУ "ЦСП ССК Смоленской области"</t>
  </si>
  <si>
    <t>Динамо ГБУ МО "ЦСП ОВС", ГК АУ "ЦСП ПК", КГАУ "СШОР "Старт"</t>
  </si>
  <si>
    <t xml:space="preserve"> ГБУ МО "ЦСП ОВС", АУ "ЦСП им. А. Игнатьева " Минспорта Чувашии</t>
  </si>
  <si>
    <t xml:space="preserve"> ГАУ СО "ЦСП", СК "Спутник"</t>
  </si>
  <si>
    <t xml:space="preserve"> МАУ СШОР № 4, ГАУМО "ЦСП"</t>
  </si>
  <si>
    <t xml:space="preserve"> МБУ СШОР № 2 по легкой атлетике имени Л.Н.Мосеева г.Челябинск</t>
  </si>
  <si>
    <t xml:space="preserve"> ГБУ РК "СШОР по легкой атлетике № 1"</t>
  </si>
  <si>
    <t>Москомспорт ГБУ "ЦОП по легкой атлетике" Москомспорта</t>
  </si>
  <si>
    <t xml:space="preserve"> МБУ ДО "ДЮСШ "Нижегородец"</t>
  </si>
  <si>
    <t xml:space="preserve"> СПб ГБУ ЦОП "ШВСМ по легкой атлетике", МБОУ ДО "ДЮСШ" г. Мичуринска </t>
  </si>
  <si>
    <t xml:space="preserve">  ГБУ МО "ЦОВС", МБОУ ДО «СДЮШОР № 4»</t>
  </si>
  <si>
    <t xml:space="preserve"> ГБУ "ЦОП по легкой атлетике" Москомспорта, МУДО "КС СДЮСШОР № 1" г. Ржева</t>
  </si>
  <si>
    <t xml:space="preserve"> ГБУ МО "СШОР по легкой атлетике", ГБУ БО СШОР по легкой атлетике им. В.Д. Самотесова.</t>
  </si>
  <si>
    <t xml:space="preserve"> ГБУ МО "СШОР по легкой атлетике"</t>
  </si>
  <si>
    <t xml:space="preserve"> МАУ ДО Пуровская районная СДЮСШОР "АВАНГАРД", АУ "СШОР № 3" Минспорта Чувашии </t>
  </si>
  <si>
    <t xml:space="preserve"> СК им. Н. Гастелло</t>
  </si>
  <si>
    <t xml:space="preserve"> СПб ГБУ ЦОП "ШВСМ по легкой атлетике", ГБУ БО СШОР по легкой атлетике им. В.Д. Самотесова., СПб ГБУ ЦОП "ШВСМ по легкой атлетике"</t>
  </si>
  <si>
    <t xml:space="preserve"> СПб ГБУ ЦОП "ШВСМ по легкой атлетике", СПб ГБПОУ "УОР № 1", ГБУ "КСШОР № 2"</t>
  </si>
  <si>
    <t xml:space="preserve"> ГУ ТО ЦСП, МБУ СШОР "Легкая атлетика" г. Тула</t>
  </si>
  <si>
    <t xml:space="preserve"> ГБУ МО "ЦСП ОВС", МБУ "СШОР № 5"</t>
  </si>
  <si>
    <t xml:space="preserve"> ГБУ МО "ЦСП ОВС", ГБУ МО «СШОР по легкой атлетике»</t>
  </si>
  <si>
    <t xml:space="preserve"> ГАУ КО "ЦСП СК", МБУ "СШОР "Старт"</t>
  </si>
  <si>
    <t xml:space="preserve"> ГБУ КК  "РЦСП по легкой атлетике", ГБУ КК "ЦОП по легкой атлетике", МБОУ ДО ДЮСШ "Максимум"</t>
  </si>
  <si>
    <t xml:space="preserve"> СПб ГБУ ЦОП "ШВСМ по легкой атлетике" </t>
  </si>
  <si>
    <t>ВС ГБУ "ЦОП по легкой атлетике" Москомспорта, АУ РК ЦСП "ШВСМ"</t>
  </si>
  <si>
    <t xml:space="preserve"> ГБУ СШОР № 2 Московского района</t>
  </si>
  <si>
    <t xml:space="preserve"> ГБУ КК  "РЦСП по легкой атлетике", МБУ СП СШОР № 2</t>
  </si>
  <si>
    <t xml:space="preserve"> ГАУ ТО "ОСШОР", МАУ ДО ДЮСАШ "НЕГЕ" Города Тюмени</t>
  </si>
  <si>
    <t xml:space="preserve"> МАУ ДО Пуровская районная СДЮСШОР "АВАНГАРД", ЧУ СК"Луч", ЦСП</t>
  </si>
  <si>
    <t xml:space="preserve"> СШОР "МБУ СШОР "Фламинго" по легкой атлетикеФламинго"</t>
  </si>
  <si>
    <t>Динамо ГАУ НСО "РЦСП СК и СР"</t>
  </si>
  <si>
    <t xml:space="preserve"> АУ  "СШОР № 3" Минспорта Чувашии , АУ "ЦСП имени А. Игнатьева" МИинспорта Чувашии</t>
  </si>
  <si>
    <t xml:space="preserve"> МАУ ДО Пуровская районная СДЮСШОР "АВАНГАРД"</t>
  </si>
  <si>
    <t xml:space="preserve"> БУ ОО "СШОР"</t>
  </si>
  <si>
    <t xml:space="preserve"> ОБУ СШОР "Урожай"</t>
  </si>
  <si>
    <t xml:space="preserve"> ГБУ МО "ЦСП ОВС", ГБУ МО "СШОР по легкой атлетике", МБУ СШОР «Легкая Атлетика»</t>
  </si>
  <si>
    <t xml:space="preserve"> ГБУ МО "ЦСП ОВС", ГБУ МО "СШОР по легкой атлетике", МОО СК "Спутник" г. Нижнего Тагила</t>
  </si>
  <si>
    <t xml:space="preserve"> МАУ "НЦВСМ" </t>
  </si>
  <si>
    <t xml:space="preserve"> КГБ ПОУ "Алтайское училище олимпийского резерва"</t>
  </si>
  <si>
    <t xml:space="preserve"> КОГАУ "ВятСШОР" ,СПб ГБУ ЦОП "ШВСМ по легкой атлетике" </t>
  </si>
  <si>
    <t xml:space="preserve"> ГБУ "СШОР "Луч" Москомспорта, ГБУ РМЭ "ЦСП"</t>
  </si>
  <si>
    <t xml:space="preserve"> МБУ ДО "Каракулинская ДЮСШ", АУ "СШОР №3" Минспорта Чувашии</t>
  </si>
  <si>
    <t>ВС ГБУ МО "ЦСП ОВС", ГБУ МО "СШОР по легкой атлетике", ГАУ НСО "РЦСП СК и СР"</t>
  </si>
  <si>
    <t>Динамо ГУ ТО ЦСП, МБУ СШОР "Легкая атлетика" г. Тула</t>
  </si>
  <si>
    <t xml:space="preserve"> ГБУ МО "ЦСП ОВС", ГБУ БО СШОР по легкой атлетике им. В.Д. Самотесова.</t>
  </si>
  <si>
    <t xml:space="preserve"> ГБУ МО "ЦСП ОВС", ГБУ СК "РЦСП", МБУ ДО ДЮСШ (г. Есентуки)</t>
  </si>
  <si>
    <t xml:space="preserve">  МБУ СШОР № 5 (г. Волгоград),  ГАПОУ ВО "УОР имени дважды Героя Советского Союза А.И. Родимцева"</t>
  </si>
  <si>
    <t xml:space="preserve"> ЦСП 72, МАУ ДО "ДЮСШ" Ишимского района</t>
  </si>
  <si>
    <t xml:space="preserve"> СК Сафоново, СШОР им. Ф.Т.Михеенко</t>
  </si>
  <si>
    <t>МС РТ ГАУ ЦСП МС РТ, МБУ "СШОР "Атлетика"" г. Казани</t>
  </si>
  <si>
    <t xml:space="preserve"> ГБУ МО "ЦСП ОВС", ГБУ МО "СШОР по легкой атлетике"</t>
  </si>
  <si>
    <t xml:space="preserve"> ОБУ ЦСП "ШВСМ",  СШОР Железногорск</t>
  </si>
  <si>
    <t xml:space="preserve"> ГБУ РО "ЦОП № 1"  (г. Ростов-на-Дону)</t>
  </si>
  <si>
    <t>Д ГБУ "СШОР "Луч" Москомспорта, КГАУ "ЦСП - ШВСМ"</t>
  </si>
  <si>
    <t>ВС, ЦСКА  МБУ ДО ДЮСШ № 1 (г. Томск), ОГАУ ТО СШОР, ГАУ НСО "РЦСП СК и СР"</t>
  </si>
  <si>
    <t xml:space="preserve"> ГАУ СО "ЦСП", УРФУ</t>
  </si>
  <si>
    <t xml:space="preserve"> ФГБОУ ВО "ЧГИФК", МБУ ДО "ЦДО" (с. Кочево), ГКАУ ЦСП "Пермского края"</t>
  </si>
  <si>
    <t xml:space="preserve"> ГБУ КК "ЦОП по легкой атлетике", ГБУ КК"РЦСП по легкой атлетике"</t>
  </si>
  <si>
    <t xml:space="preserve"> ФГБУ ПОО "Сибирское ГУОР"</t>
  </si>
  <si>
    <t xml:space="preserve">  ГБУ "ЦОП по легкой атлетике" Москомспорта , ГБУ СШОР "Академия легкой атлетики Санк-Петербурга"</t>
  </si>
  <si>
    <t xml:space="preserve"> ГБУ "СШОР "Луч" Москомспорта, МБУ "КСШОР № 1"</t>
  </si>
  <si>
    <t xml:space="preserve"> МБУ ФСО "СШОР "Авангард", ГБУ МО "ЦСП ОВС"</t>
  </si>
  <si>
    <t>ВС ГБУ "МГФСО" Москомспорта</t>
  </si>
  <si>
    <t xml:space="preserve"> ГБУ "ЦОП по легкой атлетике" Москомспорта</t>
  </si>
  <si>
    <t>Минспорт КБР ГКУ "ЦСП СК КБР", ГКУ КБР "СШОР № 1"</t>
  </si>
  <si>
    <t xml:space="preserve">  МБУ СШОР № 5 (г.Волгоград)</t>
  </si>
  <si>
    <t xml:space="preserve"> ГБУ СК РЦСП, ГБПОУ СК СУОР</t>
  </si>
  <si>
    <t xml:space="preserve"> ГБУ "СШОР "Луч", МБУ "КСШОР №1"</t>
  </si>
  <si>
    <t xml:space="preserve"> ГБУ СШОР "Академия легкой атлетики Санкт-Петербурга"</t>
  </si>
  <si>
    <t xml:space="preserve"> ГБУ "ЦОП по легкой атлетике" Москомспорта, ГБУ СК "СШОР по легкой атлетике"</t>
  </si>
  <si>
    <t xml:space="preserve">  МБУ СШОР № 10 (г. Волгоград),  ГАПОУ ВО "УОР имени дважды Героя Советского Союза А.И.Родимцева"</t>
  </si>
  <si>
    <t xml:space="preserve"> ГБУ РО "ЦОП № 1" (г. Ростов-на-Дону)</t>
  </si>
  <si>
    <t xml:space="preserve"> СШОР им. Ф.Т.Михеенко</t>
  </si>
  <si>
    <t xml:space="preserve"> ГБУ СШОР "Академия легкой атлетики Санк-Петербурга" , МБУ "СШОР № 4", МБУ  "СШОР № 4"</t>
  </si>
  <si>
    <t xml:space="preserve"> ГБУ "ЦОП по легкой атлетике" Москомспорта, ГБУ РК «Спортивная школа №1».</t>
  </si>
  <si>
    <t xml:space="preserve"> МБУ "СШОР № 5", АУ ВО "ЦСПСК"</t>
  </si>
  <si>
    <t xml:space="preserve"> ГБУ МО "ЦСП ОВС", ГБУ РО "ЦОП № 1" (г. Ростов-на-Дону)</t>
  </si>
  <si>
    <t xml:space="preserve"> ГБУ МО "ЦСП ОВС", ГБПОУ МО "УОР № 1", МБУ "СШ - Центр спорта "Метеор" </t>
  </si>
  <si>
    <t xml:space="preserve"> ГБПОУ МО "УОР № 2", МБУ "СШ - Центр спорта "Метеор"</t>
  </si>
  <si>
    <t>ВС ГБУ МО "ЦСП ОВС", ГАУ СО "ЦСПССКСО", МБУДО СДЮСШОР № 3 "Легкая атлетика"</t>
  </si>
  <si>
    <t xml:space="preserve"> ГАУ СО "ЦСП", ГБУ СК "РЦСП"</t>
  </si>
  <si>
    <t xml:space="preserve"> МБУ ФСО "СШОР "Авангард", ГБУ МО "ЦОВС"</t>
  </si>
  <si>
    <t xml:space="preserve"> ГБУ МО "ЦСП ОВС", МУ ДСШ  (г. Люберцы)</t>
  </si>
  <si>
    <t xml:space="preserve"> ЦСП ЛО "Ижора",МБОУ ДО "Гатчинская ДЮСШ № 1",ГБУ СШОР "Академия легкой атлетики Санк-Петербурга"</t>
  </si>
  <si>
    <t xml:space="preserve"> ГБУ ЛО ЦСП, ГБФСУ КО "СШОР по легкой атлетике им. В.А. Савенкова"</t>
  </si>
  <si>
    <t xml:space="preserve"> ФГБУ ПОО "Сибирское ГУОР",БУ ОО "ООЦСП", БУ ОО "СШОР"</t>
  </si>
  <si>
    <t xml:space="preserve"> СПб ГБПОУ "УОР № 1</t>
  </si>
  <si>
    <t xml:space="preserve"> КГАУ "РЦСП "Академия летних видов спорта", МАУ "СШОР "Спутник"</t>
  </si>
  <si>
    <t>Динамо ГБУ МО "ЦСП ОВС", ГАУ "СШОР № 1"</t>
  </si>
  <si>
    <t>ЦСКА ГБУ "ЦОП по легкой атлетике" Москомспорта, ГБУ РО "ЦОП № 1" (г. Ростов-на-Дону)</t>
  </si>
  <si>
    <t xml:space="preserve"> ГБУ «СШ № 82» Москомспорта </t>
  </si>
  <si>
    <t>Минспорт ГБУ РС (Я) РЦСП</t>
  </si>
  <si>
    <t xml:space="preserve"> ГБУ КК  "РЦСП по легкой атлетике", МБУ СШ "Лидер"</t>
  </si>
  <si>
    <t xml:space="preserve"> ГБУ МО "ЦСП ОВС", ГБПОУ МО "УОР № 2"</t>
  </si>
  <si>
    <t xml:space="preserve"> ГБУ "СШОР "Луч" Москомспорта, ГБУ БО СШОР "Русь"</t>
  </si>
  <si>
    <t xml:space="preserve"> ГБУ "ЦОП по легкой атлетике" Москомспорта, ГБУ СК "РЦСП"</t>
  </si>
  <si>
    <t xml:space="preserve"> ГБУ КК  "РЦСП по легкой атлетике", ГБУ КК "ЦОП по легкой атлетике"</t>
  </si>
  <si>
    <t xml:space="preserve"> ГБУ "ЦОП по легкой атлетике" Москомспорта, МКУ "СШОР № 6"</t>
  </si>
  <si>
    <t>ВС КГАУ "ХКЦРС", КГАУ ХКСШОР, Филиал ФАУ МО РФ "ЦСКА" (СКА г. Хабаровск)</t>
  </si>
  <si>
    <t xml:space="preserve"> СПб ГБУ ЦОП "ШВСМ по легкой атлетике", СПб ГБПОУ "УОР № 1</t>
  </si>
  <si>
    <t xml:space="preserve"> МБУ г.о. Самара "СШОР № 6"</t>
  </si>
  <si>
    <t>МС РТ МАУ "СШ "Авиатор"" г. Казани</t>
  </si>
  <si>
    <t xml:space="preserve"> ГУ ЯО "СШОР по лёгкой атлетике и адаптивному спорту"</t>
  </si>
  <si>
    <t xml:space="preserve"> ГБУ МО "ЦСП ОВС", ГБПОУ МО "УОР № 2", МБУ ДО "ДЮСШ № 1"</t>
  </si>
  <si>
    <t xml:space="preserve"> МАУ "КСШОР"</t>
  </si>
  <si>
    <t xml:space="preserve"> БУ ОО "ООЦСП", БУ ОО "СШОР", ФГБУ ПОО "Сибирское ГУОР"</t>
  </si>
  <si>
    <t xml:space="preserve"> КОГАУ "ВятСШОР"</t>
  </si>
  <si>
    <t xml:space="preserve"> ГБУ КК "ЦОП по легкой атлетике"</t>
  </si>
  <si>
    <t xml:space="preserve"> МБУДО ДЮСШ №2 г. Белгород</t>
  </si>
  <si>
    <t xml:space="preserve"> ОКУ "РУЦОПЛА Челябинской области", МБУ СШОР № 2 по легкой атлетике имени Л.Н.Мосеева г.Челябинск</t>
  </si>
  <si>
    <t xml:space="preserve">  ФГБОУ ВО СибГУФК</t>
  </si>
  <si>
    <t xml:space="preserve"> ФГБУ ПОО "Сибирское ГУОР",БУ ОО "ООЦСП"</t>
  </si>
  <si>
    <t xml:space="preserve"> ГБУ "СШОР "Юность Москвы" Москомспорта, ГБУ БО СШОР по легкой атлетике им. В.Д. Самотесова.</t>
  </si>
  <si>
    <t xml:space="preserve"> МБУ г.о. Самара "СШОР № 2"</t>
  </si>
  <si>
    <t>ВС ГБУ СШОР "Академия легкой атлетики Санк-Петербурга" (Санкт-Петербург), Филиал ФАУ МО РФ "ЦСКА" (СКА г. Санкт-Петербург)</t>
  </si>
  <si>
    <t xml:space="preserve"> ГБУ ФСО "Юность Москвы" Москомспорта</t>
  </si>
  <si>
    <t xml:space="preserve"> ГБУ "ЦОП по легкой атлетике" Москомспорта, ГБУ БО "СШОР "Русь" </t>
  </si>
  <si>
    <t xml:space="preserve"> МБУ ФСО "СШОР "Авангард", СГАФКСиТ, СОГБУ "СШОР им Ф.Т. Михеенко"</t>
  </si>
  <si>
    <t xml:space="preserve"> СШОР им.Ф.Т.Михеенко</t>
  </si>
  <si>
    <t xml:space="preserve"> ГАУ "СШОР № 6"</t>
  </si>
  <si>
    <t xml:space="preserve"> ГБУ "ФСО "Юность Москвы"Москомспорта, ГБПОУ РО "РОУОР"</t>
  </si>
  <si>
    <t>ВС ГБУ "ФСО "Юность Москвы" Москомспорта, ГБУ Тверской области ЦСП "ШВСМ", ГБУ "КСШОР № 2"</t>
  </si>
  <si>
    <t xml:space="preserve"> ГБУ МО "ЦСП ОВС", ОКУ "РУЦОПЛА Челябинской области", ЧУ ДО "СК Металлург-Магнитогорск"</t>
  </si>
  <si>
    <t>Динамо ГБУ КК  "РЦСП по легкой атлетике", ГБУ КК "ЦОП по легкой атлетике"</t>
  </si>
  <si>
    <t xml:space="preserve">  СШОР Железногорск</t>
  </si>
  <si>
    <t>К</t>
  </si>
  <si>
    <t>Л</t>
  </si>
  <si>
    <r>
      <t xml:space="preserve">Печёнкин Г.В., </t>
    </r>
    <r>
      <rPr>
        <sz val="11"/>
        <color indexed="10"/>
        <rFont val="Times New Roman"/>
        <family val="1"/>
        <charset val="204"/>
      </rPr>
      <t>Печёнкин Е.Г.</t>
    </r>
  </si>
  <si>
    <r>
      <t xml:space="preserve">Шабанов Г.К., </t>
    </r>
    <r>
      <rPr>
        <sz val="11"/>
        <color indexed="10"/>
        <rFont val="Times New Roman"/>
        <family val="1"/>
        <charset val="204"/>
      </rPr>
      <t>Муханев А.В.</t>
    </r>
  </si>
  <si>
    <r>
      <t xml:space="preserve">Дементьев С.Б., </t>
    </r>
    <r>
      <rPr>
        <sz val="11"/>
        <color indexed="10"/>
        <rFont val="Times New Roman"/>
        <family val="1"/>
        <charset val="204"/>
      </rPr>
      <t>Глебов В.Д.,</t>
    </r>
    <r>
      <rPr>
        <sz val="11"/>
        <rFont val="Times New Roman"/>
        <family val="1"/>
        <charset val="204"/>
      </rPr>
      <t xml:space="preserve"> Дементьева Т.В.</t>
    </r>
  </si>
  <si>
    <r>
      <rPr>
        <sz val="11"/>
        <color indexed="10"/>
        <rFont val="Times New Roman"/>
        <family val="1"/>
        <charset val="204"/>
      </rPr>
      <t xml:space="preserve">Воробьев С.А., </t>
    </r>
    <r>
      <rPr>
        <sz val="11"/>
        <rFont val="Times New Roman"/>
        <family val="1"/>
        <charset val="204"/>
      </rPr>
      <t>Кишкин А.Ю., Климов А.Г.</t>
    </r>
  </si>
  <si>
    <r>
      <t xml:space="preserve">Мащенко Р.М., </t>
    </r>
    <r>
      <rPr>
        <sz val="11"/>
        <color indexed="10"/>
        <rFont val="Times New Roman"/>
        <family val="1"/>
        <charset val="204"/>
      </rPr>
      <t>Самсоненкова Н.И.</t>
    </r>
  </si>
  <si>
    <r>
      <t xml:space="preserve">Алексеева Н.А., </t>
    </r>
    <r>
      <rPr>
        <sz val="11"/>
        <color indexed="10"/>
        <rFont val="Times New Roman"/>
        <family val="1"/>
        <charset val="204"/>
      </rPr>
      <t>Сидоров Я.П.</t>
    </r>
  </si>
  <si>
    <r>
      <t xml:space="preserve">Куликова Е.Ю., </t>
    </r>
    <r>
      <rPr>
        <sz val="11"/>
        <color indexed="10"/>
        <rFont val="Times New Roman"/>
        <family val="1"/>
        <charset val="204"/>
      </rPr>
      <t>Воробьев С.А.</t>
    </r>
  </si>
  <si>
    <r>
      <t xml:space="preserve">Табабилов Р.Б., Апарин С.И., Такунцев М.Г., </t>
    </r>
    <r>
      <rPr>
        <sz val="11"/>
        <color indexed="10"/>
        <rFont val="Times New Roman"/>
        <family val="1"/>
        <charset val="204"/>
      </rPr>
      <t>Хабарова И.С.</t>
    </r>
  </si>
  <si>
    <r>
      <t xml:space="preserve">Бусаров В.М., </t>
    </r>
    <r>
      <rPr>
        <sz val="11"/>
        <color indexed="10"/>
        <rFont val="Times New Roman"/>
        <family val="1"/>
        <charset val="204"/>
      </rPr>
      <t>Дерунов В.Т.,</t>
    </r>
    <r>
      <rPr>
        <sz val="11"/>
        <rFont val="Times New Roman"/>
        <family val="1"/>
        <charset val="204"/>
      </rPr>
      <t xml:space="preserve"> </t>
    </r>
    <r>
      <rPr>
        <sz val="11"/>
        <color indexed="10"/>
        <rFont val="Times New Roman"/>
        <family val="1"/>
        <charset val="204"/>
      </rPr>
      <t>Бусарова С.В.</t>
    </r>
  </si>
  <si>
    <r>
      <t xml:space="preserve">Хангельдиев Г.А., </t>
    </r>
    <r>
      <rPr>
        <sz val="11"/>
        <color indexed="10"/>
        <rFont val="Times New Roman"/>
        <family val="1"/>
        <charset val="204"/>
      </rPr>
      <t>Маринина Н.Н.</t>
    </r>
    <r>
      <rPr>
        <sz val="11"/>
        <rFont val="Times New Roman"/>
        <family val="1"/>
        <charset val="204"/>
      </rPr>
      <t xml:space="preserve">, </t>
    </r>
    <r>
      <rPr>
        <sz val="11"/>
        <color indexed="10"/>
        <rFont val="Times New Roman"/>
        <family val="1"/>
        <charset val="204"/>
      </rPr>
      <t>Кустов В.Н.</t>
    </r>
  </si>
  <si>
    <r>
      <t>Арькова Н.В., Невежин В.И.,</t>
    </r>
    <r>
      <rPr>
        <sz val="11"/>
        <color indexed="10"/>
        <rFont val="Times New Roman"/>
        <family val="1"/>
        <charset val="204"/>
      </rPr>
      <t xml:space="preserve"> Горкавченко В.В.</t>
    </r>
  </si>
  <si>
    <r>
      <t xml:space="preserve">Селюцкий С.А., </t>
    </r>
    <r>
      <rPr>
        <sz val="11"/>
        <color indexed="10"/>
        <rFont val="Times New Roman"/>
        <family val="1"/>
        <charset val="204"/>
      </rPr>
      <t>Лебедев А.В.</t>
    </r>
  </si>
  <si>
    <r>
      <t xml:space="preserve">Шумаков Е.Г., </t>
    </r>
    <r>
      <rPr>
        <sz val="11"/>
        <color indexed="10"/>
        <rFont val="Times New Roman"/>
        <family val="1"/>
        <charset val="204"/>
      </rPr>
      <t>Шумакова Н.Л.</t>
    </r>
  </si>
  <si>
    <r>
      <t>Касаткина Л.В., Хрущелева Н.П., Табабилов Р.Б.,</t>
    </r>
    <r>
      <rPr>
        <sz val="11"/>
        <color indexed="10"/>
        <rFont val="Times New Roman"/>
        <family val="1"/>
        <charset val="204"/>
      </rPr>
      <t xml:space="preserve"> Хабарова И.С.</t>
    </r>
  </si>
  <si>
    <r>
      <t xml:space="preserve">Краснов Р.Б., </t>
    </r>
    <r>
      <rPr>
        <sz val="11"/>
        <color indexed="10"/>
        <rFont val="Times New Roman"/>
        <family val="1"/>
        <charset val="204"/>
      </rPr>
      <t>Краснова К.И.</t>
    </r>
  </si>
  <si>
    <r>
      <t>Родионова А.И., Ковтун Н.Н.,</t>
    </r>
    <r>
      <rPr>
        <sz val="11"/>
        <color indexed="10"/>
        <rFont val="Times New Roman"/>
        <family val="1"/>
        <charset val="204"/>
      </rPr>
      <t xml:space="preserve"> Безиков М.В.</t>
    </r>
  </si>
  <si>
    <r>
      <t xml:space="preserve">Климов А.Г., </t>
    </r>
    <r>
      <rPr>
        <sz val="11"/>
        <color indexed="10"/>
        <rFont val="Times New Roman"/>
        <family val="1"/>
        <charset val="204"/>
      </rPr>
      <t>Смелов Н.А.</t>
    </r>
  </si>
  <si>
    <r>
      <t>Осипов С.А.,</t>
    </r>
    <r>
      <rPr>
        <sz val="11"/>
        <color indexed="10"/>
        <rFont val="Times New Roman"/>
        <family val="1"/>
        <charset val="204"/>
      </rPr>
      <t xml:space="preserve"> Руденко В.Д.,</t>
    </r>
    <r>
      <rPr>
        <sz val="11"/>
        <rFont val="Times New Roman"/>
        <family val="1"/>
        <charset val="204"/>
      </rPr>
      <t xml:space="preserve"> </t>
    </r>
    <r>
      <rPr>
        <sz val="11"/>
        <color indexed="10"/>
        <rFont val="Times New Roman"/>
        <family val="1"/>
        <charset val="204"/>
      </rPr>
      <t>Ляликов Н.В.</t>
    </r>
    <r>
      <rPr>
        <sz val="11"/>
        <rFont val="Times New Roman"/>
        <family val="1"/>
        <charset val="204"/>
      </rPr>
      <t>, Захаров Н.А.</t>
    </r>
  </si>
  <si>
    <r>
      <t xml:space="preserve">Морозов В.И., </t>
    </r>
    <r>
      <rPr>
        <sz val="11"/>
        <color indexed="10"/>
        <rFont val="Times New Roman"/>
        <family val="1"/>
        <charset val="204"/>
      </rPr>
      <t>Титова О.В.</t>
    </r>
  </si>
  <si>
    <r>
      <t xml:space="preserve">Григорьев С.П., </t>
    </r>
    <r>
      <rPr>
        <sz val="11"/>
        <color indexed="10"/>
        <rFont val="Times New Roman"/>
        <family val="1"/>
        <charset val="204"/>
      </rPr>
      <t>Смирнов В.С.</t>
    </r>
  </si>
  <si>
    <r>
      <t xml:space="preserve">Краснобаев А.А., </t>
    </r>
    <r>
      <rPr>
        <sz val="11"/>
        <color indexed="10"/>
        <rFont val="Times New Roman"/>
        <family val="1"/>
        <charset val="204"/>
      </rPr>
      <t>Потеренко Л.А.</t>
    </r>
  </si>
  <si>
    <r>
      <rPr>
        <sz val="11"/>
        <color indexed="10"/>
        <rFont val="Times New Roman"/>
        <family val="1"/>
        <charset val="204"/>
      </rPr>
      <t>Воробьев С.А.,</t>
    </r>
    <r>
      <rPr>
        <sz val="11"/>
        <rFont val="Times New Roman"/>
        <family val="1"/>
        <charset val="204"/>
      </rPr>
      <t xml:space="preserve"> Маслаков В.М.</t>
    </r>
  </si>
  <si>
    <r>
      <t xml:space="preserve">Родионова А.И., Ковтун Н.Н., </t>
    </r>
    <r>
      <rPr>
        <sz val="11"/>
        <color indexed="10"/>
        <rFont val="Times New Roman"/>
        <family val="1"/>
        <charset val="204"/>
      </rPr>
      <t>Безиков М.В.</t>
    </r>
  </si>
  <si>
    <r>
      <t xml:space="preserve">Табабилов Р.Б., Хангельдиев Г.А., </t>
    </r>
    <r>
      <rPr>
        <sz val="11"/>
        <color indexed="10"/>
        <rFont val="Times New Roman"/>
        <family val="1"/>
        <charset val="204"/>
      </rPr>
      <t>Львова Н.Н.</t>
    </r>
  </si>
  <si>
    <r>
      <t xml:space="preserve">Голубенко Ю.И., </t>
    </r>
    <r>
      <rPr>
        <sz val="11"/>
        <color indexed="10"/>
        <rFont val="Times New Roman"/>
        <family val="1"/>
        <charset val="204"/>
      </rPr>
      <t>Еремин М.</t>
    </r>
  </si>
  <si>
    <r>
      <t xml:space="preserve">Бухашеев А.Г., Боярищева А.А., </t>
    </r>
    <r>
      <rPr>
        <sz val="11"/>
        <color indexed="10"/>
        <rFont val="Times New Roman"/>
        <family val="1"/>
        <charset val="204"/>
      </rPr>
      <t>Ерофеев В.Б.</t>
    </r>
  </si>
  <si>
    <r>
      <t xml:space="preserve">Хангельдиев Г.А., </t>
    </r>
    <r>
      <rPr>
        <sz val="11"/>
        <color indexed="10"/>
        <rFont val="Times New Roman"/>
        <family val="1"/>
        <charset val="204"/>
      </rPr>
      <t>Торгов Е.Н.</t>
    </r>
  </si>
  <si>
    <r>
      <t xml:space="preserve">Заикин В.В., </t>
    </r>
    <r>
      <rPr>
        <sz val="11"/>
        <color indexed="10"/>
        <rFont val="Times New Roman"/>
        <family val="1"/>
        <charset val="204"/>
      </rPr>
      <t>Мерзлякова Н.В.</t>
    </r>
    <r>
      <rPr>
        <sz val="11"/>
        <rFont val="Times New Roman"/>
        <family val="1"/>
        <charset val="204"/>
      </rPr>
      <t>, Гусаренко В.С., Петренко О.Н.</t>
    </r>
  </si>
  <si>
    <r>
      <t xml:space="preserve">Куликова Е.Ю., </t>
    </r>
    <r>
      <rPr>
        <sz val="11"/>
        <color indexed="10"/>
        <rFont val="Times New Roman"/>
        <family val="1"/>
        <charset val="204"/>
      </rPr>
      <t>Пинчук В.П</t>
    </r>
    <r>
      <rPr>
        <sz val="11"/>
        <rFont val="Times New Roman"/>
        <family val="1"/>
        <charset val="204"/>
      </rPr>
      <t>., Калина Т.В.</t>
    </r>
  </si>
  <si>
    <r>
      <t xml:space="preserve">Руденко В.Д., </t>
    </r>
    <r>
      <rPr>
        <sz val="11"/>
        <color indexed="10"/>
        <rFont val="Times New Roman"/>
        <family val="1"/>
        <charset val="204"/>
      </rPr>
      <t>Руденко Е.Н.</t>
    </r>
  </si>
  <si>
    <r>
      <rPr>
        <sz val="11"/>
        <color indexed="10"/>
        <rFont val="Times New Roman"/>
        <family val="1"/>
        <charset val="204"/>
      </rPr>
      <t>Воробьев С.А.</t>
    </r>
    <r>
      <rPr>
        <sz val="11"/>
        <rFont val="Times New Roman"/>
        <family val="1"/>
        <charset val="204"/>
      </rPr>
      <t>, Маслаков В.М.</t>
    </r>
  </si>
  <si>
    <r>
      <rPr>
        <sz val="11"/>
        <color indexed="10"/>
        <rFont val="Times New Roman"/>
        <family val="1"/>
        <charset val="204"/>
      </rPr>
      <t>Егоров А.А.,</t>
    </r>
    <r>
      <rPr>
        <sz val="11"/>
        <rFont val="Times New Roman"/>
        <family val="1"/>
        <charset val="204"/>
      </rPr>
      <t xml:space="preserve"> Куликова Е.Ю.</t>
    </r>
  </si>
  <si>
    <r>
      <rPr>
        <sz val="11"/>
        <color indexed="10"/>
        <rFont val="Times New Roman"/>
        <family val="1"/>
        <charset val="204"/>
      </rPr>
      <t>Сачева Т.В.,</t>
    </r>
    <r>
      <rPr>
        <sz val="11"/>
        <rFont val="Times New Roman"/>
        <family val="1"/>
        <charset val="204"/>
      </rPr>
      <t xml:space="preserve"> Лупачев А.С.</t>
    </r>
  </si>
  <si>
    <r>
      <rPr>
        <sz val="11"/>
        <color indexed="10"/>
        <rFont val="Times New Roman"/>
        <family val="1"/>
        <charset val="204"/>
      </rPr>
      <t>Ковтун И.П</t>
    </r>
    <r>
      <rPr>
        <sz val="11"/>
        <rFont val="Times New Roman"/>
        <family val="1"/>
        <charset val="204"/>
      </rPr>
      <t>., Анисимов В.Н., Куканов Ю.С.</t>
    </r>
  </si>
  <si>
    <r>
      <t xml:space="preserve">Зайцев А.И., </t>
    </r>
    <r>
      <rPr>
        <sz val="11"/>
        <color indexed="10"/>
        <rFont val="Times New Roman"/>
        <family val="1"/>
        <charset val="204"/>
      </rPr>
      <t>Созинов В.В.</t>
    </r>
  </si>
  <si>
    <r>
      <t>Левин С.И.,</t>
    </r>
    <r>
      <rPr>
        <sz val="11"/>
        <color indexed="10"/>
        <rFont val="Times New Roman"/>
        <family val="1"/>
        <charset val="204"/>
      </rPr>
      <t xml:space="preserve"> Коленская Н.О.</t>
    </r>
  </si>
  <si>
    <r>
      <t xml:space="preserve">Синицын А.В., </t>
    </r>
    <r>
      <rPr>
        <sz val="11"/>
        <color indexed="10"/>
        <rFont val="Times New Roman"/>
        <family val="1"/>
        <charset val="204"/>
      </rPr>
      <t>Горяинов В.И.</t>
    </r>
    <r>
      <rPr>
        <sz val="11"/>
        <rFont val="Times New Roman"/>
        <family val="1"/>
        <charset val="204"/>
      </rPr>
      <t xml:space="preserve">, </t>
    </r>
    <r>
      <rPr>
        <sz val="11"/>
        <color indexed="10"/>
        <rFont val="Times New Roman"/>
        <family val="1"/>
        <charset val="204"/>
      </rPr>
      <t>Горяинова Е.В.</t>
    </r>
  </si>
  <si>
    <r>
      <t xml:space="preserve">Синицын А.В., </t>
    </r>
    <r>
      <rPr>
        <sz val="11"/>
        <color indexed="10"/>
        <rFont val="Times New Roman"/>
        <family val="1"/>
        <charset val="204"/>
      </rPr>
      <t>Горяинова Е.В., Горяинов В.И.</t>
    </r>
  </si>
  <si>
    <r>
      <rPr>
        <sz val="11"/>
        <color indexed="10"/>
        <rFont val="Times New Roman"/>
        <family val="1"/>
        <charset val="204"/>
      </rPr>
      <t>Смышлякова В.П.</t>
    </r>
    <r>
      <rPr>
        <sz val="11"/>
        <rFont val="Times New Roman"/>
        <family val="1"/>
        <charset val="204"/>
      </rPr>
      <t>, Королев В.В.</t>
    </r>
  </si>
  <si>
    <r>
      <t xml:space="preserve">Громова О.А., </t>
    </r>
    <r>
      <rPr>
        <sz val="11"/>
        <color indexed="10"/>
        <rFont val="Times New Roman"/>
        <family val="1"/>
        <charset val="204"/>
      </rPr>
      <t>Макаров А.Ф</t>
    </r>
    <r>
      <rPr>
        <sz val="11"/>
        <rFont val="Times New Roman"/>
        <family val="1"/>
        <charset val="204"/>
      </rPr>
      <t>., Шпилькова В.Б.</t>
    </r>
  </si>
  <si>
    <r>
      <t>Лободин Л.А.,</t>
    </r>
    <r>
      <rPr>
        <sz val="11"/>
        <color indexed="10"/>
        <rFont val="Times New Roman"/>
        <family val="1"/>
        <charset val="204"/>
      </rPr>
      <t xml:space="preserve"> Плеханов В.В.</t>
    </r>
    <r>
      <rPr>
        <sz val="11"/>
        <rFont val="Times New Roman"/>
        <family val="1"/>
        <charset val="204"/>
      </rPr>
      <t>, Чичеров В.Ю., Чичеров В.В.</t>
    </r>
  </si>
  <si>
    <r>
      <t xml:space="preserve">Кавешников Б.В., </t>
    </r>
    <r>
      <rPr>
        <sz val="11"/>
        <color indexed="10"/>
        <rFont val="Times New Roman"/>
        <family val="1"/>
        <charset val="204"/>
      </rPr>
      <t>Кавешникова В.Г.</t>
    </r>
  </si>
  <si>
    <r>
      <t xml:space="preserve">Бондаренко В.Г., </t>
    </r>
    <r>
      <rPr>
        <sz val="11"/>
        <color indexed="10"/>
        <rFont val="Times New Roman"/>
        <family val="1"/>
        <charset val="204"/>
      </rPr>
      <t>Рындина А</t>
    </r>
    <r>
      <rPr>
        <sz val="11"/>
        <rFont val="Times New Roman"/>
        <family val="1"/>
        <charset val="204"/>
      </rPr>
      <t>., Ишрефова Х.</t>
    </r>
  </si>
  <si>
    <r>
      <t xml:space="preserve">Кучеряну М.И., Кучеряну С.М., </t>
    </r>
    <r>
      <rPr>
        <sz val="11"/>
        <color indexed="10"/>
        <rFont val="Times New Roman"/>
        <family val="1"/>
        <charset val="204"/>
      </rPr>
      <t>Кирьянов Н.Н.</t>
    </r>
  </si>
  <si>
    <r>
      <t>Белевская Е.В.,</t>
    </r>
    <r>
      <rPr>
        <sz val="11"/>
        <color indexed="10"/>
        <rFont val="Times New Roman"/>
        <family val="1"/>
        <charset val="204"/>
      </rPr>
      <t xml:space="preserve"> Белевский С.В.</t>
    </r>
  </si>
  <si>
    <r>
      <rPr>
        <sz val="11"/>
        <color indexed="10"/>
        <rFont val="Times New Roman"/>
        <family val="1"/>
        <charset val="204"/>
      </rPr>
      <t>Ерохина Н.П.,</t>
    </r>
    <r>
      <rPr>
        <sz val="11"/>
        <rFont val="Times New Roman"/>
        <family val="1"/>
        <charset val="204"/>
      </rPr>
      <t xml:space="preserve"> Радух А.О.</t>
    </r>
  </si>
  <si>
    <r>
      <t xml:space="preserve">Тер-Аванесов Е.М., </t>
    </r>
    <r>
      <rPr>
        <sz val="11"/>
        <color indexed="10"/>
        <rFont val="Times New Roman"/>
        <family val="1"/>
        <charset val="204"/>
      </rPr>
      <t>Сехина Т.Г.,</t>
    </r>
    <r>
      <rPr>
        <sz val="11"/>
        <rFont val="Times New Roman"/>
        <family val="1"/>
        <charset val="204"/>
      </rPr>
      <t xml:space="preserve"> Ширяев С.П.</t>
    </r>
  </si>
  <si>
    <r>
      <t xml:space="preserve">Карлова А.Н., </t>
    </r>
    <r>
      <rPr>
        <sz val="11"/>
        <color indexed="10"/>
        <rFont val="Times New Roman"/>
        <family val="1"/>
        <charset val="204"/>
      </rPr>
      <t>Бендерский С.Б.</t>
    </r>
  </si>
  <si>
    <t>76</t>
  </si>
  <si>
    <t>87</t>
  </si>
  <si>
    <t>88</t>
  </si>
  <si>
    <t>92</t>
  </si>
  <si>
    <t>93</t>
  </si>
  <si>
    <t>73</t>
  </si>
  <si>
    <t>74</t>
  </si>
  <si>
    <t>99</t>
  </si>
  <si>
    <t>103</t>
  </si>
  <si>
    <t>104</t>
  </si>
  <si>
    <t>107</t>
  </si>
  <si>
    <t>105</t>
  </si>
  <si>
    <t>71</t>
  </si>
  <si>
    <t>110</t>
  </si>
  <si>
    <t>112</t>
  </si>
  <si>
    <t>113</t>
  </si>
  <si>
    <t>115</t>
  </si>
  <si>
    <t>117</t>
  </si>
  <si>
    <t>118</t>
  </si>
  <si>
    <t>121</t>
  </si>
  <si>
    <t>127</t>
  </si>
  <si>
    <t>120</t>
  </si>
  <si>
    <t>184</t>
  </si>
  <si>
    <t>Динамо ГБУ СК "СШОР по легкой атлетике"</t>
  </si>
  <si>
    <t>МБУ СШОР №1 по л/а г.Челябинска</t>
  </si>
  <si>
    <t>Динамо ГБУ СК "СШОР по легкой атлетике",ГБПОУ СК СУОР</t>
  </si>
  <si>
    <t>МБУ СШОР № 10 (г. Волгоград),  ГАПОУ ВО "УОР имени дважды Героя Советского Союза А.И. Родимцева"</t>
  </si>
  <si>
    <t>194</t>
  </si>
  <si>
    <t>195</t>
  </si>
  <si>
    <t>215</t>
  </si>
  <si>
    <t>218</t>
  </si>
  <si>
    <t>131</t>
  </si>
  <si>
    <t>139</t>
  </si>
  <si>
    <t>142</t>
  </si>
  <si>
    <t>144</t>
  </si>
  <si>
    <t>149</t>
  </si>
  <si>
    <t>151</t>
  </si>
  <si>
    <t>164</t>
  </si>
  <si>
    <t>163</t>
  </si>
  <si>
    <t>178</t>
  </si>
  <si>
    <t>174</t>
  </si>
  <si>
    <t>176</t>
  </si>
  <si>
    <t>183</t>
  </si>
  <si>
    <t>192</t>
  </si>
  <si>
    <t>189</t>
  </si>
  <si>
    <t>187</t>
  </si>
  <si>
    <t>186</t>
  </si>
  <si>
    <t>190</t>
  </si>
  <si>
    <t>188</t>
  </si>
  <si>
    <t>206</t>
  </si>
  <si>
    <t>205</t>
  </si>
  <si>
    <t>207</t>
  </si>
  <si>
    <t>208</t>
  </si>
  <si>
    <t>238</t>
  </si>
  <si>
    <t>241</t>
  </si>
  <si>
    <t>246</t>
  </si>
  <si>
    <t>248</t>
  </si>
  <si>
    <t>223</t>
  </si>
  <si>
    <t>225</t>
  </si>
  <si>
    <t>226</t>
  </si>
  <si>
    <t>227</t>
  </si>
  <si>
    <t>229</t>
  </si>
  <si>
    <t>230</t>
  </si>
  <si>
    <t>232</t>
  </si>
  <si>
    <t>234</t>
  </si>
  <si>
    <t>249</t>
  </si>
  <si>
    <t>251</t>
  </si>
  <si>
    <t>253</t>
  </si>
  <si>
    <t>254</t>
  </si>
  <si>
    <t>257</t>
  </si>
  <si>
    <t>204</t>
  </si>
  <si>
    <t>236</t>
  </si>
  <si>
    <t>Сланова Анастасия</t>
  </si>
  <si>
    <t>14.04.2002</t>
  </si>
  <si>
    <t>Россия</t>
  </si>
  <si>
    <t>Цахилов И.Л.</t>
  </si>
  <si>
    <t xml:space="preserve"> </t>
  </si>
  <si>
    <t>376</t>
  </si>
  <si>
    <t>262</t>
  </si>
  <si>
    <t>264</t>
  </si>
  <si>
    <t>265</t>
  </si>
  <si>
    <t>л</t>
  </si>
  <si>
    <t>266</t>
  </si>
  <si>
    <t>267</t>
  </si>
  <si>
    <t>268</t>
  </si>
  <si>
    <t>269</t>
  </si>
  <si>
    <t>к</t>
  </si>
  <si>
    <t>272</t>
  </si>
  <si>
    <t>273</t>
  </si>
  <si>
    <t>274</t>
  </si>
  <si>
    <t>275</t>
  </si>
  <si>
    <t>282</t>
  </si>
  <si>
    <t>283</t>
  </si>
  <si>
    <t>285</t>
  </si>
  <si>
    <t>286</t>
  </si>
  <si>
    <t>287</t>
  </si>
  <si>
    <t>288</t>
  </si>
  <si>
    <t>289</t>
  </si>
  <si>
    <t>292</t>
  </si>
  <si>
    <t>277</t>
  </si>
  <si>
    <t>278</t>
  </si>
  <si>
    <t>279</t>
  </si>
  <si>
    <t>297</t>
  </si>
  <si>
    <t>299</t>
  </si>
  <si>
    <t>303</t>
  </si>
  <si>
    <t>305</t>
  </si>
  <si>
    <t>307</t>
  </si>
  <si>
    <t>311</t>
  </si>
  <si>
    <t>320</t>
  </si>
  <si>
    <t>322</t>
  </si>
  <si>
    <t>324</t>
  </si>
  <si>
    <t>326</t>
  </si>
  <si>
    <t>385</t>
  </si>
  <si>
    <t>386</t>
  </si>
  <si>
    <t>387</t>
  </si>
  <si>
    <t>97</t>
  </si>
  <si>
    <t>98</t>
  </si>
  <si>
    <t>401</t>
  </si>
  <si>
    <t>406</t>
  </si>
  <si>
    <t>407</t>
  </si>
  <si>
    <t>408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</si>
  <si>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</si>
  <si>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</si>
  <si>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</si>
  <si>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</si>
  <si>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</si>
  <si>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</si>
  <si>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</si>
  <si>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</si>
  <si>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</si>
  <si>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</si>
  <si>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410</t>
  </si>
  <si>
    <t>411</t>
  </si>
  <si>
    <t>413</t>
  </si>
  <si>
    <t>415</t>
  </si>
  <si>
    <t>416</t>
  </si>
  <si>
    <t>417</t>
  </si>
  <si>
    <t>419</t>
  </si>
  <si>
    <t>364</t>
  </si>
  <si>
    <t>454</t>
  </si>
  <si>
    <t>377</t>
  </si>
  <si>
    <t>378</t>
  </si>
  <si>
    <t>390</t>
  </si>
  <si>
    <t>391</t>
  </si>
  <si>
    <t>392</t>
  </si>
  <si>
    <t>393</t>
  </si>
  <si>
    <t>398</t>
  </si>
  <si>
    <t>400</t>
  </si>
  <si>
    <t>399</t>
  </si>
  <si>
    <t>487</t>
  </si>
  <si>
    <t>488</t>
  </si>
  <si>
    <t>448</t>
  </si>
  <si>
    <t>77</t>
  </si>
  <si>
    <t>79</t>
  </si>
  <si>
    <t>353</t>
  </si>
  <si>
    <t>80</t>
  </si>
  <si>
    <t>81</t>
  </si>
  <si>
    <t>82</t>
  </si>
  <si>
    <t>328</t>
  </si>
  <si>
    <t>449</t>
  </si>
  <si>
    <t>450</t>
  </si>
  <si>
    <t>447</t>
  </si>
  <si>
    <t>452</t>
  </si>
  <si>
    <t>455</t>
  </si>
  <si>
    <t>456</t>
  </si>
  <si>
    <t>349</t>
  </si>
  <si>
    <t>457</t>
  </si>
  <si>
    <t>458</t>
  </si>
  <si>
    <t>459</t>
  </si>
  <si>
    <t>463</t>
  </si>
  <si>
    <t>464</t>
  </si>
  <si>
    <t>468</t>
  </si>
  <si>
    <t>469</t>
  </si>
  <si>
    <t>470</t>
  </si>
  <si>
    <t>473</t>
  </si>
  <si>
    <t>474</t>
  </si>
  <si>
    <t>475</t>
  </si>
  <si>
    <t>477</t>
  </si>
  <si>
    <t>480</t>
  </si>
  <si>
    <t>371</t>
  </si>
  <si>
    <t>476</t>
  </si>
  <si>
    <t>340</t>
  </si>
  <si>
    <t>482</t>
  </si>
  <si>
    <t>337</t>
  </si>
  <si>
    <t>365</t>
  </si>
  <si>
    <t>434</t>
  </si>
  <si>
    <t>436</t>
  </si>
  <si>
    <t>439</t>
  </si>
  <si>
    <t>442</t>
  </si>
  <si>
    <t>367</t>
  </si>
  <si>
    <t>361</t>
  </si>
  <si>
    <t>359</t>
  </si>
  <si>
    <t>332</t>
  </si>
  <si>
    <t>333</t>
  </si>
  <si>
    <t>334</t>
  </si>
  <si>
    <t>336</t>
  </si>
  <si>
    <t>339</t>
  </si>
  <si>
    <t>341</t>
  </si>
  <si>
    <t>343</t>
  </si>
  <si>
    <t>344</t>
  </si>
  <si>
    <t>350</t>
  </si>
  <si>
    <t>352</t>
  </si>
  <si>
    <t>357</t>
  </si>
  <si>
    <t>360</t>
  </si>
  <si>
    <t>362</t>
  </si>
  <si>
    <t>370</t>
  </si>
  <si>
    <t>375</t>
  </si>
  <si>
    <t>Вес снаряда - 1,0 кг</t>
  </si>
  <si>
    <t>Вес снаряда - 600 г</t>
  </si>
  <si>
    <t>Вес снаряда -4,0 кг</t>
  </si>
  <si>
    <t>Вес снаряда -  4,0 кг</t>
  </si>
  <si>
    <t>472</t>
  </si>
  <si>
    <t>28.05.2019г.</t>
  </si>
  <si>
    <t>29.05.2019г.</t>
  </si>
  <si>
    <t>РР- 73,28</t>
  </si>
  <si>
    <t>13:30</t>
  </si>
  <si>
    <t>12:00</t>
  </si>
  <si>
    <t>156</t>
  </si>
  <si>
    <t>13:00</t>
  </si>
  <si>
    <t>15:20</t>
  </si>
  <si>
    <t>16:10</t>
  </si>
  <si>
    <t>17:20</t>
  </si>
  <si>
    <t>18:00</t>
  </si>
  <si>
    <t>18:40</t>
  </si>
  <si>
    <t>491</t>
  </si>
  <si>
    <t>15:50</t>
  </si>
  <si>
    <t>19:20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</si>
</sst>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"/>
    <numFmt numFmtId="165" formatCode="yy/mm/dd;@"/>
    <numFmt numFmtId="166" formatCode="0.0"/>
  </numFmts>
  <fonts count="29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u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63">
    <xf numFmtId="0" fontId="0" fillId="0" borderId="0" xfId="0"/>
    <xf numFmtId="49" fontId="0" fillId="0" borderId="3" xfId="0" applyNumberFormat="1" applyBorder="1" applyAlignment="1">
      <alignment horizontal="center"/>
    </xf>
    <xf numFmtId="49" fontId="0" fillId="0" borderId="0" xfId="0" applyNumberFormat="1"/>
    <xf numFmtId="49" fontId="0" fillId="0" borderId="3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0" xfId="0" applyAlignment="1">
      <alignment wrapText="1"/>
    </xf>
    <xf numFmtId="49" fontId="5" fillId="0" borderId="0" xfId="0" applyNumberFormat="1" applyFont="1" applyBorder="1" applyAlignment="1">
      <alignment wrapText="1"/>
    </xf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Border="1" applyAlignment="1">
      <alignment horizontal="center" vertical="top"/>
    </xf>
    <xf numFmtId="49" fontId="5" fillId="0" borderId="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/>
    </xf>
    <xf numFmtId="49" fontId="5" fillId="0" borderId="0" xfId="0" applyNumberFormat="1" applyFont="1" applyBorder="1" applyAlignment="1">
      <alignment horizontal="center" vertical="top" wrapText="1"/>
    </xf>
    <xf numFmtId="49" fontId="7" fillId="0" borderId="0" xfId="0" applyNumberFormat="1" applyFont="1" applyBorder="1" applyAlignment="1">
      <alignment horizontal="right" wrapText="1"/>
    </xf>
    <xf numFmtId="0" fontId="9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49" fontId="13" fillId="0" borderId="0" xfId="0" applyNumberFormat="1" applyFont="1" applyBorder="1" applyAlignment="1">
      <alignment horizontal="left" vertical="top" wrapText="1"/>
    </xf>
    <xf numFmtId="49" fontId="13" fillId="0" borderId="0" xfId="0" applyNumberFormat="1" applyFont="1" applyBorder="1" applyAlignment="1">
      <alignment horizontal="center" vertical="top" wrapText="1"/>
    </xf>
    <xf numFmtId="0" fontId="13" fillId="0" borderId="0" xfId="0" applyNumberFormat="1" applyFont="1" applyBorder="1" applyAlignment="1">
      <alignment horizontal="center" vertical="top" wrapText="1"/>
    </xf>
    <xf numFmtId="0" fontId="13" fillId="5" borderId="4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right" wrapText="1"/>
    </xf>
    <xf numFmtId="0" fontId="7" fillId="0" borderId="0" xfId="0" applyNumberFormat="1" applyFont="1" applyAlignment="1">
      <alignment vertical="center"/>
    </xf>
    <xf numFmtId="49" fontId="14" fillId="0" borderId="0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wrapText="1"/>
    </xf>
    <xf numFmtId="0" fontId="5" fillId="6" borderId="0" xfId="0" applyNumberFormat="1" applyFont="1" applyFill="1" applyBorder="1" applyAlignment="1">
      <alignment wrapText="1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center" vertical="center" wrapText="1" shrinkToFit="1"/>
    </xf>
    <xf numFmtId="0" fontId="7" fillId="0" borderId="0" xfId="0" applyNumberFormat="1" applyFont="1" applyBorder="1" applyAlignment="1">
      <alignment vertical="center"/>
    </xf>
    <xf numFmtId="0" fontId="13" fillId="5" borderId="5" xfId="0" applyNumberFormat="1" applyFont="1" applyFill="1" applyBorder="1" applyAlignment="1">
      <alignment horizontal="center" vertical="top" wrapText="1"/>
    </xf>
    <xf numFmtId="0" fontId="11" fillId="0" borderId="23" xfId="0" applyFont="1" applyBorder="1" applyAlignment="1">
      <alignment horizontal="center" vertical="center" shrinkToFit="1"/>
    </xf>
    <xf numFmtId="0" fontId="11" fillId="6" borderId="25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shrinkToFit="1"/>
    </xf>
    <xf numFmtId="0" fontId="15" fillId="6" borderId="26" xfId="0" applyFont="1" applyFill="1" applyBorder="1" applyAlignment="1">
      <alignment horizontal="center" vertical="center" wrapText="1"/>
    </xf>
    <xf numFmtId="0" fontId="15" fillId="6" borderId="25" xfId="0" applyFont="1" applyFill="1" applyBorder="1" applyAlignment="1">
      <alignment horizontal="center" vertical="center" wrapText="1"/>
    </xf>
    <xf numFmtId="0" fontId="15" fillId="6" borderId="23" xfId="0" applyFont="1" applyFill="1" applyBorder="1" applyAlignment="1">
      <alignment horizontal="center" vertical="center" wrapText="1"/>
    </xf>
    <xf numFmtId="0" fontId="15" fillId="6" borderId="23" xfId="0" applyFont="1" applyFill="1" applyBorder="1" applyAlignment="1">
      <alignment horizontal="center" vertical="center" shrinkToFit="1"/>
    </xf>
    <xf numFmtId="0" fontId="15" fillId="6" borderId="24" xfId="0" applyFont="1" applyFill="1" applyBorder="1" applyAlignment="1">
      <alignment horizontal="center" vertical="center"/>
    </xf>
    <xf numFmtId="49" fontId="7" fillId="0" borderId="0" xfId="0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20" fontId="7" fillId="0" borderId="0" xfId="0" applyNumberFormat="1" applyFont="1" applyAlignment="1">
      <alignment horizontal="center"/>
    </xf>
    <xf numFmtId="0" fontId="5" fillId="0" borderId="0" xfId="0" applyNumberFormat="1" applyFont="1" applyBorder="1" applyAlignment="1">
      <alignment horizontal="center" vertical="top" wrapText="1"/>
    </xf>
    <xf numFmtId="0" fontId="15" fillId="6" borderId="7" xfId="0" applyFont="1" applyFill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left" wrapText="1"/>
    </xf>
    <xf numFmtId="49" fontId="16" fillId="0" borderId="0" xfId="0" applyNumberFormat="1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center"/>
    </xf>
    <xf numFmtId="0" fontId="13" fillId="0" borderId="0" xfId="0" applyNumberFormat="1" applyFont="1" applyBorder="1" applyAlignment="1">
      <alignment horizontal="left" vertical="top" wrapText="1"/>
    </xf>
    <xf numFmtId="49" fontId="10" fillId="0" borderId="0" xfId="0" applyNumberFormat="1" applyFont="1" applyBorder="1" applyAlignment="1">
      <alignment vertical="center"/>
    </xf>
    <xf numFmtId="0" fontId="11" fillId="6" borderId="7" xfId="0" applyFont="1" applyFill="1" applyBorder="1" applyAlignment="1">
      <alignment horizontal="center" vertical="center" wrapText="1"/>
    </xf>
    <xf numFmtId="49" fontId="5" fillId="5" borderId="4" xfId="0" applyNumberFormat="1" applyFont="1" applyFill="1" applyBorder="1" applyAlignment="1">
      <alignment wrapText="1"/>
    </xf>
    <xf numFmtId="0" fontId="15" fillId="0" borderId="23" xfId="0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right" vertical="center"/>
    </xf>
    <xf numFmtId="0" fontId="5" fillId="8" borderId="24" xfId="0" applyNumberFormat="1" applyFont="1" applyFill="1" applyBorder="1" applyAlignment="1">
      <alignment horizontal="center" vertical="center" wrapText="1"/>
    </xf>
    <xf numFmtId="0" fontId="12" fillId="8" borderId="4" xfId="0" applyNumberFormat="1" applyFont="1" applyFill="1" applyBorder="1" applyAlignment="1">
      <alignment horizontal="center" vertical="center" wrapText="1"/>
    </xf>
    <xf numFmtId="0" fontId="12" fillId="8" borderId="19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right" vertical="center"/>
    </xf>
    <xf numFmtId="0" fontId="7" fillId="0" borderId="0" xfId="0" applyNumberFormat="1" applyFont="1" applyFill="1" applyAlignment="1">
      <alignment horizontal="center" vertical="center"/>
    </xf>
    <xf numFmtId="0" fontId="12" fillId="8" borderId="21" xfId="0" applyNumberFormat="1" applyFont="1" applyFill="1" applyBorder="1" applyAlignment="1">
      <alignment horizontal="center" vertical="center" wrapText="1"/>
    </xf>
    <xf numFmtId="0" fontId="12" fillId="8" borderId="2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/>
    <xf numFmtId="0" fontId="13" fillId="6" borderId="0" xfId="0" applyNumberFormat="1" applyFont="1" applyFill="1" applyBorder="1" applyAlignment="1">
      <alignment horizontal="center" wrapText="1"/>
    </xf>
    <xf numFmtId="49" fontId="13" fillId="0" borderId="0" xfId="0" applyNumberFormat="1" applyFont="1" applyBorder="1" applyAlignment="1">
      <alignment horizontal="right" vertical="top" wrapText="1"/>
    </xf>
    <xf numFmtId="0" fontId="5" fillId="0" borderId="0" xfId="0" applyFont="1"/>
    <xf numFmtId="0" fontId="16" fillId="0" borderId="0" xfId="0" applyFont="1" applyBorder="1" applyAlignment="1">
      <alignment horizontal="left" vertical="center"/>
    </xf>
    <xf numFmtId="0" fontId="13" fillId="0" borderId="0" xfId="0" applyFont="1" applyAlignment="1"/>
    <xf numFmtId="0" fontId="16" fillId="0" borderId="0" xfId="0" applyFont="1" applyAlignment="1">
      <alignment horizontal="center"/>
    </xf>
    <xf numFmtId="0" fontId="16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right" vertical="top" wrapText="1"/>
    </xf>
    <xf numFmtId="49" fontId="5" fillId="0" borderId="0" xfId="0" applyNumberFormat="1" applyFont="1" applyBorder="1" applyAlignment="1">
      <alignment horizontal="left"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13" fillId="0" borderId="0" xfId="0" applyNumberFormat="1" applyFont="1" applyBorder="1" applyAlignment="1">
      <alignment wrapText="1"/>
    </xf>
    <xf numFmtId="49" fontId="6" fillId="0" borderId="9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6" fillId="0" borderId="0" xfId="0" applyNumberFormat="1" applyFont="1" applyFill="1" applyBorder="1" applyAlignment="1">
      <alignment vertical="top" wrapText="1"/>
    </xf>
    <xf numFmtId="49" fontId="13" fillId="0" borderId="0" xfId="0" applyNumberFormat="1" applyFont="1" applyBorder="1" applyAlignment="1">
      <alignment vertical="top" wrapText="1"/>
    </xf>
    <xf numFmtId="49" fontId="13" fillId="0" borderId="0" xfId="0" applyNumberFormat="1" applyFont="1" applyBorder="1" applyAlignment="1">
      <alignment horizontal="left" vertical="top"/>
    </xf>
    <xf numFmtId="49" fontId="13" fillId="0" borderId="0" xfId="0" applyNumberFormat="1" applyFont="1" applyBorder="1" applyAlignment="1">
      <alignment horizontal="center" vertical="top"/>
    </xf>
    <xf numFmtId="49" fontId="16" fillId="0" borderId="0" xfId="0" applyNumberFormat="1" applyFont="1" applyBorder="1" applyAlignment="1">
      <alignment horizontal="center" vertical="top" wrapText="1"/>
    </xf>
    <xf numFmtId="49" fontId="13" fillId="0" borderId="0" xfId="0" applyNumberFormat="1" applyFont="1" applyFill="1" applyBorder="1" applyAlignment="1">
      <alignment horizontal="right" vertical="top" wrapText="1"/>
    </xf>
    <xf numFmtId="49" fontId="18" fillId="0" borderId="0" xfId="0" applyNumberFormat="1" applyFont="1" applyFill="1" applyBorder="1" applyAlignment="1">
      <alignment horizontal="left" vertical="top" wrapText="1"/>
    </xf>
    <xf numFmtId="49" fontId="13" fillId="0" borderId="0" xfId="0" applyNumberFormat="1" applyFont="1" applyFill="1" applyBorder="1" applyAlignment="1">
      <alignment horizontal="center" vertical="top" wrapText="1"/>
    </xf>
    <xf numFmtId="49" fontId="16" fillId="0" borderId="0" xfId="0" applyNumberFormat="1" applyFont="1" applyFill="1" applyBorder="1" applyAlignment="1">
      <alignment horizontal="center" vertical="top" wrapText="1"/>
    </xf>
    <xf numFmtId="0" fontId="16" fillId="0" borderId="0" xfId="0" applyNumberFormat="1" applyFont="1" applyFill="1" applyBorder="1" applyAlignment="1">
      <alignment horizontal="center" vertical="top" wrapText="1"/>
    </xf>
    <xf numFmtId="49" fontId="13" fillId="0" borderId="0" xfId="0" applyNumberFormat="1" applyFont="1" applyFill="1" applyBorder="1" applyAlignment="1">
      <alignment horizontal="left" vertical="top" wrapText="1"/>
    </xf>
    <xf numFmtId="0" fontId="13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vertical="top" wrapText="1"/>
    </xf>
    <xf numFmtId="0" fontId="16" fillId="0" borderId="0" xfId="0" applyFont="1" applyBorder="1" applyAlignment="1">
      <alignment vertical="center"/>
    </xf>
    <xf numFmtId="0" fontId="7" fillId="9" borderId="0" xfId="0" applyNumberFormat="1" applyFont="1" applyFill="1" applyBorder="1" applyAlignment="1">
      <alignment horizontal="center" vertical="center"/>
    </xf>
    <xf numFmtId="0" fontId="7" fillId="9" borderId="0" xfId="0" applyNumberFormat="1" applyFont="1" applyFill="1" applyBorder="1" applyAlignment="1">
      <alignment vertical="center"/>
    </xf>
    <xf numFmtId="0" fontId="7" fillId="0" borderId="14" xfId="0" applyNumberFormat="1" applyFont="1" applyBorder="1" applyAlignment="1">
      <alignment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8" fillId="9" borderId="0" xfId="0" applyFont="1" applyFill="1" applyAlignment="1"/>
    <xf numFmtId="0" fontId="13" fillId="5" borderId="16" xfId="0" applyNumberFormat="1" applyFont="1" applyFill="1" applyBorder="1" applyAlignment="1">
      <alignment horizontal="center" vertical="top" wrapText="1"/>
    </xf>
    <xf numFmtId="2" fontId="5" fillId="0" borderId="0" xfId="0" applyNumberFormat="1" applyFont="1" applyBorder="1" applyAlignment="1">
      <alignment horizontal="center" vertical="top"/>
    </xf>
    <xf numFmtId="2" fontId="7" fillId="0" borderId="0" xfId="0" applyNumberFormat="1" applyFont="1" applyFill="1" applyBorder="1" applyAlignment="1">
      <alignment horizontal="center" vertical="top"/>
    </xf>
    <xf numFmtId="166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Border="1" applyAlignment="1">
      <alignment vertical="center" wrapText="1"/>
    </xf>
    <xf numFmtId="49" fontId="13" fillId="0" borderId="0" xfId="0" applyNumberFormat="1" applyFont="1" applyBorder="1" applyAlignment="1">
      <alignment horizontal="left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49" fontId="13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13" fillId="0" borderId="0" xfId="0" applyNumberFormat="1" applyFont="1" applyBorder="1" applyAlignment="1">
      <alignment horizontal="center" wrapText="1"/>
    </xf>
    <xf numFmtId="49" fontId="16" fillId="0" borderId="0" xfId="0" applyNumberFormat="1" applyFont="1" applyBorder="1" applyAlignment="1"/>
    <xf numFmtId="0" fontId="13" fillId="5" borderId="31" xfId="0" applyNumberFormat="1" applyFont="1" applyFill="1" applyBorder="1" applyAlignment="1">
      <alignment horizontal="center" vertical="top" wrapText="1"/>
    </xf>
    <xf numFmtId="0" fontId="15" fillId="6" borderId="33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 textRotation="255"/>
    </xf>
    <xf numFmtId="0" fontId="15" fillId="6" borderId="17" xfId="0" applyFont="1" applyFill="1" applyBorder="1" applyAlignment="1">
      <alignment horizontal="center" vertical="center" textRotation="255" wrapText="1"/>
    </xf>
    <xf numFmtId="49" fontId="5" fillId="0" borderId="0" xfId="0" applyNumberFormat="1" applyFont="1" applyFill="1" applyBorder="1" applyAlignment="1">
      <alignment horizontal="center" wrapText="1"/>
    </xf>
    <xf numFmtId="2" fontId="12" fillId="8" borderId="21" xfId="0" applyNumberFormat="1" applyFont="1" applyFill="1" applyBorder="1" applyAlignment="1">
      <alignment horizontal="center" vertical="center" wrapText="1"/>
    </xf>
    <xf numFmtId="2" fontId="12" fillId="8" borderId="2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/>
    <xf numFmtId="0" fontId="6" fillId="3" borderId="0" xfId="0" applyFont="1" applyFill="1" applyAlignment="1">
      <alignment horizontal="left"/>
    </xf>
    <xf numFmtId="0" fontId="5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49" fontId="7" fillId="0" borderId="0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Border="1" applyAlignment="1">
      <alignment horizontal="center" vertical="center" wrapText="1"/>
    </xf>
    <xf numFmtId="0" fontId="2" fillId="0" borderId="22" xfId="0" applyNumberFormat="1" applyFont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7" borderId="4" xfId="0" applyNumberFormat="1" applyFont="1" applyFill="1" applyBorder="1" applyAlignment="1">
      <alignment horizontal="center" vertical="center" wrapText="1"/>
    </xf>
    <xf numFmtId="0" fontId="2" fillId="7" borderId="23" xfId="0" applyNumberFormat="1" applyFont="1" applyFill="1" applyBorder="1" applyAlignment="1">
      <alignment horizontal="center" vertical="center" wrapText="1"/>
    </xf>
    <xf numFmtId="0" fontId="2" fillId="0" borderId="24" xfId="0" applyNumberFormat="1" applyFont="1" applyBorder="1" applyAlignment="1">
      <alignment horizontal="center" vertical="center" wrapText="1"/>
    </xf>
    <xf numFmtId="2" fontId="2" fillId="7" borderId="23" xfId="0" applyNumberFormat="1" applyFont="1" applyFill="1" applyBorder="1" applyAlignment="1">
      <alignment horizontal="center" vertical="center" wrapText="1"/>
    </xf>
    <xf numFmtId="2" fontId="2" fillId="0" borderId="23" xfId="0" applyNumberFormat="1" applyFont="1" applyBorder="1" applyAlignment="1">
      <alignment horizontal="center" vertical="center" wrapText="1"/>
    </xf>
    <xf numFmtId="2" fontId="2" fillId="0" borderId="24" xfId="0" applyNumberFormat="1" applyFont="1" applyBorder="1" applyAlignment="1">
      <alignment horizontal="center" vertical="center" wrapText="1"/>
    </xf>
    <xf numFmtId="2" fontId="2" fillId="7" borderId="21" xfId="0" applyNumberFormat="1" applyFont="1" applyFill="1" applyBorder="1" applyAlignment="1">
      <alignment horizontal="center" vertical="center" wrapText="1"/>
    </xf>
    <xf numFmtId="2" fontId="2" fillId="0" borderId="2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0" fillId="6" borderId="3" xfId="0" applyNumberFormat="1" applyFill="1" applyBorder="1" applyAlignment="1">
      <alignment horizontal="center"/>
    </xf>
    <xf numFmtId="0" fontId="8" fillId="0" borderId="0" xfId="0" applyFont="1" applyAlignment="1"/>
    <xf numFmtId="49" fontId="7" fillId="0" borderId="12" xfId="0" applyNumberFormat="1" applyFont="1" applyBorder="1" applyAlignment="1">
      <alignment horizontal="right"/>
    </xf>
    <xf numFmtId="49" fontId="5" fillId="0" borderId="0" xfId="0" applyNumberFormat="1" applyFont="1" applyAlignment="1">
      <alignment wrapText="1"/>
    </xf>
    <xf numFmtId="49" fontId="19" fillId="0" borderId="0" xfId="0" applyNumberFormat="1" applyFont="1" applyAlignment="1">
      <alignment horizontal="center" vertical="center"/>
    </xf>
    <xf numFmtId="49" fontId="19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Alignment="1"/>
    <xf numFmtId="49" fontId="9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wrapText="1"/>
    </xf>
    <xf numFmtId="49" fontId="7" fillId="0" borderId="0" xfId="0" applyNumberFormat="1" applyFont="1" applyAlignment="1"/>
    <xf numFmtId="0" fontId="11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/>
    </xf>
    <xf numFmtId="14" fontId="5" fillId="0" borderId="4" xfId="0" applyNumberFormat="1" applyFont="1" applyBorder="1" applyAlignment="1">
      <alignment horizontal="center"/>
    </xf>
    <xf numFmtId="49" fontId="5" fillId="0" borderId="4" xfId="0" applyNumberFormat="1" applyFont="1" applyFill="1" applyBorder="1" applyAlignment="1">
      <alignment horizontal="left"/>
    </xf>
    <xf numFmtId="49" fontId="5" fillId="0" borderId="4" xfId="0" applyNumberFormat="1" applyFont="1" applyBorder="1" applyAlignment="1">
      <alignment wrapText="1"/>
    </xf>
    <xf numFmtId="49" fontId="5" fillId="0" borderId="4" xfId="0" applyNumberFormat="1" applyFont="1" applyBorder="1" applyAlignment="1">
      <alignment horizontal="center"/>
    </xf>
    <xf numFmtId="49" fontId="13" fillId="0" borderId="0" xfId="0" applyNumberFormat="1" applyFont="1" applyAlignment="1">
      <alignment wrapText="1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Border="1" applyAlignment="1">
      <alignment horizontal="left"/>
    </xf>
    <xf numFmtId="49" fontId="13" fillId="0" borderId="0" xfId="0" applyNumberFormat="1" applyFont="1" applyBorder="1" applyAlignment="1">
      <alignment horizontal="center"/>
    </xf>
    <xf numFmtId="49" fontId="20" fillId="0" borderId="0" xfId="0" applyNumberFormat="1" applyFont="1" applyBorder="1" applyAlignment="1">
      <alignment horizontal="left"/>
    </xf>
    <xf numFmtId="49" fontId="13" fillId="0" borderId="0" xfId="0" applyNumberFormat="1" applyFont="1" applyFill="1" applyBorder="1" applyAlignment="1">
      <alignment horizontal="left"/>
    </xf>
    <xf numFmtId="49" fontId="5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49" fontId="12" fillId="0" borderId="0" xfId="0" applyNumberFormat="1" applyFont="1" applyFill="1" applyBorder="1" applyAlignment="1">
      <alignment horizontal="left"/>
    </xf>
    <xf numFmtId="49" fontId="7" fillId="0" borderId="0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19" fillId="0" borderId="0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20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horizontal="left" vertical="top" wrapText="1"/>
    </xf>
    <xf numFmtId="49" fontId="5" fillId="0" borderId="4" xfId="0" applyNumberFormat="1" applyFont="1" applyFill="1" applyBorder="1" applyAlignment="1">
      <alignment horizontal="center" vertical="top" wrapText="1"/>
    </xf>
    <xf numFmtId="49" fontId="5" fillId="0" borderId="4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wrapText="1"/>
    </xf>
    <xf numFmtId="49" fontId="7" fillId="0" borderId="0" xfId="0" applyNumberFormat="1" applyFont="1" applyFill="1" applyBorder="1" applyAlignment="1">
      <alignment horizontal="left" vertical="center"/>
    </xf>
    <xf numFmtId="49" fontId="17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right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17" fillId="0" borderId="0" xfId="0" applyNumberFormat="1" applyFont="1" applyAlignment="1">
      <alignment horizontal="left" vertical="center"/>
    </xf>
    <xf numFmtId="0" fontId="9" fillId="0" borderId="0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wrapText="1"/>
    </xf>
    <xf numFmtId="49" fontId="5" fillId="0" borderId="0" xfId="0" applyNumberFormat="1" applyFont="1" applyAlignment="1">
      <alignment horizontal="center" vertical="center"/>
    </xf>
    <xf numFmtId="49" fontId="22" fillId="0" borderId="4" xfId="0" applyNumberFormat="1" applyFont="1" applyBorder="1" applyAlignment="1">
      <alignment horizontal="center" vertical="center" wrapText="1"/>
    </xf>
    <xf numFmtId="49" fontId="22" fillId="0" borderId="5" xfId="0" applyNumberFormat="1" applyFont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wrapText="1"/>
    </xf>
    <xf numFmtId="49" fontId="9" fillId="2" borderId="0" xfId="0" applyNumberFormat="1" applyFont="1" applyFill="1" applyBorder="1" applyAlignment="1">
      <alignment horizontal="center" wrapText="1"/>
    </xf>
    <xf numFmtId="49" fontId="5" fillId="2" borderId="0" xfId="0" applyNumberFormat="1" applyFont="1" applyFill="1" applyBorder="1" applyAlignment="1">
      <alignment wrapText="1"/>
    </xf>
    <xf numFmtId="49" fontId="5" fillId="2" borderId="11" xfId="0" applyNumberFormat="1" applyFont="1" applyFill="1" applyBorder="1" applyAlignment="1">
      <alignment wrapText="1"/>
    </xf>
    <xf numFmtId="49" fontId="5" fillId="0" borderId="4" xfId="0" applyNumberFormat="1" applyFont="1" applyBorder="1" applyAlignment="1">
      <alignment horizontal="left" wrapText="1"/>
    </xf>
    <xf numFmtId="49" fontId="5" fillId="0" borderId="4" xfId="0" applyNumberFormat="1" applyFont="1" applyBorder="1" applyAlignment="1">
      <alignment horizontal="center" wrapText="1"/>
    </xf>
    <xf numFmtId="49" fontId="5" fillId="0" borderId="0" xfId="0" applyNumberFormat="1" applyFont="1" applyBorder="1" applyAlignment="1">
      <alignment horizontal="left" wrapText="1"/>
    </xf>
    <xf numFmtId="0" fontId="12" fillId="0" borderId="0" xfId="0" applyNumberFormat="1" applyFont="1" applyBorder="1" applyAlignment="1">
      <alignment horizontal="left"/>
    </xf>
    <xf numFmtId="49" fontId="5" fillId="0" borderId="0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Border="1" applyAlignment="1">
      <alignment horizontal="left"/>
    </xf>
    <xf numFmtId="49" fontId="5" fillId="0" borderId="13" xfId="0" applyNumberFormat="1" applyFont="1" applyBorder="1" applyAlignment="1">
      <alignment wrapText="1"/>
    </xf>
    <xf numFmtId="0" fontId="9" fillId="0" borderId="13" xfId="0" applyNumberFormat="1" applyFont="1" applyBorder="1" applyAlignment="1">
      <alignment horizontal="center" vertical="center"/>
    </xf>
    <xf numFmtId="49" fontId="5" fillId="2" borderId="6" xfId="0" applyNumberFormat="1" applyFont="1" applyFill="1" applyBorder="1" applyAlignment="1">
      <alignment wrapText="1"/>
    </xf>
    <xf numFmtId="49" fontId="7" fillId="2" borderId="7" xfId="0" applyNumberFormat="1" applyFont="1" applyFill="1" applyBorder="1" applyAlignment="1">
      <alignment horizontal="center" wrapText="1"/>
    </xf>
    <xf numFmtId="49" fontId="5" fillId="2" borderId="7" xfId="0" applyNumberFormat="1" applyFont="1" applyFill="1" applyBorder="1" applyAlignment="1">
      <alignment wrapText="1"/>
    </xf>
    <xf numFmtId="49" fontId="5" fillId="2" borderId="8" xfId="0" applyNumberFormat="1" applyFont="1" applyFill="1" applyBorder="1" applyAlignment="1">
      <alignment wrapText="1"/>
    </xf>
    <xf numFmtId="49" fontId="5" fillId="0" borderId="5" xfId="0" applyNumberFormat="1" applyFont="1" applyFill="1" applyBorder="1" applyAlignment="1">
      <alignment horizontal="center" vertical="center"/>
    </xf>
    <xf numFmtId="0" fontId="12" fillId="0" borderId="0" xfId="0" applyNumberFormat="1" applyFont="1" applyBorder="1" applyAlignment="1">
      <alignment horizontal="right"/>
    </xf>
    <xf numFmtId="0" fontId="9" fillId="0" borderId="13" xfId="0" applyNumberFormat="1" applyFont="1" applyBorder="1" applyAlignment="1">
      <alignment horizontal="left" vertical="center"/>
    </xf>
    <xf numFmtId="49" fontId="5" fillId="2" borderId="12" xfId="0" applyNumberFormat="1" applyFont="1" applyFill="1" applyBorder="1" applyAlignment="1">
      <alignment wrapText="1"/>
    </xf>
    <xf numFmtId="0" fontId="5" fillId="0" borderId="0" xfId="0" applyFont="1" applyAlignment="1"/>
    <xf numFmtId="14" fontId="5" fillId="2" borderId="0" xfId="0" applyNumberFormat="1" applyFont="1" applyFill="1" applyBorder="1" applyAlignment="1">
      <alignment wrapText="1"/>
    </xf>
    <xf numFmtId="49" fontId="5" fillId="0" borderId="13" xfId="0" applyNumberFormat="1" applyFont="1" applyBorder="1" applyAlignment="1">
      <alignment horizontal="left" wrapText="1"/>
    </xf>
    <xf numFmtId="49" fontId="7" fillId="0" borderId="0" xfId="0" applyNumberFormat="1" applyFont="1" applyAlignment="1">
      <alignment horizontal="center" vertical="center"/>
    </xf>
    <xf numFmtId="0" fontId="9" fillId="0" borderId="13" xfId="0" applyNumberFormat="1" applyFont="1" applyBorder="1" applyAlignment="1">
      <alignment horizontal="right" vertical="center"/>
    </xf>
    <xf numFmtId="49" fontId="23" fillId="0" borderId="0" xfId="0" applyNumberFormat="1" applyFont="1" applyAlignment="1">
      <alignment vertical="center"/>
    </xf>
    <xf numFmtId="0" fontId="24" fillId="0" borderId="0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 vertical="center"/>
    </xf>
    <xf numFmtId="14" fontId="5" fillId="0" borderId="4" xfId="0" applyNumberFormat="1" applyFont="1" applyBorder="1" applyAlignment="1">
      <alignment horizontal="center" vertical="center"/>
    </xf>
    <xf numFmtId="0" fontId="7" fillId="0" borderId="13" xfId="0" applyNumberFormat="1" applyFont="1" applyBorder="1" applyAlignment="1">
      <alignment horizontal="right" vertical="center"/>
    </xf>
    <xf numFmtId="49" fontId="22" fillId="0" borderId="17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right" vertical="center"/>
    </xf>
    <xf numFmtId="49" fontId="16" fillId="0" borderId="0" xfId="0" applyNumberFormat="1" applyFont="1" applyBorder="1" applyAlignment="1">
      <alignment vertical="center"/>
    </xf>
    <xf numFmtId="49" fontId="1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/>
    </xf>
    <xf numFmtId="49" fontId="5" fillId="0" borderId="0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left"/>
    </xf>
    <xf numFmtId="0" fontId="8" fillId="0" borderId="0" xfId="0" applyFont="1" applyFill="1" applyAlignment="1">
      <alignment horizontal="left" vertical="center"/>
    </xf>
    <xf numFmtId="0" fontId="12" fillId="0" borderId="0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right"/>
    </xf>
    <xf numFmtId="49" fontId="5" fillId="0" borderId="2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12" fillId="0" borderId="4" xfId="0" applyFont="1" applyBorder="1" applyAlignment="1">
      <alignment horizontal="left" vertical="top"/>
    </xf>
    <xf numFmtId="0" fontId="26" fillId="0" borderId="4" xfId="0" applyFont="1" applyBorder="1" applyAlignment="1">
      <alignment horizontal="left" vertical="top"/>
    </xf>
    <xf numFmtId="0" fontId="26" fillId="0" borderId="39" xfId="0" applyFont="1" applyBorder="1" applyAlignment="1">
      <alignment horizontal="left" vertical="top"/>
    </xf>
    <xf numFmtId="0" fontId="12" fillId="0" borderId="38" xfId="0" applyFont="1" applyBorder="1" applyAlignment="1">
      <alignment horizontal="left" vertical="top"/>
    </xf>
    <xf numFmtId="0" fontId="26" fillId="0" borderId="38" xfId="0" applyFont="1" applyBorder="1" applyAlignment="1">
      <alignment horizontal="left" vertical="top"/>
    </xf>
    <xf numFmtId="0" fontId="12" fillId="0" borderId="39" xfId="0" applyFont="1" applyBorder="1" applyAlignment="1">
      <alignment horizontal="left" vertical="top"/>
    </xf>
    <xf numFmtId="0" fontId="12" fillId="9" borderId="39" xfId="0" applyFont="1" applyFill="1" applyBorder="1" applyAlignment="1">
      <alignment horizontal="left" vertical="top"/>
    </xf>
    <xf numFmtId="0" fontId="26" fillId="9" borderId="39" xfId="0" applyFont="1" applyFill="1" applyBorder="1" applyAlignment="1">
      <alignment horizontal="left" vertical="top"/>
    </xf>
    <xf numFmtId="0" fontId="28" fillId="0" borderId="39" xfId="0" applyFont="1" applyBorder="1" applyAlignment="1">
      <alignment horizontal="left" vertical="top"/>
    </xf>
    <xf numFmtId="0" fontId="26" fillId="0" borderId="4" xfId="0" applyFont="1" applyBorder="1" applyAlignment="1">
      <alignment horizontal="center" vertical="top"/>
    </xf>
    <xf numFmtId="0" fontId="26" fillId="0" borderId="39" xfId="0" applyFont="1" applyBorder="1" applyAlignment="1">
      <alignment horizontal="center" vertical="top"/>
    </xf>
    <xf numFmtId="0" fontId="26" fillId="0" borderId="38" xfId="0" applyFont="1" applyBorder="1" applyAlignment="1">
      <alignment horizontal="center" vertical="top"/>
    </xf>
    <xf numFmtId="0" fontId="26" fillId="9" borderId="39" xfId="0" applyFont="1" applyFill="1" applyBorder="1" applyAlignment="1">
      <alignment horizontal="center" vertical="top"/>
    </xf>
    <xf numFmtId="49" fontId="5" fillId="0" borderId="4" xfId="0" applyNumberFormat="1" applyFont="1" applyFill="1" applyBorder="1" applyAlignment="1">
      <alignment horizontal="center" vertical="center"/>
    </xf>
    <xf numFmtId="0" fontId="26" fillId="10" borderId="39" xfId="0" applyFont="1" applyFill="1" applyBorder="1" applyAlignment="1">
      <alignment horizontal="center" vertical="top"/>
    </xf>
    <xf numFmtId="0" fontId="26" fillId="11" borderId="39" xfId="0" applyFont="1" applyFill="1" applyBorder="1" applyAlignment="1">
      <alignment horizontal="center" vertical="top"/>
    </xf>
    <xf numFmtId="49" fontId="5" fillId="10" borderId="3" xfId="0" applyNumberFormat="1" applyFont="1" applyFill="1" applyBorder="1" applyAlignment="1">
      <alignment horizontal="center"/>
    </xf>
    <xf numFmtId="0" fontId="9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49" fontId="7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20" fillId="0" borderId="20" xfId="0" applyNumberFormat="1" applyFont="1" applyFill="1" applyBorder="1" applyAlignment="1">
      <alignment horizontal="center" vertical="center" wrapText="1"/>
    </xf>
    <xf numFmtId="49" fontId="20" fillId="0" borderId="5" xfId="0" applyNumberFormat="1" applyFont="1" applyFill="1" applyBorder="1" applyAlignment="1">
      <alignment horizontal="center" vertical="center" wrapText="1"/>
    </xf>
    <xf numFmtId="49" fontId="20" fillId="0" borderId="20" xfId="0" applyNumberFormat="1" applyFont="1" applyFill="1" applyBorder="1" applyAlignment="1">
      <alignment horizontal="center" vertical="center"/>
    </xf>
    <xf numFmtId="49" fontId="20" fillId="0" borderId="5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49" fontId="19" fillId="0" borderId="0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textRotation="90" wrapText="1"/>
    </xf>
    <xf numFmtId="49" fontId="7" fillId="0" borderId="0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8" fillId="9" borderId="0" xfId="0" applyFont="1" applyFill="1" applyAlignment="1">
      <alignment horizontal="center"/>
    </xf>
    <xf numFmtId="0" fontId="8" fillId="9" borderId="0" xfId="0" applyFont="1" applyFill="1" applyAlignment="1">
      <alignment horizontal="center" wrapText="1"/>
    </xf>
    <xf numFmtId="0" fontId="8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7" fillId="0" borderId="0" xfId="0" applyNumberFormat="1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textRotation="90" wrapText="1"/>
    </xf>
    <xf numFmtId="164" fontId="6" fillId="0" borderId="1" xfId="0" applyNumberFormat="1" applyFont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top" wrapText="1"/>
    </xf>
    <xf numFmtId="0" fontId="7" fillId="4" borderId="0" xfId="0" applyFont="1" applyFill="1" applyAlignment="1">
      <alignment horizontal="center"/>
    </xf>
    <xf numFmtId="0" fontId="6" fillId="0" borderId="15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9" borderId="0" xfId="0" applyFont="1" applyFill="1" applyAlignment="1">
      <alignment horizontal="center"/>
    </xf>
    <xf numFmtId="0" fontId="15" fillId="6" borderId="21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 wrapText="1"/>
    </xf>
    <xf numFmtId="0" fontId="15" fillId="6" borderId="27" xfId="0" applyFont="1" applyFill="1" applyBorder="1" applyAlignment="1">
      <alignment horizontal="center" vertical="center"/>
    </xf>
    <xf numFmtId="0" fontId="15" fillId="6" borderId="28" xfId="0" applyFont="1" applyFill="1" applyBorder="1" applyAlignment="1">
      <alignment horizontal="center" vertical="center"/>
    </xf>
    <xf numFmtId="0" fontId="15" fillId="6" borderId="29" xfId="0" applyFont="1" applyFill="1" applyBorder="1" applyAlignment="1">
      <alignment horizontal="center" vertical="center" shrinkToFit="1"/>
    </xf>
    <xf numFmtId="0" fontId="15" fillId="6" borderId="30" xfId="0" applyFont="1" applyFill="1" applyBorder="1" applyAlignment="1">
      <alignment horizontal="center" vertical="center" shrinkToFit="1"/>
    </xf>
    <xf numFmtId="0" fontId="15" fillId="6" borderId="21" xfId="0" applyFont="1" applyFill="1" applyBorder="1" applyAlignment="1">
      <alignment horizontal="center" vertical="center"/>
    </xf>
    <xf numFmtId="0" fontId="15" fillId="6" borderId="29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5" fillId="6" borderId="21" xfId="0" applyFont="1" applyFill="1" applyBorder="1" applyAlignment="1">
      <alignment horizontal="center" vertical="center" wrapText="1" shrinkToFit="1"/>
    </xf>
    <xf numFmtId="0" fontId="15" fillId="6" borderId="17" xfId="0" applyFont="1" applyFill="1" applyBorder="1" applyAlignment="1">
      <alignment horizontal="center" vertical="center" wrapText="1" shrinkToFit="1"/>
    </xf>
    <xf numFmtId="0" fontId="15" fillId="6" borderId="32" xfId="0" applyFont="1" applyFill="1" applyBorder="1" applyAlignment="1">
      <alignment horizontal="center" vertical="center" wrapText="1"/>
    </xf>
    <xf numFmtId="0" fontId="15" fillId="6" borderId="34" xfId="0" applyFont="1" applyFill="1" applyBorder="1" applyAlignment="1">
      <alignment horizontal="center" vertical="center" wrapText="1"/>
    </xf>
    <xf numFmtId="0" fontId="15" fillId="6" borderId="35" xfId="0" applyFont="1" applyFill="1" applyBorder="1" applyAlignment="1">
      <alignment horizontal="center" vertical="center"/>
    </xf>
    <xf numFmtId="0" fontId="15" fillId="6" borderId="36" xfId="0" applyFont="1" applyFill="1" applyBorder="1" applyAlignment="1">
      <alignment horizontal="center" vertical="center"/>
    </xf>
    <xf numFmtId="0" fontId="15" fillId="6" borderId="37" xfId="0" applyFont="1" applyFill="1" applyBorder="1" applyAlignment="1">
      <alignment horizontal="center" vertical="center"/>
    </xf>
    <xf numFmtId="0" fontId="15" fillId="6" borderId="29" xfId="0" applyFont="1" applyFill="1" applyBorder="1" applyAlignment="1">
      <alignment horizontal="center" vertical="center" wrapText="1" shrinkToFit="1"/>
    </xf>
    <xf numFmtId="0" fontId="15" fillId="6" borderId="30" xfId="0" applyFont="1" applyFill="1" applyBorder="1" applyAlignment="1">
      <alignment horizontal="center" vertical="center" wrapText="1" shrinkToFit="1"/>
    </xf>
    <xf numFmtId="49" fontId="7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Border="1" applyAlignment="1">
      <alignment horizontal="right"/>
    </xf>
    <xf numFmtId="0" fontId="8" fillId="0" borderId="0" xfId="0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44804D"/>
      <color rgb="FF0000CC"/>
      <color rgb="FF00CC00"/>
      <color rgb="FFCC0099"/>
      <color rgb="FFFFFF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/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0</xdr:row>
      <xdr:rowOff>57150</xdr:rowOff>
    </xdr:from>
    <xdr:to>
      <xdr:col>1</xdr:col>
      <xdr:colOff>1581150</xdr:colOff>
      <xdr:row>3</xdr:row>
      <xdr:rowOff>82800</xdr:rowOff>
    </xdr:to>
    <xdr:sp macro="" textlink="">
      <xdr:nvSpPr>
        <xdr:cNvPr id="2" name="Скругленный прямоугольник 1"/>
        <xdr:cNvSpPr/>
      </xdr:nvSpPr>
      <xdr:spPr>
        <a:xfrm>
          <a:off x="66674" y="57150"/>
          <a:ext cx="1952626" cy="540000"/>
        </a:xfrm>
        <a:prstGeom prst="round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ru-RU" sz="1400" b="1"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rPr>
            <a:t>Бег с препятствиями 3 000</a:t>
          </a:r>
          <a:r>
            <a:rPr lang="ru-RU" sz="1400" b="1" baseline="0"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rPr>
            <a:t> </a:t>
          </a:r>
          <a:r>
            <a:rPr lang="ru-RU" sz="1400" b="1"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rPr>
            <a:t>м</a:t>
          </a:r>
        </a:p>
      </xdr:txBody>
    </xdr:sp>
    <xdr:clientData/>
  </xdr:twoCellAnchor>
  <xdr:twoCellAnchor editAs="oneCell">
    <xdr:from>
      <xdr:col>11</xdr:col>
      <xdr:colOff>1574800</xdr:colOff>
      <xdr:row>0</xdr:row>
      <xdr:rowOff>25400</xdr:rowOff>
    </xdr:from>
    <xdr:to>
      <xdr:col>12</xdr:col>
      <xdr:colOff>454</xdr:colOff>
      <xdr:row>3</xdr:row>
      <xdr:rowOff>85302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7600" t="16505" r="18184" b="20874"/>
        <a:stretch>
          <a:fillRect/>
        </a:stretch>
      </xdr:blipFill>
      <xdr:spPr bwMode="auto">
        <a:xfrm>
          <a:off x="11696700" y="25400"/>
          <a:ext cx="581025" cy="55520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62753</xdr:colOff>
      <xdr:row>0</xdr:row>
      <xdr:rowOff>44824</xdr:rowOff>
    </xdr:from>
    <xdr:to>
      <xdr:col>1</xdr:col>
      <xdr:colOff>892447</xdr:colOff>
      <xdr:row>3</xdr:row>
      <xdr:rowOff>76637</xdr:rowOff>
    </xdr:to>
    <xdr:sp macro="" textlink="">
      <xdr:nvSpPr>
        <xdr:cNvPr id="2" name="Скругленный прямоугольник 1"/>
        <xdr:cNvSpPr/>
      </xdr:nvSpPr>
      <xdr:spPr>
        <a:xfrm>
          <a:off x="62753" y="44824"/>
          <a:ext cx="1260000" cy="542801"/>
        </a:xfrm>
        <a:prstGeom prst="round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ru-RU" sz="1400" b="1"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rPr>
            <a:t>Прыжок тройной</a:t>
          </a:r>
        </a:p>
      </xdr:txBody>
    </xdr:sp>
    <xdr:clientData/>
  </xdr:twoCellAnchor>
  <xdr:twoCellAnchor editAs="oneCell">
    <xdr:from>
      <xdr:col>22</xdr:col>
      <xdr:colOff>1574800</xdr:colOff>
      <xdr:row>0</xdr:row>
      <xdr:rowOff>25400</xdr:rowOff>
    </xdr:from>
    <xdr:to>
      <xdr:col>23</xdr:col>
      <xdr:colOff>453</xdr:colOff>
      <xdr:row>3</xdr:row>
      <xdr:rowOff>85302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7600" t="16505" r="18184" b="20874"/>
        <a:stretch>
          <a:fillRect/>
        </a:stretch>
      </xdr:blipFill>
      <xdr:spPr bwMode="auto">
        <a:xfrm>
          <a:off x="12763500" y="25400"/>
          <a:ext cx="581025" cy="55520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printerSettings" Target="../printerSettings/printerSettings29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6.bin"/><Relationship Id="rId1" Type="http://schemas.openxmlformats.org/officeDocument/2006/relationships/printerSettings" Target="../printerSettings/printerSettings3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A15" sqref="A15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1480</v>
      </c>
    </row>
    <row r="2" spans="1:13" x14ac:dyDescent="0.25">
      <c r="A2" t="s">
        <v>1481</v>
      </c>
    </row>
    <row r="3" spans="1:13" x14ac:dyDescent="0.25">
      <c r="A3" t="s">
        <v>177</v>
      </c>
    </row>
    <row r="4" spans="1:13" x14ac:dyDescent="0.25">
      <c r="A4" t="s">
        <v>211</v>
      </c>
    </row>
    <row r="5" spans="1:13" x14ac:dyDescent="0.25">
      <c r="A5" t="s">
        <v>244</v>
      </c>
    </row>
    <row r="6" spans="1:13" x14ac:dyDescent="0.25">
      <c r="A6" s="5" t="s">
        <v>93</v>
      </c>
    </row>
    <row r="7" spans="1:13" x14ac:dyDescent="0.25">
      <c r="A7" t="s">
        <v>117</v>
      </c>
    </row>
    <row r="9" spans="1:13" x14ac:dyDescent="0.25">
      <c r="A9" s="294" t="s">
        <v>180</v>
      </c>
      <c r="B9" s="294"/>
      <c r="C9" s="294"/>
      <c r="D9" s="294"/>
      <c r="E9" s="294"/>
      <c r="F9" s="294"/>
      <c r="G9" s="294"/>
      <c r="H9" s="294"/>
      <c r="I9" s="294"/>
      <c r="J9" s="294"/>
      <c r="K9" s="294"/>
      <c r="L9" s="294"/>
      <c r="M9" s="294"/>
    </row>
    <row r="10" spans="1:13" s="4" customFormat="1" x14ac:dyDescent="0.25">
      <c r="A10" s="294" t="s">
        <v>179</v>
      </c>
      <c r="B10" s="294"/>
      <c r="C10" s="294"/>
      <c r="D10" s="294"/>
      <c r="E10" s="294"/>
      <c r="F10" s="294"/>
      <c r="G10" s="294"/>
      <c r="H10" s="294"/>
      <c r="I10" s="294"/>
      <c r="J10" s="294"/>
      <c r="K10" s="294"/>
      <c r="L10" s="294"/>
      <c r="M10" s="294"/>
    </row>
    <row r="11" spans="1:13" s="4" customFormat="1" x14ac:dyDescent="0.25">
      <c r="A11" s="294" t="s">
        <v>178</v>
      </c>
      <c r="B11" s="294"/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</row>
    <row r="12" spans="1:13" x14ac:dyDescent="0.25">
      <c r="A12" s="295" t="s">
        <v>121</v>
      </c>
      <c r="B12" s="296"/>
      <c r="C12" s="296"/>
      <c r="D12" s="296"/>
      <c r="E12" s="296"/>
      <c r="F12" s="296"/>
      <c r="G12" s="296"/>
      <c r="H12" s="296"/>
      <c r="I12" s="296"/>
      <c r="J12" s="296"/>
      <c r="K12" s="296"/>
      <c r="L12" s="296"/>
      <c r="M12" s="296"/>
    </row>
    <row r="13" spans="1:13" ht="12.75" customHeight="1" x14ac:dyDescent="0.25">
      <c r="A13" s="293" t="s">
        <v>121</v>
      </c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</row>
    <row r="21" spans="1:3" x14ac:dyDescent="0.25">
      <c r="A21" t="s">
        <v>118</v>
      </c>
      <c r="C21" t="s">
        <v>119</v>
      </c>
    </row>
    <row r="22" spans="1:3" x14ac:dyDescent="0.25">
      <c r="A22" s="7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366"/>
  <sheetViews>
    <sheetView topLeftCell="A92" zoomScale="85" workbookViewId="0">
      <selection activeCell="F120" sqref="F120"/>
    </sheetView>
  </sheetViews>
  <sheetFormatPr defaultColWidth="9.109375" defaultRowHeight="13.2" x14ac:dyDescent="0.25"/>
  <cols>
    <col min="1" max="1" width="7.5546875" style="1" customWidth="1"/>
    <col min="2" max="2" width="6.44140625" style="1" hidden="1" customWidth="1"/>
    <col min="3" max="3" width="27.6640625" style="3" customWidth="1"/>
    <col min="4" max="4" width="11.44140625" style="1" customWidth="1"/>
    <col min="5" max="5" width="29.88671875" style="3" customWidth="1"/>
    <col min="6" max="6" width="17.33203125" style="1" customWidth="1"/>
    <col min="7" max="7" width="10.5546875" style="1" hidden="1" customWidth="1"/>
    <col min="8" max="8" width="7.33203125" style="1" customWidth="1"/>
    <col min="9" max="9" width="9.109375" style="1"/>
    <col min="10" max="10" width="55.6640625" style="3" customWidth="1"/>
    <col min="11" max="11" width="31.109375" style="3" customWidth="1"/>
    <col min="12" max="16384" width="9.109375" style="2"/>
  </cols>
  <sheetData>
    <row r="1" spans="1:11" ht="13.8" thickBot="1" x14ac:dyDescent="0.3">
      <c r="A1" s="272" t="s">
        <v>38</v>
      </c>
      <c r="B1" s="273" t="s">
        <v>32</v>
      </c>
      <c r="C1" s="272" t="s">
        <v>33</v>
      </c>
      <c r="D1" s="273" t="s">
        <v>34</v>
      </c>
      <c r="E1" s="272" t="s">
        <v>35</v>
      </c>
      <c r="F1" s="273" t="s">
        <v>31</v>
      </c>
      <c r="G1" s="273" t="s">
        <v>94</v>
      </c>
      <c r="H1" s="273" t="s">
        <v>54</v>
      </c>
      <c r="I1" s="273" t="s">
        <v>36</v>
      </c>
      <c r="J1" s="273" t="s">
        <v>37</v>
      </c>
      <c r="K1" s="273" t="s">
        <v>99</v>
      </c>
    </row>
    <row r="2" spans="1:11" ht="15.6" x14ac:dyDescent="0.25">
      <c r="A2" s="274" t="s">
        <v>1371</v>
      </c>
      <c r="B2" s="274"/>
      <c r="C2" s="275" t="s">
        <v>442</v>
      </c>
      <c r="D2" s="276" t="s">
        <v>685</v>
      </c>
      <c r="E2" s="277" t="s">
        <v>831</v>
      </c>
      <c r="F2" s="276" t="s">
        <v>196</v>
      </c>
      <c r="G2" s="274"/>
      <c r="H2" s="284" t="s">
        <v>843</v>
      </c>
      <c r="I2" s="289" t="s">
        <v>1354</v>
      </c>
      <c r="J2" s="276" t="s">
        <v>991</v>
      </c>
      <c r="K2" s="276" t="s">
        <v>1179</v>
      </c>
    </row>
    <row r="3" spans="1:11" ht="15.6" x14ac:dyDescent="0.25">
      <c r="A3" s="274" t="s">
        <v>83</v>
      </c>
      <c r="B3" s="274"/>
      <c r="C3" s="278" t="s">
        <v>370</v>
      </c>
      <c r="D3" s="279" t="s">
        <v>615</v>
      </c>
      <c r="E3" s="277" t="s">
        <v>809</v>
      </c>
      <c r="F3" s="279" t="s">
        <v>187</v>
      </c>
      <c r="G3" s="274"/>
      <c r="H3" s="286" t="s">
        <v>175</v>
      </c>
      <c r="I3" s="289" t="s">
        <v>1218</v>
      </c>
      <c r="J3" s="279" t="s">
        <v>935</v>
      </c>
      <c r="K3" s="276" t="s">
        <v>1131</v>
      </c>
    </row>
    <row r="4" spans="1:11" ht="15.6" x14ac:dyDescent="0.25">
      <c r="A4" s="274" t="s">
        <v>1492</v>
      </c>
      <c r="B4" s="274"/>
      <c r="C4" s="280" t="s">
        <v>472</v>
      </c>
      <c r="D4" s="277" t="s">
        <v>715</v>
      </c>
      <c r="E4" s="277" t="s">
        <v>840</v>
      </c>
      <c r="F4" s="277" t="s">
        <v>197</v>
      </c>
      <c r="G4" s="274"/>
      <c r="H4" s="285" t="s">
        <v>175</v>
      </c>
      <c r="I4" s="289" t="s">
        <v>1218</v>
      </c>
      <c r="J4" s="277" t="s">
        <v>1017</v>
      </c>
      <c r="K4" s="276" t="s">
        <v>1201</v>
      </c>
    </row>
    <row r="5" spans="1:11" ht="15.6" x14ac:dyDescent="0.25">
      <c r="A5" s="274" t="s">
        <v>1350</v>
      </c>
      <c r="B5" s="274"/>
      <c r="C5" s="280" t="s">
        <v>411</v>
      </c>
      <c r="D5" s="277" t="s">
        <v>654</v>
      </c>
      <c r="E5" s="277" t="s">
        <v>743</v>
      </c>
      <c r="F5" s="277" t="s">
        <v>201</v>
      </c>
      <c r="G5" s="274"/>
      <c r="H5" s="285" t="s">
        <v>175</v>
      </c>
      <c r="I5" s="289" t="s">
        <v>1349</v>
      </c>
      <c r="J5" s="277" t="s">
        <v>970</v>
      </c>
      <c r="K5" s="276" t="s">
        <v>1161</v>
      </c>
    </row>
    <row r="6" spans="1:11" ht="15.6" x14ac:dyDescent="0.25">
      <c r="A6" s="274" t="s">
        <v>113</v>
      </c>
      <c r="B6" s="274"/>
      <c r="C6" s="280" t="s">
        <v>292</v>
      </c>
      <c r="D6" s="277" t="s">
        <v>539</v>
      </c>
      <c r="E6" s="277" t="s">
        <v>768</v>
      </c>
      <c r="F6" s="277" t="s">
        <v>181</v>
      </c>
      <c r="G6" s="274"/>
      <c r="H6" s="285" t="s">
        <v>175</v>
      </c>
      <c r="I6" s="289" t="s">
        <v>1219</v>
      </c>
      <c r="J6" s="277" t="s">
        <v>880</v>
      </c>
      <c r="K6" s="276" t="s">
        <v>1071</v>
      </c>
    </row>
    <row r="7" spans="1:11" ht="15.6" x14ac:dyDescent="0.25">
      <c r="A7" s="274" t="s">
        <v>113</v>
      </c>
      <c r="B7" s="274"/>
      <c r="C7" s="280" t="s">
        <v>292</v>
      </c>
      <c r="D7" s="277" t="s">
        <v>539</v>
      </c>
      <c r="E7" s="277" t="s">
        <v>768</v>
      </c>
      <c r="F7" s="277" t="s">
        <v>186</v>
      </c>
      <c r="G7" s="274"/>
      <c r="H7" s="285" t="s">
        <v>175</v>
      </c>
      <c r="I7" s="289" t="s">
        <v>1219</v>
      </c>
      <c r="J7" s="277" t="s">
        <v>880</v>
      </c>
      <c r="K7" s="276" t="s">
        <v>1071</v>
      </c>
    </row>
    <row r="8" spans="1:11" ht="15.6" x14ac:dyDescent="0.25">
      <c r="A8" s="274" t="s">
        <v>79</v>
      </c>
      <c r="B8" s="274"/>
      <c r="C8" s="280" t="s">
        <v>283</v>
      </c>
      <c r="D8" s="277" t="s">
        <v>530</v>
      </c>
      <c r="E8" s="277" t="s">
        <v>762</v>
      </c>
      <c r="F8" s="277" t="s">
        <v>735</v>
      </c>
      <c r="G8" s="274"/>
      <c r="H8" s="285" t="s">
        <v>175</v>
      </c>
      <c r="I8" s="289" t="s">
        <v>1218</v>
      </c>
      <c r="J8" s="277" t="s">
        <v>875</v>
      </c>
      <c r="K8" s="276" t="s">
        <v>1063</v>
      </c>
    </row>
    <row r="9" spans="1:11" ht="15.6" x14ac:dyDescent="0.25">
      <c r="A9" s="274" t="s">
        <v>1299</v>
      </c>
      <c r="B9" s="274"/>
      <c r="C9" s="280" t="s">
        <v>396</v>
      </c>
      <c r="D9" s="277" t="s">
        <v>640</v>
      </c>
      <c r="E9" s="277" t="s">
        <v>757</v>
      </c>
      <c r="F9" s="277" t="s">
        <v>200</v>
      </c>
      <c r="G9" s="274"/>
      <c r="H9" s="285" t="s">
        <v>843</v>
      </c>
      <c r="I9" s="289" t="s">
        <v>1218</v>
      </c>
      <c r="J9" s="277" t="s">
        <v>956</v>
      </c>
      <c r="K9" s="276" t="s">
        <v>1150</v>
      </c>
    </row>
    <row r="10" spans="1:11" ht="15.6" x14ac:dyDescent="0.25">
      <c r="A10" s="274" t="s">
        <v>1297</v>
      </c>
      <c r="B10" s="274"/>
      <c r="C10" s="280" t="s">
        <v>293</v>
      </c>
      <c r="D10" s="277" t="s">
        <v>540</v>
      </c>
      <c r="E10" s="277" t="s">
        <v>769</v>
      </c>
      <c r="F10" s="277" t="s">
        <v>181</v>
      </c>
      <c r="G10" s="274"/>
      <c r="H10" s="285" t="s">
        <v>843</v>
      </c>
      <c r="I10" s="289" t="s">
        <v>1218</v>
      </c>
      <c r="J10" s="277" t="s">
        <v>1228</v>
      </c>
      <c r="K10" s="276" t="s">
        <v>1072</v>
      </c>
    </row>
    <row r="11" spans="1:11" ht="15.6" x14ac:dyDescent="0.25">
      <c r="A11" s="274" t="s">
        <v>128</v>
      </c>
      <c r="B11" s="274"/>
      <c r="C11" s="280" t="s">
        <v>338</v>
      </c>
      <c r="D11" s="277" t="s">
        <v>585</v>
      </c>
      <c r="E11" s="277" t="s">
        <v>796</v>
      </c>
      <c r="F11" s="277" t="s">
        <v>186</v>
      </c>
      <c r="G11" s="274"/>
      <c r="H11" s="285" t="s">
        <v>843</v>
      </c>
      <c r="I11" s="289" t="s">
        <v>1218</v>
      </c>
      <c r="J11" s="277" t="s">
        <v>912</v>
      </c>
      <c r="K11" s="276" t="s">
        <v>1109</v>
      </c>
    </row>
    <row r="12" spans="1:11" ht="15.6" x14ac:dyDescent="0.25">
      <c r="A12" s="274" t="s">
        <v>78</v>
      </c>
      <c r="B12" s="274"/>
      <c r="C12" s="280" t="s">
        <v>382</v>
      </c>
      <c r="D12" s="277" t="s">
        <v>626</v>
      </c>
      <c r="E12" s="277" t="s">
        <v>815</v>
      </c>
      <c r="F12" s="277" t="s">
        <v>189</v>
      </c>
      <c r="G12" s="274"/>
      <c r="H12" s="285" t="s">
        <v>175</v>
      </c>
      <c r="I12" s="289" t="s">
        <v>1218</v>
      </c>
      <c r="J12" s="277" t="s">
        <v>1252</v>
      </c>
      <c r="K12" s="276" t="s">
        <v>1139</v>
      </c>
    </row>
    <row r="13" spans="1:11" ht="15.6" x14ac:dyDescent="0.25">
      <c r="A13" s="274" t="s">
        <v>1355</v>
      </c>
      <c r="B13" s="274"/>
      <c r="C13" s="280" t="s">
        <v>294</v>
      </c>
      <c r="D13" s="277" t="s">
        <v>541</v>
      </c>
      <c r="E13" s="277" t="s">
        <v>743</v>
      </c>
      <c r="F13" s="277" t="s">
        <v>181</v>
      </c>
      <c r="G13" s="274"/>
      <c r="H13" s="285" t="s">
        <v>843</v>
      </c>
      <c r="I13" s="289" t="s">
        <v>1218</v>
      </c>
      <c r="J13" s="277" t="s">
        <v>881</v>
      </c>
      <c r="K13" s="276" t="s">
        <v>1055</v>
      </c>
    </row>
    <row r="14" spans="1:11" ht="15.6" x14ac:dyDescent="0.25">
      <c r="A14" s="274" t="s">
        <v>1346</v>
      </c>
      <c r="B14" s="274"/>
      <c r="C14" s="280" t="s">
        <v>339</v>
      </c>
      <c r="D14" s="277" t="s">
        <v>586</v>
      </c>
      <c r="E14" s="277" t="s">
        <v>797</v>
      </c>
      <c r="F14" s="277" t="s">
        <v>186</v>
      </c>
      <c r="G14" s="274"/>
      <c r="H14" s="285" t="s">
        <v>175</v>
      </c>
      <c r="I14" s="289" t="s">
        <v>1219</v>
      </c>
      <c r="J14" s="277" t="s">
        <v>913</v>
      </c>
      <c r="K14" s="276" t="s">
        <v>1110</v>
      </c>
    </row>
    <row r="15" spans="1:11" ht="15.6" x14ac:dyDescent="0.25">
      <c r="A15" s="274" t="s">
        <v>1410</v>
      </c>
      <c r="B15" s="274"/>
      <c r="C15" s="280" t="s">
        <v>319</v>
      </c>
      <c r="D15" s="277" t="s">
        <v>566</v>
      </c>
      <c r="E15" s="277" t="s">
        <v>741</v>
      </c>
      <c r="F15" s="277" t="s">
        <v>194</v>
      </c>
      <c r="G15" s="274"/>
      <c r="H15" s="285" t="s">
        <v>843</v>
      </c>
      <c r="I15" s="289" t="s">
        <v>1218</v>
      </c>
      <c r="J15" s="277" t="s">
        <v>895</v>
      </c>
      <c r="K15" s="276" t="s">
        <v>1092</v>
      </c>
    </row>
    <row r="16" spans="1:11" ht="15.6" x14ac:dyDescent="0.25">
      <c r="A16" s="274"/>
      <c r="B16" s="274"/>
      <c r="C16" s="280" t="s">
        <v>319</v>
      </c>
      <c r="D16" s="277" t="s">
        <v>566</v>
      </c>
      <c r="E16" s="277" t="s">
        <v>741</v>
      </c>
      <c r="F16" s="277" t="s">
        <v>736</v>
      </c>
      <c r="G16" s="274"/>
      <c r="H16" s="285" t="s">
        <v>843</v>
      </c>
      <c r="I16" s="289" t="s">
        <v>1218</v>
      </c>
      <c r="J16" s="277" t="s">
        <v>895</v>
      </c>
      <c r="K16" s="276" t="s">
        <v>1092</v>
      </c>
    </row>
    <row r="17" spans="1:12" ht="15.6" x14ac:dyDescent="0.25">
      <c r="A17" s="274" t="s">
        <v>1411</v>
      </c>
      <c r="B17" s="274"/>
      <c r="C17" s="280" t="s">
        <v>270</v>
      </c>
      <c r="D17" s="277" t="s">
        <v>517</v>
      </c>
      <c r="E17" s="277" t="s">
        <v>741</v>
      </c>
      <c r="F17" s="277" t="s">
        <v>735</v>
      </c>
      <c r="G17" s="274"/>
      <c r="H17" s="285" t="s">
        <v>843</v>
      </c>
      <c r="I17" s="289" t="s">
        <v>1218</v>
      </c>
      <c r="J17" s="277" t="s">
        <v>1224</v>
      </c>
      <c r="K17" s="276" t="s">
        <v>1034</v>
      </c>
    </row>
    <row r="18" spans="1:12" ht="15.6" x14ac:dyDescent="0.25">
      <c r="A18" s="274" t="s">
        <v>1412</v>
      </c>
      <c r="B18" s="274"/>
      <c r="C18" s="280" t="s">
        <v>271</v>
      </c>
      <c r="D18" s="277" t="s">
        <v>518</v>
      </c>
      <c r="E18" s="277" t="s">
        <v>741</v>
      </c>
      <c r="F18" s="277" t="s">
        <v>735</v>
      </c>
      <c r="G18" s="274"/>
      <c r="H18" s="285" t="s">
        <v>843</v>
      </c>
      <c r="I18" s="289" t="s">
        <v>1218</v>
      </c>
      <c r="J18" s="277" t="s">
        <v>865</v>
      </c>
      <c r="K18" s="276" t="s">
        <v>1047</v>
      </c>
    </row>
    <row r="19" spans="1:12" ht="15.6" x14ac:dyDescent="0.25">
      <c r="A19" s="274" t="s">
        <v>1413</v>
      </c>
      <c r="B19" s="274"/>
      <c r="C19" s="280" t="s">
        <v>248</v>
      </c>
      <c r="D19" s="277" t="s">
        <v>495</v>
      </c>
      <c r="E19" s="277" t="s">
        <v>741</v>
      </c>
      <c r="F19" s="277" t="s">
        <v>734</v>
      </c>
      <c r="G19" s="274"/>
      <c r="H19" s="285" t="s">
        <v>175</v>
      </c>
      <c r="I19" s="289" t="s">
        <v>1218</v>
      </c>
      <c r="J19" s="277" t="s">
        <v>848</v>
      </c>
      <c r="K19" s="276" t="s">
        <v>1034</v>
      </c>
      <c r="L19" s="6"/>
    </row>
    <row r="20" spans="1:12" ht="15.6" x14ac:dyDescent="0.25">
      <c r="A20" s="274" t="s">
        <v>1421</v>
      </c>
      <c r="B20" s="274"/>
      <c r="C20" s="280" t="s">
        <v>412</v>
      </c>
      <c r="D20" s="277" t="s">
        <v>655</v>
      </c>
      <c r="E20" s="277" t="s">
        <v>824</v>
      </c>
      <c r="F20" s="277" t="s">
        <v>201</v>
      </c>
      <c r="G20" s="274"/>
      <c r="H20" s="285" t="s">
        <v>843</v>
      </c>
      <c r="I20" s="285" t="s">
        <v>1218</v>
      </c>
      <c r="J20" s="277" t="s">
        <v>971</v>
      </c>
      <c r="K20" s="276" t="s">
        <v>1162</v>
      </c>
    </row>
    <row r="21" spans="1:12" ht="15.6" x14ac:dyDescent="0.25">
      <c r="A21" s="274" t="s">
        <v>1416</v>
      </c>
      <c r="B21" s="274"/>
      <c r="C21" s="280" t="s">
        <v>263</v>
      </c>
      <c r="D21" s="277" t="s">
        <v>510</v>
      </c>
      <c r="E21" s="277" t="s">
        <v>741</v>
      </c>
      <c r="F21" s="277" t="s">
        <v>734</v>
      </c>
      <c r="G21" s="274"/>
      <c r="H21" s="285" t="s">
        <v>175</v>
      </c>
      <c r="I21" s="285" t="s">
        <v>1218</v>
      </c>
      <c r="J21" s="277" t="s">
        <v>861</v>
      </c>
      <c r="K21" s="276" t="s">
        <v>1047</v>
      </c>
    </row>
    <row r="22" spans="1:12" ht="15.6" x14ac:dyDescent="0.25">
      <c r="A22" s="274" t="s">
        <v>1269</v>
      </c>
      <c r="B22" s="274"/>
      <c r="C22" s="280" t="s">
        <v>295</v>
      </c>
      <c r="D22" s="277" t="s">
        <v>542</v>
      </c>
      <c r="E22" s="277" t="s">
        <v>770</v>
      </c>
      <c r="F22" s="277" t="s">
        <v>181</v>
      </c>
      <c r="G22" s="274"/>
      <c r="H22" s="285" t="s">
        <v>175</v>
      </c>
      <c r="I22" s="289" t="s">
        <v>1218</v>
      </c>
      <c r="J22" s="277" t="s">
        <v>882</v>
      </c>
      <c r="K22" s="276" t="s">
        <v>1073</v>
      </c>
    </row>
    <row r="23" spans="1:12" ht="15.6" x14ac:dyDescent="0.25">
      <c r="A23" s="274" t="s">
        <v>1297</v>
      </c>
      <c r="B23" s="274"/>
      <c r="C23" s="280" t="s">
        <v>293</v>
      </c>
      <c r="D23" s="277" t="s">
        <v>540</v>
      </c>
      <c r="E23" s="277" t="s">
        <v>769</v>
      </c>
      <c r="F23" s="277" t="s">
        <v>186</v>
      </c>
      <c r="G23" s="274"/>
      <c r="H23" s="285" t="s">
        <v>843</v>
      </c>
      <c r="I23" s="289" t="s">
        <v>1218</v>
      </c>
      <c r="J23" s="277" t="s">
        <v>1228</v>
      </c>
      <c r="K23" s="276" t="s">
        <v>1072</v>
      </c>
    </row>
    <row r="24" spans="1:12" ht="15.6" x14ac:dyDescent="0.25">
      <c r="A24" s="274" t="s">
        <v>1281</v>
      </c>
      <c r="B24" s="274"/>
      <c r="C24" s="280" t="s">
        <v>397</v>
      </c>
      <c r="D24" s="277" t="s">
        <v>641</v>
      </c>
      <c r="E24" s="277" t="s">
        <v>773</v>
      </c>
      <c r="F24" s="277" t="s">
        <v>200</v>
      </c>
      <c r="G24" s="274"/>
      <c r="H24" s="285" t="s">
        <v>175</v>
      </c>
      <c r="I24" s="289" t="s">
        <v>1218</v>
      </c>
      <c r="J24" s="277" t="s">
        <v>957</v>
      </c>
      <c r="K24" s="276" t="s">
        <v>1151</v>
      </c>
    </row>
    <row r="25" spans="1:12" ht="15.6" x14ac:dyDescent="0.25">
      <c r="A25" s="274" t="s">
        <v>1367</v>
      </c>
      <c r="B25" s="274"/>
      <c r="C25" s="280" t="s">
        <v>413</v>
      </c>
      <c r="D25" s="277" t="s">
        <v>656</v>
      </c>
      <c r="E25" s="277" t="s">
        <v>743</v>
      </c>
      <c r="F25" s="277" t="s">
        <v>201</v>
      </c>
      <c r="G25" s="274"/>
      <c r="H25" s="285" t="s">
        <v>843</v>
      </c>
      <c r="I25" s="289" t="s">
        <v>1218</v>
      </c>
      <c r="J25" s="277" t="s">
        <v>972</v>
      </c>
      <c r="K25" s="276" t="s">
        <v>1161</v>
      </c>
    </row>
    <row r="26" spans="1:12" ht="15.6" x14ac:dyDescent="0.25">
      <c r="A26" s="274" t="s">
        <v>1385</v>
      </c>
      <c r="B26" s="274"/>
      <c r="C26" s="280" t="s">
        <v>340</v>
      </c>
      <c r="D26" s="277" t="s">
        <v>587</v>
      </c>
      <c r="E26" s="277" t="s">
        <v>798</v>
      </c>
      <c r="F26" s="277" t="s">
        <v>186</v>
      </c>
      <c r="G26" s="274"/>
      <c r="H26" s="285" t="s">
        <v>175</v>
      </c>
      <c r="I26" s="289" t="s">
        <v>1218</v>
      </c>
      <c r="J26" s="277" t="s">
        <v>914</v>
      </c>
      <c r="K26" s="276" t="s">
        <v>1111</v>
      </c>
    </row>
    <row r="27" spans="1:12" ht="15.6" x14ac:dyDescent="0.25">
      <c r="A27" s="274" t="s">
        <v>153</v>
      </c>
      <c r="B27" s="274"/>
      <c r="C27" s="280" t="s">
        <v>344</v>
      </c>
      <c r="D27" s="277" t="s">
        <v>591</v>
      </c>
      <c r="E27" s="277" t="s">
        <v>800</v>
      </c>
      <c r="F27" s="277" t="s">
        <v>187</v>
      </c>
      <c r="G27" s="274"/>
      <c r="H27" s="285" t="s">
        <v>843</v>
      </c>
      <c r="I27" s="289" t="s">
        <v>1218</v>
      </c>
      <c r="J27" s="277" t="s">
        <v>917</v>
      </c>
      <c r="K27" s="276" t="s">
        <v>1114</v>
      </c>
    </row>
    <row r="28" spans="1:12" ht="15.6" x14ac:dyDescent="0.25">
      <c r="A28" s="274" t="s">
        <v>1376</v>
      </c>
      <c r="B28" s="274"/>
      <c r="C28" s="280" t="s">
        <v>373</v>
      </c>
      <c r="D28" s="277" t="s">
        <v>618</v>
      </c>
      <c r="E28" s="277" t="s">
        <v>810</v>
      </c>
      <c r="F28" s="277" t="s">
        <v>187</v>
      </c>
      <c r="G28" s="274"/>
      <c r="H28" s="285" t="s">
        <v>175</v>
      </c>
      <c r="I28" s="289" t="s">
        <v>1349</v>
      </c>
      <c r="J28" s="277" t="s">
        <v>1251</v>
      </c>
      <c r="K28" s="276" t="s">
        <v>1132</v>
      </c>
    </row>
    <row r="29" spans="1:12" ht="15.6" x14ac:dyDescent="0.25">
      <c r="A29" s="274" t="s">
        <v>1376</v>
      </c>
      <c r="B29" s="274"/>
      <c r="C29" s="280" t="s">
        <v>373</v>
      </c>
      <c r="D29" s="277" t="s">
        <v>618</v>
      </c>
      <c r="E29" s="277" t="s">
        <v>810</v>
      </c>
      <c r="F29" s="277" t="s">
        <v>738</v>
      </c>
      <c r="G29" s="274"/>
      <c r="H29" s="285" t="s">
        <v>175</v>
      </c>
      <c r="I29" s="289" t="s">
        <v>1349</v>
      </c>
      <c r="J29" s="277" t="s">
        <v>1251</v>
      </c>
      <c r="K29" s="276" t="s">
        <v>1132</v>
      </c>
    </row>
    <row r="30" spans="1:12" ht="15.6" x14ac:dyDescent="0.25">
      <c r="A30" s="274" t="s">
        <v>1336</v>
      </c>
      <c r="B30" s="274"/>
      <c r="C30" s="280" t="s">
        <v>470</v>
      </c>
      <c r="D30" s="277" t="s">
        <v>713</v>
      </c>
      <c r="E30" s="277" t="s">
        <v>839</v>
      </c>
      <c r="F30" s="277" t="s">
        <v>197</v>
      </c>
      <c r="G30" s="274"/>
      <c r="H30" s="285" t="s">
        <v>843</v>
      </c>
      <c r="I30" s="289" t="s">
        <v>1218</v>
      </c>
      <c r="J30" s="277" t="s">
        <v>1015</v>
      </c>
      <c r="K30" s="276" t="s">
        <v>1199</v>
      </c>
    </row>
    <row r="31" spans="1:12" ht="15.6" x14ac:dyDescent="0.25">
      <c r="A31" s="274" t="s">
        <v>163</v>
      </c>
      <c r="B31" s="274"/>
      <c r="C31" s="280" t="s">
        <v>447</v>
      </c>
      <c r="D31" s="277" t="s">
        <v>690</v>
      </c>
      <c r="E31" s="277" t="s">
        <v>833</v>
      </c>
      <c r="F31" s="277" t="s">
        <v>198</v>
      </c>
      <c r="G31" s="274"/>
      <c r="H31" s="285" t="s">
        <v>175</v>
      </c>
      <c r="I31" s="289" t="s">
        <v>1218</v>
      </c>
      <c r="J31" s="277" t="s">
        <v>995</v>
      </c>
      <c r="K31" s="276" t="s">
        <v>1184</v>
      </c>
    </row>
    <row r="32" spans="1:12" ht="15.6" x14ac:dyDescent="0.25">
      <c r="A32" s="274" t="s">
        <v>88</v>
      </c>
      <c r="B32" s="274"/>
      <c r="C32" s="280" t="s">
        <v>448</v>
      </c>
      <c r="D32" s="277" t="s">
        <v>691</v>
      </c>
      <c r="E32" s="277" t="s">
        <v>753</v>
      </c>
      <c r="F32" s="277" t="s">
        <v>203</v>
      </c>
      <c r="G32" s="274"/>
      <c r="H32" s="285" t="s">
        <v>175</v>
      </c>
      <c r="I32" s="289" t="s">
        <v>1219</v>
      </c>
      <c r="J32" s="277" t="s">
        <v>1264</v>
      </c>
      <c r="K32" s="276" t="s">
        <v>1185</v>
      </c>
    </row>
    <row r="33" spans="1:11" ht="15.6" x14ac:dyDescent="0.25">
      <c r="A33" s="274" t="s">
        <v>88</v>
      </c>
      <c r="B33" s="274"/>
      <c r="C33" s="280" t="s">
        <v>448</v>
      </c>
      <c r="D33" s="277" t="s">
        <v>691</v>
      </c>
      <c r="E33" s="277" t="s">
        <v>753</v>
      </c>
      <c r="F33" s="277" t="s">
        <v>198</v>
      </c>
      <c r="G33" s="274"/>
      <c r="H33" s="285" t="s">
        <v>175</v>
      </c>
      <c r="I33" s="289" t="s">
        <v>1219</v>
      </c>
      <c r="J33" s="277" t="s">
        <v>996</v>
      </c>
      <c r="K33" s="276" t="s">
        <v>1185</v>
      </c>
    </row>
    <row r="34" spans="1:11" ht="15.6" x14ac:dyDescent="0.25">
      <c r="A34" s="274" t="s">
        <v>1351</v>
      </c>
      <c r="B34" s="274"/>
      <c r="C34" s="280" t="s">
        <v>398</v>
      </c>
      <c r="D34" s="277" t="s">
        <v>642</v>
      </c>
      <c r="E34" s="277" t="s">
        <v>743</v>
      </c>
      <c r="F34" s="277" t="s">
        <v>200</v>
      </c>
      <c r="G34" s="274"/>
      <c r="H34" s="285" t="s">
        <v>843</v>
      </c>
      <c r="I34" s="289" t="s">
        <v>1218</v>
      </c>
      <c r="J34" s="277" t="s">
        <v>958</v>
      </c>
      <c r="K34" s="276" t="s">
        <v>1036</v>
      </c>
    </row>
    <row r="35" spans="1:11" ht="15.6" x14ac:dyDescent="0.25">
      <c r="A35" s="274" t="s">
        <v>1420</v>
      </c>
      <c r="B35" s="274"/>
      <c r="C35" s="280" t="s">
        <v>296</v>
      </c>
      <c r="D35" s="277" t="s">
        <v>543</v>
      </c>
      <c r="E35" s="277" t="s">
        <v>771</v>
      </c>
      <c r="F35" s="277" t="s">
        <v>181</v>
      </c>
      <c r="G35" s="274"/>
      <c r="H35" s="285" t="s">
        <v>175</v>
      </c>
      <c r="I35" s="289" t="s">
        <v>1218</v>
      </c>
      <c r="J35" s="277" t="s">
        <v>883</v>
      </c>
      <c r="K35" s="276" t="s">
        <v>1291</v>
      </c>
    </row>
    <row r="36" spans="1:11" ht="15.6" x14ac:dyDescent="0.25">
      <c r="A36" s="274" t="s">
        <v>1295</v>
      </c>
      <c r="B36" s="274"/>
      <c r="C36" s="280" t="s">
        <v>341</v>
      </c>
      <c r="D36" s="277" t="s">
        <v>588</v>
      </c>
      <c r="E36" s="277" t="s">
        <v>760</v>
      </c>
      <c r="F36" s="277" t="s">
        <v>186</v>
      </c>
      <c r="G36" s="274"/>
      <c r="H36" s="285" t="s">
        <v>175</v>
      </c>
      <c r="I36" s="289" t="s">
        <v>1218</v>
      </c>
      <c r="J36" s="277" t="s">
        <v>1240</v>
      </c>
      <c r="K36" s="276" t="s">
        <v>1060</v>
      </c>
    </row>
    <row r="37" spans="1:11" ht="15.6" x14ac:dyDescent="0.25">
      <c r="A37" s="274" t="s">
        <v>1289</v>
      </c>
      <c r="B37" s="274"/>
      <c r="C37" s="280" t="s">
        <v>342</v>
      </c>
      <c r="D37" s="277" t="s">
        <v>589</v>
      </c>
      <c r="E37" s="277" t="s">
        <v>799</v>
      </c>
      <c r="F37" s="277" t="s">
        <v>186</v>
      </c>
      <c r="G37" s="274"/>
      <c r="H37" s="285" t="s">
        <v>843</v>
      </c>
      <c r="I37" s="290" t="s">
        <v>1219</v>
      </c>
      <c r="J37" s="277" t="s">
        <v>915</v>
      </c>
      <c r="K37" s="276" t="s">
        <v>1112</v>
      </c>
    </row>
    <row r="38" spans="1:11" ht="15.6" x14ac:dyDescent="0.25">
      <c r="A38" s="274" t="s">
        <v>1303</v>
      </c>
      <c r="B38" s="274"/>
      <c r="C38" s="280" t="s">
        <v>346</v>
      </c>
      <c r="D38" s="277" t="s">
        <v>593</v>
      </c>
      <c r="E38" s="277" t="s">
        <v>753</v>
      </c>
      <c r="F38" s="277" t="s">
        <v>187</v>
      </c>
      <c r="G38" s="274"/>
      <c r="H38" s="285" t="s">
        <v>843</v>
      </c>
      <c r="I38" s="289" t="s">
        <v>1219</v>
      </c>
      <c r="J38" s="277" t="s">
        <v>919</v>
      </c>
      <c r="K38" s="276" t="s">
        <v>1049</v>
      </c>
    </row>
    <row r="39" spans="1:11" ht="15.6" x14ac:dyDescent="0.25">
      <c r="A39" s="274" t="s">
        <v>1304</v>
      </c>
      <c r="B39" s="274"/>
      <c r="C39" s="280" t="s">
        <v>438</v>
      </c>
      <c r="D39" s="277" t="s">
        <v>681</v>
      </c>
      <c r="E39" s="277" t="s">
        <v>753</v>
      </c>
      <c r="F39" s="277" t="s">
        <v>196</v>
      </c>
      <c r="G39" s="274"/>
      <c r="H39" s="285" t="s">
        <v>843</v>
      </c>
      <c r="I39" s="289" t="s">
        <v>1218</v>
      </c>
      <c r="J39" s="277" t="s">
        <v>987</v>
      </c>
      <c r="K39" s="276" t="s">
        <v>1050</v>
      </c>
    </row>
    <row r="40" spans="1:11" ht="15.6" x14ac:dyDescent="0.25">
      <c r="A40" s="274" t="s">
        <v>1461</v>
      </c>
      <c r="B40" s="274"/>
      <c r="C40" s="280" t="s">
        <v>449</v>
      </c>
      <c r="D40" s="277" t="s">
        <v>692</v>
      </c>
      <c r="E40" s="277" t="s">
        <v>742</v>
      </c>
      <c r="F40" s="277" t="s">
        <v>198</v>
      </c>
      <c r="G40" s="274"/>
      <c r="H40" s="285" t="s">
        <v>844</v>
      </c>
      <c r="I40" s="289" t="s">
        <v>1219</v>
      </c>
      <c r="J40" s="277" t="s">
        <v>997</v>
      </c>
      <c r="K40" s="276" t="s">
        <v>1048</v>
      </c>
    </row>
    <row r="41" spans="1:11" ht="15.6" x14ac:dyDescent="0.25">
      <c r="A41" s="274" t="s">
        <v>76</v>
      </c>
      <c r="B41" s="274"/>
      <c r="C41" s="280" t="s">
        <v>415</v>
      </c>
      <c r="D41" s="277" t="s">
        <v>658</v>
      </c>
      <c r="E41" s="277" t="s">
        <v>762</v>
      </c>
      <c r="F41" s="277" t="s">
        <v>201</v>
      </c>
      <c r="G41" s="274"/>
      <c r="H41" s="285" t="s">
        <v>175</v>
      </c>
      <c r="I41" s="289" t="s">
        <v>1218</v>
      </c>
      <c r="J41" s="277" t="s">
        <v>973</v>
      </c>
      <c r="K41" s="276" t="s">
        <v>1163</v>
      </c>
    </row>
    <row r="42" spans="1:11" ht="15.6" x14ac:dyDescent="0.25">
      <c r="A42" s="274" t="s">
        <v>1418</v>
      </c>
      <c r="B42" s="274"/>
      <c r="C42" s="280" t="s">
        <v>471</v>
      </c>
      <c r="D42" s="277" t="s">
        <v>714</v>
      </c>
      <c r="E42" s="277" t="s">
        <v>753</v>
      </c>
      <c r="F42" s="277" t="s">
        <v>197</v>
      </c>
      <c r="G42" s="274"/>
      <c r="H42" s="285" t="s">
        <v>175</v>
      </c>
      <c r="I42" s="289" t="s">
        <v>1219</v>
      </c>
      <c r="J42" s="277" t="s">
        <v>1016</v>
      </c>
      <c r="K42" s="276" t="s">
        <v>1200</v>
      </c>
    </row>
    <row r="43" spans="1:11" ht="15.6" x14ac:dyDescent="0.25">
      <c r="A43" s="274" t="s">
        <v>1417</v>
      </c>
      <c r="B43" s="274"/>
      <c r="C43" s="280" t="s">
        <v>297</v>
      </c>
      <c r="D43" s="277" t="s">
        <v>544</v>
      </c>
      <c r="E43" s="277" t="s">
        <v>753</v>
      </c>
      <c r="F43" s="277" t="s">
        <v>181</v>
      </c>
      <c r="G43" s="274"/>
      <c r="H43" s="285" t="s">
        <v>42</v>
      </c>
      <c r="I43" s="289" t="s">
        <v>1219</v>
      </c>
      <c r="J43" s="277" t="s">
        <v>884</v>
      </c>
      <c r="K43" s="276" t="s">
        <v>1074</v>
      </c>
    </row>
    <row r="44" spans="1:11" ht="15.6" x14ac:dyDescent="0.25">
      <c r="A44" s="274" t="s">
        <v>1269</v>
      </c>
      <c r="B44" s="274"/>
      <c r="C44" s="280" t="s">
        <v>295</v>
      </c>
      <c r="D44" s="277" t="s">
        <v>542</v>
      </c>
      <c r="E44" s="277" t="s">
        <v>770</v>
      </c>
      <c r="F44" s="277" t="s">
        <v>186</v>
      </c>
      <c r="G44" s="274"/>
      <c r="H44" s="285" t="s">
        <v>175</v>
      </c>
      <c r="I44" s="289" t="s">
        <v>1218</v>
      </c>
      <c r="J44" s="277" t="s">
        <v>882</v>
      </c>
      <c r="K44" s="276" t="s">
        <v>1073</v>
      </c>
    </row>
    <row r="45" spans="1:11" ht="15.6" x14ac:dyDescent="0.25">
      <c r="A45" s="274" t="s">
        <v>1334</v>
      </c>
      <c r="B45" s="274"/>
      <c r="C45" s="280" t="s">
        <v>298</v>
      </c>
      <c r="D45" s="277" t="s">
        <v>545</v>
      </c>
      <c r="E45" s="277" t="s">
        <v>772</v>
      </c>
      <c r="F45" s="277" t="s">
        <v>181</v>
      </c>
      <c r="G45" s="274"/>
      <c r="H45" s="285" t="s">
        <v>843</v>
      </c>
      <c r="I45" s="289" t="s">
        <v>1218</v>
      </c>
      <c r="J45" s="277" t="s">
        <v>1229</v>
      </c>
      <c r="K45" s="276" t="s">
        <v>1075</v>
      </c>
    </row>
    <row r="46" spans="1:11" ht="15.6" x14ac:dyDescent="0.25">
      <c r="A46" s="274" t="s">
        <v>1420</v>
      </c>
      <c r="B46" s="274"/>
      <c r="C46" s="280" t="s">
        <v>296</v>
      </c>
      <c r="D46" s="277" t="s">
        <v>543</v>
      </c>
      <c r="E46" s="277" t="s">
        <v>771</v>
      </c>
      <c r="F46" s="277" t="s">
        <v>186</v>
      </c>
      <c r="G46" s="274"/>
      <c r="H46" s="285" t="s">
        <v>175</v>
      </c>
      <c r="I46" s="285" t="s">
        <v>1218</v>
      </c>
      <c r="J46" s="277" t="s">
        <v>883</v>
      </c>
      <c r="K46" s="276" t="s">
        <v>1291</v>
      </c>
    </row>
    <row r="47" spans="1:11" ht="15.6" x14ac:dyDescent="0.25">
      <c r="A47" s="274" t="s">
        <v>1305</v>
      </c>
      <c r="B47" s="274"/>
      <c r="C47" s="280" t="s">
        <v>285</v>
      </c>
      <c r="D47" s="277" t="s">
        <v>532</v>
      </c>
      <c r="E47" s="277" t="s">
        <v>753</v>
      </c>
      <c r="F47" s="277" t="s">
        <v>735</v>
      </c>
      <c r="G47" s="274"/>
      <c r="H47" s="285" t="s">
        <v>42</v>
      </c>
      <c r="I47" s="289" t="s">
        <v>1219</v>
      </c>
      <c r="J47" s="277" t="s">
        <v>876</v>
      </c>
      <c r="K47" s="276" t="s">
        <v>1065</v>
      </c>
    </row>
    <row r="48" spans="1:11" ht="15.6" x14ac:dyDescent="0.25">
      <c r="A48" s="274" t="s">
        <v>73</v>
      </c>
      <c r="B48" s="274"/>
      <c r="C48" s="280" t="s">
        <v>299</v>
      </c>
      <c r="D48" s="277" t="s">
        <v>546</v>
      </c>
      <c r="E48" s="277" t="s">
        <v>762</v>
      </c>
      <c r="F48" s="277" t="s">
        <v>181</v>
      </c>
      <c r="G48" s="274"/>
      <c r="H48" s="285" t="s">
        <v>175</v>
      </c>
      <c r="I48" s="289" t="s">
        <v>1218</v>
      </c>
      <c r="J48" s="277" t="s">
        <v>1230</v>
      </c>
      <c r="K48" s="276" t="s">
        <v>1294</v>
      </c>
    </row>
    <row r="49" spans="1:11" ht="15.6" x14ac:dyDescent="0.25">
      <c r="A49" s="274" t="s">
        <v>1429</v>
      </c>
      <c r="B49" s="274"/>
      <c r="C49" s="280" t="s">
        <v>343</v>
      </c>
      <c r="D49" s="277" t="s">
        <v>590</v>
      </c>
      <c r="E49" s="277" t="s">
        <v>759</v>
      </c>
      <c r="F49" s="277" t="s">
        <v>186</v>
      </c>
      <c r="G49" s="274"/>
      <c r="H49" s="285" t="s">
        <v>843</v>
      </c>
      <c r="I49" s="289" t="s">
        <v>1349</v>
      </c>
      <c r="J49" s="277" t="s">
        <v>916</v>
      </c>
      <c r="K49" s="276" t="s">
        <v>1113</v>
      </c>
    </row>
    <row r="50" spans="1:11" ht="15.6" x14ac:dyDescent="0.25">
      <c r="A50" s="274" t="s">
        <v>1326</v>
      </c>
      <c r="B50" s="274"/>
      <c r="C50" s="280" t="s">
        <v>300</v>
      </c>
      <c r="D50" s="277" t="s">
        <v>547</v>
      </c>
      <c r="E50" s="277" t="s">
        <v>774</v>
      </c>
      <c r="F50" s="277" t="s">
        <v>181</v>
      </c>
      <c r="G50" s="274"/>
      <c r="H50" s="285" t="s">
        <v>843</v>
      </c>
      <c r="I50" s="289" t="s">
        <v>1218</v>
      </c>
      <c r="J50" s="277" t="s">
        <v>885</v>
      </c>
      <c r="K50" s="276" t="s">
        <v>1076</v>
      </c>
    </row>
    <row r="51" spans="1:11" ht="15.6" x14ac:dyDescent="0.25">
      <c r="A51" s="274" t="s">
        <v>153</v>
      </c>
      <c r="B51" s="274"/>
      <c r="C51" s="280" t="s">
        <v>344</v>
      </c>
      <c r="D51" s="277" t="s">
        <v>591</v>
      </c>
      <c r="E51" s="277" t="s">
        <v>800</v>
      </c>
      <c r="F51" s="277" t="s">
        <v>186</v>
      </c>
      <c r="G51" s="274"/>
      <c r="H51" s="285" t="s">
        <v>843</v>
      </c>
      <c r="I51" s="289" t="s">
        <v>1218</v>
      </c>
      <c r="J51" s="277" t="s">
        <v>917</v>
      </c>
      <c r="K51" s="276" t="s">
        <v>1114</v>
      </c>
    </row>
    <row r="52" spans="1:11" ht="15.6" x14ac:dyDescent="0.25">
      <c r="A52" s="274" t="s">
        <v>1307</v>
      </c>
      <c r="B52" s="274"/>
      <c r="C52" s="280" t="s">
        <v>491</v>
      </c>
      <c r="D52" s="277" t="s">
        <v>732</v>
      </c>
      <c r="E52" s="277" t="s">
        <v>753</v>
      </c>
      <c r="F52" s="277" t="s">
        <v>199</v>
      </c>
      <c r="G52" s="274"/>
      <c r="H52" s="285" t="s">
        <v>843</v>
      </c>
      <c r="I52" s="289" t="s">
        <v>1219</v>
      </c>
      <c r="J52" s="277" t="s">
        <v>1030</v>
      </c>
      <c r="K52" s="276" t="s">
        <v>1216</v>
      </c>
    </row>
    <row r="53" spans="1:11" ht="15.6" x14ac:dyDescent="0.25">
      <c r="A53" s="274"/>
      <c r="B53" s="274"/>
      <c r="C53" s="280" t="s">
        <v>265</v>
      </c>
      <c r="D53" s="277" t="s">
        <v>512</v>
      </c>
      <c r="E53" s="277" t="s">
        <v>753</v>
      </c>
      <c r="F53" s="277" t="s">
        <v>734</v>
      </c>
      <c r="G53" s="274"/>
      <c r="H53" s="285" t="s">
        <v>843</v>
      </c>
      <c r="I53" s="285" t="s">
        <v>1218</v>
      </c>
      <c r="J53" s="277" t="s">
        <v>1222</v>
      </c>
      <c r="K53" s="276" t="s">
        <v>1049</v>
      </c>
    </row>
    <row r="54" spans="1:11" ht="15.6" x14ac:dyDescent="0.25">
      <c r="A54" s="274" t="s">
        <v>1368</v>
      </c>
      <c r="B54" s="274"/>
      <c r="C54" s="280" t="s">
        <v>345</v>
      </c>
      <c r="D54" s="277" t="s">
        <v>592</v>
      </c>
      <c r="E54" s="277" t="s">
        <v>743</v>
      </c>
      <c r="F54" s="277" t="s">
        <v>186</v>
      </c>
      <c r="G54" s="274"/>
      <c r="H54" s="285" t="s">
        <v>175</v>
      </c>
      <c r="I54" s="289" t="s">
        <v>1349</v>
      </c>
      <c r="J54" s="277" t="s">
        <v>918</v>
      </c>
      <c r="K54" s="276" t="s">
        <v>1055</v>
      </c>
    </row>
    <row r="55" spans="1:11" ht="15.6" x14ac:dyDescent="0.25">
      <c r="A55" s="274" t="s">
        <v>92</v>
      </c>
      <c r="B55" s="274"/>
      <c r="C55" s="280" t="s">
        <v>252</v>
      </c>
      <c r="D55" s="277" t="s">
        <v>499</v>
      </c>
      <c r="E55" s="277" t="s">
        <v>745</v>
      </c>
      <c r="F55" s="277" t="s">
        <v>734</v>
      </c>
      <c r="G55" s="274"/>
      <c r="H55" s="285" t="s">
        <v>843</v>
      </c>
      <c r="I55" s="289" t="s">
        <v>1218</v>
      </c>
      <c r="J55" s="277" t="s">
        <v>852</v>
      </c>
      <c r="K55" s="276" t="s">
        <v>1038</v>
      </c>
    </row>
    <row r="56" spans="1:11" ht="15.6" x14ac:dyDescent="0.25">
      <c r="A56" s="274" t="s">
        <v>1290</v>
      </c>
      <c r="B56" s="274"/>
      <c r="C56" s="280" t="s">
        <v>290</v>
      </c>
      <c r="D56" s="277" t="s">
        <v>537</v>
      </c>
      <c r="E56" s="277" t="s">
        <v>745</v>
      </c>
      <c r="F56" s="277" t="s">
        <v>735</v>
      </c>
      <c r="G56" s="274"/>
      <c r="H56" s="285" t="s">
        <v>175</v>
      </c>
      <c r="I56" s="289" t="s">
        <v>1218</v>
      </c>
      <c r="J56" s="277" t="s">
        <v>852</v>
      </c>
      <c r="K56" s="276" t="s">
        <v>1069</v>
      </c>
    </row>
    <row r="57" spans="1:11" ht="15.6" x14ac:dyDescent="0.25">
      <c r="A57" s="274" t="s">
        <v>1310</v>
      </c>
      <c r="B57" s="274"/>
      <c r="C57" s="280" t="s">
        <v>266</v>
      </c>
      <c r="D57" s="277" t="s">
        <v>513</v>
      </c>
      <c r="E57" s="277" t="s">
        <v>754</v>
      </c>
      <c r="F57" s="277" t="s">
        <v>734</v>
      </c>
      <c r="G57" s="274"/>
      <c r="H57" s="285" t="s">
        <v>843</v>
      </c>
      <c r="I57" s="289" t="s">
        <v>1219</v>
      </c>
      <c r="J57" s="277" t="s">
        <v>862</v>
      </c>
      <c r="K57" s="276" t="s">
        <v>1050</v>
      </c>
    </row>
    <row r="58" spans="1:11" ht="15.6" x14ac:dyDescent="0.25">
      <c r="A58" s="274" t="s">
        <v>1358</v>
      </c>
      <c r="B58" s="274"/>
      <c r="C58" s="280" t="s">
        <v>450</v>
      </c>
      <c r="D58" s="277" t="s">
        <v>693</v>
      </c>
      <c r="E58" s="277" t="s">
        <v>743</v>
      </c>
      <c r="F58" s="277" t="s">
        <v>198</v>
      </c>
      <c r="G58" s="274"/>
      <c r="H58" s="285" t="s">
        <v>175</v>
      </c>
      <c r="I58" s="289" t="s">
        <v>1349</v>
      </c>
      <c r="J58" s="277" t="s">
        <v>998</v>
      </c>
      <c r="K58" s="276" t="s">
        <v>1055</v>
      </c>
    </row>
    <row r="59" spans="1:11" ht="15.6" x14ac:dyDescent="0.25">
      <c r="A59" s="274" t="s">
        <v>86</v>
      </c>
      <c r="B59" s="274"/>
      <c r="C59" s="280" t="s">
        <v>347</v>
      </c>
      <c r="D59" s="277" t="s">
        <v>594</v>
      </c>
      <c r="E59" s="277" t="s">
        <v>801</v>
      </c>
      <c r="F59" s="277" t="s">
        <v>203</v>
      </c>
      <c r="G59" s="274"/>
      <c r="H59" s="285" t="s">
        <v>845</v>
      </c>
      <c r="I59" s="289" t="s">
        <v>1218</v>
      </c>
      <c r="J59" s="277" t="s">
        <v>920</v>
      </c>
      <c r="K59" s="276" t="s">
        <v>1115</v>
      </c>
    </row>
    <row r="60" spans="1:11" ht="15.6" x14ac:dyDescent="0.25">
      <c r="A60" s="274" t="s">
        <v>1426</v>
      </c>
      <c r="B60" s="274"/>
      <c r="C60" s="280" t="s">
        <v>269</v>
      </c>
      <c r="D60" s="277" t="s">
        <v>516</v>
      </c>
      <c r="E60" s="277" t="s">
        <v>756</v>
      </c>
      <c r="F60" s="277" t="s">
        <v>735</v>
      </c>
      <c r="G60" s="274"/>
      <c r="H60" s="285" t="s">
        <v>843</v>
      </c>
      <c r="I60" s="289" t="s">
        <v>1218</v>
      </c>
      <c r="J60" s="277" t="s">
        <v>864</v>
      </c>
      <c r="K60" s="276" t="s">
        <v>1053</v>
      </c>
    </row>
    <row r="61" spans="1:11" ht="15.6" x14ac:dyDescent="0.25">
      <c r="A61" s="274" t="s">
        <v>1300</v>
      </c>
      <c r="B61" s="274"/>
      <c r="C61" s="280" t="s">
        <v>274</v>
      </c>
      <c r="D61" s="277" t="s">
        <v>521</v>
      </c>
      <c r="E61" s="277" t="s">
        <v>757</v>
      </c>
      <c r="F61" s="277" t="s">
        <v>735</v>
      </c>
      <c r="G61" s="274"/>
      <c r="H61" s="285" t="s">
        <v>175</v>
      </c>
      <c r="I61" s="289" t="s">
        <v>1218</v>
      </c>
      <c r="J61" s="277" t="s">
        <v>867</v>
      </c>
      <c r="K61" s="276" t="s">
        <v>1056</v>
      </c>
    </row>
    <row r="62" spans="1:11" ht="15.6" x14ac:dyDescent="0.25">
      <c r="A62" s="274" t="s">
        <v>1276</v>
      </c>
      <c r="B62" s="274"/>
      <c r="C62" s="280" t="s">
        <v>281</v>
      </c>
      <c r="D62" s="277" t="s">
        <v>528</v>
      </c>
      <c r="E62" s="277" t="s">
        <v>761</v>
      </c>
      <c r="F62" s="277" t="s">
        <v>735</v>
      </c>
      <c r="G62" s="274"/>
      <c r="H62" s="285" t="s">
        <v>43</v>
      </c>
      <c r="I62" s="289" t="s">
        <v>1218</v>
      </c>
      <c r="J62" s="277" t="s">
        <v>873</v>
      </c>
      <c r="K62" s="276" t="s">
        <v>1062</v>
      </c>
    </row>
    <row r="63" spans="1:11" ht="15.6" x14ac:dyDescent="0.25">
      <c r="A63" s="274" t="s">
        <v>1277</v>
      </c>
      <c r="B63" s="274"/>
      <c r="C63" s="280" t="s">
        <v>392</v>
      </c>
      <c r="D63" s="277" t="s">
        <v>636</v>
      </c>
      <c r="E63" s="277" t="s">
        <v>761</v>
      </c>
      <c r="F63" s="277" t="s">
        <v>238</v>
      </c>
      <c r="G63" s="274"/>
      <c r="H63" s="285" t="s">
        <v>175</v>
      </c>
      <c r="I63" s="289" t="s">
        <v>1218</v>
      </c>
      <c r="J63" s="277" t="s">
        <v>953</v>
      </c>
      <c r="K63" s="276" t="s">
        <v>1062</v>
      </c>
    </row>
    <row r="64" spans="1:11" ht="15.6" x14ac:dyDescent="0.25">
      <c r="A64" s="274" t="s">
        <v>1278</v>
      </c>
      <c r="B64" s="274"/>
      <c r="C64" s="280" t="s">
        <v>443</v>
      </c>
      <c r="D64" s="277" t="s">
        <v>686</v>
      </c>
      <c r="E64" s="277" t="s">
        <v>761</v>
      </c>
      <c r="F64" s="277" t="s">
        <v>196</v>
      </c>
      <c r="G64" s="274"/>
      <c r="H64" s="285" t="s">
        <v>843</v>
      </c>
      <c r="I64" s="289" t="s">
        <v>1218</v>
      </c>
      <c r="J64" s="277" t="s">
        <v>992</v>
      </c>
      <c r="K64" s="276" t="s">
        <v>1180</v>
      </c>
    </row>
    <row r="65" spans="1:11" ht="15.6" x14ac:dyDescent="0.25">
      <c r="A65" s="274" t="s">
        <v>1456</v>
      </c>
      <c r="B65" s="274"/>
      <c r="C65" s="280" t="s">
        <v>301</v>
      </c>
      <c r="D65" s="277" t="s">
        <v>548</v>
      </c>
      <c r="E65" s="277" t="s">
        <v>775</v>
      </c>
      <c r="F65" s="277" t="s">
        <v>181</v>
      </c>
      <c r="G65" s="274"/>
      <c r="H65" s="285" t="s">
        <v>175</v>
      </c>
      <c r="I65" s="289" t="s">
        <v>1218</v>
      </c>
      <c r="J65" s="277" t="s">
        <v>1231</v>
      </c>
      <c r="K65" s="276" t="s">
        <v>1077</v>
      </c>
    </row>
    <row r="66" spans="1:11" ht="15.6" x14ac:dyDescent="0.25">
      <c r="A66" s="274" t="s">
        <v>1275</v>
      </c>
      <c r="B66" s="274"/>
      <c r="C66" s="280" t="s">
        <v>246</v>
      </c>
      <c r="D66" s="277" t="s">
        <v>493</v>
      </c>
      <c r="E66" s="277" t="s">
        <v>739</v>
      </c>
      <c r="F66" s="277" t="s">
        <v>734</v>
      </c>
      <c r="G66" s="274"/>
      <c r="H66" s="285" t="s">
        <v>843</v>
      </c>
      <c r="I66" s="289" t="s">
        <v>1218</v>
      </c>
      <c r="J66" s="277" t="s">
        <v>846</v>
      </c>
      <c r="K66" s="276" t="s">
        <v>1032</v>
      </c>
    </row>
    <row r="67" spans="1:11" ht="15.6" x14ac:dyDescent="0.25">
      <c r="A67" s="274" t="s">
        <v>1275</v>
      </c>
      <c r="B67" s="274"/>
      <c r="C67" s="280" t="s">
        <v>246</v>
      </c>
      <c r="D67" s="277" t="s">
        <v>493</v>
      </c>
      <c r="E67" s="277" t="s">
        <v>739</v>
      </c>
      <c r="F67" s="277" t="s">
        <v>738</v>
      </c>
      <c r="G67" s="274"/>
      <c r="H67" s="285" t="s">
        <v>843</v>
      </c>
      <c r="I67" s="289" t="s">
        <v>1218</v>
      </c>
      <c r="J67" s="277" t="s">
        <v>846</v>
      </c>
      <c r="K67" s="276" t="s">
        <v>1032</v>
      </c>
    </row>
    <row r="68" spans="1:11" ht="15.6" x14ac:dyDescent="0.25">
      <c r="A68" s="274" t="s">
        <v>150</v>
      </c>
      <c r="B68" s="274"/>
      <c r="C68" s="280" t="s">
        <v>255</v>
      </c>
      <c r="D68" s="277" t="s">
        <v>502</v>
      </c>
      <c r="E68" s="277" t="s">
        <v>748</v>
      </c>
      <c r="F68" s="277" t="s">
        <v>734</v>
      </c>
      <c r="G68" s="274"/>
      <c r="H68" s="285" t="s">
        <v>175</v>
      </c>
      <c r="I68" s="289" t="s">
        <v>1218</v>
      </c>
      <c r="J68" s="277" t="s">
        <v>855</v>
      </c>
      <c r="K68" s="276" t="s">
        <v>1040</v>
      </c>
    </row>
    <row r="69" spans="1:11" ht="15.6" x14ac:dyDescent="0.25">
      <c r="A69" s="274" t="s">
        <v>151</v>
      </c>
      <c r="B69" s="274"/>
      <c r="C69" s="280" t="s">
        <v>257</v>
      </c>
      <c r="D69" s="277" t="s">
        <v>504</v>
      </c>
      <c r="E69" s="277" t="s">
        <v>748</v>
      </c>
      <c r="F69" s="277" t="s">
        <v>734</v>
      </c>
      <c r="G69" s="274"/>
      <c r="H69" s="285" t="s">
        <v>175</v>
      </c>
      <c r="I69" s="289" t="s">
        <v>1218</v>
      </c>
      <c r="J69" s="277" t="s">
        <v>855</v>
      </c>
      <c r="K69" s="276" t="s">
        <v>1042</v>
      </c>
    </row>
    <row r="70" spans="1:11" ht="15.6" x14ac:dyDescent="0.25">
      <c r="A70" s="274" t="s">
        <v>1311</v>
      </c>
      <c r="B70" s="274"/>
      <c r="C70" s="280" t="s">
        <v>318</v>
      </c>
      <c r="D70" s="277" t="s">
        <v>565</v>
      </c>
      <c r="E70" s="277" t="s">
        <v>776</v>
      </c>
      <c r="F70" s="277" t="s">
        <v>194</v>
      </c>
      <c r="G70" s="274"/>
      <c r="H70" s="285" t="s">
        <v>843</v>
      </c>
      <c r="I70" s="289" t="s">
        <v>1218</v>
      </c>
      <c r="J70" s="277" t="s">
        <v>1237</v>
      </c>
      <c r="K70" s="276" t="s">
        <v>1091</v>
      </c>
    </row>
    <row r="71" spans="1:11" ht="15.6" x14ac:dyDescent="0.25">
      <c r="A71" s="274" t="s">
        <v>1312</v>
      </c>
      <c r="B71" s="274"/>
      <c r="C71" s="280" t="s">
        <v>492</v>
      </c>
      <c r="D71" s="277" t="s">
        <v>733</v>
      </c>
      <c r="E71" s="277" t="s">
        <v>776</v>
      </c>
      <c r="F71" s="277" t="s">
        <v>738</v>
      </c>
      <c r="G71" s="274"/>
      <c r="H71" s="285" t="s">
        <v>42</v>
      </c>
      <c r="I71" s="289" t="s">
        <v>1218</v>
      </c>
      <c r="J71" s="277" t="s">
        <v>1031</v>
      </c>
      <c r="K71" s="276" t="s">
        <v>1217</v>
      </c>
    </row>
    <row r="72" spans="1:11" ht="15.6" x14ac:dyDescent="0.25">
      <c r="A72" s="274" t="s">
        <v>1313</v>
      </c>
      <c r="B72" s="274"/>
      <c r="C72" s="280" t="s">
        <v>363</v>
      </c>
      <c r="D72" s="277" t="s">
        <v>608</v>
      </c>
      <c r="E72" s="277" t="s">
        <v>776</v>
      </c>
      <c r="F72" s="277" t="s">
        <v>187</v>
      </c>
      <c r="G72" s="274"/>
      <c r="H72" s="285" t="s">
        <v>175</v>
      </c>
      <c r="I72" s="289" t="s">
        <v>1218</v>
      </c>
      <c r="J72" s="277" t="s">
        <v>1249</v>
      </c>
      <c r="K72" s="276" t="s">
        <v>1127</v>
      </c>
    </row>
    <row r="73" spans="1:11" ht="15.6" x14ac:dyDescent="0.25">
      <c r="A73" s="274" t="s">
        <v>1313</v>
      </c>
      <c r="B73" s="274"/>
      <c r="C73" s="280" t="s">
        <v>363</v>
      </c>
      <c r="D73" s="277" t="s">
        <v>608</v>
      </c>
      <c r="E73" s="277" t="s">
        <v>776</v>
      </c>
      <c r="F73" s="277" t="s">
        <v>738</v>
      </c>
      <c r="G73" s="274"/>
      <c r="H73" s="285" t="s">
        <v>175</v>
      </c>
      <c r="I73" s="289" t="s">
        <v>1218</v>
      </c>
      <c r="J73" s="277" t="s">
        <v>1249</v>
      </c>
      <c r="K73" s="276" t="s">
        <v>1127</v>
      </c>
    </row>
    <row r="74" spans="1:11" ht="15.6" x14ac:dyDescent="0.25">
      <c r="A74" s="274" t="s">
        <v>1314</v>
      </c>
      <c r="B74" s="274"/>
      <c r="C74" s="280" t="s">
        <v>365</v>
      </c>
      <c r="D74" s="277" t="s">
        <v>610</v>
      </c>
      <c r="E74" s="277" t="s">
        <v>776</v>
      </c>
      <c r="F74" s="277" t="s">
        <v>187</v>
      </c>
      <c r="G74" s="274"/>
      <c r="H74" s="285" t="s">
        <v>844</v>
      </c>
      <c r="I74" s="289" t="s">
        <v>1218</v>
      </c>
      <c r="J74" s="277" t="s">
        <v>931</v>
      </c>
      <c r="K74" s="276" t="s">
        <v>1127</v>
      </c>
    </row>
    <row r="75" spans="1:11" ht="15.6" x14ac:dyDescent="0.25">
      <c r="A75" s="274" t="s">
        <v>1314</v>
      </c>
      <c r="B75" s="274"/>
      <c r="C75" s="280" t="s">
        <v>365</v>
      </c>
      <c r="D75" s="277" t="s">
        <v>610</v>
      </c>
      <c r="E75" s="277" t="s">
        <v>776</v>
      </c>
      <c r="F75" s="277" t="s">
        <v>189</v>
      </c>
      <c r="G75" s="274"/>
      <c r="H75" s="285" t="s">
        <v>844</v>
      </c>
      <c r="I75" s="289" t="s">
        <v>1218</v>
      </c>
      <c r="J75" s="277" t="s">
        <v>931</v>
      </c>
      <c r="K75" s="276" t="s">
        <v>1127</v>
      </c>
    </row>
    <row r="76" spans="1:11" ht="15.6" x14ac:dyDescent="0.25">
      <c r="A76" s="274" t="s">
        <v>1314</v>
      </c>
      <c r="B76" s="274"/>
      <c r="C76" s="280" t="s">
        <v>365</v>
      </c>
      <c r="D76" s="277" t="s">
        <v>610</v>
      </c>
      <c r="E76" s="277" t="s">
        <v>776</v>
      </c>
      <c r="F76" s="277" t="s">
        <v>738</v>
      </c>
      <c r="G76" s="274"/>
      <c r="H76" s="285" t="s">
        <v>844</v>
      </c>
      <c r="I76" s="289" t="s">
        <v>1218</v>
      </c>
      <c r="J76" s="277" t="s">
        <v>931</v>
      </c>
      <c r="K76" s="276" t="s">
        <v>1127</v>
      </c>
    </row>
    <row r="77" spans="1:11" ht="15.6" x14ac:dyDescent="0.25">
      <c r="A77" s="274"/>
      <c r="B77" s="274"/>
      <c r="C77" s="280" t="s">
        <v>302</v>
      </c>
      <c r="D77" s="277" t="s">
        <v>549</v>
      </c>
      <c r="E77" s="277" t="s">
        <v>743</v>
      </c>
      <c r="F77" s="277" t="s">
        <v>181</v>
      </c>
      <c r="G77" s="274"/>
      <c r="H77" s="285" t="s">
        <v>175</v>
      </c>
      <c r="I77" s="285" t="s">
        <v>1218</v>
      </c>
      <c r="J77" s="277" t="s">
        <v>886</v>
      </c>
      <c r="K77" s="276" t="s">
        <v>1055</v>
      </c>
    </row>
    <row r="78" spans="1:11" ht="15.6" x14ac:dyDescent="0.25">
      <c r="A78" s="274"/>
      <c r="B78" s="274"/>
      <c r="C78" s="280" t="s">
        <v>297</v>
      </c>
      <c r="D78" s="277" t="s">
        <v>544</v>
      </c>
      <c r="E78" s="277" t="s">
        <v>753</v>
      </c>
      <c r="F78" s="277" t="s">
        <v>186</v>
      </c>
      <c r="G78" s="274"/>
      <c r="H78" s="285" t="s">
        <v>42</v>
      </c>
      <c r="I78" s="285" t="s">
        <v>1219</v>
      </c>
      <c r="J78" s="277" t="s">
        <v>884</v>
      </c>
      <c r="K78" s="276" t="s">
        <v>1074</v>
      </c>
    </row>
    <row r="79" spans="1:11" ht="15.6" x14ac:dyDescent="0.25">
      <c r="A79" s="274" t="s">
        <v>1315</v>
      </c>
      <c r="B79" s="274"/>
      <c r="C79" s="280" t="s">
        <v>303</v>
      </c>
      <c r="D79" s="277" t="s">
        <v>550</v>
      </c>
      <c r="E79" s="277" t="s">
        <v>776</v>
      </c>
      <c r="F79" s="277" t="s">
        <v>738</v>
      </c>
      <c r="G79" s="274"/>
      <c r="H79" s="285" t="s">
        <v>175</v>
      </c>
      <c r="I79" s="289" t="s">
        <v>1218</v>
      </c>
      <c r="J79" s="277" t="s">
        <v>1232</v>
      </c>
      <c r="K79" s="276" t="s">
        <v>1078</v>
      </c>
    </row>
    <row r="80" spans="1:11" ht="15.6" x14ac:dyDescent="0.25">
      <c r="A80" s="274" t="s">
        <v>1316</v>
      </c>
      <c r="B80" s="274"/>
      <c r="C80" s="280" t="s">
        <v>371</v>
      </c>
      <c r="D80" s="277" t="s">
        <v>616</v>
      </c>
      <c r="E80" s="277" t="s">
        <v>776</v>
      </c>
      <c r="F80" s="277" t="s">
        <v>187</v>
      </c>
      <c r="G80" s="274"/>
      <c r="H80" s="285" t="s">
        <v>175</v>
      </c>
      <c r="I80" s="289" t="s">
        <v>1218</v>
      </c>
      <c r="J80" s="283" t="s">
        <v>936</v>
      </c>
      <c r="K80" s="276" t="s">
        <v>1127</v>
      </c>
    </row>
    <row r="81" spans="1:11" ht="15.6" x14ac:dyDescent="0.25">
      <c r="A81" s="274" t="s">
        <v>1316</v>
      </c>
      <c r="B81" s="274"/>
      <c r="C81" s="280" t="s">
        <v>371</v>
      </c>
      <c r="D81" s="277" t="s">
        <v>616</v>
      </c>
      <c r="E81" s="277" t="s">
        <v>776</v>
      </c>
      <c r="F81" s="277" t="s">
        <v>738</v>
      </c>
      <c r="G81" s="274"/>
      <c r="H81" s="285" t="s">
        <v>175</v>
      </c>
      <c r="I81" s="289" t="s">
        <v>1218</v>
      </c>
      <c r="J81" s="283" t="s">
        <v>936</v>
      </c>
      <c r="K81" s="276" t="s">
        <v>1127</v>
      </c>
    </row>
    <row r="82" spans="1:11" ht="15.6" x14ac:dyDescent="0.25">
      <c r="A82" s="274"/>
      <c r="B82" s="274"/>
      <c r="C82" s="280" t="s">
        <v>389</v>
      </c>
      <c r="D82" s="277" t="s">
        <v>633</v>
      </c>
      <c r="E82" s="277" t="s">
        <v>776</v>
      </c>
      <c r="F82" s="277" t="s">
        <v>189</v>
      </c>
      <c r="G82" s="274"/>
      <c r="H82" s="285" t="s">
        <v>175</v>
      </c>
      <c r="I82" s="285" t="s">
        <v>1218</v>
      </c>
      <c r="J82" s="277" t="s">
        <v>951</v>
      </c>
      <c r="K82" s="276" t="s">
        <v>1144</v>
      </c>
    </row>
    <row r="83" spans="1:11" ht="15.6" x14ac:dyDescent="0.25">
      <c r="A83" s="274"/>
      <c r="B83" s="274"/>
      <c r="C83" s="280" t="s">
        <v>389</v>
      </c>
      <c r="D83" s="277" t="s">
        <v>633</v>
      </c>
      <c r="E83" s="277" t="s">
        <v>776</v>
      </c>
      <c r="F83" s="277" t="s">
        <v>738</v>
      </c>
      <c r="G83" s="274"/>
      <c r="H83" s="285" t="s">
        <v>175</v>
      </c>
      <c r="I83" s="285" t="s">
        <v>1218</v>
      </c>
      <c r="J83" s="277" t="s">
        <v>951</v>
      </c>
      <c r="K83" s="276" t="s">
        <v>1144</v>
      </c>
    </row>
    <row r="84" spans="1:11" ht="15.6" x14ac:dyDescent="0.25">
      <c r="A84" s="274" t="s">
        <v>1268</v>
      </c>
      <c r="B84" s="274"/>
      <c r="C84" s="280" t="s">
        <v>437</v>
      </c>
      <c r="D84" s="277" t="s">
        <v>680</v>
      </c>
      <c r="E84" s="277" t="s">
        <v>829</v>
      </c>
      <c r="F84" s="277" t="s">
        <v>196</v>
      </c>
      <c r="G84" s="274"/>
      <c r="H84" s="285" t="s">
        <v>843</v>
      </c>
      <c r="I84" s="289" t="s">
        <v>1218</v>
      </c>
      <c r="J84" s="277" t="s">
        <v>986</v>
      </c>
      <c r="K84" s="276" t="s">
        <v>1176</v>
      </c>
    </row>
    <row r="85" spans="1:11" ht="15.6" x14ac:dyDescent="0.25">
      <c r="A85" s="274" t="s">
        <v>1287</v>
      </c>
      <c r="B85" s="274"/>
      <c r="C85" s="280" t="s">
        <v>439</v>
      </c>
      <c r="D85" s="277" t="s">
        <v>682</v>
      </c>
      <c r="E85" s="277" t="s">
        <v>830</v>
      </c>
      <c r="F85" s="277" t="s">
        <v>196</v>
      </c>
      <c r="G85" s="274"/>
      <c r="H85" s="285" t="s">
        <v>844</v>
      </c>
      <c r="I85" s="289" t="s">
        <v>1218</v>
      </c>
      <c r="J85" s="277" t="s">
        <v>988</v>
      </c>
      <c r="K85" s="276" t="s">
        <v>1177</v>
      </c>
    </row>
    <row r="86" spans="1:11" ht="15.6" x14ac:dyDescent="0.25">
      <c r="A86" s="274" t="s">
        <v>1426</v>
      </c>
      <c r="B86" s="274"/>
      <c r="C86" s="280" t="s">
        <v>269</v>
      </c>
      <c r="D86" s="277" t="s">
        <v>516</v>
      </c>
      <c r="E86" s="277" t="s">
        <v>756</v>
      </c>
      <c r="F86" s="277" t="s">
        <v>738</v>
      </c>
      <c r="G86" s="274"/>
      <c r="H86" s="285" t="s">
        <v>843</v>
      </c>
      <c r="I86" s="289" t="s">
        <v>1218</v>
      </c>
      <c r="J86" s="277" t="s">
        <v>864</v>
      </c>
      <c r="K86" s="276" t="s">
        <v>1053</v>
      </c>
    </row>
    <row r="87" spans="1:11" ht="15.6" x14ac:dyDescent="0.25">
      <c r="A87" s="274" t="s">
        <v>1448</v>
      </c>
      <c r="B87" s="274"/>
      <c r="C87" s="280" t="s">
        <v>488</v>
      </c>
      <c r="D87" s="277" t="s">
        <v>729</v>
      </c>
      <c r="E87" s="277" t="s">
        <v>832</v>
      </c>
      <c r="F87" s="277" t="s">
        <v>199</v>
      </c>
      <c r="G87" s="274"/>
      <c r="H87" s="285" t="s">
        <v>843</v>
      </c>
      <c r="I87" s="289" t="s">
        <v>1218</v>
      </c>
      <c r="J87" s="277" t="s">
        <v>1267</v>
      </c>
      <c r="K87" s="276" t="s">
        <v>1213</v>
      </c>
    </row>
    <row r="88" spans="1:11" ht="15.6" x14ac:dyDescent="0.25">
      <c r="A88" s="274" t="s">
        <v>1460</v>
      </c>
      <c r="B88" s="274"/>
      <c r="C88" s="280" t="s">
        <v>320</v>
      </c>
      <c r="D88" s="277" t="s">
        <v>567</v>
      </c>
      <c r="E88" s="277" t="s">
        <v>781</v>
      </c>
      <c r="F88" s="277" t="s">
        <v>194</v>
      </c>
      <c r="G88" s="274"/>
      <c r="H88" s="285" t="s">
        <v>175</v>
      </c>
      <c r="I88" s="289" t="s">
        <v>1219</v>
      </c>
      <c r="J88" s="277" t="s">
        <v>896</v>
      </c>
      <c r="K88" s="276" t="s">
        <v>1093</v>
      </c>
    </row>
    <row r="89" spans="1:11" ht="15.6" x14ac:dyDescent="0.25">
      <c r="A89" s="274" t="s">
        <v>1460</v>
      </c>
      <c r="B89" s="274"/>
      <c r="C89" s="280" t="s">
        <v>320</v>
      </c>
      <c r="D89" s="277" t="s">
        <v>567</v>
      </c>
      <c r="E89" s="277" t="s">
        <v>781</v>
      </c>
      <c r="F89" s="277" t="s">
        <v>736</v>
      </c>
      <c r="G89" s="274"/>
      <c r="H89" s="285" t="s">
        <v>175</v>
      </c>
      <c r="I89" s="289" t="s">
        <v>1219</v>
      </c>
      <c r="J89" s="277" t="s">
        <v>896</v>
      </c>
      <c r="K89" s="276" t="s">
        <v>1093</v>
      </c>
    </row>
    <row r="90" spans="1:11" ht="15.6" x14ac:dyDescent="0.25">
      <c r="A90" s="274" t="s">
        <v>1449</v>
      </c>
      <c r="B90" s="274"/>
      <c r="C90" s="280" t="s">
        <v>451</v>
      </c>
      <c r="D90" s="277" t="s">
        <v>694</v>
      </c>
      <c r="E90" s="277" t="s">
        <v>802</v>
      </c>
      <c r="F90" s="277" t="s">
        <v>198</v>
      </c>
      <c r="G90" s="274"/>
      <c r="H90" s="285" t="s">
        <v>843</v>
      </c>
      <c r="I90" s="289" t="s">
        <v>1218</v>
      </c>
      <c r="J90" s="277" t="s">
        <v>999</v>
      </c>
      <c r="K90" s="276" t="s">
        <v>1156</v>
      </c>
    </row>
    <row r="91" spans="1:11" ht="15.6" x14ac:dyDescent="0.25">
      <c r="A91" s="274" t="s">
        <v>1462</v>
      </c>
      <c r="B91" s="274"/>
      <c r="C91" s="280" t="s">
        <v>356</v>
      </c>
      <c r="D91" s="277" t="s">
        <v>602</v>
      </c>
      <c r="E91" s="277" t="s">
        <v>742</v>
      </c>
      <c r="F91" s="277" t="s">
        <v>187</v>
      </c>
      <c r="G91" s="274"/>
      <c r="H91" s="285" t="s">
        <v>175</v>
      </c>
      <c r="I91" s="289" t="s">
        <v>1219</v>
      </c>
      <c r="J91" s="277" t="s">
        <v>1244</v>
      </c>
      <c r="K91" s="276" t="s">
        <v>1059</v>
      </c>
    </row>
    <row r="92" spans="1:11" ht="15.6" x14ac:dyDescent="0.25">
      <c r="A92" s="274" t="s">
        <v>1462</v>
      </c>
      <c r="B92" s="274"/>
      <c r="C92" s="280" t="s">
        <v>356</v>
      </c>
      <c r="D92" s="277" t="s">
        <v>602</v>
      </c>
      <c r="E92" s="277" t="s">
        <v>742</v>
      </c>
      <c r="F92" s="277" t="s">
        <v>738</v>
      </c>
      <c r="G92" s="274"/>
      <c r="H92" s="285" t="s">
        <v>175</v>
      </c>
      <c r="I92" s="289" t="s">
        <v>1219</v>
      </c>
      <c r="J92" s="277" t="s">
        <v>1244</v>
      </c>
      <c r="K92" s="276" t="s">
        <v>1059</v>
      </c>
    </row>
    <row r="93" spans="1:11" ht="15.6" x14ac:dyDescent="0.25">
      <c r="A93" s="274" t="s">
        <v>1353</v>
      </c>
      <c r="B93" s="274"/>
      <c r="C93" s="280" t="s">
        <v>399</v>
      </c>
      <c r="D93" s="277" t="s">
        <v>643</v>
      </c>
      <c r="E93" s="277" t="s">
        <v>750</v>
      </c>
      <c r="F93" s="277" t="s">
        <v>200</v>
      </c>
      <c r="G93" s="274"/>
      <c r="H93" s="285" t="s">
        <v>843</v>
      </c>
      <c r="I93" s="289" t="s">
        <v>1354</v>
      </c>
      <c r="J93" s="277" t="s">
        <v>959</v>
      </c>
      <c r="K93" s="276" t="s">
        <v>1152</v>
      </c>
    </row>
    <row r="94" spans="1:11" ht="15.6" x14ac:dyDescent="0.25">
      <c r="A94" s="274" t="s">
        <v>1463</v>
      </c>
      <c r="B94" s="274"/>
      <c r="C94" s="280" t="s">
        <v>249</v>
      </c>
      <c r="D94" s="277" t="s">
        <v>496</v>
      </c>
      <c r="E94" s="277" t="s">
        <v>742</v>
      </c>
      <c r="F94" s="277" t="s">
        <v>734</v>
      </c>
      <c r="G94" s="274"/>
      <c r="H94" s="285" t="s">
        <v>843</v>
      </c>
      <c r="I94" s="289" t="s">
        <v>1219</v>
      </c>
      <c r="J94" s="277" t="s">
        <v>849</v>
      </c>
      <c r="K94" s="276" t="s">
        <v>1035</v>
      </c>
    </row>
    <row r="95" spans="1:11" ht="15.6" x14ac:dyDescent="0.25">
      <c r="A95" s="274" t="s">
        <v>1451</v>
      </c>
      <c r="B95" s="274"/>
      <c r="C95" s="280" t="s">
        <v>489</v>
      </c>
      <c r="D95" s="277" t="s">
        <v>730</v>
      </c>
      <c r="E95" s="277" t="s">
        <v>791</v>
      </c>
      <c r="F95" s="277" t="s">
        <v>199</v>
      </c>
      <c r="G95" s="274"/>
      <c r="H95" s="285" t="s">
        <v>843</v>
      </c>
      <c r="I95" s="289" t="s">
        <v>1218</v>
      </c>
      <c r="J95" s="277" t="s">
        <v>1028</v>
      </c>
      <c r="K95" s="276" t="s">
        <v>1214</v>
      </c>
    </row>
    <row r="96" spans="1:11" ht="15.6" x14ac:dyDescent="0.25">
      <c r="A96" s="274" t="s">
        <v>1325</v>
      </c>
      <c r="B96" s="274"/>
      <c r="C96" s="280" t="s">
        <v>400</v>
      </c>
      <c r="D96" s="277" t="s">
        <v>644</v>
      </c>
      <c r="E96" s="277" t="s">
        <v>821</v>
      </c>
      <c r="F96" s="277" t="s">
        <v>200</v>
      </c>
      <c r="G96" s="274"/>
      <c r="H96" s="285" t="s">
        <v>843</v>
      </c>
      <c r="I96" s="289" t="s">
        <v>1218</v>
      </c>
      <c r="J96" s="277" t="s">
        <v>960</v>
      </c>
      <c r="K96" s="276" t="s">
        <v>1153</v>
      </c>
    </row>
    <row r="97" spans="1:11" ht="15.6" x14ac:dyDescent="0.25">
      <c r="A97" s="274" t="s">
        <v>1464</v>
      </c>
      <c r="B97" s="274"/>
      <c r="C97" s="280" t="s">
        <v>480</v>
      </c>
      <c r="D97" s="277" t="s">
        <v>723</v>
      </c>
      <c r="E97" s="277" t="s">
        <v>742</v>
      </c>
      <c r="F97" s="277" t="s">
        <v>203</v>
      </c>
      <c r="G97" s="274"/>
      <c r="H97" s="285" t="s">
        <v>843</v>
      </c>
      <c r="I97" s="289" t="s">
        <v>1219</v>
      </c>
      <c r="J97" s="277" t="s">
        <v>1023</v>
      </c>
      <c r="K97" s="276" t="s">
        <v>1208</v>
      </c>
    </row>
    <row r="98" spans="1:11" ht="15.6" x14ac:dyDescent="0.25">
      <c r="A98" s="274" t="s">
        <v>1301</v>
      </c>
      <c r="B98" s="274"/>
      <c r="C98" s="280" t="s">
        <v>452</v>
      </c>
      <c r="D98" s="277" t="s">
        <v>695</v>
      </c>
      <c r="E98" s="277" t="s">
        <v>753</v>
      </c>
      <c r="F98" s="277" t="s">
        <v>198</v>
      </c>
      <c r="G98" s="274"/>
      <c r="H98" s="285" t="s">
        <v>843</v>
      </c>
      <c r="I98" s="289" t="s">
        <v>1219</v>
      </c>
      <c r="J98" s="277" t="s">
        <v>1000</v>
      </c>
      <c r="K98" s="276" t="s">
        <v>1050</v>
      </c>
    </row>
    <row r="99" spans="1:11" ht="15.6" x14ac:dyDescent="0.25">
      <c r="A99" s="274" t="s">
        <v>1465</v>
      </c>
      <c r="B99" s="274"/>
      <c r="C99" s="280" t="s">
        <v>361</v>
      </c>
      <c r="D99" s="277" t="s">
        <v>606</v>
      </c>
      <c r="E99" s="277" t="s">
        <v>742</v>
      </c>
      <c r="F99" s="277" t="s">
        <v>187</v>
      </c>
      <c r="G99" s="274"/>
      <c r="H99" s="285" t="s">
        <v>843</v>
      </c>
      <c r="I99" s="285" t="s">
        <v>1219</v>
      </c>
      <c r="J99" s="277" t="s">
        <v>929</v>
      </c>
      <c r="K99" s="276" t="s">
        <v>1059</v>
      </c>
    </row>
    <row r="100" spans="1:11" ht="15.6" x14ac:dyDescent="0.25">
      <c r="A100" s="274" t="s">
        <v>1465</v>
      </c>
      <c r="B100" s="274"/>
      <c r="C100" s="280" t="s">
        <v>361</v>
      </c>
      <c r="D100" s="277" t="s">
        <v>606</v>
      </c>
      <c r="E100" s="277" t="s">
        <v>742</v>
      </c>
      <c r="F100" s="277" t="s">
        <v>738</v>
      </c>
      <c r="G100" s="274"/>
      <c r="H100" s="285" t="s">
        <v>843</v>
      </c>
      <c r="I100" s="285" t="s">
        <v>1219</v>
      </c>
      <c r="J100" s="277" t="s">
        <v>929</v>
      </c>
      <c r="K100" s="276" t="s">
        <v>1059</v>
      </c>
    </row>
    <row r="101" spans="1:11" ht="15.6" x14ac:dyDescent="0.25">
      <c r="A101" s="274" t="s">
        <v>1434</v>
      </c>
      <c r="B101" s="274"/>
      <c r="C101" s="280" t="s">
        <v>425</v>
      </c>
      <c r="D101" s="277" t="s">
        <v>668</v>
      </c>
      <c r="E101" s="277" t="s">
        <v>759</v>
      </c>
      <c r="F101" s="277" t="s">
        <v>241</v>
      </c>
      <c r="G101" s="274"/>
      <c r="H101" s="285" t="s">
        <v>843</v>
      </c>
      <c r="I101" s="289" t="s">
        <v>1219</v>
      </c>
      <c r="J101" s="277" t="s">
        <v>176</v>
      </c>
      <c r="K101" s="276" t="s">
        <v>1170</v>
      </c>
    </row>
    <row r="102" spans="1:11" ht="15.6" x14ac:dyDescent="0.25">
      <c r="A102" s="274" t="s">
        <v>1315</v>
      </c>
      <c r="B102" s="274"/>
      <c r="C102" s="280" t="s">
        <v>303</v>
      </c>
      <c r="D102" s="277" t="s">
        <v>550</v>
      </c>
      <c r="E102" s="277" t="s">
        <v>776</v>
      </c>
      <c r="F102" s="277" t="s">
        <v>181</v>
      </c>
      <c r="G102" s="274"/>
      <c r="H102" s="285" t="s">
        <v>175</v>
      </c>
      <c r="I102" s="289" t="s">
        <v>1218</v>
      </c>
      <c r="J102" s="277" t="s">
        <v>1232</v>
      </c>
      <c r="K102" s="276" t="s">
        <v>1078</v>
      </c>
    </row>
    <row r="103" spans="1:11" ht="15.6" x14ac:dyDescent="0.25">
      <c r="A103" s="274" t="s">
        <v>1303</v>
      </c>
      <c r="B103" s="274"/>
      <c r="C103" s="280" t="s">
        <v>346</v>
      </c>
      <c r="D103" s="277" t="s">
        <v>593</v>
      </c>
      <c r="E103" s="277" t="s">
        <v>753</v>
      </c>
      <c r="F103" s="277" t="s">
        <v>186</v>
      </c>
      <c r="G103" s="274"/>
      <c r="H103" s="285" t="s">
        <v>843</v>
      </c>
      <c r="I103" s="289" t="s">
        <v>1219</v>
      </c>
      <c r="J103" s="277" t="s">
        <v>919</v>
      </c>
      <c r="K103" s="276" t="s">
        <v>1049</v>
      </c>
    </row>
    <row r="104" spans="1:11" ht="15.6" x14ac:dyDescent="0.25">
      <c r="A104" s="274" t="s">
        <v>1446</v>
      </c>
      <c r="B104" s="274"/>
      <c r="C104" s="280" t="s">
        <v>416</v>
      </c>
      <c r="D104" s="277" t="s">
        <v>659</v>
      </c>
      <c r="E104" s="277" t="s">
        <v>817</v>
      </c>
      <c r="F104" s="277" t="s">
        <v>201</v>
      </c>
      <c r="G104" s="274"/>
      <c r="H104" s="285" t="s">
        <v>175</v>
      </c>
      <c r="I104" s="289" t="s">
        <v>1218</v>
      </c>
      <c r="J104" s="277" t="s">
        <v>974</v>
      </c>
      <c r="K104" s="276" t="s">
        <v>1164</v>
      </c>
    </row>
    <row r="105" spans="1:11" ht="15.6" x14ac:dyDescent="0.25">
      <c r="A105" s="274" t="s">
        <v>1466</v>
      </c>
      <c r="B105" s="274"/>
      <c r="C105" s="280" t="s">
        <v>468</v>
      </c>
      <c r="D105" s="277" t="s">
        <v>711</v>
      </c>
      <c r="E105" s="277" t="s">
        <v>742</v>
      </c>
      <c r="F105" s="277" t="s">
        <v>197</v>
      </c>
      <c r="G105" s="274"/>
      <c r="H105" s="285" t="s">
        <v>843</v>
      </c>
      <c r="I105" s="289" t="s">
        <v>1219</v>
      </c>
      <c r="J105" s="277" t="s">
        <v>1263</v>
      </c>
      <c r="K105" s="276" t="s">
        <v>1061</v>
      </c>
    </row>
    <row r="106" spans="1:11" ht="15.6" x14ac:dyDescent="0.25">
      <c r="A106" s="274" t="s">
        <v>1467</v>
      </c>
      <c r="B106" s="274"/>
      <c r="C106" s="280" t="s">
        <v>277</v>
      </c>
      <c r="D106" s="277" t="s">
        <v>524</v>
      </c>
      <c r="E106" s="277" t="s">
        <v>742</v>
      </c>
      <c r="F106" s="277" t="s">
        <v>735</v>
      </c>
      <c r="G106" s="274"/>
      <c r="H106" s="285" t="s">
        <v>175</v>
      </c>
      <c r="I106" s="289" t="s">
        <v>1219</v>
      </c>
      <c r="J106" s="277" t="s">
        <v>870</v>
      </c>
      <c r="K106" s="276" t="s">
        <v>1059</v>
      </c>
    </row>
    <row r="107" spans="1:11" ht="15.6" x14ac:dyDescent="0.25">
      <c r="A107" s="274" t="s">
        <v>1467</v>
      </c>
      <c r="B107" s="274"/>
      <c r="C107" s="280" t="s">
        <v>277</v>
      </c>
      <c r="D107" s="277" t="s">
        <v>524</v>
      </c>
      <c r="E107" s="277" t="s">
        <v>742</v>
      </c>
      <c r="F107" s="277" t="s">
        <v>738</v>
      </c>
      <c r="G107" s="274"/>
      <c r="H107" s="285" t="s">
        <v>175</v>
      </c>
      <c r="I107" s="289" t="s">
        <v>1219</v>
      </c>
      <c r="J107" s="277" t="s">
        <v>870</v>
      </c>
      <c r="K107" s="276" t="s">
        <v>1059</v>
      </c>
    </row>
    <row r="108" spans="1:11" ht="15.6" x14ac:dyDescent="0.25">
      <c r="A108" s="274" t="s">
        <v>1433</v>
      </c>
      <c r="B108" s="274"/>
      <c r="C108" s="280" t="s">
        <v>279</v>
      </c>
      <c r="D108" s="277" t="s">
        <v>526</v>
      </c>
      <c r="E108" s="277" t="s">
        <v>756</v>
      </c>
      <c r="F108" s="277" t="s">
        <v>735</v>
      </c>
      <c r="G108" s="274"/>
      <c r="H108" s="285" t="s">
        <v>845</v>
      </c>
      <c r="I108" s="289" t="s">
        <v>1218</v>
      </c>
      <c r="J108" s="277" t="s">
        <v>864</v>
      </c>
      <c r="K108" s="276" t="s">
        <v>1053</v>
      </c>
    </row>
    <row r="109" spans="1:11" ht="15.6" x14ac:dyDescent="0.25">
      <c r="A109" s="274" t="s">
        <v>1468</v>
      </c>
      <c r="B109" s="274"/>
      <c r="C109" s="280" t="s">
        <v>391</v>
      </c>
      <c r="D109" s="277" t="s">
        <v>635</v>
      </c>
      <c r="E109" s="277" t="s">
        <v>818</v>
      </c>
      <c r="F109" s="277" t="s">
        <v>238</v>
      </c>
      <c r="G109" s="274"/>
      <c r="H109" s="285" t="s">
        <v>844</v>
      </c>
      <c r="I109" s="289" t="s">
        <v>1219</v>
      </c>
      <c r="J109" s="277" t="s">
        <v>1253</v>
      </c>
      <c r="K109" s="276" t="s">
        <v>1146</v>
      </c>
    </row>
    <row r="110" spans="1:11" ht="15.6" x14ac:dyDescent="0.25">
      <c r="A110" s="274" t="s">
        <v>1450</v>
      </c>
      <c r="B110" s="274"/>
      <c r="C110" s="280" t="s">
        <v>349</v>
      </c>
      <c r="D110" s="277" t="s">
        <v>596</v>
      </c>
      <c r="E110" s="277" t="s">
        <v>802</v>
      </c>
      <c r="F110" s="277" t="s">
        <v>187</v>
      </c>
      <c r="G110" s="274"/>
      <c r="H110" s="285" t="s">
        <v>844</v>
      </c>
      <c r="I110" s="289" t="s">
        <v>1218</v>
      </c>
      <c r="J110" s="277" t="s">
        <v>1250</v>
      </c>
      <c r="K110" s="276" t="s">
        <v>1117</v>
      </c>
    </row>
    <row r="111" spans="1:11" ht="15.6" x14ac:dyDescent="0.25">
      <c r="A111" s="274" t="s">
        <v>1436</v>
      </c>
      <c r="B111" s="274"/>
      <c r="C111" s="280" t="s">
        <v>426</v>
      </c>
      <c r="D111" s="277" t="s">
        <v>669</v>
      </c>
      <c r="E111" s="277" t="s">
        <v>759</v>
      </c>
      <c r="F111" s="277" t="s">
        <v>241</v>
      </c>
      <c r="G111" s="274"/>
      <c r="H111" s="285" t="s">
        <v>175</v>
      </c>
      <c r="I111" s="289" t="s">
        <v>1218</v>
      </c>
      <c r="J111" s="277" t="s">
        <v>176</v>
      </c>
      <c r="K111" s="276" t="s">
        <v>1171</v>
      </c>
    </row>
    <row r="112" spans="1:11" ht="15.6" x14ac:dyDescent="0.25">
      <c r="A112" s="274" t="s">
        <v>1302</v>
      </c>
      <c r="B112" s="274"/>
      <c r="C112" s="280" t="s">
        <v>414</v>
      </c>
      <c r="D112" s="277" t="s">
        <v>657</v>
      </c>
      <c r="E112" s="277" t="s">
        <v>753</v>
      </c>
      <c r="F112" s="277" t="s">
        <v>200</v>
      </c>
      <c r="G112" s="274"/>
      <c r="H112" s="285" t="s">
        <v>175</v>
      </c>
      <c r="I112" s="289" t="s">
        <v>1219</v>
      </c>
      <c r="J112" s="277" t="s">
        <v>1256</v>
      </c>
      <c r="K112" s="276" t="s">
        <v>1050</v>
      </c>
    </row>
    <row r="113" spans="1:11" ht="15.6" x14ac:dyDescent="0.25">
      <c r="A113" s="274" t="s">
        <v>1450</v>
      </c>
      <c r="B113" s="274"/>
      <c r="C113" s="280" t="s">
        <v>349</v>
      </c>
      <c r="D113" s="277" t="s">
        <v>596</v>
      </c>
      <c r="E113" s="277" t="s">
        <v>802</v>
      </c>
      <c r="F113" s="277" t="s">
        <v>186</v>
      </c>
      <c r="G113" s="274"/>
      <c r="H113" s="285" t="s">
        <v>844</v>
      </c>
      <c r="I113" s="289" t="s">
        <v>1218</v>
      </c>
      <c r="J113" s="277" t="s">
        <v>1241</v>
      </c>
      <c r="K113" s="276" t="s">
        <v>1117</v>
      </c>
    </row>
    <row r="114" spans="1:11" ht="15.6" x14ac:dyDescent="0.25">
      <c r="A114" s="274" t="s">
        <v>1469</v>
      </c>
      <c r="B114" s="274"/>
      <c r="C114" s="280" t="s">
        <v>280</v>
      </c>
      <c r="D114" s="277" t="s">
        <v>527</v>
      </c>
      <c r="E114" s="277" t="s">
        <v>742</v>
      </c>
      <c r="F114" s="277" t="s">
        <v>735</v>
      </c>
      <c r="G114" s="274"/>
      <c r="H114" s="285" t="s">
        <v>175</v>
      </c>
      <c r="I114" s="289" t="s">
        <v>1219</v>
      </c>
      <c r="J114" s="277" t="s">
        <v>872</v>
      </c>
      <c r="K114" s="276" t="s">
        <v>1061</v>
      </c>
    </row>
    <row r="115" spans="1:11" ht="15.6" x14ac:dyDescent="0.25">
      <c r="A115" s="274" t="s">
        <v>1469</v>
      </c>
      <c r="B115" s="274"/>
      <c r="C115" s="280" t="s">
        <v>280</v>
      </c>
      <c r="D115" s="277" t="s">
        <v>527</v>
      </c>
      <c r="E115" s="277" t="s">
        <v>742</v>
      </c>
      <c r="F115" s="277" t="s">
        <v>187</v>
      </c>
      <c r="G115" s="274"/>
      <c r="H115" s="285" t="s">
        <v>175</v>
      </c>
      <c r="I115" s="289" t="s">
        <v>1219</v>
      </c>
      <c r="J115" s="277" t="s">
        <v>872</v>
      </c>
      <c r="K115" s="276" t="s">
        <v>1061</v>
      </c>
    </row>
    <row r="116" spans="1:11" ht="15.6" x14ac:dyDescent="0.25">
      <c r="A116" s="274" t="s">
        <v>1469</v>
      </c>
      <c r="B116" s="274"/>
      <c r="C116" s="280" t="s">
        <v>280</v>
      </c>
      <c r="D116" s="277" t="s">
        <v>527</v>
      </c>
      <c r="E116" s="277" t="s">
        <v>742</v>
      </c>
      <c r="F116" s="277" t="s">
        <v>738</v>
      </c>
      <c r="G116" s="274"/>
      <c r="H116" s="285" t="s">
        <v>175</v>
      </c>
      <c r="I116" s="289" t="s">
        <v>1219</v>
      </c>
      <c r="J116" s="277" t="s">
        <v>872</v>
      </c>
      <c r="K116" s="276" t="s">
        <v>1061</v>
      </c>
    </row>
    <row r="117" spans="1:11" ht="15.6" x14ac:dyDescent="0.25">
      <c r="A117" s="274" t="s">
        <v>1369</v>
      </c>
      <c r="B117" s="274"/>
      <c r="C117" s="280" t="s">
        <v>401</v>
      </c>
      <c r="D117" s="277" t="s">
        <v>645</v>
      </c>
      <c r="E117" s="277" t="s">
        <v>822</v>
      </c>
      <c r="F117" s="277" t="s">
        <v>200</v>
      </c>
      <c r="G117" s="274"/>
      <c r="H117" s="285" t="s">
        <v>843</v>
      </c>
      <c r="I117" s="289" t="s">
        <v>1354</v>
      </c>
      <c r="J117" s="277" t="s">
        <v>961</v>
      </c>
      <c r="K117" s="276" t="s">
        <v>1055</v>
      </c>
    </row>
    <row r="118" spans="1:11" ht="15.6" x14ac:dyDescent="0.25">
      <c r="A118" s="274" t="s">
        <v>134</v>
      </c>
      <c r="B118" s="274"/>
      <c r="C118" s="280" t="s">
        <v>455</v>
      </c>
      <c r="D118" s="277" t="s">
        <v>698</v>
      </c>
      <c r="E118" s="277" t="s">
        <v>834</v>
      </c>
      <c r="F118" s="277" t="s">
        <v>203</v>
      </c>
      <c r="G118" s="274"/>
      <c r="H118" s="285" t="s">
        <v>175</v>
      </c>
      <c r="I118" s="289" t="s">
        <v>1218</v>
      </c>
      <c r="J118" s="277" t="s">
        <v>1002</v>
      </c>
      <c r="K118" s="276" t="s">
        <v>1187</v>
      </c>
    </row>
    <row r="119" spans="1:11" ht="15.6" x14ac:dyDescent="0.25">
      <c r="A119" s="274" t="s">
        <v>1432</v>
      </c>
      <c r="B119" s="274"/>
      <c r="C119" s="280" t="s">
        <v>402</v>
      </c>
      <c r="D119" s="277" t="s">
        <v>646</v>
      </c>
      <c r="E119" s="277" t="s">
        <v>759</v>
      </c>
      <c r="F119" s="277" t="s">
        <v>200</v>
      </c>
      <c r="G119" s="274"/>
      <c r="H119" s="285" t="s">
        <v>845</v>
      </c>
      <c r="I119" s="289" t="s">
        <v>1219</v>
      </c>
      <c r="J119" s="277" t="s">
        <v>962</v>
      </c>
      <c r="K119" s="276" t="s">
        <v>1154</v>
      </c>
    </row>
    <row r="120" spans="1:11" ht="15.6" x14ac:dyDescent="0.25">
      <c r="A120" s="274" t="s">
        <v>1298</v>
      </c>
      <c r="B120" s="274"/>
      <c r="C120" s="280" t="s">
        <v>453</v>
      </c>
      <c r="D120" s="277" t="s">
        <v>696</v>
      </c>
      <c r="E120" s="277" t="s">
        <v>769</v>
      </c>
      <c r="F120" s="277" t="s">
        <v>198</v>
      </c>
      <c r="G120" s="274"/>
      <c r="H120" s="285" t="s">
        <v>175</v>
      </c>
      <c r="I120" s="289" t="s">
        <v>1218</v>
      </c>
      <c r="J120" s="277" t="s">
        <v>1001</v>
      </c>
      <c r="K120" s="276" t="s">
        <v>1072</v>
      </c>
    </row>
    <row r="121" spans="1:11" ht="15.6" x14ac:dyDescent="0.25">
      <c r="A121" s="274" t="s">
        <v>1337</v>
      </c>
      <c r="B121" s="274"/>
      <c r="C121" s="280" t="s">
        <v>374</v>
      </c>
      <c r="D121" s="277" t="s">
        <v>619</v>
      </c>
      <c r="E121" s="277" t="s">
        <v>811</v>
      </c>
      <c r="F121" s="277" t="s">
        <v>736</v>
      </c>
      <c r="G121" s="274"/>
      <c r="H121" s="285" t="s">
        <v>844</v>
      </c>
      <c r="I121" s="289" t="s">
        <v>1218</v>
      </c>
      <c r="J121" s="277" t="s">
        <v>938</v>
      </c>
      <c r="K121" s="276" t="s">
        <v>1133</v>
      </c>
    </row>
    <row r="122" spans="1:11" ht="15.6" x14ac:dyDescent="0.25">
      <c r="A122" s="274" t="s">
        <v>1470</v>
      </c>
      <c r="B122" s="274"/>
      <c r="C122" s="280" t="s">
        <v>375</v>
      </c>
      <c r="D122" s="277" t="s">
        <v>620</v>
      </c>
      <c r="E122" s="277" t="s">
        <v>742</v>
      </c>
      <c r="F122" s="277" t="s">
        <v>736</v>
      </c>
      <c r="G122" s="274"/>
      <c r="H122" s="285" t="s">
        <v>844</v>
      </c>
      <c r="I122" s="289" t="s">
        <v>1219</v>
      </c>
      <c r="J122" s="277" t="s">
        <v>939</v>
      </c>
      <c r="K122" s="276" t="s">
        <v>1048</v>
      </c>
    </row>
    <row r="123" spans="1:11" ht="15.6" x14ac:dyDescent="0.25">
      <c r="A123" s="274" t="s">
        <v>1317</v>
      </c>
      <c r="B123" s="274"/>
      <c r="C123" s="280" t="s">
        <v>427</v>
      </c>
      <c r="D123" s="277" t="s">
        <v>670</v>
      </c>
      <c r="E123" s="277" t="s">
        <v>767</v>
      </c>
      <c r="F123" s="277" t="s">
        <v>241</v>
      </c>
      <c r="G123" s="274"/>
      <c r="H123" s="285" t="s">
        <v>844</v>
      </c>
      <c r="I123" s="289" t="s">
        <v>1218</v>
      </c>
      <c r="J123" s="277" t="s">
        <v>964</v>
      </c>
      <c r="K123" s="276" t="s">
        <v>1061</v>
      </c>
    </row>
    <row r="124" spans="1:11" ht="15.6" x14ac:dyDescent="0.25">
      <c r="A124" s="274" t="s">
        <v>1431</v>
      </c>
      <c r="B124" s="274"/>
      <c r="C124" s="280" t="s">
        <v>454</v>
      </c>
      <c r="D124" s="277" t="s">
        <v>697</v>
      </c>
      <c r="E124" s="277" t="s">
        <v>808</v>
      </c>
      <c r="F124" s="277" t="s">
        <v>198</v>
      </c>
      <c r="G124" s="274"/>
      <c r="H124" s="285" t="s">
        <v>175</v>
      </c>
      <c r="I124" s="289" t="s">
        <v>1218</v>
      </c>
      <c r="J124" s="277" t="s">
        <v>1261</v>
      </c>
      <c r="K124" s="276" t="s">
        <v>1186</v>
      </c>
    </row>
    <row r="125" spans="1:11" ht="15.6" x14ac:dyDescent="0.25">
      <c r="A125" s="274" t="s">
        <v>1360</v>
      </c>
      <c r="B125" s="274"/>
      <c r="C125" s="280" t="s">
        <v>348</v>
      </c>
      <c r="D125" s="277" t="s">
        <v>595</v>
      </c>
      <c r="E125" s="277" t="s">
        <v>743</v>
      </c>
      <c r="F125" s="277" t="s">
        <v>186</v>
      </c>
      <c r="G125" s="274"/>
      <c r="H125" s="285" t="s">
        <v>175</v>
      </c>
      <c r="I125" s="289" t="s">
        <v>1349</v>
      </c>
      <c r="J125" s="277" t="s">
        <v>921</v>
      </c>
      <c r="K125" s="276" t="s">
        <v>1116</v>
      </c>
    </row>
    <row r="126" spans="1:11" ht="15.6" x14ac:dyDescent="0.25">
      <c r="A126" s="274" t="s">
        <v>1459</v>
      </c>
      <c r="B126" s="274"/>
      <c r="C126" s="280" t="s">
        <v>403</v>
      </c>
      <c r="D126" s="277" t="s">
        <v>647</v>
      </c>
      <c r="E126" s="277" t="s">
        <v>787</v>
      </c>
      <c r="F126" s="277" t="s">
        <v>200</v>
      </c>
      <c r="G126" s="274"/>
      <c r="H126" s="285" t="s">
        <v>844</v>
      </c>
      <c r="I126" s="289" t="s">
        <v>1219</v>
      </c>
      <c r="J126" s="277" t="s">
        <v>1255</v>
      </c>
      <c r="K126" s="276" t="s">
        <v>1155</v>
      </c>
    </row>
    <row r="127" spans="1:11" ht="15.6" x14ac:dyDescent="0.25">
      <c r="A127" s="274" t="s">
        <v>1364</v>
      </c>
      <c r="B127" s="274"/>
      <c r="C127" s="280" t="s">
        <v>259</v>
      </c>
      <c r="D127" s="277" t="s">
        <v>506</v>
      </c>
      <c r="E127" s="277" t="s">
        <v>750</v>
      </c>
      <c r="F127" s="277" t="s">
        <v>734</v>
      </c>
      <c r="G127" s="274"/>
      <c r="H127" s="285" t="s">
        <v>843</v>
      </c>
      <c r="I127" s="289" t="s">
        <v>1354</v>
      </c>
      <c r="J127" s="277" t="s">
        <v>858</v>
      </c>
      <c r="K127" s="276" t="s">
        <v>1043</v>
      </c>
    </row>
    <row r="128" spans="1:11" ht="15.6" x14ac:dyDescent="0.25">
      <c r="A128" s="274" t="s">
        <v>1364</v>
      </c>
      <c r="B128" s="274"/>
      <c r="C128" s="280" t="s">
        <v>259</v>
      </c>
      <c r="D128" s="277" t="s">
        <v>506</v>
      </c>
      <c r="E128" s="277" t="s">
        <v>750</v>
      </c>
      <c r="F128" s="277" t="s">
        <v>737</v>
      </c>
      <c r="G128" s="274"/>
      <c r="H128" s="285" t="s">
        <v>843</v>
      </c>
      <c r="I128" s="289" t="s">
        <v>1354</v>
      </c>
      <c r="J128" s="277" t="s">
        <v>858</v>
      </c>
      <c r="K128" s="276" t="s">
        <v>1043</v>
      </c>
    </row>
    <row r="129" spans="1:11" ht="15.6" x14ac:dyDescent="0.25">
      <c r="A129" s="291" t="s">
        <v>1364</v>
      </c>
      <c r="B129" s="274"/>
      <c r="C129" s="280" t="s">
        <v>259</v>
      </c>
      <c r="D129" s="277" t="s">
        <v>506</v>
      </c>
      <c r="E129" s="277" t="s">
        <v>750</v>
      </c>
      <c r="F129" s="277" t="s">
        <v>186</v>
      </c>
      <c r="G129" s="274"/>
      <c r="H129" s="285" t="s">
        <v>843</v>
      </c>
      <c r="I129" s="285"/>
      <c r="J129" s="277" t="s">
        <v>858</v>
      </c>
      <c r="K129" s="276" t="s">
        <v>1043</v>
      </c>
    </row>
    <row r="130" spans="1:11" ht="15.6" x14ac:dyDescent="0.25">
      <c r="A130" s="274" t="s">
        <v>1327</v>
      </c>
      <c r="B130" s="274"/>
      <c r="C130" s="280" t="s">
        <v>428</v>
      </c>
      <c r="D130" s="277" t="s">
        <v>671</v>
      </c>
      <c r="E130" s="277" t="s">
        <v>821</v>
      </c>
      <c r="F130" s="277" t="s">
        <v>241</v>
      </c>
      <c r="G130" s="274"/>
      <c r="H130" s="285" t="s">
        <v>175</v>
      </c>
      <c r="I130" s="289" t="s">
        <v>1218</v>
      </c>
      <c r="J130" s="277" t="s">
        <v>979</v>
      </c>
      <c r="K130" s="276" t="s">
        <v>1153</v>
      </c>
    </row>
    <row r="131" spans="1:11" ht="15.6" x14ac:dyDescent="0.25">
      <c r="A131" s="274" t="s">
        <v>1471</v>
      </c>
      <c r="B131" s="274"/>
      <c r="C131" s="280" t="s">
        <v>328</v>
      </c>
      <c r="D131" s="277" t="s">
        <v>575</v>
      </c>
      <c r="E131" s="277" t="s">
        <v>787</v>
      </c>
      <c r="F131" s="277" t="s">
        <v>194</v>
      </c>
      <c r="G131" s="274"/>
      <c r="H131" s="285" t="s">
        <v>175</v>
      </c>
      <c r="I131" s="289" t="s">
        <v>1219</v>
      </c>
      <c r="J131" s="277" t="s">
        <v>904</v>
      </c>
      <c r="K131" s="276" t="s">
        <v>1100</v>
      </c>
    </row>
    <row r="132" spans="1:11" ht="15.6" x14ac:dyDescent="0.25">
      <c r="A132" s="274" t="s">
        <v>1471</v>
      </c>
      <c r="B132" s="274"/>
      <c r="C132" s="280" t="s">
        <v>328</v>
      </c>
      <c r="D132" s="277" t="s">
        <v>575</v>
      </c>
      <c r="E132" s="277" t="s">
        <v>787</v>
      </c>
      <c r="F132" s="277" t="s">
        <v>736</v>
      </c>
      <c r="G132" s="274"/>
      <c r="H132" s="285" t="s">
        <v>175</v>
      </c>
      <c r="I132" s="289" t="s">
        <v>1219</v>
      </c>
      <c r="J132" s="277" t="s">
        <v>904</v>
      </c>
      <c r="K132" s="276" t="s">
        <v>1100</v>
      </c>
    </row>
    <row r="133" spans="1:11" ht="15.6" x14ac:dyDescent="0.25">
      <c r="A133" s="274" t="s">
        <v>135</v>
      </c>
      <c r="B133" s="274"/>
      <c r="C133" s="280" t="s">
        <v>483</v>
      </c>
      <c r="D133" s="277" t="s">
        <v>725</v>
      </c>
      <c r="E133" s="277" t="s">
        <v>834</v>
      </c>
      <c r="F133" s="277" t="s">
        <v>203</v>
      </c>
      <c r="G133" s="274"/>
      <c r="H133" s="285" t="s">
        <v>843</v>
      </c>
      <c r="I133" s="289" t="s">
        <v>1218</v>
      </c>
      <c r="J133" s="277" t="s">
        <v>1266</v>
      </c>
      <c r="K133" s="276" t="s">
        <v>1209</v>
      </c>
    </row>
    <row r="134" spans="1:11" ht="15.6" x14ac:dyDescent="0.25">
      <c r="A134" s="274" t="s">
        <v>1458</v>
      </c>
      <c r="B134" s="274"/>
      <c r="C134" s="280" t="s">
        <v>404</v>
      </c>
      <c r="D134" s="277" t="s">
        <v>648</v>
      </c>
      <c r="E134" s="277" t="s">
        <v>742</v>
      </c>
      <c r="F134" s="277" t="s">
        <v>200</v>
      </c>
      <c r="G134" s="274"/>
      <c r="H134" s="285" t="s">
        <v>843</v>
      </c>
      <c r="I134" s="289" t="s">
        <v>1219</v>
      </c>
      <c r="J134" s="277" t="s">
        <v>963</v>
      </c>
      <c r="K134" s="276" t="s">
        <v>1156</v>
      </c>
    </row>
    <row r="135" spans="1:11" ht="15.6" x14ac:dyDescent="0.25">
      <c r="A135" s="274" t="s">
        <v>1318</v>
      </c>
      <c r="B135" s="274"/>
      <c r="C135" s="280" t="s">
        <v>405</v>
      </c>
      <c r="D135" s="277" t="s">
        <v>649</v>
      </c>
      <c r="E135" s="277" t="s">
        <v>767</v>
      </c>
      <c r="F135" s="277" t="s">
        <v>200</v>
      </c>
      <c r="G135" s="274"/>
      <c r="H135" s="285" t="s">
        <v>844</v>
      </c>
      <c r="I135" s="289" t="s">
        <v>1218</v>
      </c>
      <c r="J135" s="277" t="s">
        <v>964</v>
      </c>
      <c r="K135" s="276" t="s">
        <v>1061</v>
      </c>
    </row>
    <row r="136" spans="1:11" ht="15.6" x14ac:dyDescent="0.25">
      <c r="A136" s="274" t="s">
        <v>1472</v>
      </c>
      <c r="B136" s="274"/>
      <c r="C136" s="280" t="s">
        <v>431</v>
      </c>
      <c r="D136" s="277" t="s">
        <v>674</v>
      </c>
      <c r="E136" s="277" t="s">
        <v>742</v>
      </c>
      <c r="F136" s="277" t="s">
        <v>241</v>
      </c>
      <c r="G136" s="274"/>
      <c r="H136" s="285" t="s">
        <v>843</v>
      </c>
      <c r="I136" s="289" t="s">
        <v>1219</v>
      </c>
      <c r="J136" s="277" t="s">
        <v>982</v>
      </c>
      <c r="K136" s="276" t="s">
        <v>1048</v>
      </c>
    </row>
    <row r="137" spans="1:11" ht="15.6" x14ac:dyDescent="0.25">
      <c r="A137" s="274" t="s">
        <v>1485</v>
      </c>
      <c r="B137" s="274"/>
      <c r="C137" s="280" t="s">
        <v>417</v>
      </c>
      <c r="D137" s="277" t="s">
        <v>660</v>
      </c>
      <c r="E137" s="277" t="s">
        <v>753</v>
      </c>
      <c r="F137" s="277" t="s">
        <v>201</v>
      </c>
      <c r="G137" s="274"/>
      <c r="H137" s="285" t="s">
        <v>175</v>
      </c>
      <c r="I137" s="289" t="s">
        <v>1218</v>
      </c>
      <c r="J137" s="277" t="s">
        <v>1257</v>
      </c>
      <c r="K137" s="276" t="s">
        <v>1050</v>
      </c>
    </row>
    <row r="138" spans="1:11" ht="15.6" x14ac:dyDescent="0.25">
      <c r="A138" s="274" t="s">
        <v>1406</v>
      </c>
      <c r="B138" s="274"/>
      <c r="C138" s="280" t="s">
        <v>286</v>
      </c>
      <c r="D138" s="277" t="s">
        <v>533</v>
      </c>
      <c r="E138" s="277" t="s">
        <v>764</v>
      </c>
      <c r="F138" s="277" t="s">
        <v>735</v>
      </c>
      <c r="G138" s="274"/>
      <c r="H138" s="285" t="s">
        <v>844</v>
      </c>
      <c r="I138" s="289" t="s">
        <v>1218</v>
      </c>
      <c r="J138" s="277" t="s">
        <v>877</v>
      </c>
      <c r="K138" s="276" t="s">
        <v>1066</v>
      </c>
    </row>
    <row r="139" spans="1:11" ht="15.6" x14ac:dyDescent="0.25">
      <c r="A139" s="274" t="s">
        <v>1329</v>
      </c>
      <c r="B139" s="274"/>
      <c r="C139" s="280" t="s">
        <v>407</v>
      </c>
      <c r="D139" s="277" t="s">
        <v>651</v>
      </c>
      <c r="E139" s="277" t="s">
        <v>821</v>
      </c>
      <c r="F139" s="277" t="s">
        <v>200</v>
      </c>
      <c r="G139" s="274"/>
      <c r="H139" s="285" t="s">
        <v>175</v>
      </c>
      <c r="I139" s="289" t="s">
        <v>1218</v>
      </c>
      <c r="J139" s="277" t="s">
        <v>966</v>
      </c>
      <c r="K139" s="276" t="s">
        <v>1153</v>
      </c>
    </row>
    <row r="140" spans="1:11" ht="15.6" x14ac:dyDescent="0.25">
      <c r="A140" s="274" t="s">
        <v>1330</v>
      </c>
      <c r="B140" s="274"/>
      <c r="C140" s="280" t="s">
        <v>432</v>
      </c>
      <c r="D140" s="277" t="s">
        <v>675</v>
      </c>
      <c r="E140" s="277" t="s">
        <v>821</v>
      </c>
      <c r="F140" s="277" t="s">
        <v>241</v>
      </c>
      <c r="G140" s="274"/>
      <c r="H140" s="285" t="s">
        <v>843</v>
      </c>
      <c r="I140" s="289" t="s">
        <v>1218</v>
      </c>
      <c r="J140" s="277" t="s">
        <v>983</v>
      </c>
      <c r="K140" s="276" t="s">
        <v>1153</v>
      </c>
    </row>
    <row r="141" spans="1:11" ht="15.6" x14ac:dyDescent="0.25">
      <c r="A141" s="274" t="s">
        <v>1452</v>
      </c>
      <c r="B141" s="274"/>
      <c r="C141" s="280" t="s">
        <v>332</v>
      </c>
      <c r="D141" s="277" t="s">
        <v>579</v>
      </c>
      <c r="E141" s="277" t="s">
        <v>791</v>
      </c>
      <c r="F141" s="277" t="s">
        <v>194</v>
      </c>
      <c r="G141" s="274"/>
      <c r="H141" s="285" t="s">
        <v>175</v>
      </c>
      <c r="I141" s="289" t="s">
        <v>1218</v>
      </c>
      <c r="J141" s="277" t="s">
        <v>908</v>
      </c>
      <c r="K141" s="276" t="s">
        <v>1104</v>
      </c>
    </row>
    <row r="142" spans="1:11" ht="15.6" x14ac:dyDescent="0.25">
      <c r="A142" s="274"/>
      <c r="B142" s="274"/>
      <c r="C142" s="280" t="s">
        <v>332</v>
      </c>
      <c r="D142" s="277" t="s">
        <v>579</v>
      </c>
      <c r="E142" s="277" t="s">
        <v>791</v>
      </c>
      <c r="F142" s="277" t="s">
        <v>187</v>
      </c>
      <c r="G142" s="274"/>
      <c r="H142" s="285" t="s">
        <v>175</v>
      </c>
      <c r="I142" s="285" t="s">
        <v>1219</v>
      </c>
      <c r="J142" s="277" t="s">
        <v>908</v>
      </c>
      <c r="K142" s="276" t="s">
        <v>1104</v>
      </c>
    </row>
    <row r="143" spans="1:11" ht="15.6" x14ac:dyDescent="0.25">
      <c r="A143" s="274" t="s">
        <v>1452</v>
      </c>
      <c r="B143" s="274"/>
      <c r="C143" s="280" t="s">
        <v>332</v>
      </c>
      <c r="D143" s="277" t="s">
        <v>579</v>
      </c>
      <c r="E143" s="277" t="s">
        <v>791</v>
      </c>
      <c r="F143" s="277" t="s">
        <v>189</v>
      </c>
      <c r="G143" s="274"/>
      <c r="H143" s="285" t="s">
        <v>175</v>
      </c>
      <c r="I143" s="289" t="s">
        <v>1218</v>
      </c>
      <c r="J143" s="277" t="s">
        <v>908</v>
      </c>
      <c r="K143" s="276" t="s">
        <v>1104</v>
      </c>
    </row>
    <row r="144" spans="1:11" ht="15.6" x14ac:dyDescent="0.25">
      <c r="A144" s="274"/>
      <c r="B144" s="274"/>
      <c r="C144" s="280" t="s">
        <v>332</v>
      </c>
      <c r="D144" s="277" t="s">
        <v>579</v>
      </c>
      <c r="E144" s="277" t="s">
        <v>791</v>
      </c>
      <c r="F144" s="277" t="s">
        <v>738</v>
      </c>
      <c r="G144" s="274"/>
      <c r="H144" s="285" t="s">
        <v>175</v>
      </c>
      <c r="I144" s="285" t="s">
        <v>1219</v>
      </c>
      <c r="J144" s="277" t="s">
        <v>908</v>
      </c>
      <c r="K144" s="276" t="s">
        <v>1104</v>
      </c>
    </row>
    <row r="145" spans="1:11" ht="15.6" x14ac:dyDescent="0.25">
      <c r="A145" s="274"/>
      <c r="B145" s="274"/>
      <c r="C145" s="280" t="s">
        <v>307</v>
      </c>
      <c r="D145" s="277" t="s">
        <v>554</v>
      </c>
      <c r="E145" s="277" t="s">
        <v>742</v>
      </c>
      <c r="F145" s="277" t="s">
        <v>737</v>
      </c>
      <c r="G145" s="274"/>
      <c r="H145" s="285" t="s">
        <v>844</v>
      </c>
      <c r="I145" s="285" t="s">
        <v>1219</v>
      </c>
      <c r="J145" s="277" t="s">
        <v>889</v>
      </c>
      <c r="K145" s="276" t="s">
        <v>1081</v>
      </c>
    </row>
    <row r="146" spans="1:11" ht="15.6" x14ac:dyDescent="0.25">
      <c r="A146" s="274" t="s">
        <v>1457</v>
      </c>
      <c r="B146" s="274"/>
      <c r="C146" s="280" t="s">
        <v>307</v>
      </c>
      <c r="D146" s="277" t="s">
        <v>554</v>
      </c>
      <c r="E146" s="277" t="s">
        <v>742</v>
      </c>
      <c r="F146" s="277" t="s">
        <v>181</v>
      </c>
      <c r="G146" s="274"/>
      <c r="H146" s="285" t="s">
        <v>844</v>
      </c>
      <c r="I146" s="289" t="s">
        <v>1219</v>
      </c>
      <c r="J146" s="277" t="s">
        <v>889</v>
      </c>
      <c r="K146" s="276" t="s">
        <v>1081</v>
      </c>
    </row>
    <row r="147" spans="1:11" ht="15.6" x14ac:dyDescent="0.25">
      <c r="A147" s="274" t="s">
        <v>1457</v>
      </c>
      <c r="B147" s="274"/>
      <c r="C147" s="280" t="s">
        <v>307</v>
      </c>
      <c r="D147" s="277" t="s">
        <v>554</v>
      </c>
      <c r="E147" s="277" t="s">
        <v>742</v>
      </c>
      <c r="F147" s="277" t="s">
        <v>186</v>
      </c>
      <c r="G147" s="274"/>
      <c r="H147" s="285" t="s">
        <v>844</v>
      </c>
      <c r="I147" s="289" t="s">
        <v>1219</v>
      </c>
      <c r="J147" s="277" t="s">
        <v>889</v>
      </c>
      <c r="K147" s="276" t="s">
        <v>1081</v>
      </c>
    </row>
    <row r="148" spans="1:11" ht="15.6" x14ac:dyDescent="0.25">
      <c r="A148" s="274" t="s">
        <v>1428</v>
      </c>
      <c r="B148" s="274"/>
      <c r="C148" s="280" t="s">
        <v>467</v>
      </c>
      <c r="D148" s="277" t="s">
        <v>710</v>
      </c>
      <c r="E148" s="277" t="s">
        <v>759</v>
      </c>
      <c r="F148" s="277" t="s">
        <v>197</v>
      </c>
      <c r="G148" s="274"/>
      <c r="H148" s="285" t="s">
        <v>843</v>
      </c>
      <c r="I148" s="289" t="s">
        <v>1219</v>
      </c>
      <c r="J148" s="277" t="s">
        <v>1013</v>
      </c>
      <c r="K148" s="276" t="s">
        <v>1197</v>
      </c>
    </row>
    <row r="149" spans="1:11" ht="15.6" x14ac:dyDescent="0.25">
      <c r="A149" s="274" t="s">
        <v>1361</v>
      </c>
      <c r="B149" s="274"/>
      <c r="C149" s="280" t="s">
        <v>350</v>
      </c>
      <c r="D149" s="277" t="s">
        <v>597</v>
      </c>
      <c r="E149" s="277" t="s">
        <v>743</v>
      </c>
      <c r="F149" s="277" t="s">
        <v>186</v>
      </c>
      <c r="G149" s="274"/>
      <c r="H149" s="285" t="s">
        <v>175</v>
      </c>
      <c r="I149" s="289" t="s">
        <v>1218</v>
      </c>
      <c r="J149" s="277" t="s">
        <v>922</v>
      </c>
      <c r="K149" s="276" t="s">
        <v>1118</v>
      </c>
    </row>
    <row r="150" spans="1:11" ht="15.6" x14ac:dyDescent="0.25">
      <c r="A150" s="274" t="s">
        <v>1429</v>
      </c>
      <c r="B150" s="274"/>
      <c r="C150" s="280" t="s">
        <v>343</v>
      </c>
      <c r="D150" s="277" t="s">
        <v>590</v>
      </c>
      <c r="E150" s="277" t="s">
        <v>759</v>
      </c>
      <c r="F150" s="277" t="s">
        <v>187</v>
      </c>
      <c r="G150" s="274"/>
      <c r="H150" s="285" t="s">
        <v>843</v>
      </c>
      <c r="I150" s="289" t="s">
        <v>1349</v>
      </c>
      <c r="J150" s="277" t="s">
        <v>916</v>
      </c>
      <c r="K150" s="276" t="s">
        <v>1113</v>
      </c>
    </row>
    <row r="151" spans="1:11" ht="15.6" x14ac:dyDescent="0.25">
      <c r="A151" s="274" t="s">
        <v>1429</v>
      </c>
      <c r="B151" s="274"/>
      <c r="C151" s="280" t="s">
        <v>343</v>
      </c>
      <c r="D151" s="277" t="s">
        <v>590</v>
      </c>
      <c r="E151" s="277" t="s">
        <v>759</v>
      </c>
      <c r="F151" s="277" t="s">
        <v>737</v>
      </c>
      <c r="G151" s="274"/>
      <c r="H151" s="285" t="s">
        <v>843</v>
      </c>
      <c r="I151" s="289" t="s">
        <v>1349</v>
      </c>
      <c r="J151" s="277" t="s">
        <v>916</v>
      </c>
      <c r="K151" s="276" t="s">
        <v>1113</v>
      </c>
    </row>
    <row r="152" spans="1:11" ht="15.6" x14ac:dyDescent="0.25">
      <c r="A152" s="274"/>
      <c r="B152" s="274"/>
      <c r="C152" s="280" t="s">
        <v>343</v>
      </c>
      <c r="D152" s="277" t="s">
        <v>590</v>
      </c>
      <c r="E152" s="277" t="s">
        <v>759</v>
      </c>
      <c r="F152" s="277" t="s">
        <v>738</v>
      </c>
      <c r="G152" s="274"/>
      <c r="H152" s="285" t="s">
        <v>843</v>
      </c>
      <c r="I152" s="285" t="s">
        <v>1218</v>
      </c>
      <c r="J152" s="277" t="s">
        <v>916</v>
      </c>
      <c r="K152" s="276" t="s">
        <v>1113</v>
      </c>
    </row>
    <row r="153" spans="1:11" ht="15.6" x14ac:dyDescent="0.25">
      <c r="A153" s="274" t="s">
        <v>1430</v>
      </c>
      <c r="B153" s="274"/>
      <c r="C153" s="280" t="s">
        <v>276</v>
      </c>
      <c r="D153" s="277" t="s">
        <v>523</v>
      </c>
      <c r="E153" s="277" t="s">
        <v>759</v>
      </c>
      <c r="F153" s="277" t="s">
        <v>735</v>
      </c>
      <c r="G153" s="274"/>
      <c r="H153" s="285" t="s">
        <v>175</v>
      </c>
      <c r="I153" s="289" t="s">
        <v>1349</v>
      </c>
      <c r="J153" s="277" t="s">
        <v>869</v>
      </c>
      <c r="K153" s="276" t="s">
        <v>1058</v>
      </c>
    </row>
    <row r="154" spans="1:11" ht="15.6" x14ac:dyDescent="0.25">
      <c r="A154" s="274" t="s">
        <v>1430</v>
      </c>
      <c r="B154" s="274"/>
      <c r="C154" s="280" t="s">
        <v>276</v>
      </c>
      <c r="D154" s="277" t="s">
        <v>523</v>
      </c>
      <c r="E154" s="277" t="s">
        <v>759</v>
      </c>
      <c r="F154" s="277" t="s">
        <v>187</v>
      </c>
      <c r="G154" s="274"/>
      <c r="H154" s="285" t="s">
        <v>175</v>
      </c>
      <c r="I154" s="289" t="s">
        <v>1349</v>
      </c>
      <c r="J154" s="277" t="s">
        <v>869</v>
      </c>
      <c r="K154" s="276" t="s">
        <v>1058</v>
      </c>
    </row>
    <row r="155" spans="1:11" ht="15.6" x14ac:dyDescent="0.25">
      <c r="A155" s="274" t="s">
        <v>1430</v>
      </c>
      <c r="B155" s="274"/>
      <c r="C155" s="280" t="s">
        <v>276</v>
      </c>
      <c r="D155" s="277" t="s">
        <v>523</v>
      </c>
      <c r="E155" s="277" t="s">
        <v>759</v>
      </c>
      <c r="F155" s="277" t="s">
        <v>738</v>
      </c>
      <c r="G155" s="274"/>
      <c r="H155" s="285" t="s">
        <v>175</v>
      </c>
      <c r="I155" s="289" t="s">
        <v>1349</v>
      </c>
      <c r="J155" s="277" t="s">
        <v>869</v>
      </c>
      <c r="K155" s="276" t="s">
        <v>1058</v>
      </c>
    </row>
    <row r="156" spans="1:11" ht="15.6" x14ac:dyDescent="0.25">
      <c r="A156" s="274" t="s">
        <v>1388</v>
      </c>
      <c r="B156" s="274"/>
      <c r="C156" s="280" t="s">
        <v>406</v>
      </c>
      <c r="D156" s="277" t="s">
        <v>650</v>
      </c>
      <c r="E156" s="277" t="s">
        <v>823</v>
      </c>
      <c r="F156" s="277" t="s">
        <v>200</v>
      </c>
      <c r="G156" s="274"/>
      <c r="H156" s="285" t="s">
        <v>175</v>
      </c>
      <c r="I156" s="289" t="s">
        <v>1218</v>
      </c>
      <c r="J156" s="277" t="s">
        <v>965</v>
      </c>
      <c r="K156" s="276" t="s">
        <v>1157</v>
      </c>
    </row>
    <row r="157" spans="1:11" ht="15.6" x14ac:dyDescent="0.25">
      <c r="A157" s="274" t="s">
        <v>1403</v>
      </c>
      <c r="B157" s="274"/>
      <c r="C157" s="280" t="s">
        <v>429</v>
      </c>
      <c r="D157" s="277" t="s">
        <v>672</v>
      </c>
      <c r="E157" s="277" t="s">
        <v>751</v>
      </c>
      <c r="F157" s="277" t="s">
        <v>241</v>
      </c>
      <c r="G157" s="274"/>
      <c r="H157" s="285" t="s">
        <v>844</v>
      </c>
      <c r="I157" s="289" t="s">
        <v>1218</v>
      </c>
      <c r="J157" s="277" t="s">
        <v>980</v>
      </c>
      <c r="K157" s="276" t="s">
        <v>1172</v>
      </c>
    </row>
    <row r="158" spans="1:11" ht="15.6" x14ac:dyDescent="0.25">
      <c r="A158" s="274" t="s">
        <v>1424</v>
      </c>
      <c r="B158" s="274"/>
      <c r="C158" s="280" t="s">
        <v>430</v>
      </c>
      <c r="D158" s="277" t="s">
        <v>673</v>
      </c>
      <c r="E158" s="277" t="s">
        <v>828</v>
      </c>
      <c r="F158" s="277" t="s">
        <v>241</v>
      </c>
      <c r="G158" s="274"/>
      <c r="H158" s="285" t="s">
        <v>843</v>
      </c>
      <c r="I158" s="285" t="s">
        <v>1218</v>
      </c>
      <c r="J158" s="277" t="s">
        <v>981</v>
      </c>
      <c r="K158" s="276" t="s">
        <v>1173</v>
      </c>
    </row>
    <row r="159" spans="1:11" ht="15.6" x14ac:dyDescent="0.25">
      <c r="A159" s="274" t="s">
        <v>1380</v>
      </c>
      <c r="B159" s="274"/>
      <c r="C159" s="280" t="s">
        <v>418</v>
      </c>
      <c r="D159" s="277" t="s">
        <v>661</v>
      </c>
      <c r="E159" s="277" t="s">
        <v>816</v>
      </c>
      <c r="F159" s="277" t="s">
        <v>201</v>
      </c>
      <c r="G159" s="274"/>
      <c r="H159" s="285" t="s">
        <v>175</v>
      </c>
      <c r="I159" s="289" t="s">
        <v>1218</v>
      </c>
      <c r="J159" s="277" t="s">
        <v>975</v>
      </c>
      <c r="K159" s="276" t="s">
        <v>1165</v>
      </c>
    </row>
    <row r="160" spans="1:11" ht="15.6" x14ac:dyDescent="0.25">
      <c r="A160" s="274" t="s">
        <v>1331</v>
      </c>
      <c r="B160" s="274"/>
      <c r="C160" s="280" t="s">
        <v>410</v>
      </c>
      <c r="D160" s="277" t="s">
        <v>653</v>
      </c>
      <c r="E160" s="277" t="s">
        <v>821</v>
      </c>
      <c r="F160" s="277" t="s">
        <v>200</v>
      </c>
      <c r="G160" s="274"/>
      <c r="H160" s="285" t="s">
        <v>844</v>
      </c>
      <c r="I160" s="289" t="s">
        <v>1218</v>
      </c>
      <c r="J160" s="277" t="s">
        <v>969</v>
      </c>
      <c r="K160" s="276" t="s">
        <v>1160</v>
      </c>
    </row>
    <row r="161" spans="1:11" ht="15.6" x14ac:dyDescent="0.25">
      <c r="A161" s="274" t="s">
        <v>1442</v>
      </c>
      <c r="B161" s="274"/>
      <c r="C161" s="280" t="s">
        <v>388</v>
      </c>
      <c r="D161" s="277" t="s">
        <v>632</v>
      </c>
      <c r="E161" s="277" t="s">
        <v>759</v>
      </c>
      <c r="F161" s="277" t="s">
        <v>189</v>
      </c>
      <c r="G161" s="274"/>
      <c r="H161" s="285" t="s">
        <v>843</v>
      </c>
      <c r="I161" s="289" t="s">
        <v>1349</v>
      </c>
      <c r="J161" s="277" t="s">
        <v>950</v>
      </c>
      <c r="K161" s="276" t="s">
        <v>1143</v>
      </c>
    </row>
    <row r="162" spans="1:11" ht="15.6" x14ac:dyDescent="0.25">
      <c r="A162" s="274" t="s">
        <v>1473</v>
      </c>
      <c r="B162" s="274"/>
      <c r="C162" s="280" t="s">
        <v>264</v>
      </c>
      <c r="D162" s="277" t="s">
        <v>511</v>
      </c>
      <c r="E162" s="277" t="s">
        <v>742</v>
      </c>
      <c r="F162" s="277" t="s">
        <v>734</v>
      </c>
      <c r="G162" s="274"/>
      <c r="H162" s="285" t="s">
        <v>175</v>
      </c>
      <c r="I162" s="289" t="s">
        <v>1219</v>
      </c>
      <c r="J162" s="277" t="s">
        <v>1221</v>
      </c>
      <c r="K162" s="276" t="s">
        <v>1048</v>
      </c>
    </row>
    <row r="163" spans="1:11" ht="15.6" x14ac:dyDescent="0.25">
      <c r="A163" s="274" t="s">
        <v>1444</v>
      </c>
      <c r="B163" s="274"/>
      <c r="C163" s="280" t="s">
        <v>477</v>
      </c>
      <c r="D163" s="277" t="s">
        <v>720</v>
      </c>
      <c r="E163" s="277" t="s">
        <v>759</v>
      </c>
      <c r="F163" s="277" t="s">
        <v>197</v>
      </c>
      <c r="G163" s="274"/>
      <c r="H163" s="285" t="s">
        <v>175</v>
      </c>
      <c r="I163" s="289" t="s">
        <v>1349</v>
      </c>
      <c r="J163" s="277" t="s">
        <v>1013</v>
      </c>
      <c r="K163" s="276" t="s">
        <v>1197</v>
      </c>
    </row>
    <row r="164" spans="1:11" ht="15.6" x14ac:dyDescent="0.25">
      <c r="A164" s="274" t="s">
        <v>127</v>
      </c>
      <c r="B164" s="274"/>
      <c r="C164" s="280" t="s">
        <v>379</v>
      </c>
      <c r="D164" s="277" t="s">
        <v>624</v>
      </c>
      <c r="E164" s="277" t="s">
        <v>792</v>
      </c>
      <c r="F164" s="277" t="s">
        <v>189</v>
      </c>
      <c r="G164" s="274"/>
      <c r="H164" s="285" t="s">
        <v>175</v>
      </c>
      <c r="I164" s="289" t="s">
        <v>1218</v>
      </c>
      <c r="J164" s="277" t="s">
        <v>890</v>
      </c>
      <c r="K164" s="276" t="s">
        <v>1137</v>
      </c>
    </row>
    <row r="165" spans="1:11" ht="15.6" x14ac:dyDescent="0.25">
      <c r="A165" s="274" t="s">
        <v>140</v>
      </c>
      <c r="B165" s="274"/>
      <c r="C165" s="280" t="s">
        <v>333</v>
      </c>
      <c r="D165" s="277" t="s">
        <v>580</v>
      </c>
      <c r="E165" s="277" t="s">
        <v>792</v>
      </c>
      <c r="F165" s="277" t="s">
        <v>194</v>
      </c>
      <c r="G165" s="274"/>
      <c r="H165" s="285" t="s">
        <v>843</v>
      </c>
      <c r="I165" s="289" t="s">
        <v>1218</v>
      </c>
      <c r="J165" s="277" t="s">
        <v>909</v>
      </c>
      <c r="K165" s="276" t="s">
        <v>1105</v>
      </c>
    </row>
    <row r="166" spans="1:11" ht="15.6" x14ac:dyDescent="0.25">
      <c r="A166" s="274" t="s">
        <v>1289</v>
      </c>
      <c r="B166" s="274"/>
      <c r="C166" s="280" t="s">
        <v>342</v>
      </c>
      <c r="D166" s="277" t="s">
        <v>589</v>
      </c>
      <c r="E166" s="277" t="s">
        <v>799</v>
      </c>
      <c r="F166" s="277" t="s">
        <v>187</v>
      </c>
      <c r="G166" s="274"/>
      <c r="H166" s="285" t="s">
        <v>843</v>
      </c>
      <c r="I166" s="289" t="s">
        <v>1218</v>
      </c>
      <c r="J166" s="277" t="s">
        <v>915</v>
      </c>
      <c r="K166" s="276" t="s">
        <v>1112</v>
      </c>
    </row>
    <row r="167" spans="1:11" ht="15.6" x14ac:dyDescent="0.25">
      <c r="A167" s="274" t="s">
        <v>1334</v>
      </c>
      <c r="B167" s="274"/>
      <c r="C167" s="280" t="s">
        <v>298</v>
      </c>
      <c r="D167" s="277" t="s">
        <v>545</v>
      </c>
      <c r="E167" s="277" t="s">
        <v>772</v>
      </c>
      <c r="F167" s="277" t="s">
        <v>186</v>
      </c>
      <c r="G167" s="274"/>
      <c r="H167" s="285" t="s">
        <v>843</v>
      </c>
      <c r="I167" s="289" t="s">
        <v>1218</v>
      </c>
      <c r="J167" s="277" t="s">
        <v>1229</v>
      </c>
      <c r="K167" s="276" t="s">
        <v>1075</v>
      </c>
    </row>
    <row r="168" spans="1:11" ht="15.6" x14ac:dyDescent="0.25">
      <c r="A168" s="274" t="s">
        <v>1395</v>
      </c>
      <c r="B168" s="274"/>
      <c r="C168" s="280" t="s">
        <v>377</v>
      </c>
      <c r="D168" s="277" t="s">
        <v>622</v>
      </c>
      <c r="E168" s="277" t="s">
        <v>813</v>
      </c>
      <c r="F168" s="277" t="s">
        <v>736</v>
      </c>
      <c r="G168" s="274"/>
      <c r="H168" s="285" t="s">
        <v>843</v>
      </c>
      <c r="I168" s="289" t="s">
        <v>1218</v>
      </c>
      <c r="J168" s="277" t="s">
        <v>941</v>
      </c>
      <c r="K168" s="276" t="s">
        <v>1135</v>
      </c>
    </row>
    <row r="169" spans="1:11" ht="15.6" x14ac:dyDescent="0.25">
      <c r="A169" s="274"/>
      <c r="B169" s="274"/>
      <c r="C169" s="280" t="s">
        <v>304</v>
      </c>
      <c r="D169" s="277" t="s">
        <v>551</v>
      </c>
      <c r="E169" s="277" t="s">
        <v>753</v>
      </c>
      <c r="F169" s="277" t="s">
        <v>181</v>
      </c>
      <c r="G169" s="274"/>
      <c r="H169" s="285" t="s">
        <v>42</v>
      </c>
      <c r="I169" s="285" t="s">
        <v>1219</v>
      </c>
      <c r="J169" s="277" t="s">
        <v>884</v>
      </c>
      <c r="K169" s="276" t="s">
        <v>1079</v>
      </c>
    </row>
    <row r="170" spans="1:11" ht="15.6" x14ac:dyDescent="0.25">
      <c r="A170" s="274" t="s">
        <v>1407</v>
      </c>
      <c r="B170" s="274"/>
      <c r="C170" s="280" t="s">
        <v>322</v>
      </c>
      <c r="D170" s="277" t="s">
        <v>569</v>
      </c>
      <c r="E170" s="277" t="s">
        <v>782</v>
      </c>
      <c r="F170" s="277" t="s">
        <v>194</v>
      </c>
      <c r="G170" s="274"/>
      <c r="H170" s="285" t="s">
        <v>843</v>
      </c>
      <c r="I170" s="289" t="s">
        <v>1218</v>
      </c>
      <c r="J170" s="277" t="s">
        <v>898</v>
      </c>
      <c r="K170" s="276" t="s">
        <v>1094</v>
      </c>
    </row>
    <row r="171" spans="1:11" ht="15.6" x14ac:dyDescent="0.25">
      <c r="A171" s="274" t="s">
        <v>1427</v>
      </c>
      <c r="B171" s="274"/>
      <c r="C171" s="280" t="s">
        <v>466</v>
      </c>
      <c r="D171" s="277" t="s">
        <v>709</v>
      </c>
      <c r="E171" s="277" t="s">
        <v>827</v>
      </c>
      <c r="F171" s="277" t="s">
        <v>197</v>
      </c>
      <c r="G171" s="274"/>
      <c r="H171" s="285" t="s">
        <v>843</v>
      </c>
      <c r="I171" s="289" t="s">
        <v>1218</v>
      </c>
      <c r="J171" s="277" t="s">
        <v>1262</v>
      </c>
      <c r="K171" s="276" t="s">
        <v>1196</v>
      </c>
    </row>
    <row r="172" spans="1:11" ht="15.6" x14ac:dyDescent="0.25">
      <c r="A172" s="274" t="s">
        <v>1454</v>
      </c>
      <c r="B172" s="274"/>
      <c r="C172" s="280" t="s">
        <v>419</v>
      </c>
      <c r="D172" s="277" t="s">
        <v>662</v>
      </c>
      <c r="E172" s="277" t="s">
        <v>786</v>
      </c>
      <c r="F172" s="277" t="s">
        <v>201</v>
      </c>
      <c r="G172" s="274"/>
      <c r="H172" s="285" t="s">
        <v>42</v>
      </c>
      <c r="I172" s="289" t="s">
        <v>1218</v>
      </c>
      <c r="J172" s="277" t="s">
        <v>976</v>
      </c>
      <c r="K172" s="276" t="s">
        <v>1099</v>
      </c>
    </row>
    <row r="173" spans="1:11" ht="15.6" x14ac:dyDescent="0.25">
      <c r="A173" s="274" t="s">
        <v>1441</v>
      </c>
      <c r="B173" s="274"/>
      <c r="C173" s="280" t="s">
        <v>433</v>
      </c>
      <c r="D173" s="277" t="s">
        <v>676</v>
      </c>
      <c r="E173" s="277" t="s">
        <v>759</v>
      </c>
      <c r="F173" s="277" t="s">
        <v>241</v>
      </c>
      <c r="G173" s="274"/>
      <c r="H173" s="285" t="s">
        <v>843</v>
      </c>
      <c r="I173" s="289" t="s">
        <v>1349</v>
      </c>
      <c r="J173" s="277" t="s">
        <v>962</v>
      </c>
      <c r="K173" s="276" t="s">
        <v>1174</v>
      </c>
    </row>
    <row r="174" spans="1:11" ht="15.6" x14ac:dyDescent="0.25">
      <c r="A174" s="274" t="s">
        <v>1400</v>
      </c>
      <c r="B174" s="274"/>
      <c r="C174" s="280" t="s">
        <v>268</v>
      </c>
      <c r="D174" s="277" t="s">
        <v>515</v>
      </c>
      <c r="E174" s="277" t="s">
        <v>751</v>
      </c>
      <c r="F174" s="277" t="s">
        <v>735</v>
      </c>
      <c r="G174" s="274"/>
      <c r="H174" s="285" t="s">
        <v>843</v>
      </c>
      <c r="I174" s="289" t="s">
        <v>1218</v>
      </c>
      <c r="J174" s="277" t="s">
        <v>863</v>
      </c>
      <c r="K174" s="276" t="s">
        <v>1052</v>
      </c>
    </row>
    <row r="175" spans="1:11" ht="15.6" x14ac:dyDescent="0.25">
      <c r="A175" s="274" t="s">
        <v>1402</v>
      </c>
      <c r="B175" s="274"/>
      <c r="C175" s="280" t="s">
        <v>260</v>
      </c>
      <c r="D175" s="277" t="s">
        <v>507</v>
      </c>
      <c r="E175" s="277" t="s">
        <v>751</v>
      </c>
      <c r="F175" s="277" t="s">
        <v>734</v>
      </c>
      <c r="G175" s="274"/>
      <c r="H175" s="285" t="s">
        <v>844</v>
      </c>
      <c r="I175" s="289" t="s">
        <v>1218</v>
      </c>
      <c r="J175" s="277" t="s">
        <v>859</v>
      </c>
      <c r="K175" s="276" t="s">
        <v>1044</v>
      </c>
    </row>
    <row r="176" spans="1:11" ht="15.6" x14ac:dyDescent="0.25">
      <c r="A176" s="274" t="s">
        <v>1479</v>
      </c>
      <c r="B176" s="274"/>
      <c r="C176" s="280" t="s">
        <v>434</v>
      </c>
      <c r="D176" s="277" t="s">
        <v>677</v>
      </c>
      <c r="E176" s="277" t="s">
        <v>827</v>
      </c>
      <c r="F176" s="277" t="s">
        <v>241</v>
      </c>
      <c r="G176" s="274"/>
      <c r="H176" s="285" t="s">
        <v>844</v>
      </c>
      <c r="I176" s="289" t="s">
        <v>1218</v>
      </c>
      <c r="J176" s="277" t="s">
        <v>176</v>
      </c>
      <c r="K176" s="276" t="s">
        <v>1169</v>
      </c>
    </row>
    <row r="177" spans="1:11" ht="15.6" x14ac:dyDescent="0.25">
      <c r="A177" s="274" t="s">
        <v>1405</v>
      </c>
      <c r="B177" s="274"/>
      <c r="C177" s="280" t="s">
        <v>444</v>
      </c>
      <c r="D177" s="277" t="s">
        <v>687</v>
      </c>
      <c r="E177" s="277" t="s">
        <v>751</v>
      </c>
      <c r="F177" s="277" t="s">
        <v>196</v>
      </c>
      <c r="G177" s="274"/>
      <c r="H177" s="285" t="s">
        <v>843</v>
      </c>
      <c r="I177" s="289" t="s">
        <v>1218</v>
      </c>
      <c r="J177" s="277" t="s">
        <v>993</v>
      </c>
      <c r="K177" s="276" t="s">
        <v>1181</v>
      </c>
    </row>
    <row r="178" spans="1:11" ht="15.6" x14ac:dyDescent="0.25">
      <c r="A178" s="274" t="s">
        <v>1375</v>
      </c>
      <c r="B178" s="274"/>
      <c r="C178" s="280" t="s">
        <v>334</v>
      </c>
      <c r="D178" s="277" t="s">
        <v>581</v>
      </c>
      <c r="E178" s="277" t="s">
        <v>793</v>
      </c>
      <c r="F178" s="277" t="s">
        <v>194</v>
      </c>
      <c r="G178" s="274"/>
      <c r="H178" s="285" t="s">
        <v>843</v>
      </c>
      <c r="I178" s="289" t="s">
        <v>1218</v>
      </c>
      <c r="J178" s="277" t="s">
        <v>1238</v>
      </c>
      <c r="K178" s="276" t="s">
        <v>1106</v>
      </c>
    </row>
    <row r="179" spans="1:11" ht="15.6" x14ac:dyDescent="0.25">
      <c r="A179" s="274" t="s">
        <v>1375</v>
      </c>
      <c r="B179" s="274"/>
      <c r="C179" s="280" t="s">
        <v>334</v>
      </c>
      <c r="D179" s="277" t="s">
        <v>581</v>
      </c>
      <c r="E179" s="277" t="s">
        <v>793</v>
      </c>
      <c r="F179" s="277" t="s">
        <v>736</v>
      </c>
      <c r="G179" s="274"/>
      <c r="H179" s="285" t="s">
        <v>843</v>
      </c>
      <c r="I179" s="289" t="s">
        <v>1218</v>
      </c>
      <c r="J179" s="277" t="s">
        <v>1238</v>
      </c>
      <c r="K179" s="276" t="s">
        <v>1106</v>
      </c>
    </row>
    <row r="180" spans="1:11" ht="15.6" x14ac:dyDescent="0.25">
      <c r="A180" s="274" t="s">
        <v>86</v>
      </c>
      <c r="B180" s="274"/>
      <c r="C180" s="280" t="s">
        <v>347</v>
      </c>
      <c r="D180" s="277" t="s">
        <v>594</v>
      </c>
      <c r="E180" s="277" t="s">
        <v>801</v>
      </c>
      <c r="F180" s="277" t="s">
        <v>198</v>
      </c>
      <c r="G180" s="274"/>
      <c r="H180" s="285" t="s">
        <v>845</v>
      </c>
      <c r="I180" s="289" t="s">
        <v>1218</v>
      </c>
      <c r="J180" s="277" t="s">
        <v>920</v>
      </c>
      <c r="K180" s="276" t="s">
        <v>1115</v>
      </c>
    </row>
    <row r="181" spans="1:11" ht="15.6" x14ac:dyDescent="0.25">
      <c r="A181" s="274" t="s">
        <v>1280</v>
      </c>
      <c r="B181" s="274"/>
      <c r="C181" s="280" t="s">
        <v>367</v>
      </c>
      <c r="D181" s="277" t="s">
        <v>612</v>
      </c>
      <c r="E181" s="277" t="s">
        <v>808</v>
      </c>
      <c r="F181" s="277" t="s">
        <v>187</v>
      </c>
      <c r="G181" s="274"/>
      <c r="H181" s="285" t="s">
        <v>844</v>
      </c>
      <c r="I181" s="289" t="s">
        <v>1218</v>
      </c>
      <c r="J181" s="277" t="s">
        <v>932</v>
      </c>
      <c r="K181" s="276" t="s">
        <v>1129</v>
      </c>
    </row>
    <row r="182" spans="1:11" ht="15.6" x14ac:dyDescent="0.25">
      <c r="A182" s="274" t="s">
        <v>1383</v>
      </c>
      <c r="B182" s="274"/>
      <c r="C182" s="280" t="s">
        <v>484</v>
      </c>
      <c r="D182" s="277" t="s">
        <v>726</v>
      </c>
      <c r="E182" s="277" t="s">
        <v>841</v>
      </c>
      <c r="F182" s="277" t="s">
        <v>203</v>
      </c>
      <c r="G182" s="274"/>
      <c r="H182" s="285" t="s">
        <v>175</v>
      </c>
      <c r="I182" s="289" t="s">
        <v>1218</v>
      </c>
      <c r="J182" s="277" t="s">
        <v>1025</v>
      </c>
      <c r="K182" s="276" t="s">
        <v>1210</v>
      </c>
    </row>
    <row r="183" spans="1:11" ht="15.6" x14ac:dyDescent="0.25">
      <c r="A183" s="274" t="s">
        <v>1419</v>
      </c>
      <c r="B183" s="274"/>
      <c r="C183" s="280" t="s">
        <v>380</v>
      </c>
      <c r="D183" s="277" t="s">
        <v>538</v>
      </c>
      <c r="E183" s="277" t="s">
        <v>814</v>
      </c>
      <c r="F183" s="277" t="s">
        <v>189</v>
      </c>
      <c r="G183" s="274"/>
      <c r="H183" s="285" t="s">
        <v>843</v>
      </c>
      <c r="I183" s="289" t="s">
        <v>1218</v>
      </c>
      <c r="J183" s="277" t="s">
        <v>943</v>
      </c>
      <c r="K183" s="276" t="s">
        <v>1138</v>
      </c>
    </row>
    <row r="184" spans="1:11" ht="15.6" x14ac:dyDescent="0.25">
      <c r="A184" s="274" t="s">
        <v>1435</v>
      </c>
      <c r="B184" s="274"/>
      <c r="C184" s="280" t="s">
        <v>364</v>
      </c>
      <c r="D184" s="277" t="s">
        <v>609</v>
      </c>
      <c r="E184" s="277" t="s">
        <v>807</v>
      </c>
      <c r="F184" s="277" t="s">
        <v>187</v>
      </c>
      <c r="G184" s="274"/>
      <c r="H184" s="285" t="s">
        <v>175</v>
      </c>
      <c r="I184" s="289" t="s">
        <v>1349</v>
      </c>
      <c r="J184" s="277" t="s">
        <v>930</v>
      </c>
      <c r="K184" s="276" t="s">
        <v>1128</v>
      </c>
    </row>
    <row r="185" spans="1:11" ht="15.6" x14ac:dyDescent="0.25">
      <c r="A185" s="274" t="s">
        <v>1435</v>
      </c>
      <c r="B185" s="274"/>
      <c r="C185" s="280" t="s">
        <v>364</v>
      </c>
      <c r="D185" s="277" t="s">
        <v>609</v>
      </c>
      <c r="E185" s="277" t="s">
        <v>807</v>
      </c>
      <c r="F185" s="277" t="s">
        <v>738</v>
      </c>
      <c r="G185" s="274"/>
      <c r="H185" s="285" t="s">
        <v>175</v>
      </c>
      <c r="I185" s="289" t="s">
        <v>1349</v>
      </c>
      <c r="J185" s="277" t="s">
        <v>930</v>
      </c>
      <c r="K185" s="276" t="s">
        <v>1128</v>
      </c>
    </row>
    <row r="186" spans="1:11" ht="15.6" x14ac:dyDescent="0.25">
      <c r="A186" s="274" t="s">
        <v>1437</v>
      </c>
      <c r="B186" s="274"/>
      <c r="C186" s="280" t="s">
        <v>331</v>
      </c>
      <c r="D186" s="277" t="s">
        <v>578</v>
      </c>
      <c r="E186" s="277" t="s">
        <v>790</v>
      </c>
      <c r="F186" s="277" t="s">
        <v>194</v>
      </c>
      <c r="G186" s="274"/>
      <c r="H186" s="285" t="s">
        <v>175</v>
      </c>
      <c r="I186" s="289" t="s">
        <v>1349</v>
      </c>
      <c r="J186" s="277" t="s">
        <v>907</v>
      </c>
      <c r="K186" s="276" t="s">
        <v>1103</v>
      </c>
    </row>
    <row r="187" spans="1:11" ht="15.6" x14ac:dyDescent="0.25">
      <c r="A187" s="274" t="s">
        <v>1439</v>
      </c>
      <c r="B187" s="274"/>
      <c r="C187" s="280" t="s">
        <v>490</v>
      </c>
      <c r="D187" s="277" t="s">
        <v>731</v>
      </c>
      <c r="E187" s="277" t="s">
        <v>842</v>
      </c>
      <c r="F187" s="277" t="s">
        <v>199</v>
      </c>
      <c r="G187" s="274"/>
      <c r="H187" s="285" t="s">
        <v>844</v>
      </c>
      <c r="I187" s="289" t="s">
        <v>1218</v>
      </c>
      <c r="J187" s="277" t="s">
        <v>1029</v>
      </c>
      <c r="K187" s="276" t="s">
        <v>1215</v>
      </c>
    </row>
    <row r="188" spans="1:11" ht="15.6" x14ac:dyDescent="0.25">
      <c r="A188" s="274" t="s">
        <v>1409</v>
      </c>
      <c r="B188" s="274"/>
      <c r="C188" s="280" t="s">
        <v>323</v>
      </c>
      <c r="D188" s="277" t="s">
        <v>570</v>
      </c>
      <c r="E188" s="277" t="s">
        <v>783</v>
      </c>
      <c r="F188" s="277" t="s">
        <v>194</v>
      </c>
      <c r="G188" s="274"/>
      <c r="H188" s="285" t="s">
        <v>844</v>
      </c>
      <c r="I188" s="289" t="s">
        <v>1218</v>
      </c>
      <c r="J188" s="277" t="s">
        <v>899</v>
      </c>
      <c r="K188" s="276" t="s">
        <v>1095</v>
      </c>
    </row>
    <row r="189" spans="1:11" ht="15.6" x14ac:dyDescent="0.25">
      <c r="A189" s="274" t="s">
        <v>1409</v>
      </c>
      <c r="B189" s="274"/>
      <c r="C189" s="280" t="s">
        <v>323</v>
      </c>
      <c r="D189" s="277" t="s">
        <v>570</v>
      </c>
      <c r="E189" s="277" t="s">
        <v>783</v>
      </c>
      <c r="F189" s="277" t="s">
        <v>736</v>
      </c>
      <c r="G189" s="274"/>
      <c r="H189" s="285" t="s">
        <v>844</v>
      </c>
      <c r="I189" s="289" t="s">
        <v>1218</v>
      </c>
      <c r="J189" s="277" t="s">
        <v>899</v>
      </c>
      <c r="K189" s="276" t="s">
        <v>1095</v>
      </c>
    </row>
    <row r="190" spans="1:11" ht="15.6" x14ac:dyDescent="0.25">
      <c r="A190" s="274" t="s">
        <v>1409</v>
      </c>
      <c r="B190" s="274"/>
      <c r="C190" s="280" t="s">
        <v>323</v>
      </c>
      <c r="D190" s="277" t="s">
        <v>570</v>
      </c>
      <c r="E190" s="277" t="s">
        <v>783</v>
      </c>
      <c r="F190" s="277" t="s">
        <v>189</v>
      </c>
      <c r="G190" s="274"/>
      <c r="H190" s="285" t="s">
        <v>844</v>
      </c>
      <c r="I190" s="289" t="s">
        <v>1218</v>
      </c>
      <c r="J190" s="277" t="s">
        <v>899</v>
      </c>
      <c r="K190" s="276" t="s">
        <v>1095</v>
      </c>
    </row>
    <row r="191" spans="1:11" ht="15.6" x14ac:dyDescent="0.25">
      <c r="A191" s="274" t="s">
        <v>1306</v>
      </c>
      <c r="B191" s="274"/>
      <c r="C191" s="280" t="s">
        <v>305</v>
      </c>
      <c r="D191" s="277" t="s">
        <v>552</v>
      </c>
      <c r="E191" s="277" t="s">
        <v>753</v>
      </c>
      <c r="F191" s="277" t="s">
        <v>181</v>
      </c>
      <c r="G191" s="274"/>
      <c r="H191" s="285" t="s">
        <v>844</v>
      </c>
      <c r="I191" s="289" t="s">
        <v>1218</v>
      </c>
      <c r="J191" s="277" t="s">
        <v>887</v>
      </c>
      <c r="K191" s="276" t="s">
        <v>1049</v>
      </c>
    </row>
    <row r="192" spans="1:11" ht="15.6" x14ac:dyDescent="0.25">
      <c r="A192" s="274" t="s">
        <v>73</v>
      </c>
      <c r="B192" s="274"/>
      <c r="C192" s="280" t="s">
        <v>299</v>
      </c>
      <c r="D192" s="277" t="s">
        <v>546</v>
      </c>
      <c r="E192" s="277" t="s">
        <v>762</v>
      </c>
      <c r="F192" s="277" t="s">
        <v>186</v>
      </c>
      <c r="G192" s="274"/>
      <c r="H192" s="285" t="s">
        <v>175</v>
      </c>
      <c r="I192" s="289" t="s">
        <v>1218</v>
      </c>
      <c r="J192" s="277" t="s">
        <v>1230</v>
      </c>
      <c r="K192" s="276" t="s">
        <v>1294</v>
      </c>
    </row>
    <row r="193" spans="1:11" ht="15.6" x14ac:dyDescent="0.25">
      <c r="A193" s="274" t="s">
        <v>1321</v>
      </c>
      <c r="B193" s="274"/>
      <c r="C193" s="280" t="s">
        <v>256</v>
      </c>
      <c r="D193" s="277" t="s">
        <v>503</v>
      </c>
      <c r="E193" s="277" t="s">
        <v>749</v>
      </c>
      <c r="F193" s="277" t="s">
        <v>734</v>
      </c>
      <c r="G193" s="274"/>
      <c r="H193" s="285" t="s">
        <v>843</v>
      </c>
      <c r="I193" s="289" t="s">
        <v>1218</v>
      </c>
      <c r="J193" s="277" t="s">
        <v>856</v>
      </c>
      <c r="K193" s="276" t="s">
        <v>1041</v>
      </c>
    </row>
    <row r="194" spans="1:11" ht="15.6" x14ac:dyDescent="0.25">
      <c r="A194" s="274" t="s">
        <v>142</v>
      </c>
      <c r="B194" s="274"/>
      <c r="C194" s="280" t="s">
        <v>325</v>
      </c>
      <c r="D194" s="277" t="s">
        <v>572</v>
      </c>
      <c r="E194" s="277" t="s">
        <v>785</v>
      </c>
      <c r="F194" s="277" t="s">
        <v>194</v>
      </c>
      <c r="G194" s="274"/>
      <c r="H194" s="285" t="s">
        <v>843</v>
      </c>
      <c r="I194" s="289" t="s">
        <v>1218</v>
      </c>
      <c r="J194" s="277" t="s">
        <v>901</v>
      </c>
      <c r="K194" s="276" t="s">
        <v>1097</v>
      </c>
    </row>
    <row r="195" spans="1:11" ht="15.6" x14ac:dyDescent="0.25">
      <c r="A195" s="274" t="s">
        <v>149</v>
      </c>
      <c r="B195" s="274"/>
      <c r="C195" s="280" t="s">
        <v>386</v>
      </c>
      <c r="D195" s="277" t="s">
        <v>630</v>
      </c>
      <c r="E195" s="277" t="s">
        <v>785</v>
      </c>
      <c r="F195" s="277" t="s">
        <v>189</v>
      </c>
      <c r="G195" s="274"/>
      <c r="H195" s="285" t="s">
        <v>175</v>
      </c>
      <c r="I195" s="289" t="s">
        <v>1218</v>
      </c>
      <c r="J195" s="277" t="s">
        <v>948</v>
      </c>
      <c r="K195" s="276" t="s">
        <v>1097</v>
      </c>
    </row>
    <row r="196" spans="1:11" ht="15.6" x14ac:dyDescent="0.25">
      <c r="A196" s="274" t="s">
        <v>1328</v>
      </c>
      <c r="B196" s="274"/>
      <c r="C196" s="280" t="s">
        <v>329</v>
      </c>
      <c r="D196" s="277" t="s">
        <v>576</v>
      </c>
      <c r="E196" s="277" t="s">
        <v>788</v>
      </c>
      <c r="F196" s="277" t="s">
        <v>194</v>
      </c>
      <c r="G196" s="274"/>
      <c r="H196" s="285" t="s">
        <v>843</v>
      </c>
      <c r="I196" s="289" t="s">
        <v>1218</v>
      </c>
      <c r="J196" s="283" t="s">
        <v>905</v>
      </c>
      <c r="K196" s="276" t="s">
        <v>1101</v>
      </c>
    </row>
    <row r="197" spans="1:11" ht="15.6" x14ac:dyDescent="0.25">
      <c r="A197" s="274" t="s">
        <v>1328</v>
      </c>
      <c r="B197" s="274"/>
      <c r="C197" s="280" t="s">
        <v>329</v>
      </c>
      <c r="D197" s="277" t="s">
        <v>576</v>
      </c>
      <c r="E197" s="277" t="s">
        <v>788</v>
      </c>
      <c r="F197" s="277" t="s">
        <v>189</v>
      </c>
      <c r="G197" s="274"/>
      <c r="H197" s="285" t="s">
        <v>843</v>
      </c>
      <c r="I197" s="289" t="s">
        <v>1218</v>
      </c>
      <c r="J197" s="283" t="s">
        <v>905</v>
      </c>
      <c r="K197" s="276" t="s">
        <v>1101</v>
      </c>
    </row>
    <row r="198" spans="1:11" ht="15.6" x14ac:dyDescent="0.25">
      <c r="A198" s="274" t="s">
        <v>1396</v>
      </c>
      <c r="B198" s="274"/>
      <c r="C198" s="280" t="s">
        <v>306</v>
      </c>
      <c r="D198" s="277" t="s">
        <v>553</v>
      </c>
      <c r="E198" s="277" t="s">
        <v>744</v>
      </c>
      <c r="F198" s="277" t="s">
        <v>181</v>
      </c>
      <c r="G198" s="274"/>
      <c r="H198" s="285" t="s">
        <v>843</v>
      </c>
      <c r="I198" s="289" t="s">
        <v>1218</v>
      </c>
      <c r="J198" s="277" t="s">
        <v>888</v>
      </c>
      <c r="K198" s="276" t="s">
        <v>1080</v>
      </c>
    </row>
    <row r="199" spans="1:11" ht="15.6" x14ac:dyDescent="0.25">
      <c r="A199" s="274" t="s">
        <v>1326</v>
      </c>
      <c r="B199" s="274"/>
      <c r="C199" s="280" t="s">
        <v>300</v>
      </c>
      <c r="D199" s="277" t="s">
        <v>547</v>
      </c>
      <c r="E199" s="277" t="s">
        <v>774</v>
      </c>
      <c r="F199" s="277" t="s">
        <v>186</v>
      </c>
      <c r="G199" s="274"/>
      <c r="H199" s="285" t="s">
        <v>843</v>
      </c>
      <c r="I199" s="289" t="s">
        <v>1218</v>
      </c>
      <c r="J199" s="277" t="s">
        <v>885</v>
      </c>
      <c r="K199" s="276" t="s">
        <v>1076</v>
      </c>
    </row>
    <row r="200" spans="1:11" ht="15.6" x14ac:dyDescent="0.25">
      <c r="A200" s="274" t="s">
        <v>1389</v>
      </c>
      <c r="B200" s="274"/>
      <c r="C200" s="280" t="s">
        <v>355</v>
      </c>
      <c r="D200" s="277" t="s">
        <v>601</v>
      </c>
      <c r="E200" s="277" t="s">
        <v>744</v>
      </c>
      <c r="F200" s="277" t="s">
        <v>187</v>
      </c>
      <c r="G200" s="274"/>
      <c r="H200" s="285" t="s">
        <v>175</v>
      </c>
      <c r="I200" s="289" t="s">
        <v>1218</v>
      </c>
      <c r="J200" s="277" t="s">
        <v>926</v>
      </c>
      <c r="K200" s="276" t="s">
        <v>1122</v>
      </c>
    </row>
    <row r="201" spans="1:11" ht="15.6" x14ac:dyDescent="0.25">
      <c r="A201" s="274" t="s">
        <v>1389</v>
      </c>
      <c r="B201" s="274"/>
      <c r="C201" s="280" t="s">
        <v>355</v>
      </c>
      <c r="D201" s="277" t="s">
        <v>601</v>
      </c>
      <c r="E201" s="277" t="s">
        <v>744</v>
      </c>
      <c r="F201" s="277" t="s">
        <v>738</v>
      </c>
      <c r="G201" s="274"/>
      <c r="H201" s="285" t="s">
        <v>175</v>
      </c>
      <c r="I201" s="289" t="s">
        <v>1218</v>
      </c>
      <c r="J201" s="277" t="s">
        <v>926</v>
      </c>
      <c r="K201" s="276" t="s">
        <v>1122</v>
      </c>
    </row>
    <row r="202" spans="1:11" ht="15.6" x14ac:dyDescent="0.25">
      <c r="A202" s="274" t="s">
        <v>1390</v>
      </c>
      <c r="B202" s="274"/>
      <c r="C202" s="280" t="s">
        <v>357</v>
      </c>
      <c r="D202" s="277" t="s">
        <v>529</v>
      </c>
      <c r="E202" s="277" t="s">
        <v>744</v>
      </c>
      <c r="F202" s="277" t="s">
        <v>187</v>
      </c>
      <c r="G202" s="274"/>
      <c r="H202" s="285" t="s">
        <v>843</v>
      </c>
      <c r="I202" s="289" t="s">
        <v>1218</v>
      </c>
      <c r="J202" s="277" t="s">
        <v>1245</v>
      </c>
      <c r="K202" s="276" t="s">
        <v>1123</v>
      </c>
    </row>
    <row r="203" spans="1:11" ht="15.6" x14ac:dyDescent="0.25">
      <c r="A203" s="274" t="s">
        <v>1390</v>
      </c>
      <c r="B203" s="274"/>
      <c r="C203" s="280" t="s">
        <v>357</v>
      </c>
      <c r="D203" s="277" t="s">
        <v>529</v>
      </c>
      <c r="E203" s="277" t="s">
        <v>744</v>
      </c>
      <c r="F203" s="277" t="s">
        <v>737</v>
      </c>
      <c r="G203" s="274"/>
      <c r="H203" s="285" t="s">
        <v>843</v>
      </c>
      <c r="I203" s="289" t="s">
        <v>1218</v>
      </c>
      <c r="J203" s="277" t="s">
        <v>1245</v>
      </c>
      <c r="K203" s="276" t="s">
        <v>1123</v>
      </c>
    </row>
    <row r="204" spans="1:11" ht="15.6" x14ac:dyDescent="0.25">
      <c r="A204" s="274" t="s">
        <v>1390</v>
      </c>
      <c r="B204" s="274"/>
      <c r="C204" s="280" t="s">
        <v>357</v>
      </c>
      <c r="D204" s="277" t="s">
        <v>529</v>
      </c>
      <c r="E204" s="277" t="s">
        <v>744</v>
      </c>
      <c r="F204" s="277" t="s">
        <v>738</v>
      </c>
      <c r="G204" s="274"/>
      <c r="H204" s="285" t="s">
        <v>843</v>
      </c>
      <c r="I204" s="289" t="s">
        <v>1218</v>
      </c>
      <c r="J204" s="277" t="s">
        <v>1245</v>
      </c>
      <c r="K204" s="276" t="s">
        <v>1123</v>
      </c>
    </row>
    <row r="205" spans="1:11" ht="15.6" x14ac:dyDescent="0.25">
      <c r="A205" s="274" t="s">
        <v>1391</v>
      </c>
      <c r="B205" s="274"/>
      <c r="C205" s="280" t="s">
        <v>251</v>
      </c>
      <c r="D205" s="277" t="s">
        <v>498</v>
      </c>
      <c r="E205" s="277" t="s">
        <v>744</v>
      </c>
      <c r="F205" s="277" t="s">
        <v>734</v>
      </c>
      <c r="G205" s="274"/>
      <c r="H205" s="285" t="s">
        <v>843</v>
      </c>
      <c r="I205" s="289" t="s">
        <v>1218</v>
      </c>
      <c r="J205" s="277" t="s">
        <v>851</v>
      </c>
      <c r="K205" s="276" t="s">
        <v>1037</v>
      </c>
    </row>
    <row r="206" spans="1:11" ht="15.6" x14ac:dyDescent="0.25">
      <c r="A206" s="274" t="s">
        <v>1391</v>
      </c>
      <c r="B206" s="274"/>
      <c r="C206" s="280" t="s">
        <v>251</v>
      </c>
      <c r="D206" s="277" t="s">
        <v>498</v>
      </c>
      <c r="E206" s="277" t="s">
        <v>744</v>
      </c>
      <c r="F206" s="277" t="s">
        <v>737</v>
      </c>
      <c r="G206" s="274"/>
      <c r="H206" s="285" t="s">
        <v>843</v>
      </c>
      <c r="I206" s="289" t="s">
        <v>1218</v>
      </c>
      <c r="J206" s="277" t="s">
        <v>851</v>
      </c>
      <c r="K206" s="276" t="s">
        <v>1045</v>
      </c>
    </row>
    <row r="207" spans="1:11" ht="15.6" x14ac:dyDescent="0.25">
      <c r="A207" s="274" t="s">
        <v>1392</v>
      </c>
      <c r="B207" s="274"/>
      <c r="C207" s="280" t="s">
        <v>366</v>
      </c>
      <c r="D207" s="277" t="s">
        <v>611</v>
      </c>
      <c r="E207" s="277" t="s">
        <v>744</v>
      </c>
      <c r="F207" s="277" t="s">
        <v>187</v>
      </c>
      <c r="G207" s="274"/>
      <c r="H207" s="285" t="s">
        <v>175</v>
      </c>
      <c r="I207" s="289" t="s">
        <v>1218</v>
      </c>
      <c r="J207" s="277" t="s">
        <v>894</v>
      </c>
      <c r="K207" s="276" t="s">
        <v>1123</v>
      </c>
    </row>
    <row r="208" spans="1:11" ht="15.6" x14ac:dyDescent="0.25">
      <c r="A208" s="274" t="s">
        <v>1392</v>
      </c>
      <c r="B208" s="274"/>
      <c r="C208" s="280" t="s">
        <v>366</v>
      </c>
      <c r="D208" s="277" t="s">
        <v>611</v>
      </c>
      <c r="E208" s="277" t="s">
        <v>744</v>
      </c>
      <c r="F208" s="277" t="s">
        <v>737</v>
      </c>
      <c r="G208" s="274"/>
      <c r="H208" s="285" t="s">
        <v>175</v>
      </c>
      <c r="I208" s="289" t="s">
        <v>1218</v>
      </c>
      <c r="J208" s="277" t="s">
        <v>894</v>
      </c>
      <c r="K208" s="276" t="s">
        <v>1123</v>
      </c>
    </row>
    <row r="209" spans="1:11" ht="15.6" x14ac:dyDescent="0.25">
      <c r="A209" s="274" t="s">
        <v>1392</v>
      </c>
      <c r="B209" s="274"/>
      <c r="C209" s="280" t="s">
        <v>366</v>
      </c>
      <c r="D209" s="277" t="s">
        <v>611</v>
      </c>
      <c r="E209" s="277" t="s">
        <v>744</v>
      </c>
      <c r="F209" s="277" t="s">
        <v>738</v>
      </c>
      <c r="G209" s="274"/>
      <c r="H209" s="285" t="s">
        <v>175</v>
      </c>
      <c r="I209" s="289" t="s">
        <v>1218</v>
      </c>
      <c r="J209" s="277" t="s">
        <v>894</v>
      </c>
      <c r="K209" s="276" t="s">
        <v>1123</v>
      </c>
    </row>
    <row r="210" spans="1:11" ht="15.6" x14ac:dyDescent="0.25">
      <c r="A210" s="274" t="s">
        <v>1393</v>
      </c>
      <c r="B210" s="274"/>
      <c r="C210" s="280" t="s">
        <v>369</v>
      </c>
      <c r="D210" s="277" t="s">
        <v>614</v>
      </c>
      <c r="E210" s="277" t="s">
        <v>744</v>
      </c>
      <c r="F210" s="277" t="s">
        <v>187</v>
      </c>
      <c r="G210" s="274"/>
      <c r="H210" s="285" t="s">
        <v>175</v>
      </c>
      <c r="I210" s="289" t="s">
        <v>1218</v>
      </c>
      <c r="J210" s="277" t="s">
        <v>934</v>
      </c>
      <c r="K210" s="276" t="s">
        <v>1130</v>
      </c>
    </row>
    <row r="211" spans="1:11" ht="15.6" x14ac:dyDescent="0.25">
      <c r="A211" s="274" t="s">
        <v>1393</v>
      </c>
      <c r="B211" s="274"/>
      <c r="C211" s="280" t="s">
        <v>369</v>
      </c>
      <c r="D211" s="277" t="s">
        <v>614</v>
      </c>
      <c r="E211" s="277" t="s">
        <v>744</v>
      </c>
      <c r="F211" s="277" t="s">
        <v>738</v>
      </c>
      <c r="G211" s="274"/>
      <c r="H211" s="285" t="s">
        <v>175</v>
      </c>
      <c r="I211" s="289" t="s">
        <v>1218</v>
      </c>
      <c r="J211" s="277" t="s">
        <v>934</v>
      </c>
      <c r="K211" s="276" t="s">
        <v>1130</v>
      </c>
    </row>
    <row r="212" spans="1:11" ht="15.6" x14ac:dyDescent="0.25">
      <c r="A212" s="274" t="s">
        <v>1394</v>
      </c>
      <c r="B212" s="274"/>
      <c r="C212" s="280" t="s">
        <v>261</v>
      </c>
      <c r="D212" s="277" t="s">
        <v>508</v>
      </c>
      <c r="E212" s="277" t="s">
        <v>744</v>
      </c>
      <c r="F212" s="277" t="s">
        <v>734</v>
      </c>
      <c r="G212" s="274"/>
      <c r="H212" s="285" t="s">
        <v>843</v>
      </c>
      <c r="I212" s="289" t="s">
        <v>1218</v>
      </c>
      <c r="J212" s="277" t="s">
        <v>1220</v>
      </c>
      <c r="K212" s="276" t="s">
        <v>1045</v>
      </c>
    </row>
    <row r="213" spans="1:11" ht="15.6" x14ac:dyDescent="0.25">
      <c r="A213" s="274" t="s">
        <v>1394</v>
      </c>
      <c r="B213" s="274"/>
      <c r="C213" s="280" t="s">
        <v>261</v>
      </c>
      <c r="D213" s="277" t="s">
        <v>508</v>
      </c>
      <c r="E213" s="277" t="s">
        <v>744</v>
      </c>
      <c r="F213" s="277" t="s">
        <v>737</v>
      </c>
      <c r="G213" s="274"/>
      <c r="H213" s="285" t="s">
        <v>843</v>
      </c>
      <c r="I213" s="289" t="s">
        <v>1218</v>
      </c>
      <c r="J213" s="277" t="s">
        <v>1220</v>
      </c>
      <c r="K213" s="276" t="s">
        <v>1045</v>
      </c>
    </row>
    <row r="214" spans="1:11" ht="15.6" x14ac:dyDescent="0.25">
      <c r="A214" s="274" t="s">
        <v>1473</v>
      </c>
      <c r="B214" s="274"/>
      <c r="C214" s="280" t="s">
        <v>264</v>
      </c>
      <c r="D214" s="277" t="s">
        <v>511</v>
      </c>
      <c r="E214" s="277" t="s">
        <v>742</v>
      </c>
      <c r="F214" s="277" t="s">
        <v>737</v>
      </c>
      <c r="G214" s="274"/>
      <c r="H214" s="285" t="s">
        <v>175</v>
      </c>
      <c r="I214" s="289" t="s">
        <v>1219</v>
      </c>
      <c r="J214" s="277" t="s">
        <v>1221</v>
      </c>
      <c r="K214" s="276" t="s">
        <v>1048</v>
      </c>
    </row>
    <row r="215" spans="1:11" ht="15.6" x14ac:dyDescent="0.25">
      <c r="A215" s="274" t="s">
        <v>1363</v>
      </c>
      <c r="B215" s="274"/>
      <c r="C215" s="281" t="s">
        <v>351</v>
      </c>
      <c r="D215" s="282" t="s">
        <v>566</v>
      </c>
      <c r="E215" s="277" t="s">
        <v>743</v>
      </c>
      <c r="F215" s="282" t="s">
        <v>186</v>
      </c>
      <c r="G215" s="274"/>
      <c r="H215" s="287" t="s">
        <v>844</v>
      </c>
      <c r="I215" s="289" t="s">
        <v>1218</v>
      </c>
      <c r="J215" s="282" t="s">
        <v>923</v>
      </c>
      <c r="K215" s="276" t="s">
        <v>1055</v>
      </c>
    </row>
    <row r="216" spans="1:11" ht="15.6" x14ac:dyDescent="0.25">
      <c r="A216" s="274" t="s">
        <v>1396</v>
      </c>
      <c r="B216" s="274"/>
      <c r="C216" s="280" t="s">
        <v>306</v>
      </c>
      <c r="D216" s="277" t="s">
        <v>553</v>
      </c>
      <c r="E216" s="277" t="s">
        <v>744</v>
      </c>
      <c r="F216" s="277" t="s">
        <v>737</v>
      </c>
      <c r="G216" s="274"/>
      <c r="H216" s="285" t="s">
        <v>843</v>
      </c>
      <c r="I216" s="289" t="s">
        <v>1218</v>
      </c>
      <c r="J216" s="277" t="s">
        <v>888</v>
      </c>
      <c r="K216" s="276" t="s">
        <v>1080</v>
      </c>
    </row>
    <row r="217" spans="1:11" ht="15.6" x14ac:dyDescent="0.25">
      <c r="A217" s="274" t="s">
        <v>1273</v>
      </c>
      <c r="B217" s="274"/>
      <c r="C217" s="280" t="s">
        <v>309</v>
      </c>
      <c r="D217" s="277" t="s">
        <v>556</v>
      </c>
      <c r="E217" s="277" t="s">
        <v>777</v>
      </c>
      <c r="F217" s="277" t="s">
        <v>181</v>
      </c>
      <c r="G217" s="274"/>
      <c r="H217" s="285" t="s">
        <v>843</v>
      </c>
      <c r="I217" s="289" t="s">
        <v>1218</v>
      </c>
      <c r="J217" s="277" t="s">
        <v>1233</v>
      </c>
      <c r="K217" s="276" t="s">
        <v>1083</v>
      </c>
    </row>
    <row r="218" spans="1:11" ht="15.6" x14ac:dyDescent="0.25">
      <c r="A218" s="274" t="s">
        <v>1447</v>
      </c>
      <c r="B218" s="274"/>
      <c r="C218" s="280" t="s">
        <v>445</v>
      </c>
      <c r="D218" s="277" t="s">
        <v>688</v>
      </c>
      <c r="E218" s="277" t="s">
        <v>832</v>
      </c>
      <c r="F218" s="277" t="s">
        <v>196</v>
      </c>
      <c r="G218" s="274"/>
      <c r="H218" s="285" t="s">
        <v>844</v>
      </c>
      <c r="I218" s="289" t="s">
        <v>1218</v>
      </c>
      <c r="J218" s="277" t="s">
        <v>1260</v>
      </c>
      <c r="K218" s="276" t="s">
        <v>1182</v>
      </c>
    </row>
    <row r="219" spans="1:11" ht="15.6" x14ac:dyDescent="0.25">
      <c r="A219" s="274" t="s">
        <v>1398</v>
      </c>
      <c r="B219" s="274"/>
      <c r="C219" s="280" t="s">
        <v>315</v>
      </c>
      <c r="D219" s="277" t="s">
        <v>562</v>
      </c>
      <c r="E219" s="277" t="s">
        <v>744</v>
      </c>
      <c r="F219" s="277" t="s">
        <v>737</v>
      </c>
      <c r="G219" s="274"/>
      <c r="H219" s="285" t="s">
        <v>175</v>
      </c>
      <c r="I219" s="289" t="s">
        <v>1218</v>
      </c>
      <c r="J219" s="277" t="s">
        <v>894</v>
      </c>
      <c r="K219" s="276" t="s">
        <v>1088</v>
      </c>
    </row>
    <row r="220" spans="1:11" ht="15.6" x14ac:dyDescent="0.25">
      <c r="A220" s="274" t="s">
        <v>1319</v>
      </c>
      <c r="B220" s="274"/>
      <c r="C220" s="280" t="s">
        <v>291</v>
      </c>
      <c r="D220" s="277" t="s">
        <v>538</v>
      </c>
      <c r="E220" s="277" t="s">
        <v>767</v>
      </c>
      <c r="F220" s="277" t="s">
        <v>735</v>
      </c>
      <c r="G220" s="274"/>
      <c r="H220" s="285" t="s">
        <v>175</v>
      </c>
      <c r="I220" s="289" t="s">
        <v>1218</v>
      </c>
      <c r="J220" s="277" t="s">
        <v>879</v>
      </c>
      <c r="K220" s="276" t="s">
        <v>1070</v>
      </c>
    </row>
    <row r="221" spans="1:11" ht="15.6" x14ac:dyDescent="0.25">
      <c r="A221" s="274" t="s">
        <v>1281</v>
      </c>
      <c r="B221" s="274"/>
      <c r="C221" s="280" t="s">
        <v>397</v>
      </c>
      <c r="D221" s="277" t="s">
        <v>641</v>
      </c>
      <c r="E221" s="277" t="s">
        <v>773</v>
      </c>
      <c r="F221" s="277" t="s">
        <v>199</v>
      </c>
      <c r="G221" s="274"/>
      <c r="H221" s="285" t="s">
        <v>175</v>
      </c>
      <c r="I221" s="289" t="s">
        <v>1218</v>
      </c>
      <c r="J221" s="277" t="s">
        <v>957</v>
      </c>
      <c r="K221" s="276" t="s">
        <v>1151</v>
      </c>
    </row>
    <row r="222" spans="1:11" ht="15.6" x14ac:dyDescent="0.25">
      <c r="A222" s="274" t="s">
        <v>1282</v>
      </c>
      <c r="B222" s="274"/>
      <c r="C222" s="280" t="s">
        <v>360</v>
      </c>
      <c r="D222" s="277" t="s">
        <v>605</v>
      </c>
      <c r="E222" s="277" t="s">
        <v>773</v>
      </c>
      <c r="F222" s="277" t="s">
        <v>187</v>
      </c>
      <c r="G222" s="274"/>
      <c r="H222" s="285" t="s">
        <v>43</v>
      </c>
      <c r="I222" s="289" t="s">
        <v>1218</v>
      </c>
      <c r="J222" s="277" t="s">
        <v>928</v>
      </c>
      <c r="K222" s="276" t="s">
        <v>1126</v>
      </c>
    </row>
    <row r="223" spans="1:11" ht="15.6" x14ac:dyDescent="0.25">
      <c r="A223" s="274" t="s">
        <v>1283</v>
      </c>
      <c r="B223" s="274"/>
      <c r="C223" s="280" t="s">
        <v>469</v>
      </c>
      <c r="D223" s="277" t="s">
        <v>712</v>
      </c>
      <c r="E223" s="277" t="s">
        <v>773</v>
      </c>
      <c r="F223" s="277" t="s">
        <v>197</v>
      </c>
      <c r="G223" s="274"/>
      <c r="H223" s="285" t="s">
        <v>843</v>
      </c>
      <c r="I223" s="289" t="s">
        <v>1218</v>
      </c>
      <c r="J223" s="277" t="s">
        <v>1014</v>
      </c>
      <c r="K223" s="276" t="s">
        <v>1198</v>
      </c>
    </row>
    <row r="224" spans="1:11" ht="15.6" x14ac:dyDescent="0.25">
      <c r="A224" s="274" t="s">
        <v>1284</v>
      </c>
      <c r="B224" s="274"/>
      <c r="C224" s="280" t="s">
        <v>441</v>
      </c>
      <c r="D224" s="277" t="s">
        <v>684</v>
      </c>
      <c r="E224" s="277" t="s">
        <v>773</v>
      </c>
      <c r="F224" s="277" t="s">
        <v>196</v>
      </c>
      <c r="G224" s="274"/>
      <c r="H224" s="285" t="s">
        <v>843</v>
      </c>
      <c r="I224" s="289" t="s">
        <v>1218</v>
      </c>
      <c r="J224" s="277" t="s">
        <v>990</v>
      </c>
      <c r="K224" s="276" t="s">
        <v>1178</v>
      </c>
    </row>
    <row r="225" spans="1:11" ht="15.6" x14ac:dyDescent="0.25">
      <c r="A225" s="274" t="s">
        <v>1285</v>
      </c>
      <c r="B225" s="274"/>
      <c r="C225" s="280" t="s">
        <v>474</v>
      </c>
      <c r="D225" s="277" t="s">
        <v>717</v>
      </c>
      <c r="E225" s="277" t="s">
        <v>773</v>
      </c>
      <c r="F225" s="277" t="s">
        <v>197</v>
      </c>
      <c r="G225" s="274"/>
      <c r="H225" s="285" t="s">
        <v>175</v>
      </c>
      <c r="I225" s="289" t="s">
        <v>1218</v>
      </c>
      <c r="J225" s="277" t="s">
        <v>1019</v>
      </c>
      <c r="K225" s="276" t="s">
        <v>1203</v>
      </c>
    </row>
    <row r="226" spans="1:11" ht="15.6" x14ac:dyDescent="0.25">
      <c r="A226" s="274" t="s">
        <v>1286</v>
      </c>
      <c r="B226" s="274"/>
      <c r="C226" s="280" t="s">
        <v>475</v>
      </c>
      <c r="D226" s="277" t="s">
        <v>718</v>
      </c>
      <c r="E226" s="277" t="s">
        <v>773</v>
      </c>
      <c r="F226" s="277" t="s">
        <v>197</v>
      </c>
      <c r="G226" s="274"/>
      <c r="H226" s="285" t="s">
        <v>42</v>
      </c>
      <c r="I226" s="289" t="s">
        <v>1218</v>
      </c>
      <c r="J226" s="277" t="s">
        <v>856</v>
      </c>
      <c r="K226" s="276" t="s">
        <v>1204</v>
      </c>
    </row>
    <row r="227" spans="1:11" ht="15.6" x14ac:dyDescent="0.25">
      <c r="A227" s="274"/>
      <c r="B227" s="274"/>
      <c r="C227" s="280" t="s">
        <v>408</v>
      </c>
      <c r="D227" s="277" t="s">
        <v>652</v>
      </c>
      <c r="E227" s="277" t="s">
        <v>762</v>
      </c>
      <c r="F227" s="277" t="s">
        <v>200</v>
      </c>
      <c r="G227" s="274"/>
      <c r="H227" s="285" t="s">
        <v>42</v>
      </c>
      <c r="I227" s="285" t="s">
        <v>1219</v>
      </c>
      <c r="J227" s="277" t="s">
        <v>967</v>
      </c>
      <c r="K227" s="276" t="s">
        <v>1158</v>
      </c>
    </row>
    <row r="228" spans="1:11" ht="15.6" x14ac:dyDescent="0.25">
      <c r="A228" s="274" t="s">
        <v>1308</v>
      </c>
      <c r="B228" s="274"/>
      <c r="C228" s="280" t="s">
        <v>308</v>
      </c>
      <c r="D228" s="277" t="s">
        <v>555</v>
      </c>
      <c r="E228" s="277" t="s">
        <v>753</v>
      </c>
      <c r="F228" s="277" t="s">
        <v>181</v>
      </c>
      <c r="G228" s="274"/>
      <c r="H228" s="285" t="s">
        <v>175</v>
      </c>
      <c r="I228" s="289" t="s">
        <v>1219</v>
      </c>
      <c r="J228" s="277" t="s">
        <v>890</v>
      </c>
      <c r="K228" s="276" t="s">
        <v>1082</v>
      </c>
    </row>
    <row r="229" spans="1:11" ht="15.6" x14ac:dyDescent="0.25">
      <c r="A229" s="274" t="s">
        <v>28</v>
      </c>
      <c r="B229" s="274"/>
      <c r="C229" s="280" t="s">
        <v>352</v>
      </c>
      <c r="D229" s="277" t="s">
        <v>598</v>
      </c>
      <c r="E229" s="277" t="s">
        <v>803</v>
      </c>
      <c r="F229" s="277" t="s">
        <v>186</v>
      </c>
      <c r="G229" s="274"/>
      <c r="H229" s="285" t="s">
        <v>843</v>
      </c>
      <c r="I229" s="289" t="s">
        <v>1218</v>
      </c>
      <c r="J229" s="277" t="s">
        <v>924</v>
      </c>
      <c r="K229" s="276" t="s">
        <v>1119</v>
      </c>
    </row>
    <row r="230" spans="1:11" ht="15.6" x14ac:dyDescent="0.25">
      <c r="A230" s="274" t="s">
        <v>124</v>
      </c>
      <c r="B230" s="274"/>
      <c r="C230" s="280" t="s">
        <v>395</v>
      </c>
      <c r="D230" s="277" t="s">
        <v>639</v>
      </c>
      <c r="E230" s="277" t="s">
        <v>820</v>
      </c>
      <c r="F230" s="277" t="s">
        <v>238</v>
      </c>
      <c r="G230" s="274"/>
      <c r="H230" s="285" t="s">
        <v>175</v>
      </c>
      <c r="I230" s="289" t="s">
        <v>1218</v>
      </c>
      <c r="J230" s="277" t="s">
        <v>1254</v>
      </c>
      <c r="K230" s="276" t="s">
        <v>1149</v>
      </c>
    </row>
    <row r="231" spans="1:11" ht="15.6" x14ac:dyDescent="0.25">
      <c r="A231" s="274" t="s">
        <v>1338</v>
      </c>
      <c r="B231" s="274"/>
      <c r="C231" s="280" t="s">
        <v>337</v>
      </c>
      <c r="D231" s="277" t="s">
        <v>584</v>
      </c>
      <c r="E231" s="277" t="s">
        <v>795</v>
      </c>
      <c r="F231" s="277" t="s">
        <v>194</v>
      </c>
      <c r="G231" s="274"/>
      <c r="H231" s="285" t="s">
        <v>843</v>
      </c>
      <c r="I231" s="289" t="s">
        <v>1218</v>
      </c>
      <c r="J231" s="277" t="s">
        <v>911</v>
      </c>
      <c r="K231" s="276" t="s">
        <v>1108</v>
      </c>
    </row>
    <row r="232" spans="1:11" ht="15.6" x14ac:dyDescent="0.25">
      <c r="A232" s="274" t="s">
        <v>1338</v>
      </c>
      <c r="B232" s="274"/>
      <c r="C232" s="280" t="s">
        <v>337</v>
      </c>
      <c r="D232" s="277" t="s">
        <v>584</v>
      </c>
      <c r="E232" s="277" t="s">
        <v>795</v>
      </c>
      <c r="F232" s="277" t="s">
        <v>189</v>
      </c>
      <c r="G232" s="274"/>
      <c r="H232" s="285" t="s">
        <v>843</v>
      </c>
      <c r="I232" s="289" t="s">
        <v>1218</v>
      </c>
      <c r="J232" s="277" t="s">
        <v>911</v>
      </c>
      <c r="K232" s="276" t="s">
        <v>1108</v>
      </c>
    </row>
    <row r="233" spans="1:11" ht="15.6" x14ac:dyDescent="0.25">
      <c r="A233" s="274" t="s">
        <v>1309</v>
      </c>
      <c r="B233" s="274"/>
      <c r="C233" s="280" t="s">
        <v>310</v>
      </c>
      <c r="D233" s="277" t="s">
        <v>557</v>
      </c>
      <c r="E233" s="277" t="s">
        <v>753</v>
      </c>
      <c r="F233" s="277" t="s">
        <v>181</v>
      </c>
      <c r="G233" s="274"/>
      <c r="H233" s="285" t="s">
        <v>42</v>
      </c>
      <c r="I233" s="289" t="s">
        <v>1219</v>
      </c>
      <c r="J233" s="277" t="s">
        <v>876</v>
      </c>
      <c r="K233" s="276" t="s">
        <v>1065</v>
      </c>
    </row>
    <row r="234" spans="1:11" ht="15.6" x14ac:dyDescent="0.25">
      <c r="A234" s="274" t="s">
        <v>1456</v>
      </c>
      <c r="B234" s="274"/>
      <c r="C234" s="280" t="s">
        <v>301</v>
      </c>
      <c r="D234" s="277" t="s">
        <v>548</v>
      </c>
      <c r="E234" s="277" t="s">
        <v>775</v>
      </c>
      <c r="F234" s="277" t="s">
        <v>186</v>
      </c>
      <c r="G234" s="274"/>
      <c r="H234" s="285" t="s">
        <v>175</v>
      </c>
      <c r="I234" s="289" t="s">
        <v>1218</v>
      </c>
      <c r="J234" s="277" t="s">
        <v>1231</v>
      </c>
      <c r="K234" s="276" t="s">
        <v>1077</v>
      </c>
    </row>
    <row r="235" spans="1:11" ht="15.6" x14ac:dyDescent="0.25">
      <c r="A235" s="274" t="s">
        <v>1422</v>
      </c>
      <c r="B235" s="274"/>
      <c r="C235" s="280" t="s">
        <v>456</v>
      </c>
      <c r="D235" s="277" t="s">
        <v>699</v>
      </c>
      <c r="E235" s="277" t="s">
        <v>824</v>
      </c>
      <c r="F235" s="277" t="s">
        <v>198</v>
      </c>
      <c r="G235" s="274"/>
      <c r="H235" s="285" t="s">
        <v>843</v>
      </c>
      <c r="I235" s="285" t="s">
        <v>1218</v>
      </c>
      <c r="J235" s="277" t="s">
        <v>1003</v>
      </c>
      <c r="K235" s="276" t="s">
        <v>1188</v>
      </c>
    </row>
    <row r="236" spans="1:11" ht="15.6" x14ac:dyDescent="0.25">
      <c r="A236" s="274" t="s">
        <v>1298</v>
      </c>
      <c r="B236" s="274"/>
      <c r="C236" s="280" t="s">
        <v>453</v>
      </c>
      <c r="D236" s="277" t="s">
        <v>696</v>
      </c>
      <c r="E236" s="277" t="s">
        <v>769</v>
      </c>
      <c r="F236" s="277" t="s">
        <v>203</v>
      </c>
      <c r="G236" s="274"/>
      <c r="H236" s="285" t="s">
        <v>175</v>
      </c>
      <c r="I236" s="289" t="s">
        <v>1218</v>
      </c>
      <c r="J236" s="277" t="s">
        <v>1001</v>
      </c>
      <c r="K236" s="276" t="s">
        <v>1072</v>
      </c>
    </row>
    <row r="237" spans="1:11" ht="15.6" x14ac:dyDescent="0.25">
      <c r="A237" s="274" t="s">
        <v>24</v>
      </c>
      <c r="B237" s="274"/>
      <c r="C237" s="280" t="s">
        <v>457</v>
      </c>
      <c r="D237" s="277" t="s">
        <v>700</v>
      </c>
      <c r="E237" s="277" t="s">
        <v>753</v>
      </c>
      <c r="F237" s="277" t="s">
        <v>198</v>
      </c>
      <c r="G237" s="274"/>
      <c r="H237" s="285" t="s">
        <v>843</v>
      </c>
      <c r="I237" s="289" t="s">
        <v>1218</v>
      </c>
      <c r="J237" s="277" t="s">
        <v>1004</v>
      </c>
      <c r="K237" s="276" t="s">
        <v>1189</v>
      </c>
    </row>
    <row r="238" spans="1:11" ht="15.6" x14ac:dyDescent="0.25">
      <c r="A238" s="274" t="s">
        <v>163</v>
      </c>
      <c r="B238" s="274"/>
      <c r="C238" s="280" t="s">
        <v>447</v>
      </c>
      <c r="D238" s="277" t="s">
        <v>690</v>
      </c>
      <c r="E238" s="277" t="s">
        <v>833</v>
      </c>
      <c r="F238" s="277" t="s">
        <v>203</v>
      </c>
      <c r="G238" s="274"/>
      <c r="H238" s="285" t="s">
        <v>175</v>
      </c>
      <c r="I238" s="289" t="s">
        <v>1218</v>
      </c>
      <c r="J238" s="277" t="s">
        <v>995</v>
      </c>
      <c r="K238" s="276" t="s">
        <v>1184</v>
      </c>
    </row>
    <row r="239" spans="1:11" ht="15.6" x14ac:dyDescent="0.25">
      <c r="A239" s="274" t="s">
        <v>1322</v>
      </c>
      <c r="B239" s="274"/>
      <c r="C239" s="280" t="s">
        <v>247</v>
      </c>
      <c r="D239" s="277" t="s">
        <v>494</v>
      </c>
      <c r="E239" s="277" t="s">
        <v>740</v>
      </c>
      <c r="F239" s="277" t="s">
        <v>734</v>
      </c>
      <c r="G239" s="274"/>
      <c r="H239" s="285" t="s">
        <v>843</v>
      </c>
      <c r="I239" s="289" t="s">
        <v>1218</v>
      </c>
      <c r="J239" s="277" t="s">
        <v>847</v>
      </c>
      <c r="K239" s="276" t="s">
        <v>1033</v>
      </c>
    </row>
    <row r="240" spans="1:11" ht="15.6" x14ac:dyDescent="0.25">
      <c r="A240" s="274" t="s">
        <v>115</v>
      </c>
      <c r="B240" s="274"/>
      <c r="C240" s="280" t="s">
        <v>458</v>
      </c>
      <c r="D240" s="277" t="s">
        <v>701</v>
      </c>
      <c r="E240" s="277" t="s">
        <v>835</v>
      </c>
      <c r="F240" s="277" t="s">
        <v>198</v>
      </c>
      <c r="G240" s="274"/>
      <c r="H240" s="285" t="s">
        <v>175</v>
      </c>
      <c r="I240" s="285" t="s">
        <v>1219</v>
      </c>
      <c r="J240" s="277" t="s">
        <v>1005</v>
      </c>
      <c r="K240" s="276" t="s">
        <v>1190</v>
      </c>
    </row>
    <row r="241" spans="1:11" ht="15.6" x14ac:dyDescent="0.25">
      <c r="A241" s="274" t="s">
        <v>1324</v>
      </c>
      <c r="B241" s="274"/>
      <c r="C241" s="280" t="s">
        <v>387</v>
      </c>
      <c r="D241" s="277" t="s">
        <v>631</v>
      </c>
      <c r="E241" s="277" t="s">
        <v>740</v>
      </c>
      <c r="F241" s="277" t="s">
        <v>189</v>
      </c>
      <c r="G241" s="274"/>
      <c r="H241" s="285" t="s">
        <v>844</v>
      </c>
      <c r="I241" s="289" t="s">
        <v>1218</v>
      </c>
      <c r="J241" s="277" t="s">
        <v>949</v>
      </c>
      <c r="K241" s="276" t="s">
        <v>1142</v>
      </c>
    </row>
    <row r="242" spans="1:11" ht="15.6" x14ac:dyDescent="0.25">
      <c r="A242" s="274" t="s">
        <v>1339</v>
      </c>
      <c r="B242" s="274"/>
      <c r="C242" s="280" t="s">
        <v>1340</v>
      </c>
      <c r="D242" s="277" t="s">
        <v>1341</v>
      </c>
      <c r="E242" s="277" t="s">
        <v>1342</v>
      </c>
      <c r="F242" s="277" t="s">
        <v>734</v>
      </c>
      <c r="G242" s="274"/>
      <c r="H242" s="285" t="s">
        <v>175</v>
      </c>
      <c r="I242" s="289" t="s">
        <v>1219</v>
      </c>
      <c r="J242" s="277" t="s">
        <v>1343</v>
      </c>
      <c r="K242" s="276" t="s">
        <v>1344</v>
      </c>
    </row>
    <row r="243" spans="1:11" ht="15.6" x14ac:dyDescent="0.25">
      <c r="A243" s="274" t="s">
        <v>1445</v>
      </c>
      <c r="B243" s="274"/>
      <c r="C243" s="280" t="s">
        <v>390</v>
      </c>
      <c r="D243" s="277" t="s">
        <v>634</v>
      </c>
      <c r="E243" s="277" t="s">
        <v>817</v>
      </c>
      <c r="F243" s="277" t="s">
        <v>238</v>
      </c>
      <c r="G243" s="274"/>
      <c r="H243" s="285" t="s">
        <v>844</v>
      </c>
      <c r="I243" s="289" t="s">
        <v>1218</v>
      </c>
      <c r="J243" s="277" t="s">
        <v>952</v>
      </c>
      <c r="K243" s="276" t="s">
        <v>1145</v>
      </c>
    </row>
    <row r="244" spans="1:11" ht="15.6" x14ac:dyDescent="0.25">
      <c r="A244" s="274" t="s">
        <v>1388</v>
      </c>
      <c r="B244" s="274"/>
      <c r="C244" s="280" t="s">
        <v>406</v>
      </c>
      <c r="D244" s="277" t="s">
        <v>650</v>
      </c>
      <c r="E244" s="277" t="s">
        <v>823</v>
      </c>
      <c r="F244" s="277" t="s">
        <v>201</v>
      </c>
      <c r="G244" s="274"/>
      <c r="H244" s="285" t="s">
        <v>175</v>
      </c>
      <c r="I244" s="289" t="s">
        <v>1218</v>
      </c>
      <c r="J244" s="277" t="s">
        <v>965</v>
      </c>
      <c r="K244" s="276" t="s">
        <v>1157</v>
      </c>
    </row>
    <row r="245" spans="1:11" ht="15.6" x14ac:dyDescent="0.25">
      <c r="A245" s="274" t="s">
        <v>1399</v>
      </c>
      <c r="B245" s="274"/>
      <c r="C245" s="280" t="s">
        <v>487</v>
      </c>
      <c r="D245" s="277" t="s">
        <v>728</v>
      </c>
      <c r="E245" s="277" t="s">
        <v>837</v>
      </c>
      <c r="F245" s="277" t="s">
        <v>199</v>
      </c>
      <c r="G245" s="274"/>
      <c r="H245" s="285" t="s">
        <v>845</v>
      </c>
      <c r="I245" s="289" t="s">
        <v>1218</v>
      </c>
      <c r="J245" s="277" t="s">
        <v>1027</v>
      </c>
      <c r="K245" s="276" t="s">
        <v>1212</v>
      </c>
    </row>
    <row r="246" spans="1:11" ht="15.6" x14ac:dyDescent="0.25">
      <c r="A246" s="274" t="s">
        <v>1401</v>
      </c>
      <c r="B246" s="274"/>
      <c r="C246" s="280" t="s">
        <v>478</v>
      </c>
      <c r="D246" s="277" t="s">
        <v>721</v>
      </c>
      <c r="E246" s="277" t="s">
        <v>837</v>
      </c>
      <c r="F246" s="277" t="s">
        <v>203</v>
      </c>
      <c r="G246" s="274"/>
      <c r="H246" s="285" t="s">
        <v>843</v>
      </c>
      <c r="I246" s="289" t="s">
        <v>1218</v>
      </c>
      <c r="J246" s="277" t="s">
        <v>1021</v>
      </c>
      <c r="K246" s="276" t="s">
        <v>1206</v>
      </c>
    </row>
    <row r="247" spans="1:11" ht="15.6" x14ac:dyDescent="0.25">
      <c r="A247" s="274" t="s">
        <v>1288</v>
      </c>
      <c r="B247" s="274"/>
      <c r="C247" s="280" t="s">
        <v>459</v>
      </c>
      <c r="D247" s="277" t="s">
        <v>702</v>
      </c>
      <c r="E247" s="277" t="s">
        <v>836</v>
      </c>
      <c r="F247" s="277" t="s">
        <v>198</v>
      </c>
      <c r="G247" s="274"/>
      <c r="H247" s="285" t="s">
        <v>843</v>
      </c>
      <c r="I247" s="289" t="s">
        <v>1218</v>
      </c>
      <c r="J247" s="277" t="s">
        <v>1006</v>
      </c>
      <c r="K247" s="276" t="s">
        <v>1191</v>
      </c>
    </row>
    <row r="248" spans="1:11" ht="15.6" x14ac:dyDescent="0.25">
      <c r="A248" s="274" t="s">
        <v>1404</v>
      </c>
      <c r="B248" s="274"/>
      <c r="C248" s="280" t="s">
        <v>462</v>
      </c>
      <c r="D248" s="277" t="s">
        <v>705</v>
      </c>
      <c r="E248" s="277" t="s">
        <v>837</v>
      </c>
      <c r="F248" s="277" t="s">
        <v>203</v>
      </c>
      <c r="G248" s="274"/>
      <c r="H248" s="285" t="s">
        <v>175</v>
      </c>
      <c r="I248" s="289" t="s">
        <v>1218</v>
      </c>
      <c r="J248" s="277" t="s">
        <v>1009</v>
      </c>
      <c r="K248" s="276" t="s">
        <v>1193</v>
      </c>
    </row>
    <row r="249" spans="1:11" ht="15.6" x14ac:dyDescent="0.25">
      <c r="A249" s="274"/>
      <c r="B249" s="274"/>
      <c r="C249" s="280" t="s">
        <v>436</v>
      </c>
      <c r="D249" s="277" t="s">
        <v>679</v>
      </c>
      <c r="E249" s="277" t="s">
        <v>743</v>
      </c>
      <c r="F249" s="277" t="s">
        <v>196</v>
      </c>
      <c r="G249" s="274"/>
      <c r="H249" s="285" t="s">
        <v>843</v>
      </c>
      <c r="I249" s="285"/>
      <c r="J249" s="277" t="s">
        <v>985</v>
      </c>
      <c r="K249" s="276" t="s">
        <v>1055</v>
      </c>
    </row>
    <row r="250" spans="1:11" ht="15.6" x14ac:dyDescent="0.25">
      <c r="A250" s="274" t="s">
        <v>1347</v>
      </c>
      <c r="B250" s="274"/>
      <c r="C250" s="280" t="s">
        <v>381</v>
      </c>
      <c r="D250" s="277" t="s">
        <v>625</v>
      </c>
      <c r="E250" s="277" t="s">
        <v>743</v>
      </c>
      <c r="F250" s="277" t="s">
        <v>189</v>
      </c>
      <c r="G250" s="274"/>
      <c r="H250" s="285" t="s">
        <v>843</v>
      </c>
      <c r="I250" s="289" t="s">
        <v>1219</v>
      </c>
      <c r="J250" s="277" t="s">
        <v>944</v>
      </c>
      <c r="K250" s="276" t="s">
        <v>1036</v>
      </c>
    </row>
    <row r="251" spans="1:11" ht="15.6" x14ac:dyDescent="0.25">
      <c r="A251" s="274" t="s">
        <v>1347</v>
      </c>
      <c r="B251" s="274"/>
      <c r="C251" s="280" t="s">
        <v>381</v>
      </c>
      <c r="D251" s="277" t="s">
        <v>625</v>
      </c>
      <c r="E251" s="277" t="s">
        <v>743</v>
      </c>
      <c r="F251" s="277" t="s">
        <v>738</v>
      </c>
      <c r="G251" s="274"/>
      <c r="H251" s="285" t="s">
        <v>843</v>
      </c>
      <c r="I251" s="289" t="s">
        <v>1219</v>
      </c>
      <c r="J251" s="277" t="s">
        <v>944</v>
      </c>
      <c r="K251" s="276" t="s">
        <v>1036</v>
      </c>
    </row>
    <row r="252" spans="1:11" ht="15.6" x14ac:dyDescent="0.25">
      <c r="A252" s="274" t="s">
        <v>1348</v>
      </c>
      <c r="B252" s="274"/>
      <c r="C252" s="280" t="s">
        <v>321</v>
      </c>
      <c r="D252" s="277" t="s">
        <v>568</v>
      </c>
      <c r="E252" s="277" t="s">
        <v>743</v>
      </c>
      <c r="F252" s="277" t="s">
        <v>194</v>
      </c>
      <c r="G252" s="274"/>
      <c r="H252" s="285" t="s">
        <v>843</v>
      </c>
      <c r="I252" s="289" t="s">
        <v>1349</v>
      </c>
      <c r="J252" s="277" t="s">
        <v>897</v>
      </c>
      <c r="K252" s="276" t="s">
        <v>1055</v>
      </c>
    </row>
    <row r="253" spans="1:11" ht="15.6" x14ac:dyDescent="0.25">
      <c r="A253" s="274" t="s">
        <v>1320</v>
      </c>
      <c r="B253" s="274"/>
      <c r="C253" s="280" t="s">
        <v>420</v>
      </c>
      <c r="D253" s="277" t="s">
        <v>663</v>
      </c>
      <c r="E253" s="277" t="s">
        <v>825</v>
      </c>
      <c r="F253" s="277" t="s">
        <v>201</v>
      </c>
      <c r="G253" s="274"/>
      <c r="H253" s="285" t="s">
        <v>843</v>
      </c>
      <c r="I253" s="289" t="s">
        <v>1218</v>
      </c>
      <c r="J253" s="277" t="s">
        <v>1258</v>
      </c>
      <c r="K253" s="276" t="s">
        <v>1166</v>
      </c>
    </row>
    <row r="254" spans="1:11" ht="15.6" x14ac:dyDescent="0.25">
      <c r="A254" s="274" t="s">
        <v>1425</v>
      </c>
      <c r="B254" s="274"/>
      <c r="C254" s="280" t="s">
        <v>409</v>
      </c>
      <c r="D254" s="277" t="s">
        <v>512</v>
      </c>
      <c r="E254" s="277" t="s">
        <v>771</v>
      </c>
      <c r="F254" s="277" t="s">
        <v>200</v>
      </c>
      <c r="G254" s="274"/>
      <c r="H254" s="285" t="s">
        <v>175</v>
      </c>
      <c r="I254" s="289" t="s">
        <v>1218</v>
      </c>
      <c r="J254" s="277" t="s">
        <v>968</v>
      </c>
      <c r="K254" s="276" t="s">
        <v>1159</v>
      </c>
    </row>
    <row r="255" spans="1:11" ht="15.6" x14ac:dyDescent="0.25">
      <c r="A255" s="274" t="s">
        <v>1351</v>
      </c>
      <c r="B255" s="274"/>
      <c r="C255" s="280" t="s">
        <v>398</v>
      </c>
      <c r="D255" s="277" t="s">
        <v>642</v>
      </c>
      <c r="E255" s="277" t="s">
        <v>743</v>
      </c>
      <c r="F255" s="277" t="s">
        <v>199</v>
      </c>
      <c r="G255" s="274"/>
      <c r="H255" s="285" t="s">
        <v>843</v>
      </c>
      <c r="I255" s="289" t="s">
        <v>1218</v>
      </c>
      <c r="J255" s="277" t="s">
        <v>958</v>
      </c>
      <c r="K255" s="276" t="s">
        <v>1036</v>
      </c>
    </row>
    <row r="256" spans="1:11" ht="15.6" x14ac:dyDescent="0.25">
      <c r="A256" s="274" t="s">
        <v>1352</v>
      </c>
      <c r="B256" s="274"/>
      <c r="C256" s="280" t="s">
        <v>272</v>
      </c>
      <c r="D256" s="277" t="s">
        <v>519</v>
      </c>
      <c r="E256" s="277" t="s">
        <v>743</v>
      </c>
      <c r="F256" s="277" t="s">
        <v>735</v>
      </c>
      <c r="G256" s="274"/>
      <c r="H256" s="285" t="s">
        <v>175</v>
      </c>
      <c r="I256" s="289" t="s">
        <v>1349</v>
      </c>
      <c r="J256" s="277" t="s">
        <v>850</v>
      </c>
      <c r="K256" s="276" t="s">
        <v>1054</v>
      </c>
    </row>
    <row r="257" spans="1:11" ht="15.6" x14ac:dyDescent="0.25">
      <c r="A257" s="274" t="s">
        <v>1352</v>
      </c>
      <c r="B257" s="274"/>
      <c r="C257" s="280" t="s">
        <v>272</v>
      </c>
      <c r="D257" s="277" t="s">
        <v>519</v>
      </c>
      <c r="E257" s="277" t="s">
        <v>743</v>
      </c>
      <c r="F257" s="277" t="s">
        <v>738</v>
      </c>
      <c r="G257" s="274"/>
      <c r="H257" s="285" t="s">
        <v>175</v>
      </c>
      <c r="I257" s="289" t="s">
        <v>1349</v>
      </c>
      <c r="J257" s="277" t="s">
        <v>850</v>
      </c>
      <c r="K257" s="276" t="s">
        <v>1054</v>
      </c>
    </row>
    <row r="258" spans="1:11" ht="15.6" x14ac:dyDescent="0.25">
      <c r="A258" s="274"/>
      <c r="B258" s="274"/>
      <c r="C258" s="280" t="s">
        <v>273</v>
      </c>
      <c r="D258" s="277" t="s">
        <v>520</v>
      </c>
      <c r="E258" s="277" t="s">
        <v>743</v>
      </c>
      <c r="F258" s="277" t="s">
        <v>735</v>
      </c>
      <c r="G258" s="274"/>
      <c r="H258" s="285" t="s">
        <v>843</v>
      </c>
      <c r="I258" s="285" t="s">
        <v>1218</v>
      </c>
      <c r="J258" s="277" t="s">
        <v>866</v>
      </c>
      <c r="K258" s="276" t="s">
        <v>1055</v>
      </c>
    </row>
    <row r="259" spans="1:11" ht="15.6" x14ac:dyDescent="0.25">
      <c r="A259" s="274"/>
      <c r="B259" s="274"/>
      <c r="C259" s="280" t="s">
        <v>273</v>
      </c>
      <c r="D259" s="277" t="s">
        <v>520</v>
      </c>
      <c r="E259" s="277" t="s">
        <v>743</v>
      </c>
      <c r="F259" s="277" t="s">
        <v>738</v>
      </c>
      <c r="G259" s="274"/>
      <c r="H259" s="285" t="s">
        <v>843</v>
      </c>
      <c r="I259" s="285" t="s">
        <v>1218</v>
      </c>
      <c r="J259" s="277" t="s">
        <v>866</v>
      </c>
      <c r="K259" s="276" t="s">
        <v>1055</v>
      </c>
    </row>
    <row r="260" spans="1:11" ht="15.6" x14ac:dyDescent="0.25">
      <c r="A260" s="274" t="s">
        <v>1440</v>
      </c>
      <c r="B260" s="274"/>
      <c r="C260" s="280" t="s">
        <v>311</v>
      </c>
      <c r="D260" s="277" t="s">
        <v>558</v>
      </c>
      <c r="E260" s="277" t="s">
        <v>778</v>
      </c>
      <c r="F260" s="277" t="s">
        <v>181</v>
      </c>
      <c r="G260" s="274"/>
      <c r="H260" s="285" t="s">
        <v>843</v>
      </c>
      <c r="I260" s="289" t="s">
        <v>1349</v>
      </c>
      <c r="J260" s="277" t="s">
        <v>1234</v>
      </c>
      <c r="K260" s="276" t="s">
        <v>1084</v>
      </c>
    </row>
    <row r="261" spans="1:11" ht="15.6" x14ac:dyDescent="0.25">
      <c r="A261" s="274" t="s">
        <v>1355</v>
      </c>
      <c r="B261" s="274"/>
      <c r="C261" s="280" t="s">
        <v>294</v>
      </c>
      <c r="D261" s="277" t="s">
        <v>541</v>
      </c>
      <c r="E261" s="277" t="s">
        <v>743</v>
      </c>
      <c r="F261" s="277" t="s">
        <v>737</v>
      </c>
      <c r="G261" s="274"/>
      <c r="H261" s="285" t="s">
        <v>843</v>
      </c>
      <c r="I261" s="289" t="s">
        <v>1218</v>
      </c>
      <c r="J261" s="277" t="s">
        <v>881</v>
      </c>
      <c r="K261" s="276" t="s">
        <v>1055</v>
      </c>
    </row>
    <row r="262" spans="1:11" ht="15.6" x14ac:dyDescent="0.25">
      <c r="A262" s="274" t="s">
        <v>1356</v>
      </c>
      <c r="B262" s="274"/>
      <c r="C262" s="280" t="s">
        <v>250</v>
      </c>
      <c r="D262" s="277" t="s">
        <v>497</v>
      </c>
      <c r="E262" s="277" t="s">
        <v>743</v>
      </c>
      <c r="F262" s="277" t="s">
        <v>734</v>
      </c>
      <c r="G262" s="274"/>
      <c r="H262" s="285" t="s">
        <v>175</v>
      </c>
      <c r="I262" s="289" t="s">
        <v>1219</v>
      </c>
      <c r="J262" s="277" t="s">
        <v>850</v>
      </c>
      <c r="K262" s="276" t="s">
        <v>1036</v>
      </c>
    </row>
    <row r="263" spans="1:11" ht="15.6" x14ac:dyDescent="0.25">
      <c r="A263" s="274" t="s">
        <v>1356</v>
      </c>
      <c r="B263" s="274"/>
      <c r="C263" s="280" t="s">
        <v>250</v>
      </c>
      <c r="D263" s="277" t="s">
        <v>497</v>
      </c>
      <c r="E263" s="277" t="s">
        <v>743</v>
      </c>
      <c r="F263" s="277" t="s">
        <v>737</v>
      </c>
      <c r="G263" s="274"/>
      <c r="H263" s="285" t="s">
        <v>175</v>
      </c>
      <c r="I263" s="289" t="s">
        <v>1219</v>
      </c>
      <c r="J263" s="277" t="s">
        <v>850</v>
      </c>
      <c r="K263" s="276" t="s">
        <v>1036</v>
      </c>
    </row>
    <row r="264" spans="1:11" ht="15.6" x14ac:dyDescent="0.25">
      <c r="A264" s="274" t="s">
        <v>1357</v>
      </c>
      <c r="B264" s="274"/>
      <c r="C264" s="280" t="s">
        <v>479</v>
      </c>
      <c r="D264" s="277" t="s">
        <v>722</v>
      </c>
      <c r="E264" s="277" t="s">
        <v>743</v>
      </c>
      <c r="F264" s="277" t="s">
        <v>203</v>
      </c>
      <c r="G264" s="274"/>
      <c r="H264" s="285" t="s">
        <v>844</v>
      </c>
      <c r="I264" s="289" t="s">
        <v>1349</v>
      </c>
      <c r="J264" s="277" t="s">
        <v>1022</v>
      </c>
      <c r="K264" s="276" t="s">
        <v>1207</v>
      </c>
    </row>
    <row r="265" spans="1:11" ht="15.6" x14ac:dyDescent="0.25">
      <c r="A265" s="274" t="s">
        <v>1370</v>
      </c>
      <c r="B265" s="274"/>
      <c r="C265" s="280" t="s">
        <v>460</v>
      </c>
      <c r="D265" s="277" t="s">
        <v>703</v>
      </c>
      <c r="E265" s="277" t="s">
        <v>743</v>
      </c>
      <c r="F265" s="277" t="s">
        <v>198</v>
      </c>
      <c r="G265" s="274"/>
      <c r="H265" s="285" t="s">
        <v>175</v>
      </c>
      <c r="I265" s="289" t="s">
        <v>1349</v>
      </c>
      <c r="J265" s="277" t="s">
        <v>1007</v>
      </c>
      <c r="K265" s="276" t="s">
        <v>1192</v>
      </c>
    </row>
    <row r="266" spans="1:11" ht="15.6" x14ac:dyDescent="0.25">
      <c r="A266" s="274" t="s">
        <v>1438</v>
      </c>
      <c r="B266" s="274"/>
      <c r="C266" s="280" t="s">
        <v>421</v>
      </c>
      <c r="D266" s="277" t="s">
        <v>664</v>
      </c>
      <c r="E266" s="277" t="s">
        <v>759</v>
      </c>
      <c r="F266" s="277" t="s">
        <v>201</v>
      </c>
      <c r="G266" s="274"/>
      <c r="H266" s="285" t="s">
        <v>175</v>
      </c>
      <c r="I266" s="289" t="s">
        <v>1349</v>
      </c>
      <c r="J266" s="277" t="s">
        <v>977</v>
      </c>
      <c r="K266" s="276" t="s">
        <v>1106</v>
      </c>
    </row>
    <row r="267" spans="1:11" ht="15.6" x14ac:dyDescent="0.25">
      <c r="A267" s="274"/>
      <c r="B267" s="274"/>
      <c r="C267" s="280" t="s">
        <v>302</v>
      </c>
      <c r="D267" s="277" t="s">
        <v>549</v>
      </c>
      <c r="E267" s="277" t="s">
        <v>743</v>
      </c>
      <c r="F267" s="277" t="s">
        <v>186</v>
      </c>
      <c r="G267" s="274"/>
      <c r="H267" s="285" t="s">
        <v>175</v>
      </c>
      <c r="I267" s="285" t="s">
        <v>1218</v>
      </c>
      <c r="J267" s="277" t="s">
        <v>886</v>
      </c>
      <c r="K267" s="276" t="s">
        <v>1055</v>
      </c>
    </row>
    <row r="268" spans="1:11" ht="15.6" x14ac:dyDescent="0.25">
      <c r="A268" s="274" t="s">
        <v>1368</v>
      </c>
      <c r="B268" s="274"/>
      <c r="C268" s="280" t="s">
        <v>345</v>
      </c>
      <c r="D268" s="277" t="s">
        <v>592</v>
      </c>
      <c r="E268" s="277" t="s">
        <v>743</v>
      </c>
      <c r="F268" s="277" t="s">
        <v>187</v>
      </c>
      <c r="G268" s="274"/>
      <c r="H268" s="285" t="s">
        <v>175</v>
      </c>
      <c r="I268" s="289" t="s">
        <v>1349</v>
      </c>
      <c r="J268" s="277" t="s">
        <v>918</v>
      </c>
      <c r="K268" s="276" t="s">
        <v>1055</v>
      </c>
    </row>
    <row r="269" spans="1:11" ht="15.6" x14ac:dyDescent="0.25">
      <c r="A269" s="274" t="s">
        <v>1368</v>
      </c>
      <c r="B269" s="274"/>
      <c r="C269" s="280" t="s">
        <v>345</v>
      </c>
      <c r="D269" s="277" t="s">
        <v>592</v>
      </c>
      <c r="E269" s="277" t="s">
        <v>743</v>
      </c>
      <c r="F269" s="277" t="s">
        <v>738</v>
      </c>
      <c r="G269" s="274"/>
      <c r="H269" s="285" t="s">
        <v>175</v>
      </c>
      <c r="I269" s="289" t="s">
        <v>1349</v>
      </c>
      <c r="J269" s="277" t="s">
        <v>918</v>
      </c>
      <c r="K269" s="276" t="s">
        <v>1055</v>
      </c>
    </row>
    <row r="270" spans="1:11" ht="15.6" x14ac:dyDescent="0.25">
      <c r="A270" s="274" t="s">
        <v>1359</v>
      </c>
      <c r="B270" s="274"/>
      <c r="C270" s="280" t="s">
        <v>384</v>
      </c>
      <c r="D270" s="277" t="s">
        <v>628</v>
      </c>
      <c r="E270" s="277" t="s">
        <v>743</v>
      </c>
      <c r="F270" s="277" t="s">
        <v>189</v>
      </c>
      <c r="G270" s="274"/>
      <c r="H270" s="285" t="s">
        <v>843</v>
      </c>
      <c r="I270" s="289" t="s">
        <v>1219</v>
      </c>
      <c r="J270" s="277" t="s">
        <v>946</v>
      </c>
      <c r="K270" s="276" t="s">
        <v>1055</v>
      </c>
    </row>
    <row r="271" spans="1:11" ht="15.6" x14ac:dyDescent="0.25">
      <c r="A271" s="274" t="s">
        <v>1359</v>
      </c>
      <c r="B271" s="274"/>
      <c r="C271" s="280" t="s">
        <v>384</v>
      </c>
      <c r="D271" s="277" t="s">
        <v>628</v>
      </c>
      <c r="E271" s="277" t="s">
        <v>743</v>
      </c>
      <c r="F271" s="277" t="s">
        <v>738</v>
      </c>
      <c r="G271" s="274"/>
      <c r="H271" s="285" t="s">
        <v>843</v>
      </c>
      <c r="I271" s="289" t="s">
        <v>1219</v>
      </c>
      <c r="J271" s="277" t="s">
        <v>946</v>
      </c>
      <c r="K271" s="276" t="s">
        <v>1055</v>
      </c>
    </row>
    <row r="272" spans="1:11" ht="15.6" x14ac:dyDescent="0.25">
      <c r="A272" s="274"/>
      <c r="B272" s="274"/>
      <c r="C272" s="280" t="s">
        <v>481</v>
      </c>
      <c r="D272" s="277" t="s">
        <v>622</v>
      </c>
      <c r="E272" s="277" t="s">
        <v>743</v>
      </c>
      <c r="F272" s="277" t="s">
        <v>203</v>
      </c>
      <c r="G272" s="274"/>
      <c r="H272" s="285" t="s">
        <v>843</v>
      </c>
      <c r="I272" s="285" t="s">
        <v>1219</v>
      </c>
      <c r="J272" s="277" t="s">
        <v>1265</v>
      </c>
      <c r="K272" s="276" t="s">
        <v>1055</v>
      </c>
    </row>
    <row r="273" spans="1:11" ht="15.6" x14ac:dyDescent="0.25">
      <c r="A273" s="274" t="s">
        <v>1272</v>
      </c>
      <c r="B273" s="274"/>
      <c r="C273" s="280" t="s">
        <v>353</v>
      </c>
      <c r="D273" s="277" t="s">
        <v>599</v>
      </c>
      <c r="E273" s="277" t="s">
        <v>770</v>
      </c>
      <c r="F273" s="277" t="s">
        <v>186</v>
      </c>
      <c r="G273" s="274"/>
      <c r="H273" s="285" t="s">
        <v>175</v>
      </c>
      <c r="I273" s="289" t="s">
        <v>1218</v>
      </c>
      <c r="J273" s="277" t="s">
        <v>925</v>
      </c>
      <c r="K273" s="276" t="s">
        <v>1120</v>
      </c>
    </row>
    <row r="274" spans="1:11" ht="15.6" x14ac:dyDescent="0.25">
      <c r="A274" s="274" t="s">
        <v>1360</v>
      </c>
      <c r="B274" s="274"/>
      <c r="C274" s="280" t="s">
        <v>348</v>
      </c>
      <c r="D274" s="277" t="s">
        <v>595</v>
      </c>
      <c r="E274" s="277" t="s">
        <v>743</v>
      </c>
      <c r="F274" s="277" t="s">
        <v>187</v>
      </c>
      <c r="G274" s="274"/>
      <c r="H274" s="285" t="s">
        <v>175</v>
      </c>
      <c r="I274" s="289" t="s">
        <v>1349</v>
      </c>
      <c r="J274" s="277" t="s">
        <v>1248</v>
      </c>
      <c r="K274" s="276" t="s">
        <v>1116</v>
      </c>
    </row>
    <row r="275" spans="1:11" ht="15.6" x14ac:dyDescent="0.25">
      <c r="A275" s="274" t="s">
        <v>1360</v>
      </c>
      <c r="B275" s="274"/>
      <c r="C275" s="280" t="s">
        <v>348</v>
      </c>
      <c r="D275" s="277" t="s">
        <v>595</v>
      </c>
      <c r="E275" s="277" t="s">
        <v>743</v>
      </c>
      <c r="F275" s="277" t="s">
        <v>738</v>
      </c>
      <c r="G275" s="274"/>
      <c r="H275" s="285" t="s">
        <v>175</v>
      </c>
      <c r="I275" s="289" t="s">
        <v>1349</v>
      </c>
      <c r="J275" s="277" t="s">
        <v>1248</v>
      </c>
      <c r="K275" s="276" t="s">
        <v>1116</v>
      </c>
    </row>
    <row r="276" spans="1:11" ht="15.6" x14ac:dyDescent="0.25">
      <c r="A276" s="274" t="s">
        <v>1315</v>
      </c>
      <c r="B276" s="274"/>
      <c r="C276" s="280" t="s">
        <v>303</v>
      </c>
      <c r="D276" s="277" t="s">
        <v>550</v>
      </c>
      <c r="E276" s="277" t="s">
        <v>776</v>
      </c>
      <c r="F276" s="277" t="s">
        <v>186</v>
      </c>
      <c r="G276" s="274"/>
      <c r="H276" s="285" t="s">
        <v>175</v>
      </c>
      <c r="I276" s="289" t="s">
        <v>1218</v>
      </c>
      <c r="J276" s="277" t="s">
        <v>1232</v>
      </c>
      <c r="K276" s="276" t="s">
        <v>1078</v>
      </c>
    </row>
    <row r="277" spans="1:11" ht="15.6" x14ac:dyDescent="0.25">
      <c r="A277" s="274" t="s">
        <v>1361</v>
      </c>
      <c r="B277" s="274"/>
      <c r="C277" s="280" t="s">
        <v>350</v>
      </c>
      <c r="D277" s="277" t="s">
        <v>597</v>
      </c>
      <c r="E277" s="277" t="s">
        <v>743</v>
      </c>
      <c r="F277" s="277" t="s">
        <v>187</v>
      </c>
      <c r="G277" s="274"/>
      <c r="H277" s="285" t="s">
        <v>175</v>
      </c>
      <c r="I277" s="289" t="s">
        <v>1218</v>
      </c>
      <c r="J277" s="277" t="s">
        <v>922</v>
      </c>
      <c r="K277" s="276" t="s">
        <v>1118</v>
      </c>
    </row>
    <row r="278" spans="1:11" ht="15.6" x14ac:dyDescent="0.25">
      <c r="A278" s="274" t="s">
        <v>1361</v>
      </c>
      <c r="B278" s="274"/>
      <c r="C278" s="280" t="s">
        <v>350</v>
      </c>
      <c r="D278" s="277" t="s">
        <v>597</v>
      </c>
      <c r="E278" s="277" t="s">
        <v>743</v>
      </c>
      <c r="F278" s="277" t="s">
        <v>738</v>
      </c>
      <c r="G278" s="274"/>
      <c r="H278" s="285" t="s">
        <v>175</v>
      </c>
      <c r="I278" s="289" t="s">
        <v>1218</v>
      </c>
      <c r="J278" s="277" t="s">
        <v>922</v>
      </c>
      <c r="K278" s="276" t="s">
        <v>1118</v>
      </c>
    </row>
    <row r="279" spans="1:11" ht="15.6" x14ac:dyDescent="0.25">
      <c r="A279" s="274" t="s">
        <v>1362</v>
      </c>
      <c r="B279" s="274"/>
      <c r="C279" s="280" t="s">
        <v>282</v>
      </c>
      <c r="D279" s="277" t="s">
        <v>529</v>
      </c>
      <c r="E279" s="277" t="s">
        <v>743</v>
      </c>
      <c r="F279" s="277" t="s">
        <v>735</v>
      </c>
      <c r="G279" s="274"/>
      <c r="H279" s="285" t="s">
        <v>175</v>
      </c>
      <c r="I279" s="289" t="s">
        <v>1349</v>
      </c>
      <c r="J279" s="277" t="s">
        <v>874</v>
      </c>
      <c r="K279" s="276" t="s">
        <v>1055</v>
      </c>
    </row>
    <row r="280" spans="1:11" ht="15.6" x14ac:dyDescent="0.25">
      <c r="A280" s="274" t="s">
        <v>1362</v>
      </c>
      <c r="B280" s="274"/>
      <c r="C280" s="280" t="s">
        <v>282</v>
      </c>
      <c r="D280" s="277" t="s">
        <v>529</v>
      </c>
      <c r="E280" s="277" t="s">
        <v>743</v>
      </c>
      <c r="F280" s="277" t="s">
        <v>738</v>
      </c>
      <c r="G280" s="274"/>
      <c r="H280" s="285" t="s">
        <v>175</v>
      </c>
      <c r="I280" s="289" t="s">
        <v>1349</v>
      </c>
      <c r="J280" s="277" t="s">
        <v>874</v>
      </c>
      <c r="K280" s="276" t="s">
        <v>1055</v>
      </c>
    </row>
    <row r="281" spans="1:11" ht="15.6" x14ac:dyDescent="0.25">
      <c r="A281" s="274"/>
      <c r="B281" s="274"/>
      <c r="C281" s="280" t="s">
        <v>304</v>
      </c>
      <c r="D281" s="277" t="s">
        <v>551</v>
      </c>
      <c r="E281" s="277" t="s">
        <v>753</v>
      </c>
      <c r="F281" s="277" t="s">
        <v>186</v>
      </c>
      <c r="G281" s="274"/>
      <c r="H281" s="285" t="s">
        <v>42</v>
      </c>
      <c r="I281" s="285" t="s">
        <v>1219</v>
      </c>
      <c r="J281" s="277" t="s">
        <v>884</v>
      </c>
      <c r="K281" s="276" t="s">
        <v>1079</v>
      </c>
    </row>
    <row r="282" spans="1:11" ht="15.6" x14ac:dyDescent="0.25">
      <c r="A282" s="274" t="s">
        <v>1363</v>
      </c>
      <c r="B282" s="274"/>
      <c r="C282" s="281" t="s">
        <v>351</v>
      </c>
      <c r="D282" s="282" t="s">
        <v>566</v>
      </c>
      <c r="E282" s="277" t="s">
        <v>743</v>
      </c>
      <c r="F282" s="282" t="s">
        <v>738</v>
      </c>
      <c r="G282" s="274"/>
      <c r="H282" s="287" t="s">
        <v>844</v>
      </c>
      <c r="I282" s="289" t="s">
        <v>1218</v>
      </c>
      <c r="J282" s="282" t="s">
        <v>923</v>
      </c>
      <c r="K282" s="276" t="s">
        <v>1055</v>
      </c>
    </row>
    <row r="283" spans="1:11" ht="15.6" x14ac:dyDescent="0.25">
      <c r="A283" s="274" t="s">
        <v>1415</v>
      </c>
      <c r="B283" s="274"/>
      <c r="C283" s="280" t="s">
        <v>312</v>
      </c>
      <c r="D283" s="277" t="s">
        <v>559</v>
      </c>
      <c r="E283" s="277" t="s">
        <v>741</v>
      </c>
      <c r="F283" s="277" t="s">
        <v>181</v>
      </c>
      <c r="G283" s="274"/>
      <c r="H283" s="285" t="s">
        <v>175</v>
      </c>
      <c r="I283" s="289" t="s">
        <v>1218</v>
      </c>
      <c r="J283" s="277" t="s">
        <v>891</v>
      </c>
      <c r="K283" s="276" t="s">
        <v>1085</v>
      </c>
    </row>
    <row r="284" spans="1:11" ht="15.6" x14ac:dyDescent="0.25">
      <c r="A284" s="274" t="s">
        <v>1306</v>
      </c>
      <c r="B284" s="274"/>
      <c r="C284" s="280" t="s">
        <v>305</v>
      </c>
      <c r="D284" s="277" t="s">
        <v>552</v>
      </c>
      <c r="E284" s="277" t="s">
        <v>753</v>
      </c>
      <c r="F284" s="277" t="s">
        <v>186</v>
      </c>
      <c r="G284" s="274"/>
      <c r="H284" s="285" t="s">
        <v>844</v>
      </c>
      <c r="I284" s="289" t="s">
        <v>1218</v>
      </c>
      <c r="J284" s="277" t="s">
        <v>887</v>
      </c>
      <c r="K284" s="276" t="s">
        <v>1049</v>
      </c>
    </row>
    <row r="285" spans="1:11" ht="15.6" x14ac:dyDescent="0.25">
      <c r="A285" s="274"/>
      <c r="B285" s="274"/>
      <c r="C285" s="280" t="s">
        <v>302</v>
      </c>
      <c r="D285" s="277" t="s">
        <v>549</v>
      </c>
      <c r="E285" s="277" t="s">
        <v>743</v>
      </c>
      <c r="F285" s="277" t="s">
        <v>737</v>
      </c>
      <c r="G285" s="274"/>
      <c r="H285" s="285" t="s">
        <v>175</v>
      </c>
      <c r="I285" s="285" t="s">
        <v>1218</v>
      </c>
      <c r="J285" s="277" t="s">
        <v>886</v>
      </c>
      <c r="K285" s="276" t="s">
        <v>1055</v>
      </c>
    </row>
    <row r="286" spans="1:11" ht="15.6" x14ac:dyDescent="0.25">
      <c r="A286" s="274"/>
      <c r="B286" s="274"/>
      <c r="C286" s="280" t="s">
        <v>461</v>
      </c>
      <c r="D286" s="277" t="s">
        <v>704</v>
      </c>
      <c r="E286" s="277" t="s">
        <v>743</v>
      </c>
      <c r="F286" s="277" t="s">
        <v>198</v>
      </c>
      <c r="G286" s="274"/>
      <c r="H286" s="285" t="s">
        <v>175</v>
      </c>
      <c r="I286" s="285" t="s">
        <v>1219</v>
      </c>
      <c r="J286" s="277" t="s">
        <v>1008</v>
      </c>
      <c r="K286" s="276" t="s">
        <v>1055</v>
      </c>
    </row>
    <row r="287" spans="1:11" ht="15.6" x14ac:dyDescent="0.25">
      <c r="A287" s="274" t="s">
        <v>1404</v>
      </c>
      <c r="B287" s="274"/>
      <c r="C287" s="280" t="s">
        <v>462</v>
      </c>
      <c r="D287" s="277" t="s">
        <v>705</v>
      </c>
      <c r="E287" s="277" t="s">
        <v>837</v>
      </c>
      <c r="F287" s="277" t="s">
        <v>198</v>
      </c>
      <c r="G287" s="274"/>
      <c r="H287" s="285" t="s">
        <v>175</v>
      </c>
      <c r="I287" s="289" t="s">
        <v>1218</v>
      </c>
      <c r="J287" s="277" t="s">
        <v>1009</v>
      </c>
      <c r="K287" s="276" t="s">
        <v>1193</v>
      </c>
    </row>
    <row r="288" spans="1:11" ht="15.6" x14ac:dyDescent="0.25">
      <c r="A288" s="274"/>
      <c r="B288" s="274"/>
      <c r="C288" s="280" t="s">
        <v>461</v>
      </c>
      <c r="D288" s="277" t="s">
        <v>704</v>
      </c>
      <c r="E288" s="277" t="s">
        <v>743</v>
      </c>
      <c r="F288" s="277" t="s">
        <v>203</v>
      </c>
      <c r="G288" s="274"/>
      <c r="H288" s="285" t="s">
        <v>175</v>
      </c>
      <c r="I288" s="285" t="s">
        <v>1219</v>
      </c>
      <c r="J288" s="277" t="s">
        <v>1008</v>
      </c>
      <c r="K288" s="276" t="s">
        <v>1055</v>
      </c>
    </row>
    <row r="289" spans="1:11" ht="15.6" x14ac:dyDescent="0.25">
      <c r="A289" s="274" t="s">
        <v>1323</v>
      </c>
      <c r="B289" s="274"/>
      <c r="C289" s="280" t="s">
        <v>463</v>
      </c>
      <c r="D289" s="277" t="s">
        <v>706</v>
      </c>
      <c r="E289" s="277" t="s">
        <v>740</v>
      </c>
      <c r="F289" s="277" t="s">
        <v>198</v>
      </c>
      <c r="G289" s="274"/>
      <c r="H289" s="285" t="s">
        <v>843</v>
      </c>
      <c r="I289" s="289" t="s">
        <v>1218</v>
      </c>
      <c r="J289" s="277" t="s">
        <v>1010</v>
      </c>
      <c r="K289" s="276" t="s">
        <v>1194</v>
      </c>
    </row>
    <row r="290" spans="1:11" ht="15.6" x14ac:dyDescent="0.25">
      <c r="A290" s="274" t="s">
        <v>1374</v>
      </c>
      <c r="B290" s="274"/>
      <c r="C290" s="280" t="s">
        <v>372</v>
      </c>
      <c r="D290" s="277" t="s">
        <v>617</v>
      </c>
      <c r="E290" s="277" t="s">
        <v>743</v>
      </c>
      <c r="F290" s="277" t="s">
        <v>187</v>
      </c>
      <c r="G290" s="274"/>
      <c r="H290" s="285" t="s">
        <v>843</v>
      </c>
      <c r="I290" s="289" t="s">
        <v>1349</v>
      </c>
      <c r="J290" s="277" t="s">
        <v>937</v>
      </c>
      <c r="K290" s="276" t="s">
        <v>1036</v>
      </c>
    </row>
    <row r="291" spans="1:11" ht="15.6" x14ac:dyDescent="0.25">
      <c r="A291" s="274" t="s">
        <v>1374</v>
      </c>
      <c r="B291" s="274"/>
      <c r="C291" s="280" t="s">
        <v>372</v>
      </c>
      <c r="D291" s="277" t="s">
        <v>617</v>
      </c>
      <c r="E291" s="277" t="s">
        <v>743</v>
      </c>
      <c r="F291" s="277" t="s">
        <v>738</v>
      </c>
      <c r="G291" s="274"/>
      <c r="H291" s="285" t="s">
        <v>843</v>
      </c>
      <c r="I291" s="289" t="s">
        <v>1349</v>
      </c>
      <c r="J291" s="277" t="s">
        <v>937</v>
      </c>
      <c r="K291" s="276" t="s">
        <v>1036</v>
      </c>
    </row>
    <row r="292" spans="1:11" ht="15.6" x14ac:dyDescent="0.25">
      <c r="A292" s="274" t="s">
        <v>1378</v>
      </c>
      <c r="B292" s="274"/>
      <c r="C292" s="280" t="s">
        <v>336</v>
      </c>
      <c r="D292" s="277" t="s">
        <v>583</v>
      </c>
      <c r="E292" s="277" t="s">
        <v>743</v>
      </c>
      <c r="F292" s="277" t="s">
        <v>194</v>
      </c>
      <c r="G292" s="274"/>
      <c r="H292" s="285" t="s">
        <v>843</v>
      </c>
      <c r="I292" s="289" t="s">
        <v>1218</v>
      </c>
      <c r="J292" s="277" t="s">
        <v>1239</v>
      </c>
      <c r="K292" s="276" t="s">
        <v>1036</v>
      </c>
    </row>
    <row r="293" spans="1:11" ht="15.6" x14ac:dyDescent="0.25">
      <c r="A293" s="274" t="s">
        <v>1378</v>
      </c>
      <c r="B293" s="274"/>
      <c r="C293" s="280" t="s">
        <v>336</v>
      </c>
      <c r="D293" s="277" t="s">
        <v>583</v>
      </c>
      <c r="E293" s="277" t="s">
        <v>743</v>
      </c>
      <c r="F293" s="277" t="s">
        <v>189</v>
      </c>
      <c r="G293" s="274"/>
      <c r="H293" s="285" t="s">
        <v>843</v>
      </c>
      <c r="I293" s="289" t="s">
        <v>1218</v>
      </c>
      <c r="J293" s="277" t="s">
        <v>1239</v>
      </c>
      <c r="K293" s="276" t="s">
        <v>1036</v>
      </c>
    </row>
    <row r="294" spans="1:11" ht="15.6" x14ac:dyDescent="0.25">
      <c r="A294" s="274" t="s">
        <v>1379</v>
      </c>
      <c r="B294" s="274"/>
      <c r="C294" s="280" t="s">
        <v>486</v>
      </c>
      <c r="D294" s="277" t="s">
        <v>727</v>
      </c>
      <c r="E294" s="277" t="s">
        <v>743</v>
      </c>
      <c r="F294" s="277" t="s">
        <v>203</v>
      </c>
      <c r="G294" s="274"/>
      <c r="H294" s="285" t="s">
        <v>175</v>
      </c>
      <c r="I294" s="289" t="s">
        <v>1349</v>
      </c>
      <c r="J294" s="277" t="s">
        <v>1011</v>
      </c>
      <c r="K294" s="276" t="s">
        <v>1055</v>
      </c>
    </row>
    <row r="295" spans="1:11" ht="15.6" x14ac:dyDescent="0.25">
      <c r="A295" s="274" t="s">
        <v>1396</v>
      </c>
      <c r="B295" s="274"/>
      <c r="C295" s="280" t="s">
        <v>306</v>
      </c>
      <c r="D295" s="277" t="s">
        <v>553</v>
      </c>
      <c r="E295" s="277" t="s">
        <v>744</v>
      </c>
      <c r="F295" s="277" t="s">
        <v>186</v>
      </c>
      <c r="G295" s="274"/>
      <c r="H295" s="285" t="s">
        <v>843</v>
      </c>
      <c r="I295" s="289" t="s">
        <v>1218</v>
      </c>
      <c r="J295" s="277" t="s">
        <v>888</v>
      </c>
      <c r="K295" s="276" t="s">
        <v>1080</v>
      </c>
    </row>
    <row r="296" spans="1:11" ht="15.6" x14ac:dyDescent="0.25">
      <c r="A296" s="274" t="s">
        <v>128</v>
      </c>
      <c r="B296" s="274"/>
      <c r="C296" s="280" t="s">
        <v>338</v>
      </c>
      <c r="D296" s="277" t="s">
        <v>585</v>
      </c>
      <c r="E296" s="277" t="s">
        <v>796</v>
      </c>
      <c r="F296" s="277" t="s">
        <v>187</v>
      </c>
      <c r="G296" s="274"/>
      <c r="H296" s="285" t="s">
        <v>843</v>
      </c>
      <c r="I296" s="289" t="s">
        <v>1218</v>
      </c>
      <c r="J296" s="277" t="s">
        <v>912</v>
      </c>
      <c r="K296" s="276" t="s">
        <v>1109</v>
      </c>
    </row>
    <row r="297" spans="1:11" ht="15.6" x14ac:dyDescent="0.25">
      <c r="A297" s="274" t="s">
        <v>1455</v>
      </c>
      <c r="B297" s="274"/>
      <c r="C297" s="280" t="s">
        <v>422</v>
      </c>
      <c r="D297" s="277" t="s">
        <v>665</v>
      </c>
      <c r="E297" s="277" t="s">
        <v>826</v>
      </c>
      <c r="F297" s="277" t="s">
        <v>201</v>
      </c>
      <c r="G297" s="274"/>
      <c r="H297" s="285" t="s">
        <v>845</v>
      </c>
      <c r="I297" s="289" t="s">
        <v>1218</v>
      </c>
      <c r="J297" s="277" t="s">
        <v>976</v>
      </c>
      <c r="K297" s="276" t="s">
        <v>1167</v>
      </c>
    </row>
    <row r="298" spans="1:11" ht="15.6" x14ac:dyDescent="0.25">
      <c r="A298" s="274" t="s">
        <v>1279</v>
      </c>
      <c r="B298" s="274"/>
      <c r="C298" s="280" t="s">
        <v>313</v>
      </c>
      <c r="D298" s="277" t="s">
        <v>560</v>
      </c>
      <c r="E298" s="277" t="s">
        <v>761</v>
      </c>
      <c r="F298" s="277" t="s">
        <v>181</v>
      </c>
      <c r="G298" s="274"/>
      <c r="H298" s="285" t="s">
        <v>175</v>
      </c>
      <c r="I298" s="289" t="s">
        <v>1218</v>
      </c>
      <c r="J298" s="277" t="s">
        <v>892</v>
      </c>
      <c r="K298" s="276" t="s">
        <v>1086</v>
      </c>
    </row>
    <row r="299" spans="1:11" ht="15.6" x14ac:dyDescent="0.25">
      <c r="A299" s="274" t="s">
        <v>1377</v>
      </c>
      <c r="B299" s="274"/>
      <c r="C299" s="280" t="s">
        <v>317</v>
      </c>
      <c r="D299" s="277" t="s">
        <v>564</v>
      </c>
      <c r="E299" s="277" t="s">
        <v>780</v>
      </c>
      <c r="F299" s="277" t="s">
        <v>737</v>
      </c>
      <c r="G299" s="274"/>
      <c r="H299" s="285" t="s">
        <v>843</v>
      </c>
      <c r="I299" s="289" t="s">
        <v>1218</v>
      </c>
      <c r="J299" s="277" t="s">
        <v>1236</v>
      </c>
      <c r="K299" s="276" t="s">
        <v>1090</v>
      </c>
    </row>
    <row r="300" spans="1:11" ht="15.6" x14ac:dyDescent="0.25">
      <c r="A300" s="274"/>
      <c r="B300" s="274"/>
      <c r="C300" s="280" t="s">
        <v>314</v>
      </c>
      <c r="D300" s="277" t="s">
        <v>561</v>
      </c>
      <c r="E300" s="277" t="s">
        <v>762</v>
      </c>
      <c r="F300" s="277" t="s">
        <v>181</v>
      </c>
      <c r="G300" s="274"/>
      <c r="H300" s="285" t="s">
        <v>175</v>
      </c>
      <c r="I300" s="285" t="s">
        <v>1219</v>
      </c>
      <c r="J300" s="277" t="s">
        <v>893</v>
      </c>
      <c r="K300" s="276" t="s">
        <v>1087</v>
      </c>
    </row>
    <row r="301" spans="1:11" ht="15.6" x14ac:dyDescent="0.25">
      <c r="A301" s="274" t="s">
        <v>141</v>
      </c>
      <c r="B301" s="274"/>
      <c r="C301" s="280" t="s">
        <v>476</v>
      </c>
      <c r="D301" s="277" t="s">
        <v>719</v>
      </c>
      <c r="E301" s="277" t="s">
        <v>834</v>
      </c>
      <c r="F301" s="277" t="s">
        <v>197</v>
      </c>
      <c r="G301" s="274"/>
      <c r="H301" s="285" t="s">
        <v>843</v>
      </c>
      <c r="I301" s="289" t="s">
        <v>1218</v>
      </c>
      <c r="J301" s="277" t="s">
        <v>1020</v>
      </c>
      <c r="K301" s="276" t="s">
        <v>1205</v>
      </c>
    </row>
    <row r="302" spans="1:11" ht="15.6" x14ac:dyDescent="0.25">
      <c r="A302" s="274" t="s">
        <v>113</v>
      </c>
      <c r="B302" s="274"/>
      <c r="C302" s="280" t="s">
        <v>292</v>
      </c>
      <c r="D302" s="277" t="s">
        <v>539</v>
      </c>
      <c r="E302" s="277" t="s">
        <v>768</v>
      </c>
      <c r="F302" s="277" t="s">
        <v>737</v>
      </c>
      <c r="G302" s="274"/>
      <c r="H302" s="285" t="s">
        <v>175</v>
      </c>
      <c r="I302" s="289" t="s">
        <v>1219</v>
      </c>
      <c r="J302" s="277" t="s">
        <v>880</v>
      </c>
      <c r="K302" s="276" t="s">
        <v>1071</v>
      </c>
    </row>
    <row r="303" spans="1:11" ht="15.6" x14ac:dyDescent="0.25">
      <c r="A303" s="274" t="s">
        <v>113</v>
      </c>
      <c r="B303" s="274"/>
      <c r="C303" s="280" t="s">
        <v>292</v>
      </c>
      <c r="D303" s="277" t="s">
        <v>539</v>
      </c>
      <c r="E303" s="277" t="s">
        <v>768</v>
      </c>
      <c r="F303" s="277" t="s">
        <v>738</v>
      </c>
      <c r="G303" s="274"/>
      <c r="H303" s="285" t="s">
        <v>175</v>
      </c>
      <c r="I303" s="289" t="s">
        <v>1219</v>
      </c>
      <c r="J303" s="277" t="s">
        <v>880</v>
      </c>
      <c r="K303" s="276" t="s">
        <v>1071</v>
      </c>
    </row>
    <row r="304" spans="1:11" ht="15.6" x14ac:dyDescent="0.25">
      <c r="A304" s="274" t="s">
        <v>1332</v>
      </c>
      <c r="B304" s="274"/>
      <c r="C304" s="280" t="s">
        <v>289</v>
      </c>
      <c r="D304" s="277" t="s">
        <v>536</v>
      </c>
      <c r="E304" s="277" t="s">
        <v>766</v>
      </c>
      <c r="F304" s="277" t="s">
        <v>735</v>
      </c>
      <c r="G304" s="274"/>
      <c r="H304" s="285" t="s">
        <v>843</v>
      </c>
      <c r="I304" s="289" t="s">
        <v>1218</v>
      </c>
      <c r="J304" s="277" t="s">
        <v>878</v>
      </c>
      <c r="K304" s="276" t="s">
        <v>1068</v>
      </c>
    </row>
    <row r="305" spans="1:11" ht="15.6" x14ac:dyDescent="0.25">
      <c r="A305" s="274" t="s">
        <v>1332</v>
      </c>
      <c r="B305" s="274"/>
      <c r="C305" s="280" t="s">
        <v>289</v>
      </c>
      <c r="D305" s="277" t="s">
        <v>536</v>
      </c>
      <c r="E305" s="277" t="s">
        <v>766</v>
      </c>
      <c r="F305" s="277" t="s">
        <v>738</v>
      </c>
      <c r="G305" s="274"/>
      <c r="H305" s="285" t="s">
        <v>843</v>
      </c>
      <c r="I305" s="289" t="s">
        <v>1218</v>
      </c>
      <c r="J305" s="277" t="s">
        <v>878</v>
      </c>
      <c r="K305" s="276" t="s">
        <v>1068</v>
      </c>
    </row>
    <row r="306" spans="1:11" ht="15.6" x14ac:dyDescent="0.25">
      <c r="A306" s="274" t="s">
        <v>1372</v>
      </c>
      <c r="B306" s="274"/>
      <c r="C306" s="280" t="s">
        <v>287</v>
      </c>
      <c r="D306" s="277" t="s">
        <v>534</v>
      </c>
      <c r="E306" s="277" t="s">
        <v>755</v>
      </c>
      <c r="F306" s="277" t="s">
        <v>735</v>
      </c>
      <c r="G306" s="274"/>
      <c r="H306" s="285" t="s">
        <v>175</v>
      </c>
      <c r="I306" s="289" t="s">
        <v>1349</v>
      </c>
      <c r="J306" s="277" t="s">
        <v>1226</v>
      </c>
      <c r="K306" s="276" t="s">
        <v>1055</v>
      </c>
    </row>
    <row r="307" spans="1:11" ht="15.6" x14ac:dyDescent="0.25">
      <c r="A307" s="274" t="s">
        <v>1372</v>
      </c>
      <c r="B307" s="274"/>
      <c r="C307" s="280" t="s">
        <v>287</v>
      </c>
      <c r="D307" s="277" t="s">
        <v>534</v>
      </c>
      <c r="E307" s="277" t="s">
        <v>755</v>
      </c>
      <c r="F307" s="277" t="s">
        <v>187</v>
      </c>
      <c r="G307" s="274"/>
      <c r="H307" s="285" t="s">
        <v>175</v>
      </c>
      <c r="I307" s="289" t="s">
        <v>1349</v>
      </c>
      <c r="J307" s="277" t="s">
        <v>1226</v>
      </c>
      <c r="K307" s="276" t="s">
        <v>1055</v>
      </c>
    </row>
    <row r="308" spans="1:11" ht="15.6" x14ac:dyDescent="0.25">
      <c r="A308" s="274" t="s">
        <v>1372</v>
      </c>
      <c r="B308" s="274"/>
      <c r="C308" s="280" t="s">
        <v>287</v>
      </c>
      <c r="D308" s="277" t="s">
        <v>534</v>
      </c>
      <c r="E308" s="277" t="s">
        <v>755</v>
      </c>
      <c r="F308" s="277" t="s">
        <v>738</v>
      </c>
      <c r="G308" s="274"/>
      <c r="H308" s="285" t="s">
        <v>175</v>
      </c>
      <c r="I308" s="289" t="s">
        <v>1349</v>
      </c>
      <c r="J308" s="277" t="s">
        <v>1226</v>
      </c>
      <c r="K308" s="276" t="s">
        <v>1055</v>
      </c>
    </row>
    <row r="309" spans="1:11" ht="15.6" x14ac:dyDescent="0.25">
      <c r="A309" s="274"/>
      <c r="B309" s="274"/>
      <c r="C309" s="280" t="s">
        <v>267</v>
      </c>
      <c r="D309" s="277" t="s">
        <v>514</v>
      </c>
      <c r="E309" s="277" t="s">
        <v>755</v>
      </c>
      <c r="F309" s="277" t="s">
        <v>734</v>
      </c>
      <c r="G309" s="274"/>
      <c r="H309" s="285" t="s">
        <v>175</v>
      </c>
      <c r="I309" s="285" t="s">
        <v>1218</v>
      </c>
      <c r="J309" s="277" t="s">
        <v>1223</v>
      </c>
      <c r="K309" s="276" t="s">
        <v>1051</v>
      </c>
    </row>
    <row r="310" spans="1:11" ht="15.6" x14ac:dyDescent="0.25">
      <c r="A310" s="274" t="s">
        <v>1273</v>
      </c>
      <c r="B310" s="274"/>
      <c r="C310" s="280" t="s">
        <v>309</v>
      </c>
      <c r="D310" s="277" t="s">
        <v>556</v>
      </c>
      <c r="E310" s="277" t="s">
        <v>777</v>
      </c>
      <c r="F310" s="277" t="s">
        <v>186</v>
      </c>
      <c r="G310" s="274"/>
      <c r="H310" s="285" t="s">
        <v>843</v>
      </c>
      <c r="I310" s="289" t="s">
        <v>1218</v>
      </c>
      <c r="J310" s="277" t="s">
        <v>1233</v>
      </c>
      <c r="K310" s="276" t="s">
        <v>1083</v>
      </c>
    </row>
    <row r="311" spans="1:11" ht="15.6" x14ac:dyDescent="0.25">
      <c r="A311" s="274"/>
      <c r="B311" s="274"/>
      <c r="C311" s="280" t="s">
        <v>267</v>
      </c>
      <c r="D311" s="277" t="s">
        <v>514</v>
      </c>
      <c r="E311" s="277" t="s">
        <v>755</v>
      </c>
      <c r="F311" s="277" t="s">
        <v>737</v>
      </c>
      <c r="G311" s="274"/>
      <c r="H311" s="285" t="s">
        <v>175</v>
      </c>
      <c r="I311" s="285" t="s">
        <v>1218</v>
      </c>
      <c r="J311" s="277" t="s">
        <v>1223</v>
      </c>
      <c r="K311" s="276" t="s">
        <v>1051</v>
      </c>
    </row>
    <row r="312" spans="1:11" ht="15.6" x14ac:dyDescent="0.25">
      <c r="A312" s="274" t="s">
        <v>1366</v>
      </c>
      <c r="B312" s="274"/>
      <c r="C312" s="280" t="s">
        <v>330</v>
      </c>
      <c r="D312" s="277" t="s">
        <v>577</v>
      </c>
      <c r="E312" s="277" t="s">
        <v>789</v>
      </c>
      <c r="F312" s="277" t="s">
        <v>194</v>
      </c>
      <c r="G312" s="274"/>
      <c r="H312" s="285" t="s">
        <v>175</v>
      </c>
      <c r="I312" s="289" t="s">
        <v>1349</v>
      </c>
      <c r="J312" s="277" t="s">
        <v>906</v>
      </c>
      <c r="K312" s="276" t="s">
        <v>1102</v>
      </c>
    </row>
    <row r="313" spans="1:11" ht="15.6" x14ac:dyDescent="0.25">
      <c r="A313" s="274" t="s">
        <v>1308</v>
      </c>
      <c r="B313" s="274"/>
      <c r="C313" s="280" t="s">
        <v>308</v>
      </c>
      <c r="D313" s="277" t="s">
        <v>555</v>
      </c>
      <c r="E313" s="277" t="s">
        <v>753</v>
      </c>
      <c r="F313" s="277" t="s">
        <v>186</v>
      </c>
      <c r="G313" s="274"/>
      <c r="H313" s="285" t="s">
        <v>175</v>
      </c>
      <c r="I313" s="289" t="s">
        <v>1219</v>
      </c>
      <c r="J313" s="277" t="s">
        <v>909</v>
      </c>
      <c r="K313" s="276" t="s">
        <v>1082</v>
      </c>
    </row>
    <row r="314" spans="1:11" ht="15.6" x14ac:dyDescent="0.25">
      <c r="A314" s="274" t="s">
        <v>1365</v>
      </c>
      <c r="B314" s="274"/>
      <c r="C314" s="281" t="s">
        <v>284</v>
      </c>
      <c r="D314" s="282" t="s">
        <v>531</v>
      </c>
      <c r="E314" s="277" t="s">
        <v>763</v>
      </c>
      <c r="F314" s="282" t="s">
        <v>735</v>
      </c>
      <c r="G314" s="274"/>
      <c r="H314" s="287" t="s">
        <v>843</v>
      </c>
      <c r="I314" s="289" t="s">
        <v>1349</v>
      </c>
      <c r="J314" s="282" t="s">
        <v>1225</v>
      </c>
      <c r="K314" s="276" t="s">
        <v>1064</v>
      </c>
    </row>
    <row r="315" spans="1:11" ht="15.6" x14ac:dyDescent="0.25">
      <c r="A315" s="274" t="s">
        <v>1365</v>
      </c>
      <c r="B315" s="274"/>
      <c r="C315" s="281" t="s">
        <v>284</v>
      </c>
      <c r="D315" s="282" t="s">
        <v>531</v>
      </c>
      <c r="E315" s="277" t="s">
        <v>763</v>
      </c>
      <c r="F315" s="282" t="s">
        <v>738</v>
      </c>
      <c r="G315" s="274"/>
      <c r="H315" s="287" t="s">
        <v>843</v>
      </c>
      <c r="I315" s="289" t="s">
        <v>1349</v>
      </c>
      <c r="J315" s="282" t="s">
        <v>1225</v>
      </c>
      <c r="K315" s="276" t="s">
        <v>1064</v>
      </c>
    </row>
    <row r="316" spans="1:11" ht="15.6" x14ac:dyDescent="0.25">
      <c r="A316" s="274" t="s">
        <v>171</v>
      </c>
      <c r="B316" s="274"/>
      <c r="C316" s="280" t="s">
        <v>362</v>
      </c>
      <c r="D316" s="277" t="s">
        <v>607</v>
      </c>
      <c r="E316" s="277" t="s">
        <v>784</v>
      </c>
      <c r="F316" s="277" t="s">
        <v>187</v>
      </c>
      <c r="G316" s="274"/>
      <c r="H316" s="285" t="s">
        <v>843</v>
      </c>
      <c r="I316" s="289" t="s">
        <v>1218</v>
      </c>
      <c r="J316" s="277" t="s">
        <v>1247</v>
      </c>
      <c r="K316" s="276" t="s">
        <v>1096</v>
      </c>
    </row>
    <row r="317" spans="1:11" ht="15.6" x14ac:dyDescent="0.25">
      <c r="A317" s="274" t="s">
        <v>173</v>
      </c>
      <c r="B317" s="274"/>
      <c r="C317" s="280" t="s">
        <v>324</v>
      </c>
      <c r="D317" s="277" t="s">
        <v>571</v>
      </c>
      <c r="E317" s="277" t="s">
        <v>784</v>
      </c>
      <c r="F317" s="277" t="s">
        <v>194</v>
      </c>
      <c r="G317" s="274"/>
      <c r="H317" s="285" t="s">
        <v>843</v>
      </c>
      <c r="I317" s="289" t="s">
        <v>1218</v>
      </c>
      <c r="J317" s="277" t="s">
        <v>900</v>
      </c>
      <c r="K317" s="276" t="s">
        <v>1096</v>
      </c>
    </row>
    <row r="318" spans="1:11" ht="15.6" x14ac:dyDescent="0.25">
      <c r="A318" s="274" t="s">
        <v>173</v>
      </c>
      <c r="B318" s="274"/>
      <c r="C318" s="280" t="s">
        <v>324</v>
      </c>
      <c r="D318" s="277" t="s">
        <v>571</v>
      </c>
      <c r="E318" s="277" t="s">
        <v>784</v>
      </c>
      <c r="F318" s="277" t="s">
        <v>208</v>
      </c>
      <c r="G318" s="274"/>
      <c r="H318" s="285" t="s">
        <v>843</v>
      </c>
      <c r="I318" s="289" t="s">
        <v>1218</v>
      </c>
      <c r="J318" s="277" t="s">
        <v>900</v>
      </c>
      <c r="K318" s="276" t="s">
        <v>1096</v>
      </c>
    </row>
    <row r="319" spans="1:11" ht="15.6" x14ac:dyDescent="0.25">
      <c r="A319" s="274" t="s">
        <v>1274</v>
      </c>
      <c r="B319" s="274"/>
      <c r="C319" s="280" t="s">
        <v>394</v>
      </c>
      <c r="D319" s="277" t="s">
        <v>638</v>
      </c>
      <c r="E319" s="277" t="s">
        <v>784</v>
      </c>
      <c r="F319" s="277" t="s">
        <v>238</v>
      </c>
      <c r="G319" s="274"/>
      <c r="H319" s="285" t="s">
        <v>843</v>
      </c>
      <c r="I319" s="289" t="s">
        <v>1218</v>
      </c>
      <c r="J319" s="277" t="s">
        <v>955</v>
      </c>
      <c r="K319" s="276" t="s">
        <v>1148</v>
      </c>
    </row>
    <row r="320" spans="1:11" ht="15.6" x14ac:dyDescent="0.25">
      <c r="A320" s="274" t="s">
        <v>152</v>
      </c>
      <c r="B320" s="274"/>
      <c r="C320" s="280" t="s">
        <v>288</v>
      </c>
      <c r="D320" s="277" t="s">
        <v>535</v>
      </c>
      <c r="E320" s="277" t="s">
        <v>765</v>
      </c>
      <c r="F320" s="277" t="s">
        <v>735</v>
      </c>
      <c r="G320" s="274"/>
      <c r="H320" s="285" t="s">
        <v>843</v>
      </c>
      <c r="I320" s="289" t="s">
        <v>1218</v>
      </c>
      <c r="J320" s="277" t="s">
        <v>1227</v>
      </c>
      <c r="K320" s="276" t="s">
        <v>1067</v>
      </c>
    </row>
    <row r="321" spans="1:11" ht="15.6" x14ac:dyDescent="0.25">
      <c r="A321" s="274" t="s">
        <v>1443</v>
      </c>
      <c r="B321" s="274"/>
      <c r="C321" s="280" t="s">
        <v>435</v>
      </c>
      <c r="D321" s="277" t="s">
        <v>678</v>
      </c>
      <c r="E321" s="277" t="s">
        <v>759</v>
      </c>
      <c r="F321" s="277" t="s">
        <v>241</v>
      </c>
      <c r="G321" s="274"/>
      <c r="H321" s="285" t="s">
        <v>843</v>
      </c>
      <c r="I321" s="289" t="s">
        <v>1349</v>
      </c>
      <c r="J321" s="277" t="s">
        <v>984</v>
      </c>
      <c r="K321" s="276" t="s">
        <v>1175</v>
      </c>
    </row>
    <row r="322" spans="1:11" ht="15.6" x14ac:dyDescent="0.25">
      <c r="A322" s="274" t="s">
        <v>172</v>
      </c>
      <c r="B322" s="274"/>
      <c r="C322" s="280" t="s">
        <v>275</v>
      </c>
      <c r="D322" s="277" t="s">
        <v>522</v>
      </c>
      <c r="E322" s="277" t="s">
        <v>758</v>
      </c>
      <c r="F322" s="277" t="s">
        <v>735</v>
      </c>
      <c r="G322" s="274"/>
      <c r="H322" s="285" t="s">
        <v>175</v>
      </c>
      <c r="I322" s="289" t="s">
        <v>1218</v>
      </c>
      <c r="J322" s="277" t="s">
        <v>868</v>
      </c>
      <c r="K322" s="276" t="s">
        <v>1057</v>
      </c>
    </row>
    <row r="323" spans="1:11" ht="15.6" x14ac:dyDescent="0.25">
      <c r="A323" s="274" t="s">
        <v>172</v>
      </c>
      <c r="B323" s="274"/>
      <c r="C323" s="280" t="s">
        <v>275</v>
      </c>
      <c r="D323" s="277" t="s">
        <v>522</v>
      </c>
      <c r="E323" s="277" t="s">
        <v>758</v>
      </c>
      <c r="F323" s="277" t="s">
        <v>187</v>
      </c>
      <c r="G323" s="274"/>
      <c r="H323" s="285" t="s">
        <v>175</v>
      </c>
      <c r="I323" s="289" t="s">
        <v>1218</v>
      </c>
      <c r="J323" s="277" t="s">
        <v>868</v>
      </c>
      <c r="K323" s="276" t="s">
        <v>1057</v>
      </c>
    </row>
    <row r="324" spans="1:11" ht="15.6" x14ac:dyDescent="0.25">
      <c r="A324" s="274" t="s">
        <v>1398</v>
      </c>
      <c r="B324" s="274"/>
      <c r="C324" s="280" t="s">
        <v>315</v>
      </c>
      <c r="D324" s="277" t="s">
        <v>562</v>
      </c>
      <c r="E324" s="277" t="s">
        <v>744</v>
      </c>
      <c r="F324" s="277" t="s">
        <v>181</v>
      </c>
      <c r="G324" s="274"/>
      <c r="H324" s="285" t="s">
        <v>175</v>
      </c>
      <c r="I324" s="289" t="s">
        <v>1218</v>
      </c>
      <c r="J324" s="277" t="s">
        <v>894</v>
      </c>
      <c r="K324" s="276" t="s">
        <v>1088</v>
      </c>
    </row>
    <row r="325" spans="1:11" ht="15.6" x14ac:dyDescent="0.25">
      <c r="A325" s="274" t="s">
        <v>1309</v>
      </c>
      <c r="B325" s="274"/>
      <c r="C325" s="280" t="s">
        <v>310</v>
      </c>
      <c r="D325" s="277" t="s">
        <v>557</v>
      </c>
      <c r="E325" s="277" t="s">
        <v>753</v>
      </c>
      <c r="F325" s="277" t="s">
        <v>186</v>
      </c>
      <c r="G325" s="274"/>
      <c r="H325" s="285" t="s">
        <v>42</v>
      </c>
      <c r="I325" s="289" t="s">
        <v>1219</v>
      </c>
      <c r="J325" s="277" t="s">
        <v>876</v>
      </c>
      <c r="K325" s="276" t="s">
        <v>1065</v>
      </c>
    </row>
    <row r="326" spans="1:11" ht="15.6" x14ac:dyDescent="0.25">
      <c r="A326" s="274" t="s">
        <v>166</v>
      </c>
      <c r="B326" s="274"/>
      <c r="C326" s="280" t="s">
        <v>354</v>
      </c>
      <c r="D326" s="277" t="s">
        <v>600</v>
      </c>
      <c r="E326" s="277" t="s">
        <v>804</v>
      </c>
      <c r="F326" s="277" t="s">
        <v>187</v>
      </c>
      <c r="G326" s="274"/>
      <c r="H326" s="285" t="s">
        <v>845</v>
      </c>
      <c r="I326" s="289" t="s">
        <v>1218</v>
      </c>
      <c r="J326" s="277" t="s">
        <v>1243</v>
      </c>
      <c r="K326" s="276" t="s">
        <v>1121</v>
      </c>
    </row>
    <row r="327" spans="1:11" ht="15.6" x14ac:dyDescent="0.25">
      <c r="A327" s="274" t="s">
        <v>1414</v>
      </c>
      <c r="B327" s="274"/>
      <c r="C327" s="280" t="s">
        <v>423</v>
      </c>
      <c r="D327" s="277" t="s">
        <v>666</v>
      </c>
      <c r="E327" s="277" t="s">
        <v>741</v>
      </c>
      <c r="F327" s="277" t="s">
        <v>201</v>
      </c>
      <c r="G327" s="274"/>
      <c r="H327" s="285" t="s">
        <v>843</v>
      </c>
      <c r="I327" s="289" t="s">
        <v>1218</v>
      </c>
      <c r="J327" s="277" t="s">
        <v>978</v>
      </c>
      <c r="K327" s="276" t="s">
        <v>1168</v>
      </c>
    </row>
    <row r="328" spans="1:11" ht="15.6" x14ac:dyDescent="0.25">
      <c r="A328" s="274" t="s">
        <v>1381</v>
      </c>
      <c r="B328" s="274"/>
      <c r="C328" s="280" t="s">
        <v>440</v>
      </c>
      <c r="D328" s="277" t="s">
        <v>683</v>
      </c>
      <c r="E328" s="277" t="s">
        <v>816</v>
      </c>
      <c r="F328" s="277" t="s">
        <v>196</v>
      </c>
      <c r="G328" s="274"/>
      <c r="H328" s="285" t="s">
        <v>843</v>
      </c>
      <c r="I328" s="289" t="s">
        <v>1218</v>
      </c>
      <c r="J328" s="277" t="s">
        <v>989</v>
      </c>
      <c r="K328" s="276" t="s">
        <v>1165</v>
      </c>
    </row>
    <row r="329" spans="1:11" ht="15.6" x14ac:dyDescent="0.25">
      <c r="A329" s="274" t="s">
        <v>1382</v>
      </c>
      <c r="B329" s="274"/>
      <c r="C329" s="280" t="s">
        <v>385</v>
      </c>
      <c r="D329" s="277" t="s">
        <v>629</v>
      </c>
      <c r="E329" s="277" t="s">
        <v>816</v>
      </c>
      <c r="F329" s="277" t="s">
        <v>189</v>
      </c>
      <c r="G329" s="274"/>
      <c r="H329" s="285" t="s">
        <v>175</v>
      </c>
      <c r="I329" s="289" t="s">
        <v>1218</v>
      </c>
      <c r="J329" s="277" t="s">
        <v>947</v>
      </c>
      <c r="K329" s="276" t="s">
        <v>1141</v>
      </c>
    </row>
    <row r="330" spans="1:11" ht="15.6" x14ac:dyDescent="0.25">
      <c r="A330" s="274" t="s">
        <v>1384</v>
      </c>
      <c r="B330" s="274"/>
      <c r="C330" s="280" t="s">
        <v>485</v>
      </c>
      <c r="D330" s="277" t="s">
        <v>683</v>
      </c>
      <c r="E330" s="277" t="s">
        <v>816</v>
      </c>
      <c r="F330" s="277" t="s">
        <v>203</v>
      </c>
      <c r="G330" s="274"/>
      <c r="H330" s="285" t="s">
        <v>175</v>
      </c>
      <c r="I330" s="289" t="s">
        <v>1218</v>
      </c>
      <c r="J330" s="277" t="s">
        <v>1026</v>
      </c>
      <c r="K330" s="276" t="s">
        <v>1211</v>
      </c>
    </row>
    <row r="331" spans="1:11" ht="15.6" x14ac:dyDescent="0.25">
      <c r="A331" s="274" t="s">
        <v>1386</v>
      </c>
      <c r="B331" s="274"/>
      <c r="C331" s="280" t="s">
        <v>316</v>
      </c>
      <c r="D331" s="277" t="s">
        <v>563</v>
      </c>
      <c r="E331" s="277" t="s">
        <v>779</v>
      </c>
      <c r="F331" s="277" t="s">
        <v>181</v>
      </c>
      <c r="G331" s="274"/>
      <c r="H331" s="285" t="s">
        <v>843</v>
      </c>
      <c r="I331" s="289" t="s">
        <v>1218</v>
      </c>
      <c r="J331" s="277" t="s">
        <v>1235</v>
      </c>
      <c r="K331" s="276" t="s">
        <v>1089</v>
      </c>
    </row>
    <row r="332" spans="1:11" ht="15.6" x14ac:dyDescent="0.25">
      <c r="A332" s="274" t="s">
        <v>1415</v>
      </c>
      <c r="B332" s="274"/>
      <c r="C332" s="280" t="s">
        <v>312</v>
      </c>
      <c r="D332" s="277" t="s">
        <v>559</v>
      </c>
      <c r="E332" s="277" t="s">
        <v>741</v>
      </c>
      <c r="F332" s="277" t="s">
        <v>186</v>
      </c>
      <c r="G332" s="274"/>
      <c r="H332" s="285" t="s">
        <v>175</v>
      </c>
      <c r="I332" s="285" t="s">
        <v>1218</v>
      </c>
      <c r="J332" s="277" t="s">
        <v>891</v>
      </c>
      <c r="K332" s="276" t="s">
        <v>1085</v>
      </c>
    </row>
    <row r="333" spans="1:11" ht="15.6" x14ac:dyDescent="0.25">
      <c r="A333" s="274" t="s">
        <v>1423</v>
      </c>
      <c r="B333" s="274"/>
      <c r="C333" s="280" t="s">
        <v>482</v>
      </c>
      <c r="D333" s="277" t="s">
        <v>724</v>
      </c>
      <c r="E333" s="277" t="s">
        <v>771</v>
      </c>
      <c r="F333" s="277" t="s">
        <v>203</v>
      </c>
      <c r="G333" s="274"/>
      <c r="H333" s="285" t="s">
        <v>175</v>
      </c>
      <c r="I333" s="285" t="s">
        <v>1218</v>
      </c>
      <c r="J333" s="277" t="s">
        <v>1024</v>
      </c>
      <c r="K333" s="276" t="s">
        <v>1293</v>
      </c>
    </row>
    <row r="334" spans="1:11" ht="15.6" x14ac:dyDescent="0.25">
      <c r="A334" s="274" t="s">
        <v>1474</v>
      </c>
      <c r="B334" s="274"/>
      <c r="C334" s="280" t="s">
        <v>446</v>
      </c>
      <c r="D334" s="277" t="s">
        <v>689</v>
      </c>
      <c r="E334" s="277" t="s">
        <v>742</v>
      </c>
      <c r="F334" s="277" t="s">
        <v>196</v>
      </c>
      <c r="G334" s="274"/>
      <c r="H334" s="285" t="s">
        <v>843</v>
      </c>
      <c r="I334" s="289" t="s">
        <v>1219</v>
      </c>
      <c r="J334" s="277" t="s">
        <v>994</v>
      </c>
      <c r="K334" s="276" t="s">
        <v>1183</v>
      </c>
    </row>
    <row r="335" spans="1:11" ht="15.6" x14ac:dyDescent="0.25">
      <c r="A335" s="274"/>
      <c r="B335" s="274"/>
      <c r="C335" s="280" t="s">
        <v>262</v>
      </c>
      <c r="D335" s="277" t="s">
        <v>509</v>
      </c>
      <c r="E335" s="277" t="s">
        <v>752</v>
      </c>
      <c r="F335" s="277" t="s">
        <v>734</v>
      </c>
      <c r="G335" s="274"/>
      <c r="H335" s="285" t="s">
        <v>843</v>
      </c>
      <c r="I335" s="285" t="s">
        <v>1218</v>
      </c>
      <c r="J335" s="277" t="s">
        <v>860</v>
      </c>
      <c r="K335" s="276" t="s">
        <v>1046</v>
      </c>
    </row>
    <row r="336" spans="1:11" ht="15.6" x14ac:dyDescent="0.25">
      <c r="A336" s="274" t="s">
        <v>1397</v>
      </c>
      <c r="B336" s="274"/>
      <c r="C336" s="280" t="s">
        <v>393</v>
      </c>
      <c r="D336" s="277" t="s">
        <v>637</v>
      </c>
      <c r="E336" s="277" t="s">
        <v>819</v>
      </c>
      <c r="F336" s="277" t="s">
        <v>238</v>
      </c>
      <c r="G336" s="274"/>
      <c r="H336" s="285" t="s">
        <v>844</v>
      </c>
      <c r="I336" s="289" t="s">
        <v>1218</v>
      </c>
      <c r="J336" s="277" t="s">
        <v>954</v>
      </c>
      <c r="K336" s="276" t="s">
        <v>1147</v>
      </c>
    </row>
    <row r="337" spans="1:11" ht="15.6" x14ac:dyDescent="0.25">
      <c r="A337" s="274"/>
      <c r="B337" s="274"/>
      <c r="C337" s="280" t="s">
        <v>314</v>
      </c>
      <c r="D337" s="277" t="s">
        <v>561</v>
      </c>
      <c r="E337" s="277" t="s">
        <v>762</v>
      </c>
      <c r="F337" s="277" t="s">
        <v>186</v>
      </c>
      <c r="G337" s="274"/>
      <c r="H337" s="285" t="s">
        <v>175</v>
      </c>
      <c r="I337" s="285" t="s">
        <v>1219</v>
      </c>
      <c r="J337" s="277" t="s">
        <v>893</v>
      </c>
      <c r="K337" s="276" t="s">
        <v>1087</v>
      </c>
    </row>
    <row r="338" spans="1:11" ht="15.6" x14ac:dyDescent="0.25">
      <c r="A338" s="274"/>
      <c r="B338" s="274"/>
      <c r="C338" s="280" t="s">
        <v>340</v>
      </c>
      <c r="D338" s="277" t="s">
        <v>587</v>
      </c>
      <c r="E338" s="277" t="s">
        <v>798</v>
      </c>
      <c r="F338" s="277" t="s">
        <v>187</v>
      </c>
      <c r="G338" s="274"/>
      <c r="H338" s="285" t="s">
        <v>175</v>
      </c>
      <c r="I338" s="285" t="s">
        <v>1218</v>
      </c>
      <c r="J338" s="277" t="s">
        <v>914</v>
      </c>
      <c r="K338" s="276" t="s">
        <v>1111</v>
      </c>
    </row>
    <row r="339" spans="1:11" ht="15.6" x14ac:dyDescent="0.25">
      <c r="A339" s="274" t="s">
        <v>1387</v>
      </c>
      <c r="B339" s="274"/>
      <c r="C339" s="280" t="s">
        <v>378</v>
      </c>
      <c r="D339" s="277" t="s">
        <v>623</v>
      </c>
      <c r="E339" s="277" t="s">
        <v>798</v>
      </c>
      <c r="F339" s="277" t="s">
        <v>736</v>
      </c>
      <c r="G339" s="274"/>
      <c r="H339" s="285" t="s">
        <v>175</v>
      </c>
      <c r="I339" s="289" t="s">
        <v>1218</v>
      </c>
      <c r="J339" s="277" t="s">
        <v>942</v>
      </c>
      <c r="K339" s="276" t="s">
        <v>1136</v>
      </c>
    </row>
    <row r="340" spans="1:11" ht="15.6" x14ac:dyDescent="0.25">
      <c r="A340" s="274" t="s">
        <v>1377</v>
      </c>
      <c r="B340" s="274"/>
      <c r="C340" s="280" t="s">
        <v>317</v>
      </c>
      <c r="D340" s="277" t="s">
        <v>564</v>
      </c>
      <c r="E340" s="277" t="s">
        <v>780</v>
      </c>
      <c r="F340" s="277" t="s">
        <v>181</v>
      </c>
      <c r="G340" s="274"/>
      <c r="H340" s="285" t="s">
        <v>843</v>
      </c>
      <c r="I340" s="289" t="s">
        <v>1218</v>
      </c>
      <c r="J340" s="277" t="s">
        <v>1236</v>
      </c>
      <c r="K340" s="276" t="s">
        <v>1090</v>
      </c>
    </row>
    <row r="341" spans="1:11" ht="15.6" x14ac:dyDescent="0.25">
      <c r="A341" s="274" t="s">
        <v>1398</v>
      </c>
      <c r="B341" s="274"/>
      <c r="C341" s="280" t="s">
        <v>315</v>
      </c>
      <c r="D341" s="277" t="s">
        <v>562</v>
      </c>
      <c r="E341" s="277" t="s">
        <v>744</v>
      </c>
      <c r="F341" s="277" t="s">
        <v>186</v>
      </c>
      <c r="G341" s="274"/>
      <c r="H341" s="285" t="s">
        <v>175</v>
      </c>
      <c r="I341" s="289" t="s">
        <v>1218</v>
      </c>
      <c r="J341" s="277" t="s">
        <v>894</v>
      </c>
      <c r="K341" s="276" t="s">
        <v>1088</v>
      </c>
    </row>
    <row r="342" spans="1:11" ht="15.6" x14ac:dyDescent="0.25">
      <c r="A342" s="274" t="s">
        <v>1270</v>
      </c>
      <c r="B342" s="274"/>
      <c r="C342" s="280" t="s">
        <v>383</v>
      </c>
      <c r="D342" s="277" t="s">
        <v>627</v>
      </c>
      <c r="E342" s="277" t="s">
        <v>770</v>
      </c>
      <c r="F342" s="277" t="s">
        <v>189</v>
      </c>
      <c r="G342" s="274"/>
      <c r="H342" s="285" t="s">
        <v>175</v>
      </c>
      <c r="I342" s="289" t="s">
        <v>1218</v>
      </c>
      <c r="J342" s="277" t="s">
        <v>945</v>
      </c>
      <c r="K342" s="276" t="s">
        <v>1140</v>
      </c>
    </row>
    <row r="343" spans="1:11" ht="15.6" x14ac:dyDescent="0.25">
      <c r="A343" s="274" t="s">
        <v>1271</v>
      </c>
      <c r="B343" s="274"/>
      <c r="C343" s="280" t="s">
        <v>368</v>
      </c>
      <c r="D343" s="277" t="s">
        <v>613</v>
      </c>
      <c r="E343" s="277" t="s">
        <v>770</v>
      </c>
      <c r="F343" s="277" t="s">
        <v>187</v>
      </c>
      <c r="G343" s="274"/>
      <c r="H343" s="285" t="s">
        <v>175</v>
      </c>
      <c r="I343" s="289" t="s">
        <v>1218</v>
      </c>
      <c r="J343" s="277" t="s">
        <v>933</v>
      </c>
      <c r="K343" s="276" t="s">
        <v>1073</v>
      </c>
    </row>
    <row r="344" spans="1:11" ht="15.6" x14ac:dyDescent="0.25">
      <c r="A344" s="274" t="s">
        <v>1386</v>
      </c>
      <c r="B344" s="274"/>
      <c r="C344" s="280" t="s">
        <v>316</v>
      </c>
      <c r="D344" s="277" t="s">
        <v>563</v>
      </c>
      <c r="E344" s="277" t="s">
        <v>779</v>
      </c>
      <c r="F344" s="277" t="s">
        <v>186</v>
      </c>
      <c r="G344" s="274"/>
      <c r="H344" s="285" t="s">
        <v>843</v>
      </c>
      <c r="I344" s="289" t="s">
        <v>1218</v>
      </c>
      <c r="J344" s="277" t="s">
        <v>1242</v>
      </c>
      <c r="K344" s="276" t="s">
        <v>1089</v>
      </c>
    </row>
    <row r="345" spans="1:11" ht="15.6" x14ac:dyDescent="0.25">
      <c r="A345" s="274" t="s">
        <v>1345</v>
      </c>
      <c r="B345" s="274"/>
      <c r="C345" s="280" t="s">
        <v>376</v>
      </c>
      <c r="D345" s="277" t="s">
        <v>621</v>
      </c>
      <c r="E345" s="277" t="s">
        <v>812</v>
      </c>
      <c r="F345" s="277" t="s">
        <v>736</v>
      </c>
      <c r="G345" s="274"/>
      <c r="H345" s="285" t="s">
        <v>844</v>
      </c>
      <c r="I345" s="289" t="s">
        <v>1218</v>
      </c>
      <c r="J345" s="277" t="s">
        <v>940</v>
      </c>
      <c r="K345" s="276" t="s">
        <v>1134</v>
      </c>
    </row>
    <row r="346" spans="1:11" ht="15.6" x14ac:dyDescent="0.25">
      <c r="A346" s="274"/>
      <c r="B346" s="274"/>
      <c r="C346" s="280" t="s">
        <v>267</v>
      </c>
      <c r="D346" s="277" t="s">
        <v>514</v>
      </c>
      <c r="E346" s="277" t="s">
        <v>755</v>
      </c>
      <c r="F346" s="277" t="s">
        <v>186</v>
      </c>
      <c r="G346" s="274"/>
      <c r="H346" s="285" t="s">
        <v>175</v>
      </c>
      <c r="I346" s="285" t="s">
        <v>1218</v>
      </c>
      <c r="J346" s="277" t="s">
        <v>1223</v>
      </c>
      <c r="K346" s="276" t="s">
        <v>1051</v>
      </c>
    </row>
    <row r="347" spans="1:11" ht="15.6" x14ac:dyDescent="0.25">
      <c r="A347" s="274" t="s">
        <v>1295</v>
      </c>
      <c r="B347" s="274"/>
      <c r="C347" s="280" t="s">
        <v>341</v>
      </c>
      <c r="D347" s="277" t="s">
        <v>588</v>
      </c>
      <c r="E347" s="277" t="s">
        <v>760</v>
      </c>
      <c r="F347" s="277" t="s">
        <v>187</v>
      </c>
      <c r="G347" s="274"/>
      <c r="H347" s="285" t="s">
        <v>175</v>
      </c>
      <c r="I347" s="289" t="s">
        <v>1218</v>
      </c>
      <c r="J347" s="277" t="s">
        <v>1240</v>
      </c>
      <c r="K347" s="276" t="s">
        <v>1060</v>
      </c>
    </row>
    <row r="348" spans="1:11" ht="15.6" x14ac:dyDescent="0.25">
      <c r="A348" s="274" t="s">
        <v>1296</v>
      </c>
      <c r="B348" s="274"/>
      <c r="C348" s="280" t="s">
        <v>278</v>
      </c>
      <c r="D348" s="277" t="s">
        <v>525</v>
      </c>
      <c r="E348" s="277" t="s">
        <v>760</v>
      </c>
      <c r="F348" s="277" t="s">
        <v>735</v>
      </c>
      <c r="G348" s="274"/>
      <c r="H348" s="285" t="s">
        <v>843</v>
      </c>
      <c r="I348" s="289" t="s">
        <v>1218</v>
      </c>
      <c r="J348" s="277" t="s">
        <v>871</v>
      </c>
      <c r="K348" s="276" t="s">
        <v>1060</v>
      </c>
    </row>
    <row r="349" spans="1:11" ht="15.6" x14ac:dyDescent="0.25">
      <c r="A349" s="274" t="s">
        <v>1373</v>
      </c>
      <c r="B349" s="274"/>
      <c r="C349" s="280" t="s">
        <v>464</v>
      </c>
      <c r="D349" s="277" t="s">
        <v>707</v>
      </c>
      <c r="E349" s="277" t="s">
        <v>743</v>
      </c>
      <c r="F349" s="277" t="s">
        <v>198</v>
      </c>
      <c r="G349" s="274"/>
      <c r="H349" s="285" t="s">
        <v>844</v>
      </c>
      <c r="I349" s="289" t="s">
        <v>1218</v>
      </c>
      <c r="J349" s="277" t="s">
        <v>1011</v>
      </c>
      <c r="K349" s="276" t="s">
        <v>1055</v>
      </c>
    </row>
    <row r="350" spans="1:11" ht="15.6" x14ac:dyDescent="0.25">
      <c r="A350" s="274" t="s">
        <v>159</v>
      </c>
      <c r="B350" s="274"/>
      <c r="C350" s="280" t="s">
        <v>254</v>
      </c>
      <c r="D350" s="277" t="s">
        <v>501</v>
      </c>
      <c r="E350" s="277" t="s">
        <v>747</v>
      </c>
      <c r="F350" s="277" t="s">
        <v>734</v>
      </c>
      <c r="G350" s="274"/>
      <c r="H350" s="285" t="s">
        <v>175</v>
      </c>
      <c r="I350" s="289" t="s">
        <v>1218</v>
      </c>
      <c r="J350" s="277" t="s">
        <v>854</v>
      </c>
      <c r="K350" s="276" t="s">
        <v>1039</v>
      </c>
    </row>
    <row r="351" spans="1:11" ht="15.6" x14ac:dyDescent="0.25">
      <c r="A351" s="274" t="s">
        <v>160</v>
      </c>
      <c r="B351" s="274"/>
      <c r="C351" s="280" t="s">
        <v>258</v>
      </c>
      <c r="D351" s="277" t="s">
        <v>505</v>
      </c>
      <c r="E351" s="277" t="s">
        <v>747</v>
      </c>
      <c r="F351" s="277" t="s">
        <v>734</v>
      </c>
      <c r="G351" s="274"/>
      <c r="H351" s="285" t="s">
        <v>843</v>
      </c>
      <c r="I351" s="289" t="s">
        <v>1218</v>
      </c>
      <c r="J351" s="277" t="s">
        <v>857</v>
      </c>
      <c r="K351" s="276" t="s">
        <v>1039</v>
      </c>
    </row>
    <row r="352" spans="1:11" ht="15.6" x14ac:dyDescent="0.25">
      <c r="A352" s="274" t="s">
        <v>161</v>
      </c>
      <c r="B352" s="274"/>
      <c r="C352" s="280" t="s">
        <v>326</v>
      </c>
      <c r="D352" s="277" t="s">
        <v>573</v>
      </c>
      <c r="E352" s="277" t="s">
        <v>747</v>
      </c>
      <c r="F352" s="277" t="s">
        <v>194</v>
      </c>
      <c r="G352" s="274"/>
      <c r="H352" s="285" t="s">
        <v>175</v>
      </c>
      <c r="I352" s="289" t="s">
        <v>1218</v>
      </c>
      <c r="J352" s="277" t="s">
        <v>902</v>
      </c>
      <c r="K352" s="276" t="s">
        <v>1098</v>
      </c>
    </row>
    <row r="353" spans="1:11" ht="15.6" x14ac:dyDescent="0.25">
      <c r="A353" s="274"/>
      <c r="B353" s="274"/>
      <c r="C353" s="280" t="s">
        <v>326</v>
      </c>
      <c r="D353" s="277" t="s">
        <v>573</v>
      </c>
      <c r="E353" s="277" t="s">
        <v>747</v>
      </c>
      <c r="F353" s="277" t="s">
        <v>189</v>
      </c>
      <c r="G353" s="274"/>
      <c r="H353" s="285" t="s">
        <v>175</v>
      </c>
      <c r="I353" s="285" t="s">
        <v>1218</v>
      </c>
      <c r="J353" s="277" t="s">
        <v>902</v>
      </c>
      <c r="K353" s="276" t="s">
        <v>1098</v>
      </c>
    </row>
    <row r="354" spans="1:11" ht="15.6" x14ac:dyDescent="0.25">
      <c r="A354" s="274" t="s">
        <v>162</v>
      </c>
      <c r="B354" s="274"/>
      <c r="C354" s="280" t="s">
        <v>473</v>
      </c>
      <c r="D354" s="277" t="s">
        <v>716</v>
      </c>
      <c r="E354" s="277" t="s">
        <v>747</v>
      </c>
      <c r="F354" s="277" t="s">
        <v>197</v>
      </c>
      <c r="G354" s="274"/>
      <c r="H354" s="285" t="s">
        <v>843</v>
      </c>
      <c r="I354" s="289" t="s">
        <v>1218</v>
      </c>
      <c r="J354" s="277" t="s">
        <v>1018</v>
      </c>
      <c r="K354" s="276" t="s">
        <v>1202</v>
      </c>
    </row>
    <row r="355" spans="1:11" ht="15.6" x14ac:dyDescent="0.25">
      <c r="A355" s="274" t="s">
        <v>158</v>
      </c>
      <c r="B355" s="274"/>
      <c r="C355" s="280" t="s">
        <v>253</v>
      </c>
      <c r="D355" s="277" t="s">
        <v>500</v>
      </c>
      <c r="E355" s="277" t="s">
        <v>746</v>
      </c>
      <c r="F355" s="277" t="s">
        <v>734</v>
      </c>
      <c r="G355" s="274"/>
      <c r="H355" s="285" t="s">
        <v>175</v>
      </c>
      <c r="I355" s="289" t="s">
        <v>1218</v>
      </c>
      <c r="J355" s="277" t="s">
        <v>853</v>
      </c>
      <c r="K355" s="276" t="s">
        <v>1292</v>
      </c>
    </row>
    <row r="356" spans="1:11" ht="15.6" x14ac:dyDescent="0.25">
      <c r="A356" s="274" t="s">
        <v>1408</v>
      </c>
      <c r="B356" s="274"/>
      <c r="C356" s="280" t="s">
        <v>358</v>
      </c>
      <c r="D356" s="277" t="s">
        <v>603</v>
      </c>
      <c r="E356" s="277" t="s">
        <v>805</v>
      </c>
      <c r="F356" s="277" t="s">
        <v>187</v>
      </c>
      <c r="G356" s="274"/>
      <c r="H356" s="285" t="s">
        <v>843</v>
      </c>
      <c r="I356" s="289" t="s">
        <v>1218</v>
      </c>
      <c r="J356" s="277" t="s">
        <v>927</v>
      </c>
      <c r="K356" s="276" t="s">
        <v>1124</v>
      </c>
    </row>
    <row r="357" spans="1:11" ht="15.6" x14ac:dyDescent="0.25">
      <c r="A357" s="274" t="s">
        <v>1408</v>
      </c>
      <c r="B357" s="274"/>
      <c r="C357" s="280" t="s">
        <v>358</v>
      </c>
      <c r="D357" s="277" t="s">
        <v>603</v>
      </c>
      <c r="E357" s="277" t="s">
        <v>805</v>
      </c>
      <c r="F357" s="277" t="s">
        <v>189</v>
      </c>
      <c r="G357" s="274"/>
      <c r="H357" s="285" t="s">
        <v>843</v>
      </c>
      <c r="I357" s="289" t="s">
        <v>1218</v>
      </c>
      <c r="J357" s="277" t="s">
        <v>927</v>
      </c>
      <c r="K357" s="276" t="s">
        <v>1124</v>
      </c>
    </row>
    <row r="358" spans="1:11" ht="15.6" x14ac:dyDescent="0.25">
      <c r="A358" s="274" t="s">
        <v>1453</v>
      </c>
      <c r="B358" s="274"/>
      <c r="C358" s="280" t="s">
        <v>327</v>
      </c>
      <c r="D358" s="277" t="s">
        <v>574</v>
      </c>
      <c r="E358" s="277" t="s">
        <v>786</v>
      </c>
      <c r="F358" s="277" t="s">
        <v>194</v>
      </c>
      <c r="G358" s="274"/>
      <c r="H358" s="285" t="s">
        <v>42</v>
      </c>
      <c r="I358" s="289" t="s">
        <v>1218</v>
      </c>
      <c r="J358" s="277" t="s">
        <v>903</v>
      </c>
      <c r="K358" s="276" t="s">
        <v>1099</v>
      </c>
    </row>
    <row r="359" spans="1:11" ht="15.6" x14ac:dyDescent="0.25">
      <c r="A359" s="274" t="s">
        <v>1453</v>
      </c>
      <c r="B359" s="274"/>
      <c r="C359" s="280" t="s">
        <v>327</v>
      </c>
      <c r="D359" s="277" t="s">
        <v>574</v>
      </c>
      <c r="E359" s="277" t="s">
        <v>786</v>
      </c>
      <c r="F359" s="277" t="s">
        <v>736</v>
      </c>
      <c r="G359" s="274"/>
      <c r="H359" s="285" t="s">
        <v>42</v>
      </c>
      <c r="I359" s="289" t="s">
        <v>1218</v>
      </c>
      <c r="J359" s="277" t="s">
        <v>903</v>
      </c>
      <c r="K359" s="276" t="s">
        <v>1099</v>
      </c>
    </row>
    <row r="360" spans="1:11" ht="15.6" x14ac:dyDescent="0.25">
      <c r="A360" s="274"/>
      <c r="B360" s="274"/>
      <c r="C360" s="280" t="s">
        <v>424</v>
      </c>
      <c r="D360" s="277" t="s">
        <v>667</v>
      </c>
      <c r="E360" s="277" t="s">
        <v>827</v>
      </c>
      <c r="F360" s="277" t="s">
        <v>201</v>
      </c>
      <c r="G360" s="274"/>
      <c r="H360" s="285" t="s">
        <v>843</v>
      </c>
      <c r="I360" s="285" t="s">
        <v>1218</v>
      </c>
      <c r="J360" s="277" t="s">
        <v>1259</v>
      </c>
      <c r="K360" s="276" t="s">
        <v>1169</v>
      </c>
    </row>
    <row r="361" spans="1:11" ht="15.6" x14ac:dyDescent="0.25">
      <c r="A361" s="274" t="s">
        <v>1333</v>
      </c>
      <c r="B361" s="274"/>
      <c r="C361" s="280" t="s">
        <v>359</v>
      </c>
      <c r="D361" s="277" t="s">
        <v>604</v>
      </c>
      <c r="E361" s="277" t="s">
        <v>806</v>
      </c>
      <c r="F361" s="277" t="s">
        <v>187</v>
      </c>
      <c r="G361" s="274"/>
      <c r="H361" s="285" t="s">
        <v>175</v>
      </c>
      <c r="I361" s="289" t="s">
        <v>1218</v>
      </c>
      <c r="J361" s="277" t="s">
        <v>1246</v>
      </c>
      <c r="K361" s="276" t="s">
        <v>1125</v>
      </c>
    </row>
    <row r="362" spans="1:11" ht="15.6" x14ac:dyDescent="0.25">
      <c r="A362" s="274" t="s">
        <v>1333</v>
      </c>
      <c r="B362" s="274"/>
      <c r="C362" s="280" t="s">
        <v>359</v>
      </c>
      <c r="D362" s="277" t="s">
        <v>604</v>
      </c>
      <c r="E362" s="277" t="s">
        <v>806</v>
      </c>
      <c r="F362" s="277" t="s">
        <v>189</v>
      </c>
      <c r="G362" s="274"/>
      <c r="H362" s="285" t="s">
        <v>175</v>
      </c>
      <c r="I362" s="289" t="s">
        <v>1218</v>
      </c>
      <c r="J362" s="277" t="s">
        <v>1246</v>
      </c>
      <c r="K362" s="276" t="s">
        <v>1125</v>
      </c>
    </row>
    <row r="363" spans="1:11" ht="15.6" x14ac:dyDescent="0.25">
      <c r="A363" s="274" t="s">
        <v>1335</v>
      </c>
      <c r="B363" s="274"/>
      <c r="C363" s="280" t="s">
        <v>335</v>
      </c>
      <c r="D363" s="277" t="s">
        <v>582</v>
      </c>
      <c r="E363" s="277" t="s">
        <v>794</v>
      </c>
      <c r="F363" s="277" t="s">
        <v>194</v>
      </c>
      <c r="G363" s="274"/>
      <c r="H363" s="285" t="s">
        <v>175</v>
      </c>
      <c r="I363" s="289" t="s">
        <v>1218</v>
      </c>
      <c r="J363" s="277" t="s">
        <v>910</v>
      </c>
      <c r="K363" s="276" t="s">
        <v>1107</v>
      </c>
    </row>
    <row r="364" spans="1:11" ht="15.6" x14ac:dyDescent="0.25">
      <c r="A364" s="274"/>
      <c r="B364" s="274"/>
      <c r="C364" s="280" t="s">
        <v>465</v>
      </c>
      <c r="D364" s="277" t="s">
        <v>708</v>
      </c>
      <c r="E364" s="277" t="s">
        <v>838</v>
      </c>
      <c r="F364" s="277" t="s">
        <v>197</v>
      </c>
      <c r="G364" s="274"/>
      <c r="H364" s="285" t="s">
        <v>175</v>
      </c>
      <c r="I364" s="285" t="s">
        <v>1218</v>
      </c>
      <c r="J364" s="277" t="s">
        <v>1012</v>
      </c>
      <c r="K364" s="276" t="s">
        <v>1195</v>
      </c>
    </row>
    <row r="365" spans="1:11" ht="15.6" x14ac:dyDescent="0.25">
      <c r="A365" s="274"/>
      <c r="B365" s="274"/>
      <c r="C365" s="280"/>
      <c r="D365" s="277"/>
      <c r="E365" s="277"/>
      <c r="F365" s="277"/>
      <c r="G365" s="274"/>
      <c r="H365" s="285"/>
      <c r="I365" s="285"/>
      <c r="J365" s="277"/>
      <c r="K365" s="276"/>
    </row>
    <row r="366" spans="1:11" ht="15.6" x14ac:dyDescent="0.25">
      <c r="A366" s="274"/>
      <c r="B366" s="274"/>
      <c r="C366" s="280"/>
      <c r="D366" s="277"/>
      <c r="E366" s="277"/>
      <c r="F366" s="277"/>
      <c r="G366" s="274"/>
      <c r="H366" s="285"/>
      <c r="I366" s="285"/>
      <c r="J366" s="277"/>
      <c r="K366" s="276"/>
    </row>
  </sheetData>
  <autoFilter ref="A1:L366"/>
  <sortState ref="A31:L349">
    <sortCondition ref="C31:C34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N98"/>
  <sheetViews>
    <sheetView tabSelected="1" view="pageBreakPreview" zoomScale="130" zoomScaleSheetLayoutView="130" workbookViewId="0">
      <selection activeCell="C23" sqref="C23"/>
    </sheetView>
  </sheetViews>
  <sheetFormatPr defaultColWidth="9.109375" defaultRowHeight="13.2" x14ac:dyDescent="0.25"/>
  <cols>
    <col min="1" max="1" width="4" style="163" customWidth="1"/>
    <col min="2" max="2" width="23.109375" style="163" customWidth="1"/>
    <col min="3" max="3" width="10.109375" style="163" customWidth="1"/>
    <col min="4" max="4" width="27.44140625" style="163" bestFit="1" customWidth="1"/>
    <col min="5" max="5" width="9.6640625" style="163" customWidth="1"/>
    <col min="6" max="6" width="10.44140625" style="163" customWidth="1"/>
    <col min="7" max="7" width="10.33203125" style="163" customWidth="1"/>
    <col min="8" max="8" width="17.6640625" style="163" customWidth="1"/>
    <col min="9" max="9" width="9.33203125" style="163" customWidth="1"/>
    <col min="10" max="10" width="8" style="163" customWidth="1"/>
    <col min="11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36"/>
      <c r="L2" s="136"/>
      <c r="M2" s="136"/>
    </row>
    <row r="3" spans="1:14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36"/>
      <c r="L3" s="136"/>
      <c r="M3" s="136"/>
    </row>
    <row r="4" spans="1:14" x14ac:dyDescent="0.25">
      <c r="A4" s="298" t="s">
        <v>211</v>
      </c>
      <c r="B4" s="298"/>
      <c r="C4" s="298"/>
      <c r="D4" s="298"/>
      <c r="E4" s="298"/>
      <c r="F4" s="298"/>
      <c r="G4" s="298"/>
      <c r="H4" s="298"/>
      <c r="I4" s="298"/>
      <c r="J4" s="298"/>
    </row>
    <row r="5" spans="1:14" x14ac:dyDescent="0.25">
      <c r="A5" s="298" t="s">
        <v>181</v>
      </c>
      <c r="B5" s="298"/>
      <c r="C5" s="298"/>
      <c r="D5" s="298"/>
      <c r="E5" s="298"/>
      <c r="F5" s="298"/>
      <c r="G5" s="298"/>
      <c r="H5" s="298"/>
      <c r="I5" s="298"/>
      <c r="J5" s="298"/>
    </row>
    <row r="6" spans="1:14" ht="12.75" customHeight="1" x14ac:dyDescent="0.25">
      <c r="A6" s="14"/>
      <c r="B6" s="166"/>
      <c r="C6" s="14"/>
      <c r="D6" s="14"/>
      <c r="E6" s="14"/>
      <c r="I6" s="19"/>
      <c r="J6" s="67" t="s">
        <v>212</v>
      </c>
    </row>
    <row r="7" spans="1:14" x14ac:dyDescent="0.25">
      <c r="A7" s="14"/>
      <c r="B7" s="67" t="s">
        <v>182</v>
      </c>
      <c r="C7" s="166" t="s">
        <v>1489</v>
      </c>
      <c r="D7" s="19" t="str">
        <f>d_1</f>
        <v>28.05.2019г.</v>
      </c>
      <c r="E7" s="19"/>
      <c r="F7" s="14"/>
      <c r="G7" s="12"/>
      <c r="H7" s="12"/>
      <c r="I7" s="166"/>
      <c r="J7" s="20" t="str">
        <f>d_5</f>
        <v>г. Сочи, ул. Бзугу 2, ст. им. Славы Метревели</v>
      </c>
    </row>
    <row r="8" spans="1:14" ht="24" customHeight="1" x14ac:dyDescent="0.25">
      <c r="A8" s="219" t="s">
        <v>64</v>
      </c>
      <c r="B8" s="219" t="s">
        <v>191</v>
      </c>
      <c r="C8" s="219" t="s">
        <v>59</v>
      </c>
      <c r="D8" s="219" t="s">
        <v>90</v>
      </c>
      <c r="E8" s="219" t="s">
        <v>231</v>
      </c>
      <c r="F8" s="219" t="s">
        <v>39</v>
      </c>
      <c r="G8" s="219" t="s">
        <v>98</v>
      </c>
      <c r="H8" s="219" t="s">
        <v>18</v>
      </c>
      <c r="I8" s="219" t="s">
        <v>53</v>
      </c>
      <c r="J8" s="219" t="s">
        <v>66</v>
      </c>
      <c r="M8" s="297"/>
      <c r="N8" s="297"/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250"/>
      <c r="C10" s="251"/>
      <c r="D10" s="225"/>
      <c r="E10" s="264"/>
      <c r="F10" s="263"/>
      <c r="G10" s="175"/>
      <c r="H10" s="175"/>
      <c r="I10" s="175"/>
      <c r="J10" s="180"/>
    </row>
    <row r="11" spans="1:14" x14ac:dyDescent="0.25">
      <c r="A11" s="175" t="s">
        <v>43</v>
      </c>
      <c r="B11" s="176"/>
      <c r="C11" s="177"/>
      <c r="D11" s="225"/>
      <c r="E11" s="264"/>
      <c r="F11" s="175"/>
      <c r="G11" s="175"/>
      <c r="H11" s="175"/>
      <c r="I11" s="175"/>
      <c r="J11" s="180"/>
    </row>
    <row r="12" spans="1:14" ht="26.4" x14ac:dyDescent="0.25">
      <c r="A12" s="175" t="s">
        <v>44</v>
      </c>
      <c r="B12" s="176" t="str">
        <f>VLOOKUP($F12,УЧАСТНИКИ!$A$2:$L$1099,3,FALSE)</f>
        <v>Максимова (Сизова) Марина</v>
      </c>
      <c r="C12" s="177" t="str">
        <f>VLOOKUP($F12,УЧАСТНИКИ!$A$2:$L$1099,4,FALSE)</f>
        <v>18.02.1997</v>
      </c>
      <c r="D12" s="225" t="str">
        <f>VLOOKUP($F12,УЧАСТНИКИ!$A$2:$L$1099,5,FALSE)</f>
        <v>Нижегородская область Чувашская республика</v>
      </c>
      <c r="E12" s="264" t="str">
        <f>VLOOKUP($F12,УЧАСТНИКИ!$A$2:$L$1099,8,FALSE)</f>
        <v>МС</v>
      </c>
      <c r="F12" s="175" t="s">
        <v>1326</v>
      </c>
      <c r="G12" s="175"/>
      <c r="H12" s="175"/>
      <c r="I12" s="175"/>
      <c r="J12" s="180" t="str">
        <f>VLOOKUP($F12,УЧАСТНИКИ!$A$2:$L$1099,9,FALSE)</f>
        <v>К</v>
      </c>
      <c r="L12" s="14"/>
    </row>
    <row r="13" spans="1:14" ht="26.4" x14ac:dyDescent="0.25">
      <c r="A13" s="175" t="s">
        <v>45</v>
      </c>
      <c r="B13" s="176" t="str">
        <f>VLOOKUP($F13,УЧАСТНИКИ!$A$2:$L$1099,3,FALSE)</f>
        <v>Черняева (Козлова) Елена</v>
      </c>
      <c r="C13" s="177" t="str">
        <f>VLOOKUP($F13,УЧАСТНИКИ!$A$2:$L$1099,4,FALSE)</f>
        <v>19.09.1988</v>
      </c>
      <c r="D13" s="225" t="str">
        <f>VLOOKUP($F13,УЧАСТНИКИ!$A$2:$L$1099,5,FALSE)</f>
        <v>Санкт-Петербург Вологодская область</v>
      </c>
      <c r="E13" s="264" t="str">
        <f>VLOOKUP($F13,УЧАСТНИКИ!$A$2:$L$1099,8,FALSE)</f>
        <v>МС</v>
      </c>
      <c r="F13" s="175" t="s">
        <v>1377</v>
      </c>
      <c r="G13" s="175"/>
      <c r="H13" s="175"/>
      <c r="I13" s="175"/>
      <c r="J13" s="180" t="str">
        <f>VLOOKUP($F13,УЧАСТНИКИ!$A$2:$L$1099,9,FALSE)</f>
        <v>К</v>
      </c>
    </row>
    <row r="14" spans="1:14" ht="26.4" x14ac:dyDescent="0.25">
      <c r="A14" s="175" t="s">
        <v>46</v>
      </c>
      <c r="B14" s="225" t="str">
        <f>VLOOKUP($F14,УЧАСТНИКИ!$A$2:$L$1099,3,FALSE)</f>
        <v>Смирнова (Вороненкова) Екатерина</v>
      </c>
      <c r="C14" s="177" t="str">
        <f>VLOOKUP($F14,УЧАСТНИКИ!$A$2:$L$1099,4,FALSE)</f>
        <v>08.09.1988</v>
      </c>
      <c r="D14" s="225" t="str">
        <f>VLOOKUP($F14,УЧАСТНИКИ!$A$2:$L$1099,5,FALSE)</f>
        <v xml:space="preserve">Москва </v>
      </c>
      <c r="E14" s="264" t="str">
        <f>VLOOKUP($F14,УЧАСТНИКИ!$A$2:$L$1099,8,FALSE)</f>
        <v>МСМК</v>
      </c>
      <c r="F14" s="175" t="s">
        <v>1457</v>
      </c>
      <c r="G14" s="175"/>
      <c r="H14" s="175"/>
      <c r="I14" s="175"/>
      <c r="J14" s="180" t="str">
        <f>VLOOKUP($F14,УЧАСТНИКИ!$A$2:$L$1099,9,FALSE)</f>
        <v>Л</v>
      </c>
    </row>
    <row r="15" spans="1:14" x14ac:dyDescent="0.25">
      <c r="A15" s="175" t="s">
        <v>47</v>
      </c>
      <c r="B15" s="176" t="str">
        <f>VLOOKUP($F15,УЧАСТНИКИ!$A$2:$L$1099,3,FALSE)</f>
        <v>Ткачёва Екатерина</v>
      </c>
      <c r="C15" s="177" t="str">
        <f>VLOOKUP($F15,УЧАСТНИКИ!$A$2:$L$1099,4,FALSE)</f>
        <v>15.02.1999</v>
      </c>
      <c r="D15" s="225" t="str">
        <f>VLOOKUP($F15,УЧАСТНИКИ!$A$2:$L$1099,5,FALSE)</f>
        <v xml:space="preserve">Новосибирская область </v>
      </c>
      <c r="E15" s="264" t="str">
        <f>VLOOKUP($F15,УЧАСТНИКИ!$A$2:$L$1099,8,FALSE)</f>
        <v>КМС</v>
      </c>
      <c r="F15" s="175" t="s">
        <v>1398</v>
      </c>
      <c r="G15" s="175"/>
      <c r="H15" s="175"/>
      <c r="I15" s="175"/>
      <c r="J15" s="180" t="str">
        <f>VLOOKUP($F15,УЧАСТНИКИ!$A$2:$L$1099,9,FALSE)</f>
        <v>К</v>
      </c>
    </row>
    <row r="16" spans="1:14" ht="26.4" x14ac:dyDescent="0.25">
      <c r="A16" s="175" t="s">
        <v>48</v>
      </c>
      <c r="B16" s="176" t="str">
        <f>VLOOKUP($F16,УЧАСТНИКИ!$A$2:$L$1099,3,FALSE)</f>
        <v>Алисова Елизавета</v>
      </c>
      <c r="C16" s="177" t="str">
        <f>VLOOKUP($F16,УЧАСТНИКИ!$A$2:$L$1099,4,FALSE)</f>
        <v>21.06.2000</v>
      </c>
      <c r="D16" s="225" t="str">
        <f>VLOOKUP($F16,УЧАСТНИКИ!$A$2:$L$1099,5,FALSE)</f>
        <v>Санкт-Петербург Липецкая область</v>
      </c>
      <c r="E16" s="264" t="str">
        <f>VLOOKUP($F16,УЧАСТНИКИ!$A$2:$L$1099,8,FALSE)</f>
        <v>КМС</v>
      </c>
      <c r="F16" s="175" t="s">
        <v>113</v>
      </c>
      <c r="G16" s="175"/>
      <c r="H16" s="175"/>
      <c r="I16" s="175"/>
      <c r="J16" s="180" t="str">
        <f>VLOOKUP($F16,УЧАСТНИКИ!$A$2:$L$1099,9,FALSE)</f>
        <v>Л</v>
      </c>
    </row>
    <row r="17" spans="1:11" x14ac:dyDescent="0.25">
      <c r="A17" s="175" t="s">
        <v>71</v>
      </c>
      <c r="B17" s="176"/>
      <c r="C17" s="177"/>
      <c r="D17" s="225"/>
      <c r="E17" s="264"/>
      <c r="F17" s="175"/>
      <c r="G17" s="175"/>
      <c r="H17" s="175"/>
      <c r="I17" s="175"/>
      <c r="J17" s="180"/>
      <c r="K17" s="8"/>
    </row>
    <row r="18" spans="1:11" x14ac:dyDescent="0.25">
      <c r="A18" s="221"/>
      <c r="B18" s="222" t="s">
        <v>50</v>
      </c>
      <c r="C18" s="223"/>
      <c r="D18" s="223"/>
      <c r="E18" s="223"/>
      <c r="F18" s="223"/>
      <c r="G18" s="223"/>
      <c r="H18" s="223"/>
      <c r="I18" s="223"/>
      <c r="J18" s="224"/>
    </row>
    <row r="19" spans="1:11" x14ac:dyDescent="0.25">
      <c r="A19" s="175" t="s">
        <v>42</v>
      </c>
      <c r="B19" s="176"/>
      <c r="C19" s="177"/>
      <c r="D19" s="225"/>
      <c r="E19" s="264"/>
      <c r="F19" s="175"/>
      <c r="G19" s="175"/>
      <c r="H19" s="175"/>
      <c r="I19" s="175"/>
      <c r="J19" s="180"/>
    </row>
    <row r="20" spans="1:11" x14ac:dyDescent="0.25">
      <c r="A20" s="175" t="s">
        <v>43</v>
      </c>
      <c r="B20" s="176" t="str">
        <f>VLOOKUP($F20,УЧАСТНИКИ!$A$2:$L$1099,3,FALSE)</f>
        <v>Кученева Юлия</v>
      </c>
      <c r="C20" s="177" t="str">
        <f>VLOOKUP($F20,УЧАСТНИКИ!$A$2:$L$1099,4,FALSE)</f>
        <v>11.09.1999</v>
      </c>
      <c r="D20" s="225" t="str">
        <f>VLOOKUP($F20,УЧАСТНИКИ!$A$2:$L$1099,5,FALSE)</f>
        <v xml:space="preserve">Волгоградская область </v>
      </c>
      <c r="E20" s="264" t="str">
        <f>VLOOKUP($F20,УЧАСТНИКИ!$A$2:$L$1099,8,FALSE)</f>
        <v>КМС</v>
      </c>
      <c r="F20" s="175" t="s">
        <v>73</v>
      </c>
      <c r="G20" s="175"/>
      <c r="H20" s="175"/>
      <c r="I20" s="175"/>
      <c r="J20" s="180" t="str">
        <f>VLOOKUP($F20,УЧАСТНИКИ!$A$2:$L$1099,9,FALSE)</f>
        <v>К</v>
      </c>
    </row>
    <row r="21" spans="1:11" x14ac:dyDescent="0.25">
      <c r="A21" s="175" t="s">
        <v>44</v>
      </c>
      <c r="B21" s="176" t="str">
        <f>VLOOKUP($F21,УЧАСТНИКИ!$A$2:$L$1099,3,FALSE)</f>
        <v>Белова (Трифонова) Ирина</v>
      </c>
      <c r="C21" s="177" t="str">
        <f>VLOOKUP($F21,УЧАСТНИКИ!$A$2:$L$1099,4,FALSE)</f>
        <v>21.01.1994</v>
      </c>
      <c r="D21" s="225" t="str">
        <f>VLOOKUP($F21,УЧАСТНИКИ!$A$2:$L$1099,5,FALSE)</f>
        <v xml:space="preserve">Республика Мордовия </v>
      </c>
      <c r="E21" s="264" t="str">
        <f>VLOOKUP($F21,УЧАСТНИКИ!$A$2:$L$1099,8,FALSE)</f>
        <v>МС</v>
      </c>
      <c r="F21" s="175" t="s">
        <v>1297</v>
      </c>
      <c r="G21" s="175"/>
      <c r="H21" s="175"/>
      <c r="I21" s="175"/>
      <c r="J21" s="180" t="str">
        <f>VLOOKUP($F21,УЧАСТНИКИ!$A$2:$L$1099,9,FALSE)</f>
        <v>К</v>
      </c>
    </row>
    <row r="22" spans="1:11" ht="26.4" x14ac:dyDescent="0.25">
      <c r="A22" s="175" t="s">
        <v>45</v>
      </c>
      <c r="B22" s="176" t="str">
        <f>VLOOKUP($F22,УЧАСТНИКИ!$A$2:$L$1099,3,FALSE)</f>
        <v>Хорошева Кристина</v>
      </c>
      <c r="C22" s="177" t="str">
        <f>VLOOKUP($F22,УЧАСТНИКИ!$A$2:$L$1099,4,FALSE)</f>
        <v>05.04.1993</v>
      </c>
      <c r="D22" s="225" t="str">
        <f>VLOOKUP($F22,УЧАСТНИКИ!$A$2:$L$1099,5,FALSE)</f>
        <v>Пензенская область Тульская область</v>
      </c>
      <c r="E22" s="264" t="str">
        <f>VLOOKUP($F22,УЧАСТНИКИ!$A$2:$L$1099,8,FALSE)</f>
        <v>МС</v>
      </c>
      <c r="F22" s="175" t="s">
        <v>1386</v>
      </c>
      <c r="G22" s="175"/>
      <c r="H22" s="175"/>
      <c r="I22" s="175"/>
      <c r="J22" s="180" t="str">
        <f>VLOOKUP($F22,УЧАСТНИКИ!$A$2:$L$1099,9,FALSE)</f>
        <v>К</v>
      </c>
    </row>
    <row r="23" spans="1:11" x14ac:dyDescent="0.25">
      <c r="A23" s="175" t="s">
        <v>46</v>
      </c>
      <c r="B23" s="176" t="str">
        <f>VLOOKUP($F23,УЧАСТНИКИ!$A$2:$L$1099,3,FALSE)</f>
        <v>Погребняк Наталья</v>
      </c>
      <c r="C23" s="177" t="str">
        <f>VLOOKUP($F23,УЧАСТНИКИ!$A$2:$L$1099,4,FALSE)</f>
        <v>19.02.1988</v>
      </c>
      <c r="D23" s="225" t="str">
        <f>VLOOKUP($F23,УЧАСТНИКИ!$A$2:$L$1099,5,FALSE)</f>
        <v xml:space="preserve">Краснодарский край </v>
      </c>
      <c r="E23" s="264" t="str">
        <f>VLOOKUP($F23,УЧАСТНИКИ!$A$2:$L$1099,8,FALSE)</f>
        <v>МСМК</v>
      </c>
      <c r="F23" s="175" t="s">
        <v>1306</v>
      </c>
      <c r="G23" s="175"/>
      <c r="H23" s="175"/>
      <c r="I23" s="175"/>
      <c r="J23" s="180" t="str">
        <f>VLOOKUP($F23,УЧАСТНИКИ!$A$2:$L$1099,9,FALSE)</f>
        <v>К</v>
      </c>
    </row>
    <row r="24" spans="1:11" x14ac:dyDescent="0.25">
      <c r="A24" s="175" t="s">
        <v>47</v>
      </c>
      <c r="B24" s="176" t="str">
        <f>VLOOKUP($F24,УЧАСТНИКИ!$A$2:$L$1099,3,FALSE)</f>
        <v>Тарасова Алина</v>
      </c>
      <c r="C24" s="177" t="str">
        <f>VLOOKUP($F24,УЧАСТНИКИ!$A$2:$L$1099,4,FALSE)</f>
        <v>11.05.1999</v>
      </c>
      <c r="D24" s="225" t="str">
        <f>VLOOKUP($F24,УЧАСТНИКИ!$A$2:$L$1099,5,FALSE)</f>
        <v xml:space="preserve">Красноярский край </v>
      </c>
      <c r="E24" s="264" t="str">
        <f>VLOOKUP($F24,УЧАСТНИКИ!$A$2:$L$1099,8,FALSE)</f>
        <v>КМС</v>
      </c>
      <c r="F24" s="175" t="s">
        <v>1279</v>
      </c>
      <c r="G24" s="175"/>
      <c r="H24" s="175"/>
      <c r="I24" s="175"/>
      <c r="J24" s="180" t="str">
        <f>VLOOKUP($F24,УЧАСТНИКИ!$A$2:$L$1099,9,FALSE)</f>
        <v>К</v>
      </c>
    </row>
    <row r="25" spans="1:11" x14ac:dyDescent="0.25">
      <c r="A25" s="175" t="s">
        <v>48</v>
      </c>
      <c r="B25" s="176" t="str">
        <f>VLOOKUP($F25,УЧАСТНИКИ!$A$2:$L$1099,3,FALSE)</f>
        <v>Петрищева Юлия</v>
      </c>
      <c r="C25" s="177" t="str">
        <f>VLOOKUP($F25,УЧАСТНИКИ!$A$2:$L$1099,4,FALSE)</f>
        <v>02.03.1997</v>
      </c>
      <c r="D25" s="225" t="str">
        <f>VLOOKUP($F25,УЧАСТНИКИ!$A$2:$L$1099,5,FALSE)</f>
        <v xml:space="preserve">Курская область </v>
      </c>
      <c r="E25" s="264" t="str">
        <f>VLOOKUP($F25,УЧАСТНИКИ!$A$2:$L$1099,8,FALSE)</f>
        <v>КМС</v>
      </c>
      <c r="F25" s="175" t="s">
        <v>1315</v>
      </c>
      <c r="G25" s="175"/>
      <c r="H25" s="175"/>
      <c r="I25" s="175"/>
      <c r="J25" s="180" t="str">
        <f>VLOOKUP($F25,УЧАСТНИКИ!$A$2:$L$1099,9,FALSE)</f>
        <v>К</v>
      </c>
    </row>
    <row r="26" spans="1:11" x14ac:dyDescent="0.25">
      <c r="A26" s="175">
        <v>8</v>
      </c>
      <c r="B26" s="176"/>
      <c r="C26" s="177"/>
      <c r="D26" s="225"/>
      <c r="E26" s="264"/>
      <c r="F26" s="175"/>
      <c r="G26" s="175"/>
      <c r="H26" s="175"/>
      <c r="I26" s="175"/>
      <c r="J26" s="180"/>
    </row>
    <row r="27" spans="1:11" x14ac:dyDescent="0.25">
      <c r="A27" s="221"/>
      <c r="B27" s="222" t="s">
        <v>51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5">
      <c r="A28" s="175" t="s">
        <v>42</v>
      </c>
      <c r="B28" s="176"/>
      <c r="C28" s="177"/>
      <c r="D28" s="225"/>
      <c r="E28" s="264"/>
      <c r="F28" s="175"/>
      <c r="G28" s="175"/>
      <c r="H28" s="175"/>
      <c r="I28" s="175"/>
      <c r="J28" s="180"/>
    </row>
    <row r="29" spans="1:11" x14ac:dyDescent="0.25">
      <c r="A29" s="175" t="s">
        <v>43</v>
      </c>
      <c r="B29" s="176" t="str">
        <f>VLOOKUP($F29,УЧАСТНИКИ!$A$2:$L$1099,3,FALSE)</f>
        <v>Довженко Юлия</v>
      </c>
      <c r="C29" s="177" t="str">
        <f>VLOOKUP($F29,УЧАСТНИКИ!$A$2:$L$1099,4,FALSE)</f>
        <v>23.01.1998</v>
      </c>
      <c r="D29" s="225" t="str">
        <f>VLOOKUP($F29,УЧАСТНИКИ!$A$2:$L$1099,5,FALSE)</f>
        <v xml:space="preserve">Ставропольский край </v>
      </c>
      <c r="E29" s="264" t="str">
        <f>VLOOKUP($F29,УЧАСТНИКИ!$A$2:$L$1099,8,FALSE)</f>
        <v>КМС</v>
      </c>
      <c r="F29" s="175" t="s">
        <v>1420</v>
      </c>
      <c r="G29" s="175"/>
      <c r="H29" s="175"/>
      <c r="I29" s="175"/>
      <c r="J29" s="180" t="str">
        <f>VLOOKUP($F29,УЧАСТНИКИ!$A$2:$L$1099,9,FALSE)</f>
        <v>К</v>
      </c>
    </row>
    <row r="30" spans="1:11" ht="26.4" x14ac:dyDescent="0.25">
      <c r="A30" s="175" t="s">
        <v>44</v>
      </c>
      <c r="B30" s="176" t="str">
        <f>VLOOKUP($F30,УЧАСТНИКИ!$A$2:$L$1099,3,FALSE)</f>
        <v>Стародубова Ангелина</v>
      </c>
      <c r="C30" s="177" t="str">
        <f>VLOOKUP($F30,УЧАСТНИКИ!$A$2:$L$1099,4,FALSE)</f>
        <v>11.10.1998</v>
      </c>
      <c r="D30" s="225" t="str">
        <f>VLOOKUP($F30,УЧАСТНИКИ!$A$2:$L$1099,5,FALSE)</f>
        <v>Московская область Пензенская область</v>
      </c>
      <c r="E30" s="264" t="str">
        <f>VLOOKUP($F30,УЧАСТНИКИ!$A$2:$L$1099,8,FALSE)</f>
        <v>МС</v>
      </c>
      <c r="F30" s="175" t="s">
        <v>1440</v>
      </c>
      <c r="G30" s="175"/>
      <c r="H30" s="175"/>
      <c r="I30" s="175"/>
      <c r="J30" s="180" t="str">
        <f>VLOOKUP($F30,УЧАСТНИКИ!$A$2:$L$1099,9,FALSE)</f>
        <v>л</v>
      </c>
    </row>
    <row r="31" spans="1:11" ht="26.4" x14ac:dyDescent="0.25">
      <c r="A31" s="175" t="s">
        <v>45</v>
      </c>
      <c r="B31" s="176" t="str">
        <f>VLOOKUP($F31,УЧАСТНИКИ!$A$2:$L$1099,3,FALSE)</f>
        <v>Соколова (Полищук) Анастасия</v>
      </c>
      <c r="C31" s="177" t="str">
        <f>VLOOKUP($F31,УЧАСТНИКИ!$A$2:$L$1099,4,FALSE)</f>
        <v>20.05.1994</v>
      </c>
      <c r="D31" s="225" t="str">
        <f>VLOOKUP($F31,УЧАСТНИКИ!$A$2:$L$1099,5,FALSE)</f>
        <v>Свердловская область Челябинская область</v>
      </c>
      <c r="E31" s="264" t="str">
        <f>VLOOKUP($F31,УЧАСТНИКИ!$A$2:$L$1099,8,FALSE)</f>
        <v>МС</v>
      </c>
      <c r="F31" s="175" t="s">
        <v>1273</v>
      </c>
      <c r="G31" s="175"/>
      <c r="H31" s="175"/>
      <c r="I31" s="175"/>
      <c r="J31" s="180" t="str">
        <f>VLOOKUP($F31,УЧАСТНИКИ!$A$2:$L$1099,9,FALSE)</f>
        <v>К</v>
      </c>
    </row>
    <row r="32" spans="1:11" ht="26.4" x14ac:dyDescent="0.25">
      <c r="A32" s="175" t="s">
        <v>46</v>
      </c>
      <c r="B32" s="176" t="str">
        <f>VLOOKUP($F32,УЧАСТНИКИ!$A$2:$L$1099,3,FALSE)</f>
        <v>Кукушкина Анна</v>
      </c>
      <c r="C32" s="177" t="str">
        <f>VLOOKUP($F32,УЧАСТНИКИ!$A$2:$L$1099,4,FALSE)</f>
        <v>13.12.1992</v>
      </c>
      <c r="D32" s="225" t="str">
        <f>VLOOKUP($F32,УЧАСТНИКИ!$A$2:$L$1099,5,FALSE)</f>
        <v>Московская область Ямало-Ненецкий автономный округ</v>
      </c>
      <c r="E32" s="264" t="str">
        <f>VLOOKUP($F32,УЧАСТНИКИ!$A$2:$L$1099,8,FALSE)</f>
        <v>МС</v>
      </c>
      <c r="F32" s="175" t="s">
        <v>1334</v>
      </c>
      <c r="G32" s="175"/>
      <c r="H32" s="175"/>
      <c r="I32" s="175"/>
      <c r="J32" s="180" t="str">
        <f>VLOOKUP($F32,УЧАСТНИКИ!$A$2:$L$1099,9,FALSE)</f>
        <v>К</v>
      </c>
    </row>
    <row r="33" spans="1:12" x14ac:dyDescent="0.25">
      <c r="A33" s="175" t="s">
        <v>47</v>
      </c>
      <c r="B33" s="176" t="str">
        <f>VLOOKUP($F33,УЧАСТНИКИ!$A$2:$L$1099,3,FALSE)</f>
        <v>Спиридонова Валерия</v>
      </c>
      <c r="C33" s="177" t="str">
        <f>VLOOKUP($F33,УЧАСТНИКИ!$A$2:$L$1099,4,FALSE)</f>
        <v>27.12.2000</v>
      </c>
      <c r="D33" s="225" t="str">
        <f>VLOOKUP($F33,УЧАСТНИКИ!$A$2:$L$1099,5,FALSE)</f>
        <v xml:space="preserve">Краснодарский край </v>
      </c>
      <c r="E33" s="264" t="str">
        <f>VLOOKUP($F33,УЧАСТНИКИ!$A$2:$L$1099,8,FALSE)</f>
        <v>1</v>
      </c>
      <c r="F33" s="175" t="s">
        <v>1309</v>
      </c>
      <c r="G33" s="175"/>
      <c r="H33" s="175"/>
      <c r="I33" s="175"/>
      <c r="J33" s="180" t="str">
        <f>VLOOKUP($F33,УЧАСТНИКИ!$A$2:$L$1099,9,FALSE)</f>
        <v>Л</v>
      </c>
    </row>
    <row r="34" spans="1:12" x14ac:dyDescent="0.25">
      <c r="A34" s="175" t="s">
        <v>48</v>
      </c>
      <c r="B34" s="176" t="str">
        <f>VLOOKUP($F34,УЧАСТНИКИ!$A$2:$L$1099,3,FALSE)</f>
        <v>Колесникова Дарья</v>
      </c>
      <c r="C34" s="177" t="str">
        <f>VLOOKUP($F34,УЧАСТНИКИ!$A$2:$L$1099,4,FALSE)</f>
        <v>28.07.2002</v>
      </c>
      <c r="D34" s="225" t="str">
        <f>VLOOKUP($F34,УЧАСТНИКИ!$A$2:$L$1099,5,FALSE)</f>
        <v xml:space="preserve">Краснодарский край </v>
      </c>
      <c r="E34" s="264" t="str">
        <f>VLOOKUP($F34,УЧАСТНИКИ!$A$2:$L$1099,8,FALSE)</f>
        <v>1</v>
      </c>
      <c r="F34" s="175" t="s">
        <v>1417</v>
      </c>
      <c r="G34" s="175"/>
      <c r="H34" s="175"/>
      <c r="I34" s="175"/>
      <c r="J34" s="180" t="str">
        <f>VLOOKUP($F34,УЧАСТНИКИ!$A$2:$L$1099,9,FALSE)</f>
        <v>Л</v>
      </c>
    </row>
    <row r="35" spans="1:12" x14ac:dyDescent="0.25">
      <c r="A35" s="175">
        <v>8</v>
      </c>
      <c r="B35" s="176"/>
      <c r="C35" s="177"/>
      <c r="D35" s="225"/>
      <c r="E35" s="264"/>
      <c r="F35" s="175"/>
      <c r="G35" s="175"/>
      <c r="H35" s="175"/>
      <c r="I35" s="175"/>
      <c r="J35" s="180"/>
    </row>
    <row r="36" spans="1:12" x14ac:dyDescent="0.25">
      <c r="A36" s="221"/>
      <c r="B36" s="222" t="s">
        <v>52</v>
      </c>
      <c r="C36" s="223"/>
      <c r="D36" s="223"/>
      <c r="E36" s="223"/>
      <c r="F36" s="223"/>
      <c r="G36" s="223"/>
      <c r="H36" s="223"/>
      <c r="I36" s="223"/>
      <c r="J36" s="224"/>
    </row>
    <row r="37" spans="1:12" x14ac:dyDescent="0.25">
      <c r="A37" s="175" t="s">
        <v>42</v>
      </c>
      <c r="B37" s="176"/>
      <c r="C37" s="177"/>
      <c r="D37" s="225"/>
      <c r="E37" s="264"/>
      <c r="F37" s="175"/>
      <c r="G37" s="175"/>
      <c r="H37" s="175"/>
      <c r="I37" s="175"/>
      <c r="J37" s="180"/>
    </row>
    <row r="38" spans="1:12" ht="21" customHeight="1" x14ac:dyDescent="0.25">
      <c r="A38" s="175" t="s">
        <v>43</v>
      </c>
      <c r="B38" s="176" t="str">
        <f>VLOOKUP($F38,УЧАСТНИКИ!$A$2:$L$1099,3,FALSE)</f>
        <v>Денисова  Надежда</v>
      </c>
      <c r="C38" s="177" t="str">
        <f>VLOOKUP($F38,УЧАСТНИКИ!$A$2:$L$1099,4,FALSE)</f>
        <v>16.03.2000</v>
      </c>
      <c r="D38" s="225" t="str">
        <f>VLOOKUP($F38,УЧАСТНИКИ!$A$2:$L$1099,5,FALSE)</f>
        <v xml:space="preserve">Тюменская область </v>
      </c>
      <c r="E38" s="264" t="str">
        <f>VLOOKUP($F38,УЧАСТНИКИ!$A$2:$L$1099,8,FALSE)</f>
        <v>КМС</v>
      </c>
      <c r="F38" s="175" t="s">
        <v>1269</v>
      </c>
      <c r="G38" s="175"/>
      <c r="H38" s="175"/>
      <c r="I38" s="175"/>
      <c r="J38" s="180" t="str">
        <f>VLOOKUP($F38,УЧАСТНИКИ!$A$2:$L$1099,9,FALSE)</f>
        <v>К</v>
      </c>
    </row>
    <row r="39" spans="1:12" ht="21" customHeight="1" x14ac:dyDescent="0.25">
      <c r="A39" s="175" t="s">
        <v>44</v>
      </c>
      <c r="B39" s="176" t="str">
        <f>VLOOKUP($F39,УЧАСТНИКИ!$A$2:$L$1099,3,FALSE)</f>
        <v>Стародубова Виолетта</v>
      </c>
      <c r="C39" s="177" t="str">
        <f>VLOOKUP($F39,УЧАСТНИКИ!$A$2:$L$1099,4,FALSE)</f>
        <v>15.12.1999</v>
      </c>
      <c r="D39" s="225" t="str">
        <f>VLOOKUP($F39,УЧАСТНИКИ!$A$2:$L$1099,5,FALSE)</f>
        <v xml:space="preserve">Воронежская область </v>
      </c>
      <c r="E39" s="264" t="str">
        <f>VLOOKUP($F39,УЧАСТНИКИ!$A$2:$L$1099,8,FALSE)</f>
        <v>КМС</v>
      </c>
      <c r="F39" s="175" t="s">
        <v>1415</v>
      </c>
      <c r="G39" s="175"/>
      <c r="H39" s="175"/>
      <c r="I39" s="175"/>
      <c r="J39" s="180" t="str">
        <f>VLOOKUP($F39,УЧАСТНИКИ!$A$2:$L$1099,9,FALSE)</f>
        <v>К</v>
      </c>
      <c r="L39" s="14"/>
    </row>
    <row r="40" spans="1:12" ht="21" customHeight="1" x14ac:dyDescent="0.25">
      <c r="A40" s="175" t="s">
        <v>45</v>
      </c>
      <c r="B40" s="176" t="str">
        <f>VLOOKUP($F40,УЧАСТНИКИ!$A$2:$L$1099,3,FALSE)</f>
        <v>Сластникова Тамара</v>
      </c>
      <c r="C40" s="177" t="str">
        <f>VLOOKUP($F40,УЧАСТНИКИ!$A$2:$L$1099,4,FALSE)</f>
        <v>21.05.1993</v>
      </c>
      <c r="D40" s="225" t="str">
        <f>VLOOKUP($F40,УЧАСТНИКИ!$A$2:$L$1099,5,FALSE)</f>
        <v xml:space="preserve">Новосибирская область </v>
      </c>
      <c r="E40" s="264" t="str">
        <f>VLOOKUP($F40,УЧАСТНИКИ!$A$2:$L$1099,8,FALSE)</f>
        <v>МС</v>
      </c>
      <c r="F40" s="175" t="s">
        <v>1396</v>
      </c>
      <c r="G40" s="175"/>
      <c r="H40" s="175"/>
      <c r="I40" s="175"/>
      <c r="J40" s="180" t="str">
        <f>VLOOKUP($F40,УЧАСТНИКИ!$A$2:$L$1099,9,FALSE)</f>
        <v>К</v>
      </c>
    </row>
    <row r="41" spans="1:12" ht="21" customHeight="1" x14ac:dyDescent="0.25">
      <c r="A41" s="175" t="s">
        <v>46</v>
      </c>
      <c r="B41" s="176" t="str">
        <f>VLOOKUP($F41,УЧАСТНИКИ!$A$2:$L$1099,3,FALSE)</f>
        <v>Григорьева Анастасия</v>
      </c>
      <c r="C41" s="177" t="str">
        <f>VLOOKUP($F41,УЧАСТНИКИ!$A$2:$L$1099,4,FALSE)</f>
        <v>07.11.1993</v>
      </c>
      <c r="D41" s="225" t="str">
        <f>VLOOKUP($F41,УЧАСТНИКИ!$A$2:$L$1099,5,FALSE)</f>
        <v xml:space="preserve">Санкт-Петербург </v>
      </c>
      <c r="E41" s="264" t="str">
        <f>VLOOKUP($F41,УЧАСТНИКИ!$A$2:$L$1099,8,FALSE)</f>
        <v>МС</v>
      </c>
      <c r="F41" s="175" t="s">
        <v>1355</v>
      </c>
      <c r="G41" s="175"/>
      <c r="H41" s="175"/>
      <c r="I41" s="175"/>
      <c r="J41" s="180" t="str">
        <f>VLOOKUP($F41,УЧАСТНИКИ!$A$2:$L$1099,9,FALSE)</f>
        <v>К</v>
      </c>
    </row>
    <row r="42" spans="1:12" ht="21" customHeight="1" x14ac:dyDescent="0.25">
      <c r="A42" s="175" t="s">
        <v>47</v>
      </c>
      <c r="B42" s="176" t="str">
        <f>VLOOKUP($F42,УЧАСТНИКИ!$A$2:$L$1099,3,FALSE)</f>
        <v>Соколова Вера</v>
      </c>
      <c r="C42" s="177" t="str">
        <f>VLOOKUP($F42,УЧАСТНИКИ!$A$2:$L$1099,4,FALSE)</f>
        <v>27.07.1992</v>
      </c>
      <c r="D42" s="225" t="str">
        <f>VLOOKUP($F42,УЧАСТНИКИ!$A$2:$L$1099,5,FALSE)</f>
        <v xml:space="preserve">Краснодарский край </v>
      </c>
      <c r="E42" s="264" t="str">
        <f>VLOOKUP($F42,УЧАСТНИКИ!$A$2:$L$1099,8,FALSE)</f>
        <v>КМС</v>
      </c>
      <c r="F42" s="175" t="s">
        <v>1308</v>
      </c>
      <c r="G42" s="175"/>
      <c r="H42" s="175"/>
      <c r="I42" s="175"/>
      <c r="J42" s="180" t="str">
        <f>VLOOKUP($F42,УЧАСТНИКИ!$A$2:$L$1099,9,FALSE)</f>
        <v>Л</v>
      </c>
    </row>
    <row r="43" spans="1:12" ht="21" customHeight="1" x14ac:dyDescent="0.25">
      <c r="A43" s="175" t="s">
        <v>48</v>
      </c>
      <c r="B43" s="176" t="str">
        <f>VLOOKUP($F43,УЧАСТНИКИ!$A$2:$L$1099,3,FALSE)</f>
        <v>Навацкая Софья</v>
      </c>
      <c r="C43" s="177" t="str">
        <f>VLOOKUP($F43,УЧАСТНИКИ!$A$2:$L$1099,4,FALSE)</f>
        <v>11.02.1999</v>
      </c>
      <c r="D43" s="225" t="str">
        <f>VLOOKUP($F43,УЧАСТНИКИ!$A$2:$L$1099,5,FALSE)</f>
        <v xml:space="preserve">Вологодская область </v>
      </c>
      <c r="E43" s="264" t="str">
        <f>VLOOKUP($F43,УЧАСТНИКИ!$A$2:$L$1099,8,FALSE)</f>
        <v>КМС</v>
      </c>
      <c r="F43" s="175" t="s">
        <v>1456</v>
      </c>
      <c r="G43" s="175"/>
      <c r="H43" s="175"/>
      <c r="I43" s="175"/>
      <c r="J43" s="180" t="str">
        <f>VLOOKUP($F43,УЧАСТНИКИ!$A$2:$L$1099,9,FALSE)</f>
        <v>К</v>
      </c>
    </row>
    <row r="44" spans="1:12" ht="21" customHeight="1" x14ac:dyDescent="0.25">
      <c r="A44" s="175" t="s">
        <v>71</v>
      </c>
      <c r="B44" s="176"/>
      <c r="C44" s="177"/>
      <c r="D44" s="225"/>
      <c r="E44" s="264"/>
      <c r="F44" s="175"/>
      <c r="G44" s="175"/>
      <c r="H44" s="175"/>
      <c r="I44" s="175"/>
      <c r="J44" s="180"/>
      <c r="K44" s="8"/>
    </row>
    <row r="45" spans="1:12" hidden="1" x14ac:dyDescent="0.25">
      <c r="A45" s="221"/>
      <c r="B45" s="222" t="s">
        <v>63</v>
      </c>
      <c r="C45" s="223"/>
      <c r="D45" s="223"/>
      <c r="E45" s="223"/>
      <c r="F45" s="223"/>
      <c r="G45" s="223"/>
      <c r="H45" s="223"/>
      <c r="I45" s="223"/>
      <c r="J45" s="224"/>
    </row>
    <row r="46" spans="1:12" hidden="1" x14ac:dyDescent="0.25">
      <c r="A46" s="175" t="s">
        <v>42</v>
      </c>
      <c r="B46" s="176" t="e">
        <f>VLOOKUP($F46,УЧАСТНИКИ!$A$2:$L$1099,3,FALSE)</f>
        <v>#N/A</v>
      </c>
      <c r="C46" s="177" t="e">
        <f>VLOOKUP($F46,УЧАСТНИКИ!$A$2:$L$1099,4,FALSE)</f>
        <v>#N/A</v>
      </c>
      <c r="D46" s="225" t="e">
        <f>VLOOKUP($F46,УЧАСТНИКИ!$A$2:$L$1099,5,FALSE)</f>
        <v>#N/A</v>
      </c>
      <c r="E46" s="264" t="e">
        <f>VLOOKUP($F46,УЧАСТНИКИ!$A$2:$L$1099,8,FALSE)</f>
        <v>#N/A</v>
      </c>
      <c r="F46" s="175"/>
      <c r="G46" s="175"/>
      <c r="H46" s="175"/>
      <c r="I46" s="175"/>
      <c r="J46" s="180" t="e">
        <f>VLOOKUP($F46,УЧАСТНИКИ!$A$2:$L$1099,9,FALSE)</f>
        <v>#N/A</v>
      </c>
    </row>
    <row r="47" spans="1:12" hidden="1" x14ac:dyDescent="0.25">
      <c r="A47" s="175" t="s">
        <v>43</v>
      </c>
      <c r="B47" s="176" t="e">
        <f>VLOOKUP($F47,УЧАСТНИКИ!$A$2:$L$1099,3,FALSE)</f>
        <v>#N/A</v>
      </c>
      <c r="C47" s="177" t="e">
        <f>VLOOKUP($F47,УЧАСТНИКИ!$A$2:$L$1099,4,FALSE)</f>
        <v>#N/A</v>
      </c>
      <c r="D47" s="225" t="e">
        <f>VLOOKUP($F47,УЧАСТНИКИ!$A$2:$L$1099,5,FALSE)</f>
        <v>#N/A</v>
      </c>
      <c r="E47" s="264" t="e">
        <f>VLOOKUP($F47,УЧАСТНИКИ!$A$2:$L$1099,8,FALSE)</f>
        <v>#N/A</v>
      </c>
      <c r="F47" s="175"/>
      <c r="G47" s="175"/>
      <c r="H47" s="175"/>
      <c r="I47" s="175"/>
      <c r="J47" s="180" t="e">
        <f>VLOOKUP($F47,УЧАСТНИКИ!$A$2:$L$1099,9,FALSE)</f>
        <v>#N/A</v>
      </c>
    </row>
    <row r="48" spans="1:12" hidden="1" x14ac:dyDescent="0.25">
      <c r="A48" s="175" t="s">
        <v>44</v>
      </c>
      <c r="B48" s="176" t="e">
        <f>VLOOKUP($F48,УЧАСТНИКИ!$A$2:$L$1099,3,FALSE)</f>
        <v>#N/A</v>
      </c>
      <c r="C48" s="177" t="e">
        <f>VLOOKUP($F48,УЧАСТНИКИ!$A$2:$L$1099,4,FALSE)</f>
        <v>#N/A</v>
      </c>
      <c r="D48" s="225" t="e">
        <f>VLOOKUP($F48,УЧАСТНИКИ!$A$2:$L$1099,5,FALSE)</f>
        <v>#N/A</v>
      </c>
      <c r="E48" s="264" t="e">
        <f>VLOOKUP($F48,УЧАСТНИКИ!$A$2:$L$1099,8,FALSE)</f>
        <v>#N/A</v>
      </c>
      <c r="F48" s="175"/>
      <c r="G48" s="175"/>
      <c r="H48" s="175"/>
      <c r="I48" s="175"/>
      <c r="J48" s="180" t="e">
        <f>VLOOKUP($F48,УЧАСТНИКИ!$A$2:$L$1099,9,FALSE)</f>
        <v>#N/A</v>
      </c>
    </row>
    <row r="49" spans="1:11" hidden="1" x14ac:dyDescent="0.25">
      <c r="A49" s="175" t="s">
        <v>45</v>
      </c>
      <c r="B49" s="176" t="e">
        <f>VLOOKUP($F49,УЧАСТНИКИ!$A$2:$L$1099,3,FALSE)</f>
        <v>#N/A</v>
      </c>
      <c r="C49" s="177" t="e">
        <f>VLOOKUP($F49,УЧАСТНИКИ!$A$2:$L$1099,4,FALSE)</f>
        <v>#N/A</v>
      </c>
      <c r="D49" s="225" t="e">
        <f>VLOOKUP($F49,УЧАСТНИКИ!$A$2:$L$1099,5,FALSE)</f>
        <v>#N/A</v>
      </c>
      <c r="E49" s="264" t="e">
        <f>VLOOKUP($F49,УЧАСТНИКИ!$A$2:$L$1099,8,FALSE)</f>
        <v>#N/A</v>
      </c>
      <c r="F49" s="175"/>
      <c r="G49" s="175"/>
      <c r="H49" s="175"/>
      <c r="I49" s="175"/>
      <c r="J49" s="180" t="e">
        <f>VLOOKUP($F49,УЧАСТНИКИ!$A$2:$L$1099,9,FALSE)</f>
        <v>#N/A</v>
      </c>
    </row>
    <row r="50" spans="1:11" hidden="1" x14ac:dyDescent="0.25">
      <c r="A50" s="175" t="s">
        <v>46</v>
      </c>
      <c r="B50" s="176" t="e">
        <f>VLOOKUP($F50,УЧАСТНИКИ!$A$2:$L$1099,3,FALSE)</f>
        <v>#N/A</v>
      </c>
      <c r="C50" s="177" t="e">
        <f>VLOOKUP($F50,УЧАСТНИКИ!$A$2:$L$1099,4,FALSE)</f>
        <v>#N/A</v>
      </c>
      <c r="D50" s="225" t="e">
        <f>VLOOKUP($F50,УЧАСТНИКИ!$A$2:$L$1099,5,FALSE)</f>
        <v>#N/A</v>
      </c>
      <c r="E50" s="264" t="e">
        <f>VLOOKUP($F50,УЧАСТНИКИ!$A$2:$L$1099,8,FALSE)</f>
        <v>#N/A</v>
      </c>
      <c r="F50" s="175"/>
      <c r="G50" s="175"/>
      <c r="H50" s="175"/>
      <c r="I50" s="175"/>
      <c r="J50" s="180" t="e">
        <f>VLOOKUP($F50,УЧАСТНИКИ!$A$2:$L$1099,9,FALSE)</f>
        <v>#N/A</v>
      </c>
    </row>
    <row r="51" spans="1:11" hidden="1" x14ac:dyDescent="0.25">
      <c r="A51" s="175" t="s">
        <v>47</v>
      </c>
      <c r="B51" s="176" t="e">
        <f>VLOOKUP($F51,УЧАСТНИКИ!$A$2:$L$1099,3,FALSE)</f>
        <v>#N/A</v>
      </c>
      <c r="C51" s="177" t="e">
        <f>VLOOKUP($F51,УЧАСТНИКИ!$A$2:$L$1099,4,FALSE)</f>
        <v>#N/A</v>
      </c>
      <c r="D51" s="225" t="e">
        <f>VLOOKUP($F51,УЧАСТНИКИ!$A$2:$L$1099,5,FALSE)</f>
        <v>#N/A</v>
      </c>
      <c r="E51" s="264" t="e">
        <f>VLOOKUP($F51,УЧАСТНИКИ!$A$2:$L$1099,8,FALSE)</f>
        <v>#N/A</v>
      </c>
      <c r="F51" s="175"/>
      <c r="G51" s="175"/>
      <c r="H51" s="175"/>
      <c r="I51" s="175"/>
      <c r="J51" s="180" t="e">
        <f>VLOOKUP($F51,УЧАСТНИКИ!$A$2:$L$1099,9,FALSE)</f>
        <v>#N/A</v>
      </c>
    </row>
    <row r="52" spans="1:11" hidden="1" x14ac:dyDescent="0.25">
      <c r="A52" s="175" t="s">
        <v>48</v>
      </c>
      <c r="B52" s="176" t="e">
        <f>VLOOKUP($F52,УЧАСТНИКИ!$A$2:$L$1099,3,FALSE)</f>
        <v>#N/A</v>
      </c>
      <c r="C52" s="177" t="e">
        <f>VLOOKUP($F52,УЧАСТНИКИ!$A$2:$L$1099,4,FALSE)</f>
        <v>#N/A</v>
      </c>
      <c r="D52" s="225" t="e">
        <f>VLOOKUP($F52,УЧАСТНИКИ!$A$2:$L$1099,5,FALSE)</f>
        <v>#N/A</v>
      </c>
      <c r="E52" s="264" t="e">
        <f>VLOOKUP($F52,УЧАСТНИКИ!$A$2:$L$1099,8,FALSE)</f>
        <v>#N/A</v>
      </c>
      <c r="F52" s="175"/>
      <c r="G52" s="175"/>
      <c r="H52" s="175"/>
      <c r="I52" s="175"/>
      <c r="J52" s="180" t="e">
        <f>VLOOKUP($F52,УЧАСТНИКИ!$A$2:$L$1099,9,FALSE)</f>
        <v>#N/A</v>
      </c>
    </row>
    <row r="53" spans="1:11" hidden="1" x14ac:dyDescent="0.25">
      <c r="A53" s="175">
        <v>8</v>
      </c>
      <c r="B53" s="176" t="e">
        <f>VLOOKUP($F53,УЧАСТНИКИ!$A$2:$L$1099,3,FALSE)</f>
        <v>#N/A</v>
      </c>
      <c r="C53" s="177" t="e">
        <f>VLOOKUP($F53,УЧАСТНИКИ!$A$2:$L$1099,4,FALSE)</f>
        <v>#N/A</v>
      </c>
      <c r="D53" s="225" t="e">
        <f>VLOOKUP($F53,УЧАСТНИКИ!$A$2:$L$1099,5,FALSE)</f>
        <v>#N/A</v>
      </c>
      <c r="E53" s="264" t="e">
        <f>VLOOKUP($F53,УЧАСТНИКИ!$A$2:$L$1099,8,FALSE)</f>
        <v>#N/A</v>
      </c>
      <c r="F53" s="175"/>
      <c r="G53" s="175"/>
      <c r="H53" s="175"/>
      <c r="I53" s="175"/>
      <c r="J53" s="180" t="e">
        <f>VLOOKUP($F53,УЧАСТНИКИ!$A$2:$L$1099,9,FALSE)</f>
        <v>#N/A</v>
      </c>
    </row>
    <row r="54" spans="1:11" hidden="1" x14ac:dyDescent="0.25">
      <c r="A54" s="221"/>
      <c r="B54" s="222" t="s">
        <v>29</v>
      </c>
      <c r="C54" s="223"/>
      <c r="D54" s="223"/>
      <c r="E54" s="223"/>
      <c r="F54" s="223"/>
      <c r="G54" s="223"/>
      <c r="H54" s="223"/>
      <c r="I54" s="223"/>
      <c r="J54" s="224"/>
    </row>
    <row r="55" spans="1:11" hidden="1" x14ac:dyDescent="0.25">
      <c r="A55" s="175" t="s">
        <v>42</v>
      </c>
      <c r="B55" s="176" t="e">
        <f>VLOOKUP($F55,УЧАСТНИКИ!$A$2:$L$1099,3,FALSE)</f>
        <v>#N/A</v>
      </c>
      <c r="C55" s="177" t="e">
        <f>VLOOKUP($F55,УЧАСТНИКИ!$A$2:$L$1099,4,FALSE)</f>
        <v>#N/A</v>
      </c>
      <c r="D55" s="225" t="e">
        <f>VLOOKUP($F55,УЧАСТНИКИ!$A$2:$L$1099,5,FALSE)</f>
        <v>#N/A</v>
      </c>
      <c r="E55" s="264" t="e">
        <f>VLOOKUP($F55,УЧАСТНИКИ!$A$2:$L$1099,8,FALSE)</f>
        <v>#N/A</v>
      </c>
      <c r="F55" s="175"/>
      <c r="G55" s="175"/>
      <c r="H55" s="175"/>
      <c r="I55" s="175"/>
      <c r="J55" s="180" t="e">
        <f>VLOOKUP($F55,УЧАСТНИКИ!$A$2:$L$1099,9,FALSE)</f>
        <v>#N/A</v>
      </c>
    </row>
    <row r="56" spans="1:11" hidden="1" x14ac:dyDescent="0.25">
      <c r="A56" s="175" t="s">
        <v>43</v>
      </c>
      <c r="B56" s="176" t="e">
        <f>VLOOKUP($F56,УЧАСТНИКИ!$A$2:$L$1099,3,FALSE)</f>
        <v>#N/A</v>
      </c>
      <c r="C56" s="177" t="e">
        <f>VLOOKUP($F56,УЧАСТНИКИ!$A$2:$L$1099,4,FALSE)</f>
        <v>#N/A</v>
      </c>
      <c r="D56" s="225" t="e">
        <f>VLOOKUP($F56,УЧАСТНИКИ!$A$2:$L$1099,5,FALSE)</f>
        <v>#N/A</v>
      </c>
      <c r="E56" s="264" t="e">
        <f>VLOOKUP($F56,УЧАСТНИКИ!$A$2:$L$1099,8,FALSE)</f>
        <v>#N/A</v>
      </c>
      <c r="F56" s="175"/>
      <c r="G56" s="175"/>
      <c r="H56" s="175"/>
      <c r="I56" s="175"/>
      <c r="J56" s="180" t="e">
        <f>VLOOKUP($F56,УЧАСТНИКИ!$A$2:$L$1099,9,FALSE)</f>
        <v>#N/A</v>
      </c>
    </row>
    <row r="57" spans="1:11" hidden="1" x14ac:dyDescent="0.25">
      <c r="A57" s="175" t="s">
        <v>44</v>
      </c>
      <c r="B57" s="176" t="e">
        <f>VLOOKUP($F57,УЧАСТНИКИ!$A$2:$L$1099,3,FALSE)</f>
        <v>#N/A</v>
      </c>
      <c r="C57" s="177" t="e">
        <f>VLOOKUP($F57,УЧАСТНИКИ!$A$2:$L$1099,4,FALSE)</f>
        <v>#N/A</v>
      </c>
      <c r="D57" s="225" t="e">
        <f>VLOOKUP($F57,УЧАСТНИКИ!$A$2:$L$1099,5,FALSE)</f>
        <v>#N/A</v>
      </c>
      <c r="E57" s="264" t="e">
        <f>VLOOKUP($F57,УЧАСТНИКИ!$A$2:$L$1099,8,FALSE)</f>
        <v>#N/A</v>
      </c>
      <c r="F57" s="175"/>
      <c r="G57" s="175"/>
      <c r="H57" s="175"/>
      <c r="I57" s="175"/>
      <c r="J57" s="180" t="e">
        <f>VLOOKUP($F57,УЧАСТНИКИ!$A$2:$L$1099,9,FALSE)</f>
        <v>#N/A</v>
      </c>
    </row>
    <row r="58" spans="1:11" hidden="1" x14ac:dyDescent="0.25">
      <c r="A58" s="175" t="s">
        <v>45</v>
      </c>
      <c r="B58" s="176" t="e">
        <f>VLOOKUP($F58,УЧАСТНИКИ!$A$2:$L$1099,3,FALSE)</f>
        <v>#N/A</v>
      </c>
      <c r="C58" s="177" t="e">
        <f>VLOOKUP($F58,УЧАСТНИКИ!$A$2:$L$1099,4,FALSE)</f>
        <v>#N/A</v>
      </c>
      <c r="D58" s="225" t="e">
        <f>VLOOKUP($F58,УЧАСТНИКИ!$A$2:$L$1099,5,FALSE)</f>
        <v>#N/A</v>
      </c>
      <c r="E58" s="264" t="e">
        <f>VLOOKUP($F58,УЧАСТНИКИ!$A$2:$L$1099,8,FALSE)</f>
        <v>#N/A</v>
      </c>
      <c r="F58" s="175"/>
      <c r="G58" s="175"/>
      <c r="H58" s="175"/>
      <c r="I58" s="175"/>
      <c r="J58" s="180" t="e">
        <f>VLOOKUP($F58,УЧАСТНИКИ!$A$2:$L$1099,9,FALSE)</f>
        <v>#N/A</v>
      </c>
    </row>
    <row r="59" spans="1:11" hidden="1" x14ac:dyDescent="0.25">
      <c r="A59" s="175" t="s">
        <v>46</v>
      </c>
      <c r="B59" s="176" t="e">
        <f>VLOOKUP($F59,УЧАСТНИКИ!$A$2:$L$1099,3,FALSE)</f>
        <v>#N/A</v>
      </c>
      <c r="C59" s="177" t="e">
        <f>VLOOKUP($F59,УЧАСТНИКИ!$A$2:$L$1099,4,FALSE)</f>
        <v>#N/A</v>
      </c>
      <c r="D59" s="225" t="e">
        <f>VLOOKUP($F59,УЧАСТНИКИ!$A$2:$L$1099,5,FALSE)</f>
        <v>#N/A</v>
      </c>
      <c r="E59" s="264" t="e">
        <f>VLOOKUP($F59,УЧАСТНИКИ!$A$2:$L$1099,8,FALSE)</f>
        <v>#N/A</v>
      </c>
      <c r="F59" s="175"/>
      <c r="G59" s="175"/>
      <c r="H59" s="175"/>
      <c r="I59" s="175"/>
      <c r="J59" s="180" t="e">
        <f>VLOOKUP($F59,УЧАСТНИКИ!$A$2:$L$1099,9,FALSE)</f>
        <v>#N/A</v>
      </c>
    </row>
    <row r="60" spans="1:11" hidden="1" x14ac:dyDescent="0.25">
      <c r="A60" s="175" t="s">
        <v>47</v>
      </c>
      <c r="B60" s="176" t="e">
        <f>VLOOKUP($F60,УЧАСТНИКИ!$A$2:$L$1099,3,FALSE)</f>
        <v>#N/A</v>
      </c>
      <c r="C60" s="177" t="e">
        <f>VLOOKUP($F60,УЧАСТНИКИ!$A$2:$L$1099,4,FALSE)</f>
        <v>#N/A</v>
      </c>
      <c r="D60" s="225" t="e">
        <f>VLOOKUP($F60,УЧАСТНИКИ!$A$2:$L$1099,5,FALSE)</f>
        <v>#N/A</v>
      </c>
      <c r="E60" s="264" t="e">
        <f>VLOOKUP($F60,УЧАСТНИКИ!$A$2:$L$1099,8,FALSE)</f>
        <v>#N/A</v>
      </c>
      <c r="F60" s="175"/>
      <c r="G60" s="175"/>
      <c r="H60" s="175"/>
      <c r="I60" s="175"/>
      <c r="J60" s="180" t="e">
        <f>VLOOKUP($F60,УЧАСТНИКИ!$A$2:$L$1099,9,FALSE)</f>
        <v>#N/A</v>
      </c>
    </row>
    <row r="61" spans="1:11" hidden="1" x14ac:dyDescent="0.25">
      <c r="A61" s="175" t="s">
        <v>48</v>
      </c>
      <c r="B61" s="176" t="e">
        <f>VLOOKUP($F61,УЧАСТНИКИ!$A$2:$L$1099,3,FALSE)</f>
        <v>#N/A</v>
      </c>
      <c r="C61" s="177" t="e">
        <f>VLOOKUP($F61,УЧАСТНИКИ!$A$2:$L$1099,4,FALSE)</f>
        <v>#N/A</v>
      </c>
      <c r="D61" s="225" t="e">
        <f>VLOOKUP($F61,УЧАСТНИКИ!$A$2:$L$1099,5,FALSE)</f>
        <v>#N/A</v>
      </c>
      <c r="E61" s="264" t="e">
        <f>VLOOKUP($F61,УЧАСТНИКИ!$A$2:$L$1099,8,FALSE)</f>
        <v>#N/A</v>
      </c>
      <c r="F61" s="175"/>
      <c r="G61" s="175"/>
      <c r="H61" s="175"/>
      <c r="I61" s="175"/>
      <c r="J61" s="180" t="e">
        <f>VLOOKUP($F61,УЧАСТНИКИ!$A$2:$L$1099,9,FALSE)</f>
        <v>#N/A</v>
      </c>
    </row>
    <row r="62" spans="1:11" hidden="1" x14ac:dyDescent="0.25">
      <c r="A62" s="175">
        <v>8</v>
      </c>
      <c r="B62" s="176" t="e">
        <f>VLOOKUP($F62,УЧАСТНИКИ!$A$2:$L$1099,3,FALSE)</f>
        <v>#N/A</v>
      </c>
      <c r="C62" s="177" t="e">
        <f>VLOOKUP($F62,УЧАСТНИКИ!$A$2:$L$1099,4,FALSE)</f>
        <v>#N/A</v>
      </c>
      <c r="D62" s="225" t="e">
        <f>VLOOKUP($F62,УЧАСТНИКИ!$A$2:$L$1099,5,FALSE)</f>
        <v>#N/A</v>
      </c>
      <c r="E62" s="264" t="e">
        <f>VLOOKUP($F62,УЧАСТНИКИ!$A$2:$L$1099,8,FALSE)</f>
        <v>#N/A</v>
      </c>
      <c r="F62" s="175"/>
      <c r="G62" s="175"/>
      <c r="H62" s="175"/>
      <c r="I62" s="175"/>
      <c r="J62" s="180" t="e">
        <f>VLOOKUP($F62,УЧАСТНИКИ!$A$2:$L$1099,9,FALSE)</f>
        <v>#N/A</v>
      </c>
      <c r="K62" s="28"/>
    </row>
    <row r="63" spans="1:11" ht="15.6" x14ac:dyDescent="0.3">
      <c r="A63" s="228" t="s">
        <v>65</v>
      </c>
      <c r="B63" s="189"/>
      <c r="C63" s="8"/>
      <c r="D63" s="249"/>
      <c r="F63" s="228"/>
      <c r="G63" s="8"/>
      <c r="J63" s="28"/>
      <c r="K63" s="28"/>
    </row>
    <row r="64" spans="1:11" ht="15.6" x14ac:dyDescent="0.3">
      <c r="A64" s="228" t="s">
        <v>60</v>
      </c>
      <c r="C64" s="8"/>
      <c r="F64" s="228"/>
      <c r="G64" s="8"/>
      <c r="K64" s="28"/>
    </row>
    <row r="65" spans="1:11" ht="15.6" x14ac:dyDescent="0.3">
      <c r="A65" s="228" t="s">
        <v>185</v>
      </c>
      <c r="C65" s="8"/>
      <c r="K65" s="28"/>
    </row>
    <row r="66" spans="1:11" ht="15.75" customHeight="1" x14ac:dyDescent="0.3">
      <c r="A66" s="228" t="s">
        <v>61</v>
      </c>
    </row>
    <row r="67" spans="1:11" ht="15.75" customHeight="1" x14ac:dyDescent="0.25">
      <c r="A67" s="35"/>
      <c r="B67" s="229"/>
      <c r="C67" s="230"/>
      <c r="D67" s="231"/>
      <c r="E67" s="231"/>
      <c r="F67" s="35"/>
      <c r="G67" s="35"/>
      <c r="H67" s="35"/>
      <c r="I67" s="35"/>
      <c r="J67" s="230"/>
    </row>
    <row r="68" spans="1:11" ht="15.75" customHeight="1" x14ac:dyDescent="0.25">
      <c r="A68" s="35"/>
      <c r="B68" s="229"/>
      <c r="C68" s="230"/>
      <c r="D68" s="231"/>
      <c r="E68" s="231"/>
      <c r="F68" s="35"/>
      <c r="G68" s="35"/>
      <c r="H68" s="35"/>
      <c r="I68" s="35"/>
      <c r="J68" s="230"/>
    </row>
    <row r="69" spans="1:11" ht="15.75" customHeight="1" x14ac:dyDescent="0.25">
      <c r="A69" s="35"/>
      <c r="B69" s="229"/>
      <c r="C69" s="230"/>
      <c r="D69" s="231"/>
      <c r="E69" s="231"/>
      <c r="F69" s="35"/>
      <c r="G69" s="35"/>
      <c r="H69" s="35"/>
      <c r="I69" s="35"/>
      <c r="J69" s="230"/>
    </row>
    <row r="70" spans="1:11" ht="15.75" customHeight="1" x14ac:dyDescent="0.25">
      <c r="A70" s="35"/>
      <c r="B70" s="229"/>
      <c r="C70" s="230"/>
      <c r="D70" s="231"/>
      <c r="E70" s="231"/>
      <c r="F70" s="35"/>
      <c r="G70" s="35"/>
      <c r="H70" s="35"/>
      <c r="I70" s="35"/>
      <c r="J70" s="230"/>
    </row>
    <row r="71" spans="1:11" x14ac:dyDescent="0.25">
      <c r="A71" s="35"/>
      <c r="B71" s="229"/>
      <c r="C71" s="230"/>
      <c r="D71" s="231"/>
      <c r="E71" s="231"/>
      <c r="F71" s="35"/>
      <c r="G71" s="35"/>
      <c r="H71" s="35"/>
      <c r="I71" s="35"/>
      <c r="J71" s="230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</row>
    <row r="81" spans="1:10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</row>
    <row r="82" spans="1:10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</row>
    <row r="83" spans="1:10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</row>
    <row r="84" spans="1:10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</row>
    <row r="85" spans="1:10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</row>
    <row r="86" spans="1:10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</row>
    <row r="90" spans="1:10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</row>
    <row r="91" spans="1:10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</row>
    <row r="92" spans="1:10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</row>
    <row r="93" spans="1:10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</row>
    <row r="94" spans="1:10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</row>
    <row r="95" spans="1:10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</row>
    <row r="96" spans="1:10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</row>
  </sheetData>
  <mergeCells count="6">
    <mergeCell ref="M8:N8"/>
    <mergeCell ref="A5:J5"/>
    <mergeCell ref="A4:J4"/>
    <mergeCell ref="A1:J1"/>
    <mergeCell ref="A2:J2"/>
    <mergeCell ref="A3:J3"/>
  </mergeCells>
  <phoneticPr fontId="1" type="noConversion"/>
  <printOptions horizontalCentered="1"/>
  <pageMargins left="0.9055118110236221" right="0.86614173228346458" top="0.32" bottom="0.7" header="0.27559055118110237" footer="0.17"/>
  <pageSetup paperSize="9" scale="95" orientation="landscape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1"/>
  <sheetViews>
    <sheetView view="pageBreakPreview" topLeftCell="B1" zoomScale="60" zoomScaleNormal="80" workbookViewId="0">
      <selection activeCell="L46" sqref="L46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1.44140625" style="163" customWidth="1"/>
    <col min="4" max="4" width="27.109375" style="163" customWidth="1"/>
    <col min="5" max="5" width="9.6640625" style="163" customWidth="1"/>
    <col min="6" max="6" width="7.6640625" style="163" customWidth="1"/>
    <col min="7" max="7" width="5.44140625" style="163" bestFit="1" customWidth="1"/>
    <col min="8" max="8" width="5.88671875" style="163" bestFit="1" customWidth="1"/>
    <col min="9" max="9" width="17.6640625" style="163" customWidth="1"/>
    <col min="10" max="10" width="5.5546875" style="163" bestFit="1" customWidth="1"/>
    <col min="11" max="11" width="6" style="163" customWidth="1"/>
    <col min="12" max="16384" width="9.109375" style="163"/>
  </cols>
  <sheetData>
    <row r="1" spans="1:13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</row>
    <row r="2" spans="1:13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</row>
    <row r="3" spans="1:13" ht="15" customHeight="1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</row>
    <row r="4" spans="1:13" ht="14.4" customHeight="1" x14ac:dyDescent="0.25">
      <c r="A4" s="300" t="s">
        <v>211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</row>
    <row r="5" spans="1:13" ht="13.8" x14ac:dyDescent="0.25">
      <c r="A5" s="300" t="s">
        <v>181</v>
      </c>
      <c r="B5" s="300"/>
      <c r="C5" s="300"/>
      <c r="D5" s="300"/>
      <c r="E5" s="300"/>
      <c r="F5" s="300"/>
      <c r="G5" s="300"/>
      <c r="H5" s="300"/>
      <c r="I5" s="300"/>
      <c r="J5" s="300"/>
      <c r="K5" s="300"/>
    </row>
    <row r="6" spans="1:13" x14ac:dyDescent="0.25">
      <c r="A6" s="297"/>
      <c r="B6" s="297"/>
      <c r="C6" s="166"/>
      <c r="D6" s="14"/>
      <c r="E6" s="14"/>
      <c r="I6" s="19"/>
      <c r="J6" s="67"/>
      <c r="K6" s="67" t="s">
        <v>212</v>
      </c>
    </row>
    <row r="7" spans="1:13" ht="12.75" customHeight="1" x14ac:dyDescent="0.25">
      <c r="A7" s="19"/>
      <c r="B7" s="20" t="s">
        <v>183</v>
      </c>
      <c r="C7" s="166" t="s">
        <v>103</v>
      </c>
      <c r="D7" s="19" t="str">
        <f>d_1</f>
        <v>28.05.2019г.</v>
      </c>
      <c r="E7" s="19"/>
      <c r="F7" s="12"/>
      <c r="G7" s="241"/>
      <c r="H7" s="12"/>
      <c r="I7" s="12"/>
      <c r="J7" s="218"/>
      <c r="K7" s="247" t="str">
        <f>d_5</f>
        <v>г. Сочи, ул. Бзугу 2, ст. им. Славы Метревели</v>
      </c>
    </row>
    <row r="8" spans="1:13" ht="26.25" customHeight="1" thickBot="1" x14ac:dyDescent="0.3">
      <c r="A8" s="219" t="s">
        <v>64</v>
      </c>
      <c r="B8" s="219" t="s">
        <v>192</v>
      </c>
      <c r="C8" s="219" t="s">
        <v>59</v>
      </c>
      <c r="D8" s="219" t="s">
        <v>90</v>
      </c>
      <c r="E8" s="219" t="s">
        <v>231</v>
      </c>
      <c r="F8" s="219" t="s">
        <v>39</v>
      </c>
      <c r="G8" s="219" t="s">
        <v>95</v>
      </c>
      <c r="H8" s="219" t="s">
        <v>96</v>
      </c>
      <c r="I8" s="219" t="s">
        <v>97</v>
      </c>
      <c r="J8" s="219" t="s">
        <v>53</v>
      </c>
      <c r="K8" s="219" t="s">
        <v>66</v>
      </c>
    </row>
    <row r="9" spans="1:13" ht="13.8" thickBot="1" x14ac:dyDescent="0.3">
      <c r="A9" s="235"/>
      <c r="B9" s="236"/>
      <c r="C9" s="237"/>
      <c r="D9" s="237"/>
      <c r="E9" s="237"/>
      <c r="F9" s="237"/>
      <c r="G9" s="237"/>
      <c r="H9" s="237"/>
      <c r="I9" s="237"/>
      <c r="J9" s="237"/>
      <c r="K9" s="238"/>
    </row>
    <row r="10" spans="1:13" ht="15.75" customHeight="1" x14ac:dyDescent="0.25">
      <c r="A10" s="239" t="s">
        <v>42</v>
      </c>
      <c r="B10" s="176" t="e">
        <f>VLOOKUP($F10,УЧАСТНИКИ!$A$2:$L$1099,3,FALSE)</f>
        <v>#N/A</v>
      </c>
      <c r="C10" s="177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175"/>
      <c r="G10" s="175"/>
      <c r="H10" s="175"/>
      <c r="I10" s="175"/>
      <c r="J10" s="175"/>
      <c r="K10" s="180" t="e">
        <f>VLOOKUP($F10,УЧАСТНИКИ!$A$2:$L$1099,9,FALSE)</f>
        <v>#N/A</v>
      </c>
    </row>
    <row r="11" spans="1:13" ht="15.75" customHeight="1" x14ac:dyDescent="0.25">
      <c r="A11" s="175" t="s">
        <v>43</v>
      </c>
      <c r="B11" s="176" t="e">
        <f>VLOOKUP($F11,УЧАСТНИКИ!$A$2:$L$1099,3,FALSE)</f>
        <v>#N/A</v>
      </c>
      <c r="C11" s="177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75"/>
      <c r="K11" s="180" t="e">
        <f>VLOOKUP($F11,УЧАСТНИКИ!$A$2:$L$1099,9,FALSE)</f>
        <v>#N/A</v>
      </c>
    </row>
    <row r="12" spans="1:13" ht="15.75" customHeight="1" x14ac:dyDescent="0.25">
      <c r="A12" s="175" t="s">
        <v>44</v>
      </c>
      <c r="B12" s="176" t="e">
        <f>VLOOKUP($F12,УЧАСТНИКИ!$A$2:$L$1099,3,FALSE)</f>
        <v>#N/A</v>
      </c>
      <c r="C12" s="177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75"/>
      <c r="K12" s="180" t="e">
        <f>VLOOKUP($F12,УЧАСТНИКИ!$A$2:$L$1099,9,FALSE)</f>
        <v>#N/A</v>
      </c>
    </row>
    <row r="13" spans="1:13" ht="15.75" customHeight="1" x14ac:dyDescent="0.25">
      <c r="A13" s="175" t="s">
        <v>45</v>
      </c>
      <c r="B13" s="176" t="e">
        <f>VLOOKUP($F13,УЧАСТНИКИ!$A$2:$L$1099,3,FALSE)</f>
        <v>#N/A</v>
      </c>
      <c r="C13" s="177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75"/>
      <c r="K13" s="180" t="e">
        <f>VLOOKUP($F13,УЧАСТНИКИ!$A$2:$L$1099,9,FALSE)</f>
        <v>#N/A</v>
      </c>
      <c r="M13" s="14"/>
    </row>
    <row r="14" spans="1:13" ht="15.75" customHeight="1" x14ac:dyDescent="0.25">
      <c r="A14" s="175" t="s">
        <v>46</v>
      </c>
      <c r="B14" s="176" t="e">
        <f>VLOOKUP($F14,УЧАСТНИКИ!$A$2:$L$1099,3,FALSE)</f>
        <v>#N/A</v>
      </c>
      <c r="C14" s="177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75"/>
      <c r="K14" s="180" t="e">
        <f>VLOOKUP($F14,УЧАСТНИКИ!$A$2:$L$1099,9,FALSE)</f>
        <v>#N/A</v>
      </c>
    </row>
    <row r="15" spans="1:13" ht="15.75" customHeight="1" x14ac:dyDescent="0.25">
      <c r="A15" s="175" t="s">
        <v>47</v>
      </c>
      <c r="B15" s="176" t="e">
        <f>VLOOKUP($F15,УЧАСТНИКИ!$A$2:$L$1099,3,FALSE)</f>
        <v>#N/A</v>
      </c>
      <c r="C15" s="177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75"/>
      <c r="K15" s="180" t="e">
        <f>VLOOKUP($F15,УЧАСТНИКИ!$A$2:$L$1099,9,FALSE)</f>
        <v>#N/A</v>
      </c>
    </row>
    <row r="16" spans="1:13" ht="15.75" customHeight="1" x14ac:dyDescent="0.25">
      <c r="A16" s="175" t="s">
        <v>48</v>
      </c>
      <c r="B16" s="176" t="e">
        <f>VLOOKUP($F16,УЧАСТНИКИ!$A$2:$L$1099,3,FALSE)</f>
        <v>#N/A</v>
      </c>
      <c r="C16" s="177" t="e">
        <f>VLOOKUP($F16,УЧАСТНИКИ!$A$2:$L$1099,4,FALSE)</f>
        <v>#N/A</v>
      </c>
      <c r="D16" s="225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75"/>
      <c r="K16" s="180" t="e">
        <f>VLOOKUP($F16,УЧАСТНИКИ!$A$2:$L$1099,9,FALSE)</f>
        <v>#N/A</v>
      </c>
    </row>
    <row r="17" spans="1:12" x14ac:dyDescent="0.25">
      <c r="A17" s="175">
        <v>8</v>
      </c>
      <c r="B17" s="176" t="e">
        <f>VLOOKUP($F17,УЧАСТНИКИ!$A$2:$L$1099,3,FALSE)</f>
        <v>#N/A</v>
      </c>
      <c r="C17" s="177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75"/>
      <c r="K17" s="180" t="e">
        <f>VLOOKUP($F17,УЧАСТНИКИ!$A$2:$L$1099,9,FALSE)</f>
        <v>#N/A</v>
      </c>
    </row>
    <row r="18" spans="1:12" x14ac:dyDescent="0.25">
      <c r="L18" s="28"/>
    </row>
    <row r="19" spans="1:12" ht="15.6" x14ac:dyDescent="0.3">
      <c r="A19" s="228" t="s">
        <v>65</v>
      </c>
      <c r="B19" s="189"/>
      <c r="C19" s="233"/>
      <c r="D19" s="249" t="s">
        <v>184</v>
      </c>
      <c r="E19" s="249"/>
      <c r="K19" s="28"/>
      <c r="L19" s="28"/>
    </row>
    <row r="20" spans="1:12" ht="15.6" x14ac:dyDescent="0.3">
      <c r="A20" s="228" t="s">
        <v>60</v>
      </c>
      <c r="C20" s="233"/>
      <c r="L20" s="28"/>
    </row>
    <row r="21" spans="1:12" ht="15.6" x14ac:dyDescent="0.3">
      <c r="A21" s="228" t="s">
        <v>185</v>
      </c>
      <c r="B21" s="228"/>
      <c r="C21" s="233"/>
      <c r="L21" s="28"/>
    </row>
    <row r="22" spans="1:12" ht="15.6" x14ac:dyDescent="0.3">
      <c r="A22" s="302" t="s">
        <v>61</v>
      </c>
      <c r="B22" s="302"/>
      <c r="C22" s="233"/>
      <c r="L22" s="28"/>
    </row>
    <row r="23" spans="1:12" ht="15.6" x14ac:dyDescent="0.3">
      <c r="B23" s="228"/>
      <c r="L23" s="28"/>
    </row>
    <row r="24" spans="1:12" ht="15.6" x14ac:dyDescent="0.3">
      <c r="B24" s="228"/>
      <c r="L24" s="28"/>
    </row>
    <row r="25" spans="1:12" ht="15.6" x14ac:dyDescent="0.3">
      <c r="B25" s="228"/>
      <c r="L25" s="28"/>
    </row>
    <row r="26" spans="1:12" ht="15.6" x14ac:dyDescent="0.3">
      <c r="B26" s="228"/>
      <c r="L26" s="28"/>
    </row>
    <row r="27" spans="1:12" ht="15.6" x14ac:dyDescent="0.3">
      <c r="B27" s="228"/>
      <c r="L27" s="28"/>
    </row>
    <row r="28" spans="1:12" x14ac:dyDescent="0.25">
      <c r="L28" s="28"/>
    </row>
    <row r="29" spans="1:12" x14ac:dyDescent="0.25">
      <c r="L29" s="28"/>
    </row>
    <row r="30" spans="1:12" x14ac:dyDescent="0.25">
      <c r="L30" s="28"/>
    </row>
    <row r="31" spans="1:12" x14ac:dyDescent="0.25">
      <c r="L31" s="28"/>
    </row>
    <row r="32" spans="1:12" x14ac:dyDescent="0.25">
      <c r="L32" s="28"/>
    </row>
    <row r="33" spans="1:12" x14ac:dyDescent="0.25">
      <c r="L33" s="28"/>
    </row>
    <row r="34" spans="1:12" x14ac:dyDescent="0.25">
      <c r="L34" s="28"/>
    </row>
    <row r="35" spans="1:12" x14ac:dyDescent="0.25">
      <c r="L35" s="28"/>
    </row>
    <row r="36" spans="1:12" x14ac:dyDescent="0.25">
      <c r="L36" s="28"/>
    </row>
    <row r="37" spans="1:12" x14ac:dyDescent="0.25">
      <c r="A37" s="28"/>
      <c r="B37" s="190"/>
      <c r="C37" s="28"/>
      <c r="D37" s="28"/>
      <c r="E37" s="28"/>
      <c r="F37" s="28"/>
      <c r="G37" s="28"/>
      <c r="H37" s="28"/>
      <c r="I37" s="28"/>
      <c r="J37" s="28"/>
      <c r="K37" s="28"/>
      <c r="L37" s="28"/>
    </row>
    <row r="38" spans="1:12" x14ac:dyDescent="0.25">
      <c r="A38" s="35"/>
      <c r="B38" s="229"/>
      <c r="C38" s="230"/>
      <c r="D38" s="231"/>
      <c r="E38" s="231"/>
      <c r="F38" s="35"/>
      <c r="G38" s="35"/>
      <c r="H38" s="35"/>
      <c r="I38" s="35"/>
      <c r="J38" s="35"/>
      <c r="K38" s="230"/>
      <c r="L38" s="28"/>
    </row>
    <row r="39" spans="1:12" x14ac:dyDescent="0.25">
      <c r="A39" s="35"/>
      <c r="B39" s="34"/>
      <c r="C39" s="230"/>
      <c r="D39" s="231"/>
      <c r="E39" s="231"/>
      <c r="F39" s="35"/>
      <c r="G39" s="35"/>
      <c r="H39" s="35"/>
      <c r="I39" s="35"/>
      <c r="J39" s="35"/>
      <c r="K39" s="230"/>
    </row>
    <row r="40" spans="1:12" x14ac:dyDescent="0.25">
      <c r="A40" s="35"/>
      <c r="B40" s="232"/>
      <c r="C40" s="230"/>
      <c r="D40" s="231"/>
      <c r="E40" s="231"/>
      <c r="F40" s="35"/>
      <c r="G40" s="35"/>
      <c r="H40" s="35"/>
      <c r="I40" s="35"/>
      <c r="J40" s="35"/>
      <c r="K40" s="230"/>
    </row>
    <row r="41" spans="1:12" x14ac:dyDescent="0.25">
      <c r="A41" s="35"/>
      <c r="B41" s="232"/>
      <c r="C41" s="230"/>
      <c r="D41" s="231"/>
      <c r="E41" s="231"/>
      <c r="F41" s="35"/>
      <c r="G41" s="35"/>
      <c r="H41" s="35"/>
      <c r="I41" s="35"/>
      <c r="J41" s="35"/>
      <c r="K41" s="230"/>
    </row>
    <row r="42" spans="1:12" x14ac:dyDescent="0.25">
      <c r="A42" s="35"/>
      <c r="B42" s="232"/>
      <c r="C42" s="230"/>
      <c r="D42" s="231"/>
      <c r="E42" s="231"/>
      <c r="F42" s="35"/>
      <c r="G42" s="35"/>
      <c r="H42" s="35"/>
      <c r="I42" s="35"/>
      <c r="J42" s="35"/>
      <c r="K42" s="230"/>
    </row>
    <row r="43" spans="1:12" x14ac:dyDescent="0.25">
      <c r="A43" s="35"/>
      <c r="B43" s="232"/>
      <c r="C43" s="230"/>
      <c r="D43" s="231"/>
      <c r="E43" s="231"/>
      <c r="F43" s="35"/>
      <c r="G43" s="35"/>
      <c r="H43" s="35"/>
      <c r="I43" s="35"/>
      <c r="J43" s="35"/>
      <c r="K43" s="230"/>
    </row>
    <row r="44" spans="1:12" x14ac:dyDescent="0.25">
      <c r="A44" s="35"/>
      <c r="B44" s="232"/>
      <c r="C44" s="230"/>
      <c r="D44" s="231"/>
      <c r="E44" s="231"/>
      <c r="F44" s="35"/>
      <c r="G44" s="35"/>
      <c r="H44" s="35"/>
      <c r="I44" s="35"/>
      <c r="J44" s="35"/>
      <c r="K44" s="230"/>
    </row>
    <row r="45" spans="1:12" x14ac:dyDescent="0.25">
      <c r="A45" s="35"/>
      <c r="B45" s="232"/>
      <c r="C45" s="230"/>
      <c r="D45" s="231"/>
      <c r="E45" s="231"/>
      <c r="F45" s="35"/>
      <c r="G45" s="35"/>
      <c r="H45" s="35"/>
      <c r="I45" s="35"/>
      <c r="J45" s="35"/>
      <c r="K45" s="230"/>
    </row>
    <row r="46" spans="1:12" x14ac:dyDescent="0.25">
      <c r="A46" s="28"/>
      <c r="B46" s="190"/>
      <c r="C46" s="28"/>
      <c r="D46" s="28"/>
      <c r="E46" s="28"/>
      <c r="F46" s="28"/>
      <c r="G46" s="28"/>
      <c r="H46" s="28"/>
      <c r="I46" s="28"/>
      <c r="J46" s="28"/>
      <c r="K46" s="28"/>
    </row>
    <row r="47" spans="1:12" x14ac:dyDescent="0.25">
      <c r="A47" s="35"/>
      <c r="B47" s="229"/>
      <c r="C47" s="230"/>
      <c r="D47" s="231"/>
      <c r="E47" s="231"/>
      <c r="F47" s="35"/>
      <c r="G47" s="35"/>
      <c r="H47" s="35"/>
      <c r="I47" s="35"/>
      <c r="J47" s="35"/>
      <c r="K47" s="230"/>
    </row>
    <row r="48" spans="1:12" x14ac:dyDescent="0.25">
      <c r="A48" s="35"/>
      <c r="B48" s="229"/>
      <c r="C48" s="230"/>
      <c r="D48" s="231"/>
      <c r="E48" s="231"/>
      <c r="F48" s="35"/>
      <c r="G48" s="35"/>
      <c r="H48" s="35"/>
      <c r="I48" s="35"/>
      <c r="J48" s="35"/>
      <c r="K48" s="230"/>
    </row>
    <row r="49" spans="1:11" x14ac:dyDescent="0.25">
      <c r="A49" s="35"/>
      <c r="B49" s="229"/>
      <c r="C49" s="230"/>
      <c r="D49" s="231"/>
      <c r="E49" s="231"/>
      <c r="F49" s="35"/>
      <c r="G49" s="35"/>
      <c r="H49" s="35"/>
      <c r="I49" s="35"/>
      <c r="J49" s="35"/>
      <c r="K49" s="230"/>
    </row>
    <row r="50" spans="1:11" x14ac:dyDescent="0.25">
      <c r="A50" s="35"/>
      <c r="B50" s="229"/>
      <c r="C50" s="230"/>
      <c r="D50" s="231"/>
      <c r="E50" s="231"/>
      <c r="F50" s="35"/>
      <c r="G50" s="35"/>
      <c r="H50" s="35"/>
      <c r="I50" s="35"/>
      <c r="J50" s="35"/>
      <c r="K50" s="230"/>
    </row>
    <row r="51" spans="1:11" x14ac:dyDescent="0.25">
      <c r="A51" s="35"/>
      <c r="B51" s="229"/>
      <c r="C51" s="230"/>
      <c r="D51" s="231"/>
      <c r="E51" s="231"/>
      <c r="F51" s="35"/>
      <c r="G51" s="35"/>
      <c r="H51" s="35"/>
      <c r="I51" s="35"/>
      <c r="J51" s="35"/>
      <c r="K51" s="230"/>
    </row>
    <row r="52" spans="1:11" x14ac:dyDescent="0.25">
      <c r="A52" s="35"/>
      <c r="B52" s="229"/>
      <c r="C52" s="230"/>
      <c r="D52" s="231"/>
      <c r="E52" s="231"/>
      <c r="F52" s="35"/>
      <c r="G52" s="35"/>
      <c r="H52" s="35"/>
      <c r="I52" s="35"/>
      <c r="J52" s="35"/>
      <c r="K52" s="230"/>
    </row>
    <row r="53" spans="1:11" x14ac:dyDescent="0.25">
      <c r="A53" s="35"/>
      <c r="B53" s="229"/>
      <c r="C53" s="230"/>
      <c r="D53" s="231"/>
      <c r="E53" s="231"/>
      <c r="F53" s="35"/>
      <c r="G53" s="35"/>
      <c r="H53" s="35"/>
      <c r="I53" s="35"/>
      <c r="J53" s="35"/>
      <c r="K53" s="230"/>
    </row>
    <row r="54" spans="1:11" x14ac:dyDescent="0.25">
      <c r="A54" s="35"/>
      <c r="B54" s="229"/>
      <c r="C54" s="230"/>
      <c r="D54" s="231"/>
      <c r="E54" s="231"/>
      <c r="F54" s="35"/>
      <c r="G54" s="35"/>
      <c r="H54" s="35"/>
      <c r="I54" s="35"/>
      <c r="J54" s="35"/>
      <c r="K54" s="230"/>
    </row>
    <row r="55" spans="1:11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</row>
    <row r="56" spans="1:11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</row>
    <row r="57" spans="1:11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</row>
    <row r="58" spans="1:11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</row>
    <row r="59" spans="1:11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</row>
    <row r="61" spans="1:1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</row>
    <row r="62" spans="1:1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1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</row>
    <row r="64" spans="1:1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</sheetData>
  <mergeCells count="7">
    <mergeCell ref="A22:B22"/>
    <mergeCell ref="A1:K1"/>
    <mergeCell ref="A2:K2"/>
    <mergeCell ref="A3:K3"/>
    <mergeCell ref="A4:K4"/>
    <mergeCell ref="A5:K5"/>
    <mergeCell ref="A6:B6"/>
  </mergeCells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136"/>
  <sheetViews>
    <sheetView view="pageBreakPreview" zoomScale="80" zoomScaleNormal="80" zoomScaleSheetLayoutView="80" workbookViewId="0">
      <selection activeCell="A4" sqref="A4:J4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28" style="163" customWidth="1"/>
    <col min="5" max="5" width="9.6640625" style="163" customWidth="1"/>
    <col min="6" max="6" width="10.44140625" style="163" customWidth="1"/>
    <col min="7" max="7" width="6.88671875" style="163" customWidth="1"/>
    <col min="8" max="8" width="17.6640625" style="163" customWidth="1"/>
    <col min="9" max="9" width="9.44140625" style="163" customWidth="1"/>
    <col min="10" max="10" width="11.8867187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x14ac:dyDescent="0.25">
      <c r="A4" s="298" t="s">
        <v>211</v>
      </c>
      <c r="B4" s="298"/>
      <c r="C4" s="298"/>
      <c r="D4" s="298"/>
      <c r="E4" s="298"/>
      <c r="F4" s="298"/>
      <c r="G4" s="298"/>
      <c r="H4" s="298"/>
      <c r="I4" s="298"/>
      <c r="J4" s="298"/>
      <c r="K4" s="166"/>
    </row>
    <row r="5" spans="1:14" x14ac:dyDescent="0.25">
      <c r="A5" s="298" t="s">
        <v>186</v>
      </c>
      <c r="B5" s="298"/>
      <c r="C5" s="298"/>
      <c r="D5" s="298"/>
      <c r="E5" s="298"/>
      <c r="F5" s="298"/>
      <c r="G5" s="298"/>
      <c r="H5" s="298"/>
      <c r="I5" s="298"/>
      <c r="J5" s="298"/>
      <c r="K5" s="166"/>
    </row>
    <row r="6" spans="1:14" x14ac:dyDescent="0.25">
      <c r="A6" s="297"/>
      <c r="B6" s="297"/>
      <c r="C6" s="166"/>
      <c r="D6" s="14"/>
      <c r="E6" s="14"/>
      <c r="I6" s="215"/>
      <c r="J6" s="14" t="s">
        <v>213</v>
      </c>
      <c r="K6" s="166"/>
    </row>
    <row r="7" spans="1:14" ht="13.5" customHeight="1" x14ac:dyDescent="0.25">
      <c r="A7" s="215"/>
      <c r="B7" s="67" t="s">
        <v>182</v>
      </c>
      <c r="C7" s="166" t="s">
        <v>103</v>
      </c>
      <c r="D7" s="19" t="str">
        <f>d_1</f>
        <v>28.05.2019г.</v>
      </c>
      <c r="E7" s="19"/>
      <c r="F7" s="217"/>
      <c r="G7" s="234"/>
      <c r="H7" s="217"/>
      <c r="I7" s="217"/>
      <c r="J7" s="252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226"/>
      <c r="G10" s="226"/>
      <c r="H10" s="175"/>
      <c r="I10" s="175"/>
      <c r="J10" s="180" t="e">
        <f>VLOOKUP($F10,УЧАСТНИКИ!$A$2:$L$1099,9,FALSE)</f>
        <v>#N/A</v>
      </c>
    </row>
    <row r="11" spans="1:14" x14ac:dyDescent="0.25">
      <c r="A11" s="175" t="s">
        <v>43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80" t="e">
        <f>VLOOKUP($F11,УЧАСТНИКИ!$A$2:$L$1099,9,FALSE)</f>
        <v>#N/A</v>
      </c>
    </row>
    <row r="12" spans="1:14" x14ac:dyDescent="0.25">
      <c r="A12" s="175" t="s">
        <v>44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80" t="e">
        <f>VLOOKUP($F12,УЧАСТНИКИ!$A$2:$L$1099,9,FALSE)</f>
        <v>#N/A</v>
      </c>
    </row>
    <row r="13" spans="1:14" x14ac:dyDescent="0.25">
      <c r="A13" s="175" t="s">
        <v>45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80" t="e">
        <f>VLOOKUP($F13,УЧАСТНИКИ!$A$2:$L$1099,9,FALSE)</f>
        <v>#N/A</v>
      </c>
      <c r="L13" s="14"/>
    </row>
    <row r="14" spans="1:14" x14ac:dyDescent="0.25">
      <c r="A14" s="175" t="s">
        <v>46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80" t="e">
        <f>VLOOKUP($F14,УЧАСТНИКИ!$A$2:$L$1099,9,FALSE)</f>
        <v>#N/A</v>
      </c>
    </row>
    <row r="15" spans="1:14" x14ac:dyDescent="0.25">
      <c r="A15" s="175" t="s">
        <v>47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80" t="e">
        <f>VLOOKUP($F15,УЧАСТНИКИ!$A$2:$L$1099,9,FALSE)</f>
        <v>#N/A</v>
      </c>
    </row>
    <row r="16" spans="1:14" x14ac:dyDescent="0.25">
      <c r="A16" s="175" t="s">
        <v>48</v>
      </c>
      <c r="B16" s="176" t="e">
        <f>VLOOKUP($F16,УЧАСТНИКИ!$A$2:$L$1099,3,FALSE)</f>
        <v>#N/A</v>
      </c>
      <c r="C16" s="180" t="e">
        <f>VLOOKUP($F16,УЧАСТНИКИ!$A$2:$L$1099,4,FALSE)</f>
        <v>#N/A</v>
      </c>
      <c r="D16" s="225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80" t="e">
        <f>VLOOKUP($F16,УЧАСТНИКИ!$A$2:$L$1099,9,FALSE)</f>
        <v>#N/A</v>
      </c>
    </row>
    <row r="17" spans="1:11" x14ac:dyDescent="0.25">
      <c r="A17" s="175" t="s">
        <v>71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80" t="e">
        <f>VLOOKUP($F17,УЧАСТНИКИ!$A$2:$L$1099,9,FALSE)</f>
        <v>#N/A</v>
      </c>
    </row>
    <row r="18" spans="1:11" x14ac:dyDescent="0.25">
      <c r="A18" s="221"/>
      <c r="B18" s="222" t="s">
        <v>50</v>
      </c>
      <c r="C18" s="223"/>
      <c r="D18" s="223"/>
      <c r="E18" s="223"/>
      <c r="F18" s="223"/>
      <c r="G18" s="223"/>
      <c r="H18" s="223"/>
      <c r="I18" s="223"/>
      <c r="J18" s="224"/>
      <c r="K18" s="8"/>
    </row>
    <row r="19" spans="1:11" x14ac:dyDescent="0.25">
      <c r="A19" s="175" t="s">
        <v>42</v>
      </c>
      <c r="B19" s="176" t="e">
        <f>VLOOKUP($F19,УЧАСТНИКИ!$A$2:$L$1099,3,FALSE)</f>
        <v>#N/A</v>
      </c>
      <c r="C19" s="180" t="e">
        <f>VLOOKUP($F19,УЧАСТНИКИ!$A$2:$L$1099,4,FALSE)</f>
        <v>#N/A</v>
      </c>
      <c r="D19" s="225" t="e">
        <f>VLOOKUP($F19,УЧАСТНИКИ!$A$2:$L$1099,5,FALSE)</f>
        <v>#N/A</v>
      </c>
      <c r="E19" s="264" t="e">
        <f>VLOOKUP($F19,УЧАСТНИКИ!$A$2:$L$1099,8,FALSE)</f>
        <v>#N/A</v>
      </c>
      <c r="F19" s="175"/>
      <c r="G19" s="175"/>
      <c r="H19" s="175"/>
      <c r="I19" s="175"/>
      <c r="J19" s="180" t="e">
        <f>VLOOKUP($F19,УЧАСТНИКИ!$A$2:$L$1099,9,FALSE)</f>
        <v>#N/A</v>
      </c>
    </row>
    <row r="20" spans="1:11" x14ac:dyDescent="0.25">
      <c r="A20" s="175" t="s">
        <v>43</v>
      </c>
      <c r="B20" s="176" t="e">
        <f>VLOOKUP($F20,УЧАСТНИКИ!$A$2:$L$1099,3,FALSE)</f>
        <v>#N/A</v>
      </c>
      <c r="C20" s="180" t="e">
        <f>VLOOKUP($F20,УЧАСТНИКИ!$A$2:$L$1099,4,FALSE)</f>
        <v>#N/A</v>
      </c>
      <c r="D20" s="225" t="e">
        <f>VLOOKUP($F20,УЧАСТНИКИ!$A$2:$L$1099,5,FALSE)</f>
        <v>#N/A</v>
      </c>
      <c r="E20" s="264" t="e">
        <f>VLOOKUP($F20,УЧАСТНИКИ!$A$2:$L$1099,8,FALSE)</f>
        <v>#N/A</v>
      </c>
      <c r="F20" s="175"/>
      <c r="G20" s="175"/>
      <c r="H20" s="175"/>
      <c r="I20" s="175"/>
      <c r="J20" s="180" t="e">
        <f>VLOOKUP($F20,УЧАСТНИКИ!$A$2:$L$1099,9,FALSE)</f>
        <v>#N/A</v>
      </c>
    </row>
    <row r="21" spans="1:11" x14ac:dyDescent="0.25">
      <c r="A21" s="175" t="s">
        <v>44</v>
      </c>
      <c r="B21" s="176" t="e">
        <f>VLOOKUP($F21,УЧАСТНИКИ!$A$2:$L$1099,3,FALSE)</f>
        <v>#N/A</v>
      </c>
      <c r="C21" s="180" t="e">
        <f>VLOOKUP($F21,УЧАСТНИКИ!$A$2:$L$1099,4,FALSE)</f>
        <v>#N/A</v>
      </c>
      <c r="D21" s="225" t="e">
        <f>VLOOKUP($F21,УЧАСТНИКИ!$A$2:$L$1099,5,FALSE)</f>
        <v>#N/A</v>
      </c>
      <c r="E21" s="264" t="e">
        <f>VLOOKUP($F21,УЧАСТНИКИ!$A$2:$L$1099,8,FALSE)</f>
        <v>#N/A</v>
      </c>
      <c r="F21" s="175"/>
      <c r="G21" s="175"/>
      <c r="H21" s="175"/>
      <c r="I21" s="175"/>
      <c r="J21" s="180" t="e">
        <f>VLOOKUP($F21,УЧАСТНИКИ!$A$2:$L$1099,9,FALSE)</f>
        <v>#N/A</v>
      </c>
    </row>
    <row r="22" spans="1:11" x14ac:dyDescent="0.25">
      <c r="A22" s="175" t="s">
        <v>45</v>
      </c>
      <c r="B22" s="176" t="e">
        <f>VLOOKUP($F22,УЧАСТНИКИ!$A$2:$L$1099,3,FALSE)</f>
        <v>#N/A</v>
      </c>
      <c r="C22" s="180" t="e">
        <f>VLOOKUP($F22,УЧАСТНИКИ!$A$2:$L$1099,4,FALSE)</f>
        <v>#N/A</v>
      </c>
      <c r="D22" s="225" t="e">
        <f>VLOOKUP($F22,УЧАСТНИКИ!$A$2:$L$1099,5,FALSE)</f>
        <v>#N/A</v>
      </c>
      <c r="E22" s="264" t="e">
        <f>VLOOKUP($F22,УЧАСТНИКИ!$A$2:$L$1099,8,FALSE)</f>
        <v>#N/A</v>
      </c>
      <c r="F22" s="175"/>
      <c r="G22" s="175"/>
      <c r="H22" s="175"/>
      <c r="I22" s="175"/>
      <c r="J22" s="180" t="e">
        <f>VLOOKUP($F22,УЧАСТНИКИ!$A$2:$L$1099,9,FALSE)</f>
        <v>#N/A</v>
      </c>
    </row>
    <row r="23" spans="1:11" x14ac:dyDescent="0.25">
      <c r="A23" s="175" t="s">
        <v>46</v>
      </c>
      <c r="B23" s="176" t="e">
        <f>VLOOKUP($F23,УЧАСТНИКИ!$A$2:$L$1099,3,FALSE)</f>
        <v>#N/A</v>
      </c>
      <c r="C23" s="180" t="e">
        <f>VLOOKUP($F23,УЧАСТНИКИ!$A$2:$L$1099,4,FALSE)</f>
        <v>#N/A</v>
      </c>
      <c r="D23" s="225" t="e">
        <f>VLOOKUP($F23,УЧАСТНИКИ!$A$2:$L$1099,5,FALSE)</f>
        <v>#N/A</v>
      </c>
      <c r="E23" s="264" t="e">
        <f>VLOOKUP($F23,УЧАСТНИКИ!$A$2:$L$1099,8,FALSE)</f>
        <v>#N/A</v>
      </c>
      <c r="F23" s="175"/>
      <c r="G23" s="175"/>
      <c r="H23" s="175"/>
      <c r="I23" s="175"/>
      <c r="J23" s="180" t="e">
        <f>VLOOKUP($F23,УЧАСТНИКИ!$A$2:$L$1099,9,FALSE)</f>
        <v>#N/A</v>
      </c>
    </row>
    <row r="24" spans="1:11" x14ac:dyDescent="0.25">
      <c r="A24" s="175" t="s">
        <v>47</v>
      </c>
      <c r="B24" s="176" t="e">
        <f>VLOOKUP($F24,УЧАСТНИКИ!$A$2:$L$1099,3,FALSE)</f>
        <v>#N/A</v>
      </c>
      <c r="C24" s="180" t="e">
        <f>VLOOKUP($F24,УЧАСТНИКИ!$A$2:$L$1099,4,FALSE)</f>
        <v>#N/A</v>
      </c>
      <c r="D24" s="225" t="e">
        <f>VLOOKUP($F24,УЧАСТНИКИ!$A$2:$L$1099,5,FALSE)</f>
        <v>#N/A</v>
      </c>
      <c r="E24" s="264" t="e">
        <f>VLOOKUP($F24,УЧАСТНИКИ!$A$2:$L$1099,8,FALSE)</f>
        <v>#N/A</v>
      </c>
      <c r="F24" s="175"/>
      <c r="G24" s="175"/>
      <c r="H24" s="175"/>
      <c r="I24" s="175"/>
      <c r="J24" s="180" t="e">
        <f>VLOOKUP($F24,УЧАСТНИКИ!$A$2:$L$1099,9,FALSE)</f>
        <v>#N/A</v>
      </c>
    </row>
    <row r="25" spans="1:11" x14ac:dyDescent="0.25">
      <c r="A25" s="175" t="s">
        <v>48</v>
      </c>
      <c r="B25" s="176" t="e">
        <f>VLOOKUP($F25,УЧАСТНИКИ!$A$2:$L$1099,3,FALSE)</f>
        <v>#N/A</v>
      </c>
      <c r="C25" s="180" t="e">
        <f>VLOOKUP($F25,УЧАСТНИКИ!$A$2:$L$1099,4,FALSE)</f>
        <v>#N/A</v>
      </c>
      <c r="D25" s="225" t="e">
        <f>VLOOKUP($F25,УЧАСТНИКИ!$A$2:$L$1099,5,FALSE)</f>
        <v>#N/A</v>
      </c>
      <c r="E25" s="264" t="e">
        <f>VLOOKUP($F25,УЧАСТНИКИ!$A$2:$L$1099,8,FALSE)</f>
        <v>#N/A</v>
      </c>
      <c r="F25" s="175"/>
      <c r="G25" s="175"/>
      <c r="H25" s="175"/>
      <c r="I25" s="175"/>
      <c r="J25" s="180" t="e">
        <f>VLOOKUP($F25,УЧАСТНИКИ!$A$2:$L$1099,9,FALSE)</f>
        <v>#N/A</v>
      </c>
    </row>
    <row r="26" spans="1:11" x14ac:dyDescent="0.25">
      <c r="A26" s="175">
        <v>8</v>
      </c>
      <c r="B26" s="176" t="e">
        <f>VLOOKUP($F26,УЧАСТНИКИ!$A$2:$L$1099,3,FALSE)</f>
        <v>#N/A</v>
      </c>
      <c r="C26" s="180" t="e">
        <f>VLOOKUP($F26,УЧАСТНИКИ!$A$2:$L$1099,4,FALSE)</f>
        <v>#N/A</v>
      </c>
      <c r="D26" s="225" t="e">
        <f>VLOOKUP($F26,УЧАСТНИКИ!$A$2:$L$1099,5,FALSE)</f>
        <v>#N/A</v>
      </c>
      <c r="E26" s="264" t="e">
        <f>VLOOKUP($F26,УЧАСТНИКИ!$A$2:$L$1099,8,FALSE)</f>
        <v>#N/A</v>
      </c>
      <c r="F26" s="175"/>
      <c r="G26" s="175"/>
      <c r="H26" s="175"/>
      <c r="I26" s="175"/>
      <c r="J26" s="180" t="e">
        <f>VLOOKUP($F26,УЧАСТНИКИ!$A$2:$L$1099,9,FALSE)</f>
        <v>#N/A</v>
      </c>
    </row>
    <row r="27" spans="1:11" x14ac:dyDescent="0.25">
      <c r="A27" s="221"/>
      <c r="B27" s="222" t="s">
        <v>51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5">
      <c r="A28" s="175" t="s">
        <v>42</v>
      </c>
      <c r="B28" s="176" t="e">
        <f>VLOOKUP($F28,УЧАСТНИКИ!$A$2:$L$1099,3,FALSE)</f>
        <v>#N/A</v>
      </c>
      <c r="C28" s="180" t="e">
        <f>VLOOKUP($F28,УЧАСТНИКИ!$A$2:$L$1099,4,FALSE)</f>
        <v>#N/A</v>
      </c>
      <c r="D28" s="225" t="e">
        <f>VLOOKUP($F28,УЧАСТНИКИ!$A$2:$L$1099,5,FALSE)</f>
        <v>#N/A</v>
      </c>
      <c r="E28" s="264" t="e">
        <f>VLOOKUP($F28,УЧАСТНИКИ!$A$2:$L$1099,8,FALSE)</f>
        <v>#N/A</v>
      </c>
      <c r="F28" s="175"/>
      <c r="G28" s="175"/>
      <c r="H28" s="175"/>
      <c r="I28" s="175"/>
      <c r="J28" s="180" t="e">
        <f>VLOOKUP($F28,УЧАСТНИКИ!$A$2:$L$1099,9,FALSE)</f>
        <v>#N/A</v>
      </c>
    </row>
    <row r="29" spans="1:11" x14ac:dyDescent="0.25">
      <c r="A29" s="175" t="s">
        <v>43</v>
      </c>
      <c r="B29" s="176" t="e">
        <f>VLOOKUP($F29,УЧАСТНИКИ!$A$2:$L$1099,3,FALSE)</f>
        <v>#N/A</v>
      </c>
      <c r="C29" s="180" t="e">
        <f>VLOOKUP($F29,УЧАСТНИКИ!$A$2:$L$1099,4,FALSE)</f>
        <v>#N/A</v>
      </c>
      <c r="D29" s="225" t="e">
        <f>VLOOKUP($F29,УЧАСТНИКИ!$A$2:$L$1099,5,FALSE)</f>
        <v>#N/A</v>
      </c>
      <c r="E29" s="264" t="e">
        <f>VLOOKUP($F29,УЧАСТНИКИ!$A$2:$L$1099,8,FALSE)</f>
        <v>#N/A</v>
      </c>
      <c r="F29" s="175"/>
      <c r="G29" s="175"/>
      <c r="H29" s="175"/>
      <c r="I29" s="175"/>
      <c r="J29" s="180" t="e">
        <f>VLOOKUP($F29,УЧАСТНИКИ!$A$2:$L$1099,9,FALSE)</f>
        <v>#N/A</v>
      </c>
    </row>
    <row r="30" spans="1:11" x14ac:dyDescent="0.25">
      <c r="A30" s="175" t="s">
        <v>44</v>
      </c>
      <c r="B30" s="176" t="e">
        <f>VLOOKUP($F30,УЧАСТНИКИ!$A$2:$L$1099,3,FALSE)</f>
        <v>#N/A</v>
      </c>
      <c r="C30" s="180" t="e">
        <f>VLOOKUP($F30,УЧАСТНИКИ!$A$2:$L$1099,4,FALSE)</f>
        <v>#N/A</v>
      </c>
      <c r="D30" s="225" t="e">
        <f>VLOOKUP($F30,УЧАСТНИКИ!$A$2:$L$1099,5,FALSE)</f>
        <v>#N/A</v>
      </c>
      <c r="E30" s="264" t="e">
        <f>VLOOKUP($F30,УЧАСТНИКИ!$A$2:$L$1099,8,FALSE)</f>
        <v>#N/A</v>
      </c>
      <c r="F30" s="175"/>
      <c r="G30" s="175"/>
      <c r="H30" s="175"/>
      <c r="I30" s="175"/>
      <c r="J30" s="180" t="e">
        <f>VLOOKUP($F30,УЧАСТНИКИ!$A$2:$L$1099,9,FALSE)</f>
        <v>#N/A</v>
      </c>
    </row>
    <row r="31" spans="1:11" x14ac:dyDescent="0.25">
      <c r="A31" s="175" t="s">
        <v>45</v>
      </c>
      <c r="B31" s="176" t="e">
        <f>VLOOKUP($F31,УЧАСТНИКИ!$A$2:$L$1099,3,FALSE)</f>
        <v>#N/A</v>
      </c>
      <c r="C31" s="180" t="e">
        <f>VLOOKUP($F31,УЧАСТНИКИ!$A$2:$L$1099,4,FALSE)</f>
        <v>#N/A</v>
      </c>
      <c r="D31" s="225" t="e">
        <f>VLOOKUP($F31,УЧАСТНИКИ!$A$2:$L$1099,5,FALSE)</f>
        <v>#N/A</v>
      </c>
      <c r="E31" s="264" t="e">
        <f>VLOOKUP($F31,УЧАСТНИКИ!$A$2:$L$1099,8,FALSE)</f>
        <v>#N/A</v>
      </c>
      <c r="F31" s="175"/>
      <c r="G31" s="175"/>
      <c r="H31" s="175"/>
      <c r="I31" s="175"/>
      <c r="J31" s="180" t="e">
        <f>VLOOKUP($F31,УЧАСТНИКИ!$A$2:$L$1099,9,FALSE)</f>
        <v>#N/A</v>
      </c>
    </row>
    <row r="32" spans="1:11" x14ac:dyDescent="0.25">
      <c r="A32" s="175" t="s">
        <v>46</v>
      </c>
      <c r="B32" s="176" t="e">
        <f>VLOOKUP($F32,УЧАСТНИКИ!$A$2:$L$1099,3,FALSE)</f>
        <v>#N/A</v>
      </c>
      <c r="C32" s="180" t="e">
        <f>VLOOKUP($F32,УЧАСТНИКИ!$A$2:$L$1099,4,FALSE)</f>
        <v>#N/A</v>
      </c>
      <c r="D32" s="225" t="e">
        <f>VLOOKUP($F32,УЧАСТНИКИ!$A$2:$L$1099,5,FALSE)</f>
        <v>#N/A</v>
      </c>
      <c r="E32" s="264" t="e">
        <f>VLOOKUP($F32,УЧАСТНИКИ!$A$2:$L$1099,8,FALSE)</f>
        <v>#N/A</v>
      </c>
      <c r="F32" s="175"/>
      <c r="G32" s="175"/>
      <c r="H32" s="175"/>
      <c r="I32" s="175"/>
      <c r="J32" s="180" t="e">
        <f>VLOOKUP($F32,УЧАСТНИКИ!$A$2:$L$1099,9,FALSE)</f>
        <v>#N/A</v>
      </c>
    </row>
    <row r="33" spans="1:11" x14ac:dyDescent="0.25">
      <c r="A33" s="175" t="s">
        <v>47</v>
      </c>
      <c r="B33" s="176" t="e">
        <f>VLOOKUP($F33,УЧАСТНИКИ!$A$2:$L$1099,3,FALSE)</f>
        <v>#N/A</v>
      </c>
      <c r="C33" s="180" t="e">
        <f>VLOOKUP($F33,УЧАСТНИКИ!$A$2:$L$1099,4,FALSE)</f>
        <v>#N/A</v>
      </c>
      <c r="D33" s="225" t="e">
        <f>VLOOKUP($F33,УЧАСТНИКИ!$A$2:$L$1099,5,FALSE)</f>
        <v>#N/A</v>
      </c>
      <c r="E33" s="264" t="e">
        <f>VLOOKUP($F33,УЧАСТНИКИ!$A$2:$L$1099,8,FALSE)</f>
        <v>#N/A</v>
      </c>
      <c r="F33" s="175"/>
      <c r="G33" s="175"/>
      <c r="H33" s="175"/>
      <c r="I33" s="175"/>
      <c r="J33" s="180" t="e">
        <f>VLOOKUP($F33,УЧАСТНИКИ!$A$2:$L$1099,9,FALSE)</f>
        <v>#N/A</v>
      </c>
    </row>
    <row r="34" spans="1:11" x14ac:dyDescent="0.25">
      <c r="A34" s="175" t="s">
        <v>48</v>
      </c>
      <c r="B34" s="176" t="e">
        <f>VLOOKUP($F34,УЧАСТНИКИ!$A$2:$L$1099,3,FALSE)</f>
        <v>#N/A</v>
      </c>
      <c r="C34" s="180" t="e">
        <f>VLOOKUP($F34,УЧАСТНИКИ!$A$2:$L$1099,4,FALSE)</f>
        <v>#N/A</v>
      </c>
      <c r="D34" s="225" t="e">
        <f>VLOOKUP($F34,УЧАСТНИКИ!$A$2:$L$1099,5,FALSE)</f>
        <v>#N/A</v>
      </c>
      <c r="E34" s="264" t="e">
        <f>VLOOKUP($F34,УЧАСТНИКИ!$A$2:$L$1099,8,FALSE)</f>
        <v>#N/A</v>
      </c>
      <c r="F34" s="175"/>
      <c r="G34" s="175"/>
      <c r="H34" s="175"/>
      <c r="I34" s="175"/>
      <c r="J34" s="180" t="e">
        <f>VLOOKUP($F34,УЧАСТНИКИ!$A$2:$L$1099,9,FALSE)</f>
        <v>#N/A</v>
      </c>
    </row>
    <row r="35" spans="1:11" x14ac:dyDescent="0.25">
      <c r="A35" s="175">
        <v>8</v>
      </c>
      <c r="B35" s="176" t="e">
        <f>VLOOKUP($F35,УЧАСТНИКИ!$A$2:$L$1099,3,FALSE)</f>
        <v>#N/A</v>
      </c>
      <c r="C35" s="180" t="e">
        <f>VLOOKUP($F35,УЧАСТНИКИ!$A$2:$L$1099,4,FALSE)</f>
        <v>#N/A</v>
      </c>
      <c r="D35" s="225" t="e">
        <f>VLOOKUP($F35,УЧАСТНИКИ!$A$2:$L$1099,5,FALSE)</f>
        <v>#N/A</v>
      </c>
      <c r="E35" s="264" t="e">
        <f>VLOOKUP($F35,УЧАСТНИКИ!$A$2:$L$1099,8,FALSE)</f>
        <v>#N/A</v>
      </c>
      <c r="F35" s="175"/>
      <c r="G35" s="175"/>
      <c r="H35" s="175"/>
      <c r="I35" s="175"/>
      <c r="J35" s="180" t="e">
        <f>VLOOKUP($F35,УЧАСТНИКИ!$A$2:$L$1099,9,FALSE)</f>
        <v>#N/A</v>
      </c>
    </row>
    <row r="36" spans="1:11" x14ac:dyDescent="0.25">
      <c r="A36" s="221"/>
      <c r="B36" s="222" t="s">
        <v>52</v>
      </c>
      <c r="C36" s="223"/>
      <c r="D36" s="223"/>
      <c r="E36" s="223"/>
      <c r="F36" s="223"/>
      <c r="G36" s="223"/>
      <c r="H36" s="223"/>
      <c r="I36" s="223"/>
      <c r="J36" s="224"/>
      <c r="K36" s="28"/>
    </row>
    <row r="37" spans="1:11" x14ac:dyDescent="0.25">
      <c r="A37" s="175" t="s">
        <v>42</v>
      </c>
      <c r="B37" s="176" t="e">
        <f>VLOOKUP($F37,УЧАСТНИКИ!$A$2:$L$1099,3,FALSE)</f>
        <v>#N/A</v>
      </c>
      <c r="C37" s="180" t="e">
        <f>VLOOKUP($F37,УЧАСТНИКИ!$A$2:$L$1099,4,FALSE)</f>
        <v>#N/A</v>
      </c>
      <c r="D37" s="225" t="e">
        <f>VLOOKUP($F37,УЧАСТНИКИ!$A$2:$L$1099,5,FALSE)</f>
        <v>#N/A</v>
      </c>
      <c r="E37" s="264" t="e">
        <f>VLOOKUP($F37,УЧАСТНИКИ!$A$2:$L$1099,8,FALSE)</f>
        <v>#N/A</v>
      </c>
      <c r="F37" s="175"/>
      <c r="G37" s="175"/>
      <c r="H37" s="175"/>
      <c r="I37" s="175"/>
      <c r="J37" s="180" t="e">
        <f>VLOOKUP($F37,УЧАСТНИКИ!$A$2:$L$1099,9,FALSE)</f>
        <v>#N/A</v>
      </c>
      <c r="K37" s="28"/>
    </row>
    <row r="38" spans="1:11" x14ac:dyDescent="0.25">
      <c r="A38" s="175" t="s">
        <v>43</v>
      </c>
      <c r="B38" s="176" t="e">
        <f>VLOOKUP($F38,УЧАСТНИКИ!$A$2:$L$1099,3,FALSE)</f>
        <v>#N/A</v>
      </c>
      <c r="C38" s="180" t="e">
        <f>VLOOKUP($F38,УЧАСТНИКИ!$A$2:$L$1099,4,FALSE)</f>
        <v>#N/A</v>
      </c>
      <c r="D38" s="225" t="e">
        <f>VLOOKUP($F38,УЧАСТНИКИ!$A$2:$L$1099,5,FALSE)</f>
        <v>#N/A</v>
      </c>
      <c r="E38" s="264" t="e">
        <f>VLOOKUP($F38,УЧАСТНИКИ!$A$2:$L$1099,8,FALSE)</f>
        <v>#N/A</v>
      </c>
      <c r="F38" s="175"/>
      <c r="G38" s="175"/>
      <c r="H38" s="175"/>
      <c r="I38" s="175"/>
      <c r="J38" s="180" t="e">
        <f>VLOOKUP($F38,УЧАСТНИКИ!$A$2:$L$1099,9,FALSE)</f>
        <v>#N/A</v>
      </c>
      <c r="K38" s="28"/>
    </row>
    <row r="39" spans="1:11" x14ac:dyDescent="0.25">
      <c r="A39" s="175" t="s">
        <v>44</v>
      </c>
      <c r="B39" s="176" t="e">
        <f>VLOOKUP($F39,УЧАСТНИКИ!$A$2:$L$1099,3,FALSE)</f>
        <v>#N/A</v>
      </c>
      <c r="C39" s="180" t="e">
        <f>VLOOKUP($F39,УЧАСТНИКИ!$A$2:$L$1099,4,FALSE)</f>
        <v>#N/A</v>
      </c>
      <c r="D39" s="225" t="e">
        <f>VLOOKUP($F39,УЧАСТНИКИ!$A$2:$L$1099,5,FALSE)</f>
        <v>#N/A</v>
      </c>
      <c r="E39" s="264" t="e">
        <f>VLOOKUP($F39,УЧАСТНИКИ!$A$2:$L$1099,8,FALSE)</f>
        <v>#N/A</v>
      </c>
      <c r="F39" s="175"/>
      <c r="G39" s="175"/>
      <c r="H39" s="175"/>
      <c r="I39" s="175"/>
      <c r="J39" s="180" t="e">
        <f>VLOOKUP($F39,УЧАСТНИКИ!$A$2:$L$1099,9,FALSE)</f>
        <v>#N/A</v>
      </c>
      <c r="K39" s="28"/>
    </row>
    <row r="40" spans="1:11" x14ac:dyDescent="0.25">
      <c r="A40" s="175" t="s">
        <v>45</v>
      </c>
      <c r="B40" s="176" t="e">
        <f>VLOOKUP($F40,УЧАСТНИКИ!$A$2:$L$1099,3,FALSE)</f>
        <v>#N/A</v>
      </c>
      <c r="C40" s="180" t="e">
        <f>VLOOKUP($F40,УЧАСТНИКИ!$A$2:$L$1099,4,FALSE)</f>
        <v>#N/A</v>
      </c>
      <c r="D40" s="225" t="e">
        <f>VLOOKUP($F40,УЧАСТНИКИ!$A$2:$L$1099,5,FALSE)</f>
        <v>#N/A</v>
      </c>
      <c r="E40" s="264" t="e">
        <f>VLOOKUP($F40,УЧАСТНИКИ!$A$2:$L$1099,8,FALSE)</f>
        <v>#N/A</v>
      </c>
      <c r="F40" s="175"/>
      <c r="G40" s="175"/>
      <c r="H40" s="175"/>
      <c r="I40" s="175"/>
      <c r="J40" s="180" t="e">
        <f>VLOOKUP($F40,УЧАСТНИКИ!$A$2:$L$1099,9,FALSE)</f>
        <v>#N/A</v>
      </c>
      <c r="K40" s="28"/>
    </row>
    <row r="41" spans="1:11" x14ac:dyDescent="0.25">
      <c r="A41" s="175" t="s">
        <v>46</v>
      </c>
      <c r="B41" s="176" t="e">
        <f>VLOOKUP($F41,УЧАСТНИКИ!$A$2:$L$1099,3,FALSE)</f>
        <v>#N/A</v>
      </c>
      <c r="C41" s="180" t="e">
        <f>VLOOKUP($F41,УЧАСТНИКИ!$A$2:$L$1099,4,FALSE)</f>
        <v>#N/A</v>
      </c>
      <c r="D41" s="225" t="e">
        <f>VLOOKUP($F41,УЧАСТНИКИ!$A$2:$L$1099,5,FALSE)</f>
        <v>#N/A</v>
      </c>
      <c r="E41" s="264" t="e">
        <f>VLOOKUP($F41,УЧАСТНИКИ!$A$2:$L$1099,8,FALSE)</f>
        <v>#N/A</v>
      </c>
      <c r="F41" s="175"/>
      <c r="G41" s="175"/>
      <c r="H41" s="175"/>
      <c r="I41" s="175"/>
      <c r="J41" s="180" t="e">
        <f>VLOOKUP($F41,УЧАСТНИКИ!$A$2:$L$1099,9,FALSE)</f>
        <v>#N/A</v>
      </c>
      <c r="K41" s="28"/>
    </row>
    <row r="42" spans="1:11" x14ac:dyDescent="0.25">
      <c r="A42" s="175" t="s">
        <v>47</v>
      </c>
      <c r="B42" s="176" t="e">
        <f>VLOOKUP($F42,УЧАСТНИКИ!$A$2:$L$1099,3,FALSE)</f>
        <v>#N/A</v>
      </c>
      <c r="C42" s="180" t="e">
        <f>VLOOKUP($F42,УЧАСТНИКИ!$A$2:$L$1099,4,FALSE)</f>
        <v>#N/A</v>
      </c>
      <c r="D42" s="225" t="e">
        <f>VLOOKUP($F42,УЧАСТНИКИ!$A$2:$L$1099,5,FALSE)</f>
        <v>#N/A</v>
      </c>
      <c r="E42" s="264" t="e">
        <f>VLOOKUP($F42,УЧАСТНИКИ!$A$2:$L$1099,8,FALSE)</f>
        <v>#N/A</v>
      </c>
      <c r="F42" s="175"/>
      <c r="G42" s="175"/>
      <c r="H42" s="175"/>
      <c r="I42" s="175"/>
      <c r="J42" s="180" t="e">
        <f>VLOOKUP($F42,УЧАСТНИКИ!$A$2:$L$1099,9,FALSE)</f>
        <v>#N/A</v>
      </c>
      <c r="K42" s="28"/>
    </row>
    <row r="43" spans="1:11" x14ac:dyDescent="0.25">
      <c r="A43" s="175" t="s">
        <v>48</v>
      </c>
      <c r="B43" s="176" t="e">
        <f>VLOOKUP($F43,УЧАСТНИКИ!$A$2:$L$1099,3,FALSE)</f>
        <v>#N/A</v>
      </c>
      <c r="C43" s="180" t="e">
        <f>VLOOKUP($F43,УЧАСТНИКИ!$A$2:$L$1099,4,FALSE)</f>
        <v>#N/A</v>
      </c>
      <c r="D43" s="225" t="e">
        <f>VLOOKUP($F43,УЧАСТНИКИ!$A$2:$L$1099,5,FALSE)</f>
        <v>#N/A</v>
      </c>
      <c r="E43" s="264" t="e">
        <f>VLOOKUP($F43,УЧАСТНИКИ!$A$2:$L$1099,8,FALSE)</f>
        <v>#N/A</v>
      </c>
      <c r="F43" s="175"/>
      <c r="G43" s="175"/>
      <c r="H43" s="175"/>
      <c r="I43" s="175"/>
      <c r="J43" s="180" t="e">
        <f>VLOOKUP($F43,УЧАСТНИКИ!$A$2:$L$1099,9,FALSE)</f>
        <v>#N/A</v>
      </c>
      <c r="K43" s="28"/>
    </row>
    <row r="44" spans="1:11" x14ac:dyDescent="0.25">
      <c r="A44" s="175">
        <v>8</v>
      </c>
      <c r="B44" s="176" t="e">
        <f>VLOOKUP($F44,УЧАСТНИКИ!$A$2:$L$1099,3,FALSE)</f>
        <v>#N/A</v>
      </c>
      <c r="C44" s="180" t="e">
        <f>VLOOKUP($F44,УЧАСТНИКИ!$A$2:$L$1099,4,FALSE)</f>
        <v>#N/A</v>
      </c>
      <c r="D44" s="225" t="e">
        <f>VLOOKUP($F44,УЧАСТНИКИ!$A$2:$L$1099,5,FALSE)</f>
        <v>#N/A</v>
      </c>
      <c r="E44" s="264" t="e">
        <f>VLOOKUP($F44,УЧАСТНИКИ!$A$2:$L$1099,8,FALSE)</f>
        <v>#N/A</v>
      </c>
      <c r="F44" s="175"/>
      <c r="G44" s="175"/>
      <c r="H44" s="175"/>
      <c r="I44" s="175"/>
      <c r="J44" s="180" t="e">
        <f>VLOOKUP($F44,УЧАСТНИКИ!$A$2:$L$1099,9,FALSE)</f>
        <v>#N/A</v>
      </c>
      <c r="K44" s="28"/>
    </row>
    <row r="45" spans="1:11" x14ac:dyDescent="0.25">
      <c r="A45" s="221"/>
      <c r="B45" s="222" t="s">
        <v>63</v>
      </c>
      <c r="C45" s="223"/>
      <c r="D45" s="223"/>
      <c r="E45" s="223"/>
      <c r="F45" s="223"/>
      <c r="G45" s="223"/>
      <c r="H45" s="223"/>
      <c r="I45" s="223"/>
      <c r="J45" s="224"/>
      <c r="K45" s="28"/>
    </row>
    <row r="46" spans="1:11" x14ac:dyDescent="0.25">
      <c r="A46" s="175" t="s">
        <v>42</v>
      </c>
      <c r="B46" s="176" t="e">
        <f>VLOOKUP($F46,УЧАСТНИКИ!$A$2:$L$1099,3,FALSE)</f>
        <v>#N/A</v>
      </c>
      <c r="C46" s="180" t="e">
        <f>VLOOKUP($F46,УЧАСТНИКИ!$A$2:$L$1099,4,FALSE)</f>
        <v>#N/A</v>
      </c>
      <c r="D46" s="225" t="e">
        <f>VLOOKUP($F46,УЧАСТНИКИ!$A$2:$L$1099,5,FALSE)</f>
        <v>#N/A</v>
      </c>
      <c r="E46" s="264" t="e">
        <f>VLOOKUP($F46,УЧАСТНИКИ!$A$2:$L$1099,8,FALSE)</f>
        <v>#N/A</v>
      </c>
      <c r="F46" s="175"/>
      <c r="G46" s="175"/>
      <c r="H46" s="175"/>
      <c r="I46" s="175"/>
      <c r="J46" s="180" t="e">
        <f>VLOOKUP($F46,УЧАСТНИКИ!$A$2:$L$1099,9,FALSE)</f>
        <v>#N/A</v>
      </c>
      <c r="K46" s="28"/>
    </row>
    <row r="47" spans="1:11" x14ac:dyDescent="0.25">
      <c r="A47" s="175" t="s">
        <v>43</v>
      </c>
      <c r="B47" s="176" t="e">
        <f>VLOOKUP($F47,УЧАСТНИКИ!$A$2:$L$1099,3,FALSE)</f>
        <v>#N/A</v>
      </c>
      <c r="C47" s="180" t="e">
        <f>VLOOKUP($F47,УЧАСТНИКИ!$A$2:$L$1099,4,FALSE)</f>
        <v>#N/A</v>
      </c>
      <c r="D47" s="225" t="e">
        <f>VLOOKUP($F47,УЧАСТНИКИ!$A$2:$L$1099,5,FALSE)</f>
        <v>#N/A</v>
      </c>
      <c r="E47" s="264" t="e">
        <f>VLOOKUP($F47,УЧАСТНИКИ!$A$2:$L$1099,8,FALSE)</f>
        <v>#N/A</v>
      </c>
      <c r="F47" s="175"/>
      <c r="G47" s="175"/>
      <c r="H47" s="175"/>
      <c r="I47" s="175"/>
      <c r="J47" s="180" t="e">
        <f>VLOOKUP($F47,УЧАСТНИКИ!$A$2:$L$1099,9,FALSE)</f>
        <v>#N/A</v>
      </c>
      <c r="K47" s="28"/>
    </row>
    <row r="48" spans="1:11" x14ac:dyDescent="0.25">
      <c r="A48" s="175" t="s">
        <v>44</v>
      </c>
      <c r="B48" s="176" t="e">
        <f>VLOOKUP($F48,УЧАСТНИКИ!$A$2:$L$1099,3,FALSE)</f>
        <v>#N/A</v>
      </c>
      <c r="C48" s="180" t="e">
        <f>VLOOKUP($F48,УЧАСТНИКИ!$A$2:$L$1099,4,FALSE)</f>
        <v>#N/A</v>
      </c>
      <c r="D48" s="225" t="e">
        <f>VLOOKUP($F48,УЧАСТНИКИ!$A$2:$L$1099,5,FALSE)</f>
        <v>#N/A</v>
      </c>
      <c r="E48" s="264" t="e">
        <f>VLOOKUP($F48,УЧАСТНИКИ!$A$2:$L$1099,8,FALSE)</f>
        <v>#N/A</v>
      </c>
      <c r="F48" s="175"/>
      <c r="G48" s="175"/>
      <c r="H48" s="175"/>
      <c r="I48" s="175"/>
      <c r="J48" s="180" t="e">
        <f>VLOOKUP($F48,УЧАСТНИКИ!$A$2:$L$1099,9,FALSE)</f>
        <v>#N/A</v>
      </c>
      <c r="K48" s="28"/>
    </row>
    <row r="49" spans="1:11" x14ac:dyDescent="0.25">
      <c r="A49" s="175" t="s">
        <v>45</v>
      </c>
      <c r="B49" s="176" t="e">
        <f>VLOOKUP($F49,УЧАСТНИКИ!$A$2:$L$1099,3,FALSE)</f>
        <v>#N/A</v>
      </c>
      <c r="C49" s="180" t="e">
        <f>VLOOKUP($F49,УЧАСТНИКИ!$A$2:$L$1099,4,FALSE)</f>
        <v>#N/A</v>
      </c>
      <c r="D49" s="225" t="e">
        <f>VLOOKUP($F49,УЧАСТНИКИ!$A$2:$L$1099,5,FALSE)</f>
        <v>#N/A</v>
      </c>
      <c r="E49" s="264" t="e">
        <f>VLOOKUP($F49,УЧАСТНИКИ!$A$2:$L$1099,8,FALSE)</f>
        <v>#N/A</v>
      </c>
      <c r="F49" s="175"/>
      <c r="G49" s="175"/>
      <c r="H49" s="175"/>
      <c r="I49" s="175"/>
      <c r="J49" s="180" t="e">
        <f>VLOOKUP($F49,УЧАСТНИКИ!$A$2:$L$1099,9,FALSE)</f>
        <v>#N/A</v>
      </c>
      <c r="K49" s="28"/>
    </row>
    <row r="50" spans="1:11" x14ac:dyDescent="0.25">
      <c r="A50" s="175" t="s">
        <v>46</v>
      </c>
      <c r="B50" s="176" t="e">
        <f>VLOOKUP($F50,УЧАСТНИКИ!$A$2:$L$1099,3,FALSE)</f>
        <v>#N/A</v>
      </c>
      <c r="C50" s="180" t="e">
        <f>VLOOKUP($F50,УЧАСТНИКИ!$A$2:$L$1099,4,FALSE)</f>
        <v>#N/A</v>
      </c>
      <c r="D50" s="225" t="e">
        <f>VLOOKUP($F50,УЧАСТНИКИ!$A$2:$L$1099,5,FALSE)</f>
        <v>#N/A</v>
      </c>
      <c r="E50" s="264" t="e">
        <f>VLOOKUP($F50,УЧАСТНИКИ!$A$2:$L$1099,8,FALSE)</f>
        <v>#N/A</v>
      </c>
      <c r="F50" s="175"/>
      <c r="G50" s="175"/>
      <c r="H50" s="175"/>
      <c r="I50" s="175"/>
      <c r="J50" s="180" t="e">
        <f>VLOOKUP($F50,УЧАСТНИКИ!$A$2:$L$1099,9,FALSE)</f>
        <v>#N/A</v>
      </c>
      <c r="K50" s="28"/>
    </row>
    <row r="51" spans="1:11" x14ac:dyDescent="0.25">
      <c r="A51" s="175" t="s">
        <v>47</v>
      </c>
      <c r="B51" s="176" t="e">
        <f>VLOOKUP($F51,УЧАСТНИКИ!$A$2:$L$1099,3,FALSE)</f>
        <v>#N/A</v>
      </c>
      <c r="C51" s="180" t="e">
        <f>VLOOKUP($F51,УЧАСТНИКИ!$A$2:$L$1099,4,FALSE)</f>
        <v>#N/A</v>
      </c>
      <c r="D51" s="225" t="e">
        <f>VLOOKUP($F51,УЧАСТНИКИ!$A$2:$L$1099,5,FALSE)</f>
        <v>#N/A</v>
      </c>
      <c r="E51" s="264" t="e">
        <f>VLOOKUP($F51,УЧАСТНИКИ!$A$2:$L$1099,8,FALSE)</f>
        <v>#N/A</v>
      </c>
      <c r="F51" s="175"/>
      <c r="G51" s="175"/>
      <c r="H51" s="175"/>
      <c r="I51" s="175"/>
      <c r="J51" s="180" t="e">
        <f>VLOOKUP($F51,УЧАСТНИКИ!$A$2:$L$1099,9,FALSE)</f>
        <v>#N/A</v>
      </c>
      <c r="K51" s="28"/>
    </row>
    <row r="52" spans="1:11" x14ac:dyDescent="0.25">
      <c r="A52" s="175" t="s">
        <v>48</v>
      </c>
      <c r="B52" s="176" t="e">
        <f>VLOOKUP($F52,УЧАСТНИКИ!$A$2:$L$1099,3,FALSE)</f>
        <v>#N/A</v>
      </c>
      <c r="C52" s="180" t="e">
        <f>VLOOKUP($F52,УЧАСТНИКИ!$A$2:$L$1099,4,FALSE)</f>
        <v>#N/A</v>
      </c>
      <c r="D52" s="225" t="e">
        <f>VLOOKUP($F52,УЧАСТНИКИ!$A$2:$L$1099,5,FALSE)</f>
        <v>#N/A</v>
      </c>
      <c r="E52" s="264" t="e">
        <f>VLOOKUP($F52,УЧАСТНИКИ!$A$2:$L$1099,8,FALSE)</f>
        <v>#N/A</v>
      </c>
      <c r="F52" s="175"/>
      <c r="G52" s="175"/>
      <c r="H52" s="175"/>
      <c r="I52" s="175"/>
      <c r="J52" s="180" t="e">
        <f>VLOOKUP($F52,УЧАСТНИКИ!$A$2:$L$1099,9,FALSE)</f>
        <v>#N/A</v>
      </c>
      <c r="K52" s="28"/>
    </row>
    <row r="53" spans="1:11" x14ac:dyDescent="0.25">
      <c r="A53" s="175">
        <v>8</v>
      </c>
      <c r="B53" s="176" t="e">
        <f>VLOOKUP($F53,УЧАСТНИКИ!$A$2:$L$1099,3,FALSE)</f>
        <v>#N/A</v>
      </c>
      <c r="C53" s="180" t="e">
        <f>VLOOKUP($F53,УЧАСТНИКИ!$A$2:$L$1099,4,FALSE)</f>
        <v>#N/A</v>
      </c>
      <c r="D53" s="225" t="e">
        <f>VLOOKUP($F53,УЧАСТНИКИ!$A$2:$L$1099,5,FALSE)</f>
        <v>#N/A</v>
      </c>
      <c r="E53" s="264" t="e">
        <f>VLOOKUP($F53,УЧАСТНИКИ!$A$2:$L$1099,8,FALSE)</f>
        <v>#N/A</v>
      </c>
      <c r="F53" s="175"/>
      <c r="G53" s="175"/>
      <c r="H53" s="175"/>
      <c r="I53" s="175"/>
      <c r="J53" s="180" t="e">
        <f>VLOOKUP($F53,УЧАСТНИКИ!$A$2:$L$1099,9,FALSE)</f>
        <v>#N/A</v>
      </c>
      <c r="K53" s="28"/>
    </row>
    <row r="54" spans="1:11" x14ac:dyDescent="0.25">
      <c r="A54" s="221"/>
      <c r="B54" s="222" t="s">
        <v>29</v>
      </c>
      <c r="C54" s="223"/>
      <c r="D54" s="223"/>
      <c r="E54" s="223"/>
      <c r="F54" s="223"/>
      <c r="G54" s="223"/>
      <c r="H54" s="223"/>
      <c r="I54" s="223"/>
      <c r="J54" s="224"/>
      <c r="K54" s="28"/>
    </row>
    <row r="55" spans="1:11" x14ac:dyDescent="0.25">
      <c r="A55" s="175" t="s">
        <v>42</v>
      </c>
      <c r="B55" s="176" t="e">
        <f>VLOOKUP($F55,УЧАСТНИКИ!$A$2:$L$1099,3,FALSE)</f>
        <v>#N/A</v>
      </c>
      <c r="C55" s="180" t="e">
        <f>VLOOKUP($F55,УЧАСТНИКИ!$A$2:$L$1099,4,FALSE)</f>
        <v>#N/A</v>
      </c>
      <c r="D55" s="225" t="e">
        <f>VLOOKUP($F55,УЧАСТНИКИ!$A$2:$L$1099,5,FALSE)</f>
        <v>#N/A</v>
      </c>
      <c r="E55" s="264" t="e">
        <f>VLOOKUP($F55,УЧАСТНИКИ!$A$2:$L$1099,8,FALSE)</f>
        <v>#N/A</v>
      </c>
      <c r="F55" s="175"/>
      <c r="G55" s="175"/>
      <c r="H55" s="175"/>
      <c r="I55" s="175"/>
      <c r="J55" s="180" t="e">
        <f>VLOOKUP($F55,УЧАСТНИКИ!$A$2:$L$1099,9,FALSE)</f>
        <v>#N/A</v>
      </c>
      <c r="K55" s="28"/>
    </row>
    <row r="56" spans="1:11" x14ac:dyDescent="0.25">
      <c r="A56" s="175" t="s">
        <v>43</v>
      </c>
      <c r="B56" s="176" t="e">
        <f>VLOOKUP($F56,УЧАСТНИКИ!$A$2:$L$1099,3,FALSE)</f>
        <v>#N/A</v>
      </c>
      <c r="C56" s="180" t="e">
        <f>VLOOKUP($F56,УЧАСТНИКИ!$A$2:$L$1099,4,FALSE)</f>
        <v>#N/A</v>
      </c>
      <c r="D56" s="225" t="e">
        <f>VLOOKUP($F56,УЧАСТНИКИ!$A$2:$L$1099,5,FALSE)</f>
        <v>#N/A</v>
      </c>
      <c r="E56" s="264" t="e">
        <f>VLOOKUP($F56,УЧАСТНИКИ!$A$2:$L$1099,8,FALSE)</f>
        <v>#N/A</v>
      </c>
      <c r="F56" s="175"/>
      <c r="G56" s="175"/>
      <c r="H56" s="175"/>
      <c r="I56" s="175"/>
      <c r="J56" s="180" t="e">
        <f>VLOOKUP($F56,УЧАСТНИКИ!$A$2:$L$1099,9,FALSE)</f>
        <v>#N/A</v>
      </c>
      <c r="K56" s="28"/>
    </row>
    <row r="57" spans="1:11" x14ac:dyDescent="0.25">
      <c r="A57" s="175" t="s">
        <v>44</v>
      </c>
      <c r="B57" s="176" t="e">
        <f>VLOOKUP($F57,УЧАСТНИКИ!$A$2:$L$1099,3,FALSE)</f>
        <v>#N/A</v>
      </c>
      <c r="C57" s="180" t="e">
        <f>VLOOKUP($F57,УЧАСТНИКИ!$A$2:$L$1099,4,FALSE)</f>
        <v>#N/A</v>
      </c>
      <c r="D57" s="225" t="e">
        <f>VLOOKUP($F57,УЧАСТНИКИ!$A$2:$L$1099,5,FALSE)</f>
        <v>#N/A</v>
      </c>
      <c r="E57" s="264" t="e">
        <f>VLOOKUP($F57,УЧАСТНИКИ!$A$2:$L$1099,8,FALSE)</f>
        <v>#N/A</v>
      </c>
      <c r="F57" s="175"/>
      <c r="G57" s="175"/>
      <c r="H57" s="175"/>
      <c r="I57" s="175"/>
      <c r="J57" s="180" t="e">
        <f>VLOOKUP($F57,УЧАСТНИКИ!$A$2:$L$1099,9,FALSE)</f>
        <v>#N/A</v>
      </c>
      <c r="K57" s="28"/>
    </row>
    <row r="58" spans="1:11" x14ac:dyDescent="0.25">
      <c r="A58" s="175" t="s">
        <v>45</v>
      </c>
      <c r="B58" s="176" t="e">
        <f>VLOOKUP($F58,УЧАСТНИКИ!$A$2:$L$1099,3,FALSE)</f>
        <v>#N/A</v>
      </c>
      <c r="C58" s="180" t="e">
        <f>VLOOKUP($F58,УЧАСТНИКИ!$A$2:$L$1099,4,FALSE)</f>
        <v>#N/A</v>
      </c>
      <c r="D58" s="225" t="e">
        <f>VLOOKUP($F58,УЧАСТНИКИ!$A$2:$L$1099,5,FALSE)</f>
        <v>#N/A</v>
      </c>
      <c r="E58" s="264" t="e">
        <f>VLOOKUP($F58,УЧАСТНИКИ!$A$2:$L$1099,8,FALSE)</f>
        <v>#N/A</v>
      </c>
      <c r="F58" s="175"/>
      <c r="G58" s="175"/>
      <c r="H58" s="175"/>
      <c r="I58" s="175"/>
      <c r="J58" s="180" t="e">
        <f>VLOOKUP($F58,УЧАСТНИКИ!$A$2:$L$1099,9,FALSE)</f>
        <v>#N/A</v>
      </c>
      <c r="K58" s="28"/>
    </row>
    <row r="59" spans="1:11" x14ac:dyDescent="0.25">
      <c r="A59" s="175" t="s">
        <v>46</v>
      </c>
      <c r="B59" s="176" t="e">
        <f>VLOOKUP($F59,УЧАСТНИКИ!$A$2:$L$1099,3,FALSE)</f>
        <v>#N/A</v>
      </c>
      <c r="C59" s="180" t="e">
        <f>VLOOKUP($F59,УЧАСТНИКИ!$A$2:$L$1099,4,FALSE)</f>
        <v>#N/A</v>
      </c>
      <c r="D59" s="225" t="e">
        <f>VLOOKUP($F59,УЧАСТНИКИ!$A$2:$L$1099,5,FALSE)</f>
        <v>#N/A</v>
      </c>
      <c r="E59" s="264" t="e">
        <f>VLOOKUP($F59,УЧАСТНИКИ!$A$2:$L$1099,8,FALSE)</f>
        <v>#N/A</v>
      </c>
      <c r="F59" s="175"/>
      <c r="G59" s="175"/>
      <c r="H59" s="175"/>
      <c r="I59" s="175"/>
      <c r="J59" s="180" t="e">
        <f>VLOOKUP($F59,УЧАСТНИКИ!$A$2:$L$1099,9,FALSE)</f>
        <v>#N/A</v>
      </c>
      <c r="K59" s="28"/>
    </row>
    <row r="60" spans="1:11" x14ac:dyDescent="0.25">
      <c r="A60" s="175" t="s">
        <v>47</v>
      </c>
      <c r="B60" s="176" t="e">
        <f>VLOOKUP($F60,УЧАСТНИКИ!$A$2:$L$1099,3,FALSE)</f>
        <v>#N/A</v>
      </c>
      <c r="C60" s="180" t="e">
        <f>VLOOKUP($F60,УЧАСТНИКИ!$A$2:$L$1099,4,FALSE)</f>
        <v>#N/A</v>
      </c>
      <c r="D60" s="225" t="e">
        <f>VLOOKUP($F60,УЧАСТНИКИ!$A$2:$L$1099,5,FALSE)</f>
        <v>#N/A</v>
      </c>
      <c r="E60" s="264" t="e">
        <f>VLOOKUP($F60,УЧАСТНИКИ!$A$2:$L$1099,8,FALSE)</f>
        <v>#N/A</v>
      </c>
      <c r="F60" s="175"/>
      <c r="G60" s="175"/>
      <c r="H60" s="175"/>
      <c r="I60" s="175"/>
      <c r="J60" s="180" t="e">
        <f>VLOOKUP($F60,УЧАСТНИКИ!$A$2:$L$1099,9,FALSE)</f>
        <v>#N/A</v>
      </c>
      <c r="K60" s="28"/>
    </row>
    <row r="61" spans="1:11" x14ac:dyDescent="0.25">
      <c r="A61" s="175" t="s">
        <v>48</v>
      </c>
      <c r="B61" s="176" t="e">
        <f>VLOOKUP($F61,УЧАСТНИКИ!$A$2:$L$1099,3,FALSE)</f>
        <v>#N/A</v>
      </c>
      <c r="C61" s="180" t="e">
        <f>VLOOKUP($F61,УЧАСТНИКИ!$A$2:$L$1099,4,FALSE)</f>
        <v>#N/A</v>
      </c>
      <c r="D61" s="225" t="e">
        <f>VLOOKUP($F61,УЧАСТНИКИ!$A$2:$L$1099,5,FALSE)</f>
        <v>#N/A</v>
      </c>
      <c r="E61" s="264" t="e">
        <f>VLOOKUP($F61,УЧАСТНИКИ!$A$2:$L$1099,8,FALSE)</f>
        <v>#N/A</v>
      </c>
      <c r="F61" s="175"/>
      <c r="G61" s="175"/>
      <c r="H61" s="175"/>
      <c r="I61" s="175"/>
      <c r="J61" s="180" t="e">
        <f>VLOOKUP($F61,УЧАСТНИКИ!$A$2:$L$1099,9,FALSE)</f>
        <v>#N/A</v>
      </c>
      <c r="K61" s="28"/>
    </row>
    <row r="62" spans="1:11" x14ac:dyDescent="0.25">
      <c r="A62" s="175">
        <v>8</v>
      </c>
      <c r="B62" s="176" t="e">
        <f>VLOOKUP($F62,УЧАСТНИКИ!$A$2:$L$1099,3,FALSE)</f>
        <v>#N/A</v>
      </c>
      <c r="C62" s="180" t="e">
        <f>VLOOKUP($F62,УЧАСТНИКИ!$A$2:$L$1099,4,FALSE)</f>
        <v>#N/A</v>
      </c>
      <c r="D62" s="225" t="e">
        <f>VLOOKUP($F62,УЧАСТНИКИ!$A$2:$L$1099,5,FALSE)</f>
        <v>#N/A</v>
      </c>
      <c r="E62" s="264" t="e">
        <f>VLOOKUP($F62,УЧАСТНИКИ!$A$2:$L$1099,8,FALSE)</f>
        <v>#N/A</v>
      </c>
      <c r="F62" s="175"/>
      <c r="G62" s="175"/>
      <c r="H62" s="175"/>
      <c r="I62" s="175"/>
      <c r="J62" s="180" t="e">
        <f>VLOOKUP($F62,УЧАСТНИКИ!$A$2:$L$1099,9,FALSE)</f>
        <v>#N/A</v>
      </c>
      <c r="K62" s="28"/>
    </row>
    <row r="63" spans="1:11" x14ac:dyDescent="0.25">
      <c r="A63" s="221"/>
      <c r="B63" s="222" t="s">
        <v>0</v>
      </c>
      <c r="C63" s="223"/>
      <c r="D63" s="223"/>
      <c r="E63" s="223"/>
      <c r="F63" s="223"/>
      <c r="G63" s="223"/>
      <c r="H63" s="223"/>
      <c r="I63" s="223"/>
      <c r="J63" s="224"/>
      <c r="K63" s="28"/>
    </row>
    <row r="64" spans="1:11" x14ac:dyDescent="0.25">
      <c r="A64" s="175" t="s">
        <v>42</v>
      </c>
      <c r="B64" s="176" t="e">
        <f>VLOOKUP($F64,УЧАСТНИКИ!$A$2:$L$1099,3,FALSE)</f>
        <v>#N/A</v>
      </c>
      <c r="C64" s="180" t="e">
        <f>VLOOKUP($F64,УЧАСТНИКИ!$A$2:$L$1099,4,FALSE)</f>
        <v>#N/A</v>
      </c>
      <c r="D64" s="225" t="e">
        <f>VLOOKUP($F64,УЧАСТНИКИ!$A$2:$L$1099,5,FALSE)</f>
        <v>#N/A</v>
      </c>
      <c r="E64" s="264" t="e">
        <f>VLOOKUP($F64,УЧАСТНИКИ!$A$2:$L$1099,8,FALSE)</f>
        <v>#N/A</v>
      </c>
      <c r="F64" s="175"/>
      <c r="G64" s="175"/>
      <c r="H64" s="175"/>
      <c r="I64" s="175"/>
      <c r="J64" s="180" t="e">
        <f>VLOOKUP($F64,УЧАСТНИКИ!$A$2:$L$1099,9,FALSE)</f>
        <v>#N/A</v>
      </c>
      <c r="K64" s="28"/>
    </row>
    <row r="65" spans="1:12" x14ac:dyDescent="0.25">
      <c r="A65" s="175" t="s">
        <v>43</v>
      </c>
      <c r="B65" s="176" t="e">
        <f>VLOOKUP($F65,УЧАСТНИКИ!$A$2:$L$1099,3,FALSE)</f>
        <v>#N/A</v>
      </c>
      <c r="C65" s="180" t="e">
        <f>VLOOKUP($F65,УЧАСТНИКИ!$A$2:$L$1099,4,FALSE)</f>
        <v>#N/A</v>
      </c>
      <c r="D65" s="225" t="e">
        <f>VLOOKUP($F65,УЧАСТНИКИ!$A$2:$L$1099,5,FALSE)</f>
        <v>#N/A</v>
      </c>
      <c r="E65" s="264" t="e">
        <f>VLOOKUP($F65,УЧАСТНИКИ!$A$2:$L$1099,8,FALSE)</f>
        <v>#N/A</v>
      </c>
      <c r="F65" s="175"/>
      <c r="G65" s="175"/>
      <c r="H65" s="175"/>
      <c r="I65" s="175"/>
      <c r="J65" s="180" t="e">
        <f>VLOOKUP($F65,УЧАСТНИКИ!$A$2:$L$1099,9,FALSE)</f>
        <v>#N/A</v>
      </c>
      <c r="K65" s="28"/>
    </row>
    <row r="66" spans="1:12" x14ac:dyDescent="0.25">
      <c r="A66" s="175" t="s">
        <v>44</v>
      </c>
      <c r="B66" s="176" t="e">
        <f>VLOOKUP($F66,УЧАСТНИКИ!$A$2:$L$1099,3,FALSE)</f>
        <v>#N/A</v>
      </c>
      <c r="C66" s="180" t="e">
        <f>VLOOKUP($F66,УЧАСТНИКИ!$A$2:$L$1099,4,FALSE)</f>
        <v>#N/A</v>
      </c>
      <c r="D66" s="225" t="e">
        <f>VLOOKUP($F66,УЧАСТНИКИ!$A$2:$L$1099,5,FALSE)</f>
        <v>#N/A</v>
      </c>
      <c r="E66" s="264" t="e">
        <f>VLOOKUP($F66,УЧАСТНИКИ!$A$2:$L$1099,8,FALSE)</f>
        <v>#N/A</v>
      </c>
      <c r="F66" s="175"/>
      <c r="G66" s="175"/>
      <c r="H66" s="175"/>
      <c r="I66" s="175"/>
      <c r="J66" s="180" t="e">
        <f>VLOOKUP($F66,УЧАСТНИКИ!$A$2:$L$1099,9,FALSE)</f>
        <v>#N/A</v>
      </c>
      <c r="K66" s="28"/>
    </row>
    <row r="67" spans="1:12" x14ac:dyDescent="0.25">
      <c r="A67" s="175" t="s">
        <v>45</v>
      </c>
      <c r="B67" s="176" t="e">
        <f>VLOOKUP($F67,УЧАСТНИКИ!$A$2:$L$1099,3,FALSE)</f>
        <v>#N/A</v>
      </c>
      <c r="C67" s="180" t="e">
        <f>VLOOKUP($F67,УЧАСТНИКИ!$A$2:$L$1099,4,FALSE)</f>
        <v>#N/A</v>
      </c>
      <c r="D67" s="225" t="e">
        <f>VLOOKUP($F67,УЧАСТНИКИ!$A$2:$L$1099,5,FALSE)</f>
        <v>#N/A</v>
      </c>
      <c r="E67" s="264" t="e">
        <f>VLOOKUP($F67,УЧАСТНИКИ!$A$2:$L$1099,8,FALSE)</f>
        <v>#N/A</v>
      </c>
      <c r="F67" s="175"/>
      <c r="G67" s="175"/>
      <c r="H67" s="175"/>
      <c r="I67" s="175"/>
      <c r="J67" s="180" t="e">
        <f>VLOOKUP($F67,УЧАСТНИКИ!$A$2:$L$1099,9,FALSE)</f>
        <v>#N/A</v>
      </c>
      <c r="K67" s="28"/>
    </row>
    <row r="68" spans="1:12" x14ac:dyDescent="0.25">
      <c r="A68" s="175" t="s">
        <v>46</v>
      </c>
      <c r="B68" s="176" t="e">
        <f>VLOOKUP($F68,УЧАСТНИКИ!$A$2:$L$1099,3,FALSE)</f>
        <v>#N/A</v>
      </c>
      <c r="C68" s="180" t="e">
        <f>VLOOKUP($F68,УЧАСТНИКИ!$A$2:$L$1099,4,FALSE)</f>
        <v>#N/A</v>
      </c>
      <c r="D68" s="225" t="e">
        <f>VLOOKUP($F68,УЧАСТНИКИ!$A$2:$L$1099,5,FALSE)</f>
        <v>#N/A</v>
      </c>
      <c r="E68" s="264" t="e">
        <f>VLOOKUP($F68,УЧАСТНИКИ!$A$2:$L$1099,8,FALSE)</f>
        <v>#N/A</v>
      </c>
      <c r="F68" s="175"/>
      <c r="G68" s="175"/>
      <c r="H68" s="175"/>
      <c r="I68" s="175"/>
      <c r="J68" s="180" t="e">
        <f>VLOOKUP($F68,УЧАСТНИКИ!$A$2:$L$1099,9,FALSE)</f>
        <v>#N/A</v>
      </c>
      <c r="K68" s="28"/>
    </row>
    <row r="69" spans="1:12" x14ac:dyDescent="0.25">
      <c r="A69" s="175" t="s">
        <v>47</v>
      </c>
      <c r="B69" s="176" t="e">
        <f>VLOOKUP($F69,УЧАСТНИКИ!$A$2:$L$1099,3,FALSE)</f>
        <v>#N/A</v>
      </c>
      <c r="C69" s="180" t="e">
        <f>VLOOKUP($F69,УЧАСТНИКИ!$A$2:$L$1099,4,FALSE)</f>
        <v>#N/A</v>
      </c>
      <c r="D69" s="225" t="e">
        <f>VLOOKUP($F69,УЧАСТНИКИ!$A$2:$L$1099,5,FALSE)</f>
        <v>#N/A</v>
      </c>
      <c r="E69" s="264" t="e">
        <f>VLOOKUP($F69,УЧАСТНИКИ!$A$2:$L$1099,8,FALSE)</f>
        <v>#N/A</v>
      </c>
      <c r="F69" s="175"/>
      <c r="G69" s="175"/>
      <c r="H69" s="175"/>
      <c r="I69" s="175"/>
      <c r="J69" s="180" t="e">
        <f>VLOOKUP($F69,УЧАСТНИКИ!$A$2:$L$1099,9,FALSE)</f>
        <v>#N/A</v>
      </c>
      <c r="K69" s="28"/>
    </row>
    <row r="70" spans="1:12" x14ac:dyDescent="0.25">
      <c r="A70" s="175" t="s">
        <v>48</v>
      </c>
      <c r="B70" s="176" t="e">
        <f>VLOOKUP($F70,УЧАСТНИКИ!$A$2:$L$1099,3,FALSE)</f>
        <v>#N/A</v>
      </c>
      <c r="C70" s="180" t="e">
        <f>VLOOKUP($F70,УЧАСТНИКИ!$A$2:$L$1099,4,FALSE)</f>
        <v>#N/A</v>
      </c>
      <c r="D70" s="225" t="e">
        <f>VLOOKUP($F70,УЧАСТНИКИ!$A$2:$L$1099,5,FALSE)</f>
        <v>#N/A</v>
      </c>
      <c r="E70" s="264" t="e">
        <f>VLOOKUP($F70,УЧАСТНИКИ!$A$2:$L$1099,8,FALSE)</f>
        <v>#N/A</v>
      </c>
      <c r="F70" s="175"/>
      <c r="G70" s="175"/>
      <c r="H70" s="175"/>
      <c r="I70" s="175"/>
      <c r="J70" s="180" t="e">
        <f>VLOOKUP($F70,УЧАСТНИКИ!$A$2:$L$1099,9,FALSE)</f>
        <v>#N/A</v>
      </c>
      <c r="K70" s="28"/>
    </row>
    <row r="71" spans="1:12" x14ac:dyDescent="0.25">
      <c r="A71" s="175">
        <v>8</v>
      </c>
      <c r="B71" s="176" t="e">
        <f>VLOOKUP($F71,УЧАСТНИКИ!$A$2:$L$1099,3,FALSE)</f>
        <v>#N/A</v>
      </c>
      <c r="C71" s="180" t="e">
        <f>VLOOKUP($F71,УЧАСТНИКИ!$A$2:$L$1099,4,FALSE)</f>
        <v>#N/A</v>
      </c>
      <c r="D71" s="225" t="e">
        <f>VLOOKUP($F71,УЧАСТНИКИ!$A$2:$L$1099,5,FALSE)</f>
        <v>#N/A</v>
      </c>
      <c r="E71" s="264" t="e">
        <f>VLOOKUP($F71,УЧАСТНИКИ!$A$2:$L$1099,8,FALSE)</f>
        <v>#N/A</v>
      </c>
      <c r="F71" s="175"/>
      <c r="G71" s="175"/>
      <c r="H71" s="175"/>
      <c r="I71" s="175"/>
      <c r="J71" s="180" t="e">
        <f>VLOOKUP($F71,УЧАСТНИКИ!$A$2:$L$1099,9,FALSE)</f>
        <v>#N/A</v>
      </c>
      <c r="K71" s="28"/>
    </row>
    <row r="72" spans="1:12" ht="15.75" customHeight="1" x14ac:dyDescent="0.25">
      <c r="A72" s="35"/>
      <c r="B72" s="187"/>
      <c r="C72" s="188"/>
      <c r="D72" s="227"/>
      <c r="E72" s="227"/>
      <c r="F72" s="35"/>
      <c r="G72" s="35"/>
      <c r="H72" s="35"/>
      <c r="I72" s="35"/>
      <c r="J72" s="35"/>
      <c r="K72" s="188"/>
      <c r="L72" s="28"/>
    </row>
    <row r="73" spans="1:12" x14ac:dyDescent="0.25">
      <c r="L73" s="28"/>
    </row>
    <row r="74" spans="1:12" ht="15.6" x14ac:dyDescent="0.3">
      <c r="A74" s="228" t="s">
        <v>65</v>
      </c>
      <c r="B74" s="189"/>
      <c r="D74" s="228"/>
      <c r="E74" s="262"/>
      <c r="G74" s="35"/>
      <c r="I74" s="228"/>
      <c r="K74" s="28"/>
      <c r="L74" s="28"/>
    </row>
    <row r="75" spans="1:12" ht="15.6" x14ac:dyDescent="0.3">
      <c r="A75" s="228" t="s">
        <v>60</v>
      </c>
      <c r="L75" s="28"/>
    </row>
    <row r="76" spans="1:12" ht="15.6" x14ac:dyDescent="0.3">
      <c r="A76" s="228" t="s">
        <v>62</v>
      </c>
      <c r="B76" s="228"/>
      <c r="L76" s="28"/>
    </row>
    <row r="77" spans="1:12" ht="15.6" x14ac:dyDescent="0.3">
      <c r="A77" s="302" t="s">
        <v>61</v>
      </c>
      <c r="B77" s="302"/>
      <c r="L77" s="28"/>
    </row>
    <row r="78" spans="1:12" ht="15.6" x14ac:dyDescent="0.3">
      <c r="B78" s="228"/>
      <c r="L78" s="28"/>
    </row>
    <row r="79" spans="1:12" ht="15.6" x14ac:dyDescent="0.3">
      <c r="B79" s="228"/>
      <c r="L79" s="28"/>
    </row>
    <row r="80" spans="1:12" x14ac:dyDescent="0.25">
      <c r="L80" s="28"/>
    </row>
    <row r="81" spans="1:12" ht="15.6" x14ac:dyDescent="0.3">
      <c r="B81" s="228"/>
      <c r="L81" s="28"/>
    </row>
    <row r="82" spans="1:12" ht="15.75" customHeight="1" x14ac:dyDescent="0.3">
      <c r="B82" s="228"/>
      <c r="L82" s="28"/>
    </row>
    <row r="83" spans="1:12" ht="15.75" customHeight="1" x14ac:dyDescent="0.25">
      <c r="L83" s="28"/>
    </row>
    <row r="84" spans="1:12" ht="15.75" customHeight="1" x14ac:dyDescent="0.25">
      <c r="L84" s="28"/>
    </row>
    <row r="85" spans="1:12" ht="15.75" customHeight="1" x14ac:dyDescent="0.25">
      <c r="L85" s="28"/>
    </row>
    <row r="86" spans="1:12" ht="15.75" customHeight="1" x14ac:dyDescent="0.25">
      <c r="L86" s="28"/>
    </row>
    <row r="87" spans="1:12" ht="15.75" customHeight="1" x14ac:dyDescent="0.25">
      <c r="L87" s="28"/>
    </row>
    <row r="88" spans="1:12" ht="15.75" customHeight="1" x14ac:dyDescent="0.25">
      <c r="L88" s="28"/>
    </row>
    <row r="89" spans="1:12" ht="15.75" customHeight="1" x14ac:dyDescent="0.25">
      <c r="L89" s="28"/>
    </row>
    <row r="90" spans="1:12" ht="15.75" customHeight="1" x14ac:dyDescent="0.25">
      <c r="L90" s="28"/>
    </row>
    <row r="91" spans="1:12" ht="15.75" customHeight="1" x14ac:dyDescent="0.25">
      <c r="L91" s="28"/>
    </row>
    <row r="92" spans="1:12" ht="15.75" customHeight="1" x14ac:dyDescent="0.25">
      <c r="A92" s="28"/>
      <c r="B92" s="190"/>
      <c r="C92" s="28"/>
      <c r="D92" s="28"/>
      <c r="E92" s="28"/>
      <c r="F92" s="28"/>
      <c r="G92" s="28"/>
      <c r="H92" s="28"/>
      <c r="I92" s="28"/>
      <c r="J92" s="28"/>
      <c r="K92" s="28"/>
      <c r="L92" s="28"/>
    </row>
    <row r="93" spans="1:12" ht="15.75" customHeight="1" x14ac:dyDescent="0.25">
      <c r="A93" s="35"/>
      <c r="B93" s="229"/>
      <c r="C93" s="230"/>
      <c r="D93" s="231"/>
      <c r="E93" s="231"/>
      <c r="F93" s="35"/>
      <c r="G93" s="35"/>
      <c r="H93" s="35"/>
      <c r="I93" s="35"/>
      <c r="J93" s="35"/>
      <c r="K93" s="230"/>
      <c r="L93" s="28"/>
    </row>
    <row r="94" spans="1:12" ht="15.75" customHeight="1" x14ac:dyDescent="0.25">
      <c r="A94" s="35"/>
      <c r="B94" s="34"/>
      <c r="C94" s="230"/>
      <c r="D94" s="231"/>
      <c r="E94" s="231"/>
      <c r="F94" s="35"/>
      <c r="G94" s="35"/>
      <c r="H94" s="35"/>
      <c r="I94" s="35"/>
      <c r="J94" s="35"/>
      <c r="K94" s="230"/>
    </row>
    <row r="95" spans="1:12" ht="15.75" customHeight="1" x14ac:dyDescent="0.25">
      <c r="A95" s="35"/>
      <c r="B95" s="232"/>
      <c r="C95" s="230"/>
      <c r="D95" s="231"/>
      <c r="E95" s="231"/>
      <c r="F95" s="35"/>
      <c r="G95" s="35"/>
      <c r="H95" s="35"/>
      <c r="I95" s="35"/>
      <c r="J95" s="35"/>
      <c r="K95" s="230"/>
    </row>
    <row r="96" spans="1:12" ht="15.75" customHeight="1" x14ac:dyDescent="0.25">
      <c r="A96" s="35"/>
      <c r="B96" s="232"/>
      <c r="C96" s="230"/>
      <c r="D96" s="231"/>
      <c r="E96" s="231"/>
      <c r="F96" s="35"/>
      <c r="G96" s="35"/>
      <c r="H96" s="35"/>
      <c r="I96" s="35"/>
      <c r="J96" s="35"/>
      <c r="K96" s="230"/>
    </row>
    <row r="97" spans="1:11" ht="15.75" customHeight="1" x14ac:dyDescent="0.25">
      <c r="A97" s="35"/>
      <c r="B97" s="232"/>
      <c r="C97" s="230"/>
      <c r="D97" s="231"/>
      <c r="E97" s="231"/>
      <c r="F97" s="35"/>
      <c r="G97" s="35"/>
      <c r="H97" s="35"/>
      <c r="I97" s="35"/>
      <c r="J97" s="35"/>
      <c r="K97" s="230"/>
    </row>
    <row r="98" spans="1:11" ht="15.75" customHeight="1" x14ac:dyDescent="0.25">
      <c r="A98" s="35"/>
      <c r="B98" s="232"/>
      <c r="C98" s="230"/>
      <c r="D98" s="231"/>
      <c r="E98" s="231"/>
      <c r="F98" s="35"/>
      <c r="G98" s="35"/>
      <c r="H98" s="35"/>
      <c r="I98" s="35"/>
      <c r="J98" s="35"/>
      <c r="K98" s="230"/>
    </row>
    <row r="99" spans="1:11" ht="15.75" customHeight="1" x14ac:dyDescent="0.25">
      <c r="A99" s="35"/>
      <c r="B99" s="232"/>
      <c r="C99" s="230"/>
      <c r="D99" s="231"/>
      <c r="E99" s="231"/>
      <c r="F99" s="35"/>
      <c r="G99" s="35"/>
      <c r="H99" s="35"/>
      <c r="I99" s="35"/>
      <c r="J99" s="35"/>
      <c r="K99" s="230"/>
    </row>
    <row r="100" spans="1:11" ht="15.75" customHeight="1" x14ac:dyDescent="0.25">
      <c r="A100" s="35"/>
      <c r="B100" s="232"/>
      <c r="C100" s="230"/>
      <c r="D100" s="231"/>
      <c r="E100" s="231"/>
      <c r="F100" s="35"/>
      <c r="G100" s="35"/>
      <c r="H100" s="35"/>
      <c r="I100" s="35"/>
      <c r="J100" s="35"/>
      <c r="K100" s="230"/>
    </row>
    <row r="101" spans="1:11" ht="15.75" customHeight="1" x14ac:dyDescent="0.25">
      <c r="A101" s="28"/>
      <c r="B101" s="190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ht="15.75" customHeight="1" x14ac:dyDescent="0.25">
      <c r="A102" s="35"/>
      <c r="B102" s="229"/>
      <c r="C102" s="230"/>
      <c r="D102" s="231"/>
      <c r="E102" s="231"/>
      <c r="F102" s="35"/>
      <c r="G102" s="35"/>
      <c r="H102" s="35"/>
      <c r="I102" s="35"/>
      <c r="J102" s="35"/>
      <c r="K102" s="230"/>
    </row>
    <row r="103" spans="1:11" ht="15.75" customHeight="1" x14ac:dyDescent="0.25">
      <c r="A103" s="35"/>
      <c r="B103" s="229"/>
      <c r="C103" s="230"/>
      <c r="D103" s="231"/>
      <c r="E103" s="231"/>
      <c r="F103" s="35"/>
      <c r="G103" s="35"/>
      <c r="H103" s="35"/>
      <c r="I103" s="35"/>
      <c r="J103" s="35"/>
      <c r="K103" s="230"/>
    </row>
    <row r="104" spans="1:11" ht="15.75" customHeight="1" x14ac:dyDescent="0.25">
      <c r="A104" s="35"/>
      <c r="B104" s="229"/>
      <c r="C104" s="230"/>
      <c r="D104" s="231"/>
      <c r="E104" s="231"/>
      <c r="F104" s="35"/>
      <c r="G104" s="35"/>
      <c r="H104" s="35"/>
      <c r="I104" s="35"/>
      <c r="J104" s="35"/>
      <c r="K104" s="230"/>
    </row>
    <row r="105" spans="1:11" ht="15.75" customHeight="1" x14ac:dyDescent="0.25">
      <c r="A105" s="35"/>
      <c r="B105" s="229"/>
      <c r="C105" s="230"/>
      <c r="D105" s="231"/>
      <c r="E105" s="231"/>
      <c r="F105" s="35"/>
      <c r="G105" s="35"/>
      <c r="H105" s="35"/>
      <c r="I105" s="35"/>
      <c r="J105" s="35"/>
      <c r="K105" s="230"/>
    </row>
    <row r="106" spans="1:11" ht="15.75" customHeight="1" x14ac:dyDescent="0.25">
      <c r="A106" s="35"/>
      <c r="B106" s="229"/>
      <c r="C106" s="230"/>
      <c r="D106" s="231"/>
      <c r="E106" s="231"/>
      <c r="F106" s="35"/>
      <c r="G106" s="35"/>
      <c r="H106" s="35"/>
      <c r="I106" s="35"/>
      <c r="J106" s="35"/>
      <c r="K106" s="230"/>
    </row>
    <row r="107" spans="1:11" ht="15.75" customHeight="1" x14ac:dyDescent="0.25">
      <c r="A107" s="35"/>
      <c r="B107" s="229"/>
      <c r="C107" s="230"/>
      <c r="D107" s="231"/>
      <c r="E107" s="231"/>
      <c r="F107" s="35"/>
      <c r="G107" s="35"/>
      <c r="H107" s="35"/>
      <c r="I107" s="35"/>
      <c r="J107" s="35"/>
      <c r="K107" s="230"/>
    </row>
    <row r="108" spans="1:11" ht="15.75" customHeight="1" x14ac:dyDescent="0.25">
      <c r="A108" s="35"/>
      <c r="B108" s="229"/>
      <c r="C108" s="230"/>
      <c r="D108" s="231"/>
      <c r="E108" s="231"/>
      <c r="F108" s="35"/>
      <c r="G108" s="35"/>
      <c r="H108" s="35"/>
      <c r="I108" s="35"/>
      <c r="J108" s="35"/>
      <c r="K108" s="230"/>
    </row>
    <row r="109" spans="1:11" ht="15.75" customHeight="1" x14ac:dyDescent="0.25">
      <c r="A109" s="35"/>
      <c r="B109" s="229"/>
      <c r="C109" s="230"/>
      <c r="D109" s="231"/>
      <c r="E109" s="231"/>
      <c r="F109" s="35"/>
      <c r="G109" s="35"/>
      <c r="H109" s="35"/>
      <c r="I109" s="35"/>
      <c r="J109" s="35"/>
      <c r="K109" s="230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</sheetData>
  <mergeCells count="7">
    <mergeCell ref="A77:B77"/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8" bottom="0.16" header="0.27559055118110237" footer="0.19685039370078741"/>
  <pageSetup paperSize="9" scale="95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M81"/>
  <sheetViews>
    <sheetView view="pageBreakPreview" zoomScale="60" zoomScaleNormal="80" workbookViewId="0">
      <selection activeCell="A4" sqref="A4:K4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19.44140625" style="163" customWidth="1"/>
    <col min="5" max="5" width="9.6640625" style="163" customWidth="1"/>
    <col min="6" max="6" width="7.6640625" style="163" customWidth="1"/>
    <col min="7" max="8" width="6.88671875" style="163" customWidth="1"/>
    <col min="9" max="9" width="17.6640625" style="163" customWidth="1"/>
    <col min="10" max="10" width="6" style="163" customWidth="1"/>
    <col min="11" max="16384" width="9.109375" style="163"/>
  </cols>
  <sheetData>
    <row r="1" spans="1:13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</row>
    <row r="2" spans="1:13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</row>
    <row r="3" spans="1:13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</row>
    <row r="4" spans="1:13" x14ac:dyDescent="0.25">
      <c r="A4" s="301" t="s">
        <v>211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</row>
    <row r="5" spans="1:13" x14ac:dyDescent="0.25">
      <c r="A5" s="301" t="s">
        <v>186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</row>
    <row r="6" spans="1:13" x14ac:dyDescent="0.25">
      <c r="C6" s="166"/>
      <c r="D6" s="14"/>
      <c r="E6" s="14"/>
      <c r="H6" s="166"/>
      <c r="I6" s="67"/>
      <c r="J6" s="166"/>
      <c r="K6" s="14" t="s">
        <v>213</v>
      </c>
    </row>
    <row r="7" spans="1:13" ht="13.5" customHeight="1" x14ac:dyDescent="0.25">
      <c r="A7" s="215"/>
      <c r="B7" s="20" t="s">
        <v>183</v>
      </c>
      <c r="C7" s="166" t="s">
        <v>103</v>
      </c>
      <c r="D7" s="19" t="str">
        <f>d_1</f>
        <v>28.05.2019г.</v>
      </c>
      <c r="E7" s="19"/>
      <c r="F7" s="245"/>
      <c r="G7" s="241"/>
      <c r="H7" s="217"/>
      <c r="J7" s="166"/>
      <c r="K7" s="247" t="str">
        <f>d_5</f>
        <v>г. Сочи, ул. Бзугу 2, ст. им. Славы Метревели</v>
      </c>
    </row>
    <row r="8" spans="1:13" ht="26.25" customHeight="1" thickBot="1" x14ac:dyDescent="0.3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95</v>
      </c>
      <c r="H8" s="220" t="s">
        <v>96</v>
      </c>
      <c r="I8" s="219" t="s">
        <v>97</v>
      </c>
      <c r="J8" s="219" t="s">
        <v>53</v>
      </c>
      <c r="K8" s="219" t="s">
        <v>66</v>
      </c>
    </row>
    <row r="9" spans="1:13" ht="13.8" thickBot="1" x14ac:dyDescent="0.3">
      <c r="A9" s="235"/>
      <c r="B9" s="236"/>
      <c r="C9" s="237"/>
      <c r="D9" s="237"/>
      <c r="E9" s="237"/>
      <c r="F9" s="237"/>
      <c r="G9" s="237"/>
      <c r="H9" s="237"/>
      <c r="I9" s="237"/>
      <c r="J9" s="237"/>
      <c r="K9" s="238"/>
    </row>
    <row r="10" spans="1:13" ht="15.75" customHeight="1" x14ac:dyDescent="0.25">
      <c r="A10" s="239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175"/>
      <c r="G10" s="175"/>
      <c r="H10" s="175"/>
      <c r="I10" s="175"/>
      <c r="J10" s="175"/>
      <c r="K10" s="180" t="e">
        <f>VLOOKUP($F10,УЧАСТНИКИ!$A$2:$L$1099,9,FALSE)</f>
        <v>#N/A</v>
      </c>
    </row>
    <row r="11" spans="1:13" ht="15.75" customHeight="1" x14ac:dyDescent="0.25">
      <c r="A11" s="175" t="s">
        <v>43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75"/>
      <c r="K11" s="180" t="e">
        <f>VLOOKUP($F11,УЧАСТНИКИ!$A$2:$L$1099,9,FALSE)</f>
        <v>#N/A</v>
      </c>
    </row>
    <row r="12" spans="1:13" ht="15.75" customHeight="1" x14ac:dyDescent="0.25">
      <c r="A12" s="175" t="s">
        <v>44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75"/>
      <c r="K12" s="180" t="e">
        <f>VLOOKUP($F12,УЧАСТНИКИ!$A$2:$L$1099,9,FALSE)</f>
        <v>#N/A</v>
      </c>
    </row>
    <row r="13" spans="1:13" ht="15.75" customHeight="1" x14ac:dyDescent="0.25">
      <c r="A13" s="175" t="s">
        <v>45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75"/>
      <c r="K13" s="180" t="e">
        <f>VLOOKUP($F13,УЧАСТНИКИ!$A$2:$L$1099,9,FALSE)</f>
        <v>#N/A</v>
      </c>
      <c r="M13" s="14"/>
    </row>
    <row r="14" spans="1:13" ht="15.75" customHeight="1" x14ac:dyDescent="0.25">
      <c r="A14" s="175" t="s">
        <v>46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75"/>
      <c r="K14" s="180" t="e">
        <f>VLOOKUP($F14,УЧАСТНИКИ!$A$2:$L$1099,9,FALSE)</f>
        <v>#N/A</v>
      </c>
    </row>
    <row r="15" spans="1:13" ht="15.75" customHeight="1" x14ac:dyDescent="0.25">
      <c r="A15" s="175" t="s">
        <v>47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75"/>
      <c r="K15" s="180" t="e">
        <f>VLOOKUP($F15,УЧАСТНИКИ!$A$2:$L$1099,9,FALSE)</f>
        <v>#N/A</v>
      </c>
    </row>
    <row r="16" spans="1:13" ht="15.75" customHeight="1" x14ac:dyDescent="0.25">
      <c r="A16" s="175" t="s">
        <v>48</v>
      </c>
      <c r="B16" s="176" t="e">
        <f>VLOOKUP($F16,УЧАСТНИКИ!$A$2:$L$1099,3,FALSE)</f>
        <v>#N/A</v>
      </c>
      <c r="C16" s="180" t="e">
        <f>VLOOKUP($F16,УЧАСТНИКИ!$A$2:$L$1099,4,FALSE)</f>
        <v>#N/A</v>
      </c>
      <c r="D16" s="225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75"/>
      <c r="K16" s="180" t="e">
        <f>VLOOKUP($F16,УЧАСТНИКИ!$A$2:$L$1099,9,FALSE)</f>
        <v>#N/A</v>
      </c>
    </row>
    <row r="17" spans="1:11" ht="15.75" customHeight="1" x14ac:dyDescent="0.25">
      <c r="A17" s="175">
        <v>8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75"/>
      <c r="K17" s="180" t="e">
        <f>VLOOKUP($F17,УЧАСТНИКИ!$A$2:$L$1099,9,FALSE)</f>
        <v>#N/A</v>
      </c>
    </row>
    <row r="18" spans="1:11" x14ac:dyDescent="0.25">
      <c r="K18" s="28"/>
    </row>
    <row r="19" spans="1:11" ht="15.6" x14ac:dyDescent="0.3">
      <c r="A19" s="228"/>
      <c r="B19" s="189"/>
      <c r="C19" s="228"/>
      <c r="D19" s="228"/>
      <c r="E19" s="262"/>
      <c r="F19" s="228"/>
      <c r="G19" s="35"/>
      <c r="H19" s="228"/>
      <c r="I19" s="240"/>
      <c r="J19" s="28"/>
      <c r="K19" s="28"/>
    </row>
    <row r="20" spans="1:11" ht="15.75" customHeight="1" x14ac:dyDescent="0.3">
      <c r="A20" s="228" t="s">
        <v>65</v>
      </c>
      <c r="B20" s="189"/>
      <c r="K20" s="28"/>
    </row>
    <row r="21" spans="1:11" ht="15.75" customHeight="1" x14ac:dyDescent="0.3">
      <c r="A21" s="228" t="s">
        <v>60</v>
      </c>
      <c r="K21" s="28"/>
    </row>
    <row r="22" spans="1:11" ht="15.75" customHeight="1" x14ac:dyDescent="0.3">
      <c r="A22" s="228" t="s">
        <v>62</v>
      </c>
      <c r="B22" s="228"/>
      <c r="K22" s="28"/>
    </row>
    <row r="23" spans="1:11" ht="15.75" customHeight="1" x14ac:dyDescent="0.3">
      <c r="A23" s="302" t="s">
        <v>61</v>
      </c>
      <c r="B23" s="302"/>
      <c r="K23" s="28"/>
    </row>
    <row r="24" spans="1:11" ht="15.75" customHeight="1" x14ac:dyDescent="0.3">
      <c r="B24" s="228"/>
      <c r="K24" s="28"/>
    </row>
    <row r="25" spans="1:11" ht="15.75" customHeight="1" x14ac:dyDescent="0.3">
      <c r="B25" s="228"/>
      <c r="K25" s="28"/>
    </row>
    <row r="26" spans="1:11" ht="15.75" customHeight="1" x14ac:dyDescent="0.3">
      <c r="B26" s="228"/>
      <c r="K26" s="28"/>
    </row>
    <row r="27" spans="1:11" ht="15.75" customHeight="1" x14ac:dyDescent="0.3">
      <c r="B27" s="228"/>
      <c r="K27" s="28"/>
    </row>
    <row r="28" spans="1:11" ht="15.75" customHeight="1" x14ac:dyDescent="0.25">
      <c r="K28" s="28"/>
    </row>
    <row r="29" spans="1:11" ht="15.75" customHeight="1" x14ac:dyDescent="0.25">
      <c r="K29" s="28"/>
    </row>
    <row r="30" spans="1:11" ht="15.75" customHeight="1" x14ac:dyDescent="0.25">
      <c r="K30" s="28"/>
    </row>
    <row r="31" spans="1:11" ht="15.75" customHeight="1" x14ac:dyDescent="0.25">
      <c r="K31" s="28"/>
    </row>
    <row r="32" spans="1:11" ht="15.75" customHeight="1" x14ac:dyDescent="0.25">
      <c r="K32" s="28"/>
    </row>
    <row r="33" spans="1:11" ht="15.75" customHeight="1" x14ac:dyDescent="0.25">
      <c r="K33" s="28"/>
    </row>
    <row r="34" spans="1:11" ht="15.75" customHeight="1" x14ac:dyDescent="0.25">
      <c r="K34" s="28"/>
    </row>
    <row r="35" spans="1:11" ht="15.75" customHeight="1" x14ac:dyDescent="0.25">
      <c r="K35" s="28"/>
    </row>
    <row r="36" spans="1:11" ht="15.75" customHeight="1" x14ac:dyDescent="0.25">
      <c r="K36" s="28"/>
    </row>
    <row r="37" spans="1:11" ht="15.75" customHeight="1" x14ac:dyDescent="0.25">
      <c r="A37" s="28"/>
      <c r="B37" s="190"/>
      <c r="C37" s="28"/>
      <c r="D37" s="28"/>
      <c r="E37" s="28"/>
      <c r="F37" s="28"/>
      <c r="G37" s="28"/>
      <c r="H37" s="28"/>
      <c r="I37" s="28"/>
      <c r="J37" s="28"/>
      <c r="K37" s="28"/>
    </row>
    <row r="38" spans="1:11" ht="15.75" customHeight="1" x14ac:dyDescent="0.25">
      <c r="A38" s="35"/>
      <c r="B38" s="229"/>
      <c r="C38" s="230"/>
      <c r="D38" s="231"/>
      <c r="E38" s="231"/>
      <c r="F38" s="35"/>
      <c r="G38" s="35"/>
      <c r="H38" s="35"/>
      <c r="I38" s="35"/>
      <c r="J38" s="230"/>
      <c r="K38" s="28"/>
    </row>
    <row r="39" spans="1:11" ht="15.75" customHeight="1" x14ac:dyDescent="0.25">
      <c r="A39" s="35"/>
      <c r="B39" s="34"/>
      <c r="C39" s="230"/>
      <c r="D39" s="231"/>
      <c r="E39" s="231"/>
      <c r="F39" s="35"/>
      <c r="G39" s="35"/>
      <c r="H39" s="35"/>
      <c r="I39" s="35"/>
      <c r="J39" s="230"/>
    </row>
    <row r="40" spans="1:11" ht="15.75" customHeight="1" x14ac:dyDescent="0.25">
      <c r="A40" s="35"/>
      <c r="B40" s="232"/>
      <c r="C40" s="230"/>
      <c r="D40" s="231"/>
      <c r="E40" s="231"/>
      <c r="F40" s="35"/>
      <c r="G40" s="35"/>
      <c r="H40" s="35"/>
      <c r="I40" s="35"/>
      <c r="J40" s="230"/>
    </row>
    <row r="41" spans="1:11" ht="15.75" customHeight="1" x14ac:dyDescent="0.25">
      <c r="A41" s="35"/>
      <c r="B41" s="232"/>
      <c r="C41" s="230"/>
      <c r="D41" s="231"/>
      <c r="E41" s="231"/>
      <c r="F41" s="35"/>
      <c r="G41" s="35"/>
      <c r="H41" s="35"/>
      <c r="I41" s="35"/>
      <c r="J41" s="230"/>
    </row>
    <row r="42" spans="1:11" ht="15.75" customHeight="1" x14ac:dyDescent="0.25">
      <c r="A42" s="35"/>
      <c r="B42" s="232"/>
      <c r="C42" s="230"/>
      <c r="D42" s="231"/>
      <c r="E42" s="231"/>
      <c r="F42" s="35"/>
      <c r="G42" s="35"/>
      <c r="H42" s="35"/>
      <c r="I42" s="35"/>
      <c r="J42" s="230"/>
    </row>
    <row r="43" spans="1:11" ht="15.75" customHeight="1" x14ac:dyDescent="0.25">
      <c r="A43" s="35"/>
      <c r="B43" s="232"/>
      <c r="C43" s="230"/>
      <c r="D43" s="231"/>
      <c r="E43" s="231"/>
      <c r="F43" s="35"/>
      <c r="G43" s="35"/>
      <c r="H43" s="35"/>
      <c r="I43" s="35"/>
      <c r="J43" s="230"/>
    </row>
    <row r="44" spans="1:11" ht="15.75" customHeight="1" x14ac:dyDescent="0.25">
      <c r="A44" s="35"/>
      <c r="B44" s="232"/>
      <c r="C44" s="230"/>
      <c r="D44" s="231"/>
      <c r="E44" s="231"/>
      <c r="F44" s="35"/>
      <c r="G44" s="35"/>
      <c r="H44" s="35"/>
      <c r="I44" s="35"/>
      <c r="J44" s="230"/>
    </row>
    <row r="45" spans="1:11" ht="15.75" customHeight="1" x14ac:dyDescent="0.25">
      <c r="A45" s="35"/>
      <c r="B45" s="232"/>
      <c r="C45" s="230"/>
      <c r="D45" s="231"/>
      <c r="E45" s="231"/>
      <c r="F45" s="35"/>
      <c r="G45" s="35"/>
      <c r="H45" s="35"/>
      <c r="I45" s="35"/>
      <c r="J45" s="230"/>
    </row>
    <row r="46" spans="1:11" ht="15.75" customHeight="1" x14ac:dyDescent="0.25">
      <c r="A46" s="28"/>
      <c r="B46" s="190"/>
      <c r="C46" s="28"/>
      <c r="D46" s="28"/>
      <c r="E46" s="28"/>
      <c r="F46" s="28"/>
      <c r="G46" s="28"/>
      <c r="H46" s="28"/>
      <c r="I46" s="28"/>
      <c r="J46" s="28"/>
    </row>
    <row r="47" spans="1:11" ht="15.75" customHeight="1" x14ac:dyDescent="0.25">
      <c r="A47" s="35"/>
      <c r="B47" s="229"/>
      <c r="C47" s="230"/>
      <c r="D47" s="231"/>
      <c r="E47" s="231"/>
      <c r="F47" s="35"/>
      <c r="G47" s="35"/>
      <c r="H47" s="35"/>
      <c r="I47" s="35"/>
      <c r="J47" s="230"/>
    </row>
    <row r="48" spans="1:11" ht="15.75" customHeight="1" x14ac:dyDescent="0.25">
      <c r="A48" s="35"/>
      <c r="B48" s="229"/>
      <c r="C48" s="230"/>
      <c r="D48" s="231"/>
      <c r="E48" s="231"/>
      <c r="F48" s="35"/>
      <c r="G48" s="35"/>
      <c r="H48" s="35"/>
      <c r="I48" s="35"/>
      <c r="J48" s="230"/>
    </row>
    <row r="49" spans="1:10" ht="15.75" customHeight="1" x14ac:dyDescent="0.25">
      <c r="A49" s="35"/>
      <c r="B49" s="229"/>
      <c r="C49" s="230"/>
      <c r="D49" s="231"/>
      <c r="E49" s="231"/>
      <c r="F49" s="35"/>
      <c r="G49" s="35"/>
      <c r="H49" s="35"/>
      <c r="I49" s="35"/>
      <c r="J49" s="230"/>
    </row>
    <row r="50" spans="1:10" ht="15.75" customHeight="1" x14ac:dyDescent="0.25">
      <c r="A50" s="35"/>
      <c r="B50" s="229"/>
      <c r="C50" s="230"/>
      <c r="D50" s="231"/>
      <c r="E50" s="231"/>
      <c r="F50" s="35"/>
      <c r="G50" s="35"/>
      <c r="H50" s="35"/>
      <c r="I50" s="35"/>
      <c r="J50" s="230"/>
    </row>
    <row r="51" spans="1:10" ht="15.75" customHeight="1" x14ac:dyDescent="0.25">
      <c r="A51" s="35"/>
      <c r="B51" s="229"/>
      <c r="C51" s="230"/>
      <c r="D51" s="231"/>
      <c r="E51" s="231"/>
      <c r="F51" s="35"/>
      <c r="G51" s="35"/>
      <c r="H51" s="35"/>
      <c r="I51" s="35"/>
      <c r="J51" s="230"/>
    </row>
    <row r="52" spans="1:10" ht="15.75" customHeight="1" x14ac:dyDescent="0.25">
      <c r="A52" s="35"/>
      <c r="B52" s="229"/>
      <c r="C52" s="230"/>
      <c r="D52" s="231"/>
      <c r="E52" s="231"/>
      <c r="F52" s="35"/>
      <c r="G52" s="35"/>
      <c r="H52" s="35"/>
      <c r="I52" s="35"/>
      <c r="J52" s="230"/>
    </row>
    <row r="53" spans="1:10" ht="15.75" customHeight="1" x14ac:dyDescent="0.25">
      <c r="A53" s="35"/>
      <c r="B53" s="229"/>
      <c r="C53" s="230"/>
      <c r="D53" s="231"/>
      <c r="E53" s="231"/>
      <c r="F53" s="35"/>
      <c r="G53" s="35"/>
      <c r="H53" s="35"/>
      <c r="I53" s="35"/>
      <c r="J53" s="230"/>
    </row>
    <row r="54" spans="1:10" ht="15.75" customHeight="1" x14ac:dyDescent="0.25">
      <c r="A54" s="35"/>
      <c r="B54" s="229"/>
      <c r="C54" s="230"/>
      <c r="D54" s="231"/>
      <c r="E54" s="231"/>
      <c r="F54" s="35"/>
      <c r="G54" s="35"/>
      <c r="H54" s="35"/>
      <c r="I54" s="35"/>
      <c r="J54" s="230"/>
    </row>
    <row r="55" spans="1:10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</row>
    <row r="56" spans="1:10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</row>
    <row r="60" spans="1:10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</row>
    <row r="61" spans="1:10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</row>
    <row r="62" spans="1:10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</row>
    <row r="63" spans="1:10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</row>
    <row r="64" spans="1:10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</row>
    <row r="65" spans="1:10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</row>
    <row r="66" spans="1:10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</row>
    <row r="70" spans="1:10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</row>
    <row r="71" spans="1:10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</row>
    <row r="72" spans="1:10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</row>
    <row r="73" spans="1:10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</row>
    <row r="74" spans="1:10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</row>
    <row r="75" spans="1:10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</row>
    <row r="76" spans="1:10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</row>
    <row r="80" spans="1:10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</row>
    <row r="81" spans="1:10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</row>
  </sheetData>
  <mergeCells count="6">
    <mergeCell ref="A23:B23"/>
    <mergeCell ref="A1:K1"/>
    <mergeCell ref="A2:K2"/>
    <mergeCell ref="A3:K3"/>
    <mergeCell ref="A4:K4"/>
    <mergeCell ref="A5:K5"/>
  </mergeCells>
  <phoneticPr fontId="1" type="noConversion"/>
  <printOptions horizontalCentered="1"/>
  <pageMargins left="0" right="0" top="0.9055118110236221" bottom="0.39370078740157483" header="0.51181102362204722" footer="0.51181102362204722"/>
  <pageSetup paperSize="9" scale="95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N109"/>
  <sheetViews>
    <sheetView view="pageBreakPreview" zoomScale="130" zoomScaleNormal="80" zoomScaleSheetLayoutView="130" workbookViewId="0">
      <selection activeCell="D13" sqref="D13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28.44140625" style="163" customWidth="1"/>
    <col min="5" max="5" width="9.6640625" style="163" customWidth="1"/>
    <col min="6" max="6" width="10.33203125" style="163" customWidth="1"/>
    <col min="7" max="7" width="6.88671875" style="163" customWidth="1"/>
    <col min="8" max="8" width="17.6640625" style="163" customWidth="1"/>
    <col min="9" max="9" width="8.109375" style="163" customWidth="1"/>
    <col min="10" max="10" width="9.664062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ht="14.4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248"/>
    </row>
    <row r="5" spans="1:14" ht="14.4" x14ac:dyDescent="0.25">
      <c r="A5" s="303" t="s">
        <v>187</v>
      </c>
      <c r="B5" s="303"/>
      <c r="C5" s="303"/>
      <c r="D5" s="303"/>
      <c r="E5" s="303"/>
      <c r="F5" s="303"/>
      <c r="G5" s="303"/>
      <c r="H5" s="303"/>
      <c r="I5" s="303"/>
      <c r="J5" s="303"/>
      <c r="K5" s="248"/>
    </row>
    <row r="6" spans="1:14" x14ac:dyDescent="0.25">
      <c r="A6" s="297"/>
      <c r="B6" s="297"/>
      <c r="C6" s="166"/>
      <c r="D6" s="14"/>
      <c r="E6" s="14"/>
      <c r="I6" s="215"/>
      <c r="J6" s="14" t="s">
        <v>214</v>
      </c>
      <c r="K6" s="166"/>
    </row>
    <row r="7" spans="1:14" ht="13.5" customHeight="1" x14ac:dyDescent="0.25">
      <c r="A7" s="215"/>
      <c r="B7" s="67" t="s">
        <v>188</v>
      </c>
      <c r="C7" s="166" t="s">
        <v>1488</v>
      </c>
      <c r="D7" s="19" t="str">
        <f>d_1</f>
        <v>28.05.2019г.</v>
      </c>
      <c r="E7" s="19"/>
      <c r="F7" s="217"/>
      <c r="G7" s="234"/>
      <c r="H7" s="217"/>
      <c r="I7" s="217"/>
      <c r="J7" s="247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176"/>
      <c r="C10" s="180"/>
      <c r="D10" s="225"/>
      <c r="E10" s="264"/>
      <c r="F10" s="226"/>
      <c r="G10" s="226"/>
      <c r="H10" s="175"/>
      <c r="I10" s="175"/>
      <c r="J10" s="180"/>
    </row>
    <row r="11" spans="1:14" x14ac:dyDescent="0.25">
      <c r="A11" s="175" t="s">
        <v>43</v>
      </c>
      <c r="B11" s="176" t="str">
        <f>VLOOKUP($F11,УЧАСТНИКИ!$A$2:$L$1099,3,FALSE)</f>
        <v>Миглан Мария</v>
      </c>
      <c r="C11" s="180" t="str">
        <f>VLOOKUP($F11,УЧАСТНИКИ!$A$2:$L$1099,4,FALSE)</f>
        <v>20.02.1997</v>
      </c>
      <c r="D11" s="225" t="str">
        <f>VLOOKUP($F11,УЧАСТНИКИ!$A$2:$L$1099,5,FALSE)</f>
        <v xml:space="preserve">Тюменская область </v>
      </c>
      <c r="E11" s="264" t="str">
        <f>VLOOKUP($F11,УЧАСТНИКИ!$A$2:$L$1099,8,FALSE)</f>
        <v>КМС</v>
      </c>
      <c r="F11" s="175" t="s">
        <v>1271</v>
      </c>
      <c r="G11" s="175"/>
      <c r="H11" s="175"/>
      <c r="I11" s="175"/>
      <c r="J11" s="180" t="str">
        <f>VLOOKUP($F11,УЧАСТНИКИ!$A$2:$L$1099,9,FALSE)</f>
        <v>К</v>
      </c>
    </row>
    <row r="12" spans="1:14" x14ac:dyDescent="0.25">
      <c r="A12" s="175" t="s">
        <v>44</v>
      </c>
      <c r="B12" s="176" t="str">
        <f>VLOOKUP($F12,УЧАСТНИКИ!$A$2:$L$1099,3,FALSE)</f>
        <v>Галацкова  (Панасенко) Екатерина</v>
      </c>
      <c r="C12" s="180" t="str">
        <f>VLOOKUP($F12,УЧАСТНИКИ!$A$2:$L$1099,4,FALSE)</f>
        <v>06.01.1995</v>
      </c>
      <c r="D12" s="225" t="str">
        <f>VLOOKUP($F12,УЧАСТНИКИ!$A$2:$L$1099,5,FALSE)</f>
        <v xml:space="preserve">Ульяновская область </v>
      </c>
      <c r="E12" s="264" t="str">
        <f>VLOOKUP($F12,УЧАСТНИКИ!$A$2:$L$1099,8,FALSE)</f>
        <v>КМС</v>
      </c>
      <c r="F12" s="175" t="s">
        <v>1295</v>
      </c>
      <c r="G12" s="175"/>
      <c r="H12" s="175"/>
      <c r="I12" s="175"/>
      <c r="J12" s="180" t="str">
        <f>VLOOKUP($F12,УЧАСТНИКИ!$A$2:$L$1099,9,FALSE)</f>
        <v>К</v>
      </c>
    </row>
    <row r="13" spans="1:14" ht="26.4" x14ac:dyDescent="0.25">
      <c r="A13" s="175" t="s">
        <v>45</v>
      </c>
      <c r="B13" s="176" t="str">
        <f>VLOOKUP($F13,УЧАСТНИКИ!$A$2:$L$1099,3,FALSE)</f>
        <v>Зуйкевич Елена</v>
      </c>
      <c r="C13" s="180" t="str">
        <f>VLOOKUP($F13,УЧАСТНИКИ!$A$2:$L$1099,4,FALSE)</f>
        <v>26.02.1990</v>
      </c>
      <c r="D13" s="225" t="str">
        <f>VLOOKUP($F13,УЧАСТНИКИ!$A$2:$L$1099,5,FALSE)</f>
        <v>Калининградская область Пермский край</v>
      </c>
      <c r="E13" s="264" t="str">
        <f>VLOOKUP($F13,УЧАСТНИКИ!$A$2:$L$1099,8,FALSE)</f>
        <v>МС</v>
      </c>
      <c r="F13" s="175" t="s">
        <v>153</v>
      </c>
      <c r="G13" s="175"/>
      <c r="H13" s="175"/>
      <c r="I13" s="175"/>
      <c r="J13" s="180" t="str">
        <f>VLOOKUP($F13,УЧАСТНИКИ!$A$2:$L$1099,9,FALSE)</f>
        <v>К</v>
      </c>
      <c r="L13" s="14"/>
    </row>
    <row r="14" spans="1:14" ht="26.4" x14ac:dyDescent="0.25">
      <c r="A14" s="175" t="s">
        <v>46</v>
      </c>
      <c r="B14" s="176" t="str">
        <f>VLOOKUP($F14,УЧАСТНИКИ!$A$2:$L$1099,3,FALSE)</f>
        <v>Краснова Карина</v>
      </c>
      <c r="C14" s="180" t="str">
        <f>VLOOKUP($F14,УЧАСТНИКИ!$A$2:$L$1099,4,FALSE)</f>
        <v>09.07.2000</v>
      </c>
      <c r="D14" s="225" t="str">
        <f>VLOOKUP($F14,УЧАСТНИКИ!$A$2:$L$1099,5,FALSE)</f>
        <v>Московская область Тульская область</v>
      </c>
      <c r="E14" s="264" t="str">
        <f>VLOOKUP($F14,УЧАСТНИКИ!$A$2:$L$1099,8,FALSE)</f>
        <v>КМС</v>
      </c>
      <c r="F14" s="175" t="s">
        <v>1435</v>
      </c>
      <c r="G14" s="175"/>
      <c r="H14" s="175"/>
      <c r="I14" s="175"/>
      <c r="J14" s="180" t="str">
        <f>VLOOKUP($F14,УЧАСТНИКИ!$A$2:$L$1099,9,FALSE)</f>
        <v>л</v>
      </c>
    </row>
    <row r="15" spans="1:14" x14ac:dyDescent="0.25">
      <c r="A15" s="175" t="s">
        <v>47</v>
      </c>
      <c r="B15" s="176" t="str">
        <f>VLOOKUP($F15,УЧАСТНИКИ!$A$2:$L$1099,3,FALSE)</f>
        <v>Палиенко Ольга</v>
      </c>
      <c r="C15" s="180" t="str">
        <f>VLOOKUP($F15,УЧАСТНИКИ!$A$2:$L$1099,4,FALSE)</f>
        <v>21.11.1995</v>
      </c>
      <c r="D15" s="225" t="str">
        <f>VLOOKUP($F15,УЧАСТНИКИ!$A$2:$L$1099,5,FALSE)</f>
        <v xml:space="preserve">Новосибирская область </v>
      </c>
      <c r="E15" s="264" t="str">
        <f>VLOOKUP($F15,УЧАСТНИКИ!$A$2:$L$1099,8,FALSE)</f>
        <v>КМС</v>
      </c>
      <c r="F15" s="175" t="s">
        <v>1393</v>
      </c>
      <c r="G15" s="175"/>
      <c r="H15" s="175"/>
      <c r="I15" s="175"/>
      <c r="J15" s="180" t="str">
        <f>VLOOKUP($F15,УЧАСТНИКИ!$A$2:$L$1099,9,FALSE)</f>
        <v>К</v>
      </c>
    </row>
    <row r="16" spans="1:14" x14ac:dyDescent="0.25">
      <c r="A16" s="175" t="s">
        <v>48</v>
      </c>
      <c r="B16" s="176" t="str">
        <f>VLOOKUP($F16,УЧАСТНИКИ!$A$2:$L$1099,3,FALSE)</f>
        <v>Еремеева Анастасия</v>
      </c>
      <c r="C16" s="180" t="str">
        <f>VLOOKUP($F16,УЧАСТНИКИ!$A$2:$L$1099,4,FALSE)</f>
        <v>01.03.1998</v>
      </c>
      <c r="D16" s="225" t="str">
        <f>VLOOKUP($F16,УЧАСТНИКИ!$A$2:$L$1099,5,FALSE)</f>
        <v xml:space="preserve">Московская область </v>
      </c>
      <c r="E16" s="264" t="str">
        <f>VLOOKUP($F16,УЧАСТНИКИ!$A$2:$L$1099,8,FALSE)</f>
        <v>МС</v>
      </c>
      <c r="F16" s="175" t="s">
        <v>1429</v>
      </c>
      <c r="G16" s="175"/>
      <c r="H16" s="175"/>
      <c r="I16" s="175"/>
      <c r="J16" s="180" t="str">
        <f>VLOOKUP($F16,УЧАСТНИКИ!$A$2:$L$1099,9,FALSE)</f>
        <v>л</v>
      </c>
    </row>
    <row r="17" spans="1:11" x14ac:dyDescent="0.25">
      <c r="A17" s="175" t="s">
        <v>71</v>
      </c>
      <c r="B17" s="176"/>
      <c r="C17" s="180"/>
      <c r="D17" s="225"/>
      <c r="E17" s="264"/>
      <c r="F17" s="175"/>
      <c r="G17" s="175"/>
      <c r="H17" s="175"/>
      <c r="I17" s="175"/>
      <c r="J17" s="180"/>
    </row>
    <row r="18" spans="1:11" x14ac:dyDescent="0.25">
      <c r="A18" s="221"/>
      <c r="B18" s="222" t="s">
        <v>50</v>
      </c>
      <c r="C18" s="223"/>
      <c r="D18" s="223"/>
      <c r="E18" s="223"/>
      <c r="F18" s="223"/>
      <c r="G18" s="223"/>
      <c r="H18" s="223"/>
      <c r="I18" s="223"/>
      <c r="J18" s="224"/>
      <c r="K18" s="8"/>
    </row>
    <row r="19" spans="1:11" x14ac:dyDescent="0.25">
      <c r="A19" s="175" t="s">
        <v>42</v>
      </c>
      <c r="B19" s="176"/>
      <c r="C19" s="180"/>
      <c r="D19" s="225"/>
      <c r="E19" s="264"/>
      <c r="F19" s="175"/>
      <c r="G19" s="175"/>
      <c r="H19" s="175"/>
      <c r="I19" s="175"/>
      <c r="J19" s="180"/>
    </row>
    <row r="20" spans="1:11" ht="26.4" x14ac:dyDescent="0.25">
      <c r="A20" s="175" t="s">
        <v>43</v>
      </c>
      <c r="B20" s="176" t="str">
        <f>VLOOKUP($F20,УЧАСТНИКИ!$A$2:$L$1099,3,FALSE)</f>
        <v>Цаплина Валерия</v>
      </c>
      <c r="C20" s="180" t="str">
        <f>VLOOKUP($F20,УЧАСТНИКИ!$A$2:$L$1099,4,FALSE)</f>
        <v>19.02.1997</v>
      </c>
      <c r="D20" s="225" t="str">
        <f>VLOOKUP($F20,УЧАСТНИКИ!$A$2:$L$1099,5,FALSE)</f>
        <v>Кировская область Санкт-Петербург</v>
      </c>
      <c r="E20" s="264" t="str">
        <f>VLOOKUP($F20,УЧАСТНИКИ!$A$2:$L$1099,8,FALSE)</f>
        <v>КМС</v>
      </c>
      <c r="F20" s="175" t="s">
        <v>1376</v>
      </c>
      <c r="G20" s="175"/>
      <c r="H20" s="175"/>
      <c r="I20" s="175"/>
      <c r="J20" s="180" t="str">
        <f>VLOOKUP($F20,УЧАСТНИКИ!$A$2:$L$1099,9,FALSE)</f>
        <v>л</v>
      </c>
    </row>
    <row r="21" spans="1:11" ht="26.4" x14ac:dyDescent="0.25">
      <c r="A21" s="175" t="s">
        <v>44</v>
      </c>
      <c r="B21" s="176" t="str">
        <f>VLOOKUP($F21,УЧАСТНИКИ!$A$2:$L$1099,3,FALSE)</f>
        <v>Глотова Яна</v>
      </c>
      <c r="C21" s="180" t="str">
        <f>VLOOKUP($F21,УЧАСТНИКИ!$A$2:$L$1099,4,FALSE)</f>
        <v>17.01.1995</v>
      </c>
      <c r="D21" s="225" t="str">
        <f>VLOOKUP($F21,УЧАСТНИКИ!$A$2:$L$1099,5,FALSE)</f>
        <v>Московская область Липецкая область</v>
      </c>
      <c r="E21" s="264" t="str">
        <f>VLOOKUP($F21,УЧАСТНИКИ!$A$2:$L$1099,8,FALSE)</f>
        <v>МС</v>
      </c>
      <c r="F21" s="175" t="s">
        <v>1289</v>
      </c>
      <c r="G21" s="175"/>
      <c r="H21" s="175"/>
      <c r="I21" s="175"/>
      <c r="J21" s="180" t="str">
        <f>VLOOKUP($F21,УЧАСТНИКИ!$A$2:$L$1099,9,FALSE)</f>
        <v>Л</v>
      </c>
    </row>
    <row r="22" spans="1:11" ht="26.4" x14ac:dyDescent="0.25">
      <c r="A22" s="175" t="s">
        <v>45</v>
      </c>
      <c r="B22" s="176" t="str">
        <f>VLOOKUP($F22,УЧАСТНИКИ!$A$2:$L$1099,3,FALSE)</f>
        <v>Мамина (Тамкова) Алена</v>
      </c>
      <c r="C22" s="180" t="str">
        <f>VLOOKUP($F22,УЧАСТНИКИ!$A$2:$L$1099,4,FALSE)</f>
        <v>30.05.1990</v>
      </c>
      <c r="D22" s="225" t="str">
        <f>VLOOKUP($F22,УЧАСТНИКИ!$A$2:$L$1099,5,FALSE)</f>
        <v>Московская область Свердловская область</v>
      </c>
      <c r="E22" s="264" t="str">
        <f>VLOOKUP($F22,УЧАСТНИКИ!$A$2:$L$1099,8,FALSE)</f>
        <v>МСМК</v>
      </c>
      <c r="F22" s="175" t="s">
        <v>1280</v>
      </c>
      <c r="G22" s="175"/>
      <c r="H22" s="175"/>
      <c r="I22" s="175"/>
      <c r="J22" s="180" t="str">
        <f>VLOOKUP($F22,УЧАСТНИКИ!$A$2:$L$1099,9,FALSE)</f>
        <v>К</v>
      </c>
    </row>
    <row r="23" spans="1:11" ht="26.4" x14ac:dyDescent="0.25">
      <c r="A23" s="175" t="s">
        <v>46</v>
      </c>
      <c r="B23" s="176" t="str">
        <f>VLOOKUP($F23,УЧАСТНИКИ!$A$2:$L$1099,3,FALSE)</f>
        <v>Аксенова (Усталова) Ксения</v>
      </c>
      <c r="C23" s="180" t="str">
        <f>VLOOKUP($F23,УЧАСТНИКИ!$A$2:$L$1099,4,FALSE)</f>
        <v>14.01.1988</v>
      </c>
      <c r="D23" s="225" t="str">
        <f>VLOOKUP($F23,УЧАСТНИКИ!$A$2:$L$1099,5,FALSE)</f>
        <v>Свердловская область Ямало-Ненецкий автономный округ</v>
      </c>
      <c r="E23" s="264" t="str">
        <f>VLOOKUP($F23,УЧАСТНИКИ!$A$2:$L$1099,8,FALSE)</f>
        <v>ЗМС</v>
      </c>
      <c r="F23" s="175" t="s">
        <v>166</v>
      </c>
      <c r="G23" s="175"/>
      <c r="H23" s="175"/>
      <c r="I23" s="175"/>
      <c r="J23" s="180" t="str">
        <f>VLOOKUP($F23,УЧАСТНИКИ!$A$2:$L$1099,9,FALSE)</f>
        <v>К</v>
      </c>
    </row>
    <row r="24" spans="1:11" ht="26.4" x14ac:dyDescent="0.25">
      <c r="A24" s="175" t="s">
        <v>47</v>
      </c>
      <c r="B24" s="176" t="str">
        <f>VLOOKUP($F24,УЧАСТНИКИ!$A$2:$L$1099,3,FALSE)</f>
        <v>Габдуллина Дина</v>
      </c>
      <c r="C24" s="180" t="str">
        <f>VLOOKUP($F24,УЧАСТНИКИ!$A$2:$L$1099,4,FALSE)</f>
        <v>12.03.1995</v>
      </c>
      <c r="D24" s="225" t="str">
        <f>VLOOKUP($F24,УЧАСТНИКИ!$A$2:$L$1099,5,FALSE)</f>
        <v xml:space="preserve">Ямало-Ненецкий автономный округ </v>
      </c>
      <c r="E24" s="264" t="str">
        <f>VLOOKUP($F24,УЧАСТНИКИ!$A$2:$L$1099,8,FALSE)</f>
        <v>КМС</v>
      </c>
      <c r="F24" s="175" t="s">
        <v>1333</v>
      </c>
      <c r="G24" s="175"/>
      <c r="H24" s="175"/>
      <c r="I24" s="175"/>
      <c r="J24" s="180" t="str">
        <f>VLOOKUP($F24,УЧАСТНИКИ!$A$2:$L$1099,9,FALSE)</f>
        <v>К</v>
      </c>
    </row>
    <row r="25" spans="1:11" x14ac:dyDescent="0.25">
      <c r="A25" s="175" t="s">
        <v>48</v>
      </c>
      <c r="B25" s="176" t="str">
        <f>VLOOKUP($F25,УЧАСТНИКИ!$A$2:$L$1099,3,FALSE)</f>
        <v>Лебедева Александра</v>
      </c>
      <c r="C25" s="180" t="str">
        <f>VLOOKUP($F25,УЧАСТНИКИ!$A$2:$L$1099,4,FALSE)</f>
        <v>04.02.1996</v>
      </c>
      <c r="D25" s="225" t="str">
        <f>VLOOKUP($F25,УЧАСТНИКИ!$A$2:$L$1099,5,FALSE)</f>
        <v xml:space="preserve">Новосибирская область </v>
      </c>
      <c r="E25" s="264" t="str">
        <f>VLOOKUP($F25,УЧАСТНИКИ!$A$2:$L$1099,8,FALSE)</f>
        <v>КМС</v>
      </c>
      <c r="F25" s="175" t="s">
        <v>1392</v>
      </c>
      <c r="G25" s="175"/>
      <c r="H25" s="175"/>
      <c r="I25" s="175"/>
      <c r="J25" s="180" t="str">
        <f>VLOOKUP($F25,УЧАСТНИКИ!$A$2:$L$1099,9,FALSE)</f>
        <v>К</v>
      </c>
    </row>
    <row r="26" spans="1:11" x14ac:dyDescent="0.25">
      <c r="A26" s="175">
        <v>8</v>
      </c>
      <c r="B26" s="176"/>
      <c r="C26" s="180"/>
      <c r="D26" s="225"/>
      <c r="E26" s="264"/>
      <c r="F26" s="175"/>
      <c r="G26" s="175"/>
      <c r="H26" s="175"/>
      <c r="I26" s="175"/>
      <c r="J26" s="180"/>
    </row>
    <row r="27" spans="1:11" x14ac:dyDescent="0.25">
      <c r="A27" s="221"/>
      <c r="B27" s="222" t="s">
        <v>51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5">
      <c r="A28" s="175" t="s">
        <v>42</v>
      </c>
      <c r="B28" s="176"/>
      <c r="C28" s="180"/>
      <c r="D28" s="225"/>
      <c r="E28" s="264"/>
      <c r="F28" s="175"/>
      <c r="G28" s="175"/>
      <c r="H28" s="175"/>
      <c r="I28" s="175"/>
      <c r="J28" s="180"/>
    </row>
    <row r="29" spans="1:11" x14ac:dyDescent="0.25">
      <c r="A29" s="175" t="s">
        <v>43</v>
      </c>
      <c r="B29" s="176" t="str">
        <f>VLOOKUP($F29,УЧАСТНИКИ!$A$2:$L$1099,3,FALSE)</f>
        <v>Рыбкина Анастасия</v>
      </c>
      <c r="C29" s="180" t="str">
        <f>VLOOKUP($F29,УЧАСТНИКИ!$A$2:$L$1099,4,FALSE)</f>
        <v>14.04.1999</v>
      </c>
      <c r="D29" s="225" t="str">
        <f>VLOOKUP($F29,УЧАСТНИКИ!$A$2:$L$1099,5,FALSE)</f>
        <v xml:space="preserve">Курская область </v>
      </c>
      <c r="E29" s="264" t="str">
        <f>VLOOKUP($F29,УЧАСТНИКИ!$A$2:$L$1099,8,FALSE)</f>
        <v>КМС</v>
      </c>
      <c r="F29" s="288" t="s">
        <v>1316</v>
      </c>
      <c r="G29" s="175"/>
      <c r="H29" s="175"/>
      <c r="I29" s="175"/>
      <c r="J29" s="180" t="str">
        <f>VLOOKUP($F29,УЧАСТНИКИ!$A$2:$L$1099,9,FALSE)</f>
        <v>К</v>
      </c>
    </row>
    <row r="30" spans="1:11" x14ac:dyDescent="0.25">
      <c r="A30" s="175" t="s">
        <v>44</v>
      </c>
      <c r="B30" s="176" t="str">
        <f>VLOOKUP($F30,УЧАСТНИКИ!$A$2:$L$1099,3,FALSE)</f>
        <v>Паренчук Лика</v>
      </c>
      <c r="C30" s="180" t="str">
        <f>VLOOKUP($F30,УЧАСТНИКИ!$A$2:$L$1099,4,FALSE)</f>
        <v>06.04.2002</v>
      </c>
      <c r="D30" s="225" t="str">
        <f>VLOOKUP($F30,УЧАСТНИКИ!$A$2:$L$1099,5,FALSE)</f>
        <v xml:space="preserve">Алтайский край </v>
      </c>
      <c r="E30" s="264" t="str">
        <f>VLOOKUP($F30,УЧАСТНИКИ!$A$2:$L$1099,8,FALSE)</f>
        <v>КМС</v>
      </c>
      <c r="F30" s="288" t="s">
        <v>83</v>
      </c>
      <c r="G30" s="175"/>
      <c r="H30" s="175"/>
      <c r="I30" s="175"/>
      <c r="J30" s="180" t="str">
        <f>VLOOKUP($F30,УЧАСТНИКИ!$A$2:$L$1099,9,FALSE)</f>
        <v>К</v>
      </c>
    </row>
    <row r="31" spans="1:11" x14ac:dyDescent="0.25">
      <c r="A31" s="175" t="s">
        <v>45</v>
      </c>
      <c r="B31" s="176" t="str">
        <f>VLOOKUP($F31,УЧАСТНИКИ!$A$2:$L$1099,3,FALSE)</f>
        <v>Котлярова Надежда</v>
      </c>
      <c r="C31" s="180" t="str">
        <f>VLOOKUP($F31,УЧАСТНИКИ!$A$2:$L$1099,4,FALSE)</f>
        <v>12.06.1989</v>
      </c>
      <c r="D31" s="225" t="str">
        <f>VLOOKUP($F31,УЧАСТНИКИ!$A$2:$L$1099,5,FALSE)</f>
        <v>Москва Республика Карелия</v>
      </c>
      <c r="E31" s="264" t="str">
        <f>VLOOKUP($F31,УЧАСТНИКИ!$A$2:$L$1099,8,FALSE)</f>
        <v>МСМК</v>
      </c>
      <c r="F31" s="288" t="s">
        <v>1450</v>
      </c>
      <c r="G31" s="175"/>
      <c r="H31" s="175"/>
      <c r="I31" s="175"/>
      <c r="J31" s="180" t="str">
        <f>VLOOKUP($F31,УЧАСТНИКИ!$A$2:$L$1099,9,FALSE)</f>
        <v>К</v>
      </c>
    </row>
    <row r="32" spans="1:11" ht="26.4" x14ac:dyDescent="0.25">
      <c r="A32" s="175" t="s">
        <v>46</v>
      </c>
      <c r="B32" s="176" t="str">
        <f>VLOOKUP($F32,УЧАСТНИКИ!$A$2:$L$1099,3,FALSE)</f>
        <v>Алымова Вера</v>
      </c>
      <c r="C32" s="180" t="str">
        <f>VLOOKUP($F32,УЧАСТНИКИ!$A$2:$L$1099,4,FALSE)</f>
        <v>24.11.1995</v>
      </c>
      <c r="D32" s="225" t="str">
        <f>VLOOKUP($F32,УЧАСТНИКИ!$A$2:$L$1099,5,FALSE)</f>
        <v>Санкт-Петербург Брянская область</v>
      </c>
      <c r="E32" s="264" t="str">
        <f>VLOOKUP($F32,УЧАСТНИКИ!$A$2:$L$1099,8,FALSE)</f>
        <v>МС</v>
      </c>
      <c r="F32" s="288" t="s">
        <v>128</v>
      </c>
      <c r="G32" s="175"/>
      <c r="H32" s="175"/>
      <c r="I32" s="175"/>
      <c r="J32" s="180" t="str">
        <f>VLOOKUP($F32,УЧАСТНИКИ!$A$2:$L$1099,9,FALSE)</f>
        <v>К</v>
      </c>
    </row>
    <row r="33" spans="1:11" x14ac:dyDescent="0.25">
      <c r="A33" s="175" t="s">
        <v>47</v>
      </c>
      <c r="B33" s="176" t="str">
        <f>VLOOKUP($F33,УЧАСТНИКИ!$A$2:$L$1099,3,FALSE)</f>
        <v>Брагина Анастасия</v>
      </c>
      <c r="C33" s="180" t="str">
        <f>VLOOKUP($F33,УЧАСТНИКИ!$A$2:$L$1099,4,FALSE)</f>
        <v>01.06.1998</v>
      </c>
      <c r="D33" s="225" t="str">
        <f>VLOOKUP($F33,УЧАСТНИКИ!$A$2:$L$1099,5,FALSE)</f>
        <v xml:space="preserve">Новосибирская область </v>
      </c>
      <c r="E33" s="264" t="str">
        <f>VLOOKUP($F33,УЧАСТНИКИ!$A$2:$L$1099,8,FALSE)</f>
        <v>МС</v>
      </c>
      <c r="F33" s="288" t="s">
        <v>1390</v>
      </c>
      <c r="G33" s="175"/>
      <c r="H33" s="175"/>
      <c r="I33" s="175"/>
      <c r="J33" s="180" t="str">
        <f>VLOOKUP($F33,УЧАСТНИКИ!$A$2:$L$1099,9,FALSE)</f>
        <v>К</v>
      </c>
    </row>
    <row r="34" spans="1:11" ht="39.6" x14ac:dyDescent="0.25">
      <c r="A34" s="175" t="s">
        <v>48</v>
      </c>
      <c r="B34" s="176" t="str">
        <f>VLOOKUP($F34,УЧАСТНИКИ!$A$2:$L$1099,3,FALSE)</f>
        <v>Завьялова Яника</v>
      </c>
      <c r="C34" s="180" t="str">
        <f>VLOOKUP($F34,УЧАСТНИКИ!$A$2:$L$1099,4,FALSE)</f>
        <v>12.10.1996</v>
      </c>
      <c r="D34" s="225" t="str">
        <f>VLOOKUP($F34,УЧАСТНИКИ!$A$2:$L$1099,5,FALSE)</f>
        <v>Свердловская область Ханты-Мансийский автономный округ - Югра</v>
      </c>
      <c r="E34" s="264" t="str">
        <f>VLOOKUP($F34,УЧАСТНИКИ!$A$2:$L$1099,8,FALSE)</f>
        <v>КМС</v>
      </c>
      <c r="F34" s="288" t="s">
        <v>172</v>
      </c>
      <c r="G34" s="175"/>
      <c r="H34" s="175"/>
      <c r="I34" s="175"/>
      <c r="J34" s="180" t="str">
        <f>VLOOKUP($F34,УЧАСТНИКИ!$A$2:$L$1099,9,FALSE)</f>
        <v>К</v>
      </c>
    </row>
    <row r="35" spans="1:11" x14ac:dyDescent="0.25">
      <c r="A35" s="175">
        <v>8</v>
      </c>
      <c r="B35" s="176" t="str">
        <f>VLOOKUP($F35,УЧАСТНИКИ!$A$2:$L$1099,3,FALSE)</f>
        <v>Гудожникова Екатерина</v>
      </c>
      <c r="C35" s="180" t="str">
        <f>VLOOKUP($F35,УЧАСТНИКИ!$A$2:$L$1099,4,FALSE)</f>
        <v>28.10.2000</v>
      </c>
      <c r="D35" s="225" t="str">
        <f>VLOOKUP($F35,УЧАСТНИКИ!$A$2:$L$1099,5,FALSE)</f>
        <v xml:space="preserve">Омская область </v>
      </c>
      <c r="E35" s="264" t="str">
        <f>VLOOKUP($F35,УЧАСТНИКИ!$A$2:$L$1099,8,FALSE)</f>
        <v>2</v>
      </c>
      <c r="F35" s="288" t="s">
        <v>1282</v>
      </c>
      <c r="G35" s="175"/>
      <c r="H35" s="175"/>
      <c r="I35" s="175"/>
      <c r="J35" s="180" t="str">
        <f>VLOOKUP($F35,УЧАСТНИКИ!$A$2:$L$1099,9,FALSE)</f>
        <v>К</v>
      </c>
    </row>
    <row r="36" spans="1:11" x14ac:dyDescent="0.25">
      <c r="A36" s="221"/>
      <c r="B36" s="222" t="s">
        <v>52</v>
      </c>
      <c r="C36" s="223"/>
      <c r="D36" s="223"/>
      <c r="E36" s="223"/>
      <c r="F36" s="223"/>
      <c r="G36" s="223"/>
      <c r="H36" s="223"/>
      <c r="I36" s="223"/>
      <c r="J36" s="224"/>
      <c r="K36" s="28"/>
    </row>
    <row r="37" spans="1:11" x14ac:dyDescent="0.25">
      <c r="A37" s="175" t="s">
        <v>42</v>
      </c>
      <c r="B37" s="176"/>
      <c r="C37" s="180"/>
      <c r="D37" s="225"/>
      <c r="E37" s="264"/>
      <c r="F37" s="175"/>
      <c r="G37" s="175"/>
      <c r="H37" s="175"/>
      <c r="I37" s="175"/>
      <c r="J37" s="180"/>
      <c r="K37" s="28"/>
    </row>
    <row r="38" spans="1:11" x14ac:dyDescent="0.25">
      <c r="A38" s="175" t="s">
        <v>43</v>
      </c>
      <c r="B38" s="176" t="str">
        <f>VLOOKUP($F38,УЧАСТНИКИ!$A$2:$L$1099,3,FALSE)</f>
        <v>Богомолова Инесса</v>
      </c>
      <c r="C38" s="180" t="str">
        <f>VLOOKUP($F38,УЧАСТНИКИ!$A$2:$L$1099,4,FALSE)</f>
        <v>24.06.1997</v>
      </c>
      <c r="D38" s="225" t="str">
        <f>VLOOKUP($F38,УЧАСТНИКИ!$A$2:$L$1099,5,FALSE)</f>
        <v xml:space="preserve">Новосибирская область </v>
      </c>
      <c r="E38" s="264" t="str">
        <f>VLOOKUP($F38,УЧАСТНИКИ!$A$2:$L$1099,8,FALSE)</f>
        <v>КМС</v>
      </c>
      <c r="F38" s="175" t="s">
        <v>1389</v>
      </c>
      <c r="G38" s="175"/>
      <c r="H38" s="175"/>
      <c r="I38" s="175"/>
      <c r="J38" s="180" t="str">
        <f>VLOOKUP($F38,УЧАСТНИКИ!$A$2:$L$1099,9,FALSE)</f>
        <v>К</v>
      </c>
      <c r="K38" s="28"/>
    </row>
    <row r="39" spans="1:11" x14ac:dyDescent="0.25">
      <c r="A39" s="175" t="s">
        <v>44</v>
      </c>
      <c r="B39" s="176" t="str">
        <f>VLOOKUP($F39,УЧАСТНИКИ!$A$2:$L$1099,3,FALSE)</f>
        <v>Бочарова Виктория</v>
      </c>
      <c r="C39" s="180" t="str">
        <f>VLOOKUP($F39,УЧАСТНИКИ!$A$2:$L$1099,4,FALSE)</f>
        <v>01.02.1995</v>
      </c>
      <c r="D39" s="225" t="str">
        <f>VLOOKUP($F39,УЧАСТНИКИ!$A$2:$L$1099,5,FALSE)</f>
        <v xml:space="preserve">Москва </v>
      </c>
      <c r="E39" s="264" t="str">
        <f>VLOOKUP($F39,УЧАСТНИКИ!$A$2:$L$1099,8,FALSE)</f>
        <v>КМС</v>
      </c>
      <c r="F39" s="175" t="s">
        <v>1462</v>
      </c>
      <c r="G39" s="175"/>
      <c r="H39" s="175"/>
      <c r="I39" s="175"/>
      <c r="J39" s="180" t="str">
        <f>VLOOKUP($F39,УЧАСТНИКИ!$A$2:$L$1099,9,FALSE)</f>
        <v>Л</v>
      </c>
      <c r="K39" s="28"/>
    </row>
    <row r="40" spans="1:11" x14ac:dyDescent="0.25">
      <c r="A40" s="175" t="s">
        <v>45</v>
      </c>
      <c r="B40" s="176" t="str">
        <f>VLOOKUP($F40,УЧАСТНИКИ!$A$2:$L$1099,3,FALSE)</f>
        <v>Жданова Анастасия</v>
      </c>
      <c r="C40" s="180" t="str">
        <f>VLOOKUP($F40,УЧАСТНИКИ!$A$2:$L$1099,4,FALSE)</f>
        <v>15.04.1994</v>
      </c>
      <c r="D40" s="225" t="str">
        <f>VLOOKUP($F40,УЧАСТНИКИ!$A$2:$L$1099,5,FALSE)</f>
        <v xml:space="preserve">Свердловская область </v>
      </c>
      <c r="E40" s="264" t="str">
        <f>VLOOKUP($F40,УЧАСТНИКИ!$A$2:$L$1099,8,FALSE)</f>
        <v>МС</v>
      </c>
      <c r="F40" s="175" t="s">
        <v>171</v>
      </c>
      <c r="G40" s="175"/>
      <c r="H40" s="175"/>
      <c r="I40" s="175"/>
      <c r="J40" s="180" t="str">
        <f>VLOOKUP($F40,УЧАСТНИКИ!$A$2:$L$1099,9,FALSE)</f>
        <v>К</v>
      </c>
      <c r="K40" s="28"/>
    </row>
    <row r="41" spans="1:11" ht="26.4" x14ac:dyDescent="0.25">
      <c r="A41" s="175" t="s">
        <v>46</v>
      </c>
      <c r="B41" s="176" t="str">
        <f>VLOOKUP($F41,УЧАСТНИКИ!$A$2:$L$1099,3,FALSE)</f>
        <v>Такунцева Ирина</v>
      </c>
      <c r="C41" s="180" t="str">
        <f>VLOOKUP($F41,УЧАСТНИКИ!$A$2:$L$1099,4,FALSE)</f>
        <v>14.11.1990</v>
      </c>
      <c r="D41" s="225" t="str">
        <f>VLOOKUP($F41,УЧАСТНИКИ!$A$2:$L$1099,5,FALSE)</f>
        <v>Свердловская область Курганская область</v>
      </c>
      <c r="E41" s="264" t="str">
        <f>VLOOKUP($F41,УЧАСТНИКИ!$A$2:$L$1099,8,FALSE)</f>
        <v>МС</v>
      </c>
      <c r="F41" s="175" t="s">
        <v>152</v>
      </c>
      <c r="G41" s="175"/>
      <c r="H41" s="175"/>
      <c r="I41" s="175"/>
      <c r="J41" s="180" t="str">
        <f>VLOOKUP($F41,УЧАСТНИКИ!$A$2:$L$1099,9,FALSE)</f>
        <v>К</v>
      </c>
      <c r="K41" s="28"/>
    </row>
    <row r="42" spans="1:11" x14ac:dyDescent="0.25">
      <c r="A42" s="175" t="s">
        <v>47</v>
      </c>
      <c r="B42" s="176" t="str">
        <f>VLOOKUP($F42,УЧАСТНИКИ!$A$2:$L$1099,3,FALSE)</f>
        <v>Семёнова Любовь</v>
      </c>
      <c r="C42" s="180" t="str">
        <f>VLOOKUP($F42,УЧАСТНИКИ!$A$2:$L$1099,4,FALSE)</f>
        <v>22.04.1989</v>
      </c>
      <c r="D42" s="225" t="str">
        <f>VLOOKUP($F42,УЧАСТНИКИ!$A$2:$L$1099,5,FALSE)</f>
        <v xml:space="preserve">Санкт-Петербург </v>
      </c>
      <c r="E42" s="264" t="str">
        <f>VLOOKUP($F42,УЧАСТНИКИ!$A$2:$L$1099,8,FALSE)</f>
        <v>МС</v>
      </c>
      <c r="F42" s="175" t="s">
        <v>1374</v>
      </c>
      <c r="G42" s="175"/>
      <c r="H42" s="175"/>
      <c r="I42" s="175"/>
      <c r="J42" s="180" t="str">
        <f>VLOOKUP($F42,УЧАСТНИКИ!$A$2:$L$1099,9,FALSE)</f>
        <v>л</v>
      </c>
      <c r="K42" s="28"/>
    </row>
    <row r="43" spans="1:11" x14ac:dyDescent="0.25">
      <c r="A43" s="175" t="s">
        <v>48</v>
      </c>
      <c r="B43" s="176" t="str">
        <f>VLOOKUP($F43,УЧАСТНИКИ!$A$2:$L$1099,3,FALSE)</f>
        <v>Кузминчук Олеся</v>
      </c>
      <c r="C43" s="180" t="str">
        <f>VLOOKUP($F43,УЧАСТНИКИ!$A$2:$L$1099,4,FALSE)</f>
        <v>04.12.1998</v>
      </c>
      <c r="D43" s="225" t="str">
        <f>VLOOKUP($F43,УЧАСТНИКИ!$A$2:$L$1099,5,FALSE)</f>
        <v xml:space="preserve">Санкт-Петербург </v>
      </c>
      <c r="E43" s="264" t="str">
        <f>VLOOKUP($F43,УЧАСТНИКИ!$A$2:$L$1099,8,FALSE)</f>
        <v>КМС</v>
      </c>
      <c r="F43" s="175" t="s">
        <v>1361</v>
      </c>
      <c r="G43" s="175"/>
      <c r="H43" s="175"/>
      <c r="I43" s="175"/>
      <c r="J43" s="180" t="str">
        <f>VLOOKUP($F43,УЧАСТНИКИ!$A$2:$L$1099,9,FALSE)</f>
        <v>К</v>
      </c>
      <c r="K43" s="28"/>
    </row>
    <row r="44" spans="1:11" x14ac:dyDescent="0.25">
      <c r="A44" s="175">
        <v>8</v>
      </c>
      <c r="B44" s="176" t="str">
        <f>VLOOKUP($F44,УЧАСТНИКИ!$A$2:$L$1099,3,FALSE)</f>
        <v>Емельянова Анастасия</v>
      </c>
      <c r="C44" s="180" t="str">
        <f>VLOOKUP($F44,УЧАСТНИКИ!$A$2:$L$1099,4,FALSE)</f>
        <v>17.06.1991</v>
      </c>
      <c r="D44" s="225" t="str">
        <f>VLOOKUP($F44,УЧАСТНИКИ!$A$2:$L$1099,5,FALSE)</f>
        <v xml:space="preserve">Москва </v>
      </c>
      <c r="E44" s="264" t="str">
        <f>VLOOKUP($F44,УЧАСТНИКИ!$A$2:$L$1099,8,FALSE)</f>
        <v>МС</v>
      </c>
      <c r="F44" s="175" t="s">
        <v>1465</v>
      </c>
      <c r="G44" s="175"/>
      <c r="H44" s="175"/>
      <c r="I44" s="175"/>
      <c r="J44" s="180" t="str">
        <f>VLOOKUP($F44,УЧАСТНИКИ!$A$2:$L$1099,9,FALSE)</f>
        <v>Л</v>
      </c>
      <c r="K44" s="28"/>
    </row>
    <row r="45" spans="1:11" x14ac:dyDescent="0.25">
      <c r="A45" s="221"/>
      <c r="B45" s="222" t="s">
        <v>63</v>
      </c>
      <c r="C45" s="223"/>
      <c r="D45" s="223"/>
      <c r="E45" s="223"/>
      <c r="F45" s="223"/>
      <c r="G45" s="223"/>
      <c r="H45" s="223"/>
      <c r="I45" s="223"/>
      <c r="J45" s="224"/>
      <c r="K45" s="28"/>
    </row>
    <row r="46" spans="1:11" x14ac:dyDescent="0.25">
      <c r="A46" s="175" t="s">
        <v>42</v>
      </c>
      <c r="B46" s="176"/>
      <c r="C46" s="180"/>
      <c r="D46" s="225"/>
      <c r="E46" s="264"/>
      <c r="F46" s="175"/>
      <c r="G46" s="175"/>
      <c r="H46" s="175"/>
      <c r="I46" s="175"/>
      <c r="J46" s="180"/>
      <c r="K46" s="28"/>
    </row>
    <row r="47" spans="1:11" x14ac:dyDescent="0.25">
      <c r="A47" s="175" t="s">
        <v>43</v>
      </c>
      <c r="B47" s="176" t="str">
        <f>VLOOKUP($F47,УЧАСТНИКИ!$A$2:$L$1099,3,FALSE)</f>
        <v>Кравченко Марта</v>
      </c>
      <c r="C47" s="180" t="str">
        <f>VLOOKUP($F47,УЧАСТНИКИ!$A$2:$L$1099,4,FALSE)</f>
        <v>07.08.2000</v>
      </c>
      <c r="D47" s="225" t="str">
        <f>VLOOKUP($F47,УЧАСТНИКИ!$A$2:$L$1099,5,FALSE)</f>
        <v xml:space="preserve">Москва </v>
      </c>
      <c r="E47" s="264" t="str">
        <f>VLOOKUP($F47,УЧАСТНИКИ!$A$2:$L$1099,8,FALSE)</f>
        <v>КМС</v>
      </c>
      <c r="F47" s="175" t="s">
        <v>1469</v>
      </c>
      <c r="G47" s="175"/>
      <c r="H47" s="175"/>
      <c r="I47" s="175"/>
      <c r="J47" s="180" t="str">
        <f>VLOOKUP($F47,УЧАСТНИКИ!$A$2:$L$1099,9,FALSE)</f>
        <v>Л</v>
      </c>
      <c r="K47" s="28"/>
    </row>
    <row r="48" spans="1:11" x14ac:dyDescent="0.25">
      <c r="A48" s="175" t="s">
        <v>44</v>
      </c>
      <c r="B48" s="176" t="str">
        <f>VLOOKUP($F48,УЧАСТНИКИ!$A$2:$L$1099,3,FALSE)</f>
        <v>Иванова Виктория</v>
      </c>
      <c r="C48" s="180" t="str">
        <f>VLOOKUP($F48,УЧАСТНИКИ!$A$2:$L$1099,4,FALSE)</f>
        <v>07.07.2000</v>
      </c>
      <c r="D48" s="225" t="str">
        <f>VLOOKUP($F48,УЧАСТНИКИ!$A$2:$L$1099,5,FALSE)</f>
        <v xml:space="preserve">Санкт-Петербург </v>
      </c>
      <c r="E48" s="264" t="str">
        <f>VLOOKUP($F48,УЧАСТНИКИ!$A$2:$L$1099,8,FALSE)</f>
        <v>КМС</v>
      </c>
      <c r="F48" s="175" t="s">
        <v>1368</v>
      </c>
      <c r="G48" s="175"/>
      <c r="H48" s="175"/>
      <c r="I48" s="175"/>
      <c r="J48" s="180" t="str">
        <f>VLOOKUP($F48,УЧАСТНИКИ!$A$2:$L$1099,9,FALSE)</f>
        <v>л</v>
      </c>
      <c r="K48" s="28"/>
    </row>
    <row r="49" spans="1:11" x14ac:dyDescent="0.25">
      <c r="A49" s="175" t="s">
        <v>45</v>
      </c>
      <c r="B49" s="176" t="str">
        <f>VLOOKUP($F49,УЧАСТНИКИ!$A$2:$L$1099,3,FALSE)</f>
        <v>Купина Екатерина</v>
      </c>
      <c r="C49" s="180" t="str">
        <f>VLOOKUP($F49,УЧАСТНИКИ!$A$2:$L$1099,4,FALSE)</f>
        <v>02.02.1986</v>
      </c>
      <c r="D49" s="225" t="str">
        <f>VLOOKUP($F49,УЧАСТНИКИ!$A$2:$L$1099,5,FALSE)</f>
        <v xml:space="preserve">Курская область </v>
      </c>
      <c r="E49" s="264" t="str">
        <f>VLOOKUP($F49,УЧАСТНИКИ!$A$2:$L$1099,8,FALSE)</f>
        <v>МСМК</v>
      </c>
      <c r="F49" s="175" t="s">
        <v>1314</v>
      </c>
      <c r="G49" s="175"/>
      <c r="H49" s="175"/>
      <c r="I49" s="175"/>
      <c r="J49" s="180" t="str">
        <f>VLOOKUP($F49,УЧАСТНИКИ!$A$2:$L$1099,9,FALSE)</f>
        <v>К</v>
      </c>
      <c r="K49" s="28"/>
    </row>
    <row r="50" spans="1:11" x14ac:dyDescent="0.25">
      <c r="A50" s="175" t="s">
        <v>46</v>
      </c>
      <c r="B50" s="176" t="str">
        <f>VLOOKUP($F50,УЧАСТНИКИ!$A$2:$L$1099,3,FALSE)</f>
        <v>Кондрашкина Юлия</v>
      </c>
      <c r="C50" s="180" t="str">
        <f>VLOOKUP($F50,УЧАСТНИКИ!$A$2:$L$1099,4,FALSE)</f>
        <v>10.08.1997</v>
      </c>
      <c r="D50" s="225" t="str">
        <f>VLOOKUP($F50,УЧАСТНИКИ!$A$2:$L$1099,5,FALSE)</f>
        <v xml:space="preserve">Краснодарский край </v>
      </c>
      <c r="E50" s="264" t="str">
        <f>VLOOKUP($F50,УЧАСТНИКИ!$A$2:$L$1099,8,FALSE)</f>
        <v>МС</v>
      </c>
      <c r="F50" s="175" t="s">
        <v>1303</v>
      </c>
      <c r="G50" s="175"/>
      <c r="H50" s="175"/>
      <c r="I50" s="175"/>
      <c r="J50" s="180" t="str">
        <f>VLOOKUP($F50,УЧАСТНИКИ!$A$2:$L$1099,9,FALSE)</f>
        <v>Л</v>
      </c>
      <c r="K50" s="28"/>
    </row>
    <row r="51" spans="1:11" x14ac:dyDescent="0.25">
      <c r="A51" s="175" t="s">
        <v>47</v>
      </c>
      <c r="B51" s="176" t="str">
        <f>VLOOKUP($F51,УЧАСТНИКИ!$A$2:$L$1099,3,FALSE)</f>
        <v>Копрова Екатерина</v>
      </c>
      <c r="C51" s="180" t="str">
        <f>VLOOKUP($F51,УЧАСТНИКИ!$A$2:$L$1099,4,FALSE)</f>
        <v>07.02.1999</v>
      </c>
      <c r="D51" s="225" t="str">
        <f>VLOOKUP($F51,УЧАСТНИКИ!$A$2:$L$1099,5,FALSE)</f>
        <v xml:space="preserve">Санкт-Петербург </v>
      </c>
      <c r="E51" s="264" t="str">
        <f>VLOOKUP($F51,УЧАСТНИКИ!$A$2:$L$1099,8,FALSE)</f>
        <v>КМС</v>
      </c>
      <c r="F51" s="175" t="s">
        <v>1360</v>
      </c>
      <c r="G51" s="175"/>
      <c r="H51" s="175"/>
      <c r="I51" s="175"/>
      <c r="J51" s="180" t="str">
        <f>VLOOKUP($F51,УЧАСТНИКИ!$A$2:$L$1099,9,FALSE)</f>
        <v>л</v>
      </c>
      <c r="K51" s="28"/>
    </row>
    <row r="52" spans="1:11" x14ac:dyDescent="0.25">
      <c r="A52" s="175" t="s">
        <v>48</v>
      </c>
      <c r="B52" s="176" t="str">
        <f>VLOOKUP($F52,УЧАСТНИКИ!$A$2:$L$1099,3,FALSE)</f>
        <v>Котельникова Елена</v>
      </c>
      <c r="C52" s="180" t="str">
        <f>VLOOKUP($F52,УЧАСТНИКИ!$A$2:$L$1099,4,FALSE)</f>
        <v>03.04.1997</v>
      </c>
      <c r="D52" s="225" t="str">
        <f>VLOOKUP($F52,УЧАСТНИКИ!$A$2:$L$1099,5,FALSE)</f>
        <v xml:space="preserve">Курская область </v>
      </c>
      <c r="E52" s="264" t="str">
        <f>VLOOKUP($F52,УЧАСТНИКИ!$A$2:$L$1099,8,FALSE)</f>
        <v>КМС</v>
      </c>
      <c r="F52" s="175" t="s">
        <v>1313</v>
      </c>
      <c r="G52" s="175"/>
      <c r="H52" s="175"/>
      <c r="I52" s="175"/>
      <c r="J52" s="180" t="str">
        <f>VLOOKUP($F52,УЧАСТНИКИ!$A$2:$L$1099,9,FALSE)</f>
        <v>К</v>
      </c>
      <c r="K52" s="28"/>
    </row>
    <row r="53" spans="1:11" x14ac:dyDescent="0.25">
      <c r="A53" s="175">
        <v>8</v>
      </c>
      <c r="B53" s="176" t="str">
        <f>VLOOKUP($F53,УЧАСТНИКИ!$A$2:$L$1099,3,FALSE)</f>
        <v>Зимарева Ксения</v>
      </c>
      <c r="C53" s="180" t="str">
        <f>VLOOKUP($F53,УЧАСТНИКИ!$A$2:$L$1099,4,FALSE)</f>
        <v>11.11.1994</v>
      </c>
      <c r="D53" s="225" t="str">
        <f>VLOOKUP($F53,УЧАСТНИКИ!$A$2:$L$1099,5,FALSE)</f>
        <v xml:space="preserve">Московская область </v>
      </c>
      <c r="E53" s="264" t="str">
        <f>VLOOKUP($F53,УЧАСТНИКИ!$A$2:$L$1099,8,FALSE)</f>
        <v>КМС</v>
      </c>
      <c r="F53" s="175" t="s">
        <v>1430</v>
      </c>
      <c r="G53" s="175"/>
      <c r="H53" s="175"/>
      <c r="I53" s="175"/>
      <c r="J53" s="180" t="str">
        <f>VLOOKUP($F53,УЧАСТНИКИ!$A$2:$L$1099,9,FALSE)</f>
        <v>л</v>
      </c>
      <c r="K53" s="28"/>
    </row>
    <row r="54" spans="1:11" hidden="1" x14ac:dyDescent="0.25">
      <c r="A54" s="221"/>
      <c r="B54" s="222" t="s">
        <v>29</v>
      </c>
      <c r="C54" s="223"/>
      <c r="D54" s="223"/>
      <c r="E54" s="223"/>
      <c r="F54" s="223"/>
      <c r="G54" s="223"/>
      <c r="H54" s="223"/>
      <c r="I54" s="223"/>
      <c r="J54" s="224"/>
      <c r="K54" s="28"/>
    </row>
    <row r="55" spans="1:11" hidden="1" x14ac:dyDescent="0.25">
      <c r="A55" s="175" t="s">
        <v>42</v>
      </c>
      <c r="B55" s="176" t="e">
        <f>VLOOKUP($F55,УЧАСТНИКИ!$A$2:$L$1099,3,FALSE)</f>
        <v>#N/A</v>
      </c>
      <c r="C55" s="180" t="e">
        <f>VLOOKUP($F55,УЧАСТНИКИ!$A$2:$L$1099,4,FALSE)</f>
        <v>#N/A</v>
      </c>
      <c r="D55" s="225" t="e">
        <f>VLOOKUP($F55,УЧАСТНИКИ!$A$2:$L$1099,5,FALSE)</f>
        <v>#N/A</v>
      </c>
      <c r="E55" s="264" t="e">
        <f>VLOOKUP($F55,УЧАСТНИКИ!$A$2:$L$1099,8,FALSE)</f>
        <v>#N/A</v>
      </c>
      <c r="F55" s="175"/>
      <c r="G55" s="175"/>
      <c r="H55" s="175"/>
      <c r="I55" s="175"/>
      <c r="J55" s="180" t="e">
        <f>VLOOKUP($F55,УЧАСТНИКИ!$A$2:$L$1099,9,FALSE)</f>
        <v>#N/A</v>
      </c>
      <c r="K55" s="28"/>
    </row>
    <row r="56" spans="1:11" hidden="1" x14ac:dyDescent="0.25">
      <c r="A56" s="175" t="s">
        <v>43</v>
      </c>
      <c r="B56" s="176" t="e">
        <f>VLOOKUP($F56,УЧАСТНИКИ!$A$2:$L$1099,3,FALSE)</f>
        <v>#N/A</v>
      </c>
      <c r="C56" s="180" t="e">
        <f>VLOOKUP($F56,УЧАСТНИКИ!$A$2:$L$1099,4,FALSE)</f>
        <v>#N/A</v>
      </c>
      <c r="D56" s="225" t="e">
        <f>VLOOKUP($F56,УЧАСТНИКИ!$A$2:$L$1099,5,FALSE)</f>
        <v>#N/A</v>
      </c>
      <c r="E56" s="264" t="e">
        <f>VLOOKUP($F56,УЧАСТНИКИ!$A$2:$L$1099,8,FALSE)</f>
        <v>#N/A</v>
      </c>
      <c r="F56" s="175"/>
      <c r="G56" s="175"/>
      <c r="H56" s="175"/>
      <c r="I56" s="175"/>
      <c r="J56" s="180" t="e">
        <f>VLOOKUP($F56,УЧАСТНИКИ!$A$2:$L$1099,9,FALSE)</f>
        <v>#N/A</v>
      </c>
      <c r="K56" s="28"/>
    </row>
    <row r="57" spans="1:11" hidden="1" x14ac:dyDescent="0.25">
      <c r="A57" s="175" t="s">
        <v>44</v>
      </c>
      <c r="B57" s="176" t="e">
        <f>VLOOKUP($F57,УЧАСТНИКИ!$A$2:$L$1099,3,FALSE)</f>
        <v>#N/A</v>
      </c>
      <c r="C57" s="180" t="e">
        <f>VLOOKUP($F57,УЧАСТНИКИ!$A$2:$L$1099,4,FALSE)</f>
        <v>#N/A</v>
      </c>
      <c r="D57" s="225" t="e">
        <f>VLOOKUP($F57,УЧАСТНИКИ!$A$2:$L$1099,5,FALSE)</f>
        <v>#N/A</v>
      </c>
      <c r="E57" s="264" t="e">
        <f>VLOOKUP($F57,УЧАСТНИКИ!$A$2:$L$1099,8,FALSE)</f>
        <v>#N/A</v>
      </c>
      <c r="F57" s="175"/>
      <c r="G57" s="175"/>
      <c r="H57" s="175"/>
      <c r="I57" s="175"/>
      <c r="J57" s="180" t="e">
        <f>VLOOKUP($F57,УЧАСТНИКИ!$A$2:$L$1099,9,FALSE)</f>
        <v>#N/A</v>
      </c>
      <c r="K57" s="28"/>
    </row>
    <row r="58" spans="1:11" hidden="1" x14ac:dyDescent="0.25">
      <c r="A58" s="175" t="s">
        <v>45</v>
      </c>
      <c r="B58" s="176" t="e">
        <f>VLOOKUP($F58,УЧАСТНИКИ!$A$2:$L$1099,3,FALSE)</f>
        <v>#N/A</v>
      </c>
      <c r="C58" s="180" t="e">
        <f>VLOOKUP($F58,УЧАСТНИКИ!$A$2:$L$1099,4,FALSE)</f>
        <v>#N/A</v>
      </c>
      <c r="D58" s="225" t="e">
        <f>VLOOKUP($F58,УЧАСТНИКИ!$A$2:$L$1099,5,FALSE)</f>
        <v>#N/A</v>
      </c>
      <c r="E58" s="264" t="e">
        <f>VLOOKUP($F58,УЧАСТНИКИ!$A$2:$L$1099,8,FALSE)</f>
        <v>#N/A</v>
      </c>
      <c r="F58" s="175"/>
      <c r="G58" s="175"/>
      <c r="H58" s="175"/>
      <c r="I58" s="175"/>
      <c r="J58" s="180" t="e">
        <f>VLOOKUP($F58,УЧАСТНИКИ!$A$2:$L$1099,9,FALSE)</f>
        <v>#N/A</v>
      </c>
      <c r="K58" s="28"/>
    </row>
    <row r="59" spans="1:11" hidden="1" x14ac:dyDescent="0.25">
      <c r="A59" s="175" t="s">
        <v>46</v>
      </c>
      <c r="B59" s="176" t="e">
        <f>VLOOKUP($F59,УЧАСТНИКИ!$A$2:$L$1099,3,FALSE)</f>
        <v>#N/A</v>
      </c>
      <c r="C59" s="180" t="e">
        <f>VLOOKUP($F59,УЧАСТНИКИ!$A$2:$L$1099,4,FALSE)</f>
        <v>#N/A</v>
      </c>
      <c r="D59" s="225" t="e">
        <f>VLOOKUP($F59,УЧАСТНИКИ!$A$2:$L$1099,5,FALSE)</f>
        <v>#N/A</v>
      </c>
      <c r="E59" s="264" t="e">
        <f>VLOOKUP($F59,УЧАСТНИКИ!$A$2:$L$1099,8,FALSE)</f>
        <v>#N/A</v>
      </c>
      <c r="F59" s="175"/>
      <c r="G59" s="175"/>
      <c r="H59" s="175"/>
      <c r="I59" s="175"/>
      <c r="J59" s="180" t="e">
        <f>VLOOKUP($F59,УЧАСТНИКИ!$A$2:$L$1099,9,FALSE)</f>
        <v>#N/A</v>
      </c>
      <c r="K59" s="28"/>
    </row>
    <row r="60" spans="1:11" hidden="1" x14ac:dyDescent="0.25">
      <c r="A60" s="175" t="s">
        <v>47</v>
      </c>
      <c r="B60" s="176" t="e">
        <f>VLOOKUP($F60,УЧАСТНИКИ!$A$2:$L$1099,3,FALSE)</f>
        <v>#N/A</v>
      </c>
      <c r="C60" s="180" t="e">
        <f>VLOOKUP($F60,УЧАСТНИКИ!$A$2:$L$1099,4,FALSE)</f>
        <v>#N/A</v>
      </c>
      <c r="D60" s="225" t="e">
        <f>VLOOKUP($F60,УЧАСТНИКИ!$A$2:$L$1099,5,FALSE)</f>
        <v>#N/A</v>
      </c>
      <c r="E60" s="264" t="e">
        <f>VLOOKUP($F60,УЧАСТНИКИ!$A$2:$L$1099,8,FALSE)</f>
        <v>#N/A</v>
      </c>
      <c r="F60" s="175"/>
      <c r="G60" s="175"/>
      <c r="H60" s="175"/>
      <c r="I60" s="175"/>
      <c r="J60" s="180" t="e">
        <f>VLOOKUP($F60,УЧАСТНИКИ!$A$2:$L$1099,9,FALSE)</f>
        <v>#N/A</v>
      </c>
      <c r="K60" s="28"/>
    </row>
    <row r="61" spans="1:11" hidden="1" x14ac:dyDescent="0.25">
      <c r="A61" s="175" t="s">
        <v>48</v>
      </c>
      <c r="B61" s="176" t="e">
        <f>VLOOKUP($F61,УЧАСТНИКИ!$A$2:$L$1099,3,FALSE)</f>
        <v>#N/A</v>
      </c>
      <c r="C61" s="180" t="e">
        <f>VLOOKUP($F61,УЧАСТНИКИ!$A$2:$L$1099,4,FALSE)</f>
        <v>#N/A</v>
      </c>
      <c r="D61" s="225" t="e">
        <f>VLOOKUP($F61,УЧАСТНИКИ!$A$2:$L$1099,5,FALSE)</f>
        <v>#N/A</v>
      </c>
      <c r="E61" s="264" t="e">
        <f>VLOOKUP($F61,УЧАСТНИКИ!$A$2:$L$1099,8,FALSE)</f>
        <v>#N/A</v>
      </c>
      <c r="F61" s="175"/>
      <c r="G61" s="175"/>
      <c r="H61" s="175"/>
      <c r="I61" s="175"/>
      <c r="J61" s="180" t="e">
        <f>VLOOKUP($F61,УЧАСТНИКИ!$A$2:$L$1099,9,FALSE)</f>
        <v>#N/A</v>
      </c>
      <c r="K61" s="28"/>
    </row>
    <row r="62" spans="1:11" hidden="1" x14ac:dyDescent="0.25">
      <c r="A62" s="175">
        <v>8</v>
      </c>
      <c r="B62" s="176" t="e">
        <f>VLOOKUP($F62,УЧАСТНИКИ!$A$2:$L$1099,3,FALSE)</f>
        <v>#N/A</v>
      </c>
      <c r="C62" s="180" t="e">
        <f>VLOOKUP($F62,УЧАСТНИКИ!$A$2:$L$1099,4,FALSE)</f>
        <v>#N/A</v>
      </c>
      <c r="D62" s="225" t="e">
        <f>VLOOKUP($F62,УЧАСТНИКИ!$A$2:$L$1099,5,FALSE)</f>
        <v>#N/A</v>
      </c>
      <c r="E62" s="264" t="e">
        <f>VLOOKUP($F62,УЧАСТНИКИ!$A$2:$L$1099,8,FALSE)</f>
        <v>#N/A</v>
      </c>
      <c r="F62" s="175"/>
      <c r="G62" s="175"/>
      <c r="H62" s="175"/>
      <c r="I62" s="175"/>
      <c r="J62" s="180" t="e">
        <f>VLOOKUP($F62,УЧАСТНИКИ!$A$2:$L$1099,9,FALSE)</f>
        <v>#N/A</v>
      </c>
      <c r="K62" s="28"/>
    </row>
    <row r="63" spans="1:11" hidden="1" x14ac:dyDescent="0.25">
      <c r="A63" s="221"/>
      <c r="B63" s="222" t="s">
        <v>0</v>
      </c>
      <c r="C63" s="223"/>
      <c r="D63" s="223"/>
      <c r="E63" s="223"/>
      <c r="F63" s="223"/>
      <c r="G63" s="223"/>
      <c r="H63" s="223"/>
      <c r="I63" s="223"/>
      <c r="J63" s="224"/>
      <c r="K63" s="28"/>
    </row>
    <row r="64" spans="1:11" hidden="1" x14ac:dyDescent="0.25">
      <c r="A64" s="175" t="s">
        <v>42</v>
      </c>
      <c r="B64" s="176" t="e">
        <f>VLOOKUP($F64,УЧАСТНИКИ!$A$2:$L$1099,3,FALSE)</f>
        <v>#N/A</v>
      </c>
      <c r="C64" s="180" t="e">
        <f>VLOOKUP($F64,УЧАСТНИКИ!$A$2:$L$1099,4,FALSE)</f>
        <v>#N/A</v>
      </c>
      <c r="D64" s="225" t="e">
        <f>VLOOKUP($F64,УЧАСТНИКИ!$A$2:$L$1099,5,FALSE)</f>
        <v>#N/A</v>
      </c>
      <c r="E64" s="264" t="e">
        <f>VLOOKUP($F64,УЧАСТНИКИ!$A$2:$L$1099,8,FALSE)</f>
        <v>#N/A</v>
      </c>
      <c r="F64" s="175"/>
      <c r="G64" s="175"/>
      <c r="H64" s="175"/>
      <c r="I64" s="175"/>
      <c r="J64" s="180" t="e">
        <f>VLOOKUP($F64,УЧАСТНИКИ!$A$2:$L$1099,9,FALSE)</f>
        <v>#N/A</v>
      </c>
      <c r="K64" s="28"/>
    </row>
    <row r="65" spans="1:12" hidden="1" x14ac:dyDescent="0.25">
      <c r="A65" s="175" t="s">
        <v>43</v>
      </c>
      <c r="B65" s="176" t="e">
        <f>VLOOKUP($F65,УЧАСТНИКИ!$A$2:$L$1099,3,FALSE)</f>
        <v>#N/A</v>
      </c>
      <c r="C65" s="180" t="e">
        <f>VLOOKUP($F65,УЧАСТНИКИ!$A$2:$L$1099,4,FALSE)</f>
        <v>#N/A</v>
      </c>
      <c r="D65" s="225" t="e">
        <f>VLOOKUP($F65,УЧАСТНИКИ!$A$2:$L$1099,5,FALSE)</f>
        <v>#N/A</v>
      </c>
      <c r="E65" s="264" t="e">
        <f>VLOOKUP($F65,УЧАСТНИКИ!$A$2:$L$1099,8,FALSE)</f>
        <v>#N/A</v>
      </c>
      <c r="F65" s="175"/>
      <c r="G65" s="175"/>
      <c r="H65" s="175"/>
      <c r="I65" s="175"/>
      <c r="J65" s="180" t="e">
        <f>VLOOKUP($F65,УЧАСТНИКИ!$A$2:$L$1099,9,FALSE)</f>
        <v>#N/A</v>
      </c>
      <c r="K65" s="28"/>
    </row>
    <row r="66" spans="1:12" hidden="1" x14ac:dyDescent="0.25">
      <c r="A66" s="175" t="s">
        <v>44</v>
      </c>
      <c r="B66" s="176" t="e">
        <f>VLOOKUP($F66,УЧАСТНИКИ!$A$2:$L$1099,3,FALSE)</f>
        <v>#N/A</v>
      </c>
      <c r="C66" s="180" t="e">
        <f>VLOOKUP($F66,УЧАСТНИКИ!$A$2:$L$1099,4,FALSE)</f>
        <v>#N/A</v>
      </c>
      <c r="D66" s="225" t="e">
        <f>VLOOKUP($F66,УЧАСТНИКИ!$A$2:$L$1099,5,FALSE)</f>
        <v>#N/A</v>
      </c>
      <c r="E66" s="264" t="e">
        <f>VLOOKUP($F66,УЧАСТНИКИ!$A$2:$L$1099,8,FALSE)</f>
        <v>#N/A</v>
      </c>
      <c r="F66" s="175"/>
      <c r="G66" s="175"/>
      <c r="H66" s="175"/>
      <c r="I66" s="175"/>
      <c r="J66" s="180" t="e">
        <f>VLOOKUP($F66,УЧАСТНИКИ!$A$2:$L$1099,9,FALSE)</f>
        <v>#N/A</v>
      </c>
      <c r="K66" s="28"/>
    </row>
    <row r="67" spans="1:12" hidden="1" x14ac:dyDescent="0.25">
      <c r="A67" s="175" t="s">
        <v>45</v>
      </c>
      <c r="B67" s="176" t="e">
        <f>VLOOKUP($F67,УЧАСТНИКИ!$A$2:$L$1099,3,FALSE)</f>
        <v>#N/A</v>
      </c>
      <c r="C67" s="180" t="e">
        <f>VLOOKUP($F67,УЧАСТНИКИ!$A$2:$L$1099,4,FALSE)</f>
        <v>#N/A</v>
      </c>
      <c r="D67" s="225" t="e">
        <f>VLOOKUP($F67,УЧАСТНИКИ!$A$2:$L$1099,5,FALSE)</f>
        <v>#N/A</v>
      </c>
      <c r="E67" s="264" t="e">
        <f>VLOOKUP($F67,УЧАСТНИКИ!$A$2:$L$1099,8,FALSE)</f>
        <v>#N/A</v>
      </c>
      <c r="F67" s="175"/>
      <c r="G67" s="175"/>
      <c r="H67" s="175"/>
      <c r="I67" s="175"/>
      <c r="J67" s="180" t="e">
        <f>VLOOKUP($F67,УЧАСТНИКИ!$A$2:$L$1099,9,FALSE)</f>
        <v>#N/A</v>
      </c>
      <c r="K67" s="28"/>
    </row>
    <row r="68" spans="1:12" hidden="1" x14ac:dyDescent="0.25">
      <c r="A68" s="175" t="s">
        <v>46</v>
      </c>
      <c r="B68" s="176" t="e">
        <f>VLOOKUP($F68,УЧАСТНИКИ!$A$2:$L$1099,3,FALSE)</f>
        <v>#N/A</v>
      </c>
      <c r="C68" s="180" t="e">
        <f>VLOOKUP($F68,УЧАСТНИКИ!$A$2:$L$1099,4,FALSE)</f>
        <v>#N/A</v>
      </c>
      <c r="D68" s="225" t="e">
        <f>VLOOKUP($F68,УЧАСТНИКИ!$A$2:$L$1099,5,FALSE)</f>
        <v>#N/A</v>
      </c>
      <c r="E68" s="264" t="e">
        <f>VLOOKUP($F68,УЧАСТНИКИ!$A$2:$L$1099,8,FALSE)</f>
        <v>#N/A</v>
      </c>
      <c r="F68" s="175"/>
      <c r="G68" s="175"/>
      <c r="H68" s="175"/>
      <c r="I68" s="175"/>
      <c r="J68" s="180" t="e">
        <f>VLOOKUP($F68,УЧАСТНИКИ!$A$2:$L$1099,9,FALSE)</f>
        <v>#N/A</v>
      </c>
      <c r="K68" s="28"/>
    </row>
    <row r="69" spans="1:12" hidden="1" x14ac:dyDescent="0.25">
      <c r="A69" s="175" t="s">
        <v>47</v>
      </c>
      <c r="B69" s="176" t="e">
        <f>VLOOKUP($F69,УЧАСТНИКИ!$A$2:$L$1099,3,FALSE)</f>
        <v>#N/A</v>
      </c>
      <c r="C69" s="180" t="e">
        <f>VLOOKUP($F69,УЧАСТНИКИ!$A$2:$L$1099,4,FALSE)</f>
        <v>#N/A</v>
      </c>
      <c r="D69" s="225" t="e">
        <f>VLOOKUP($F69,УЧАСТНИКИ!$A$2:$L$1099,5,FALSE)</f>
        <v>#N/A</v>
      </c>
      <c r="E69" s="264" t="e">
        <f>VLOOKUP($F69,УЧАСТНИКИ!$A$2:$L$1099,8,FALSE)</f>
        <v>#N/A</v>
      </c>
      <c r="F69" s="175"/>
      <c r="G69" s="175"/>
      <c r="H69" s="175"/>
      <c r="I69" s="175"/>
      <c r="J69" s="180" t="e">
        <f>VLOOKUP($F69,УЧАСТНИКИ!$A$2:$L$1099,9,FALSE)</f>
        <v>#N/A</v>
      </c>
      <c r="K69" s="28"/>
    </row>
    <row r="70" spans="1:12" hidden="1" x14ac:dyDescent="0.25">
      <c r="A70" s="175" t="s">
        <v>48</v>
      </c>
      <c r="B70" s="176" t="e">
        <f>VLOOKUP($F70,УЧАСТНИКИ!$A$2:$L$1099,3,FALSE)</f>
        <v>#N/A</v>
      </c>
      <c r="C70" s="180" t="e">
        <f>VLOOKUP($F70,УЧАСТНИКИ!$A$2:$L$1099,4,FALSE)</f>
        <v>#N/A</v>
      </c>
      <c r="D70" s="225" t="e">
        <f>VLOOKUP($F70,УЧАСТНИКИ!$A$2:$L$1099,5,FALSE)</f>
        <v>#N/A</v>
      </c>
      <c r="E70" s="264" t="e">
        <f>VLOOKUP($F70,УЧАСТНИКИ!$A$2:$L$1099,8,FALSE)</f>
        <v>#N/A</v>
      </c>
      <c r="F70" s="175"/>
      <c r="G70" s="175"/>
      <c r="H70" s="175"/>
      <c r="I70" s="175"/>
      <c r="J70" s="180" t="e">
        <f>VLOOKUP($F70,УЧАСТНИКИ!$A$2:$L$1099,9,FALSE)</f>
        <v>#N/A</v>
      </c>
      <c r="K70" s="28"/>
    </row>
    <row r="71" spans="1:12" hidden="1" x14ac:dyDescent="0.25">
      <c r="A71" s="175">
        <v>8</v>
      </c>
      <c r="B71" s="176" t="e">
        <f>VLOOKUP($F71,УЧАСТНИКИ!$A$2:$L$1099,3,FALSE)</f>
        <v>#N/A</v>
      </c>
      <c r="C71" s="180" t="e">
        <f>VLOOKUP($F71,УЧАСТНИКИ!$A$2:$L$1099,4,FALSE)</f>
        <v>#N/A</v>
      </c>
      <c r="D71" s="225" t="e">
        <f>VLOOKUP($F71,УЧАСТНИКИ!$A$2:$L$1099,5,FALSE)</f>
        <v>#N/A</v>
      </c>
      <c r="E71" s="264" t="e">
        <f>VLOOKUP($F71,УЧАСТНИКИ!$A$2:$L$1099,8,FALSE)</f>
        <v>#N/A</v>
      </c>
      <c r="F71" s="175"/>
      <c r="G71" s="175"/>
      <c r="H71" s="175"/>
      <c r="I71" s="175"/>
      <c r="J71" s="180" t="e">
        <f>VLOOKUP($F71,УЧАСТНИКИ!$A$2:$L$1099,9,FALSE)</f>
        <v>#N/A</v>
      </c>
      <c r="K71" s="28"/>
    </row>
    <row r="72" spans="1:12" ht="15.75" customHeight="1" x14ac:dyDescent="0.25">
      <c r="A72" s="35"/>
      <c r="B72" s="187"/>
      <c r="C72" s="188"/>
      <c r="D72" s="227"/>
      <c r="E72" s="227"/>
      <c r="F72" s="35"/>
      <c r="G72" s="35"/>
      <c r="H72" s="35"/>
      <c r="I72" s="35"/>
      <c r="J72" s="35"/>
      <c r="K72" s="188"/>
      <c r="L72" s="28"/>
    </row>
    <row r="73" spans="1:12" x14ac:dyDescent="0.25">
      <c r="L73" s="28"/>
    </row>
    <row r="74" spans="1:12" ht="15.6" x14ac:dyDescent="0.3">
      <c r="A74" s="228" t="s">
        <v>65</v>
      </c>
      <c r="B74" s="189"/>
      <c r="D74" s="228"/>
      <c r="E74" s="262"/>
      <c r="G74" s="35"/>
      <c r="I74" s="228"/>
      <c r="K74" s="28"/>
      <c r="L74" s="28"/>
    </row>
    <row r="75" spans="1:12" ht="15.6" x14ac:dyDescent="0.3">
      <c r="A75" s="228" t="s">
        <v>60</v>
      </c>
      <c r="L75" s="28"/>
    </row>
    <row r="76" spans="1:12" ht="15.6" x14ac:dyDescent="0.3">
      <c r="A76" s="228" t="s">
        <v>62</v>
      </c>
      <c r="B76" s="228"/>
      <c r="L76" s="28"/>
    </row>
    <row r="77" spans="1:12" ht="15.6" x14ac:dyDescent="0.3">
      <c r="A77" s="302" t="s">
        <v>61</v>
      </c>
      <c r="B77" s="302"/>
      <c r="L77" s="28"/>
    </row>
    <row r="78" spans="1:12" ht="15.75" customHeight="1" x14ac:dyDescent="0.25">
      <c r="A78" s="35"/>
      <c r="B78" s="229"/>
      <c r="C78" s="230"/>
      <c r="D78" s="231"/>
      <c r="E78" s="231"/>
      <c r="F78" s="35"/>
      <c r="G78" s="35"/>
      <c r="H78" s="35"/>
      <c r="I78" s="35"/>
      <c r="J78" s="35"/>
      <c r="K78" s="230"/>
    </row>
    <row r="79" spans="1:12" ht="15.75" customHeight="1" x14ac:dyDescent="0.25">
      <c r="A79" s="35"/>
      <c r="B79" s="229"/>
      <c r="C79" s="230"/>
      <c r="D79" s="231"/>
      <c r="E79" s="231"/>
      <c r="F79" s="35"/>
      <c r="G79" s="35"/>
      <c r="H79" s="35"/>
      <c r="I79" s="35"/>
      <c r="J79" s="35"/>
      <c r="K79" s="230"/>
    </row>
    <row r="80" spans="1:12" ht="15.75" customHeight="1" x14ac:dyDescent="0.25">
      <c r="A80" s="35"/>
      <c r="B80" s="229"/>
      <c r="C80" s="230"/>
      <c r="D80" s="231"/>
      <c r="E80" s="231"/>
      <c r="F80" s="35"/>
      <c r="G80" s="35"/>
      <c r="H80" s="35"/>
      <c r="I80" s="35"/>
      <c r="J80" s="35"/>
      <c r="K80" s="230"/>
    </row>
    <row r="81" spans="1:11" ht="15.75" customHeight="1" x14ac:dyDescent="0.25">
      <c r="A81" s="35"/>
      <c r="B81" s="229"/>
      <c r="C81" s="230"/>
      <c r="D81" s="231"/>
      <c r="E81" s="231"/>
      <c r="F81" s="35"/>
      <c r="G81" s="35"/>
      <c r="H81" s="35"/>
      <c r="I81" s="35"/>
      <c r="J81" s="35"/>
      <c r="K81" s="230"/>
    </row>
    <row r="82" spans="1:11" ht="15.75" customHeight="1" x14ac:dyDescent="0.25">
      <c r="A82" s="35"/>
      <c r="B82" s="229"/>
      <c r="C82" s="230"/>
      <c r="D82" s="231"/>
      <c r="E82" s="231"/>
      <c r="F82" s="35"/>
      <c r="G82" s="35"/>
      <c r="H82" s="35"/>
      <c r="I82" s="35"/>
      <c r="J82" s="35"/>
      <c r="K82" s="230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</sheetData>
  <mergeCells count="7">
    <mergeCell ref="A77:B77"/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.42" right="0" top="0.38" bottom="0.18" header="0.37" footer="0.19685039370078741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90"/>
  <sheetViews>
    <sheetView view="pageBreakPreview" zoomScale="60" zoomScaleNormal="80" workbookViewId="0">
      <selection activeCell="A4" sqref="A4:J4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22" style="163" customWidth="1"/>
    <col min="5" max="5" width="9.6640625" style="163" customWidth="1"/>
    <col min="6" max="6" width="7.6640625" style="163" customWidth="1"/>
    <col min="7" max="7" width="6.88671875" style="163" customWidth="1"/>
    <col min="8" max="8" width="17.6640625" style="163" customWidth="1"/>
    <col min="9" max="9" width="6.88671875" style="163" customWidth="1"/>
    <col min="10" max="10" width="8.3320312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ht="13.8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164"/>
      <c r="L4" s="136"/>
      <c r="M4" s="136"/>
      <c r="N4" s="136"/>
    </row>
    <row r="5" spans="1:14" ht="14.4" x14ac:dyDescent="0.25">
      <c r="A5" s="303" t="s">
        <v>189</v>
      </c>
      <c r="B5" s="303"/>
      <c r="C5" s="303"/>
      <c r="D5" s="303"/>
      <c r="E5" s="303"/>
      <c r="F5" s="303"/>
      <c r="G5" s="303"/>
      <c r="H5" s="303"/>
      <c r="I5" s="303"/>
      <c r="J5" s="303"/>
      <c r="K5" s="248"/>
    </row>
    <row r="6" spans="1:14" x14ac:dyDescent="0.25">
      <c r="A6" s="297"/>
      <c r="B6" s="297"/>
      <c r="C6" s="166"/>
      <c r="D6" s="14"/>
      <c r="E6" s="14"/>
      <c r="I6" s="215"/>
      <c r="J6" s="67" t="s">
        <v>215</v>
      </c>
      <c r="K6" s="166"/>
    </row>
    <row r="7" spans="1:14" ht="12.75" customHeight="1" x14ac:dyDescent="0.25">
      <c r="A7" s="215"/>
      <c r="B7" s="67" t="s">
        <v>188</v>
      </c>
      <c r="C7" s="166" t="s">
        <v>103</v>
      </c>
      <c r="D7" s="19" t="str">
        <f>d_1</f>
        <v>28.05.2019г.</v>
      </c>
      <c r="E7" s="19"/>
      <c r="F7" s="217"/>
      <c r="G7" s="241"/>
      <c r="H7" s="217"/>
      <c r="I7" s="217"/>
      <c r="J7" s="247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176" t="e">
        <f>VLOOKUP($F10,УЧАСТНИКИ!$A$2:$L$1099,3,FALSE)</f>
        <v>#N/A</v>
      </c>
      <c r="C10" s="177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175"/>
      <c r="G10" s="175"/>
      <c r="H10" s="175"/>
      <c r="I10" s="175"/>
      <c r="J10" s="180" t="e">
        <f>VLOOKUP($F10,УЧАСТНИКИ!$A$2:$L$1099,9,FALSE)</f>
        <v>#N/A</v>
      </c>
    </row>
    <row r="11" spans="1:14" x14ac:dyDescent="0.25">
      <c r="A11" s="175" t="s">
        <v>43</v>
      </c>
      <c r="B11" s="176" t="e">
        <f>VLOOKUP($F11,УЧАСТНИКИ!$A$2:$L$1099,3,FALSE)</f>
        <v>#N/A</v>
      </c>
      <c r="C11" s="177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80" t="e">
        <f>VLOOKUP($F11,УЧАСТНИКИ!$A$2:$L$1099,9,FALSE)</f>
        <v>#N/A</v>
      </c>
    </row>
    <row r="12" spans="1:14" x14ac:dyDescent="0.25">
      <c r="A12" s="175" t="s">
        <v>44</v>
      </c>
      <c r="B12" s="176" t="e">
        <f>VLOOKUP($F12,УЧАСТНИКИ!$A$2:$L$1099,3,FALSE)</f>
        <v>#N/A</v>
      </c>
      <c r="C12" s="177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80" t="e">
        <f>VLOOKUP($F12,УЧАСТНИКИ!$A$2:$L$1099,9,FALSE)</f>
        <v>#N/A</v>
      </c>
    </row>
    <row r="13" spans="1:14" x14ac:dyDescent="0.25">
      <c r="A13" s="175" t="s">
        <v>45</v>
      </c>
      <c r="B13" s="176" t="e">
        <f>VLOOKUP($F13,УЧАСТНИКИ!$A$2:$L$1099,3,FALSE)</f>
        <v>#N/A</v>
      </c>
      <c r="C13" s="177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80" t="e">
        <f>VLOOKUP($F13,УЧАСТНИКИ!$A$2:$L$1099,9,FALSE)</f>
        <v>#N/A</v>
      </c>
      <c r="L13" s="14"/>
    </row>
    <row r="14" spans="1:14" x14ac:dyDescent="0.25">
      <c r="A14" s="175" t="s">
        <v>46</v>
      </c>
      <c r="B14" s="176" t="e">
        <f>VLOOKUP($F14,УЧАСТНИКИ!$A$2:$L$1099,3,FALSE)</f>
        <v>#N/A</v>
      </c>
      <c r="C14" s="177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80" t="e">
        <f>VLOOKUP($F14,УЧАСТНИКИ!$A$2:$L$1099,9,FALSE)</f>
        <v>#N/A</v>
      </c>
    </row>
    <row r="15" spans="1:14" x14ac:dyDescent="0.25">
      <c r="A15" s="175" t="s">
        <v>47</v>
      </c>
      <c r="B15" s="176" t="e">
        <f>VLOOKUP($F15,УЧАСТНИКИ!$A$2:$L$1099,3,FALSE)</f>
        <v>#N/A</v>
      </c>
      <c r="C15" s="177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80" t="e">
        <f>VLOOKUP($F15,УЧАСТНИКИ!$A$2:$L$1099,9,FALSE)</f>
        <v>#N/A</v>
      </c>
    </row>
    <row r="16" spans="1:14" x14ac:dyDescent="0.25">
      <c r="A16" s="175" t="s">
        <v>48</v>
      </c>
      <c r="B16" s="176" t="e">
        <f>VLOOKUP($F16,УЧАСТНИКИ!$A$2:$L$1099,3,FALSE)</f>
        <v>#N/A</v>
      </c>
      <c r="C16" s="177" t="e">
        <f>VLOOKUP($F16,УЧАСТНИКИ!$A$2:$L$1099,4,FALSE)</f>
        <v>#N/A</v>
      </c>
      <c r="D16" s="225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80" t="e">
        <f>VLOOKUP($F16,УЧАСТНИКИ!$A$2:$L$1099,9,FALSE)</f>
        <v>#N/A</v>
      </c>
    </row>
    <row r="17" spans="1:11" x14ac:dyDescent="0.25">
      <c r="A17" s="175" t="s">
        <v>71</v>
      </c>
      <c r="B17" s="176" t="e">
        <f>VLOOKUP($F17,УЧАСТНИКИ!$A$2:$L$1099,3,FALSE)</f>
        <v>#N/A</v>
      </c>
      <c r="C17" s="177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80" t="e">
        <f>VLOOKUP($F17,УЧАСТНИКИ!$A$2:$L$1099,9,FALSE)</f>
        <v>#N/A</v>
      </c>
    </row>
    <row r="18" spans="1:11" x14ac:dyDescent="0.25">
      <c r="A18" s="221"/>
      <c r="B18" s="222" t="s">
        <v>50</v>
      </c>
      <c r="C18" s="223"/>
      <c r="D18" s="223"/>
      <c r="E18" s="223"/>
      <c r="F18" s="223"/>
      <c r="G18" s="223"/>
      <c r="H18" s="223"/>
      <c r="I18" s="223"/>
      <c r="J18" s="224"/>
      <c r="K18" s="8"/>
    </row>
    <row r="19" spans="1:11" x14ac:dyDescent="0.25">
      <c r="A19" s="175" t="s">
        <v>42</v>
      </c>
      <c r="B19" s="176" t="e">
        <f>VLOOKUP($F19,УЧАСТНИКИ!$A$2:$L$1099,3,FALSE)</f>
        <v>#N/A</v>
      </c>
      <c r="C19" s="177" t="e">
        <f>VLOOKUP($F19,УЧАСТНИКИ!$A$2:$L$1099,4,FALSE)</f>
        <v>#N/A</v>
      </c>
      <c r="D19" s="225" t="e">
        <f>VLOOKUP($F19,УЧАСТНИКИ!$A$2:$L$1099,5,FALSE)</f>
        <v>#N/A</v>
      </c>
      <c r="E19" s="264" t="e">
        <f>VLOOKUP($F19,УЧАСТНИКИ!$A$2:$L$1099,8,FALSE)</f>
        <v>#N/A</v>
      </c>
      <c r="F19" s="175"/>
      <c r="G19" s="175"/>
      <c r="H19" s="175"/>
      <c r="I19" s="175"/>
      <c r="J19" s="180" t="e">
        <f>VLOOKUP($F19,УЧАСТНИКИ!$A$2:$L$1099,9,FALSE)</f>
        <v>#N/A</v>
      </c>
    </row>
    <row r="20" spans="1:11" x14ac:dyDescent="0.25">
      <c r="A20" s="175" t="s">
        <v>43</v>
      </c>
      <c r="B20" s="176" t="e">
        <f>VLOOKUP($F20,УЧАСТНИКИ!$A$2:$L$1099,3,FALSE)</f>
        <v>#N/A</v>
      </c>
      <c r="C20" s="177" t="e">
        <f>VLOOKUP($F20,УЧАСТНИКИ!$A$2:$L$1099,4,FALSE)</f>
        <v>#N/A</v>
      </c>
      <c r="D20" s="225" t="e">
        <f>VLOOKUP($F20,УЧАСТНИКИ!$A$2:$L$1099,5,FALSE)</f>
        <v>#N/A</v>
      </c>
      <c r="E20" s="264" t="e">
        <f>VLOOKUP($F20,УЧАСТНИКИ!$A$2:$L$1099,8,FALSE)</f>
        <v>#N/A</v>
      </c>
      <c r="F20" s="175"/>
      <c r="G20" s="175"/>
      <c r="H20" s="175"/>
      <c r="I20" s="175"/>
      <c r="J20" s="180" t="e">
        <f>VLOOKUP($F20,УЧАСТНИКИ!$A$2:$L$1099,9,FALSE)</f>
        <v>#N/A</v>
      </c>
    </row>
    <row r="21" spans="1:11" x14ac:dyDescent="0.25">
      <c r="A21" s="175" t="s">
        <v>44</v>
      </c>
      <c r="B21" s="176" t="e">
        <f>VLOOKUP($F21,УЧАСТНИКИ!$A$2:$L$1099,3,FALSE)</f>
        <v>#N/A</v>
      </c>
      <c r="C21" s="177" t="e">
        <f>VLOOKUP($F21,УЧАСТНИКИ!$A$2:$L$1099,4,FALSE)</f>
        <v>#N/A</v>
      </c>
      <c r="D21" s="225" t="e">
        <f>VLOOKUP($F21,УЧАСТНИКИ!$A$2:$L$1099,5,FALSE)</f>
        <v>#N/A</v>
      </c>
      <c r="E21" s="264" t="e">
        <f>VLOOKUP($F21,УЧАСТНИКИ!$A$2:$L$1099,8,FALSE)</f>
        <v>#N/A</v>
      </c>
      <c r="F21" s="175"/>
      <c r="G21" s="175"/>
      <c r="H21" s="175"/>
      <c r="I21" s="175"/>
      <c r="J21" s="180" t="e">
        <f>VLOOKUP($F21,УЧАСТНИКИ!$A$2:$L$1099,9,FALSE)</f>
        <v>#N/A</v>
      </c>
    </row>
    <row r="22" spans="1:11" x14ac:dyDescent="0.25">
      <c r="A22" s="175" t="s">
        <v>45</v>
      </c>
      <c r="B22" s="176" t="e">
        <f>VLOOKUP($F22,УЧАСТНИКИ!$A$2:$L$1099,3,FALSE)</f>
        <v>#N/A</v>
      </c>
      <c r="C22" s="177" t="e">
        <f>VLOOKUP($F22,УЧАСТНИКИ!$A$2:$L$1099,4,FALSE)</f>
        <v>#N/A</v>
      </c>
      <c r="D22" s="225" t="e">
        <f>VLOOKUP($F22,УЧАСТНИКИ!$A$2:$L$1099,5,FALSE)</f>
        <v>#N/A</v>
      </c>
      <c r="E22" s="264" t="e">
        <f>VLOOKUP($F22,УЧАСТНИКИ!$A$2:$L$1099,8,FALSE)</f>
        <v>#N/A</v>
      </c>
      <c r="F22" s="175"/>
      <c r="G22" s="175"/>
      <c r="H22" s="175"/>
      <c r="I22" s="175"/>
      <c r="J22" s="180" t="e">
        <f>VLOOKUP($F22,УЧАСТНИКИ!$A$2:$L$1099,9,FALSE)</f>
        <v>#N/A</v>
      </c>
    </row>
    <row r="23" spans="1:11" x14ac:dyDescent="0.25">
      <c r="A23" s="175" t="s">
        <v>46</v>
      </c>
      <c r="B23" s="176" t="e">
        <f>VLOOKUP($F23,УЧАСТНИКИ!$A$2:$L$1099,3,FALSE)</f>
        <v>#N/A</v>
      </c>
      <c r="C23" s="177" t="e">
        <f>VLOOKUP($F23,УЧАСТНИКИ!$A$2:$L$1099,4,FALSE)</f>
        <v>#N/A</v>
      </c>
      <c r="D23" s="225" t="e">
        <f>VLOOKUP($F23,УЧАСТНИКИ!$A$2:$L$1099,5,FALSE)</f>
        <v>#N/A</v>
      </c>
      <c r="E23" s="264" t="e">
        <f>VLOOKUP($F23,УЧАСТНИКИ!$A$2:$L$1099,8,FALSE)</f>
        <v>#N/A</v>
      </c>
      <c r="F23" s="175"/>
      <c r="G23" s="175"/>
      <c r="H23" s="175"/>
      <c r="I23" s="175"/>
      <c r="J23" s="180" t="e">
        <f>VLOOKUP($F23,УЧАСТНИКИ!$A$2:$L$1099,9,FALSE)</f>
        <v>#N/A</v>
      </c>
    </row>
    <row r="24" spans="1:11" x14ac:dyDescent="0.25">
      <c r="A24" s="175" t="s">
        <v>47</v>
      </c>
      <c r="B24" s="176" t="e">
        <f>VLOOKUP($F24,УЧАСТНИКИ!$A$2:$L$1099,3,FALSE)</f>
        <v>#N/A</v>
      </c>
      <c r="C24" s="177" t="e">
        <f>VLOOKUP($F24,УЧАСТНИКИ!$A$2:$L$1099,4,FALSE)</f>
        <v>#N/A</v>
      </c>
      <c r="D24" s="225" t="e">
        <f>VLOOKUP($F24,УЧАСТНИКИ!$A$2:$L$1099,5,FALSE)</f>
        <v>#N/A</v>
      </c>
      <c r="E24" s="264" t="e">
        <f>VLOOKUP($F24,УЧАСТНИКИ!$A$2:$L$1099,8,FALSE)</f>
        <v>#N/A</v>
      </c>
      <c r="F24" s="175"/>
      <c r="G24" s="175"/>
      <c r="H24" s="175"/>
      <c r="I24" s="175"/>
      <c r="J24" s="180" t="e">
        <f>VLOOKUP($F24,УЧАСТНИКИ!$A$2:$L$1099,9,FALSE)</f>
        <v>#N/A</v>
      </c>
    </row>
    <row r="25" spans="1:11" x14ac:dyDescent="0.25">
      <c r="A25" s="175" t="s">
        <v>48</v>
      </c>
      <c r="B25" s="176" t="e">
        <f>VLOOKUP($F25,УЧАСТНИКИ!$A$2:$L$1099,3,FALSE)</f>
        <v>#N/A</v>
      </c>
      <c r="C25" s="177" t="e">
        <f>VLOOKUP($F25,УЧАСТНИКИ!$A$2:$L$1099,4,FALSE)</f>
        <v>#N/A</v>
      </c>
      <c r="D25" s="225" t="e">
        <f>VLOOKUP($F25,УЧАСТНИКИ!$A$2:$L$1099,5,FALSE)</f>
        <v>#N/A</v>
      </c>
      <c r="E25" s="264" t="e">
        <f>VLOOKUP($F25,УЧАСТНИКИ!$A$2:$L$1099,8,FALSE)</f>
        <v>#N/A</v>
      </c>
      <c r="F25" s="175"/>
      <c r="G25" s="175"/>
      <c r="H25" s="175"/>
      <c r="I25" s="175"/>
      <c r="J25" s="180" t="e">
        <f>VLOOKUP($F25,УЧАСТНИКИ!$A$2:$L$1099,9,FALSE)</f>
        <v>#N/A</v>
      </c>
    </row>
    <row r="26" spans="1:11" x14ac:dyDescent="0.25">
      <c r="A26" s="175">
        <v>8</v>
      </c>
      <c r="B26" s="176" t="e">
        <f>VLOOKUP($F26,УЧАСТНИКИ!$A$2:$L$1099,3,FALSE)</f>
        <v>#N/A</v>
      </c>
      <c r="C26" s="177" t="e">
        <f>VLOOKUP($F26,УЧАСТНИКИ!$A$2:$L$1099,4,FALSE)</f>
        <v>#N/A</v>
      </c>
      <c r="D26" s="225" t="e">
        <f>VLOOKUP($F26,УЧАСТНИКИ!$A$2:$L$1099,5,FALSE)</f>
        <v>#N/A</v>
      </c>
      <c r="E26" s="264" t="e">
        <f>VLOOKUP($F26,УЧАСТНИКИ!$A$2:$L$1099,8,FALSE)</f>
        <v>#N/A</v>
      </c>
      <c r="F26" s="175"/>
      <c r="G26" s="175"/>
      <c r="H26" s="175"/>
      <c r="I26" s="175"/>
      <c r="J26" s="180" t="e">
        <f>VLOOKUP($F26,УЧАСТНИКИ!$A$2:$L$1099,9,FALSE)</f>
        <v>#N/A</v>
      </c>
    </row>
    <row r="27" spans="1:11" x14ac:dyDescent="0.25">
      <c r="A27" s="221"/>
      <c r="B27" s="222" t="s">
        <v>51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5">
      <c r="A28" s="175" t="s">
        <v>42</v>
      </c>
      <c r="B28" s="176" t="e">
        <f>VLOOKUP($F28,УЧАСТНИКИ!$A$2:$L$1099,3,FALSE)</f>
        <v>#N/A</v>
      </c>
      <c r="C28" s="177" t="e">
        <f>VLOOKUP($F28,УЧАСТНИКИ!$A$2:$L$1099,4,FALSE)</f>
        <v>#N/A</v>
      </c>
      <c r="D28" s="225" t="e">
        <f>VLOOKUP($F28,УЧАСТНИКИ!$A$2:$L$1099,5,FALSE)</f>
        <v>#N/A</v>
      </c>
      <c r="E28" s="264" t="e">
        <f>VLOOKUP($F28,УЧАСТНИКИ!$A$2:$L$1099,8,FALSE)</f>
        <v>#N/A</v>
      </c>
      <c r="F28" s="175"/>
      <c r="G28" s="175"/>
      <c r="H28" s="175"/>
      <c r="I28" s="175"/>
      <c r="J28" s="180" t="e">
        <f>VLOOKUP($F28,УЧАСТНИКИ!$A$2:$L$1099,9,FALSE)</f>
        <v>#N/A</v>
      </c>
    </row>
    <row r="29" spans="1:11" x14ac:dyDescent="0.25">
      <c r="A29" s="175" t="s">
        <v>43</v>
      </c>
      <c r="B29" s="176" t="e">
        <f>VLOOKUP($F29,УЧАСТНИКИ!$A$2:$L$1099,3,FALSE)</f>
        <v>#N/A</v>
      </c>
      <c r="C29" s="177" t="e">
        <f>VLOOKUP($F29,УЧАСТНИКИ!$A$2:$L$1099,4,FALSE)</f>
        <v>#N/A</v>
      </c>
      <c r="D29" s="225" t="e">
        <f>VLOOKUP($F29,УЧАСТНИКИ!$A$2:$L$1099,5,FALSE)</f>
        <v>#N/A</v>
      </c>
      <c r="E29" s="264" t="e">
        <f>VLOOKUP($F29,УЧАСТНИКИ!$A$2:$L$1099,8,FALSE)</f>
        <v>#N/A</v>
      </c>
      <c r="F29" s="175"/>
      <c r="G29" s="175"/>
      <c r="H29" s="175"/>
      <c r="I29" s="175"/>
      <c r="J29" s="180" t="e">
        <f>VLOOKUP($F29,УЧАСТНИКИ!$A$2:$L$1099,9,FALSE)</f>
        <v>#N/A</v>
      </c>
    </row>
    <row r="30" spans="1:11" x14ac:dyDescent="0.25">
      <c r="A30" s="175" t="s">
        <v>44</v>
      </c>
      <c r="B30" s="176" t="e">
        <f>VLOOKUP($F30,УЧАСТНИКИ!$A$2:$L$1099,3,FALSE)</f>
        <v>#N/A</v>
      </c>
      <c r="C30" s="177" t="e">
        <f>VLOOKUP($F30,УЧАСТНИКИ!$A$2:$L$1099,4,FALSE)</f>
        <v>#N/A</v>
      </c>
      <c r="D30" s="225" t="e">
        <f>VLOOKUP($F30,УЧАСТНИКИ!$A$2:$L$1099,5,FALSE)</f>
        <v>#N/A</v>
      </c>
      <c r="E30" s="264" t="e">
        <f>VLOOKUP($F30,УЧАСТНИКИ!$A$2:$L$1099,8,FALSE)</f>
        <v>#N/A</v>
      </c>
      <c r="F30" s="175"/>
      <c r="G30" s="175"/>
      <c r="H30" s="175"/>
      <c r="I30" s="175"/>
      <c r="J30" s="180" t="e">
        <f>VLOOKUP($F30,УЧАСТНИКИ!$A$2:$L$1099,9,FALSE)</f>
        <v>#N/A</v>
      </c>
    </row>
    <row r="31" spans="1:11" x14ac:dyDescent="0.25">
      <c r="A31" s="175" t="s">
        <v>45</v>
      </c>
      <c r="B31" s="176" t="e">
        <f>VLOOKUP($F31,УЧАСТНИКИ!$A$2:$L$1099,3,FALSE)</f>
        <v>#N/A</v>
      </c>
      <c r="C31" s="177" t="e">
        <f>VLOOKUP($F31,УЧАСТНИКИ!$A$2:$L$1099,4,FALSE)</f>
        <v>#N/A</v>
      </c>
      <c r="D31" s="225" t="e">
        <f>VLOOKUP($F31,УЧАСТНИКИ!$A$2:$L$1099,5,FALSE)</f>
        <v>#N/A</v>
      </c>
      <c r="E31" s="264" t="e">
        <f>VLOOKUP($F31,УЧАСТНИКИ!$A$2:$L$1099,8,FALSE)</f>
        <v>#N/A</v>
      </c>
      <c r="F31" s="175"/>
      <c r="G31" s="175"/>
      <c r="H31" s="175"/>
      <c r="I31" s="175"/>
      <c r="J31" s="180" t="e">
        <f>VLOOKUP($F31,УЧАСТНИКИ!$A$2:$L$1099,9,FALSE)</f>
        <v>#N/A</v>
      </c>
    </row>
    <row r="32" spans="1:11" x14ac:dyDescent="0.25">
      <c r="A32" s="175" t="s">
        <v>46</v>
      </c>
      <c r="B32" s="176" t="e">
        <f>VLOOKUP($F32,УЧАСТНИКИ!$A$2:$L$1099,3,FALSE)</f>
        <v>#N/A</v>
      </c>
      <c r="C32" s="177" t="e">
        <f>VLOOKUP($F32,УЧАСТНИКИ!$A$2:$L$1099,4,FALSE)</f>
        <v>#N/A</v>
      </c>
      <c r="D32" s="225" t="e">
        <f>VLOOKUP($F32,УЧАСТНИКИ!$A$2:$L$1099,5,FALSE)</f>
        <v>#N/A</v>
      </c>
      <c r="E32" s="264" t="e">
        <f>VLOOKUP($F32,УЧАСТНИКИ!$A$2:$L$1099,8,FALSE)</f>
        <v>#N/A</v>
      </c>
      <c r="F32" s="175"/>
      <c r="G32" s="175"/>
      <c r="H32" s="175"/>
      <c r="I32" s="175"/>
      <c r="J32" s="180" t="e">
        <f>VLOOKUP($F32,УЧАСТНИКИ!$A$2:$L$1099,9,FALSE)</f>
        <v>#N/A</v>
      </c>
    </row>
    <row r="33" spans="1:12" x14ac:dyDescent="0.25">
      <c r="A33" s="175" t="s">
        <v>47</v>
      </c>
      <c r="B33" s="176" t="e">
        <f>VLOOKUP($F33,УЧАСТНИКИ!$A$2:$L$1099,3,FALSE)</f>
        <v>#N/A</v>
      </c>
      <c r="C33" s="177" t="e">
        <f>VLOOKUP($F33,УЧАСТНИКИ!$A$2:$L$1099,4,FALSE)</f>
        <v>#N/A</v>
      </c>
      <c r="D33" s="225" t="e">
        <f>VLOOKUP($F33,УЧАСТНИКИ!$A$2:$L$1099,5,FALSE)</f>
        <v>#N/A</v>
      </c>
      <c r="E33" s="264" t="e">
        <f>VLOOKUP($F33,УЧАСТНИКИ!$A$2:$L$1099,8,FALSE)</f>
        <v>#N/A</v>
      </c>
      <c r="F33" s="175"/>
      <c r="G33" s="175"/>
      <c r="H33" s="175"/>
      <c r="I33" s="175"/>
      <c r="J33" s="180" t="e">
        <f>VLOOKUP($F33,УЧАСТНИКИ!$A$2:$L$1099,9,FALSE)</f>
        <v>#N/A</v>
      </c>
    </row>
    <row r="34" spans="1:12" x14ac:dyDescent="0.25">
      <c r="A34" s="175" t="s">
        <v>48</v>
      </c>
      <c r="B34" s="176" t="e">
        <f>VLOOKUP($F34,УЧАСТНИКИ!$A$2:$L$1099,3,FALSE)</f>
        <v>#N/A</v>
      </c>
      <c r="C34" s="177" t="e">
        <f>VLOOKUP($F34,УЧАСТНИКИ!$A$2:$L$1099,4,FALSE)</f>
        <v>#N/A</v>
      </c>
      <c r="D34" s="225" t="e">
        <f>VLOOKUP($F34,УЧАСТНИКИ!$A$2:$L$1099,5,FALSE)</f>
        <v>#N/A</v>
      </c>
      <c r="E34" s="264" t="e">
        <f>VLOOKUP($F34,УЧАСТНИКИ!$A$2:$L$1099,8,FALSE)</f>
        <v>#N/A</v>
      </c>
      <c r="F34" s="175"/>
      <c r="G34" s="175"/>
      <c r="H34" s="175"/>
      <c r="I34" s="175"/>
      <c r="J34" s="180" t="e">
        <f>VLOOKUP($F34,УЧАСТНИКИ!$A$2:$L$1099,9,FALSE)</f>
        <v>#N/A</v>
      </c>
    </row>
    <row r="35" spans="1:12" x14ac:dyDescent="0.25">
      <c r="A35" s="175">
        <v>8</v>
      </c>
      <c r="B35" s="176" t="e">
        <f>VLOOKUP($F35,УЧАСТНИКИ!$A$2:$L$1099,3,FALSE)</f>
        <v>#N/A</v>
      </c>
      <c r="C35" s="177" t="e">
        <f>VLOOKUP($F35,УЧАСТНИКИ!$A$2:$L$1099,4,FALSE)</f>
        <v>#N/A</v>
      </c>
      <c r="D35" s="225" t="e">
        <f>VLOOKUP($F35,УЧАСТНИКИ!$A$2:$L$1099,5,FALSE)</f>
        <v>#N/A</v>
      </c>
      <c r="E35" s="264" t="e">
        <f>VLOOKUP($F35,УЧАСТНИКИ!$A$2:$L$1099,8,FALSE)</f>
        <v>#N/A</v>
      </c>
      <c r="F35" s="175"/>
      <c r="G35" s="175"/>
      <c r="H35" s="175"/>
      <c r="I35" s="175"/>
      <c r="J35" s="180" t="e">
        <f>VLOOKUP($F35,УЧАСТНИКИ!$A$2:$L$1099,9,FALSE)</f>
        <v>#N/A</v>
      </c>
    </row>
    <row r="36" spans="1:12" x14ac:dyDescent="0.25">
      <c r="A36" s="221"/>
      <c r="B36" s="222" t="s">
        <v>52</v>
      </c>
      <c r="C36" s="223"/>
      <c r="D36" s="223"/>
      <c r="E36" s="223"/>
      <c r="F36" s="223"/>
      <c r="G36" s="223"/>
      <c r="H36" s="223"/>
      <c r="I36" s="223"/>
      <c r="J36" s="224"/>
    </row>
    <row r="37" spans="1:12" x14ac:dyDescent="0.25">
      <c r="A37" s="175" t="s">
        <v>42</v>
      </c>
      <c r="B37" s="176" t="e">
        <f>VLOOKUP($F37,УЧАСТНИКИ!$A$2:$L$1099,3,FALSE)</f>
        <v>#N/A</v>
      </c>
      <c r="C37" s="177" t="e">
        <f>VLOOKUP($F37,УЧАСТНИКИ!$A$2:$L$1099,4,FALSE)</f>
        <v>#N/A</v>
      </c>
      <c r="D37" s="225" t="e">
        <f>VLOOKUP($F37,УЧАСТНИКИ!$A$2:$L$1099,5,FALSE)</f>
        <v>#N/A</v>
      </c>
      <c r="E37" s="264" t="e">
        <f>VLOOKUP($F37,УЧАСТНИКИ!$A$2:$L$1099,8,FALSE)</f>
        <v>#N/A</v>
      </c>
      <c r="F37" s="175"/>
      <c r="G37" s="175"/>
      <c r="H37" s="175"/>
      <c r="I37" s="175"/>
      <c r="J37" s="180" t="e">
        <f>VLOOKUP($F37,УЧАСТНИКИ!$A$2:$L$1099,9,FALSE)</f>
        <v>#N/A</v>
      </c>
    </row>
    <row r="38" spans="1:12" x14ac:dyDescent="0.25">
      <c r="A38" s="175" t="s">
        <v>43</v>
      </c>
      <c r="B38" s="176" t="e">
        <f>VLOOKUP($F38,УЧАСТНИКИ!$A$2:$L$1099,3,FALSE)</f>
        <v>#N/A</v>
      </c>
      <c r="C38" s="177" t="e">
        <f>VLOOKUP($F38,УЧАСТНИКИ!$A$2:$L$1099,4,FALSE)</f>
        <v>#N/A</v>
      </c>
      <c r="D38" s="225" t="e">
        <f>VLOOKUP($F38,УЧАСТНИКИ!$A$2:$L$1099,5,FALSE)</f>
        <v>#N/A</v>
      </c>
      <c r="E38" s="264" t="e">
        <f>VLOOKUP($F38,УЧАСТНИКИ!$A$2:$L$1099,8,FALSE)</f>
        <v>#N/A</v>
      </c>
      <c r="F38" s="175"/>
      <c r="G38" s="175"/>
      <c r="H38" s="175"/>
      <c r="I38" s="175"/>
      <c r="J38" s="180" t="e">
        <f>VLOOKUP($F38,УЧАСТНИКИ!$A$2:$L$1099,9,FALSE)</f>
        <v>#N/A</v>
      </c>
    </row>
    <row r="39" spans="1:12" x14ac:dyDescent="0.25">
      <c r="A39" s="175" t="s">
        <v>44</v>
      </c>
      <c r="B39" s="176" t="e">
        <f>VLOOKUP($F39,УЧАСТНИКИ!$A$2:$L$1099,3,FALSE)</f>
        <v>#N/A</v>
      </c>
      <c r="C39" s="177" t="e">
        <f>VLOOKUP($F39,УЧАСТНИКИ!$A$2:$L$1099,4,FALSE)</f>
        <v>#N/A</v>
      </c>
      <c r="D39" s="225" t="e">
        <f>VLOOKUP($F39,УЧАСТНИКИ!$A$2:$L$1099,5,FALSE)</f>
        <v>#N/A</v>
      </c>
      <c r="E39" s="264" t="e">
        <f>VLOOKUP($F39,УЧАСТНИКИ!$A$2:$L$1099,8,FALSE)</f>
        <v>#N/A</v>
      </c>
      <c r="F39" s="175"/>
      <c r="G39" s="175"/>
      <c r="H39" s="175"/>
      <c r="I39" s="175"/>
      <c r="J39" s="180" t="e">
        <f>VLOOKUP($F39,УЧАСТНИКИ!$A$2:$L$1099,9,FALSE)</f>
        <v>#N/A</v>
      </c>
    </row>
    <row r="40" spans="1:12" x14ac:dyDescent="0.25">
      <c r="A40" s="175" t="s">
        <v>45</v>
      </c>
      <c r="B40" s="176" t="e">
        <f>VLOOKUP($F40,УЧАСТНИКИ!$A$2:$L$1099,3,FALSE)</f>
        <v>#N/A</v>
      </c>
      <c r="C40" s="177" t="e">
        <f>VLOOKUP($F40,УЧАСТНИКИ!$A$2:$L$1099,4,FALSE)</f>
        <v>#N/A</v>
      </c>
      <c r="D40" s="225" t="e">
        <f>VLOOKUP($F40,УЧАСТНИКИ!$A$2:$L$1099,5,FALSE)</f>
        <v>#N/A</v>
      </c>
      <c r="E40" s="264" t="e">
        <f>VLOOKUP($F40,УЧАСТНИКИ!$A$2:$L$1099,8,FALSE)</f>
        <v>#N/A</v>
      </c>
      <c r="F40" s="175"/>
      <c r="G40" s="175"/>
      <c r="H40" s="175"/>
      <c r="I40" s="175"/>
      <c r="J40" s="180" t="e">
        <f>VLOOKUP($F40,УЧАСТНИКИ!$A$2:$L$1099,9,FALSE)</f>
        <v>#N/A</v>
      </c>
      <c r="L40" s="14"/>
    </row>
    <row r="41" spans="1:12" x14ac:dyDescent="0.25">
      <c r="A41" s="175" t="s">
        <v>46</v>
      </c>
      <c r="B41" s="176" t="e">
        <f>VLOOKUP($F41,УЧАСТНИКИ!$A$2:$L$1099,3,FALSE)</f>
        <v>#N/A</v>
      </c>
      <c r="C41" s="177" t="e">
        <f>VLOOKUP($F41,УЧАСТНИКИ!$A$2:$L$1099,4,FALSE)</f>
        <v>#N/A</v>
      </c>
      <c r="D41" s="225" t="e">
        <f>VLOOKUP($F41,УЧАСТНИКИ!$A$2:$L$1099,5,FALSE)</f>
        <v>#N/A</v>
      </c>
      <c r="E41" s="264" t="e">
        <f>VLOOKUP($F41,УЧАСТНИКИ!$A$2:$L$1099,8,FALSE)</f>
        <v>#N/A</v>
      </c>
      <c r="F41" s="175"/>
      <c r="G41" s="175"/>
      <c r="H41" s="175"/>
      <c r="I41" s="175"/>
      <c r="J41" s="180" t="e">
        <f>VLOOKUP($F41,УЧАСТНИКИ!$A$2:$L$1099,9,FALSE)</f>
        <v>#N/A</v>
      </c>
    </row>
    <row r="42" spans="1:12" x14ac:dyDescent="0.25">
      <c r="A42" s="175" t="s">
        <v>47</v>
      </c>
      <c r="B42" s="176" t="e">
        <f>VLOOKUP($F42,УЧАСТНИКИ!$A$2:$L$1099,3,FALSE)</f>
        <v>#N/A</v>
      </c>
      <c r="C42" s="177" t="e">
        <f>VLOOKUP($F42,УЧАСТНИКИ!$A$2:$L$1099,4,FALSE)</f>
        <v>#N/A</v>
      </c>
      <c r="D42" s="225" t="e">
        <f>VLOOKUP($F42,УЧАСТНИКИ!$A$2:$L$1099,5,FALSE)</f>
        <v>#N/A</v>
      </c>
      <c r="E42" s="264" t="e">
        <f>VLOOKUP($F42,УЧАСТНИКИ!$A$2:$L$1099,8,FALSE)</f>
        <v>#N/A</v>
      </c>
      <c r="F42" s="175"/>
      <c r="G42" s="175"/>
      <c r="H42" s="175"/>
      <c r="I42" s="175"/>
      <c r="J42" s="180" t="e">
        <f>VLOOKUP($F42,УЧАСТНИКИ!$A$2:$L$1099,9,FALSE)</f>
        <v>#N/A</v>
      </c>
    </row>
    <row r="43" spans="1:12" x14ac:dyDescent="0.25">
      <c r="A43" s="175" t="s">
        <v>48</v>
      </c>
      <c r="B43" s="176" t="e">
        <f>VLOOKUP($F43,УЧАСТНИКИ!$A$2:$L$1099,3,FALSE)</f>
        <v>#N/A</v>
      </c>
      <c r="C43" s="177" t="e">
        <f>VLOOKUP($F43,УЧАСТНИКИ!$A$2:$L$1099,4,FALSE)</f>
        <v>#N/A</v>
      </c>
      <c r="D43" s="225" t="e">
        <f>VLOOKUP($F43,УЧАСТНИКИ!$A$2:$L$1099,5,FALSE)</f>
        <v>#N/A</v>
      </c>
      <c r="E43" s="264" t="e">
        <f>VLOOKUP($F43,УЧАСТНИКИ!$A$2:$L$1099,8,FALSE)</f>
        <v>#N/A</v>
      </c>
      <c r="F43" s="175"/>
      <c r="G43" s="175"/>
      <c r="H43" s="175"/>
      <c r="I43" s="175"/>
      <c r="J43" s="180" t="e">
        <f>VLOOKUP($F43,УЧАСТНИКИ!$A$2:$L$1099,9,FALSE)</f>
        <v>#N/A</v>
      </c>
    </row>
    <row r="44" spans="1:12" x14ac:dyDescent="0.25">
      <c r="A44" s="175" t="s">
        <v>71</v>
      </c>
      <c r="B44" s="176" t="e">
        <f>VLOOKUP($F44,УЧАСТНИКИ!$A$2:$L$1099,3,FALSE)</f>
        <v>#N/A</v>
      </c>
      <c r="C44" s="177" t="e">
        <f>VLOOKUP($F44,УЧАСТНИКИ!$A$2:$L$1099,4,FALSE)</f>
        <v>#N/A</v>
      </c>
      <c r="D44" s="225" t="e">
        <f>VLOOKUP($F44,УЧАСТНИКИ!$A$2:$L$1099,5,FALSE)</f>
        <v>#N/A</v>
      </c>
      <c r="E44" s="264" t="e">
        <f>VLOOKUP($F44,УЧАСТНИКИ!$A$2:$L$1099,8,FALSE)</f>
        <v>#N/A</v>
      </c>
      <c r="F44" s="175"/>
      <c r="G44" s="175"/>
      <c r="H44" s="175"/>
      <c r="I44" s="175"/>
      <c r="J44" s="180" t="e">
        <f>VLOOKUP($F44,УЧАСТНИКИ!$A$2:$L$1099,9,FALSE)</f>
        <v>#N/A</v>
      </c>
    </row>
    <row r="45" spans="1:12" x14ac:dyDescent="0.25">
      <c r="A45" s="221"/>
      <c r="B45" s="222" t="s">
        <v>63</v>
      </c>
      <c r="C45" s="223"/>
      <c r="D45" s="223"/>
      <c r="E45" s="223"/>
      <c r="F45" s="223"/>
      <c r="G45" s="223"/>
      <c r="H45" s="223"/>
      <c r="I45" s="223"/>
      <c r="J45" s="224"/>
      <c r="K45" s="8"/>
    </row>
    <row r="46" spans="1:12" x14ac:dyDescent="0.25">
      <c r="A46" s="175" t="s">
        <v>42</v>
      </c>
      <c r="B46" s="176" t="e">
        <f>VLOOKUP($F46,УЧАСТНИКИ!$A$2:$L$1099,3,FALSE)</f>
        <v>#N/A</v>
      </c>
      <c r="C46" s="177" t="e">
        <f>VLOOKUP($F46,УЧАСТНИКИ!$A$2:$L$1099,4,FALSE)</f>
        <v>#N/A</v>
      </c>
      <c r="D46" s="225" t="e">
        <f>VLOOKUP($F46,УЧАСТНИКИ!$A$2:$L$1099,5,FALSE)</f>
        <v>#N/A</v>
      </c>
      <c r="E46" s="264" t="e">
        <f>VLOOKUP($F46,УЧАСТНИКИ!$A$2:$L$1099,8,FALSE)</f>
        <v>#N/A</v>
      </c>
      <c r="F46" s="175"/>
      <c r="G46" s="175"/>
      <c r="H46" s="175"/>
      <c r="I46" s="175"/>
      <c r="J46" s="180" t="e">
        <f>VLOOKUP($F46,УЧАСТНИКИ!$A$2:$L$1099,9,FALSE)</f>
        <v>#N/A</v>
      </c>
    </row>
    <row r="47" spans="1:12" x14ac:dyDescent="0.25">
      <c r="A47" s="175" t="s">
        <v>43</v>
      </c>
      <c r="B47" s="176" t="e">
        <f>VLOOKUP($F47,УЧАСТНИКИ!$A$2:$L$1099,3,FALSE)</f>
        <v>#N/A</v>
      </c>
      <c r="C47" s="177" t="e">
        <f>VLOOKUP($F47,УЧАСТНИКИ!$A$2:$L$1099,4,FALSE)</f>
        <v>#N/A</v>
      </c>
      <c r="D47" s="225" t="e">
        <f>VLOOKUP($F47,УЧАСТНИКИ!$A$2:$L$1099,5,FALSE)</f>
        <v>#N/A</v>
      </c>
      <c r="E47" s="264" t="e">
        <f>VLOOKUP($F47,УЧАСТНИКИ!$A$2:$L$1099,8,FALSE)</f>
        <v>#N/A</v>
      </c>
      <c r="F47" s="175"/>
      <c r="G47" s="175"/>
      <c r="H47" s="175"/>
      <c r="I47" s="175"/>
      <c r="J47" s="180" t="e">
        <f>VLOOKUP($F47,УЧАСТНИКИ!$A$2:$L$1099,9,FALSE)</f>
        <v>#N/A</v>
      </c>
    </row>
    <row r="48" spans="1:12" x14ac:dyDescent="0.25">
      <c r="A48" s="175" t="s">
        <v>44</v>
      </c>
      <c r="B48" s="176" t="e">
        <f>VLOOKUP($F48,УЧАСТНИКИ!$A$2:$L$1099,3,FALSE)</f>
        <v>#N/A</v>
      </c>
      <c r="C48" s="177" t="e">
        <f>VLOOKUP($F48,УЧАСТНИКИ!$A$2:$L$1099,4,FALSE)</f>
        <v>#N/A</v>
      </c>
      <c r="D48" s="225" t="e">
        <f>VLOOKUP($F48,УЧАСТНИКИ!$A$2:$L$1099,5,FALSE)</f>
        <v>#N/A</v>
      </c>
      <c r="E48" s="264" t="e">
        <f>VLOOKUP($F48,УЧАСТНИКИ!$A$2:$L$1099,8,FALSE)</f>
        <v>#N/A</v>
      </c>
      <c r="F48" s="175"/>
      <c r="G48" s="175"/>
      <c r="H48" s="175"/>
      <c r="I48" s="175"/>
      <c r="J48" s="180" t="e">
        <f>VLOOKUP($F48,УЧАСТНИКИ!$A$2:$L$1099,9,FALSE)</f>
        <v>#N/A</v>
      </c>
    </row>
    <row r="49" spans="1:11" x14ac:dyDescent="0.25">
      <c r="A49" s="175" t="s">
        <v>45</v>
      </c>
      <c r="B49" s="176" t="e">
        <f>VLOOKUP($F49,УЧАСТНИКИ!$A$2:$L$1099,3,FALSE)</f>
        <v>#N/A</v>
      </c>
      <c r="C49" s="177" t="e">
        <f>VLOOKUP($F49,УЧАСТНИКИ!$A$2:$L$1099,4,FALSE)</f>
        <v>#N/A</v>
      </c>
      <c r="D49" s="225" t="e">
        <f>VLOOKUP($F49,УЧАСТНИКИ!$A$2:$L$1099,5,FALSE)</f>
        <v>#N/A</v>
      </c>
      <c r="E49" s="264" t="e">
        <f>VLOOKUP($F49,УЧАСТНИКИ!$A$2:$L$1099,8,FALSE)</f>
        <v>#N/A</v>
      </c>
      <c r="F49" s="175"/>
      <c r="G49" s="175"/>
      <c r="H49" s="175"/>
      <c r="I49" s="175"/>
      <c r="J49" s="180" t="e">
        <f>VLOOKUP($F49,УЧАСТНИКИ!$A$2:$L$1099,9,FALSE)</f>
        <v>#N/A</v>
      </c>
    </row>
    <row r="50" spans="1:11" x14ac:dyDescent="0.25">
      <c r="A50" s="175" t="s">
        <v>46</v>
      </c>
      <c r="B50" s="176" t="e">
        <f>VLOOKUP($F50,УЧАСТНИКИ!$A$2:$L$1099,3,FALSE)</f>
        <v>#N/A</v>
      </c>
      <c r="C50" s="177" t="e">
        <f>VLOOKUP($F50,УЧАСТНИКИ!$A$2:$L$1099,4,FALSE)</f>
        <v>#N/A</v>
      </c>
      <c r="D50" s="225" t="e">
        <f>VLOOKUP($F50,УЧАСТНИКИ!$A$2:$L$1099,5,FALSE)</f>
        <v>#N/A</v>
      </c>
      <c r="E50" s="264" t="e">
        <f>VLOOKUP($F50,УЧАСТНИКИ!$A$2:$L$1099,8,FALSE)</f>
        <v>#N/A</v>
      </c>
      <c r="F50" s="175"/>
      <c r="G50" s="175"/>
      <c r="H50" s="175"/>
      <c r="I50" s="175"/>
      <c r="J50" s="180" t="e">
        <f>VLOOKUP($F50,УЧАСТНИКИ!$A$2:$L$1099,9,FALSE)</f>
        <v>#N/A</v>
      </c>
    </row>
    <row r="51" spans="1:11" x14ac:dyDescent="0.25">
      <c r="A51" s="175" t="s">
        <v>47</v>
      </c>
      <c r="B51" s="176" t="e">
        <f>VLOOKUP($F51,УЧАСТНИКИ!$A$2:$L$1099,3,FALSE)</f>
        <v>#N/A</v>
      </c>
      <c r="C51" s="177" t="e">
        <f>VLOOKUP($F51,УЧАСТНИКИ!$A$2:$L$1099,4,FALSE)</f>
        <v>#N/A</v>
      </c>
      <c r="D51" s="225" t="e">
        <f>VLOOKUP($F51,УЧАСТНИКИ!$A$2:$L$1099,5,FALSE)</f>
        <v>#N/A</v>
      </c>
      <c r="E51" s="264" t="e">
        <f>VLOOKUP($F51,УЧАСТНИКИ!$A$2:$L$1099,8,FALSE)</f>
        <v>#N/A</v>
      </c>
      <c r="F51" s="175"/>
      <c r="G51" s="175"/>
      <c r="H51" s="175"/>
      <c r="I51" s="175"/>
      <c r="J51" s="180" t="e">
        <f>VLOOKUP($F51,УЧАСТНИКИ!$A$2:$L$1099,9,FALSE)</f>
        <v>#N/A</v>
      </c>
    </row>
    <row r="52" spans="1:11" x14ac:dyDescent="0.25">
      <c r="A52" s="175" t="s">
        <v>48</v>
      </c>
      <c r="B52" s="176" t="e">
        <f>VLOOKUP($F52,УЧАСТНИКИ!$A$2:$L$1099,3,FALSE)</f>
        <v>#N/A</v>
      </c>
      <c r="C52" s="177" t="e">
        <f>VLOOKUP($F52,УЧАСТНИКИ!$A$2:$L$1099,4,FALSE)</f>
        <v>#N/A</v>
      </c>
      <c r="D52" s="225" t="e">
        <f>VLOOKUP($F52,УЧАСТНИКИ!$A$2:$L$1099,5,FALSE)</f>
        <v>#N/A</v>
      </c>
      <c r="E52" s="264" t="e">
        <f>VLOOKUP($F52,УЧАСТНИКИ!$A$2:$L$1099,8,FALSE)</f>
        <v>#N/A</v>
      </c>
      <c r="F52" s="175"/>
      <c r="G52" s="175"/>
      <c r="H52" s="175"/>
      <c r="I52" s="175"/>
      <c r="J52" s="180" t="e">
        <f>VLOOKUP($F52,УЧАСТНИКИ!$A$2:$L$1099,9,FALSE)</f>
        <v>#N/A</v>
      </c>
    </row>
    <row r="53" spans="1:11" x14ac:dyDescent="0.25">
      <c r="A53" s="175">
        <v>8</v>
      </c>
      <c r="B53" s="176" t="e">
        <f>VLOOKUP($F53,УЧАСТНИКИ!$A$2:$L$1099,3,FALSE)</f>
        <v>#N/A</v>
      </c>
      <c r="C53" s="177" t="e">
        <f>VLOOKUP($F53,УЧАСТНИКИ!$A$2:$L$1099,4,FALSE)</f>
        <v>#N/A</v>
      </c>
      <c r="D53" s="225" t="e">
        <f>VLOOKUP($F53,УЧАСТНИКИ!$A$2:$L$1099,5,FALSE)</f>
        <v>#N/A</v>
      </c>
      <c r="E53" s="264" t="e">
        <f>VLOOKUP($F53,УЧАСТНИКИ!$A$2:$L$1099,8,FALSE)</f>
        <v>#N/A</v>
      </c>
      <c r="F53" s="175"/>
      <c r="G53" s="175"/>
      <c r="H53" s="175"/>
      <c r="I53" s="175"/>
      <c r="J53" s="180" t="e">
        <f>VLOOKUP($F53,УЧАСТНИКИ!$A$2:$L$1099,9,FALSE)</f>
        <v>#N/A</v>
      </c>
    </row>
    <row r="54" spans="1:11" x14ac:dyDescent="0.25">
      <c r="A54" s="221"/>
      <c r="B54" s="222" t="s">
        <v>29</v>
      </c>
      <c r="C54" s="223"/>
      <c r="D54" s="223"/>
      <c r="E54" s="223"/>
      <c r="F54" s="223"/>
      <c r="G54" s="223"/>
      <c r="H54" s="223"/>
      <c r="I54" s="223"/>
      <c r="J54" s="224"/>
    </row>
    <row r="55" spans="1:11" x14ac:dyDescent="0.25">
      <c r="A55" s="175" t="s">
        <v>42</v>
      </c>
      <c r="B55" s="176" t="e">
        <f>VLOOKUP($F55,УЧАСТНИКИ!$A$2:$L$1099,3,FALSE)</f>
        <v>#N/A</v>
      </c>
      <c r="C55" s="177" t="e">
        <f>VLOOKUP($F55,УЧАСТНИКИ!$A$2:$L$1099,4,FALSE)</f>
        <v>#N/A</v>
      </c>
      <c r="D55" s="225" t="e">
        <f>VLOOKUP($F55,УЧАСТНИКИ!$A$2:$L$1099,5,FALSE)</f>
        <v>#N/A</v>
      </c>
      <c r="E55" s="264" t="e">
        <f>VLOOKUP($F55,УЧАСТНИКИ!$A$2:$L$1099,8,FALSE)</f>
        <v>#N/A</v>
      </c>
      <c r="F55" s="175"/>
      <c r="G55" s="175"/>
      <c r="H55" s="175"/>
      <c r="I55" s="175"/>
      <c r="J55" s="180" t="e">
        <f>VLOOKUP($F55,УЧАСТНИКИ!$A$2:$L$1099,9,FALSE)</f>
        <v>#N/A</v>
      </c>
    </row>
    <row r="56" spans="1:11" x14ac:dyDescent="0.25">
      <c r="A56" s="175" t="s">
        <v>43</v>
      </c>
      <c r="B56" s="176" t="e">
        <f>VLOOKUP($F56,УЧАСТНИКИ!$A$2:$L$1099,3,FALSE)</f>
        <v>#N/A</v>
      </c>
      <c r="C56" s="177" t="e">
        <f>VLOOKUP($F56,УЧАСТНИКИ!$A$2:$L$1099,4,FALSE)</f>
        <v>#N/A</v>
      </c>
      <c r="D56" s="225" t="e">
        <f>VLOOKUP($F56,УЧАСТНИКИ!$A$2:$L$1099,5,FALSE)</f>
        <v>#N/A</v>
      </c>
      <c r="E56" s="264" t="e">
        <f>VLOOKUP($F56,УЧАСТНИКИ!$A$2:$L$1099,8,FALSE)</f>
        <v>#N/A</v>
      </c>
      <c r="F56" s="175"/>
      <c r="G56" s="175"/>
      <c r="H56" s="175"/>
      <c r="I56" s="175"/>
      <c r="J56" s="180" t="e">
        <f>VLOOKUP($F56,УЧАСТНИКИ!$A$2:$L$1099,9,FALSE)</f>
        <v>#N/A</v>
      </c>
    </row>
    <row r="57" spans="1:11" x14ac:dyDescent="0.25">
      <c r="A57" s="175" t="s">
        <v>44</v>
      </c>
      <c r="B57" s="176" t="e">
        <f>VLOOKUP($F57,УЧАСТНИКИ!$A$2:$L$1099,3,FALSE)</f>
        <v>#N/A</v>
      </c>
      <c r="C57" s="177" t="e">
        <f>VLOOKUP($F57,УЧАСТНИКИ!$A$2:$L$1099,4,FALSE)</f>
        <v>#N/A</v>
      </c>
      <c r="D57" s="225" t="e">
        <f>VLOOKUP($F57,УЧАСТНИКИ!$A$2:$L$1099,5,FALSE)</f>
        <v>#N/A</v>
      </c>
      <c r="E57" s="264" t="e">
        <f>VLOOKUP($F57,УЧАСТНИКИ!$A$2:$L$1099,8,FALSE)</f>
        <v>#N/A</v>
      </c>
      <c r="F57" s="175"/>
      <c r="G57" s="175"/>
      <c r="H57" s="175"/>
      <c r="I57" s="175"/>
      <c r="J57" s="180" t="e">
        <f>VLOOKUP($F57,УЧАСТНИКИ!$A$2:$L$1099,9,FALSE)</f>
        <v>#N/A</v>
      </c>
    </row>
    <row r="58" spans="1:11" x14ac:dyDescent="0.25">
      <c r="A58" s="175" t="s">
        <v>45</v>
      </c>
      <c r="B58" s="176" t="e">
        <f>VLOOKUP($F58,УЧАСТНИКИ!$A$2:$L$1099,3,FALSE)</f>
        <v>#N/A</v>
      </c>
      <c r="C58" s="177" t="e">
        <f>VLOOKUP($F58,УЧАСТНИКИ!$A$2:$L$1099,4,FALSE)</f>
        <v>#N/A</v>
      </c>
      <c r="D58" s="225" t="e">
        <f>VLOOKUP($F58,УЧАСТНИКИ!$A$2:$L$1099,5,FALSE)</f>
        <v>#N/A</v>
      </c>
      <c r="E58" s="264" t="e">
        <f>VLOOKUP($F58,УЧАСТНИКИ!$A$2:$L$1099,8,FALSE)</f>
        <v>#N/A</v>
      </c>
      <c r="F58" s="175"/>
      <c r="G58" s="175"/>
      <c r="H58" s="175"/>
      <c r="I58" s="175"/>
      <c r="J58" s="180" t="e">
        <f>VLOOKUP($F58,УЧАСТНИКИ!$A$2:$L$1099,9,FALSE)</f>
        <v>#N/A</v>
      </c>
    </row>
    <row r="59" spans="1:11" x14ac:dyDescent="0.25">
      <c r="A59" s="175" t="s">
        <v>46</v>
      </c>
      <c r="B59" s="176" t="e">
        <f>VLOOKUP($F59,УЧАСТНИКИ!$A$2:$L$1099,3,FALSE)</f>
        <v>#N/A</v>
      </c>
      <c r="C59" s="177" t="e">
        <f>VLOOKUP($F59,УЧАСТНИКИ!$A$2:$L$1099,4,FALSE)</f>
        <v>#N/A</v>
      </c>
      <c r="D59" s="225" t="e">
        <f>VLOOKUP($F59,УЧАСТНИКИ!$A$2:$L$1099,5,FALSE)</f>
        <v>#N/A</v>
      </c>
      <c r="E59" s="264" t="e">
        <f>VLOOKUP($F59,УЧАСТНИКИ!$A$2:$L$1099,8,FALSE)</f>
        <v>#N/A</v>
      </c>
      <c r="F59" s="175"/>
      <c r="G59" s="175"/>
      <c r="H59" s="175"/>
      <c r="I59" s="175"/>
      <c r="J59" s="180" t="e">
        <f>VLOOKUP($F59,УЧАСТНИКИ!$A$2:$L$1099,9,FALSE)</f>
        <v>#N/A</v>
      </c>
    </row>
    <row r="60" spans="1:11" x14ac:dyDescent="0.25">
      <c r="A60" s="175" t="s">
        <v>47</v>
      </c>
      <c r="B60" s="176" t="e">
        <f>VLOOKUP($F60,УЧАСТНИКИ!$A$2:$L$1099,3,FALSE)</f>
        <v>#N/A</v>
      </c>
      <c r="C60" s="177" t="e">
        <f>VLOOKUP($F60,УЧАСТНИКИ!$A$2:$L$1099,4,FALSE)</f>
        <v>#N/A</v>
      </c>
      <c r="D60" s="225" t="e">
        <f>VLOOKUP($F60,УЧАСТНИКИ!$A$2:$L$1099,5,FALSE)</f>
        <v>#N/A</v>
      </c>
      <c r="E60" s="264" t="e">
        <f>VLOOKUP($F60,УЧАСТНИКИ!$A$2:$L$1099,8,FALSE)</f>
        <v>#N/A</v>
      </c>
      <c r="F60" s="175"/>
      <c r="G60" s="175"/>
      <c r="H60" s="175"/>
      <c r="I60" s="175"/>
      <c r="J60" s="180" t="e">
        <f>VLOOKUP($F60,УЧАСТНИКИ!$A$2:$L$1099,9,FALSE)</f>
        <v>#N/A</v>
      </c>
    </row>
    <row r="61" spans="1:11" x14ac:dyDescent="0.25">
      <c r="A61" s="175" t="s">
        <v>48</v>
      </c>
      <c r="B61" s="176" t="e">
        <f>VLOOKUP($F61,УЧАСТНИКИ!$A$2:$L$1099,3,FALSE)</f>
        <v>#N/A</v>
      </c>
      <c r="C61" s="177" t="e">
        <f>VLOOKUP($F61,УЧАСТНИКИ!$A$2:$L$1099,4,FALSE)</f>
        <v>#N/A</v>
      </c>
      <c r="D61" s="225" t="e">
        <f>VLOOKUP($F61,УЧАСТНИКИ!$A$2:$L$1099,5,FALSE)</f>
        <v>#N/A</v>
      </c>
      <c r="E61" s="264" t="e">
        <f>VLOOKUP($F61,УЧАСТНИКИ!$A$2:$L$1099,8,FALSE)</f>
        <v>#N/A</v>
      </c>
      <c r="F61" s="175"/>
      <c r="G61" s="175"/>
      <c r="H61" s="175"/>
      <c r="I61" s="175"/>
      <c r="J61" s="180" t="e">
        <f>VLOOKUP($F61,УЧАСТНИКИ!$A$2:$L$1099,9,FALSE)</f>
        <v>#N/A</v>
      </c>
    </row>
    <row r="62" spans="1:11" x14ac:dyDescent="0.25">
      <c r="A62" s="175">
        <v>8</v>
      </c>
      <c r="B62" s="176" t="e">
        <f>VLOOKUP($F62,УЧАСТНИКИ!$A$2:$L$1099,3,FALSE)</f>
        <v>#N/A</v>
      </c>
      <c r="C62" s="177" t="e">
        <f>VLOOKUP($F62,УЧАСТНИКИ!$A$2:$L$1099,4,FALSE)</f>
        <v>#N/A</v>
      </c>
      <c r="D62" s="225" t="e">
        <f>VLOOKUP($F62,УЧАСТНИКИ!$A$2:$L$1099,5,FALSE)</f>
        <v>#N/A</v>
      </c>
      <c r="E62" s="264" t="e">
        <f>VLOOKUP($F62,УЧАСТНИКИ!$A$2:$L$1099,8,FALSE)</f>
        <v>#N/A</v>
      </c>
      <c r="F62" s="175"/>
      <c r="G62" s="175"/>
      <c r="H62" s="175"/>
      <c r="I62" s="175"/>
      <c r="J62" s="180" t="e">
        <f>VLOOKUP($F62,УЧАСТНИКИ!$A$2:$L$1099,9,FALSE)</f>
        <v>#N/A</v>
      </c>
    </row>
    <row r="63" spans="1:11" x14ac:dyDescent="0.25">
      <c r="K63" s="28"/>
    </row>
    <row r="64" spans="1:11" ht="15.6" x14ac:dyDescent="0.3">
      <c r="A64" s="228" t="s">
        <v>65</v>
      </c>
      <c r="B64" s="189"/>
      <c r="D64" s="228"/>
      <c r="E64" s="262"/>
      <c r="J64" s="28"/>
      <c r="K64" s="28"/>
    </row>
    <row r="65" spans="1:11" ht="15.6" x14ac:dyDescent="0.3">
      <c r="A65" s="228" t="s">
        <v>60</v>
      </c>
      <c r="K65" s="28"/>
    </row>
    <row r="66" spans="1:11" ht="15.6" x14ac:dyDescent="0.3">
      <c r="A66" s="228" t="s">
        <v>62</v>
      </c>
      <c r="B66" s="228"/>
      <c r="K66" s="28"/>
    </row>
    <row r="67" spans="1:11" ht="15.6" x14ac:dyDescent="0.3">
      <c r="A67" s="228" t="s">
        <v>61</v>
      </c>
      <c r="B67" s="2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</sheetData>
  <mergeCells count="6"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39" bottom="0.2" header="0.27559055118110237" footer="0.19685039370078741"/>
  <pageSetup paperSize="9" scale="95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A1:N107"/>
  <sheetViews>
    <sheetView view="pageBreakPreview" zoomScale="115" zoomScaleNormal="80" zoomScaleSheetLayoutView="115" workbookViewId="0">
      <selection activeCell="D15" sqref="D15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3" style="163" customWidth="1"/>
    <col min="4" max="4" width="26.5546875" style="163" customWidth="1"/>
    <col min="5" max="5" width="9.6640625" style="163" customWidth="1"/>
    <col min="6" max="6" width="9.33203125" style="163" customWidth="1"/>
    <col min="7" max="7" width="6.88671875" style="163" customWidth="1"/>
    <col min="8" max="8" width="17.6640625" style="163" customWidth="1"/>
    <col min="9" max="9" width="6.88671875" style="163" customWidth="1"/>
    <col min="10" max="10" width="11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43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ht="14.4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248"/>
    </row>
    <row r="5" spans="1:14" ht="14.4" x14ac:dyDescent="0.25">
      <c r="A5" s="303" t="s">
        <v>194</v>
      </c>
      <c r="B5" s="303"/>
      <c r="C5" s="303"/>
      <c r="D5" s="303"/>
      <c r="E5" s="303"/>
      <c r="F5" s="303"/>
      <c r="G5" s="303"/>
      <c r="H5" s="303"/>
      <c r="I5" s="303"/>
      <c r="J5" s="303"/>
      <c r="K5" s="248"/>
    </row>
    <row r="6" spans="1:14" x14ac:dyDescent="0.25">
      <c r="A6" s="297"/>
      <c r="B6" s="297"/>
      <c r="C6" s="166"/>
      <c r="D6" s="14"/>
      <c r="E6" s="14"/>
      <c r="I6" s="19"/>
      <c r="J6" s="14" t="s">
        <v>216</v>
      </c>
      <c r="K6" s="166"/>
    </row>
    <row r="7" spans="1:14" ht="12.75" customHeight="1" x14ac:dyDescent="0.25">
      <c r="A7" s="215"/>
      <c r="B7" s="67" t="s">
        <v>188</v>
      </c>
      <c r="C7" s="166" t="s">
        <v>1490</v>
      </c>
      <c r="D7" s="19" t="str">
        <f>d_1</f>
        <v>28.05.2019г.</v>
      </c>
      <c r="E7" s="19"/>
      <c r="F7" s="217"/>
      <c r="G7" s="241"/>
      <c r="H7" s="217"/>
      <c r="I7" s="217"/>
      <c r="J7" s="247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190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176" t="str">
        <f>VLOOKUP($F10,УЧАСТНИКИ!$A$2:$L$1099,3,FALSE)</f>
        <v>Беспалова Екатерина</v>
      </c>
      <c r="C10" s="177" t="str">
        <f>VLOOKUP($F10,УЧАСТНИКИ!$A$2:$L$1099,4,FALSE)</f>
        <v>21.11.1997</v>
      </c>
      <c r="D10" s="225" t="str">
        <f>VLOOKUP($F10,УЧАСТНИКИ!$A$2:$L$1099,5,FALSE)</f>
        <v>Москва Смоленская область</v>
      </c>
      <c r="E10" s="264" t="str">
        <f>VLOOKUP($F10,УЧАСТНИКИ!$A$2:$L$1099,8,FALSE)</f>
        <v>КМС</v>
      </c>
      <c r="F10" s="226" t="s">
        <v>1460</v>
      </c>
      <c r="G10" s="226"/>
      <c r="H10" s="175"/>
      <c r="I10" s="175"/>
      <c r="J10" s="180" t="str">
        <f>VLOOKUP($F10,УЧАСТНИКИ!$A$2:$L$1099,9,FALSE)</f>
        <v>Л</v>
      </c>
    </row>
    <row r="11" spans="1:14" x14ac:dyDescent="0.25">
      <c r="A11" s="175" t="s">
        <v>43</v>
      </c>
      <c r="B11" s="176" t="str">
        <f>VLOOKUP($F11,УЧАСТНИКИ!$A$2:$L$1099,3,FALSE)</f>
        <v>Большакова Дарья</v>
      </c>
      <c r="C11" s="177" t="str">
        <f>VLOOKUP($F11,УЧАСТНИКИ!$A$2:$L$1099,4,FALSE)</f>
        <v>24.07.1990</v>
      </c>
      <c r="D11" s="225" t="str">
        <f>VLOOKUP($F11,УЧАСТНИКИ!$A$2:$L$1099,5,FALSE)</f>
        <v xml:space="preserve">Санкт-Петербург </v>
      </c>
      <c r="E11" s="264" t="str">
        <f>VLOOKUP($F11,УЧАСТНИКИ!$A$2:$L$1099,8,FALSE)</f>
        <v>МС</v>
      </c>
      <c r="F11" s="175" t="s">
        <v>1348</v>
      </c>
      <c r="G11" s="175"/>
      <c r="H11" s="175"/>
      <c r="I11" s="175"/>
      <c r="J11" s="180" t="str">
        <f>VLOOKUP($F11,УЧАСТНИКИ!$A$2:$L$1099,9,FALSE)</f>
        <v>л</v>
      </c>
    </row>
    <row r="12" spans="1:14" x14ac:dyDescent="0.25">
      <c r="A12" s="175" t="s">
        <v>44</v>
      </c>
      <c r="B12" s="176" t="str">
        <f>VLOOKUP($F12,УЧАСТНИКИ!$A$2:$L$1099,3,FALSE)</f>
        <v>Купаева Анна</v>
      </c>
      <c r="C12" s="177" t="str">
        <f>VLOOKUP($F12,УЧАСТНИКИ!$A$2:$L$1099,4,FALSE)</f>
        <v>24.11.1990</v>
      </c>
      <c r="D12" s="225" t="str">
        <f>VLOOKUP($F12,УЧАСТНИКИ!$A$2:$L$1099,5,FALSE)</f>
        <v xml:space="preserve">Мурманская область </v>
      </c>
      <c r="E12" s="264" t="str">
        <f>VLOOKUP($F12,УЧАСТНИКИ!$A$2:$L$1099,8,FALSE)</f>
        <v>МС</v>
      </c>
      <c r="F12" s="175" t="s">
        <v>142</v>
      </c>
      <c r="G12" s="175"/>
      <c r="H12" s="175"/>
      <c r="I12" s="175"/>
      <c r="J12" s="180" t="str">
        <f>VLOOKUP($F12,УЧАСТНИКИ!$A$2:$L$1099,9,FALSE)</f>
        <v>К</v>
      </c>
    </row>
    <row r="13" spans="1:14" x14ac:dyDescent="0.25">
      <c r="A13" s="175" t="s">
        <v>45</v>
      </c>
      <c r="B13" s="176" t="str">
        <f>VLOOKUP($F13,УЧАСТНИКИ!$A$2:$L$1099,3,FALSE)</f>
        <v>Лунева Элина</v>
      </c>
      <c r="C13" s="177" t="str">
        <f>VLOOKUP($F13,УЧАСТНИКИ!$A$2:$L$1099,4,FALSE)</f>
        <v>29.01.1997</v>
      </c>
      <c r="D13" s="225" t="str">
        <f>VLOOKUP($F13,УЧАСТНИКИ!$A$2:$L$1099,5,FALSE)</f>
        <v xml:space="preserve">Челябинская область </v>
      </c>
      <c r="E13" s="264" t="str">
        <f>VLOOKUP($F13,УЧАСТНИКИ!$A$2:$L$1099,8,FALSE)</f>
        <v>КМС</v>
      </c>
      <c r="F13" s="175" t="s">
        <v>161</v>
      </c>
      <c r="G13" s="175"/>
      <c r="H13" s="175"/>
      <c r="I13" s="175"/>
      <c r="J13" s="180" t="str">
        <f>VLOOKUP($F13,УЧАСТНИКИ!$A$2:$L$1099,9,FALSE)</f>
        <v>К</v>
      </c>
      <c r="L13" s="14"/>
    </row>
    <row r="14" spans="1:14" x14ac:dyDescent="0.25">
      <c r="A14" s="175" t="s">
        <v>46</v>
      </c>
      <c r="B14" s="176" t="str">
        <f>VLOOKUP($F14,УЧАСТНИКИ!$A$2:$L$1099,3,FALSE)</f>
        <v>Малышенок Виолетта</v>
      </c>
      <c r="C14" s="177" t="str">
        <f>VLOOKUP($F14,УЧАСТНИКИ!$A$2:$L$1099,4,FALSE)</f>
        <v>27.02.1996</v>
      </c>
      <c r="D14" s="225" t="str">
        <f>VLOOKUP($F14,УЧАСТНИКИ!$A$2:$L$1099,5,FALSE)</f>
        <v xml:space="preserve">ЮФО (К) </v>
      </c>
      <c r="E14" s="264" t="str">
        <f>VLOOKUP($F14,УЧАСТНИКИ!$A$2:$L$1099,8,FALSE)</f>
        <v>1</v>
      </c>
      <c r="F14" s="175" t="s">
        <v>1453</v>
      </c>
      <c r="G14" s="175"/>
      <c r="H14" s="175"/>
      <c r="I14" s="175"/>
      <c r="J14" s="180" t="str">
        <f>VLOOKUP($F14,УЧАСТНИКИ!$A$2:$L$1099,9,FALSE)</f>
        <v>К</v>
      </c>
    </row>
    <row r="15" spans="1:14" x14ac:dyDescent="0.25">
      <c r="A15" s="175" t="s">
        <v>47</v>
      </c>
      <c r="B15" s="176" t="str">
        <f>VLOOKUP($F15,УЧАСТНИКИ!$A$2:$L$1099,3,FALSE)</f>
        <v>Онуфриенко Ольга</v>
      </c>
      <c r="C15" s="177" t="str">
        <f>VLOOKUP($F15,УЧАСТНИКИ!$A$2:$L$1099,4,FALSE)</f>
        <v>08.03.1988</v>
      </c>
      <c r="D15" s="225" t="str">
        <f>VLOOKUP($F15,УЧАСТНИКИ!$A$2:$L$1099,5,FALSE)</f>
        <v xml:space="preserve">Нижегородская область </v>
      </c>
      <c r="E15" s="264" t="str">
        <f>VLOOKUP($F15,УЧАСТНИКИ!$A$2:$L$1099,8,FALSE)</f>
        <v>МС</v>
      </c>
      <c r="F15" s="175" t="s">
        <v>1328</v>
      </c>
      <c r="G15" s="175"/>
      <c r="H15" s="175"/>
      <c r="I15" s="175"/>
      <c r="J15" s="180" t="str">
        <f>VLOOKUP($F15,УЧАСТНИКИ!$A$2:$L$1099,9,FALSE)</f>
        <v>К</v>
      </c>
    </row>
    <row r="16" spans="1:14" ht="26.4" x14ac:dyDescent="0.25">
      <c r="A16" s="175" t="s">
        <v>48</v>
      </c>
      <c r="B16" s="176" t="str">
        <f>VLOOKUP($F16,УЧАСТНИКИ!$A$2:$L$1099,3,FALSE)</f>
        <v>Паушкина Елена</v>
      </c>
      <c r="C16" s="177" t="str">
        <f>VLOOKUP($F16,УЧАСТНИКИ!$A$2:$L$1099,4,FALSE)</f>
        <v>08.11.1998</v>
      </c>
      <c r="D16" s="225" t="str">
        <f>VLOOKUP($F16,УЧАСТНИКИ!$A$2:$L$1099,5,FALSE)</f>
        <v>Московская область Хабаровский край</v>
      </c>
      <c r="E16" s="264" t="str">
        <f>VLOOKUP($F16,УЧАСТНИКИ!$A$2:$L$1099,8,FALSE)</f>
        <v>КМС</v>
      </c>
      <c r="F16" s="175" t="s">
        <v>1437</v>
      </c>
      <c r="G16" s="175"/>
      <c r="H16" s="175"/>
      <c r="I16" s="175"/>
      <c r="J16" s="180" t="str">
        <f>VLOOKUP($F16,УЧАСТНИКИ!$A$2:$L$1099,9,FALSE)</f>
        <v>л</v>
      </c>
    </row>
    <row r="17" spans="1:10" x14ac:dyDescent="0.25">
      <c r="A17" s="175" t="s">
        <v>71</v>
      </c>
      <c r="B17" s="176" t="str">
        <f>VLOOKUP($F17,УЧАСТНИКИ!$A$2:$L$1099,3,FALSE)</f>
        <v>Самуйлова Екатерина</v>
      </c>
      <c r="C17" s="177" t="str">
        <f>VLOOKUP($F17,УЧАСТНИКИ!$A$2:$L$1099,4,FALSE)</f>
        <v>05.11.1999</v>
      </c>
      <c r="D17" s="225" t="str">
        <f>VLOOKUP($F17,УЧАСТНИКИ!$A$2:$L$1099,5,FALSE)</f>
        <v>Москва Тверская область</v>
      </c>
      <c r="E17" s="264" t="str">
        <f>VLOOKUP($F17,УЧАСТНИКИ!$A$2:$L$1099,8,FALSE)</f>
        <v>КМС</v>
      </c>
      <c r="F17" s="175" t="s">
        <v>1452</v>
      </c>
      <c r="G17" s="175"/>
      <c r="H17" s="175"/>
      <c r="I17" s="175"/>
      <c r="J17" s="180" t="str">
        <f>VLOOKUP($F17,УЧАСТНИКИ!$A$2:$L$1099,9,FALSE)</f>
        <v>К</v>
      </c>
    </row>
    <row r="18" spans="1:10" ht="26.4" x14ac:dyDescent="0.25">
      <c r="A18" s="175" t="s">
        <v>78</v>
      </c>
      <c r="B18" s="176" t="str">
        <f>VLOOKUP($F18,УЧАСТНИКИ!$A$2:$L$1099,3,FALSE)</f>
        <v>Суханова Ольга</v>
      </c>
      <c r="C18" s="177" t="str">
        <f>VLOOKUP($F18,УЧАСТНИКИ!$A$2:$L$1099,4,FALSE)</f>
        <v>27.12.1996</v>
      </c>
      <c r="D18" s="225" t="str">
        <f>VLOOKUP($F18,УЧАСТНИКИ!$A$2:$L$1099,5,FALSE)</f>
        <v>Ямало-Ненецкий автономный округ Чувашская республика</v>
      </c>
      <c r="E18" s="264" t="str">
        <f>VLOOKUP($F18,УЧАСТНИКИ!$A$2:$L$1099,8,FALSE)</f>
        <v>КМС</v>
      </c>
      <c r="F18" s="175" t="s">
        <v>1335</v>
      </c>
      <c r="G18" s="175"/>
      <c r="H18" s="175"/>
      <c r="I18" s="175"/>
      <c r="J18" s="180" t="str">
        <f>VLOOKUP($F18,УЧАСТНИКИ!$A$2:$L$1099,9,FALSE)</f>
        <v>К</v>
      </c>
    </row>
    <row r="19" spans="1:10" hidden="1" x14ac:dyDescent="0.25">
      <c r="A19" s="175" t="s">
        <v>77</v>
      </c>
      <c r="B19" s="176" t="e">
        <f>VLOOKUP($F19,УЧАСТНИКИ!$A$2:$L$1099,3,FALSE)</f>
        <v>#N/A</v>
      </c>
      <c r="C19" s="177" t="e">
        <f>VLOOKUP($F19,УЧАСТНИКИ!$A$2:$L$1099,4,FALSE)</f>
        <v>#N/A</v>
      </c>
      <c r="D19" s="225" t="e">
        <f>VLOOKUP($F19,УЧАСТНИКИ!$A$2:$L$1099,5,FALSE)</f>
        <v>#N/A</v>
      </c>
      <c r="E19" s="264" t="e">
        <f>VLOOKUP($F19,УЧАСТНИКИ!$A$2:$L$1099,8,FALSE)</f>
        <v>#N/A</v>
      </c>
      <c r="F19" s="175"/>
      <c r="G19" s="175"/>
      <c r="H19" s="175"/>
      <c r="I19" s="175"/>
      <c r="J19" s="180" t="e">
        <f>VLOOKUP($F19,УЧАСТНИКИ!$A$2:$L$1099,9,FALSE)</f>
        <v>#N/A</v>
      </c>
    </row>
    <row r="20" spans="1:10" hidden="1" x14ac:dyDescent="0.25">
      <c r="A20" s="175" t="s">
        <v>76</v>
      </c>
      <c r="B20" s="176" t="e">
        <f>VLOOKUP($F20,УЧАСТНИКИ!$A$2:$L$1099,3,FALSE)</f>
        <v>#N/A</v>
      </c>
      <c r="C20" s="177" t="e">
        <f>VLOOKUP($F20,УЧАСТНИКИ!$A$2:$L$1099,4,FALSE)</f>
        <v>#N/A</v>
      </c>
      <c r="D20" s="225" t="e">
        <f>VLOOKUP($F20,УЧАСТНИКИ!$A$2:$L$1099,5,FALSE)</f>
        <v>#N/A</v>
      </c>
      <c r="E20" s="264" t="e">
        <f>VLOOKUP($F20,УЧАСТНИКИ!$A$2:$L$1099,8,FALSE)</f>
        <v>#N/A</v>
      </c>
      <c r="F20" s="175"/>
      <c r="G20" s="175"/>
      <c r="H20" s="175"/>
      <c r="I20" s="175"/>
      <c r="J20" s="180" t="e">
        <f>VLOOKUP($F20,УЧАСТНИКИ!$A$2:$L$1099,9,FALSE)</f>
        <v>#N/A</v>
      </c>
    </row>
    <row r="21" spans="1:10" hidden="1" x14ac:dyDescent="0.25">
      <c r="A21" s="175" t="s">
        <v>75</v>
      </c>
      <c r="B21" s="176" t="e">
        <f>VLOOKUP($F21,УЧАСТНИКИ!$A$2:$L$1099,3,FALSE)</f>
        <v>#N/A</v>
      </c>
      <c r="C21" s="177" t="e">
        <f>VLOOKUP($F21,УЧАСТНИКИ!$A$2:$L$1099,4,FALSE)</f>
        <v>#N/A</v>
      </c>
      <c r="D21" s="225" t="e">
        <f>VLOOKUP($F21,УЧАСТНИКИ!$A$2:$L$1099,5,FALSE)</f>
        <v>#N/A</v>
      </c>
      <c r="E21" s="264" t="e">
        <f>VLOOKUP($F21,УЧАСТНИКИ!$A$2:$L$1099,8,FALSE)</f>
        <v>#N/A</v>
      </c>
      <c r="F21" s="175"/>
      <c r="G21" s="175"/>
      <c r="H21" s="175"/>
      <c r="I21" s="175"/>
      <c r="J21" s="180" t="e">
        <f>VLOOKUP($F21,УЧАСТНИКИ!$A$2:$L$1099,9,FALSE)</f>
        <v>#N/A</v>
      </c>
    </row>
    <row r="22" spans="1:10" hidden="1" x14ac:dyDescent="0.25">
      <c r="A22" s="175" t="s">
        <v>74</v>
      </c>
      <c r="B22" s="176" t="e">
        <f>VLOOKUP($F22,УЧАСТНИКИ!$A$2:$L$1099,3,FALSE)</f>
        <v>#N/A</v>
      </c>
      <c r="C22" s="177" t="e">
        <f>VLOOKUP($F22,УЧАСТНИКИ!$A$2:$L$1099,4,FALSE)</f>
        <v>#N/A</v>
      </c>
      <c r="D22" s="225" t="e">
        <f>VLOOKUP($F22,УЧАСТНИКИ!$A$2:$L$1099,5,FALSE)</f>
        <v>#N/A</v>
      </c>
      <c r="E22" s="264" t="e">
        <f>VLOOKUP($F22,УЧАСТНИКИ!$A$2:$L$1099,8,FALSE)</f>
        <v>#N/A</v>
      </c>
      <c r="F22" s="175"/>
      <c r="G22" s="175"/>
      <c r="H22" s="175"/>
      <c r="I22" s="175"/>
      <c r="J22" s="180" t="e">
        <f>VLOOKUP($F22,УЧАСТНИКИ!$A$2:$L$1099,9,FALSE)</f>
        <v>#N/A</v>
      </c>
    </row>
    <row r="23" spans="1:10" hidden="1" x14ac:dyDescent="0.25">
      <c r="A23" s="175" t="s">
        <v>73</v>
      </c>
      <c r="B23" s="176" t="e">
        <f>VLOOKUP($F23,УЧАСТНИКИ!$A$2:$L$1099,3,FALSE)</f>
        <v>#N/A</v>
      </c>
      <c r="C23" s="177" t="e">
        <f>VLOOKUP($F23,УЧАСТНИКИ!$A$2:$L$1099,4,FALSE)</f>
        <v>#N/A</v>
      </c>
      <c r="D23" s="225" t="e">
        <f>VLOOKUP($F23,УЧАСТНИКИ!$A$2:$L$1099,5,FALSE)</f>
        <v>#N/A</v>
      </c>
      <c r="E23" s="264" t="e">
        <f>VLOOKUP($F23,УЧАСТНИКИ!$A$2:$L$1099,8,FALSE)</f>
        <v>#N/A</v>
      </c>
      <c r="F23" s="175"/>
      <c r="G23" s="175"/>
      <c r="H23" s="175"/>
      <c r="I23" s="175"/>
      <c r="J23" s="180" t="e">
        <f>VLOOKUP($F23,УЧАСТНИКИ!$A$2:$L$1099,9,FALSE)</f>
        <v>#N/A</v>
      </c>
    </row>
    <row r="24" spans="1:10" hidden="1" x14ac:dyDescent="0.25">
      <c r="A24" s="175" t="s">
        <v>72</v>
      </c>
      <c r="B24" s="176" t="e">
        <f>VLOOKUP($F24,УЧАСТНИКИ!$A$2:$L$1099,3,FALSE)</f>
        <v>#N/A</v>
      </c>
      <c r="C24" s="177" t="e">
        <f>VLOOKUP($F24,УЧАСТНИКИ!$A$2:$L$1099,4,FALSE)</f>
        <v>#N/A</v>
      </c>
      <c r="D24" s="225" t="e">
        <f>VLOOKUP($F24,УЧАСТНИКИ!$A$2:$L$1099,5,FALSE)</f>
        <v>#N/A</v>
      </c>
      <c r="E24" s="264" t="e">
        <f>VLOOKUP($F24,УЧАСТНИКИ!$A$2:$L$1099,8,FALSE)</f>
        <v>#N/A</v>
      </c>
      <c r="F24" s="175"/>
      <c r="G24" s="175"/>
      <c r="H24" s="175"/>
      <c r="I24" s="175"/>
      <c r="J24" s="180" t="e">
        <f>VLOOKUP($F24,УЧАСТНИКИ!$A$2:$L$1099,9,FALSE)</f>
        <v>#N/A</v>
      </c>
    </row>
    <row r="25" spans="1:10" hidden="1" x14ac:dyDescent="0.25">
      <c r="A25" s="175" t="s">
        <v>79</v>
      </c>
      <c r="B25" s="176" t="e">
        <f>VLOOKUP($F25,УЧАСТНИКИ!$A$2:$L$1099,3,FALSE)</f>
        <v>#N/A</v>
      </c>
      <c r="C25" s="177" t="e">
        <f>VLOOKUP($F25,УЧАСТНИКИ!$A$2:$L$1099,4,FALSE)</f>
        <v>#N/A</v>
      </c>
      <c r="D25" s="225" t="e">
        <f>VLOOKUP($F25,УЧАСТНИКИ!$A$2:$L$1099,5,FALSE)</f>
        <v>#N/A</v>
      </c>
      <c r="E25" s="264" t="e">
        <f>VLOOKUP($F25,УЧАСТНИКИ!$A$2:$L$1099,8,FALSE)</f>
        <v>#N/A</v>
      </c>
      <c r="F25" s="175"/>
      <c r="G25" s="175"/>
      <c r="H25" s="175"/>
      <c r="I25" s="175"/>
      <c r="J25" s="180" t="e">
        <f>VLOOKUP($F25,УЧАСТНИКИ!$A$2:$L$1099,9,FALSE)</f>
        <v>#N/A</v>
      </c>
    </row>
    <row r="26" spans="1:10" x14ac:dyDescent="0.25">
      <c r="A26" s="221"/>
      <c r="B26" s="222" t="s">
        <v>50</v>
      </c>
      <c r="C26" s="244"/>
      <c r="D26" s="223"/>
      <c r="E26" s="223"/>
      <c r="F26" s="223"/>
      <c r="G26" s="223"/>
      <c r="H26" s="223"/>
      <c r="I26" s="223"/>
      <c r="J26" s="224"/>
    </row>
    <row r="27" spans="1:10" x14ac:dyDescent="0.25">
      <c r="A27" s="175" t="s">
        <v>42</v>
      </c>
      <c r="B27" s="176" t="str">
        <f>VLOOKUP($F27,УЧАСТНИКИ!$A$2:$L$1099,3,FALSE)</f>
        <v>Шухтуева Алена</v>
      </c>
      <c r="C27" s="177" t="str">
        <f>VLOOKUP($F27,УЧАСТНИКИ!$A$2:$L$1099,4,FALSE)</f>
        <v>07.12.1993</v>
      </c>
      <c r="D27" s="225" t="str">
        <f>VLOOKUP($F27,УЧАСТНИКИ!$A$2:$L$1099,5,FALSE)</f>
        <v xml:space="preserve">Республика Башкортостан </v>
      </c>
      <c r="E27" s="264" t="str">
        <f>VLOOKUP($F27,УЧАСТНИКИ!$A$2:$L$1099,8,FALSE)</f>
        <v>МС</v>
      </c>
      <c r="F27" s="175" t="s">
        <v>1338</v>
      </c>
      <c r="G27" s="175"/>
      <c r="H27" s="175"/>
      <c r="I27" s="175"/>
      <c r="J27" s="180" t="str">
        <f>VLOOKUP($F27,УЧАСТНИКИ!$A$2:$L$1099,9,FALSE)</f>
        <v>К</v>
      </c>
    </row>
    <row r="28" spans="1:10" x14ac:dyDescent="0.25">
      <c r="A28" s="175" t="s">
        <v>43</v>
      </c>
      <c r="B28" s="176" t="str">
        <f>VLOOKUP($F28,УЧАСТНИКИ!$A$2:$L$1099,3,FALSE)</f>
        <v>Князева Анна</v>
      </c>
      <c r="C28" s="177" t="str">
        <f>VLOOKUP($F28,УЧАСТНИКИ!$A$2:$L$1099,4,FALSE)</f>
        <v>20.03.1989</v>
      </c>
      <c r="D28" s="225" t="str">
        <f>VLOOKUP($F28,УЧАСТНИКИ!$A$2:$L$1099,5,FALSE)</f>
        <v xml:space="preserve">Свердловская область </v>
      </c>
      <c r="E28" s="264" t="str">
        <f>VLOOKUP($F28,УЧАСТНИКИ!$A$2:$L$1099,8,FALSE)</f>
        <v>МС</v>
      </c>
      <c r="F28" s="175" t="s">
        <v>173</v>
      </c>
      <c r="G28" s="175"/>
      <c r="H28" s="175"/>
      <c r="I28" s="175"/>
      <c r="J28" s="180" t="str">
        <f>VLOOKUP($F28,УЧАСТНИКИ!$A$2:$L$1099,9,FALSE)</f>
        <v>К</v>
      </c>
    </row>
    <row r="29" spans="1:10" ht="26.4" x14ac:dyDescent="0.25">
      <c r="A29" s="175" t="s">
        <v>44</v>
      </c>
      <c r="B29" s="176" t="str">
        <f>VLOOKUP($F29,УЧАСТНИКИ!$A$2:$L$1099,3,FALSE)</f>
        <v>Павленко Любовь</v>
      </c>
      <c r="C29" s="177" t="str">
        <f>VLOOKUP($F29,УЧАСТНИКИ!$A$2:$L$1099,4,FALSE)</f>
        <v>16.09.1997</v>
      </c>
      <c r="D29" s="225" t="str">
        <f>VLOOKUP($F29,УЧАСТНИКИ!$A$2:$L$1099,5,FALSE)</f>
        <v>Санкт-Петербург Тамбовская область</v>
      </c>
      <c r="E29" s="264" t="str">
        <f>VLOOKUP($F29,УЧАСТНИКИ!$A$2:$L$1099,8,FALSE)</f>
        <v>КМС</v>
      </c>
      <c r="F29" s="175" t="s">
        <v>1366</v>
      </c>
      <c r="G29" s="175"/>
      <c r="H29" s="175"/>
      <c r="I29" s="175"/>
      <c r="J29" s="180" t="str">
        <f>VLOOKUP($F29,УЧАСТНИКИ!$A$2:$L$1099,9,FALSE)</f>
        <v>л</v>
      </c>
    </row>
    <row r="30" spans="1:10" ht="26.4" x14ac:dyDescent="0.25">
      <c r="A30" s="175" t="s">
        <v>45</v>
      </c>
      <c r="B30" s="176" t="str">
        <f>VLOOKUP($F30,УЧАСТНИКИ!$A$2:$L$1099,3,FALSE)</f>
        <v>Соколова Екатерина</v>
      </c>
      <c r="C30" s="177" t="str">
        <f>VLOOKUP($F30,УЧАСТНИКИ!$A$2:$L$1099,4,FALSE)</f>
        <v>16.12.1995</v>
      </c>
      <c r="D30" s="225" t="str">
        <f>VLOOKUP($F30,УЧАСТНИКИ!$A$2:$L$1099,5,FALSE)</f>
        <v>Московская область Брянская область</v>
      </c>
      <c r="E30" s="264" t="str">
        <f>VLOOKUP($F30,УЧАСТНИКИ!$A$2:$L$1099,8,FALSE)</f>
        <v>МС</v>
      </c>
      <c r="F30" s="175" t="s">
        <v>140</v>
      </c>
      <c r="G30" s="175"/>
      <c r="H30" s="175"/>
      <c r="I30" s="175"/>
      <c r="J30" s="180" t="str">
        <f>VLOOKUP($F30,УЧАСТНИКИ!$A$2:$L$1099,9,FALSE)</f>
        <v>К</v>
      </c>
    </row>
    <row r="31" spans="1:10" ht="26.4" x14ac:dyDescent="0.25">
      <c r="A31" s="175" t="s">
        <v>46</v>
      </c>
      <c r="B31" s="176" t="str">
        <f>VLOOKUP($F31,УЧАСТНИКИ!$A$2:$L$1099,3,FALSE)</f>
        <v>Сторожева (Шаповалова) Екатерина</v>
      </c>
      <c r="C31" s="177" t="str">
        <f>VLOOKUP($F31,УЧАСТНИКИ!$A$2:$L$1099,4,FALSE)</f>
        <v>22.01.1993</v>
      </c>
      <c r="D31" s="225" t="str">
        <f>VLOOKUP($F31,УЧАСТНИКИ!$A$2:$L$1099,5,FALSE)</f>
        <v>Московская область Санкт-Петербург</v>
      </c>
      <c r="E31" s="264" t="str">
        <f>VLOOKUP($F31,УЧАСТНИКИ!$A$2:$L$1099,8,FALSE)</f>
        <v>МС</v>
      </c>
      <c r="F31" s="175" t="s">
        <v>1375</v>
      </c>
      <c r="G31" s="175"/>
      <c r="H31" s="175"/>
      <c r="I31" s="175"/>
      <c r="J31" s="180" t="str">
        <f>VLOOKUP($F31,УЧАСТНИКИ!$A$2:$L$1099,9,FALSE)</f>
        <v>К</v>
      </c>
    </row>
    <row r="32" spans="1:10" x14ac:dyDescent="0.25">
      <c r="A32" s="175" t="s">
        <v>47</v>
      </c>
      <c r="B32" s="176" t="str">
        <f>VLOOKUP($F32,УЧАСТНИКИ!$A$2:$L$1099,3,FALSE)</f>
        <v>Шевченко Анжелика</v>
      </c>
      <c r="C32" s="177" t="str">
        <f>VLOOKUP($F32,УЧАСТНИКИ!$A$2:$L$1099,4,FALSE)</f>
        <v>29.10.1987</v>
      </c>
      <c r="D32" s="225" t="str">
        <f>VLOOKUP($F32,УЧАСТНИКИ!$A$2:$L$1099,5,FALSE)</f>
        <v xml:space="preserve">Санкт-Петербург </v>
      </c>
      <c r="E32" s="264" t="str">
        <f>VLOOKUP($F32,УЧАСТНИКИ!$A$2:$L$1099,8,FALSE)</f>
        <v>МС</v>
      </c>
      <c r="F32" s="175" t="s">
        <v>1378</v>
      </c>
      <c r="G32" s="175"/>
      <c r="H32" s="175"/>
      <c r="I32" s="175"/>
      <c r="J32" s="180" t="str">
        <f>VLOOKUP($F32,УЧАСТНИКИ!$A$2:$L$1099,9,FALSE)</f>
        <v>К</v>
      </c>
    </row>
    <row r="33" spans="1:12" ht="26.4" x14ac:dyDescent="0.25">
      <c r="A33" s="175" t="s">
        <v>48</v>
      </c>
      <c r="B33" s="176" t="str">
        <f>VLOOKUP($F33,УЧАСТНИКИ!$A$2:$L$1099,3,FALSE)</f>
        <v>Мендаева Лилия</v>
      </c>
      <c r="C33" s="177" t="str">
        <f>VLOOKUP($F33,УЧАСТНИКИ!$A$2:$L$1099,4,FALSE)</f>
        <v>01.06.2000</v>
      </c>
      <c r="D33" s="225" t="str">
        <f>VLOOKUP($F33,УЧАСТНИКИ!$A$2:$L$1099,5,FALSE)</f>
        <v>Москва Ханты-Мансийский автономный округ - Югра</v>
      </c>
      <c r="E33" s="264" t="str">
        <f>VLOOKUP($F33,УЧАСТНИКИ!$A$2:$L$1099,8,FALSE)</f>
        <v>КМС</v>
      </c>
      <c r="F33" s="175" t="s">
        <v>1471</v>
      </c>
      <c r="G33" s="175"/>
      <c r="H33" s="175"/>
      <c r="I33" s="175"/>
      <c r="J33" s="180" t="str">
        <f>VLOOKUP($F33,УЧАСТНИКИ!$A$2:$L$1099,9,FALSE)</f>
        <v>Л</v>
      </c>
    </row>
    <row r="34" spans="1:12" ht="26.4" x14ac:dyDescent="0.25">
      <c r="A34" s="175" t="s">
        <v>71</v>
      </c>
      <c r="B34" s="176" t="str">
        <f>VLOOKUP($F34,УЧАСТНИКИ!$A$2:$L$1099,3,FALSE)</f>
        <v>Ивонина Екатерина</v>
      </c>
      <c r="C34" s="177" t="str">
        <f>VLOOKUP($F34,УЧАСТНИКИ!$A$2:$L$1099,4,FALSE)</f>
        <v>14.06.1994</v>
      </c>
      <c r="D34" s="225" t="str">
        <f>VLOOKUP($F34,УЧАСТНИКИ!$A$2:$L$1099,5,FALSE)</f>
        <v>Московская область Пермский край</v>
      </c>
      <c r="E34" s="264" t="str">
        <f>VLOOKUP($F34,УЧАСТНИКИ!$A$2:$L$1099,8,FALSE)</f>
        <v>МС</v>
      </c>
      <c r="F34" s="175" t="s">
        <v>1407</v>
      </c>
      <c r="G34" s="175"/>
      <c r="H34" s="175"/>
      <c r="I34" s="175"/>
      <c r="J34" s="180" t="str">
        <f>VLOOKUP($F34,УЧАСТНИКИ!$A$2:$L$1099,9,FALSE)</f>
        <v>К</v>
      </c>
    </row>
    <row r="35" spans="1:12" x14ac:dyDescent="0.25">
      <c r="A35" s="175" t="s">
        <v>78</v>
      </c>
      <c r="B35" s="176" t="str">
        <f>VLOOKUP($F35,УЧАСТНИКИ!$A$2:$L$1099,3,FALSE)</f>
        <v>Аплачкина Светлана</v>
      </c>
      <c r="C35" s="177" t="str">
        <f>VLOOKUP($F35,УЧАСТНИКИ!$A$2:$L$1099,4,FALSE)</f>
        <v>28.11.1992</v>
      </c>
      <c r="D35" s="225" t="str">
        <f>VLOOKUP($F35,УЧАСТНИКИ!$A$2:$L$1099,5,FALSE)</f>
        <v xml:space="preserve">Воронежская область </v>
      </c>
      <c r="E35" s="264" t="str">
        <f>VLOOKUP($F35,УЧАСТНИКИ!$A$2:$L$1099,8,FALSE)</f>
        <v>МС</v>
      </c>
      <c r="F35" s="175" t="s">
        <v>1410</v>
      </c>
      <c r="G35" s="175"/>
      <c r="H35" s="175"/>
      <c r="I35" s="175"/>
      <c r="J35" s="180" t="str">
        <f>VLOOKUP($F35,УЧАСТНИКИ!$A$2:$L$1099,9,FALSE)</f>
        <v>К</v>
      </c>
      <c r="K35" s="28"/>
    </row>
    <row r="36" spans="1:12" x14ac:dyDescent="0.25">
      <c r="A36" s="175" t="s">
        <v>77</v>
      </c>
      <c r="B36" s="176" t="str">
        <f>VLOOKUP($F36,УЧАСТНИКИ!$A$2:$L$1099,3,FALSE)</f>
        <v>Александрова Дина</v>
      </c>
      <c r="C36" s="177" t="str">
        <f>VLOOKUP($F36,УЧАСТНИКИ!$A$2:$L$1099,4,FALSE)</f>
        <v>09.08.1992</v>
      </c>
      <c r="D36" s="225" t="str">
        <f>VLOOKUP($F36,УЧАСТНИКИ!$A$2:$L$1099,5,FALSE)</f>
        <v xml:space="preserve">Курская область </v>
      </c>
      <c r="E36" s="264" t="str">
        <f>VLOOKUP($F36,УЧАСТНИКИ!$A$2:$L$1099,8,FALSE)</f>
        <v>МС</v>
      </c>
      <c r="F36" s="175" t="s">
        <v>1311</v>
      </c>
      <c r="G36" s="175"/>
      <c r="H36" s="175"/>
      <c r="I36" s="175"/>
      <c r="J36" s="180" t="str">
        <f>VLOOKUP($F36,УЧАСТНИКИ!$A$2:$L$1099,9,FALSE)</f>
        <v>К</v>
      </c>
      <c r="K36" s="28"/>
    </row>
    <row r="37" spans="1:12" hidden="1" x14ac:dyDescent="0.25">
      <c r="A37" s="175" t="s">
        <v>76</v>
      </c>
      <c r="B37" s="176" t="e">
        <f>VLOOKUP($F37,УЧАСТНИКИ!$A$2:$L$1099,3,FALSE)</f>
        <v>#N/A</v>
      </c>
      <c r="C37" s="177" t="e">
        <f>VLOOKUP($F37,УЧАСТНИКИ!$A$2:$L$1099,4,FALSE)</f>
        <v>#N/A</v>
      </c>
      <c r="D37" s="225" t="e">
        <f>VLOOKUP($F37,УЧАСТНИКИ!$A$2:$L$1099,5,FALSE)</f>
        <v>#N/A</v>
      </c>
      <c r="E37" s="264" t="e">
        <f>VLOOKUP($F37,УЧАСТНИКИ!$A$2:$L$1099,8,FALSE)</f>
        <v>#N/A</v>
      </c>
      <c r="F37" s="175"/>
      <c r="G37" s="175"/>
      <c r="H37" s="175"/>
      <c r="I37" s="175"/>
      <c r="J37" s="180" t="e">
        <f>VLOOKUP($F37,УЧАСТНИКИ!$A$2:$L$1099,9,FALSE)</f>
        <v>#N/A</v>
      </c>
      <c r="K37" s="28"/>
    </row>
    <row r="38" spans="1:12" hidden="1" x14ac:dyDescent="0.25">
      <c r="A38" s="175" t="s">
        <v>75</v>
      </c>
      <c r="B38" s="176" t="e">
        <f>VLOOKUP($F38,УЧАСТНИКИ!$A$2:$L$1099,3,FALSE)</f>
        <v>#N/A</v>
      </c>
      <c r="C38" s="177" t="e">
        <f>VLOOKUP($F38,УЧАСТНИКИ!$A$2:$L$1099,4,FALSE)</f>
        <v>#N/A</v>
      </c>
      <c r="D38" s="225" t="e">
        <f>VLOOKUP($F38,УЧАСТНИКИ!$A$2:$L$1099,5,FALSE)</f>
        <v>#N/A</v>
      </c>
      <c r="E38" s="264" t="e">
        <f>VLOOKUP($F38,УЧАСТНИКИ!$A$2:$L$1099,8,FALSE)</f>
        <v>#N/A</v>
      </c>
      <c r="F38" s="175"/>
      <c r="G38" s="175"/>
      <c r="H38" s="175"/>
      <c r="I38" s="175"/>
      <c r="J38" s="180" t="e">
        <f>VLOOKUP($F38,УЧАСТНИКИ!$A$2:$L$1099,9,FALSE)</f>
        <v>#N/A</v>
      </c>
      <c r="K38" s="28"/>
    </row>
    <row r="39" spans="1:12" hidden="1" x14ac:dyDescent="0.25">
      <c r="A39" s="175" t="s">
        <v>74</v>
      </c>
      <c r="B39" s="176" t="e">
        <f>VLOOKUP($F39,УЧАСТНИКИ!$A$2:$L$1099,3,FALSE)</f>
        <v>#N/A</v>
      </c>
      <c r="C39" s="177" t="e">
        <f>VLOOKUP($F39,УЧАСТНИКИ!$A$2:$L$1099,4,FALSE)</f>
        <v>#N/A</v>
      </c>
      <c r="D39" s="225" t="e">
        <f>VLOOKUP($F39,УЧАСТНИКИ!$A$2:$L$1099,5,FALSE)</f>
        <v>#N/A</v>
      </c>
      <c r="E39" s="264" t="e">
        <f>VLOOKUP($F39,УЧАСТНИКИ!$A$2:$L$1099,8,FALSE)</f>
        <v>#N/A</v>
      </c>
      <c r="F39" s="175"/>
      <c r="G39" s="175"/>
      <c r="H39" s="175"/>
      <c r="I39" s="175"/>
      <c r="J39" s="180" t="e">
        <f>VLOOKUP($F39,УЧАСТНИКИ!$A$2:$L$1099,9,FALSE)</f>
        <v>#N/A</v>
      </c>
      <c r="K39" s="28"/>
    </row>
    <row r="40" spans="1:12" hidden="1" x14ac:dyDescent="0.25">
      <c r="A40" s="175" t="s">
        <v>73</v>
      </c>
      <c r="B40" s="176" t="e">
        <f>VLOOKUP($F40,УЧАСТНИКИ!$A$2:$L$1099,3,FALSE)</f>
        <v>#N/A</v>
      </c>
      <c r="C40" s="177" t="e">
        <f>VLOOKUP($F40,УЧАСТНИКИ!$A$2:$L$1099,4,FALSE)</f>
        <v>#N/A</v>
      </c>
      <c r="D40" s="225" t="e">
        <f>VLOOKUP($F40,УЧАСТНИКИ!$A$2:$L$1099,5,FALSE)</f>
        <v>#N/A</v>
      </c>
      <c r="E40" s="264" t="e">
        <f>VLOOKUP($F40,УЧАСТНИКИ!$A$2:$L$1099,8,FALSE)</f>
        <v>#N/A</v>
      </c>
      <c r="F40" s="175"/>
      <c r="G40" s="175"/>
      <c r="H40" s="175"/>
      <c r="I40" s="175"/>
      <c r="J40" s="180" t="e">
        <f>VLOOKUP($F40,УЧАСТНИКИ!$A$2:$L$1099,9,FALSE)</f>
        <v>#N/A</v>
      </c>
      <c r="K40" s="28"/>
    </row>
    <row r="41" spans="1:12" hidden="1" x14ac:dyDescent="0.25">
      <c r="A41" s="175" t="s">
        <v>72</v>
      </c>
      <c r="B41" s="176" t="e">
        <f>VLOOKUP($F41,УЧАСТНИКИ!$A$2:$L$1099,3,FALSE)</f>
        <v>#N/A</v>
      </c>
      <c r="C41" s="177" t="e">
        <f>VLOOKUP($F41,УЧАСТНИКИ!$A$2:$L$1099,4,FALSE)</f>
        <v>#N/A</v>
      </c>
      <c r="D41" s="225" t="e">
        <f>VLOOKUP($F41,УЧАСТНИКИ!$A$2:$L$1099,5,FALSE)</f>
        <v>#N/A</v>
      </c>
      <c r="E41" s="264" t="e">
        <f>VLOOKUP($F41,УЧАСТНИКИ!$A$2:$L$1099,8,FALSE)</f>
        <v>#N/A</v>
      </c>
      <c r="F41" s="175"/>
      <c r="G41" s="175"/>
      <c r="H41" s="175"/>
      <c r="I41" s="175"/>
      <c r="J41" s="180" t="e">
        <f>VLOOKUP($F41,УЧАСТНИКИ!$A$2:$L$1099,9,FALSE)</f>
        <v>#N/A</v>
      </c>
      <c r="K41" s="28"/>
    </row>
    <row r="42" spans="1:12" hidden="1" x14ac:dyDescent="0.25">
      <c r="A42" s="175" t="s">
        <v>79</v>
      </c>
      <c r="B42" s="176" t="e">
        <f>VLOOKUP($F42,УЧАСТНИКИ!$A$2:$L$1099,3,FALSE)</f>
        <v>#N/A</v>
      </c>
      <c r="C42" s="177" t="e">
        <f>VLOOKUP($F42,УЧАСТНИКИ!$A$2:$L$1099,4,FALSE)</f>
        <v>#N/A</v>
      </c>
      <c r="D42" s="225" t="e">
        <f>VLOOKUP($F42,УЧАСТНИКИ!$A$2:$L$1099,5,FALSE)</f>
        <v>#N/A</v>
      </c>
      <c r="E42" s="264" t="e">
        <f>VLOOKUP($F42,УЧАСТНИКИ!$A$2:$L$1099,8,FALSE)</f>
        <v>#N/A</v>
      </c>
      <c r="F42" s="175"/>
      <c r="G42" s="175"/>
      <c r="H42" s="175"/>
      <c r="I42" s="175"/>
      <c r="J42" s="180" t="e">
        <f>VLOOKUP($F42,УЧАСТНИКИ!$A$2:$L$1099,9,FALSE)</f>
        <v>#N/A</v>
      </c>
      <c r="K42" s="28"/>
    </row>
    <row r="43" spans="1:12" ht="15.75" customHeight="1" x14ac:dyDescent="0.25">
      <c r="A43" s="35"/>
      <c r="B43" s="187"/>
      <c r="C43" s="188"/>
      <c r="D43" s="227"/>
      <c r="E43" s="227"/>
      <c r="F43" s="35"/>
      <c r="G43" s="35"/>
      <c r="H43" s="35"/>
      <c r="I43" s="35"/>
      <c r="J43" s="35"/>
      <c r="K43" s="188"/>
      <c r="L43" s="28"/>
    </row>
    <row r="44" spans="1:12" x14ac:dyDescent="0.25">
      <c r="L44" s="28"/>
    </row>
    <row r="45" spans="1:12" ht="15.6" x14ac:dyDescent="0.3">
      <c r="A45" s="228" t="s">
        <v>65</v>
      </c>
      <c r="B45" s="189"/>
      <c r="D45" s="228"/>
      <c r="E45" s="262"/>
      <c r="G45" s="35"/>
      <c r="I45" s="228"/>
      <c r="K45" s="28"/>
      <c r="L45" s="28"/>
    </row>
    <row r="46" spans="1:12" ht="15.6" x14ac:dyDescent="0.3">
      <c r="A46" s="228" t="s">
        <v>60</v>
      </c>
      <c r="L46" s="28"/>
    </row>
    <row r="47" spans="1:12" ht="15.6" x14ac:dyDescent="0.3">
      <c r="A47" s="228" t="s">
        <v>62</v>
      </c>
      <c r="B47" s="228"/>
      <c r="L47" s="28"/>
    </row>
    <row r="48" spans="1:12" ht="15.6" x14ac:dyDescent="0.3">
      <c r="A48" s="302" t="s">
        <v>61</v>
      </c>
      <c r="B48" s="302"/>
      <c r="L48" s="28"/>
    </row>
    <row r="49" spans="1:12" ht="15.6" x14ac:dyDescent="0.3">
      <c r="B49" s="228"/>
      <c r="L49" s="28"/>
    </row>
    <row r="50" spans="1:12" ht="15.6" x14ac:dyDescent="0.3">
      <c r="B50" s="228"/>
      <c r="L50" s="28"/>
    </row>
    <row r="51" spans="1:12" x14ac:dyDescent="0.25">
      <c r="L51" s="28"/>
    </row>
    <row r="52" spans="1:12" ht="15.6" x14ac:dyDescent="0.3">
      <c r="B52" s="228"/>
      <c r="L52" s="28"/>
    </row>
    <row r="53" spans="1:12" ht="15.75" customHeight="1" x14ac:dyDescent="0.3">
      <c r="B53" s="228"/>
      <c r="L53" s="28"/>
    </row>
    <row r="54" spans="1:12" ht="15.75" customHeight="1" x14ac:dyDescent="0.25">
      <c r="L54" s="28"/>
    </row>
    <row r="55" spans="1:12" ht="15.75" customHeight="1" x14ac:dyDescent="0.25">
      <c r="L55" s="28"/>
    </row>
    <row r="56" spans="1:12" ht="15.75" customHeight="1" x14ac:dyDescent="0.25">
      <c r="L56" s="28"/>
    </row>
    <row r="57" spans="1:12" ht="15.75" customHeight="1" x14ac:dyDescent="0.25">
      <c r="L57" s="28"/>
    </row>
    <row r="58" spans="1:12" ht="15.75" customHeight="1" x14ac:dyDescent="0.25">
      <c r="L58" s="28"/>
    </row>
    <row r="59" spans="1:12" ht="15.75" customHeight="1" x14ac:dyDescent="0.25">
      <c r="L59" s="28"/>
    </row>
    <row r="60" spans="1:12" ht="15.75" customHeight="1" x14ac:dyDescent="0.25">
      <c r="L60" s="28"/>
    </row>
    <row r="61" spans="1:12" ht="15.75" customHeight="1" x14ac:dyDescent="0.25">
      <c r="L61" s="28"/>
    </row>
    <row r="62" spans="1:12" ht="15.75" customHeight="1" x14ac:dyDescent="0.25">
      <c r="L62" s="28"/>
    </row>
    <row r="63" spans="1:12" ht="15.75" customHeight="1" x14ac:dyDescent="0.25">
      <c r="A63" s="28"/>
      <c r="B63" s="190"/>
      <c r="C63" s="28"/>
      <c r="D63" s="28"/>
      <c r="E63" s="28"/>
      <c r="F63" s="28"/>
      <c r="G63" s="28"/>
      <c r="H63" s="28"/>
      <c r="I63" s="28"/>
      <c r="J63" s="28"/>
      <c r="K63" s="28"/>
      <c r="L63" s="28"/>
    </row>
    <row r="64" spans="1:12" ht="15.75" customHeight="1" x14ac:dyDescent="0.25">
      <c r="A64" s="35"/>
      <c r="B64" s="229"/>
      <c r="C64" s="230"/>
      <c r="D64" s="231"/>
      <c r="E64" s="231"/>
      <c r="F64" s="35"/>
      <c r="G64" s="35"/>
      <c r="H64" s="35"/>
      <c r="I64" s="35"/>
      <c r="J64" s="35"/>
      <c r="K64" s="230"/>
      <c r="L64" s="28"/>
    </row>
    <row r="65" spans="1:11" ht="15.75" customHeight="1" x14ac:dyDescent="0.25">
      <c r="A65" s="35"/>
      <c r="B65" s="34"/>
      <c r="C65" s="230"/>
      <c r="D65" s="231"/>
      <c r="E65" s="231"/>
      <c r="F65" s="35"/>
      <c r="G65" s="35"/>
      <c r="H65" s="35"/>
      <c r="I65" s="35"/>
      <c r="J65" s="35"/>
      <c r="K65" s="230"/>
    </row>
    <row r="66" spans="1:11" ht="15.75" customHeight="1" x14ac:dyDescent="0.25">
      <c r="A66" s="35"/>
      <c r="B66" s="232"/>
      <c r="C66" s="230"/>
      <c r="D66" s="231"/>
      <c r="E66" s="231"/>
      <c r="F66" s="35"/>
      <c r="G66" s="35"/>
      <c r="H66" s="35"/>
      <c r="I66" s="35"/>
      <c r="J66" s="35"/>
      <c r="K66" s="230"/>
    </row>
    <row r="67" spans="1:11" ht="15.75" customHeight="1" x14ac:dyDescent="0.25">
      <c r="A67" s="35"/>
      <c r="B67" s="232"/>
      <c r="C67" s="230"/>
      <c r="D67" s="231"/>
      <c r="E67" s="231"/>
      <c r="F67" s="35"/>
      <c r="G67" s="35"/>
      <c r="H67" s="35"/>
      <c r="I67" s="35"/>
      <c r="J67" s="35"/>
      <c r="K67" s="230"/>
    </row>
    <row r="68" spans="1:11" ht="15.75" customHeight="1" x14ac:dyDescent="0.25">
      <c r="A68" s="35"/>
      <c r="B68" s="232"/>
      <c r="C68" s="230"/>
      <c r="D68" s="231"/>
      <c r="E68" s="231"/>
      <c r="F68" s="35"/>
      <c r="G68" s="35"/>
      <c r="H68" s="35"/>
      <c r="I68" s="35"/>
      <c r="J68" s="35"/>
      <c r="K68" s="230"/>
    </row>
    <row r="69" spans="1:11" ht="15.75" customHeight="1" x14ac:dyDescent="0.25">
      <c r="A69" s="35"/>
      <c r="B69" s="232"/>
      <c r="C69" s="230"/>
      <c r="D69" s="231"/>
      <c r="E69" s="231"/>
      <c r="F69" s="35"/>
      <c r="G69" s="35"/>
      <c r="H69" s="35"/>
      <c r="I69" s="35"/>
      <c r="J69" s="35"/>
      <c r="K69" s="230"/>
    </row>
    <row r="70" spans="1:11" ht="15.75" customHeight="1" x14ac:dyDescent="0.25">
      <c r="A70" s="35"/>
      <c r="B70" s="232"/>
      <c r="C70" s="230"/>
      <c r="D70" s="231"/>
      <c r="E70" s="231"/>
      <c r="F70" s="35"/>
      <c r="G70" s="35"/>
      <c r="H70" s="35"/>
      <c r="I70" s="35"/>
      <c r="J70" s="35"/>
      <c r="K70" s="230"/>
    </row>
    <row r="71" spans="1:11" ht="15.75" customHeight="1" x14ac:dyDescent="0.25">
      <c r="A71" s="35"/>
      <c r="B71" s="232"/>
      <c r="C71" s="230"/>
      <c r="D71" s="231"/>
      <c r="E71" s="231"/>
      <c r="F71" s="35"/>
      <c r="G71" s="35"/>
      <c r="H71" s="35"/>
      <c r="I71" s="35"/>
      <c r="J71" s="35"/>
      <c r="K71" s="230"/>
    </row>
    <row r="72" spans="1:11" ht="15.75" customHeight="1" x14ac:dyDescent="0.25">
      <c r="A72" s="28"/>
      <c r="B72" s="190"/>
      <c r="C72" s="28"/>
      <c r="D72" s="28"/>
      <c r="E72" s="28"/>
      <c r="F72" s="28"/>
      <c r="G72" s="28"/>
      <c r="H72" s="28"/>
      <c r="I72" s="28"/>
      <c r="J72" s="28"/>
      <c r="K72" s="28"/>
    </row>
    <row r="73" spans="1:11" ht="15.75" customHeight="1" x14ac:dyDescent="0.25">
      <c r="A73" s="35"/>
      <c r="B73" s="229"/>
      <c r="C73" s="230"/>
      <c r="D73" s="231"/>
      <c r="E73" s="231"/>
      <c r="F73" s="35"/>
      <c r="G73" s="35"/>
      <c r="H73" s="35"/>
      <c r="I73" s="35"/>
      <c r="J73" s="35"/>
      <c r="K73" s="230"/>
    </row>
    <row r="74" spans="1:11" ht="15.75" customHeight="1" x14ac:dyDescent="0.25">
      <c r="A74" s="35"/>
      <c r="B74" s="229"/>
      <c r="C74" s="230"/>
      <c r="D74" s="231"/>
      <c r="E74" s="231"/>
      <c r="F74" s="35"/>
      <c r="G74" s="35"/>
      <c r="H74" s="35"/>
      <c r="I74" s="35"/>
      <c r="J74" s="35"/>
      <c r="K74" s="230"/>
    </row>
    <row r="75" spans="1:11" ht="15.75" customHeight="1" x14ac:dyDescent="0.25">
      <c r="A75" s="35"/>
      <c r="B75" s="229"/>
      <c r="C75" s="230"/>
      <c r="D75" s="231"/>
      <c r="E75" s="231"/>
      <c r="F75" s="35"/>
      <c r="G75" s="35"/>
      <c r="H75" s="35"/>
      <c r="I75" s="35"/>
      <c r="J75" s="35"/>
      <c r="K75" s="230"/>
    </row>
    <row r="76" spans="1:11" ht="15.75" customHeight="1" x14ac:dyDescent="0.25">
      <c r="A76" s="35"/>
      <c r="B76" s="229"/>
      <c r="C76" s="230"/>
      <c r="D76" s="231"/>
      <c r="E76" s="231"/>
      <c r="F76" s="35"/>
      <c r="G76" s="35"/>
      <c r="H76" s="35"/>
      <c r="I76" s="35"/>
      <c r="J76" s="35"/>
      <c r="K76" s="230"/>
    </row>
    <row r="77" spans="1:11" ht="15.75" customHeight="1" x14ac:dyDescent="0.25">
      <c r="A77" s="35"/>
      <c r="B77" s="229"/>
      <c r="C77" s="230"/>
      <c r="D77" s="231"/>
      <c r="E77" s="231"/>
      <c r="F77" s="35"/>
      <c r="G77" s="35"/>
      <c r="H77" s="35"/>
      <c r="I77" s="35"/>
      <c r="J77" s="35"/>
      <c r="K77" s="230"/>
    </row>
    <row r="78" spans="1:11" ht="15.75" customHeight="1" x14ac:dyDescent="0.25">
      <c r="A78" s="35"/>
      <c r="B78" s="229"/>
      <c r="C78" s="230"/>
      <c r="D78" s="231"/>
      <c r="E78" s="231"/>
      <c r="F78" s="35"/>
      <c r="G78" s="35"/>
      <c r="H78" s="35"/>
      <c r="I78" s="35"/>
      <c r="J78" s="35"/>
      <c r="K78" s="230"/>
    </row>
    <row r="79" spans="1:11" ht="15.75" customHeight="1" x14ac:dyDescent="0.25">
      <c r="A79" s="35"/>
      <c r="B79" s="229"/>
      <c r="C79" s="230"/>
      <c r="D79" s="231"/>
      <c r="E79" s="231"/>
      <c r="F79" s="35"/>
      <c r="G79" s="35"/>
      <c r="H79" s="35"/>
      <c r="I79" s="35"/>
      <c r="J79" s="35"/>
      <c r="K79" s="230"/>
    </row>
    <row r="80" spans="1:11" ht="15.75" customHeight="1" x14ac:dyDescent="0.25">
      <c r="A80" s="35"/>
      <c r="B80" s="229"/>
      <c r="C80" s="230"/>
      <c r="D80" s="231"/>
      <c r="E80" s="231"/>
      <c r="F80" s="35"/>
      <c r="G80" s="35"/>
      <c r="H80" s="35"/>
      <c r="I80" s="35"/>
      <c r="J80" s="35"/>
      <c r="K80" s="230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</sheetData>
  <mergeCells count="7">
    <mergeCell ref="A1:J1"/>
    <mergeCell ref="A48:B48"/>
    <mergeCell ref="A2:K2"/>
    <mergeCell ref="A6:B6"/>
    <mergeCell ref="A3:J3"/>
    <mergeCell ref="A4:J4"/>
    <mergeCell ref="A5:J5"/>
  </mergeCells>
  <phoneticPr fontId="1" type="noConversion"/>
  <printOptions horizontalCentered="1"/>
  <pageMargins left="0" right="0" top="0.46" bottom="0.55118110236220474" header="0.27559055118110237" footer="0.19685039370078741"/>
  <pageSetup paperSize="9" scale="9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88"/>
  <sheetViews>
    <sheetView view="pageBreakPreview" zoomScale="60" zoomScaleNormal="80" workbookViewId="0">
      <selection activeCell="A4" sqref="A4:J4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23.6640625" style="163" customWidth="1"/>
    <col min="5" max="5" width="9.6640625" style="163" customWidth="1"/>
    <col min="6" max="6" width="7.6640625" style="163" customWidth="1"/>
    <col min="7" max="7" width="6.88671875" style="163" customWidth="1"/>
    <col min="8" max="8" width="17.6640625" style="163" customWidth="1"/>
    <col min="9" max="9" width="6.88671875" style="163" customWidth="1"/>
    <col min="10" max="10" width="8.3320312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ht="14.4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248"/>
    </row>
    <row r="5" spans="1:14" ht="14.4" x14ac:dyDescent="0.25">
      <c r="A5" s="303" t="s">
        <v>208</v>
      </c>
      <c r="B5" s="303"/>
      <c r="C5" s="303"/>
      <c r="D5" s="303"/>
      <c r="E5" s="303"/>
      <c r="F5" s="303"/>
      <c r="G5" s="303"/>
      <c r="H5" s="303"/>
      <c r="I5" s="303"/>
      <c r="J5" s="303"/>
      <c r="K5" s="248"/>
    </row>
    <row r="6" spans="1:14" x14ac:dyDescent="0.25">
      <c r="A6" s="297"/>
      <c r="B6" s="297"/>
      <c r="C6" s="166"/>
      <c r="D6" s="14"/>
      <c r="E6" s="14"/>
      <c r="I6" s="215"/>
      <c r="J6" s="67" t="s">
        <v>217</v>
      </c>
      <c r="K6" s="166"/>
    </row>
    <row r="7" spans="1:14" ht="12.75" customHeight="1" x14ac:dyDescent="0.25">
      <c r="A7" s="215"/>
      <c r="B7" s="67" t="s">
        <v>188</v>
      </c>
      <c r="C7" s="166" t="s">
        <v>103</v>
      </c>
      <c r="D7" s="19" t="str">
        <f>d_1</f>
        <v>28.05.2019г.</v>
      </c>
      <c r="E7" s="19"/>
      <c r="F7" s="217"/>
      <c r="G7" s="241"/>
      <c r="H7" s="217"/>
      <c r="I7" s="217"/>
      <c r="J7" s="247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175"/>
      <c r="G10" s="175"/>
      <c r="H10" s="175"/>
      <c r="I10" s="175"/>
      <c r="J10" s="180" t="e">
        <f>VLOOKUP($F10,УЧАСТНИКИ!$A$2:$L$1099,9,FALSE)</f>
        <v>#N/A</v>
      </c>
    </row>
    <row r="11" spans="1:14" x14ac:dyDescent="0.25">
      <c r="A11" s="175" t="s">
        <v>43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80" t="e">
        <f>VLOOKUP($F11,УЧАСТНИКИ!$A$2:$L$1099,9,FALSE)</f>
        <v>#N/A</v>
      </c>
    </row>
    <row r="12" spans="1:14" x14ac:dyDescent="0.25">
      <c r="A12" s="175" t="s">
        <v>44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80" t="e">
        <f>VLOOKUP($F12,УЧАСТНИКИ!$A$2:$L$1099,9,FALSE)</f>
        <v>#N/A</v>
      </c>
    </row>
    <row r="13" spans="1:14" x14ac:dyDescent="0.25">
      <c r="A13" s="175" t="s">
        <v>45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80" t="e">
        <f>VLOOKUP($F13,УЧАСТНИКИ!$A$2:$L$1099,9,FALSE)</f>
        <v>#N/A</v>
      </c>
      <c r="L13" s="14"/>
    </row>
    <row r="14" spans="1:14" x14ac:dyDescent="0.25">
      <c r="A14" s="175" t="s">
        <v>46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80" t="e">
        <f>VLOOKUP($F14,УЧАСТНИКИ!$A$2:$L$1099,9,FALSE)</f>
        <v>#N/A</v>
      </c>
    </row>
    <row r="15" spans="1:14" x14ac:dyDescent="0.25">
      <c r="A15" s="175" t="s">
        <v>47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80" t="e">
        <f>VLOOKUP($F15,УЧАСТНИКИ!$A$2:$L$1099,9,FALSE)</f>
        <v>#N/A</v>
      </c>
    </row>
    <row r="16" spans="1:14" x14ac:dyDescent="0.25">
      <c r="A16" s="175" t="s">
        <v>48</v>
      </c>
      <c r="B16" s="176" t="e">
        <f>VLOOKUP($F16,УЧАСТНИКИ!$A$2:$L$1099,3,FALSE)</f>
        <v>#N/A</v>
      </c>
      <c r="C16" s="180" t="e">
        <f>VLOOKUP($F16,УЧАСТНИКИ!$A$2:$L$1099,4,FALSE)</f>
        <v>#N/A</v>
      </c>
      <c r="D16" s="225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80" t="e">
        <f>VLOOKUP($F16,УЧАСТНИКИ!$A$2:$L$1099,9,FALSE)</f>
        <v>#N/A</v>
      </c>
    </row>
    <row r="17" spans="1:12" x14ac:dyDescent="0.25">
      <c r="A17" s="175" t="s">
        <v>71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80" t="e">
        <f>VLOOKUP($F17,УЧАСТНИКИ!$A$2:$L$1099,9,FALSE)</f>
        <v>#N/A</v>
      </c>
    </row>
    <row r="18" spans="1:12" x14ac:dyDescent="0.25">
      <c r="A18" s="175" t="s">
        <v>78</v>
      </c>
      <c r="B18" s="176" t="e">
        <f>VLOOKUP($F18,УЧАСТНИКИ!$A$2:$L$1099,3,FALSE)</f>
        <v>#N/A</v>
      </c>
      <c r="C18" s="180" t="e">
        <f>VLOOKUP($F18,УЧАСТНИКИ!$A$2:$L$1099,4,FALSE)</f>
        <v>#N/A</v>
      </c>
      <c r="D18" s="225" t="e">
        <f>VLOOKUP($F18,УЧАСТНИКИ!$A$2:$L$1099,5,FALSE)</f>
        <v>#N/A</v>
      </c>
      <c r="E18" s="264" t="e">
        <f>VLOOKUP($F18,УЧАСТНИКИ!$A$2:$L$1099,8,FALSE)</f>
        <v>#N/A</v>
      </c>
      <c r="F18" s="175"/>
      <c r="G18" s="175"/>
      <c r="H18" s="175"/>
      <c r="I18" s="175"/>
      <c r="J18" s="180" t="e">
        <f>VLOOKUP($F18,УЧАСТНИКИ!$A$2:$L$1099,9,FALSE)</f>
        <v>#N/A</v>
      </c>
    </row>
    <row r="19" spans="1:12" x14ac:dyDescent="0.25">
      <c r="A19" s="175" t="s">
        <v>77</v>
      </c>
      <c r="B19" s="176" t="e">
        <f>VLOOKUP($F19,УЧАСТНИКИ!$A$2:$L$1099,3,FALSE)</f>
        <v>#N/A</v>
      </c>
      <c r="C19" s="180" t="e">
        <f>VLOOKUP($F19,УЧАСТНИКИ!$A$2:$L$1099,4,FALSE)</f>
        <v>#N/A</v>
      </c>
      <c r="D19" s="225" t="e">
        <f>VLOOKUP($F19,УЧАСТНИКИ!$A$2:$L$1099,5,FALSE)</f>
        <v>#N/A</v>
      </c>
      <c r="E19" s="264" t="e">
        <f>VLOOKUP($F19,УЧАСТНИКИ!$A$2:$L$1099,8,FALSE)</f>
        <v>#N/A</v>
      </c>
      <c r="F19" s="175"/>
      <c r="G19" s="175"/>
      <c r="H19" s="175"/>
      <c r="I19" s="175"/>
      <c r="J19" s="180" t="e">
        <f>VLOOKUP($F19,УЧАСТНИКИ!$A$2:$L$1099,9,FALSE)</f>
        <v>#N/A</v>
      </c>
    </row>
    <row r="20" spans="1:12" x14ac:dyDescent="0.25">
      <c r="A20" s="175" t="s">
        <v>76</v>
      </c>
      <c r="B20" s="176" t="e">
        <f>VLOOKUP($F20,УЧАСТНИКИ!$A$2:$L$1099,3,FALSE)</f>
        <v>#N/A</v>
      </c>
      <c r="C20" s="180" t="e">
        <f>VLOOKUP($F20,УЧАСТНИКИ!$A$2:$L$1099,4,FALSE)</f>
        <v>#N/A</v>
      </c>
      <c r="D20" s="225" t="e">
        <f>VLOOKUP($F20,УЧАСТНИКИ!$A$2:$L$1099,5,FALSE)</f>
        <v>#N/A</v>
      </c>
      <c r="E20" s="264" t="e">
        <f>VLOOKUP($F20,УЧАСТНИКИ!$A$2:$L$1099,8,FALSE)</f>
        <v>#N/A</v>
      </c>
      <c r="F20" s="175"/>
      <c r="G20" s="175"/>
      <c r="H20" s="175"/>
      <c r="I20" s="175"/>
      <c r="J20" s="180" t="e">
        <f>VLOOKUP($F20,УЧАСТНИКИ!$A$2:$L$1099,9,FALSE)</f>
        <v>#N/A</v>
      </c>
    </row>
    <row r="21" spans="1:12" x14ac:dyDescent="0.25">
      <c r="A21" s="175" t="s">
        <v>75</v>
      </c>
      <c r="B21" s="176" t="e">
        <f>VLOOKUP($F21,УЧАСТНИКИ!$A$2:$L$1099,3,FALSE)</f>
        <v>#N/A</v>
      </c>
      <c r="C21" s="180" t="e">
        <f>VLOOKUP($F21,УЧАСТНИКИ!$A$2:$L$1099,4,FALSE)</f>
        <v>#N/A</v>
      </c>
      <c r="D21" s="225" t="e">
        <f>VLOOKUP($F21,УЧАСТНИКИ!$A$2:$L$1099,5,FALSE)</f>
        <v>#N/A</v>
      </c>
      <c r="E21" s="264" t="e">
        <f>VLOOKUP($F21,УЧАСТНИКИ!$A$2:$L$1099,8,FALSE)</f>
        <v>#N/A</v>
      </c>
      <c r="F21" s="175"/>
      <c r="G21" s="175"/>
      <c r="H21" s="175"/>
      <c r="I21" s="175"/>
      <c r="J21" s="180" t="e">
        <f>VLOOKUP($F21,УЧАСТНИКИ!$A$2:$L$1099,9,FALSE)</f>
        <v>#N/A</v>
      </c>
    </row>
    <row r="22" spans="1:12" x14ac:dyDescent="0.25">
      <c r="A22" s="175" t="s">
        <v>74</v>
      </c>
      <c r="B22" s="176" t="e">
        <f>VLOOKUP($F22,УЧАСТНИКИ!$A$2:$L$1099,3,FALSE)</f>
        <v>#N/A</v>
      </c>
      <c r="C22" s="180" t="e">
        <f>VLOOKUP($F22,УЧАСТНИКИ!$A$2:$L$1099,4,FALSE)</f>
        <v>#N/A</v>
      </c>
      <c r="D22" s="225" t="e">
        <f>VLOOKUP($F22,УЧАСТНИКИ!$A$2:$L$1099,5,FALSE)</f>
        <v>#N/A</v>
      </c>
      <c r="E22" s="264" t="e">
        <f>VLOOKUP($F22,УЧАСТНИКИ!$A$2:$L$1099,8,FALSE)</f>
        <v>#N/A</v>
      </c>
      <c r="F22" s="175"/>
      <c r="G22" s="175"/>
      <c r="H22" s="175"/>
      <c r="I22" s="175"/>
      <c r="J22" s="180" t="e">
        <f>VLOOKUP($F22,УЧАСТНИКИ!$A$2:$L$1099,9,FALSE)</f>
        <v>#N/A</v>
      </c>
    </row>
    <row r="23" spans="1:12" x14ac:dyDescent="0.25">
      <c r="A23" s="175" t="s">
        <v>73</v>
      </c>
      <c r="B23" s="176" t="e">
        <f>VLOOKUP($F23,УЧАСТНИКИ!$A$2:$L$1099,3,FALSE)</f>
        <v>#N/A</v>
      </c>
      <c r="C23" s="180" t="e">
        <f>VLOOKUP($F23,УЧАСТНИКИ!$A$2:$L$1099,4,FALSE)</f>
        <v>#N/A</v>
      </c>
      <c r="D23" s="225" t="e">
        <f>VLOOKUP($F23,УЧАСТНИКИ!$A$2:$L$1099,5,FALSE)</f>
        <v>#N/A</v>
      </c>
      <c r="E23" s="264" t="e">
        <f>VLOOKUP($F23,УЧАСТНИКИ!$A$2:$L$1099,8,FALSE)</f>
        <v>#N/A</v>
      </c>
      <c r="F23" s="175"/>
      <c r="G23" s="175"/>
      <c r="H23" s="175"/>
      <c r="I23" s="175"/>
      <c r="J23" s="180" t="e">
        <f>VLOOKUP($F23,УЧАСТНИКИ!$A$2:$L$1099,9,FALSE)</f>
        <v>#N/A</v>
      </c>
    </row>
    <row r="24" spans="1:12" ht="15.75" customHeight="1" x14ac:dyDescent="0.25">
      <c r="A24" s="35"/>
      <c r="B24" s="187"/>
      <c r="C24" s="188"/>
      <c r="D24" s="227"/>
      <c r="E24" s="227"/>
      <c r="F24" s="35"/>
      <c r="G24" s="35"/>
      <c r="H24" s="35"/>
      <c r="I24" s="35"/>
      <c r="J24" s="35"/>
      <c r="K24" s="188"/>
      <c r="L24" s="28"/>
    </row>
    <row r="25" spans="1:12" x14ac:dyDescent="0.25">
      <c r="L25" s="28"/>
    </row>
    <row r="26" spans="1:12" ht="15.6" x14ac:dyDescent="0.3">
      <c r="A26" s="228" t="s">
        <v>65</v>
      </c>
      <c r="B26" s="189"/>
      <c r="D26" s="228"/>
      <c r="E26" s="262"/>
      <c r="G26" s="35"/>
      <c r="I26" s="228"/>
      <c r="K26" s="28"/>
      <c r="L26" s="28"/>
    </row>
    <row r="27" spans="1:12" ht="15.6" x14ac:dyDescent="0.3">
      <c r="A27" s="228" t="s">
        <v>60</v>
      </c>
      <c r="L27" s="28"/>
    </row>
    <row r="28" spans="1:12" ht="15.6" x14ac:dyDescent="0.3">
      <c r="A28" s="228" t="s">
        <v>62</v>
      </c>
      <c r="B28" s="228"/>
      <c r="L28" s="28"/>
    </row>
    <row r="29" spans="1:12" ht="15.6" x14ac:dyDescent="0.3">
      <c r="A29" s="302" t="s">
        <v>61</v>
      </c>
      <c r="B29" s="302"/>
      <c r="L29" s="28"/>
    </row>
    <row r="30" spans="1:12" ht="15.6" x14ac:dyDescent="0.3">
      <c r="B30" s="228"/>
      <c r="L30" s="28"/>
    </row>
    <row r="31" spans="1:12" ht="15.6" x14ac:dyDescent="0.3">
      <c r="B31" s="228"/>
      <c r="L31" s="28"/>
    </row>
    <row r="32" spans="1:12" x14ac:dyDescent="0.25">
      <c r="L32" s="28"/>
    </row>
    <row r="33" spans="1:12" ht="15.6" x14ac:dyDescent="0.3">
      <c r="B33" s="228"/>
      <c r="L33" s="28"/>
    </row>
    <row r="34" spans="1:12" ht="15.75" customHeight="1" x14ac:dyDescent="0.3">
      <c r="B34" s="228"/>
      <c r="L34" s="28"/>
    </row>
    <row r="35" spans="1:12" ht="15.75" customHeight="1" x14ac:dyDescent="0.25">
      <c r="L35" s="28"/>
    </row>
    <row r="36" spans="1:12" ht="15.75" customHeight="1" x14ac:dyDescent="0.25">
      <c r="L36" s="28"/>
    </row>
    <row r="37" spans="1:12" ht="15.75" customHeight="1" x14ac:dyDescent="0.25">
      <c r="L37" s="28"/>
    </row>
    <row r="38" spans="1:12" ht="15.75" customHeight="1" x14ac:dyDescent="0.25">
      <c r="L38" s="28"/>
    </row>
    <row r="39" spans="1:12" ht="15.75" customHeight="1" x14ac:dyDescent="0.25">
      <c r="L39" s="28"/>
    </row>
    <row r="40" spans="1:12" ht="15.75" customHeight="1" x14ac:dyDescent="0.25">
      <c r="L40" s="28"/>
    </row>
    <row r="41" spans="1:12" ht="15.75" customHeight="1" x14ac:dyDescent="0.25">
      <c r="L41" s="28"/>
    </row>
    <row r="42" spans="1:12" ht="15.75" customHeight="1" x14ac:dyDescent="0.25">
      <c r="L42" s="28"/>
    </row>
    <row r="43" spans="1:12" ht="15.75" customHeight="1" x14ac:dyDescent="0.25">
      <c r="L43" s="28"/>
    </row>
    <row r="44" spans="1:12" ht="15.75" customHeight="1" x14ac:dyDescent="0.25">
      <c r="A44" s="28"/>
      <c r="B44" s="190"/>
      <c r="C44" s="28"/>
      <c r="D44" s="28"/>
      <c r="E44" s="28"/>
      <c r="F44" s="28"/>
      <c r="G44" s="28"/>
      <c r="H44" s="28"/>
      <c r="I44" s="28"/>
      <c r="J44" s="28"/>
      <c r="K44" s="28"/>
      <c r="L44" s="28"/>
    </row>
    <row r="45" spans="1:12" ht="15.75" customHeight="1" x14ac:dyDescent="0.25">
      <c r="A45" s="35"/>
      <c r="B45" s="229"/>
      <c r="C45" s="230"/>
      <c r="D45" s="231"/>
      <c r="E45" s="231"/>
      <c r="F45" s="35"/>
      <c r="G45" s="35"/>
      <c r="H45" s="35"/>
      <c r="I45" s="35"/>
      <c r="J45" s="35"/>
      <c r="K45" s="230"/>
      <c r="L45" s="28"/>
    </row>
    <row r="46" spans="1:12" ht="15.75" customHeight="1" x14ac:dyDescent="0.25">
      <c r="A46" s="35"/>
      <c r="B46" s="34"/>
      <c r="C46" s="230"/>
      <c r="D46" s="231"/>
      <c r="E46" s="231"/>
      <c r="F46" s="35"/>
      <c r="G46" s="35"/>
      <c r="H46" s="35"/>
      <c r="I46" s="35"/>
      <c r="J46" s="35"/>
      <c r="K46" s="230"/>
    </row>
    <row r="47" spans="1:12" ht="15.75" customHeight="1" x14ac:dyDescent="0.25">
      <c r="A47" s="35"/>
      <c r="B47" s="232"/>
      <c r="C47" s="230"/>
      <c r="D47" s="231"/>
      <c r="E47" s="231"/>
      <c r="F47" s="35"/>
      <c r="G47" s="35"/>
      <c r="H47" s="35"/>
      <c r="I47" s="35"/>
      <c r="J47" s="35"/>
      <c r="K47" s="230"/>
    </row>
    <row r="48" spans="1:12" ht="15.75" customHeight="1" x14ac:dyDescent="0.25">
      <c r="A48" s="35"/>
      <c r="B48" s="232"/>
      <c r="C48" s="230"/>
      <c r="D48" s="231"/>
      <c r="E48" s="231"/>
      <c r="F48" s="35"/>
      <c r="G48" s="35"/>
      <c r="H48" s="35"/>
      <c r="I48" s="35"/>
      <c r="J48" s="35"/>
      <c r="K48" s="230"/>
    </row>
    <row r="49" spans="1:11" ht="15.75" customHeight="1" x14ac:dyDescent="0.25">
      <c r="A49" s="35"/>
      <c r="B49" s="232"/>
      <c r="C49" s="230"/>
      <c r="D49" s="231"/>
      <c r="E49" s="231"/>
      <c r="F49" s="35"/>
      <c r="G49" s="35"/>
      <c r="H49" s="35"/>
      <c r="I49" s="35"/>
      <c r="J49" s="35"/>
      <c r="K49" s="230"/>
    </row>
    <row r="50" spans="1:11" ht="15.75" customHeight="1" x14ac:dyDescent="0.25">
      <c r="A50" s="35"/>
      <c r="B50" s="232"/>
      <c r="C50" s="230"/>
      <c r="D50" s="231"/>
      <c r="E50" s="231"/>
      <c r="F50" s="35"/>
      <c r="G50" s="35"/>
      <c r="H50" s="35"/>
      <c r="I50" s="35"/>
      <c r="J50" s="35"/>
      <c r="K50" s="230"/>
    </row>
    <row r="51" spans="1:11" ht="15.75" customHeight="1" x14ac:dyDescent="0.25">
      <c r="A51" s="35"/>
      <c r="B51" s="232"/>
      <c r="C51" s="230"/>
      <c r="D51" s="231"/>
      <c r="E51" s="231"/>
      <c r="F51" s="35"/>
      <c r="G51" s="35"/>
      <c r="H51" s="35"/>
      <c r="I51" s="35"/>
      <c r="J51" s="35"/>
      <c r="K51" s="230"/>
    </row>
    <row r="52" spans="1:11" ht="15.75" customHeight="1" x14ac:dyDescent="0.25">
      <c r="A52" s="35"/>
      <c r="B52" s="232"/>
      <c r="C52" s="230"/>
      <c r="D52" s="231"/>
      <c r="E52" s="231"/>
      <c r="F52" s="35"/>
      <c r="G52" s="35"/>
      <c r="H52" s="35"/>
      <c r="I52" s="35"/>
      <c r="J52" s="35"/>
      <c r="K52" s="230"/>
    </row>
    <row r="53" spans="1:11" ht="15.75" customHeight="1" x14ac:dyDescent="0.25">
      <c r="A53" s="28"/>
      <c r="B53" s="190"/>
      <c r="C53" s="28"/>
      <c r="D53" s="28"/>
      <c r="E53" s="28"/>
      <c r="F53" s="28"/>
      <c r="G53" s="28"/>
      <c r="H53" s="28"/>
      <c r="I53" s="28"/>
      <c r="J53" s="28"/>
      <c r="K53" s="28"/>
    </row>
    <row r="54" spans="1:11" ht="15.75" customHeight="1" x14ac:dyDescent="0.25">
      <c r="A54" s="35"/>
      <c r="B54" s="229"/>
      <c r="C54" s="230"/>
      <c r="D54" s="231"/>
      <c r="E54" s="231"/>
      <c r="F54" s="35"/>
      <c r="G54" s="35"/>
      <c r="H54" s="35"/>
      <c r="I54" s="35"/>
      <c r="J54" s="35"/>
      <c r="K54" s="230"/>
    </row>
    <row r="55" spans="1:11" ht="15.75" customHeight="1" x14ac:dyDescent="0.25">
      <c r="A55" s="35"/>
      <c r="B55" s="229"/>
      <c r="C55" s="230"/>
      <c r="D55" s="231"/>
      <c r="E55" s="231"/>
      <c r="F55" s="35"/>
      <c r="G55" s="35"/>
      <c r="H55" s="35"/>
      <c r="I55" s="35"/>
      <c r="J55" s="35"/>
      <c r="K55" s="230"/>
    </row>
    <row r="56" spans="1:11" ht="15.75" customHeight="1" x14ac:dyDescent="0.25">
      <c r="A56" s="35"/>
      <c r="B56" s="229"/>
      <c r="C56" s="230"/>
      <c r="D56" s="231"/>
      <c r="E56" s="231"/>
      <c r="F56" s="35"/>
      <c r="G56" s="35"/>
      <c r="H56" s="35"/>
      <c r="I56" s="35"/>
      <c r="J56" s="35"/>
      <c r="K56" s="230"/>
    </row>
    <row r="57" spans="1:11" ht="15.75" customHeight="1" x14ac:dyDescent="0.25">
      <c r="A57" s="35"/>
      <c r="B57" s="229"/>
      <c r="C57" s="230"/>
      <c r="D57" s="231"/>
      <c r="E57" s="231"/>
      <c r="F57" s="35"/>
      <c r="G57" s="35"/>
      <c r="H57" s="35"/>
      <c r="I57" s="35"/>
      <c r="J57" s="35"/>
      <c r="K57" s="230"/>
    </row>
    <row r="58" spans="1:11" ht="15.75" customHeight="1" x14ac:dyDescent="0.25">
      <c r="A58" s="35"/>
      <c r="B58" s="229"/>
      <c r="C58" s="230"/>
      <c r="D58" s="231"/>
      <c r="E58" s="231"/>
      <c r="F58" s="35"/>
      <c r="G58" s="35"/>
      <c r="H58" s="35"/>
      <c r="I58" s="35"/>
      <c r="J58" s="35"/>
      <c r="K58" s="230"/>
    </row>
    <row r="59" spans="1:11" ht="15.75" customHeight="1" x14ac:dyDescent="0.25">
      <c r="A59" s="35"/>
      <c r="B59" s="229"/>
      <c r="C59" s="230"/>
      <c r="D59" s="231"/>
      <c r="E59" s="231"/>
      <c r="F59" s="35"/>
      <c r="G59" s="35"/>
      <c r="H59" s="35"/>
      <c r="I59" s="35"/>
      <c r="J59" s="35"/>
      <c r="K59" s="230"/>
    </row>
    <row r="60" spans="1:11" ht="15.75" customHeight="1" x14ac:dyDescent="0.25">
      <c r="A60" s="35"/>
      <c r="B60" s="229"/>
      <c r="C60" s="230"/>
      <c r="D60" s="231"/>
      <c r="E60" s="231"/>
      <c r="F60" s="35"/>
      <c r="G60" s="35"/>
      <c r="H60" s="35"/>
      <c r="I60" s="35"/>
      <c r="J60" s="35"/>
      <c r="K60" s="230"/>
    </row>
    <row r="61" spans="1:11" ht="15.75" customHeight="1" x14ac:dyDescent="0.25">
      <c r="A61" s="35"/>
      <c r="B61" s="229"/>
      <c r="C61" s="230"/>
      <c r="D61" s="231"/>
      <c r="E61" s="231"/>
      <c r="F61" s="35"/>
      <c r="G61" s="35"/>
      <c r="H61" s="35"/>
      <c r="I61" s="35"/>
      <c r="J61" s="35"/>
      <c r="K61" s="230"/>
    </row>
    <row r="62" spans="1:1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1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</row>
    <row r="64" spans="1:1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</sheetData>
  <mergeCells count="7">
    <mergeCell ref="A1:J1"/>
    <mergeCell ref="A2:J2"/>
    <mergeCell ref="A29:B29"/>
    <mergeCell ref="A6:B6"/>
    <mergeCell ref="A3:J3"/>
    <mergeCell ref="A4:J4"/>
    <mergeCell ref="A5:J5"/>
  </mergeCells>
  <phoneticPr fontId="1" type="noConversion"/>
  <printOptions horizontalCentered="1"/>
  <pageMargins left="0" right="0" top="0.27559055118110237" bottom="0.55118110236220474" header="0.27559055118110237" footer="0.19685039370078741"/>
  <pageSetup paperSize="9" scale="95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6"/>
  <sheetViews>
    <sheetView view="pageBreakPreview" topLeftCell="B4" zoomScale="175" zoomScaleNormal="80" zoomScaleSheetLayoutView="175" workbookViewId="0">
      <selection activeCell="D24" sqref="D24:D25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32.33203125" style="163" bestFit="1" customWidth="1"/>
    <col min="5" max="5" width="9.6640625" style="163" customWidth="1"/>
    <col min="6" max="6" width="7.6640625" style="163" customWidth="1"/>
    <col min="7" max="7" width="6.88671875" style="163" customWidth="1"/>
    <col min="8" max="8" width="17.6640625" style="163" customWidth="1"/>
    <col min="9" max="9" width="6.88671875" style="163" customWidth="1"/>
    <col min="10" max="10" width="8.3320312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ht="14.4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248"/>
    </row>
    <row r="5" spans="1:14" ht="14.4" x14ac:dyDescent="0.25">
      <c r="A5" s="304" t="s">
        <v>195</v>
      </c>
      <c r="B5" s="303"/>
      <c r="C5" s="303"/>
      <c r="D5" s="303"/>
      <c r="E5" s="303"/>
      <c r="F5" s="303"/>
      <c r="G5" s="303"/>
      <c r="H5" s="303"/>
      <c r="I5" s="303"/>
      <c r="J5" s="303"/>
      <c r="K5" s="248"/>
    </row>
    <row r="6" spans="1:14" x14ac:dyDescent="0.25">
      <c r="A6" s="297"/>
      <c r="B6" s="297"/>
      <c r="C6" s="166"/>
      <c r="D6" s="14"/>
      <c r="E6" s="14"/>
      <c r="I6" s="215"/>
      <c r="J6" s="14" t="s">
        <v>218</v>
      </c>
      <c r="K6" s="166"/>
    </row>
    <row r="7" spans="1:14" ht="12.75" customHeight="1" x14ac:dyDescent="0.25">
      <c r="A7" s="215"/>
      <c r="B7" s="67" t="s">
        <v>188</v>
      </c>
      <c r="C7" s="166" t="s">
        <v>1494</v>
      </c>
      <c r="D7" s="19" t="str">
        <f>d_1</f>
        <v>28.05.2019г.</v>
      </c>
      <c r="E7" s="19"/>
      <c r="F7" s="217"/>
      <c r="G7" s="241"/>
      <c r="H7" s="217"/>
      <c r="I7" s="217"/>
      <c r="J7" s="247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hidden="1" x14ac:dyDescent="0.25">
      <c r="A10" s="175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175"/>
      <c r="G10" s="175"/>
      <c r="H10" s="175"/>
      <c r="I10" s="175"/>
      <c r="J10" s="180" t="e">
        <f>VLOOKUP($F10,УЧАСТНИКИ!$A$2:$L$1099,9,FALSE)</f>
        <v>#N/A</v>
      </c>
    </row>
    <row r="11" spans="1:14" hidden="1" x14ac:dyDescent="0.25">
      <c r="A11" s="175" t="s">
        <v>42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80" t="e">
        <f>VLOOKUP($F11,УЧАСТНИКИ!$A$2:$L$1099,9,FALSE)</f>
        <v>#N/A</v>
      </c>
    </row>
    <row r="12" spans="1:14" hidden="1" x14ac:dyDescent="0.25">
      <c r="A12" s="175" t="s">
        <v>42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80" t="e">
        <f>VLOOKUP($F12,УЧАСТНИКИ!$A$2:$L$1099,9,FALSE)</f>
        <v>#N/A</v>
      </c>
    </row>
    <row r="13" spans="1:14" hidden="1" x14ac:dyDescent="0.25">
      <c r="A13" s="175" t="s">
        <v>42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80" t="e">
        <f>VLOOKUP($F13,УЧАСТНИКИ!$A$2:$L$1099,9,FALSE)</f>
        <v>#N/A</v>
      </c>
      <c r="L13" s="14"/>
    </row>
    <row r="14" spans="1:14" hidden="1" x14ac:dyDescent="0.25">
      <c r="A14" s="175" t="s">
        <v>42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80" t="e">
        <f>VLOOKUP($F14,УЧАСТНИКИ!$A$2:$L$1099,9,FALSE)</f>
        <v>#N/A</v>
      </c>
    </row>
    <row r="15" spans="1:14" hidden="1" x14ac:dyDescent="0.25">
      <c r="A15" s="175" t="s">
        <v>42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80" t="e">
        <f>VLOOKUP($F15,УЧАСТНИКИ!$A$2:$L$1099,9,FALSE)</f>
        <v>#N/A</v>
      </c>
    </row>
    <row r="16" spans="1:14" hidden="1" x14ac:dyDescent="0.25">
      <c r="A16" s="175"/>
      <c r="B16" s="176"/>
      <c r="C16" s="180"/>
      <c r="D16" s="225"/>
      <c r="E16" s="264"/>
      <c r="F16" s="175"/>
      <c r="G16" s="175"/>
      <c r="H16" s="175"/>
      <c r="I16" s="175"/>
      <c r="J16" s="180"/>
    </row>
    <row r="17" spans="1:10" hidden="1" x14ac:dyDescent="0.25">
      <c r="A17" s="175" t="s">
        <v>43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80" t="e">
        <f>VLOOKUP($F17,УЧАСТНИКИ!$A$2:$L$1099,9,FALSE)</f>
        <v>#N/A</v>
      </c>
    </row>
    <row r="18" spans="1:10" hidden="1" x14ac:dyDescent="0.25">
      <c r="A18" s="175" t="s">
        <v>43</v>
      </c>
      <c r="B18" s="176" t="e">
        <f>VLOOKUP($F18,УЧАСТНИКИ!$A$2:$L$1099,3,FALSE)</f>
        <v>#N/A</v>
      </c>
      <c r="C18" s="180" t="e">
        <f>VLOOKUP($F18,УЧАСТНИКИ!$A$2:$L$1099,4,FALSE)</f>
        <v>#N/A</v>
      </c>
      <c r="D18" s="225" t="e">
        <f>VLOOKUP($F18,УЧАСТНИКИ!$A$2:$L$1099,5,FALSE)</f>
        <v>#N/A</v>
      </c>
      <c r="E18" s="264" t="e">
        <f>VLOOKUP($F18,УЧАСТНИКИ!$A$2:$L$1099,8,FALSE)</f>
        <v>#N/A</v>
      </c>
      <c r="F18" s="175"/>
      <c r="G18" s="175"/>
      <c r="H18" s="175"/>
      <c r="I18" s="175"/>
      <c r="J18" s="180" t="e">
        <f>VLOOKUP($F18,УЧАСТНИКИ!$A$2:$L$1099,9,FALSE)</f>
        <v>#N/A</v>
      </c>
    </row>
    <row r="19" spans="1:10" hidden="1" x14ac:dyDescent="0.25">
      <c r="A19" s="175" t="s">
        <v>43</v>
      </c>
      <c r="B19" s="176" t="e">
        <f>VLOOKUP($F19,УЧАСТНИКИ!$A$2:$L$1099,3,FALSE)</f>
        <v>#N/A</v>
      </c>
      <c r="C19" s="180" t="e">
        <f>VLOOKUP($F19,УЧАСТНИКИ!$A$2:$L$1099,4,FALSE)</f>
        <v>#N/A</v>
      </c>
      <c r="D19" s="225" t="e">
        <f>VLOOKUP($F19,УЧАСТНИКИ!$A$2:$L$1099,5,FALSE)</f>
        <v>#N/A</v>
      </c>
      <c r="E19" s="264" t="e">
        <f>VLOOKUP($F19,УЧАСТНИКИ!$A$2:$L$1099,8,FALSE)</f>
        <v>#N/A</v>
      </c>
      <c r="F19" s="175"/>
      <c r="G19" s="175"/>
      <c r="H19" s="175"/>
      <c r="I19" s="175"/>
      <c r="J19" s="180" t="e">
        <f>VLOOKUP($F19,УЧАСТНИКИ!$A$2:$L$1099,9,FALSE)</f>
        <v>#N/A</v>
      </c>
    </row>
    <row r="20" spans="1:10" hidden="1" x14ac:dyDescent="0.25">
      <c r="A20" s="175" t="s">
        <v>43</v>
      </c>
      <c r="B20" s="176" t="e">
        <f>VLOOKUP($F20,УЧАСТНИКИ!$A$2:$L$1099,3,FALSE)</f>
        <v>#N/A</v>
      </c>
      <c r="C20" s="180" t="e">
        <f>VLOOKUP($F20,УЧАСТНИКИ!$A$2:$L$1099,4,FALSE)</f>
        <v>#N/A</v>
      </c>
      <c r="D20" s="225" t="e">
        <f>VLOOKUP($F20,УЧАСТНИКИ!$A$2:$L$1099,5,FALSE)</f>
        <v>#N/A</v>
      </c>
      <c r="E20" s="264" t="e">
        <f>VLOOKUP($F20,УЧАСТНИКИ!$A$2:$L$1099,8,FALSE)</f>
        <v>#N/A</v>
      </c>
      <c r="F20" s="175"/>
      <c r="G20" s="175"/>
      <c r="H20" s="175"/>
      <c r="I20" s="175"/>
      <c r="J20" s="180" t="e">
        <f>VLOOKUP($F20,УЧАСТНИКИ!$A$2:$L$1099,9,FALSE)</f>
        <v>#N/A</v>
      </c>
    </row>
    <row r="21" spans="1:10" hidden="1" x14ac:dyDescent="0.25">
      <c r="A21" s="175" t="s">
        <v>43</v>
      </c>
      <c r="B21" s="176" t="e">
        <f>VLOOKUP($F21,УЧАСТНИКИ!$A$2:$L$1099,3,FALSE)</f>
        <v>#N/A</v>
      </c>
      <c r="C21" s="180" t="e">
        <f>VLOOKUP($F21,УЧАСТНИКИ!$A$2:$L$1099,4,FALSE)</f>
        <v>#N/A</v>
      </c>
      <c r="D21" s="225" t="e">
        <f>VLOOKUP($F21,УЧАСТНИКИ!$A$2:$L$1099,5,FALSE)</f>
        <v>#N/A</v>
      </c>
      <c r="E21" s="264" t="e">
        <f>VLOOKUP($F21,УЧАСТНИКИ!$A$2:$L$1099,8,FALSE)</f>
        <v>#N/A</v>
      </c>
      <c r="F21" s="175"/>
      <c r="G21" s="175"/>
      <c r="H21" s="175"/>
      <c r="I21" s="175"/>
      <c r="J21" s="180" t="e">
        <f>VLOOKUP($F21,УЧАСТНИКИ!$A$2:$L$1099,9,FALSE)</f>
        <v>#N/A</v>
      </c>
    </row>
    <row r="22" spans="1:10" hidden="1" x14ac:dyDescent="0.25">
      <c r="A22" s="175" t="s">
        <v>43</v>
      </c>
      <c r="B22" s="176" t="e">
        <f>VLOOKUP($F22,УЧАСТНИКИ!$A$2:$L$1099,3,FALSE)</f>
        <v>#N/A</v>
      </c>
      <c r="C22" s="180" t="e">
        <f>VLOOKUP($F22,УЧАСТНИКИ!$A$2:$L$1099,4,FALSE)</f>
        <v>#N/A</v>
      </c>
      <c r="D22" s="225" t="e">
        <f>VLOOKUP($F22,УЧАСТНИКИ!$A$2:$L$1099,5,FALSE)</f>
        <v>#N/A</v>
      </c>
      <c r="E22" s="264" t="e">
        <f>VLOOKUP($F22,УЧАСТНИКИ!$A$2:$L$1099,8,FALSE)</f>
        <v>#N/A</v>
      </c>
      <c r="F22" s="175"/>
      <c r="G22" s="175"/>
      <c r="H22" s="175"/>
      <c r="I22" s="175"/>
      <c r="J22" s="180" t="e">
        <f>VLOOKUP($F22,УЧАСТНИКИ!$A$2:$L$1099,9,FALSE)</f>
        <v>#N/A</v>
      </c>
    </row>
    <row r="23" spans="1:10" hidden="1" x14ac:dyDescent="0.25">
      <c r="A23" s="175"/>
      <c r="B23" s="176"/>
      <c r="C23" s="180"/>
      <c r="D23" s="225"/>
      <c r="E23" s="225"/>
      <c r="F23" s="175"/>
      <c r="G23" s="175"/>
      <c r="H23" s="175"/>
      <c r="I23" s="175"/>
      <c r="J23" s="180"/>
    </row>
    <row r="24" spans="1:10" x14ac:dyDescent="0.25">
      <c r="A24" s="175" t="s">
        <v>44</v>
      </c>
      <c r="B24" s="176" t="str">
        <f>VLOOKUP($F24,УЧАСТНИКИ!$A$2:$L$1099,3,FALSE)</f>
        <v>Блескина Екатерина</v>
      </c>
      <c r="C24" s="180" t="str">
        <f>VLOOKUP($F24,УЧАСТНИКИ!$A$2:$L$1099,4,FALSE)</f>
        <v>29.01.1993</v>
      </c>
      <c r="D24" s="225" t="str">
        <f>VLOOKUP($F24,УЧАСТНИКИ!$A$2:$L$1099,5,FALSE)</f>
        <v>Красноярский край Санкт-Петербург</v>
      </c>
      <c r="E24" s="264" t="str">
        <f>VLOOKUP($F24,УЧАСТНИКИ!$A$2:$L$1099,8,FALSE)</f>
        <v>МС</v>
      </c>
      <c r="F24" s="175" t="s">
        <v>1275</v>
      </c>
      <c r="G24" s="175"/>
      <c r="H24" s="175"/>
      <c r="I24" s="175"/>
      <c r="J24" s="180" t="str">
        <f>VLOOKUP($F24,УЧАСТНИКИ!$A$2:$L$1099,9,FALSE)</f>
        <v>К</v>
      </c>
    </row>
    <row r="25" spans="1:10" x14ac:dyDescent="0.25">
      <c r="A25" s="175" t="s">
        <v>44</v>
      </c>
      <c r="B25" s="176" t="str">
        <f>VLOOKUP($F25,УЧАСТНИКИ!$A$2:$L$1099,3,FALSE)</f>
        <v>Манакова  (Решеткина) Ирина</v>
      </c>
      <c r="C25" s="180" t="str">
        <f>VLOOKUP($F25,УЧАСТНИКИ!$A$2:$L$1099,4,FALSE)</f>
        <v>30.01.1989</v>
      </c>
      <c r="D25" s="225" t="str">
        <f>VLOOKUP($F25,УЧАСТНИКИ!$A$2:$L$1099,5,FALSE)</f>
        <v>Москва Санкт-Петербург</v>
      </c>
      <c r="E25" s="264" t="str">
        <f>VLOOKUP($F25,УЧАСТНИКИ!$A$2:$L$1099,8,FALSE)</f>
        <v>МС</v>
      </c>
      <c r="F25" s="175" t="s">
        <v>1364</v>
      </c>
      <c r="G25" s="175"/>
      <c r="H25" s="175"/>
      <c r="I25" s="175"/>
      <c r="J25" s="180" t="str">
        <f>VLOOKUP($F25,УЧАСТНИКИ!$A$2:$L$1099,9,FALSE)</f>
        <v>к</v>
      </c>
    </row>
    <row r="26" spans="1:10" x14ac:dyDescent="0.25">
      <c r="A26" s="175" t="s">
        <v>44</v>
      </c>
      <c r="B26" s="176" t="str">
        <f>VLOOKUP($F26,УЧАСТНИКИ!$A$2:$L$1099,3,FALSE)</f>
        <v>Алисова Елизавета</v>
      </c>
      <c r="C26" s="180" t="str">
        <f>VLOOKUP($F26,УЧАСТНИКИ!$A$2:$L$1099,4,FALSE)</f>
        <v>21.06.2000</v>
      </c>
      <c r="D26" s="225" t="str">
        <f>VLOOKUP($F26,УЧАСТНИКИ!$A$2:$L$1099,5,FALSE)</f>
        <v>Санкт-Петербург Липецкая область</v>
      </c>
      <c r="E26" s="264" t="str">
        <f>VLOOKUP($F26,УЧАСТНИКИ!$A$2:$L$1099,8,FALSE)</f>
        <v>КМС</v>
      </c>
      <c r="F26" s="175" t="s">
        <v>113</v>
      </c>
      <c r="G26" s="175"/>
      <c r="H26" s="175"/>
      <c r="I26" s="175"/>
      <c r="J26" s="180" t="str">
        <f>VLOOKUP($F26,УЧАСТНИКИ!$A$2:$L$1099,9,FALSE)</f>
        <v>Л</v>
      </c>
    </row>
    <row r="27" spans="1:10" ht="26.4" x14ac:dyDescent="0.25">
      <c r="A27" s="175" t="s">
        <v>44</v>
      </c>
      <c r="B27" s="176" t="str">
        <f>VLOOKUP($F27,УЧАСТНИКИ!$A$2:$L$1099,3,FALSE)</f>
        <v>Черняева (Козлова) Елена</v>
      </c>
      <c r="C27" s="180" t="str">
        <f>VLOOKUP($F27,УЧАСТНИКИ!$A$2:$L$1099,4,FALSE)</f>
        <v>19.09.1988</v>
      </c>
      <c r="D27" s="225" t="str">
        <f>VLOOKUP($F27,УЧАСТНИКИ!$A$2:$L$1099,5,FALSE)</f>
        <v>Санкт-Петербург Вологодская область</v>
      </c>
      <c r="E27" s="264" t="str">
        <f>VLOOKUP($F27,УЧАСТНИКИ!$A$2:$L$1099,8,FALSE)</f>
        <v>МС</v>
      </c>
      <c r="F27" s="175" t="s">
        <v>1377</v>
      </c>
      <c r="G27" s="175"/>
      <c r="H27" s="175"/>
      <c r="I27" s="175"/>
      <c r="J27" s="180" t="str">
        <f>VLOOKUP($F27,УЧАСТНИКИ!$A$2:$L$1099,9,FALSE)</f>
        <v>К</v>
      </c>
    </row>
    <row r="28" spans="1:10" x14ac:dyDescent="0.25">
      <c r="A28" s="175" t="s">
        <v>44</v>
      </c>
      <c r="B28" s="176" t="str">
        <f>VLOOKUP($F28,УЧАСТНИКИ!$A$2:$L$1099,3,FALSE)</f>
        <v>Григорьева Анастасия</v>
      </c>
      <c r="C28" s="180" t="str">
        <f>VLOOKUP($F28,УЧАСТНИКИ!$A$2:$L$1099,4,FALSE)</f>
        <v>07.11.1993</v>
      </c>
      <c r="D28" s="225" t="str">
        <f>VLOOKUP($F28,УЧАСТНИКИ!$A$2:$L$1099,5,FALSE)</f>
        <v xml:space="preserve">Санкт-Петербург </v>
      </c>
      <c r="E28" s="264" t="str">
        <f>VLOOKUP($F28,УЧАСТНИКИ!$A$2:$L$1099,8,FALSE)</f>
        <v>МС</v>
      </c>
      <c r="F28" s="175" t="s">
        <v>1355</v>
      </c>
      <c r="G28" s="175"/>
      <c r="H28" s="175"/>
      <c r="I28" s="175"/>
      <c r="J28" s="180" t="str">
        <f>VLOOKUP($F28,УЧАСТНИКИ!$A$2:$L$1099,9,FALSE)</f>
        <v>К</v>
      </c>
    </row>
    <row r="29" spans="1:10" x14ac:dyDescent="0.25">
      <c r="A29" s="175" t="s">
        <v>44</v>
      </c>
      <c r="B29" s="176" t="str">
        <f>VLOOKUP($F29,УЧАСТНИКИ!$A$2:$L$1099,3,FALSE)</f>
        <v>Громова Валерия</v>
      </c>
      <c r="C29" s="180" t="str">
        <f>VLOOKUP($F29,УЧАСТНИКИ!$A$2:$L$1099,4,FALSE)</f>
        <v>08.04.2000</v>
      </c>
      <c r="D29" s="225" t="str">
        <f>VLOOKUP($F29,УЧАСТНИКИ!$A$2:$L$1099,5,FALSE)</f>
        <v xml:space="preserve">Санкт-Петербург </v>
      </c>
      <c r="E29" s="264" t="str">
        <f>VLOOKUP($F29,УЧАСТНИКИ!$A$2:$L$1099,8,FALSE)</f>
        <v>КМС</v>
      </c>
      <c r="F29" s="175" t="s">
        <v>1356</v>
      </c>
      <c r="G29" s="175"/>
      <c r="H29" s="175"/>
      <c r="I29" s="175"/>
      <c r="J29" s="180" t="str">
        <f>VLOOKUP($F29,УЧАСТНИКИ!$A$2:$L$1099,9,FALSE)</f>
        <v>Л</v>
      </c>
    </row>
    <row r="30" spans="1:10" x14ac:dyDescent="0.25">
      <c r="A30" s="175"/>
      <c r="B30" s="176"/>
      <c r="C30" s="180"/>
      <c r="D30" s="225"/>
      <c r="E30" s="225"/>
      <c r="F30" s="175"/>
      <c r="G30" s="175"/>
      <c r="H30" s="175"/>
      <c r="I30" s="175"/>
      <c r="J30" s="180"/>
    </row>
    <row r="31" spans="1:10" x14ac:dyDescent="0.25">
      <c r="A31" s="175" t="s">
        <v>45</v>
      </c>
      <c r="B31" s="176" t="str">
        <f>VLOOKUP($F31,УЧАСТНИКИ!$A$2:$L$1099,3,FALSE)</f>
        <v>Сластникова Тамара</v>
      </c>
      <c r="C31" s="180" t="str">
        <f>VLOOKUP($F31,УЧАСТНИКИ!$A$2:$L$1099,4,FALSE)</f>
        <v>21.05.1993</v>
      </c>
      <c r="D31" s="225" t="str">
        <f>VLOOKUP($F31,УЧАСТНИКИ!$A$2:$L$1099,5,FALSE)</f>
        <v xml:space="preserve">Новосибирская область </v>
      </c>
      <c r="E31" s="264" t="str">
        <f>VLOOKUP($F31,УЧАСТНИКИ!$A$2:$L$1099,8,FALSE)</f>
        <v>МС</v>
      </c>
      <c r="F31" s="175" t="s">
        <v>1396</v>
      </c>
      <c r="G31" s="175"/>
      <c r="H31" s="175"/>
      <c r="I31" s="175"/>
      <c r="J31" s="180" t="str">
        <f>VLOOKUP($F31,УЧАСТНИКИ!$A$2:$L$1099,9,FALSE)</f>
        <v>К</v>
      </c>
    </row>
    <row r="32" spans="1:10" x14ac:dyDescent="0.25">
      <c r="A32" s="175" t="s">
        <v>45</v>
      </c>
      <c r="B32" s="176" t="str">
        <f>VLOOKUP($F32,УЧАСТНИКИ!$A$2:$L$1099,3,FALSE)</f>
        <v>Брагина Анастасия</v>
      </c>
      <c r="C32" s="180" t="str">
        <f>VLOOKUP($F32,УЧАСТНИКИ!$A$2:$L$1099,4,FALSE)</f>
        <v>01.06.1998</v>
      </c>
      <c r="D32" s="225" t="str">
        <f>VLOOKUP($F32,УЧАСТНИКИ!$A$2:$L$1099,5,FALSE)</f>
        <v xml:space="preserve">Новосибирская область </v>
      </c>
      <c r="E32" s="264" t="str">
        <f>VLOOKUP($F32,УЧАСТНИКИ!$A$2:$L$1099,8,FALSE)</f>
        <v>МС</v>
      </c>
      <c r="F32" s="175" t="s">
        <v>1390</v>
      </c>
      <c r="G32" s="175"/>
      <c r="H32" s="175"/>
      <c r="I32" s="175"/>
      <c r="J32" s="180" t="str">
        <f>VLOOKUP($F32,УЧАСТНИКИ!$A$2:$L$1099,9,FALSE)</f>
        <v>К</v>
      </c>
    </row>
    <row r="33" spans="1:10" x14ac:dyDescent="0.25">
      <c r="A33" s="175" t="s">
        <v>45</v>
      </c>
      <c r="B33" s="176" t="str">
        <f>VLOOKUP($F33,УЧАСТНИКИ!$A$2:$L$1099,3,FALSE)</f>
        <v>Печёнкина Вероника</v>
      </c>
      <c r="C33" s="180" t="str">
        <f>VLOOKUP($F33,УЧАСТНИКИ!$A$2:$L$1099,4,FALSE)</f>
        <v>31.08.1997</v>
      </c>
      <c r="D33" s="225" t="str">
        <f>VLOOKUP($F33,УЧАСТНИКИ!$A$2:$L$1099,5,FALSE)</f>
        <v xml:space="preserve">Новосибирская область </v>
      </c>
      <c r="E33" s="264" t="str">
        <f>VLOOKUP($F33,УЧАСТНИКИ!$A$2:$L$1099,8,FALSE)</f>
        <v>МС</v>
      </c>
      <c r="F33" s="175" t="s">
        <v>1394</v>
      </c>
      <c r="G33" s="175"/>
      <c r="H33" s="175"/>
      <c r="I33" s="175"/>
      <c r="J33" s="180" t="str">
        <f>VLOOKUP($F33,УЧАСТНИКИ!$A$2:$L$1099,9,FALSE)</f>
        <v>К</v>
      </c>
    </row>
    <row r="34" spans="1:10" x14ac:dyDescent="0.25">
      <c r="A34" s="175" t="s">
        <v>45</v>
      </c>
      <c r="B34" s="176" t="str">
        <f>VLOOKUP($F34,УЧАСТНИКИ!$A$2:$L$1099,3,FALSE)</f>
        <v>Лебедева Александра</v>
      </c>
      <c r="C34" s="180" t="str">
        <f>VLOOKUP($F34,УЧАСТНИКИ!$A$2:$L$1099,4,FALSE)</f>
        <v>04.02.1996</v>
      </c>
      <c r="D34" s="225" t="str">
        <f>VLOOKUP($F34,УЧАСТНИКИ!$A$2:$L$1099,5,FALSE)</f>
        <v xml:space="preserve">Новосибирская область </v>
      </c>
      <c r="E34" s="264" t="str">
        <f>VLOOKUP($F34,УЧАСТНИКИ!$A$2:$L$1099,8,FALSE)</f>
        <v>КМС</v>
      </c>
      <c r="F34" s="175" t="s">
        <v>1392</v>
      </c>
      <c r="G34" s="175"/>
      <c r="H34" s="175"/>
      <c r="I34" s="175"/>
      <c r="J34" s="180" t="str">
        <f>VLOOKUP($F34,УЧАСТНИКИ!$A$2:$L$1099,9,FALSE)</f>
        <v>К</v>
      </c>
    </row>
    <row r="35" spans="1:10" x14ac:dyDescent="0.25">
      <c r="A35" s="175" t="s">
        <v>45</v>
      </c>
      <c r="B35" s="176" t="str">
        <f>VLOOKUP($F35,УЧАСТНИКИ!$A$2:$L$1099,3,FALSE)</f>
        <v>Ткачёва Екатерина</v>
      </c>
      <c r="C35" s="180" t="str">
        <f>VLOOKUP($F35,УЧАСТНИКИ!$A$2:$L$1099,4,FALSE)</f>
        <v>15.02.1999</v>
      </c>
      <c r="D35" s="225" t="str">
        <f>VLOOKUP($F35,УЧАСТНИКИ!$A$2:$L$1099,5,FALSE)</f>
        <v xml:space="preserve">Новосибирская область </v>
      </c>
      <c r="E35" s="264" t="str">
        <f>VLOOKUP($F35,УЧАСТНИКИ!$A$2:$L$1099,8,FALSE)</f>
        <v>КМС</v>
      </c>
      <c r="F35" s="175" t="s">
        <v>1398</v>
      </c>
      <c r="G35" s="175"/>
      <c r="H35" s="175"/>
      <c r="I35" s="175"/>
      <c r="J35" s="180" t="str">
        <f>VLOOKUP($F35,УЧАСТНИКИ!$A$2:$L$1099,9,FALSE)</f>
        <v>К</v>
      </c>
    </row>
    <row r="36" spans="1:10" x14ac:dyDescent="0.25">
      <c r="A36" s="175" t="s">
        <v>45</v>
      </c>
      <c r="B36" s="176" t="str">
        <f>VLOOKUP($F36,УЧАСТНИКИ!$A$2:$L$1099,3,FALSE)</f>
        <v>Грошева Александра</v>
      </c>
      <c r="C36" s="180" t="str">
        <f>VLOOKUP($F36,УЧАСТНИКИ!$A$2:$L$1099,4,FALSE)</f>
        <v>19.08.1994</v>
      </c>
      <c r="D36" s="225" t="str">
        <f>VLOOKUP($F36,УЧАСТНИКИ!$A$2:$L$1099,5,FALSE)</f>
        <v xml:space="preserve">Новосибирская область </v>
      </c>
      <c r="E36" s="264" t="str">
        <f>VLOOKUP($F36,УЧАСТНИКИ!$A$2:$L$1099,8,FALSE)</f>
        <v>МС</v>
      </c>
      <c r="F36" s="175" t="s">
        <v>1391</v>
      </c>
      <c r="G36" s="175"/>
      <c r="H36" s="175"/>
      <c r="I36" s="175"/>
      <c r="J36" s="180" t="str">
        <f>VLOOKUP($F36,УЧАСТНИКИ!$A$2:$L$1099,9,FALSE)</f>
        <v>К</v>
      </c>
    </row>
    <row r="37" spans="1:10" x14ac:dyDescent="0.25">
      <c r="A37" s="175"/>
      <c r="B37" s="176"/>
      <c r="C37" s="180"/>
      <c r="D37" s="225"/>
      <c r="E37" s="225"/>
      <c r="F37" s="175"/>
      <c r="G37" s="175"/>
      <c r="H37" s="175"/>
      <c r="I37" s="175"/>
      <c r="J37" s="180"/>
    </row>
    <row r="38" spans="1:10" hidden="1" x14ac:dyDescent="0.25">
      <c r="A38" s="175" t="s">
        <v>46</v>
      </c>
      <c r="B38" s="176" t="e">
        <f>VLOOKUP($F38,УЧАСТНИКИ!$A$2:$L$1099,3,FALSE)</f>
        <v>#N/A</v>
      </c>
      <c r="C38" s="180" t="e">
        <f>VLOOKUP($F38,УЧАСТНИКИ!$A$2:$L$1099,4,FALSE)</f>
        <v>#N/A</v>
      </c>
      <c r="D38" s="225" t="e">
        <f>VLOOKUP($F38,УЧАСТНИКИ!$A$2:$L$1099,5,FALSE)</f>
        <v>#N/A</v>
      </c>
      <c r="E38" s="264" t="e">
        <f>VLOOKUP($F38,УЧАСТНИКИ!$A$2:$L$1099,8,FALSE)</f>
        <v>#N/A</v>
      </c>
      <c r="F38" s="175"/>
      <c r="G38" s="175"/>
      <c r="H38" s="175"/>
      <c r="I38" s="175"/>
      <c r="J38" s="180" t="e">
        <f>VLOOKUP($F38,УЧАСТНИКИ!$A$2:$L$1099,9,FALSE)</f>
        <v>#N/A</v>
      </c>
    </row>
    <row r="39" spans="1:10" hidden="1" x14ac:dyDescent="0.25">
      <c r="A39" s="175" t="s">
        <v>46</v>
      </c>
      <c r="B39" s="176" t="e">
        <f>VLOOKUP($F39,УЧАСТНИКИ!$A$2:$L$1099,3,FALSE)</f>
        <v>#N/A</v>
      </c>
      <c r="C39" s="180" t="e">
        <f>VLOOKUP($F39,УЧАСТНИКИ!$A$2:$L$1099,4,FALSE)</f>
        <v>#N/A</v>
      </c>
      <c r="D39" s="225" t="e">
        <f>VLOOKUP($F39,УЧАСТНИКИ!$A$2:$L$1099,5,FALSE)</f>
        <v>#N/A</v>
      </c>
      <c r="E39" s="264" t="e">
        <f>VLOOKUP($F39,УЧАСТНИКИ!$A$2:$L$1099,8,FALSE)</f>
        <v>#N/A</v>
      </c>
      <c r="F39" s="175"/>
      <c r="G39" s="175"/>
      <c r="H39" s="175"/>
      <c r="I39" s="175"/>
      <c r="J39" s="180" t="e">
        <f>VLOOKUP($F39,УЧАСТНИКИ!$A$2:$L$1099,9,FALSE)</f>
        <v>#N/A</v>
      </c>
    </row>
    <row r="40" spans="1:10" hidden="1" x14ac:dyDescent="0.25">
      <c r="A40" s="175" t="s">
        <v>46</v>
      </c>
      <c r="B40" s="176" t="e">
        <f>VLOOKUP($F40,УЧАСТНИКИ!$A$2:$L$1099,3,FALSE)</f>
        <v>#N/A</v>
      </c>
      <c r="C40" s="180" t="e">
        <f>VLOOKUP($F40,УЧАСТНИКИ!$A$2:$L$1099,4,FALSE)</f>
        <v>#N/A</v>
      </c>
      <c r="D40" s="225" t="e">
        <f>VLOOKUP($F40,УЧАСТНИКИ!$A$2:$L$1099,5,FALSE)</f>
        <v>#N/A</v>
      </c>
      <c r="E40" s="264" t="e">
        <f>VLOOKUP($F40,УЧАСТНИКИ!$A$2:$L$1099,8,FALSE)</f>
        <v>#N/A</v>
      </c>
      <c r="F40" s="175"/>
      <c r="G40" s="175"/>
      <c r="H40" s="175"/>
      <c r="I40" s="175"/>
      <c r="J40" s="180" t="e">
        <f>VLOOKUP($F40,УЧАСТНИКИ!$A$2:$L$1099,9,FALSE)</f>
        <v>#N/A</v>
      </c>
    </row>
    <row r="41" spans="1:10" hidden="1" x14ac:dyDescent="0.25">
      <c r="A41" s="175" t="s">
        <v>46</v>
      </c>
      <c r="B41" s="176" t="e">
        <f>VLOOKUP($F41,УЧАСТНИКИ!$A$2:$L$1099,3,FALSE)</f>
        <v>#N/A</v>
      </c>
      <c r="C41" s="180" t="e">
        <f>VLOOKUP($F41,УЧАСТНИКИ!$A$2:$L$1099,4,FALSE)</f>
        <v>#N/A</v>
      </c>
      <c r="D41" s="225" t="e">
        <f>VLOOKUP($F41,УЧАСТНИКИ!$A$2:$L$1099,5,FALSE)</f>
        <v>#N/A</v>
      </c>
      <c r="E41" s="264" t="e">
        <f>VLOOKUP($F41,УЧАСТНИКИ!$A$2:$L$1099,8,FALSE)</f>
        <v>#N/A</v>
      </c>
      <c r="F41" s="175"/>
      <c r="G41" s="175"/>
      <c r="H41" s="175"/>
      <c r="I41" s="175"/>
      <c r="J41" s="180" t="e">
        <f>VLOOKUP($F41,УЧАСТНИКИ!$A$2:$L$1099,9,FALSE)</f>
        <v>#N/A</v>
      </c>
    </row>
    <row r="42" spans="1:10" hidden="1" x14ac:dyDescent="0.25">
      <c r="A42" s="175" t="s">
        <v>46</v>
      </c>
      <c r="B42" s="176" t="e">
        <f>VLOOKUP($F42,УЧАСТНИКИ!$A$2:$L$1099,3,FALSE)</f>
        <v>#N/A</v>
      </c>
      <c r="C42" s="180" t="e">
        <f>VLOOKUP($F42,УЧАСТНИКИ!$A$2:$L$1099,4,FALSE)</f>
        <v>#N/A</v>
      </c>
      <c r="D42" s="225" t="e">
        <f>VLOOKUP($F42,УЧАСТНИКИ!$A$2:$L$1099,5,FALSE)</f>
        <v>#N/A</v>
      </c>
      <c r="E42" s="264" t="e">
        <f>VLOOKUP($F42,УЧАСТНИКИ!$A$2:$L$1099,8,FALSE)</f>
        <v>#N/A</v>
      </c>
      <c r="F42" s="175"/>
      <c r="G42" s="175"/>
      <c r="H42" s="175"/>
      <c r="I42" s="175"/>
      <c r="J42" s="180" t="e">
        <f>VLOOKUP($F42,УЧАСТНИКИ!$A$2:$L$1099,9,FALSE)</f>
        <v>#N/A</v>
      </c>
    </row>
    <row r="43" spans="1:10" hidden="1" x14ac:dyDescent="0.25">
      <c r="A43" s="175" t="s">
        <v>46</v>
      </c>
      <c r="B43" s="176" t="e">
        <f>VLOOKUP($F43,УЧАСТНИКИ!$A$2:$L$1099,3,FALSE)</f>
        <v>#N/A</v>
      </c>
      <c r="C43" s="180" t="e">
        <f>VLOOKUP($F43,УЧАСТНИКИ!$A$2:$L$1099,4,FALSE)</f>
        <v>#N/A</v>
      </c>
      <c r="D43" s="225" t="e">
        <f>VLOOKUP($F43,УЧАСТНИКИ!$A$2:$L$1099,5,FALSE)</f>
        <v>#N/A</v>
      </c>
      <c r="E43" s="264" t="e">
        <f>VLOOKUP($F43,УЧАСТНИКИ!$A$2:$L$1099,8,FALSE)</f>
        <v>#N/A</v>
      </c>
      <c r="F43" s="175"/>
      <c r="G43" s="175"/>
      <c r="H43" s="175"/>
      <c r="I43" s="175"/>
      <c r="J43" s="180" t="e">
        <f>VLOOKUP($F43,УЧАСТНИКИ!$A$2:$L$1099,9,FALSE)</f>
        <v>#N/A</v>
      </c>
    </row>
    <row r="44" spans="1:10" hidden="1" x14ac:dyDescent="0.25">
      <c r="A44" s="175"/>
      <c r="B44" s="176"/>
      <c r="C44" s="180"/>
      <c r="D44" s="225"/>
      <c r="E44" s="225"/>
      <c r="F44" s="175"/>
      <c r="G44" s="175"/>
      <c r="H44" s="175"/>
      <c r="I44" s="175"/>
      <c r="J44" s="180"/>
    </row>
    <row r="45" spans="1:10" hidden="1" x14ac:dyDescent="0.25">
      <c r="A45" s="175" t="s">
        <v>47</v>
      </c>
      <c r="B45" s="176" t="e">
        <f>VLOOKUP($F45,УЧАСТНИКИ!$A$2:$L$1099,3,FALSE)</f>
        <v>#N/A</v>
      </c>
      <c r="C45" s="180" t="e">
        <f>VLOOKUP($F45,УЧАСТНИКИ!$A$2:$L$1099,4,FALSE)</f>
        <v>#N/A</v>
      </c>
      <c r="D45" s="225" t="e">
        <f>VLOOKUP($F45,УЧАСТНИКИ!$A$2:$L$1099,5,FALSE)</f>
        <v>#N/A</v>
      </c>
      <c r="E45" s="264" t="e">
        <f>VLOOKUP($F45,УЧАСТНИКИ!$A$2:$L$1099,8,FALSE)</f>
        <v>#N/A</v>
      </c>
      <c r="F45" s="175"/>
      <c r="G45" s="175"/>
      <c r="H45" s="175"/>
      <c r="I45" s="175"/>
      <c r="J45" s="180" t="e">
        <f>VLOOKUP($F45,УЧАСТНИКИ!$A$2:$L$1099,9,FALSE)</f>
        <v>#N/A</v>
      </c>
    </row>
    <row r="46" spans="1:10" hidden="1" x14ac:dyDescent="0.25">
      <c r="A46" s="175" t="s">
        <v>47</v>
      </c>
      <c r="B46" s="176" t="e">
        <f>VLOOKUP($F46,УЧАСТНИКИ!$A$2:$L$1099,3,FALSE)</f>
        <v>#N/A</v>
      </c>
      <c r="C46" s="180" t="e">
        <f>VLOOKUP($F46,УЧАСТНИКИ!$A$2:$L$1099,4,FALSE)</f>
        <v>#N/A</v>
      </c>
      <c r="D46" s="225" t="e">
        <f>VLOOKUP($F46,УЧАСТНИКИ!$A$2:$L$1099,5,FALSE)</f>
        <v>#N/A</v>
      </c>
      <c r="E46" s="264" t="e">
        <f>VLOOKUP($F46,УЧАСТНИКИ!$A$2:$L$1099,8,FALSE)</f>
        <v>#N/A</v>
      </c>
      <c r="F46" s="175"/>
      <c r="G46" s="175"/>
      <c r="H46" s="175"/>
      <c r="I46" s="175"/>
      <c r="J46" s="180" t="e">
        <f>VLOOKUP($F46,УЧАСТНИКИ!$A$2:$L$1099,9,FALSE)</f>
        <v>#N/A</v>
      </c>
    </row>
    <row r="47" spans="1:10" hidden="1" x14ac:dyDescent="0.25">
      <c r="A47" s="175" t="s">
        <v>47</v>
      </c>
      <c r="B47" s="176" t="e">
        <f>VLOOKUP($F47,УЧАСТНИКИ!$A$2:$L$1099,3,FALSE)</f>
        <v>#N/A</v>
      </c>
      <c r="C47" s="180" t="e">
        <f>VLOOKUP($F47,УЧАСТНИКИ!$A$2:$L$1099,4,FALSE)</f>
        <v>#N/A</v>
      </c>
      <c r="D47" s="225" t="e">
        <f>VLOOKUP($F47,УЧАСТНИКИ!$A$2:$L$1099,5,FALSE)</f>
        <v>#N/A</v>
      </c>
      <c r="E47" s="264" t="e">
        <f>VLOOKUP($F47,УЧАСТНИКИ!$A$2:$L$1099,8,FALSE)</f>
        <v>#N/A</v>
      </c>
      <c r="F47" s="175"/>
      <c r="G47" s="175"/>
      <c r="H47" s="175"/>
      <c r="I47" s="175"/>
      <c r="J47" s="180" t="e">
        <f>VLOOKUP($F47,УЧАСТНИКИ!$A$2:$L$1099,9,FALSE)</f>
        <v>#N/A</v>
      </c>
    </row>
    <row r="48" spans="1:10" hidden="1" x14ac:dyDescent="0.25">
      <c r="A48" s="175" t="s">
        <v>47</v>
      </c>
      <c r="B48" s="176" t="e">
        <f>VLOOKUP($F48,УЧАСТНИКИ!$A$2:$L$1099,3,FALSE)</f>
        <v>#N/A</v>
      </c>
      <c r="C48" s="180" t="e">
        <f>VLOOKUP($F48,УЧАСТНИКИ!$A$2:$L$1099,4,FALSE)</f>
        <v>#N/A</v>
      </c>
      <c r="D48" s="225" t="e">
        <f>VLOOKUP($F48,УЧАСТНИКИ!$A$2:$L$1099,5,FALSE)</f>
        <v>#N/A</v>
      </c>
      <c r="E48" s="264" t="e">
        <f>VLOOKUP($F48,УЧАСТНИКИ!$A$2:$L$1099,8,FALSE)</f>
        <v>#N/A</v>
      </c>
      <c r="F48" s="175"/>
      <c r="G48" s="175"/>
      <c r="H48" s="175"/>
      <c r="I48" s="175"/>
      <c r="J48" s="180" t="e">
        <f>VLOOKUP($F48,УЧАСТНИКИ!$A$2:$L$1099,9,FALSE)</f>
        <v>#N/A</v>
      </c>
    </row>
    <row r="49" spans="1:10" hidden="1" x14ac:dyDescent="0.25">
      <c r="A49" s="175" t="s">
        <v>47</v>
      </c>
      <c r="B49" s="176" t="e">
        <f>VLOOKUP($F49,УЧАСТНИКИ!$A$2:$L$1099,3,FALSE)</f>
        <v>#N/A</v>
      </c>
      <c r="C49" s="180" t="e">
        <f>VLOOKUP($F49,УЧАСТНИКИ!$A$2:$L$1099,4,FALSE)</f>
        <v>#N/A</v>
      </c>
      <c r="D49" s="225" t="e">
        <f>VLOOKUP($F49,УЧАСТНИКИ!$A$2:$L$1099,5,FALSE)</f>
        <v>#N/A</v>
      </c>
      <c r="E49" s="264" t="e">
        <f>VLOOKUP($F49,УЧАСТНИКИ!$A$2:$L$1099,8,FALSE)</f>
        <v>#N/A</v>
      </c>
      <c r="F49" s="175"/>
      <c r="G49" s="175"/>
      <c r="H49" s="175"/>
      <c r="I49" s="175"/>
      <c r="J49" s="180" t="e">
        <f>VLOOKUP($F49,УЧАСТНИКИ!$A$2:$L$1099,9,FALSE)</f>
        <v>#N/A</v>
      </c>
    </row>
    <row r="50" spans="1:10" hidden="1" x14ac:dyDescent="0.25">
      <c r="A50" s="175" t="s">
        <v>47</v>
      </c>
      <c r="B50" s="176" t="e">
        <f>VLOOKUP($F50,УЧАСТНИКИ!$A$2:$L$1099,3,FALSE)</f>
        <v>#N/A</v>
      </c>
      <c r="C50" s="180" t="e">
        <f>VLOOKUP($F50,УЧАСТНИКИ!$A$2:$L$1099,4,FALSE)</f>
        <v>#N/A</v>
      </c>
      <c r="D50" s="225" t="e">
        <f>VLOOKUP($F50,УЧАСТНИКИ!$A$2:$L$1099,5,FALSE)</f>
        <v>#N/A</v>
      </c>
      <c r="E50" s="264" t="e">
        <f>VLOOKUP($F50,УЧАСТНИКИ!$A$2:$L$1099,8,FALSE)</f>
        <v>#N/A</v>
      </c>
      <c r="F50" s="175"/>
      <c r="G50" s="175"/>
      <c r="H50" s="175"/>
      <c r="I50" s="175"/>
      <c r="J50" s="180" t="e">
        <f>VLOOKUP($F50,УЧАСТНИКИ!$A$2:$L$1099,9,FALSE)</f>
        <v>#N/A</v>
      </c>
    </row>
    <row r="51" spans="1:10" hidden="1" x14ac:dyDescent="0.25">
      <c r="A51" s="175"/>
      <c r="B51" s="176"/>
      <c r="C51" s="180"/>
      <c r="D51" s="225"/>
      <c r="E51" s="225"/>
      <c r="F51" s="175"/>
      <c r="G51" s="175"/>
      <c r="H51" s="175"/>
      <c r="I51" s="175"/>
      <c r="J51" s="180"/>
    </row>
    <row r="52" spans="1:10" hidden="1" x14ac:dyDescent="0.25">
      <c r="A52" s="175" t="s">
        <v>48</v>
      </c>
      <c r="B52" s="176" t="e">
        <f>VLOOKUP($F52,УЧАСТНИКИ!$A$2:$L$1099,3,FALSE)</f>
        <v>#N/A</v>
      </c>
      <c r="C52" s="180" t="e">
        <f>VLOOKUP($F52,УЧАСТНИКИ!$A$2:$L$1099,4,FALSE)</f>
        <v>#N/A</v>
      </c>
      <c r="D52" s="225" t="e">
        <f>VLOOKUP($F52,УЧАСТНИКИ!$A$2:$L$1099,5,FALSE)</f>
        <v>#N/A</v>
      </c>
      <c r="E52" s="264" t="e">
        <f>VLOOKUP($F52,УЧАСТНИКИ!$A$2:$L$1099,8,FALSE)</f>
        <v>#N/A</v>
      </c>
      <c r="F52" s="175"/>
      <c r="G52" s="175"/>
      <c r="H52" s="175"/>
      <c r="I52" s="175"/>
      <c r="J52" s="180" t="e">
        <f>VLOOKUP($F52,УЧАСТНИКИ!$A$2:$L$1099,9,FALSE)</f>
        <v>#N/A</v>
      </c>
    </row>
    <row r="53" spans="1:10" hidden="1" x14ac:dyDescent="0.25">
      <c r="A53" s="175" t="s">
        <v>48</v>
      </c>
      <c r="B53" s="176" t="e">
        <f>VLOOKUP($F53,УЧАСТНИКИ!$A$2:$L$1099,3,FALSE)</f>
        <v>#N/A</v>
      </c>
      <c r="C53" s="180" t="e">
        <f>VLOOKUP($F53,УЧАСТНИКИ!$A$2:$L$1099,4,FALSE)</f>
        <v>#N/A</v>
      </c>
      <c r="D53" s="225" t="e">
        <f>VLOOKUP($F53,УЧАСТНИКИ!$A$2:$L$1099,5,FALSE)</f>
        <v>#N/A</v>
      </c>
      <c r="E53" s="264" t="e">
        <f>VLOOKUP($F53,УЧАСТНИКИ!$A$2:$L$1099,8,FALSE)</f>
        <v>#N/A</v>
      </c>
      <c r="F53" s="175"/>
      <c r="G53" s="175"/>
      <c r="H53" s="175"/>
      <c r="I53" s="175"/>
      <c r="J53" s="180" t="e">
        <f>VLOOKUP($F53,УЧАСТНИКИ!$A$2:$L$1099,9,FALSE)</f>
        <v>#N/A</v>
      </c>
    </row>
    <row r="54" spans="1:10" hidden="1" x14ac:dyDescent="0.25">
      <c r="A54" s="175" t="s">
        <v>48</v>
      </c>
      <c r="B54" s="176" t="e">
        <f>VLOOKUP($F54,УЧАСТНИКИ!$A$2:$L$1099,3,FALSE)</f>
        <v>#N/A</v>
      </c>
      <c r="C54" s="180" t="e">
        <f>VLOOKUP($F54,УЧАСТНИКИ!$A$2:$L$1099,4,FALSE)</f>
        <v>#N/A</v>
      </c>
      <c r="D54" s="225" t="e">
        <f>VLOOKUP($F54,УЧАСТНИКИ!$A$2:$L$1099,5,FALSE)</f>
        <v>#N/A</v>
      </c>
      <c r="E54" s="264" t="e">
        <f>VLOOKUP($F54,УЧАСТНИКИ!$A$2:$L$1099,8,FALSE)</f>
        <v>#N/A</v>
      </c>
      <c r="F54" s="175"/>
      <c r="G54" s="175"/>
      <c r="H54" s="175"/>
      <c r="I54" s="175"/>
      <c r="J54" s="180" t="e">
        <f>VLOOKUP($F54,УЧАСТНИКИ!$A$2:$L$1099,9,FALSE)</f>
        <v>#N/A</v>
      </c>
    </row>
    <row r="55" spans="1:10" hidden="1" x14ac:dyDescent="0.25">
      <c r="A55" s="175" t="s">
        <v>48</v>
      </c>
      <c r="B55" s="176" t="e">
        <f>VLOOKUP($F55,УЧАСТНИКИ!$A$2:$L$1099,3,FALSE)</f>
        <v>#N/A</v>
      </c>
      <c r="C55" s="180" t="e">
        <f>VLOOKUP($F55,УЧАСТНИКИ!$A$2:$L$1099,4,FALSE)</f>
        <v>#N/A</v>
      </c>
      <c r="D55" s="225" t="e">
        <f>VLOOKUP($F55,УЧАСТНИКИ!$A$2:$L$1099,5,FALSE)</f>
        <v>#N/A</v>
      </c>
      <c r="E55" s="264" t="e">
        <f>VLOOKUP($F55,УЧАСТНИКИ!$A$2:$L$1099,8,FALSE)</f>
        <v>#N/A</v>
      </c>
      <c r="F55" s="175"/>
      <c r="G55" s="175"/>
      <c r="H55" s="175"/>
      <c r="I55" s="175"/>
      <c r="J55" s="180" t="e">
        <f>VLOOKUP($F55,УЧАСТНИКИ!$A$2:$L$1099,9,FALSE)</f>
        <v>#N/A</v>
      </c>
    </row>
    <row r="56" spans="1:10" hidden="1" x14ac:dyDescent="0.25">
      <c r="A56" s="175" t="s">
        <v>48</v>
      </c>
      <c r="B56" s="176" t="e">
        <f>VLOOKUP($F56,УЧАСТНИКИ!$A$2:$L$1099,3,FALSE)</f>
        <v>#N/A</v>
      </c>
      <c r="C56" s="180" t="e">
        <f>VLOOKUP($F56,УЧАСТНИКИ!$A$2:$L$1099,4,FALSE)</f>
        <v>#N/A</v>
      </c>
      <c r="D56" s="225" t="e">
        <f>VLOOKUP($F56,УЧАСТНИКИ!$A$2:$L$1099,5,FALSE)</f>
        <v>#N/A</v>
      </c>
      <c r="E56" s="264" t="e">
        <f>VLOOKUP($F56,УЧАСТНИКИ!$A$2:$L$1099,8,FALSE)</f>
        <v>#N/A</v>
      </c>
      <c r="F56" s="175"/>
      <c r="G56" s="175"/>
      <c r="H56" s="175"/>
      <c r="I56" s="175"/>
      <c r="J56" s="180" t="e">
        <f>VLOOKUP($F56,УЧАСТНИКИ!$A$2:$L$1099,9,FALSE)</f>
        <v>#N/A</v>
      </c>
    </row>
    <row r="57" spans="1:10" hidden="1" x14ac:dyDescent="0.25">
      <c r="A57" s="175" t="s">
        <v>48</v>
      </c>
      <c r="B57" s="176" t="e">
        <f>VLOOKUP($F57,УЧАСТНИКИ!$A$2:$L$1099,3,FALSE)</f>
        <v>#N/A</v>
      </c>
      <c r="C57" s="180" t="e">
        <f>VLOOKUP($F57,УЧАСТНИКИ!$A$2:$L$1099,4,FALSE)</f>
        <v>#N/A</v>
      </c>
      <c r="D57" s="225" t="e">
        <f>VLOOKUP($F57,УЧАСТНИКИ!$A$2:$L$1099,5,FALSE)</f>
        <v>#N/A</v>
      </c>
      <c r="E57" s="264" t="e">
        <f>VLOOKUP($F57,УЧАСТНИКИ!$A$2:$L$1099,8,FALSE)</f>
        <v>#N/A</v>
      </c>
      <c r="F57" s="175"/>
      <c r="G57" s="175"/>
      <c r="H57" s="175"/>
      <c r="I57" s="175"/>
      <c r="J57" s="180" t="e">
        <f>VLOOKUP($F57,УЧАСТНИКИ!$A$2:$L$1099,9,FALSE)</f>
        <v>#N/A</v>
      </c>
    </row>
    <row r="58" spans="1:10" hidden="1" x14ac:dyDescent="0.25">
      <c r="A58" s="175"/>
      <c r="B58" s="176"/>
      <c r="C58" s="180"/>
      <c r="D58" s="225"/>
      <c r="E58" s="225"/>
      <c r="F58" s="175"/>
      <c r="G58" s="175"/>
      <c r="H58" s="175"/>
      <c r="I58" s="175"/>
      <c r="J58" s="180"/>
    </row>
    <row r="59" spans="1:10" hidden="1" x14ac:dyDescent="0.25">
      <c r="A59" s="175" t="s">
        <v>71</v>
      </c>
      <c r="B59" s="176" t="e">
        <f>VLOOKUP($F59,УЧАСТНИКИ!$A$2:$L$1099,3,FALSE)</f>
        <v>#N/A</v>
      </c>
      <c r="C59" s="180" t="e">
        <f>VLOOKUP($F59,УЧАСТНИКИ!$A$2:$L$1099,4,FALSE)</f>
        <v>#N/A</v>
      </c>
      <c r="D59" s="225" t="e">
        <f>VLOOKUP($F59,УЧАСТНИКИ!$A$2:$L$1099,5,FALSE)</f>
        <v>#N/A</v>
      </c>
      <c r="E59" s="264" t="e">
        <f>VLOOKUP($F59,УЧАСТНИКИ!$A$2:$L$1099,8,FALSE)</f>
        <v>#N/A</v>
      </c>
      <c r="F59" s="175"/>
      <c r="G59" s="175"/>
      <c r="H59" s="175"/>
      <c r="I59" s="175"/>
      <c r="J59" s="180" t="e">
        <f>VLOOKUP($F59,УЧАСТНИКИ!$A$2:$L$1099,9,FALSE)</f>
        <v>#N/A</v>
      </c>
    </row>
    <row r="60" spans="1:10" hidden="1" x14ac:dyDescent="0.25">
      <c r="A60" s="175" t="s">
        <v>71</v>
      </c>
      <c r="B60" s="176" t="e">
        <f>VLOOKUP($F60,УЧАСТНИКИ!$A$2:$L$1099,3,FALSE)</f>
        <v>#N/A</v>
      </c>
      <c r="C60" s="180" t="e">
        <f>VLOOKUP($F60,УЧАСТНИКИ!$A$2:$L$1099,4,FALSE)</f>
        <v>#N/A</v>
      </c>
      <c r="D60" s="225" t="e">
        <f>VLOOKUP($F60,УЧАСТНИКИ!$A$2:$L$1099,5,FALSE)</f>
        <v>#N/A</v>
      </c>
      <c r="E60" s="264" t="e">
        <f>VLOOKUP($F60,УЧАСТНИКИ!$A$2:$L$1099,8,FALSE)</f>
        <v>#N/A</v>
      </c>
      <c r="F60" s="175"/>
      <c r="G60" s="175"/>
      <c r="H60" s="175"/>
      <c r="I60" s="175"/>
      <c r="J60" s="180" t="e">
        <f>VLOOKUP($F60,УЧАСТНИКИ!$A$2:$L$1099,9,FALSE)</f>
        <v>#N/A</v>
      </c>
    </row>
    <row r="61" spans="1:10" hidden="1" x14ac:dyDescent="0.25">
      <c r="A61" s="175" t="s">
        <v>71</v>
      </c>
      <c r="B61" s="176" t="e">
        <f>VLOOKUP($F61,УЧАСТНИКИ!$A$2:$L$1099,3,FALSE)</f>
        <v>#N/A</v>
      </c>
      <c r="C61" s="180" t="e">
        <f>VLOOKUP($F61,УЧАСТНИКИ!$A$2:$L$1099,4,FALSE)</f>
        <v>#N/A</v>
      </c>
      <c r="D61" s="225" t="e">
        <f>VLOOKUP($F61,УЧАСТНИКИ!$A$2:$L$1099,5,FALSE)</f>
        <v>#N/A</v>
      </c>
      <c r="E61" s="264" t="e">
        <f>VLOOKUP($F61,УЧАСТНИКИ!$A$2:$L$1099,8,FALSE)</f>
        <v>#N/A</v>
      </c>
      <c r="F61" s="175"/>
      <c r="G61" s="175"/>
      <c r="H61" s="175"/>
      <c r="I61" s="175"/>
      <c r="J61" s="180" t="e">
        <f>VLOOKUP($F61,УЧАСТНИКИ!$A$2:$L$1099,9,FALSE)</f>
        <v>#N/A</v>
      </c>
    </row>
    <row r="62" spans="1:10" hidden="1" x14ac:dyDescent="0.25">
      <c r="A62" s="175" t="s">
        <v>71</v>
      </c>
      <c r="B62" s="176" t="e">
        <f>VLOOKUP($F62,УЧАСТНИКИ!$A$2:$L$1099,3,FALSE)</f>
        <v>#N/A</v>
      </c>
      <c r="C62" s="180" t="e">
        <f>VLOOKUP($F62,УЧАСТНИКИ!$A$2:$L$1099,4,FALSE)</f>
        <v>#N/A</v>
      </c>
      <c r="D62" s="225" t="e">
        <f>VLOOKUP($F62,УЧАСТНИКИ!$A$2:$L$1099,5,FALSE)</f>
        <v>#N/A</v>
      </c>
      <c r="E62" s="264" t="e">
        <f>VLOOKUP($F62,УЧАСТНИКИ!$A$2:$L$1099,8,FALSE)</f>
        <v>#N/A</v>
      </c>
      <c r="F62" s="175"/>
      <c r="G62" s="175"/>
      <c r="H62" s="175"/>
      <c r="I62" s="175"/>
      <c r="J62" s="180" t="e">
        <f>VLOOKUP($F62,УЧАСТНИКИ!$A$2:$L$1099,9,FALSE)</f>
        <v>#N/A</v>
      </c>
    </row>
    <row r="63" spans="1:10" hidden="1" x14ac:dyDescent="0.25">
      <c r="A63" s="175" t="s">
        <v>71</v>
      </c>
      <c r="B63" s="176" t="e">
        <f>VLOOKUP($F63,УЧАСТНИКИ!$A$2:$L$1099,3,FALSE)</f>
        <v>#N/A</v>
      </c>
      <c r="C63" s="180" t="e">
        <f>VLOOKUP($F63,УЧАСТНИКИ!$A$2:$L$1099,4,FALSE)</f>
        <v>#N/A</v>
      </c>
      <c r="D63" s="225" t="e">
        <f>VLOOKUP($F63,УЧАСТНИКИ!$A$2:$L$1099,5,FALSE)</f>
        <v>#N/A</v>
      </c>
      <c r="E63" s="264" t="e">
        <f>VLOOKUP($F63,УЧАСТНИКИ!$A$2:$L$1099,8,FALSE)</f>
        <v>#N/A</v>
      </c>
      <c r="F63" s="175"/>
      <c r="G63" s="175"/>
      <c r="H63" s="175"/>
      <c r="I63" s="175"/>
      <c r="J63" s="180" t="e">
        <f>VLOOKUP($F63,УЧАСТНИКИ!$A$2:$L$1099,9,FALSE)</f>
        <v>#N/A</v>
      </c>
    </row>
    <row r="64" spans="1:10" hidden="1" x14ac:dyDescent="0.25">
      <c r="A64" s="175" t="s">
        <v>71</v>
      </c>
      <c r="B64" s="176" t="e">
        <f>VLOOKUP($F64,УЧАСТНИКИ!$A$2:$L$1099,3,FALSE)</f>
        <v>#N/A</v>
      </c>
      <c r="C64" s="180" t="e">
        <f>VLOOKUP($F64,УЧАСТНИКИ!$A$2:$L$1099,4,FALSE)</f>
        <v>#N/A</v>
      </c>
      <c r="D64" s="225" t="e">
        <f>VLOOKUP($F64,УЧАСТНИКИ!$A$2:$L$1099,5,FALSE)</f>
        <v>#N/A</v>
      </c>
      <c r="E64" s="264" t="e">
        <f>VLOOKUP($F64,УЧАСТНИКИ!$A$2:$L$1099,8,FALSE)</f>
        <v>#N/A</v>
      </c>
      <c r="F64" s="175"/>
      <c r="G64" s="175"/>
      <c r="H64" s="175"/>
      <c r="I64" s="175"/>
      <c r="J64" s="180" t="e">
        <f>VLOOKUP($F64,УЧАСТНИКИ!$A$2:$L$1099,9,FALSE)</f>
        <v>#N/A</v>
      </c>
    </row>
    <row r="65" spans="1:12" hidden="1" x14ac:dyDescent="0.25">
      <c r="A65" s="221"/>
      <c r="B65" s="222" t="s">
        <v>50</v>
      </c>
      <c r="C65" s="223"/>
      <c r="D65" s="223"/>
      <c r="E65" s="223"/>
      <c r="F65" s="223"/>
      <c r="G65" s="223"/>
      <c r="H65" s="223"/>
      <c r="I65" s="223"/>
      <c r="J65" s="224"/>
    </row>
    <row r="66" spans="1:12" hidden="1" x14ac:dyDescent="0.25">
      <c r="A66" s="175" t="s">
        <v>42</v>
      </c>
      <c r="B66" s="176" t="e">
        <f>VLOOKUP($F66,УЧАСТНИКИ!$A$2:$L$1099,3,FALSE)</f>
        <v>#N/A</v>
      </c>
      <c r="C66" s="180" t="e">
        <f>VLOOKUP($F66,УЧАСТНИКИ!$A$2:$L$1099,4,FALSE)</f>
        <v>#N/A</v>
      </c>
      <c r="D66" s="225" t="e">
        <f>VLOOKUP($F66,УЧАСТНИКИ!$A$2:$L$1099,5,FALSE)</f>
        <v>#N/A</v>
      </c>
      <c r="E66" s="264" t="e">
        <f>VLOOKUP($F66,УЧАСТНИКИ!$A$2:$L$1099,8,FALSE)</f>
        <v>#N/A</v>
      </c>
      <c r="F66" s="175"/>
      <c r="G66" s="175"/>
      <c r="H66" s="175"/>
      <c r="I66" s="175"/>
      <c r="J66" s="180" t="e">
        <f>VLOOKUP($F66,УЧАСТНИКИ!$A$2:$L$1099,9,FALSE)</f>
        <v>#N/A</v>
      </c>
    </row>
    <row r="67" spans="1:12" hidden="1" x14ac:dyDescent="0.25">
      <c r="A67" s="175" t="s">
        <v>42</v>
      </c>
      <c r="B67" s="176" t="e">
        <f>VLOOKUP($F67,УЧАСТНИКИ!$A$2:$L$1099,3,FALSE)</f>
        <v>#N/A</v>
      </c>
      <c r="C67" s="180" t="e">
        <f>VLOOKUP($F67,УЧАСТНИКИ!$A$2:$L$1099,4,FALSE)</f>
        <v>#N/A</v>
      </c>
      <c r="D67" s="225" t="e">
        <f>VLOOKUP($F67,УЧАСТНИКИ!$A$2:$L$1099,5,FALSE)</f>
        <v>#N/A</v>
      </c>
      <c r="E67" s="264" t="e">
        <f>VLOOKUP($F67,УЧАСТНИКИ!$A$2:$L$1099,8,FALSE)</f>
        <v>#N/A</v>
      </c>
      <c r="F67" s="175"/>
      <c r="G67" s="175"/>
      <c r="H67" s="175"/>
      <c r="I67" s="175"/>
      <c r="J67" s="180" t="e">
        <f>VLOOKUP($F67,УЧАСТНИКИ!$A$2:$L$1099,9,FALSE)</f>
        <v>#N/A</v>
      </c>
    </row>
    <row r="68" spans="1:12" hidden="1" x14ac:dyDescent="0.25">
      <c r="A68" s="175" t="s">
        <v>42</v>
      </c>
      <c r="B68" s="176" t="e">
        <f>VLOOKUP($F68,УЧАСТНИКИ!$A$2:$L$1099,3,FALSE)</f>
        <v>#N/A</v>
      </c>
      <c r="C68" s="180" t="e">
        <f>VLOOKUP($F68,УЧАСТНИКИ!$A$2:$L$1099,4,FALSE)</f>
        <v>#N/A</v>
      </c>
      <c r="D68" s="225" t="e">
        <f>VLOOKUP($F68,УЧАСТНИКИ!$A$2:$L$1099,5,FALSE)</f>
        <v>#N/A</v>
      </c>
      <c r="E68" s="264" t="e">
        <f>VLOOKUP($F68,УЧАСТНИКИ!$A$2:$L$1099,8,FALSE)</f>
        <v>#N/A</v>
      </c>
      <c r="F68" s="175"/>
      <c r="G68" s="175"/>
      <c r="H68" s="175"/>
      <c r="I68" s="175"/>
      <c r="J68" s="180" t="e">
        <f>VLOOKUP($F68,УЧАСТНИКИ!$A$2:$L$1099,9,FALSE)</f>
        <v>#N/A</v>
      </c>
    </row>
    <row r="69" spans="1:12" hidden="1" x14ac:dyDescent="0.25">
      <c r="A69" s="175" t="s">
        <v>42</v>
      </c>
      <c r="B69" s="176" t="e">
        <f>VLOOKUP($F69,УЧАСТНИКИ!$A$2:$L$1099,3,FALSE)</f>
        <v>#N/A</v>
      </c>
      <c r="C69" s="180" t="e">
        <f>VLOOKUP($F69,УЧАСТНИКИ!$A$2:$L$1099,4,FALSE)</f>
        <v>#N/A</v>
      </c>
      <c r="D69" s="225" t="e">
        <f>VLOOKUP($F69,УЧАСТНИКИ!$A$2:$L$1099,5,FALSE)</f>
        <v>#N/A</v>
      </c>
      <c r="E69" s="264" t="e">
        <f>VLOOKUP($F69,УЧАСТНИКИ!$A$2:$L$1099,8,FALSE)</f>
        <v>#N/A</v>
      </c>
      <c r="F69" s="175"/>
      <c r="G69" s="175"/>
      <c r="H69" s="175"/>
      <c r="I69" s="175"/>
      <c r="J69" s="180" t="e">
        <f>VLOOKUP($F69,УЧАСТНИКИ!$A$2:$L$1099,9,FALSE)</f>
        <v>#N/A</v>
      </c>
      <c r="L69" s="14"/>
    </row>
    <row r="70" spans="1:12" hidden="1" x14ac:dyDescent="0.25">
      <c r="A70" s="175" t="s">
        <v>42</v>
      </c>
      <c r="B70" s="176" t="e">
        <f>VLOOKUP($F70,УЧАСТНИКИ!$A$2:$L$1099,3,FALSE)</f>
        <v>#N/A</v>
      </c>
      <c r="C70" s="180" t="e">
        <f>VLOOKUP($F70,УЧАСТНИКИ!$A$2:$L$1099,4,FALSE)</f>
        <v>#N/A</v>
      </c>
      <c r="D70" s="225" t="e">
        <f>VLOOKUP($F70,УЧАСТНИКИ!$A$2:$L$1099,5,FALSE)</f>
        <v>#N/A</v>
      </c>
      <c r="E70" s="264" t="e">
        <f>VLOOKUP($F70,УЧАСТНИКИ!$A$2:$L$1099,8,FALSE)</f>
        <v>#N/A</v>
      </c>
      <c r="F70" s="175"/>
      <c r="G70" s="175"/>
      <c r="H70" s="175"/>
      <c r="I70" s="175"/>
      <c r="J70" s="180" t="e">
        <f>VLOOKUP($F70,УЧАСТНИКИ!$A$2:$L$1099,9,FALSE)</f>
        <v>#N/A</v>
      </c>
    </row>
    <row r="71" spans="1:12" hidden="1" x14ac:dyDescent="0.25">
      <c r="A71" s="175" t="s">
        <v>42</v>
      </c>
      <c r="B71" s="176" t="e">
        <f>VLOOKUP($F71,УЧАСТНИКИ!$A$2:$L$1099,3,FALSE)</f>
        <v>#N/A</v>
      </c>
      <c r="C71" s="180" t="e">
        <f>VLOOKUP($F71,УЧАСТНИКИ!$A$2:$L$1099,4,FALSE)</f>
        <v>#N/A</v>
      </c>
      <c r="D71" s="225" t="e">
        <f>VLOOKUP($F71,УЧАСТНИКИ!$A$2:$L$1099,5,FALSE)</f>
        <v>#N/A</v>
      </c>
      <c r="E71" s="264" t="e">
        <f>VLOOKUP($F71,УЧАСТНИКИ!$A$2:$L$1099,8,FALSE)</f>
        <v>#N/A</v>
      </c>
      <c r="F71" s="175"/>
      <c r="G71" s="175"/>
      <c r="H71" s="175"/>
      <c r="I71" s="175"/>
      <c r="J71" s="180" t="e">
        <f>VLOOKUP($F71,УЧАСТНИКИ!$A$2:$L$1099,9,FALSE)</f>
        <v>#N/A</v>
      </c>
    </row>
    <row r="72" spans="1:12" hidden="1" x14ac:dyDescent="0.25">
      <c r="A72" s="175"/>
      <c r="B72" s="176"/>
      <c r="C72" s="180"/>
      <c r="D72" s="225"/>
      <c r="E72" s="225"/>
      <c r="F72" s="175"/>
      <c r="G72" s="175"/>
      <c r="H72" s="175"/>
      <c r="I72" s="175"/>
      <c r="J72" s="180"/>
    </row>
    <row r="73" spans="1:12" hidden="1" x14ac:dyDescent="0.25">
      <c r="A73" s="175" t="s">
        <v>43</v>
      </c>
      <c r="B73" s="176" t="e">
        <f>VLOOKUP($F73,УЧАСТНИКИ!$A$2:$L$1099,3,FALSE)</f>
        <v>#N/A</v>
      </c>
      <c r="C73" s="180" t="e">
        <f>VLOOKUP($F73,УЧАСТНИКИ!$A$2:$L$1099,4,FALSE)</f>
        <v>#N/A</v>
      </c>
      <c r="D73" s="225" t="e">
        <f>VLOOKUP($F73,УЧАСТНИКИ!$A$2:$L$1099,5,FALSE)</f>
        <v>#N/A</v>
      </c>
      <c r="E73" s="264" t="e">
        <f>VLOOKUP($F73,УЧАСТНИКИ!$A$2:$L$1099,8,FALSE)</f>
        <v>#N/A</v>
      </c>
      <c r="F73" s="175"/>
      <c r="G73" s="175"/>
      <c r="H73" s="175"/>
      <c r="I73" s="175"/>
      <c r="J73" s="180" t="e">
        <f>VLOOKUP($F73,УЧАСТНИКИ!$A$2:$L$1099,9,FALSE)</f>
        <v>#N/A</v>
      </c>
    </row>
    <row r="74" spans="1:12" hidden="1" x14ac:dyDescent="0.25">
      <c r="A74" s="175" t="s">
        <v>43</v>
      </c>
      <c r="B74" s="176" t="e">
        <f>VLOOKUP($F74,УЧАСТНИКИ!$A$2:$L$1099,3,FALSE)</f>
        <v>#N/A</v>
      </c>
      <c r="C74" s="180" t="e">
        <f>VLOOKUP($F74,УЧАСТНИКИ!$A$2:$L$1099,4,FALSE)</f>
        <v>#N/A</v>
      </c>
      <c r="D74" s="225" t="e">
        <f>VLOOKUP($F74,УЧАСТНИКИ!$A$2:$L$1099,5,FALSE)</f>
        <v>#N/A</v>
      </c>
      <c r="E74" s="264" t="e">
        <f>VLOOKUP($F74,УЧАСТНИКИ!$A$2:$L$1099,8,FALSE)</f>
        <v>#N/A</v>
      </c>
      <c r="F74" s="175"/>
      <c r="G74" s="175"/>
      <c r="H74" s="175"/>
      <c r="I74" s="175"/>
      <c r="J74" s="180" t="e">
        <f>VLOOKUP($F74,УЧАСТНИКИ!$A$2:$L$1099,9,FALSE)</f>
        <v>#N/A</v>
      </c>
    </row>
    <row r="75" spans="1:12" hidden="1" x14ac:dyDescent="0.25">
      <c r="A75" s="175" t="s">
        <v>43</v>
      </c>
      <c r="B75" s="176" t="e">
        <f>VLOOKUP($F75,УЧАСТНИКИ!$A$2:$L$1099,3,FALSE)</f>
        <v>#N/A</v>
      </c>
      <c r="C75" s="180" t="e">
        <f>VLOOKUP($F75,УЧАСТНИКИ!$A$2:$L$1099,4,FALSE)</f>
        <v>#N/A</v>
      </c>
      <c r="D75" s="225" t="e">
        <f>VLOOKUP($F75,УЧАСТНИКИ!$A$2:$L$1099,5,FALSE)</f>
        <v>#N/A</v>
      </c>
      <c r="E75" s="264" t="e">
        <f>VLOOKUP($F75,УЧАСТНИКИ!$A$2:$L$1099,8,FALSE)</f>
        <v>#N/A</v>
      </c>
      <c r="F75" s="175"/>
      <c r="G75" s="175"/>
      <c r="H75" s="175"/>
      <c r="I75" s="175"/>
      <c r="J75" s="180" t="e">
        <f>VLOOKUP($F75,УЧАСТНИКИ!$A$2:$L$1099,9,FALSE)</f>
        <v>#N/A</v>
      </c>
    </row>
    <row r="76" spans="1:12" hidden="1" x14ac:dyDescent="0.25">
      <c r="A76" s="175" t="s">
        <v>43</v>
      </c>
      <c r="B76" s="176" t="e">
        <f>VLOOKUP($F76,УЧАСТНИКИ!$A$2:$L$1099,3,FALSE)</f>
        <v>#N/A</v>
      </c>
      <c r="C76" s="180" t="e">
        <f>VLOOKUP($F76,УЧАСТНИКИ!$A$2:$L$1099,4,FALSE)</f>
        <v>#N/A</v>
      </c>
      <c r="D76" s="225" t="e">
        <f>VLOOKUP($F76,УЧАСТНИКИ!$A$2:$L$1099,5,FALSE)</f>
        <v>#N/A</v>
      </c>
      <c r="E76" s="264" t="e">
        <f>VLOOKUP($F76,УЧАСТНИКИ!$A$2:$L$1099,8,FALSE)</f>
        <v>#N/A</v>
      </c>
      <c r="F76" s="175"/>
      <c r="G76" s="175"/>
      <c r="H76" s="175"/>
      <c r="I76" s="175"/>
      <c r="J76" s="180" t="e">
        <f>VLOOKUP($F76,УЧАСТНИКИ!$A$2:$L$1099,9,FALSE)</f>
        <v>#N/A</v>
      </c>
    </row>
    <row r="77" spans="1:12" hidden="1" x14ac:dyDescent="0.25">
      <c r="A77" s="175" t="s">
        <v>43</v>
      </c>
      <c r="B77" s="176" t="e">
        <f>VLOOKUP($F77,УЧАСТНИКИ!$A$2:$L$1099,3,FALSE)</f>
        <v>#N/A</v>
      </c>
      <c r="C77" s="180" t="e">
        <f>VLOOKUP($F77,УЧАСТНИКИ!$A$2:$L$1099,4,FALSE)</f>
        <v>#N/A</v>
      </c>
      <c r="D77" s="225" t="e">
        <f>VLOOKUP($F77,УЧАСТНИКИ!$A$2:$L$1099,5,FALSE)</f>
        <v>#N/A</v>
      </c>
      <c r="E77" s="264" t="e">
        <f>VLOOKUP($F77,УЧАСТНИКИ!$A$2:$L$1099,8,FALSE)</f>
        <v>#N/A</v>
      </c>
      <c r="F77" s="175"/>
      <c r="G77" s="175"/>
      <c r="H77" s="175"/>
      <c r="I77" s="175"/>
      <c r="J77" s="180" t="e">
        <f>VLOOKUP($F77,УЧАСТНИКИ!$A$2:$L$1099,9,FALSE)</f>
        <v>#N/A</v>
      </c>
    </row>
    <row r="78" spans="1:12" hidden="1" x14ac:dyDescent="0.25">
      <c r="A78" s="175" t="s">
        <v>43</v>
      </c>
      <c r="B78" s="176" t="e">
        <f>VLOOKUP($F78,УЧАСТНИКИ!$A$2:$L$1099,3,FALSE)</f>
        <v>#N/A</v>
      </c>
      <c r="C78" s="180" t="e">
        <f>VLOOKUP($F78,УЧАСТНИКИ!$A$2:$L$1099,4,FALSE)</f>
        <v>#N/A</v>
      </c>
      <c r="D78" s="225" t="e">
        <f>VLOOKUP($F78,УЧАСТНИКИ!$A$2:$L$1099,5,FALSE)</f>
        <v>#N/A</v>
      </c>
      <c r="E78" s="264" t="e">
        <f>VLOOKUP($F78,УЧАСТНИКИ!$A$2:$L$1099,8,FALSE)</f>
        <v>#N/A</v>
      </c>
      <c r="F78" s="175"/>
      <c r="G78" s="175"/>
      <c r="H78" s="175"/>
      <c r="I78" s="175"/>
      <c r="J78" s="180" t="e">
        <f>VLOOKUP($F78,УЧАСТНИКИ!$A$2:$L$1099,9,FALSE)</f>
        <v>#N/A</v>
      </c>
    </row>
    <row r="79" spans="1:12" hidden="1" x14ac:dyDescent="0.25">
      <c r="A79" s="175"/>
      <c r="B79" s="176"/>
      <c r="C79" s="180"/>
      <c r="D79" s="225"/>
      <c r="E79" s="225"/>
      <c r="F79" s="175"/>
      <c r="G79" s="175"/>
      <c r="H79" s="175"/>
      <c r="I79" s="175"/>
      <c r="J79" s="180"/>
    </row>
    <row r="80" spans="1:12" hidden="1" x14ac:dyDescent="0.25">
      <c r="A80" s="175" t="s">
        <v>44</v>
      </c>
      <c r="B80" s="176" t="e">
        <f>VLOOKUP($F80,УЧАСТНИКИ!$A$2:$L$1099,3,FALSE)</f>
        <v>#N/A</v>
      </c>
      <c r="C80" s="180" t="e">
        <f>VLOOKUP($F80,УЧАСТНИКИ!$A$2:$L$1099,4,FALSE)</f>
        <v>#N/A</v>
      </c>
      <c r="D80" s="225" t="e">
        <f>VLOOKUP($F80,УЧАСТНИКИ!$A$2:$L$1099,5,FALSE)</f>
        <v>#N/A</v>
      </c>
      <c r="E80" s="264" t="e">
        <f>VLOOKUP($F80,УЧАСТНИКИ!$A$2:$L$1099,8,FALSE)</f>
        <v>#N/A</v>
      </c>
      <c r="F80" s="175"/>
      <c r="G80" s="175"/>
      <c r="H80" s="175"/>
      <c r="I80" s="175"/>
      <c r="J80" s="180" t="e">
        <f>VLOOKUP($F80,УЧАСТНИКИ!$A$2:$L$1099,9,FALSE)</f>
        <v>#N/A</v>
      </c>
    </row>
    <row r="81" spans="1:10" hidden="1" x14ac:dyDescent="0.25">
      <c r="A81" s="175" t="s">
        <v>44</v>
      </c>
      <c r="B81" s="176" t="e">
        <f>VLOOKUP($F81,УЧАСТНИКИ!$A$2:$L$1099,3,FALSE)</f>
        <v>#N/A</v>
      </c>
      <c r="C81" s="180" t="e">
        <f>VLOOKUP($F81,УЧАСТНИКИ!$A$2:$L$1099,4,FALSE)</f>
        <v>#N/A</v>
      </c>
      <c r="D81" s="225" t="e">
        <f>VLOOKUP($F81,УЧАСТНИКИ!$A$2:$L$1099,5,FALSE)</f>
        <v>#N/A</v>
      </c>
      <c r="E81" s="264" t="e">
        <f>VLOOKUP($F81,УЧАСТНИКИ!$A$2:$L$1099,8,FALSE)</f>
        <v>#N/A</v>
      </c>
      <c r="F81" s="175"/>
      <c r="G81" s="175"/>
      <c r="H81" s="175"/>
      <c r="I81" s="175"/>
      <c r="J81" s="180" t="e">
        <f>VLOOKUP($F81,УЧАСТНИКИ!$A$2:$L$1099,9,FALSE)</f>
        <v>#N/A</v>
      </c>
    </row>
    <row r="82" spans="1:10" hidden="1" x14ac:dyDescent="0.25">
      <c r="A82" s="175" t="s">
        <v>44</v>
      </c>
      <c r="B82" s="176" t="e">
        <f>VLOOKUP($F82,УЧАСТНИКИ!$A$2:$L$1099,3,FALSE)</f>
        <v>#N/A</v>
      </c>
      <c r="C82" s="180" t="e">
        <f>VLOOKUP($F82,УЧАСТНИКИ!$A$2:$L$1099,4,FALSE)</f>
        <v>#N/A</v>
      </c>
      <c r="D82" s="225" t="e">
        <f>VLOOKUP($F82,УЧАСТНИКИ!$A$2:$L$1099,5,FALSE)</f>
        <v>#N/A</v>
      </c>
      <c r="E82" s="264" t="e">
        <f>VLOOKUP($F82,УЧАСТНИКИ!$A$2:$L$1099,8,FALSE)</f>
        <v>#N/A</v>
      </c>
      <c r="F82" s="175"/>
      <c r="G82" s="175"/>
      <c r="H82" s="175"/>
      <c r="I82" s="175"/>
      <c r="J82" s="180" t="e">
        <f>VLOOKUP($F82,УЧАСТНИКИ!$A$2:$L$1099,9,FALSE)</f>
        <v>#N/A</v>
      </c>
    </row>
    <row r="83" spans="1:10" hidden="1" x14ac:dyDescent="0.25">
      <c r="A83" s="175" t="s">
        <v>44</v>
      </c>
      <c r="B83" s="176" t="e">
        <f>VLOOKUP($F83,УЧАСТНИКИ!$A$2:$L$1099,3,FALSE)</f>
        <v>#N/A</v>
      </c>
      <c r="C83" s="180" t="e">
        <f>VLOOKUP($F83,УЧАСТНИКИ!$A$2:$L$1099,4,FALSE)</f>
        <v>#N/A</v>
      </c>
      <c r="D83" s="225" t="e">
        <f>VLOOKUP($F83,УЧАСТНИКИ!$A$2:$L$1099,5,FALSE)</f>
        <v>#N/A</v>
      </c>
      <c r="E83" s="264" t="e">
        <f>VLOOKUP($F83,УЧАСТНИКИ!$A$2:$L$1099,8,FALSE)</f>
        <v>#N/A</v>
      </c>
      <c r="F83" s="175"/>
      <c r="G83" s="175"/>
      <c r="H83" s="175"/>
      <c r="I83" s="175"/>
      <c r="J83" s="180" t="e">
        <f>VLOOKUP($F83,УЧАСТНИКИ!$A$2:$L$1099,9,FALSE)</f>
        <v>#N/A</v>
      </c>
    </row>
    <row r="84" spans="1:10" hidden="1" x14ac:dyDescent="0.25">
      <c r="A84" s="175" t="s">
        <v>44</v>
      </c>
      <c r="B84" s="176" t="e">
        <f>VLOOKUP($F84,УЧАСТНИКИ!$A$2:$L$1099,3,FALSE)</f>
        <v>#N/A</v>
      </c>
      <c r="C84" s="180" t="e">
        <f>VLOOKUP($F84,УЧАСТНИКИ!$A$2:$L$1099,4,FALSE)</f>
        <v>#N/A</v>
      </c>
      <c r="D84" s="225" t="e">
        <f>VLOOKUP($F84,УЧАСТНИКИ!$A$2:$L$1099,5,FALSE)</f>
        <v>#N/A</v>
      </c>
      <c r="E84" s="264" t="e">
        <f>VLOOKUP($F84,УЧАСТНИКИ!$A$2:$L$1099,8,FALSE)</f>
        <v>#N/A</v>
      </c>
      <c r="F84" s="175"/>
      <c r="G84" s="175"/>
      <c r="H84" s="175"/>
      <c r="I84" s="175"/>
      <c r="J84" s="180" t="e">
        <f>VLOOKUP($F84,УЧАСТНИКИ!$A$2:$L$1099,9,FALSE)</f>
        <v>#N/A</v>
      </c>
    </row>
    <row r="85" spans="1:10" hidden="1" x14ac:dyDescent="0.25">
      <c r="A85" s="175" t="s">
        <v>44</v>
      </c>
      <c r="B85" s="176" t="e">
        <f>VLOOKUP($F85,УЧАСТНИКИ!$A$2:$L$1099,3,FALSE)</f>
        <v>#N/A</v>
      </c>
      <c r="C85" s="180" t="e">
        <f>VLOOKUP($F85,УЧАСТНИКИ!$A$2:$L$1099,4,FALSE)</f>
        <v>#N/A</v>
      </c>
      <c r="D85" s="225" t="e">
        <f>VLOOKUP($F85,УЧАСТНИКИ!$A$2:$L$1099,5,FALSE)</f>
        <v>#N/A</v>
      </c>
      <c r="E85" s="264" t="e">
        <f>VLOOKUP($F85,УЧАСТНИКИ!$A$2:$L$1099,8,FALSE)</f>
        <v>#N/A</v>
      </c>
      <c r="F85" s="175"/>
      <c r="G85" s="175"/>
      <c r="H85" s="175"/>
      <c r="I85" s="175"/>
      <c r="J85" s="180" t="e">
        <f>VLOOKUP($F85,УЧАСТНИКИ!$A$2:$L$1099,9,FALSE)</f>
        <v>#N/A</v>
      </c>
    </row>
    <row r="86" spans="1:10" hidden="1" x14ac:dyDescent="0.25">
      <c r="A86" s="175"/>
      <c r="B86" s="176"/>
      <c r="C86" s="180"/>
      <c r="D86" s="225"/>
      <c r="E86" s="225"/>
      <c r="F86" s="175"/>
      <c r="G86" s="175"/>
      <c r="H86" s="175"/>
      <c r="I86" s="175"/>
      <c r="J86" s="180"/>
    </row>
    <row r="87" spans="1:10" hidden="1" x14ac:dyDescent="0.25">
      <c r="A87" s="175" t="s">
        <v>45</v>
      </c>
      <c r="B87" s="176" t="e">
        <f>VLOOKUP($F87,УЧАСТНИКИ!$A$2:$L$1099,3,FALSE)</f>
        <v>#N/A</v>
      </c>
      <c r="C87" s="180" t="e">
        <f>VLOOKUP($F87,УЧАСТНИКИ!$A$2:$L$1099,4,FALSE)</f>
        <v>#N/A</v>
      </c>
      <c r="D87" s="225" t="e">
        <f>VLOOKUP($F87,УЧАСТНИКИ!$A$2:$L$1099,5,FALSE)</f>
        <v>#N/A</v>
      </c>
      <c r="E87" s="264" t="e">
        <f>VLOOKUP($F87,УЧАСТНИКИ!$A$2:$L$1099,8,FALSE)</f>
        <v>#N/A</v>
      </c>
      <c r="F87" s="175"/>
      <c r="G87" s="175"/>
      <c r="H87" s="175"/>
      <c r="I87" s="175"/>
      <c r="J87" s="180" t="e">
        <f>VLOOKUP($F87,УЧАСТНИКИ!$A$2:$L$1099,9,FALSE)</f>
        <v>#N/A</v>
      </c>
    </row>
    <row r="88" spans="1:10" hidden="1" x14ac:dyDescent="0.25">
      <c r="A88" s="175" t="s">
        <v>45</v>
      </c>
      <c r="B88" s="176" t="e">
        <f>VLOOKUP($F88,УЧАСТНИКИ!$A$2:$L$1099,3,FALSE)</f>
        <v>#N/A</v>
      </c>
      <c r="C88" s="180" t="e">
        <f>VLOOKUP($F88,УЧАСТНИКИ!$A$2:$L$1099,4,FALSE)</f>
        <v>#N/A</v>
      </c>
      <c r="D88" s="225" t="e">
        <f>VLOOKUP($F88,УЧАСТНИКИ!$A$2:$L$1099,5,FALSE)</f>
        <v>#N/A</v>
      </c>
      <c r="E88" s="264" t="e">
        <f>VLOOKUP($F88,УЧАСТНИКИ!$A$2:$L$1099,8,FALSE)</f>
        <v>#N/A</v>
      </c>
      <c r="F88" s="175"/>
      <c r="G88" s="175"/>
      <c r="H88" s="175"/>
      <c r="I88" s="175"/>
      <c r="J88" s="180" t="e">
        <f>VLOOKUP($F88,УЧАСТНИКИ!$A$2:$L$1099,9,FALSE)</f>
        <v>#N/A</v>
      </c>
    </row>
    <row r="89" spans="1:10" hidden="1" x14ac:dyDescent="0.25">
      <c r="A89" s="175" t="s">
        <v>45</v>
      </c>
      <c r="B89" s="176" t="e">
        <f>VLOOKUP($F89,УЧАСТНИКИ!$A$2:$L$1099,3,FALSE)</f>
        <v>#N/A</v>
      </c>
      <c r="C89" s="180" t="e">
        <f>VLOOKUP($F89,УЧАСТНИКИ!$A$2:$L$1099,4,FALSE)</f>
        <v>#N/A</v>
      </c>
      <c r="D89" s="225" t="e">
        <f>VLOOKUP($F89,УЧАСТНИКИ!$A$2:$L$1099,5,FALSE)</f>
        <v>#N/A</v>
      </c>
      <c r="E89" s="264" t="e">
        <f>VLOOKUP($F89,УЧАСТНИКИ!$A$2:$L$1099,8,FALSE)</f>
        <v>#N/A</v>
      </c>
      <c r="F89" s="175"/>
      <c r="G89" s="175"/>
      <c r="H89" s="175"/>
      <c r="I89" s="175"/>
      <c r="J89" s="180" t="e">
        <f>VLOOKUP($F89,УЧАСТНИКИ!$A$2:$L$1099,9,FALSE)</f>
        <v>#N/A</v>
      </c>
    </row>
    <row r="90" spans="1:10" hidden="1" x14ac:dyDescent="0.25">
      <c r="A90" s="175" t="s">
        <v>45</v>
      </c>
      <c r="B90" s="176" t="e">
        <f>VLOOKUP($F90,УЧАСТНИКИ!$A$2:$L$1099,3,FALSE)</f>
        <v>#N/A</v>
      </c>
      <c r="C90" s="180" t="e">
        <f>VLOOKUP($F90,УЧАСТНИКИ!$A$2:$L$1099,4,FALSE)</f>
        <v>#N/A</v>
      </c>
      <c r="D90" s="225" t="e">
        <f>VLOOKUP($F90,УЧАСТНИКИ!$A$2:$L$1099,5,FALSE)</f>
        <v>#N/A</v>
      </c>
      <c r="E90" s="264" t="e">
        <f>VLOOKUP($F90,УЧАСТНИКИ!$A$2:$L$1099,8,FALSE)</f>
        <v>#N/A</v>
      </c>
      <c r="F90" s="175"/>
      <c r="G90" s="175"/>
      <c r="H90" s="175"/>
      <c r="I90" s="175"/>
      <c r="J90" s="180" t="e">
        <f>VLOOKUP($F90,УЧАСТНИКИ!$A$2:$L$1099,9,FALSE)</f>
        <v>#N/A</v>
      </c>
    </row>
    <row r="91" spans="1:10" hidden="1" x14ac:dyDescent="0.25">
      <c r="A91" s="175" t="s">
        <v>45</v>
      </c>
      <c r="B91" s="176" t="e">
        <f>VLOOKUP($F91,УЧАСТНИКИ!$A$2:$L$1099,3,FALSE)</f>
        <v>#N/A</v>
      </c>
      <c r="C91" s="180" t="e">
        <f>VLOOKUP($F91,УЧАСТНИКИ!$A$2:$L$1099,4,FALSE)</f>
        <v>#N/A</v>
      </c>
      <c r="D91" s="225" t="e">
        <f>VLOOKUP($F91,УЧАСТНИКИ!$A$2:$L$1099,5,FALSE)</f>
        <v>#N/A</v>
      </c>
      <c r="E91" s="264" t="e">
        <f>VLOOKUP($F91,УЧАСТНИКИ!$A$2:$L$1099,8,FALSE)</f>
        <v>#N/A</v>
      </c>
      <c r="F91" s="175"/>
      <c r="G91" s="175"/>
      <c r="H91" s="175"/>
      <c r="I91" s="175"/>
      <c r="J91" s="180" t="e">
        <f>VLOOKUP($F91,УЧАСТНИКИ!$A$2:$L$1099,9,FALSE)</f>
        <v>#N/A</v>
      </c>
    </row>
    <row r="92" spans="1:10" hidden="1" x14ac:dyDescent="0.25">
      <c r="A92" s="175" t="s">
        <v>45</v>
      </c>
      <c r="B92" s="176" t="e">
        <f>VLOOKUP($F92,УЧАСТНИКИ!$A$2:$L$1099,3,FALSE)</f>
        <v>#N/A</v>
      </c>
      <c r="C92" s="180" t="e">
        <f>VLOOKUP($F92,УЧАСТНИКИ!$A$2:$L$1099,4,FALSE)</f>
        <v>#N/A</v>
      </c>
      <c r="D92" s="225" t="e">
        <f>VLOOKUP($F92,УЧАСТНИКИ!$A$2:$L$1099,5,FALSE)</f>
        <v>#N/A</v>
      </c>
      <c r="E92" s="264" t="e">
        <f>VLOOKUP($F92,УЧАСТНИКИ!$A$2:$L$1099,8,FALSE)</f>
        <v>#N/A</v>
      </c>
      <c r="F92" s="175"/>
      <c r="G92" s="175"/>
      <c r="H92" s="175"/>
      <c r="I92" s="175"/>
      <c r="J92" s="180" t="e">
        <f>VLOOKUP($F92,УЧАСТНИКИ!$A$2:$L$1099,9,FALSE)</f>
        <v>#N/A</v>
      </c>
    </row>
    <row r="93" spans="1:10" hidden="1" x14ac:dyDescent="0.25">
      <c r="A93" s="175"/>
      <c r="B93" s="176"/>
      <c r="C93" s="180"/>
      <c r="D93" s="225"/>
      <c r="E93" s="225"/>
      <c r="F93" s="175"/>
      <c r="G93" s="175"/>
      <c r="H93" s="175"/>
      <c r="I93" s="175"/>
      <c r="J93" s="180"/>
    </row>
    <row r="94" spans="1:10" hidden="1" x14ac:dyDescent="0.25">
      <c r="A94" s="175" t="s">
        <v>46</v>
      </c>
      <c r="B94" s="176" t="e">
        <f>VLOOKUP($F94,УЧАСТНИКИ!$A$2:$L$1099,3,FALSE)</f>
        <v>#N/A</v>
      </c>
      <c r="C94" s="180" t="e">
        <f>VLOOKUP($F94,УЧАСТНИКИ!$A$2:$L$1099,4,FALSE)</f>
        <v>#N/A</v>
      </c>
      <c r="D94" s="225" t="e">
        <f>VLOOKUP($F94,УЧАСТНИКИ!$A$2:$L$1099,5,FALSE)</f>
        <v>#N/A</v>
      </c>
      <c r="E94" s="264" t="e">
        <f>VLOOKUP($F94,УЧАСТНИКИ!$A$2:$L$1099,8,FALSE)</f>
        <v>#N/A</v>
      </c>
      <c r="F94" s="175"/>
      <c r="G94" s="175"/>
      <c r="H94" s="175"/>
      <c r="I94" s="175"/>
      <c r="J94" s="180" t="e">
        <f>VLOOKUP($F94,УЧАСТНИКИ!$A$2:$L$1099,9,FALSE)</f>
        <v>#N/A</v>
      </c>
    </row>
    <row r="95" spans="1:10" hidden="1" x14ac:dyDescent="0.25">
      <c r="A95" s="175" t="s">
        <v>46</v>
      </c>
      <c r="B95" s="176" t="e">
        <f>VLOOKUP($F95,УЧАСТНИКИ!$A$2:$L$1099,3,FALSE)</f>
        <v>#N/A</v>
      </c>
      <c r="C95" s="180" t="e">
        <f>VLOOKUP($F95,УЧАСТНИКИ!$A$2:$L$1099,4,FALSE)</f>
        <v>#N/A</v>
      </c>
      <c r="D95" s="225" t="e">
        <f>VLOOKUP($F95,УЧАСТНИКИ!$A$2:$L$1099,5,FALSE)</f>
        <v>#N/A</v>
      </c>
      <c r="E95" s="264" t="e">
        <f>VLOOKUP($F95,УЧАСТНИКИ!$A$2:$L$1099,8,FALSE)</f>
        <v>#N/A</v>
      </c>
      <c r="F95" s="175"/>
      <c r="G95" s="175"/>
      <c r="H95" s="175"/>
      <c r="I95" s="175"/>
      <c r="J95" s="180" t="e">
        <f>VLOOKUP($F95,УЧАСТНИКИ!$A$2:$L$1099,9,FALSE)</f>
        <v>#N/A</v>
      </c>
    </row>
    <row r="96" spans="1:10" hidden="1" x14ac:dyDescent="0.25">
      <c r="A96" s="175" t="s">
        <v>46</v>
      </c>
      <c r="B96" s="176" t="e">
        <f>VLOOKUP($F96,УЧАСТНИКИ!$A$2:$L$1099,3,FALSE)</f>
        <v>#N/A</v>
      </c>
      <c r="C96" s="180" t="e">
        <f>VLOOKUP($F96,УЧАСТНИКИ!$A$2:$L$1099,4,FALSE)</f>
        <v>#N/A</v>
      </c>
      <c r="D96" s="225" t="e">
        <f>VLOOKUP($F96,УЧАСТНИКИ!$A$2:$L$1099,5,FALSE)</f>
        <v>#N/A</v>
      </c>
      <c r="E96" s="264" t="e">
        <f>VLOOKUP($F96,УЧАСТНИКИ!$A$2:$L$1099,8,FALSE)</f>
        <v>#N/A</v>
      </c>
      <c r="F96" s="175"/>
      <c r="G96" s="175"/>
      <c r="H96" s="175"/>
      <c r="I96" s="175"/>
      <c r="J96" s="180" t="e">
        <f>VLOOKUP($F96,УЧАСТНИКИ!$A$2:$L$1099,9,FALSE)</f>
        <v>#N/A</v>
      </c>
    </row>
    <row r="97" spans="1:10" hidden="1" x14ac:dyDescent="0.25">
      <c r="A97" s="175" t="s">
        <v>46</v>
      </c>
      <c r="B97" s="176" t="e">
        <f>VLOOKUP($F97,УЧАСТНИКИ!$A$2:$L$1099,3,FALSE)</f>
        <v>#N/A</v>
      </c>
      <c r="C97" s="180" t="e">
        <f>VLOOKUP($F97,УЧАСТНИКИ!$A$2:$L$1099,4,FALSE)</f>
        <v>#N/A</v>
      </c>
      <c r="D97" s="225" t="e">
        <f>VLOOKUP($F97,УЧАСТНИКИ!$A$2:$L$1099,5,FALSE)</f>
        <v>#N/A</v>
      </c>
      <c r="E97" s="264" t="e">
        <f>VLOOKUP($F97,УЧАСТНИКИ!$A$2:$L$1099,8,FALSE)</f>
        <v>#N/A</v>
      </c>
      <c r="F97" s="175"/>
      <c r="G97" s="175"/>
      <c r="H97" s="175"/>
      <c r="I97" s="175"/>
      <c r="J97" s="180" t="e">
        <f>VLOOKUP($F97,УЧАСТНИКИ!$A$2:$L$1099,9,FALSE)</f>
        <v>#N/A</v>
      </c>
    </row>
    <row r="98" spans="1:10" hidden="1" x14ac:dyDescent="0.25">
      <c r="A98" s="175" t="s">
        <v>46</v>
      </c>
      <c r="B98" s="176" t="e">
        <f>VLOOKUP($F98,УЧАСТНИКИ!$A$2:$L$1099,3,FALSE)</f>
        <v>#N/A</v>
      </c>
      <c r="C98" s="180" t="e">
        <f>VLOOKUP($F98,УЧАСТНИКИ!$A$2:$L$1099,4,FALSE)</f>
        <v>#N/A</v>
      </c>
      <c r="D98" s="225" t="e">
        <f>VLOOKUP($F98,УЧАСТНИКИ!$A$2:$L$1099,5,FALSE)</f>
        <v>#N/A</v>
      </c>
      <c r="E98" s="264" t="e">
        <f>VLOOKUP($F98,УЧАСТНИКИ!$A$2:$L$1099,8,FALSE)</f>
        <v>#N/A</v>
      </c>
      <c r="F98" s="175"/>
      <c r="G98" s="175"/>
      <c r="H98" s="175"/>
      <c r="I98" s="175"/>
      <c r="J98" s="180" t="e">
        <f>VLOOKUP($F98,УЧАСТНИКИ!$A$2:$L$1099,9,FALSE)</f>
        <v>#N/A</v>
      </c>
    </row>
    <row r="99" spans="1:10" hidden="1" x14ac:dyDescent="0.25">
      <c r="A99" s="175" t="s">
        <v>46</v>
      </c>
      <c r="B99" s="176" t="e">
        <f>VLOOKUP($F99,УЧАСТНИКИ!$A$2:$L$1099,3,FALSE)</f>
        <v>#N/A</v>
      </c>
      <c r="C99" s="180" t="e">
        <f>VLOOKUP($F99,УЧАСТНИКИ!$A$2:$L$1099,4,FALSE)</f>
        <v>#N/A</v>
      </c>
      <c r="D99" s="225" t="e">
        <f>VLOOKUP($F99,УЧАСТНИКИ!$A$2:$L$1099,5,FALSE)</f>
        <v>#N/A</v>
      </c>
      <c r="E99" s="264" t="e">
        <f>VLOOKUP($F99,УЧАСТНИКИ!$A$2:$L$1099,8,FALSE)</f>
        <v>#N/A</v>
      </c>
      <c r="F99" s="175"/>
      <c r="G99" s="175"/>
      <c r="H99" s="175"/>
      <c r="I99" s="175"/>
      <c r="J99" s="180" t="e">
        <f>VLOOKUP($F99,УЧАСТНИКИ!$A$2:$L$1099,9,FALSE)</f>
        <v>#N/A</v>
      </c>
    </row>
    <row r="100" spans="1:10" hidden="1" x14ac:dyDescent="0.25">
      <c r="A100" s="175"/>
      <c r="B100" s="176"/>
      <c r="C100" s="180"/>
      <c r="D100" s="225"/>
      <c r="E100" s="225"/>
      <c r="F100" s="175"/>
      <c r="G100" s="175"/>
      <c r="H100" s="175"/>
      <c r="I100" s="175"/>
      <c r="J100" s="180"/>
    </row>
    <row r="101" spans="1:10" hidden="1" x14ac:dyDescent="0.25">
      <c r="A101" s="175" t="s">
        <v>47</v>
      </c>
      <c r="B101" s="176" t="e">
        <f>VLOOKUP($F101,УЧАСТНИКИ!$A$2:$L$1099,3,FALSE)</f>
        <v>#N/A</v>
      </c>
      <c r="C101" s="180" t="e">
        <f>VLOOKUP($F101,УЧАСТНИКИ!$A$2:$L$1099,4,FALSE)</f>
        <v>#N/A</v>
      </c>
      <c r="D101" s="225" t="e">
        <f>VLOOKUP($F101,УЧАСТНИКИ!$A$2:$L$1099,5,FALSE)</f>
        <v>#N/A</v>
      </c>
      <c r="E101" s="264" t="e">
        <f>VLOOKUP($F101,УЧАСТНИКИ!$A$2:$L$1099,8,FALSE)</f>
        <v>#N/A</v>
      </c>
      <c r="F101" s="175"/>
      <c r="G101" s="175"/>
      <c r="H101" s="175"/>
      <c r="I101" s="175"/>
      <c r="J101" s="180" t="e">
        <f>VLOOKUP($F101,УЧАСТНИКИ!$A$2:$L$1099,9,FALSE)</f>
        <v>#N/A</v>
      </c>
    </row>
    <row r="102" spans="1:10" hidden="1" x14ac:dyDescent="0.25">
      <c r="A102" s="175" t="s">
        <v>47</v>
      </c>
      <c r="B102" s="176" t="e">
        <f>VLOOKUP($F102,УЧАСТНИКИ!$A$2:$L$1099,3,FALSE)</f>
        <v>#N/A</v>
      </c>
      <c r="C102" s="180" t="e">
        <f>VLOOKUP($F102,УЧАСТНИКИ!$A$2:$L$1099,4,FALSE)</f>
        <v>#N/A</v>
      </c>
      <c r="D102" s="225" t="e">
        <f>VLOOKUP($F102,УЧАСТНИКИ!$A$2:$L$1099,5,FALSE)</f>
        <v>#N/A</v>
      </c>
      <c r="E102" s="264" t="e">
        <f>VLOOKUP($F102,УЧАСТНИКИ!$A$2:$L$1099,8,FALSE)</f>
        <v>#N/A</v>
      </c>
      <c r="F102" s="175"/>
      <c r="G102" s="175"/>
      <c r="H102" s="175"/>
      <c r="I102" s="175"/>
      <c r="J102" s="180" t="e">
        <f>VLOOKUP($F102,УЧАСТНИКИ!$A$2:$L$1099,9,FALSE)</f>
        <v>#N/A</v>
      </c>
    </row>
    <row r="103" spans="1:10" hidden="1" x14ac:dyDescent="0.25">
      <c r="A103" s="175" t="s">
        <v>47</v>
      </c>
      <c r="B103" s="176" t="e">
        <f>VLOOKUP($F103,УЧАСТНИКИ!$A$2:$L$1099,3,FALSE)</f>
        <v>#N/A</v>
      </c>
      <c r="C103" s="180" t="e">
        <f>VLOOKUP($F103,УЧАСТНИКИ!$A$2:$L$1099,4,FALSE)</f>
        <v>#N/A</v>
      </c>
      <c r="D103" s="225" t="e">
        <f>VLOOKUP($F103,УЧАСТНИКИ!$A$2:$L$1099,5,FALSE)</f>
        <v>#N/A</v>
      </c>
      <c r="E103" s="264" t="e">
        <f>VLOOKUP($F103,УЧАСТНИКИ!$A$2:$L$1099,8,FALSE)</f>
        <v>#N/A</v>
      </c>
      <c r="F103" s="175"/>
      <c r="G103" s="175"/>
      <c r="H103" s="175"/>
      <c r="I103" s="175"/>
      <c r="J103" s="180" t="e">
        <f>VLOOKUP($F103,УЧАСТНИКИ!$A$2:$L$1099,9,FALSE)</f>
        <v>#N/A</v>
      </c>
    </row>
    <row r="104" spans="1:10" hidden="1" x14ac:dyDescent="0.25">
      <c r="A104" s="175" t="s">
        <v>47</v>
      </c>
      <c r="B104" s="176" t="e">
        <f>VLOOKUP($F104,УЧАСТНИКИ!$A$2:$L$1099,3,FALSE)</f>
        <v>#N/A</v>
      </c>
      <c r="C104" s="180" t="e">
        <f>VLOOKUP($F104,УЧАСТНИКИ!$A$2:$L$1099,4,FALSE)</f>
        <v>#N/A</v>
      </c>
      <c r="D104" s="225" t="e">
        <f>VLOOKUP($F104,УЧАСТНИКИ!$A$2:$L$1099,5,FALSE)</f>
        <v>#N/A</v>
      </c>
      <c r="E104" s="264" t="e">
        <f>VLOOKUP($F104,УЧАСТНИКИ!$A$2:$L$1099,8,FALSE)</f>
        <v>#N/A</v>
      </c>
      <c r="F104" s="175"/>
      <c r="G104" s="175"/>
      <c r="H104" s="175"/>
      <c r="I104" s="175"/>
      <c r="J104" s="180" t="e">
        <f>VLOOKUP($F104,УЧАСТНИКИ!$A$2:$L$1099,9,FALSE)</f>
        <v>#N/A</v>
      </c>
    </row>
    <row r="105" spans="1:10" hidden="1" x14ac:dyDescent="0.25">
      <c r="A105" s="175" t="s">
        <v>47</v>
      </c>
      <c r="B105" s="176" t="e">
        <f>VLOOKUP($F105,УЧАСТНИКИ!$A$2:$L$1099,3,FALSE)</f>
        <v>#N/A</v>
      </c>
      <c r="C105" s="180" t="e">
        <f>VLOOKUP($F105,УЧАСТНИКИ!$A$2:$L$1099,4,FALSE)</f>
        <v>#N/A</v>
      </c>
      <c r="D105" s="225" t="e">
        <f>VLOOKUP($F105,УЧАСТНИКИ!$A$2:$L$1099,5,FALSE)</f>
        <v>#N/A</v>
      </c>
      <c r="E105" s="264" t="e">
        <f>VLOOKUP($F105,УЧАСТНИКИ!$A$2:$L$1099,8,FALSE)</f>
        <v>#N/A</v>
      </c>
      <c r="F105" s="175"/>
      <c r="G105" s="175"/>
      <c r="H105" s="175"/>
      <c r="I105" s="175"/>
      <c r="J105" s="180" t="e">
        <f>VLOOKUP($F105,УЧАСТНИКИ!$A$2:$L$1099,9,FALSE)</f>
        <v>#N/A</v>
      </c>
    </row>
    <row r="106" spans="1:10" hidden="1" x14ac:dyDescent="0.25">
      <c r="A106" s="175" t="s">
        <v>47</v>
      </c>
      <c r="B106" s="176" t="e">
        <f>VLOOKUP($F106,УЧАСТНИКИ!$A$2:$L$1099,3,FALSE)</f>
        <v>#N/A</v>
      </c>
      <c r="C106" s="180" t="e">
        <f>VLOOKUP($F106,УЧАСТНИКИ!$A$2:$L$1099,4,FALSE)</f>
        <v>#N/A</v>
      </c>
      <c r="D106" s="225" t="e">
        <f>VLOOKUP($F106,УЧАСТНИКИ!$A$2:$L$1099,5,FALSE)</f>
        <v>#N/A</v>
      </c>
      <c r="E106" s="264" t="e">
        <f>VLOOKUP($F106,УЧАСТНИКИ!$A$2:$L$1099,8,FALSE)</f>
        <v>#N/A</v>
      </c>
      <c r="F106" s="175"/>
      <c r="G106" s="175"/>
      <c r="H106" s="175"/>
      <c r="I106" s="175"/>
      <c r="J106" s="180" t="e">
        <f>VLOOKUP($F106,УЧАСТНИКИ!$A$2:$L$1099,9,FALSE)</f>
        <v>#N/A</v>
      </c>
    </row>
    <row r="107" spans="1:10" hidden="1" x14ac:dyDescent="0.25">
      <c r="A107" s="175"/>
      <c r="B107" s="176"/>
      <c r="C107" s="180"/>
      <c r="D107" s="225"/>
      <c r="E107" s="225"/>
      <c r="F107" s="175"/>
      <c r="G107" s="175"/>
      <c r="H107" s="175"/>
      <c r="I107" s="175"/>
      <c r="J107" s="180"/>
    </row>
    <row r="108" spans="1:10" hidden="1" x14ac:dyDescent="0.25">
      <c r="A108" s="175" t="s">
        <v>48</v>
      </c>
      <c r="B108" s="176" t="e">
        <f>VLOOKUP($F108,УЧАСТНИКИ!$A$2:$L$1099,3,FALSE)</f>
        <v>#N/A</v>
      </c>
      <c r="C108" s="180" t="e">
        <f>VLOOKUP($F108,УЧАСТНИКИ!$A$2:$L$1099,4,FALSE)</f>
        <v>#N/A</v>
      </c>
      <c r="D108" s="225" t="e">
        <f>VLOOKUP($F108,УЧАСТНИКИ!$A$2:$L$1099,5,FALSE)</f>
        <v>#N/A</v>
      </c>
      <c r="E108" s="264" t="e">
        <f>VLOOKUP($F108,УЧАСТНИКИ!$A$2:$L$1099,8,FALSE)</f>
        <v>#N/A</v>
      </c>
      <c r="F108" s="175"/>
      <c r="G108" s="175"/>
      <c r="H108" s="175"/>
      <c r="I108" s="175"/>
      <c r="J108" s="180" t="e">
        <f>VLOOKUP($F108,УЧАСТНИКИ!$A$2:$L$1099,9,FALSE)</f>
        <v>#N/A</v>
      </c>
    </row>
    <row r="109" spans="1:10" hidden="1" x14ac:dyDescent="0.25">
      <c r="A109" s="175" t="s">
        <v>48</v>
      </c>
      <c r="B109" s="176" t="e">
        <f>VLOOKUP($F109,УЧАСТНИКИ!$A$2:$L$1099,3,FALSE)</f>
        <v>#N/A</v>
      </c>
      <c r="C109" s="180" t="e">
        <f>VLOOKUP($F109,УЧАСТНИКИ!$A$2:$L$1099,4,FALSE)</f>
        <v>#N/A</v>
      </c>
      <c r="D109" s="225" t="e">
        <f>VLOOKUP($F109,УЧАСТНИКИ!$A$2:$L$1099,5,FALSE)</f>
        <v>#N/A</v>
      </c>
      <c r="E109" s="264" t="e">
        <f>VLOOKUP($F109,УЧАСТНИКИ!$A$2:$L$1099,8,FALSE)</f>
        <v>#N/A</v>
      </c>
      <c r="F109" s="175"/>
      <c r="G109" s="175"/>
      <c r="H109" s="175"/>
      <c r="I109" s="175"/>
      <c r="J109" s="180" t="e">
        <f>VLOOKUP($F109,УЧАСТНИКИ!$A$2:$L$1099,9,FALSE)</f>
        <v>#N/A</v>
      </c>
    </row>
    <row r="110" spans="1:10" hidden="1" x14ac:dyDescent="0.25">
      <c r="A110" s="175" t="s">
        <v>48</v>
      </c>
      <c r="B110" s="176" t="e">
        <f>VLOOKUP($F110,УЧАСТНИКИ!$A$2:$L$1099,3,FALSE)</f>
        <v>#N/A</v>
      </c>
      <c r="C110" s="180" t="e">
        <f>VLOOKUP($F110,УЧАСТНИКИ!$A$2:$L$1099,4,FALSE)</f>
        <v>#N/A</v>
      </c>
      <c r="D110" s="225" t="e">
        <f>VLOOKUP($F110,УЧАСТНИКИ!$A$2:$L$1099,5,FALSE)</f>
        <v>#N/A</v>
      </c>
      <c r="E110" s="264" t="e">
        <f>VLOOKUP($F110,УЧАСТНИКИ!$A$2:$L$1099,8,FALSE)</f>
        <v>#N/A</v>
      </c>
      <c r="F110" s="175"/>
      <c r="G110" s="175"/>
      <c r="H110" s="175"/>
      <c r="I110" s="175"/>
      <c r="J110" s="180" t="e">
        <f>VLOOKUP($F110,УЧАСТНИКИ!$A$2:$L$1099,9,FALSE)</f>
        <v>#N/A</v>
      </c>
    </row>
    <row r="111" spans="1:10" hidden="1" x14ac:dyDescent="0.25">
      <c r="A111" s="175" t="s">
        <v>48</v>
      </c>
      <c r="B111" s="176" t="e">
        <f>VLOOKUP($F111,УЧАСТНИКИ!$A$2:$L$1099,3,FALSE)</f>
        <v>#N/A</v>
      </c>
      <c r="C111" s="180" t="e">
        <f>VLOOKUP($F111,УЧАСТНИКИ!$A$2:$L$1099,4,FALSE)</f>
        <v>#N/A</v>
      </c>
      <c r="D111" s="225" t="e">
        <f>VLOOKUP($F111,УЧАСТНИКИ!$A$2:$L$1099,5,FALSE)</f>
        <v>#N/A</v>
      </c>
      <c r="E111" s="264" t="e">
        <f>VLOOKUP($F111,УЧАСТНИКИ!$A$2:$L$1099,8,FALSE)</f>
        <v>#N/A</v>
      </c>
      <c r="F111" s="175"/>
      <c r="G111" s="175"/>
      <c r="H111" s="175"/>
      <c r="I111" s="175"/>
      <c r="J111" s="180" t="e">
        <f>VLOOKUP($F111,УЧАСТНИКИ!$A$2:$L$1099,9,FALSE)</f>
        <v>#N/A</v>
      </c>
    </row>
    <row r="112" spans="1:10" hidden="1" x14ac:dyDescent="0.25">
      <c r="A112" s="175" t="s">
        <v>48</v>
      </c>
      <c r="B112" s="176" t="e">
        <f>VLOOKUP($F112,УЧАСТНИКИ!$A$2:$L$1099,3,FALSE)</f>
        <v>#N/A</v>
      </c>
      <c r="C112" s="180" t="e">
        <f>VLOOKUP($F112,УЧАСТНИКИ!$A$2:$L$1099,4,FALSE)</f>
        <v>#N/A</v>
      </c>
      <c r="D112" s="225" t="e">
        <f>VLOOKUP($F112,УЧАСТНИКИ!$A$2:$L$1099,5,FALSE)</f>
        <v>#N/A</v>
      </c>
      <c r="E112" s="264" t="e">
        <f>VLOOKUP($F112,УЧАСТНИКИ!$A$2:$L$1099,8,FALSE)</f>
        <v>#N/A</v>
      </c>
      <c r="F112" s="175"/>
      <c r="G112" s="175"/>
      <c r="H112" s="175"/>
      <c r="I112" s="175"/>
      <c r="J112" s="180" t="e">
        <f>VLOOKUP($F112,УЧАСТНИКИ!$A$2:$L$1099,9,FALSE)</f>
        <v>#N/A</v>
      </c>
    </row>
    <row r="113" spans="1:11" hidden="1" x14ac:dyDescent="0.25">
      <c r="A113" s="175" t="s">
        <v>48</v>
      </c>
      <c r="B113" s="176" t="e">
        <f>VLOOKUP($F113,УЧАСТНИКИ!$A$2:$L$1099,3,FALSE)</f>
        <v>#N/A</v>
      </c>
      <c r="C113" s="180" t="e">
        <f>VLOOKUP($F113,УЧАСТНИКИ!$A$2:$L$1099,4,FALSE)</f>
        <v>#N/A</v>
      </c>
      <c r="D113" s="225" t="e">
        <f>VLOOKUP($F113,УЧАСТНИКИ!$A$2:$L$1099,5,FALSE)</f>
        <v>#N/A</v>
      </c>
      <c r="E113" s="264" t="e">
        <f>VLOOKUP($F113,УЧАСТНИКИ!$A$2:$L$1099,8,FALSE)</f>
        <v>#N/A</v>
      </c>
      <c r="F113" s="175"/>
      <c r="G113" s="175"/>
      <c r="H113" s="175"/>
      <c r="I113" s="175"/>
      <c r="J113" s="180" t="e">
        <f>VLOOKUP($F113,УЧАСТНИКИ!$A$2:$L$1099,9,FALSE)</f>
        <v>#N/A</v>
      </c>
    </row>
    <row r="114" spans="1:11" hidden="1" x14ac:dyDescent="0.25">
      <c r="A114" s="175"/>
      <c r="B114" s="176"/>
      <c r="C114" s="180"/>
      <c r="D114" s="225"/>
      <c r="E114" s="225"/>
      <c r="F114" s="175"/>
      <c r="G114" s="175"/>
      <c r="H114" s="175"/>
      <c r="I114" s="175"/>
      <c r="J114" s="180"/>
    </row>
    <row r="115" spans="1:11" hidden="1" x14ac:dyDescent="0.25">
      <c r="A115" s="175" t="s">
        <v>71</v>
      </c>
      <c r="B115" s="176" t="e">
        <f>VLOOKUP($F115,УЧАСТНИКИ!$A$2:$L$1099,3,FALSE)</f>
        <v>#N/A</v>
      </c>
      <c r="C115" s="180" t="e">
        <f>VLOOKUP($F115,УЧАСТНИКИ!$A$2:$L$1099,4,FALSE)</f>
        <v>#N/A</v>
      </c>
      <c r="D115" s="225" t="e">
        <f>VLOOKUP($F115,УЧАСТНИКИ!$A$2:$L$1099,5,FALSE)</f>
        <v>#N/A</v>
      </c>
      <c r="E115" s="264" t="e">
        <f>VLOOKUP($F115,УЧАСТНИКИ!$A$2:$L$1099,8,FALSE)</f>
        <v>#N/A</v>
      </c>
      <c r="F115" s="175"/>
      <c r="G115" s="175"/>
      <c r="H115" s="175"/>
      <c r="I115" s="175"/>
      <c r="J115" s="180" t="e">
        <f>VLOOKUP($F115,УЧАСТНИКИ!$A$2:$L$1099,9,FALSE)</f>
        <v>#N/A</v>
      </c>
    </row>
    <row r="116" spans="1:11" hidden="1" x14ac:dyDescent="0.25">
      <c r="A116" s="175" t="s">
        <v>71</v>
      </c>
      <c r="B116" s="176" t="e">
        <f>VLOOKUP($F116,УЧАСТНИКИ!$A$2:$L$1099,3,FALSE)</f>
        <v>#N/A</v>
      </c>
      <c r="C116" s="180" t="e">
        <f>VLOOKUP($F116,УЧАСТНИКИ!$A$2:$L$1099,4,FALSE)</f>
        <v>#N/A</v>
      </c>
      <c r="D116" s="225" t="e">
        <f>VLOOKUP($F116,УЧАСТНИКИ!$A$2:$L$1099,5,FALSE)</f>
        <v>#N/A</v>
      </c>
      <c r="E116" s="264" t="e">
        <f>VLOOKUP($F116,УЧАСТНИКИ!$A$2:$L$1099,8,FALSE)</f>
        <v>#N/A</v>
      </c>
      <c r="F116" s="175"/>
      <c r="G116" s="175"/>
      <c r="H116" s="175"/>
      <c r="I116" s="175"/>
      <c r="J116" s="180" t="e">
        <f>VLOOKUP($F116,УЧАСТНИКИ!$A$2:$L$1099,9,FALSE)</f>
        <v>#N/A</v>
      </c>
    </row>
    <row r="117" spans="1:11" hidden="1" x14ac:dyDescent="0.25">
      <c r="A117" s="175" t="s">
        <v>71</v>
      </c>
      <c r="B117" s="176" t="e">
        <f>VLOOKUP($F117,УЧАСТНИКИ!$A$2:$L$1099,3,FALSE)</f>
        <v>#N/A</v>
      </c>
      <c r="C117" s="180" t="e">
        <f>VLOOKUP($F117,УЧАСТНИКИ!$A$2:$L$1099,4,FALSE)</f>
        <v>#N/A</v>
      </c>
      <c r="D117" s="225" t="e">
        <f>VLOOKUP($F117,УЧАСТНИКИ!$A$2:$L$1099,5,FALSE)</f>
        <v>#N/A</v>
      </c>
      <c r="E117" s="264" t="e">
        <f>VLOOKUP($F117,УЧАСТНИКИ!$A$2:$L$1099,8,FALSE)</f>
        <v>#N/A</v>
      </c>
      <c r="F117" s="175"/>
      <c r="G117" s="175"/>
      <c r="H117" s="175"/>
      <c r="I117" s="175"/>
      <c r="J117" s="180" t="e">
        <f>VLOOKUP($F117,УЧАСТНИКИ!$A$2:$L$1099,9,FALSE)</f>
        <v>#N/A</v>
      </c>
    </row>
    <row r="118" spans="1:11" hidden="1" x14ac:dyDescent="0.25">
      <c r="A118" s="175" t="s">
        <v>71</v>
      </c>
      <c r="B118" s="176" t="e">
        <f>VLOOKUP($F118,УЧАСТНИКИ!$A$2:$L$1099,3,FALSE)</f>
        <v>#N/A</v>
      </c>
      <c r="C118" s="180" t="e">
        <f>VLOOKUP($F118,УЧАСТНИКИ!$A$2:$L$1099,4,FALSE)</f>
        <v>#N/A</v>
      </c>
      <c r="D118" s="225" t="e">
        <f>VLOOKUP($F118,УЧАСТНИКИ!$A$2:$L$1099,5,FALSE)</f>
        <v>#N/A</v>
      </c>
      <c r="E118" s="264" t="e">
        <f>VLOOKUP($F118,УЧАСТНИКИ!$A$2:$L$1099,8,FALSE)</f>
        <v>#N/A</v>
      </c>
      <c r="F118" s="175"/>
      <c r="G118" s="175"/>
      <c r="H118" s="175"/>
      <c r="I118" s="175"/>
      <c r="J118" s="180" t="e">
        <f>VLOOKUP($F118,УЧАСТНИКИ!$A$2:$L$1099,9,FALSE)</f>
        <v>#N/A</v>
      </c>
    </row>
    <row r="119" spans="1:11" hidden="1" x14ac:dyDescent="0.25">
      <c r="A119" s="175" t="s">
        <v>71</v>
      </c>
      <c r="B119" s="176" t="e">
        <f>VLOOKUP($F119,УЧАСТНИКИ!$A$2:$L$1099,3,FALSE)</f>
        <v>#N/A</v>
      </c>
      <c r="C119" s="180" t="e">
        <f>VLOOKUP($F119,УЧАСТНИКИ!$A$2:$L$1099,4,FALSE)</f>
        <v>#N/A</v>
      </c>
      <c r="D119" s="225" t="e">
        <f>VLOOKUP($F119,УЧАСТНИКИ!$A$2:$L$1099,5,FALSE)</f>
        <v>#N/A</v>
      </c>
      <c r="E119" s="264" t="e">
        <f>VLOOKUP($F119,УЧАСТНИКИ!$A$2:$L$1099,8,FALSE)</f>
        <v>#N/A</v>
      </c>
      <c r="F119" s="175"/>
      <c r="G119" s="175"/>
      <c r="H119" s="175"/>
      <c r="I119" s="175"/>
      <c r="J119" s="180" t="e">
        <f>VLOOKUP($F119,УЧАСТНИКИ!$A$2:$L$1099,9,FALSE)</f>
        <v>#N/A</v>
      </c>
    </row>
    <row r="120" spans="1:11" hidden="1" x14ac:dyDescent="0.25">
      <c r="A120" s="175" t="s">
        <v>71</v>
      </c>
      <c r="B120" s="176" t="e">
        <f>VLOOKUP($F120,УЧАСТНИКИ!$A$2:$L$1099,3,FALSE)</f>
        <v>#N/A</v>
      </c>
      <c r="C120" s="180" t="e">
        <f>VLOOKUP($F120,УЧАСТНИКИ!$A$2:$L$1099,4,FALSE)</f>
        <v>#N/A</v>
      </c>
      <c r="D120" s="225" t="e">
        <f>VLOOKUP($F120,УЧАСТНИКИ!$A$2:$L$1099,5,FALSE)</f>
        <v>#N/A</v>
      </c>
      <c r="E120" s="264" t="e">
        <f>VLOOKUP($F120,УЧАСТНИКИ!$A$2:$L$1099,8,FALSE)</f>
        <v>#N/A</v>
      </c>
      <c r="F120" s="175"/>
      <c r="G120" s="175"/>
      <c r="H120" s="175"/>
      <c r="I120" s="175"/>
      <c r="J120" s="180" t="e">
        <f>VLOOKUP($F120,УЧАСТНИКИ!$A$2:$L$1099,9,FALSE)</f>
        <v>#N/A</v>
      </c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ht="15.6" x14ac:dyDescent="0.3">
      <c r="A124" s="228" t="s">
        <v>65</v>
      </c>
      <c r="B124" s="189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ht="15.6" x14ac:dyDescent="0.3">
      <c r="A125" s="228" t="s">
        <v>60</v>
      </c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ht="15.6" x14ac:dyDescent="0.3">
      <c r="A126" s="228" t="s">
        <v>62</v>
      </c>
      <c r="B126" s="2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ht="15.6" x14ac:dyDescent="0.3">
      <c r="A127" s="302" t="s">
        <v>61</v>
      </c>
      <c r="B127" s="302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</sheetData>
  <mergeCells count="7">
    <mergeCell ref="A127:B127"/>
    <mergeCell ref="A1:J1"/>
    <mergeCell ref="A2:J2"/>
    <mergeCell ref="A3:J3"/>
    <mergeCell ref="A6:B6"/>
    <mergeCell ref="A4:J4"/>
    <mergeCell ref="A5:J5"/>
  </mergeCells>
  <printOptions horizontalCentered="1"/>
  <pageMargins left="0" right="0" top="0.27559055118110237" bottom="0.55118110236220474" header="0.27559055118110237" footer="0.19685039370078741"/>
  <pageSetup paperSize="9" scale="9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6"/>
  <sheetViews>
    <sheetView view="pageBreakPreview" zoomScale="60" zoomScaleNormal="80" workbookViewId="0">
      <selection activeCell="P58" sqref="P58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23.6640625" style="163" customWidth="1"/>
    <col min="5" max="5" width="9.6640625" style="163" customWidth="1"/>
    <col min="6" max="6" width="7.6640625" style="163" customWidth="1"/>
    <col min="7" max="7" width="6.88671875" style="163" customWidth="1"/>
    <col min="8" max="8" width="17.6640625" style="163" customWidth="1"/>
    <col min="9" max="9" width="6.88671875" style="163" customWidth="1"/>
    <col min="10" max="10" width="8.3320312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69"/>
      <c r="L1" s="269"/>
      <c r="M1" s="269"/>
      <c r="N1" s="269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266"/>
      <c r="L2" s="269"/>
      <c r="M2" s="269"/>
      <c r="N2" s="269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266"/>
      <c r="L3" s="269"/>
      <c r="M3" s="269"/>
      <c r="N3" s="269"/>
    </row>
    <row r="4" spans="1:14" ht="14.4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248"/>
    </row>
    <row r="5" spans="1:14" ht="14.4" x14ac:dyDescent="0.25">
      <c r="A5" s="304" t="s">
        <v>234</v>
      </c>
      <c r="B5" s="303"/>
      <c r="C5" s="303"/>
      <c r="D5" s="303"/>
      <c r="E5" s="303"/>
      <c r="F5" s="303"/>
      <c r="G5" s="303"/>
      <c r="H5" s="303"/>
      <c r="I5" s="303"/>
      <c r="J5" s="303"/>
      <c r="K5" s="248"/>
    </row>
    <row r="6" spans="1:14" x14ac:dyDescent="0.25">
      <c r="A6" s="297"/>
      <c r="B6" s="297"/>
      <c r="C6" s="265"/>
      <c r="D6" s="14"/>
      <c r="E6" s="14"/>
      <c r="I6" s="215"/>
      <c r="J6" s="14" t="s">
        <v>243</v>
      </c>
      <c r="K6" s="265"/>
    </row>
    <row r="7" spans="1:14" ht="12.75" customHeight="1" x14ac:dyDescent="0.25">
      <c r="A7" s="215"/>
      <c r="B7" s="67" t="s">
        <v>188</v>
      </c>
      <c r="C7" s="265" t="s">
        <v>103</v>
      </c>
      <c r="D7" s="19" t="str">
        <f>d_1</f>
        <v>28.05.2019г.</v>
      </c>
      <c r="E7" s="19"/>
      <c r="F7" s="217"/>
      <c r="G7" s="241"/>
      <c r="H7" s="217"/>
      <c r="I7" s="217"/>
      <c r="J7" s="247" t="str">
        <f>d_5</f>
        <v>г. Сочи, ул. Бзугу 2, ст. им. Славы Метревели</v>
      </c>
      <c r="K7" s="265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268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268"/>
      <c r="G10" s="268"/>
      <c r="H10" s="268"/>
      <c r="I10" s="268"/>
      <c r="J10" s="180" t="e">
        <f>VLOOKUP($F10,УЧАСТНИКИ!$A$2:$L$1099,9,FALSE)</f>
        <v>#N/A</v>
      </c>
    </row>
    <row r="11" spans="1:14" x14ac:dyDescent="0.25">
      <c r="A11" s="268" t="s">
        <v>42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268"/>
      <c r="G11" s="268"/>
      <c r="H11" s="268"/>
      <c r="I11" s="268"/>
      <c r="J11" s="180" t="e">
        <f>VLOOKUP($F11,УЧАСТНИКИ!$A$2:$L$1099,9,FALSE)</f>
        <v>#N/A</v>
      </c>
    </row>
    <row r="12" spans="1:14" x14ac:dyDescent="0.25">
      <c r="A12" s="268" t="s">
        <v>42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268"/>
      <c r="G12" s="268"/>
      <c r="H12" s="268"/>
      <c r="I12" s="268"/>
      <c r="J12" s="180" t="e">
        <f>VLOOKUP($F12,УЧАСТНИКИ!$A$2:$L$1099,9,FALSE)</f>
        <v>#N/A</v>
      </c>
    </row>
    <row r="13" spans="1:14" x14ac:dyDescent="0.25">
      <c r="A13" s="268" t="s">
        <v>42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268"/>
      <c r="G13" s="268"/>
      <c r="H13" s="268"/>
      <c r="I13" s="268"/>
      <c r="J13" s="180" t="e">
        <f>VLOOKUP($F13,УЧАСТНИКИ!$A$2:$L$1099,9,FALSE)</f>
        <v>#N/A</v>
      </c>
      <c r="L13" s="14"/>
    </row>
    <row r="14" spans="1:14" x14ac:dyDescent="0.25">
      <c r="A14" s="268" t="s">
        <v>42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268"/>
      <c r="G14" s="268"/>
      <c r="H14" s="268"/>
      <c r="I14" s="268"/>
      <c r="J14" s="180" t="e">
        <f>VLOOKUP($F14,УЧАСТНИКИ!$A$2:$L$1099,9,FALSE)</f>
        <v>#N/A</v>
      </c>
    </row>
    <row r="15" spans="1:14" x14ac:dyDescent="0.25">
      <c r="A15" s="268" t="s">
        <v>42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268"/>
      <c r="G15" s="268"/>
      <c r="H15" s="268"/>
      <c r="I15" s="268"/>
      <c r="J15" s="180" t="e">
        <f>VLOOKUP($F15,УЧАСТНИКИ!$A$2:$L$1099,9,FALSE)</f>
        <v>#N/A</v>
      </c>
    </row>
    <row r="16" spans="1:14" x14ac:dyDescent="0.25">
      <c r="A16" s="268"/>
      <c r="B16" s="176"/>
      <c r="C16" s="180"/>
      <c r="D16" s="225"/>
      <c r="E16" s="264"/>
      <c r="F16" s="268"/>
      <c r="G16" s="268"/>
      <c r="H16" s="268"/>
      <c r="I16" s="268"/>
      <c r="J16" s="180"/>
    </row>
    <row r="17" spans="1:10" x14ac:dyDescent="0.25">
      <c r="A17" s="268" t="s">
        <v>43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268"/>
      <c r="G17" s="268"/>
      <c r="H17" s="268"/>
      <c r="I17" s="268"/>
      <c r="J17" s="180" t="e">
        <f>VLOOKUP($F17,УЧАСТНИКИ!$A$2:$L$1099,9,FALSE)</f>
        <v>#N/A</v>
      </c>
    </row>
    <row r="18" spans="1:10" x14ac:dyDescent="0.25">
      <c r="A18" s="268" t="s">
        <v>43</v>
      </c>
      <c r="B18" s="176" t="e">
        <f>VLOOKUP($F18,УЧАСТНИКИ!$A$2:$L$1099,3,FALSE)</f>
        <v>#N/A</v>
      </c>
      <c r="C18" s="180" t="e">
        <f>VLOOKUP($F18,УЧАСТНИКИ!$A$2:$L$1099,4,FALSE)</f>
        <v>#N/A</v>
      </c>
      <c r="D18" s="225" t="e">
        <f>VLOOKUP($F18,УЧАСТНИКИ!$A$2:$L$1099,5,FALSE)</f>
        <v>#N/A</v>
      </c>
      <c r="E18" s="264" t="e">
        <f>VLOOKUP($F18,УЧАСТНИКИ!$A$2:$L$1099,8,FALSE)</f>
        <v>#N/A</v>
      </c>
      <c r="F18" s="268"/>
      <c r="G18" s="268"/>
      <c r="H18" s="268"/>
      <c r="I18" s="268"/>
      <c r="J18" s="180" t="e">
        <f>VLOOKUP($F18,УЧАСТНИКИ!$A$2:$L$1099,9,FALSE)</f>
        <v>#N/A</v>
      </c>
    </row>
    <row r="19" spans="1:10" x14ac:dyDescent="0.25">
      <c r="A19" s="268" t="s">
        <v>43</v>
      </c>
      <c r="B19" s="176" t="e">
        <f>VLOOKUP($F19,УЧАСТНИКИ!$A$2:$L$1099,3,FALSE)</f>
        <v>#N/A</v>
      </c>
      <c r="C19" s="180" t="e">
        <f>VLOOKUP($F19,УЧАСТНИКИ!$A$2:$L$1099,4,FALSE)</f>
        <v>#N/A</v>
      </c>
      <c r="D19" s="225" t="e">
        <f>VLOOKUP($F19,УЧАСТНИКИ!$A$2:$L$1099,5,FALSE)</f>
        <v>#N/A</v>
      </c>
      <c r="E19" s="264" t="e">
        <f>VLOOKUP($F19,УЧАСТНИКИ!$A$2:$L$1099,8,FALSE)</f>
        <v>#N/A</v>
      </c>
      <c r="F19" s="268"/>
      <c r="G19" s="268"/>
      <c r="H19" s="268"/>
      <c r="I19" s="268"/>
      <c r="J19" s="180" t="e">
        <f>VLOOKUP($F19,УЧАСТНИКИ!$A$2:$L$1099,9,FALSE)</f>
        <v>#N/A</v>
      </c>
    </row>
    <row r="20" spans="1:10" x14ac:dyDescent="0.25">
      <c r="A20" s="268" t="s">
        <v>43</v>
      </c>
      <c r="B20" s="176" t="e">
        <f>VLOOKUP($F20,УЧАСТНИКИ!$A$2:$L$1099,3,FALSE)</f>
        <v>#N/A</v>
      </c>
      <c r="C20" s="180" t="e">
        <f>VLOOKUP($F20,УЧАСТНИКИ!$A$2:$L$1099,4,FALSE)</f>
        <v>#N/A</v>
      </c>
      <c r="D20" s="225" t="e">
        <f>VLOOKUP($F20,УЧАСТНИКИ!$A$2:$L$1099,5,FALSE)</f>
        <v>#N/A</v>
      </c>
      <c r="E20" s="264" t="e">
        <f>VLOOKUP($F20,УЧАСТНИКИ!$A$2:$L$1099,8,FALSE)</f>
        <v>#N/A</v>
      </c>
      <c r="F20" s="268"/>
      <c r="G20" s="268"/>
      <c r="H20" s="268"/>
      <c r="I20" s="268"/>
      <c r="J20" s="180" t="e">
        <f>VLOOKUP($F20,УЧАСТНИКИ!$A$2:$L$1099,9,FALSE)</f>
        <v>#N/A</v>
      </c>
    </row>
    <row r="21" spans="1:10" x14ac:dyDescent="0.25">
      <c r="A21" s="268" t="s">
        <v>43</v>
      </c>
      <c r="B21" s="176" t="e">
        <f>VLOOKUP($F21,УЧАСТНИКИ!$A$2:$L$1099,3,FALSE)</f>
        <v>#N/A</v>
      </c>
      <c r="C21" s="180" t="e">
        <f>VLOOKUP($F21,УЧАСТНИКИ!$A$2:$L$1099,4,FALSE)</f>
        <v>#N/A</v>
      </c>
      <c r="D21" s="225" t="e">
        <f>VLOOKUP($F21,УЧАСТНИКИ!$A$2:$L$1099,5,FALSE)</f>
        <v>#N/A</v>
      </c>
      <c r="E21" s="264" t="e">
        <f>VLOOKUP($F21,УЧАСТНИКИ!$A$2:$L$1099,8,FALSE)</f>
        <v>#N/A</v>
      </c>
      <c r="F21" s="268"/>
      <c r="G21" s="268"/>
      <c r="H21" s="268"/>
      <c r="I21" s="268"/>
      <c r="J21" s="180" t="e">
        <f>VLOOKUP($F21,УЧАСТНИКИ!$A$2:$L$1099,9,FALSE)</f>
        <v>#N/A</v>
      </c>
    </row>
    <row r="22" spans="1:10" x14ac:dyDescent="0.25">
      <c r="A22" s="268" t="s">
        <v>43</v>
      </c>
      <c r="B22" s="176" t="e">
        <f>VLOOKUP($F22,УЧАСТНИКИ!$A$2:$L$1099,3,FALSE)</f>
        <v>#N/A</v>
      </c>
      <c r="C22" s="180" t="e">
        <f>VLOOKUP($F22,УЧАСТНИКИ!$A$2:$L$1099,4,FALSE)</f>
        <v>#N/A</v>
      </c>
      <c r="D22" s="225" t="e">
        <f>VLOOKUP($F22,УЧАСТНИКИ!$A$2:$L$1099,5,FALSE)</f>
        <v>#N/A</v>
      </c>
      <c r="E22" s="264" t="e">
        <f>VLOOKUP($F22,УЧАСТНИКИ!$A$2:$L$1099,8,FALSE)</f>
        <v>#N/A</v>
      </c>
      <c r="F22" s="268"/>
      <c r="G22" s="268"/>
      <c r="H22" s="268"/>
      <c r="I22" s="268"/>
      <c r="J22" s="180" t="e">
        <f>VLOOKUP($F22,УЧАСТНИКИ!$A$2:$L$1099,9,FALSE)</f>
        <v>#N/A</v>
      </c>
    </row>
    <row r="23" spans="1:10" x14ac:dyDescent="0.25">
      <c r="A23" s="268"/>
      <c r="B23" s="176"/>
      <c r="C23" s="180"/>
      <c r="D23" s="225"/>
      <c r="E23" s="225"/>
      <c r="F23" s="268"/>
      <c r="G23" s="268"/>
      <c r="H23" s="268"/>
      <c r="I23" s="268"/>
      <c r="J23" s="180"/>
    </row>
    <row r="24" spans="1:10" x14ac:dyDescent="0.25">
      <c r="A24" s="268" t="s">
        <v>44</v>
      </c>
      <c r="B24" s="176" t="e">
        <f>VLOOKUP($F24,УЧАСТНИКИ!$A$2:$L$1099,3,FALSE)</f>
        <v>#N/A</v>
      </c>
      <c r="C24" s="180" t="e">
        <f>VLOOKUP($F24,УЧАСТНИКИ!$A$2:$L$1099,4,FALSE)</f>
        <v>#N/A</v>
      </c>
      <c r="D24" s="225" t="e">
        <f>VLOOKUP($F24,УЧАСТНИКИ!$A$2:$L$1099,5,FALSE)</f>
        <v>#N/A</v>
      </c>
      <c r="E24" s="264" t="e">
        <f>VLOOKUP($F24,УЧАСТНИКИ!$A$2:$L$1099,8,FALSE)</f>
        <v>#N/A</v>
      </c>
      <c r="F24" s="268"/>
      <c r="G24" s="268"/>
      <c r="H24" s="268"/>
      <c r="I24" s="268"/>
      <c r="J24" s="180" t="e">
        <f>VLOOKUP($F24,УЧАСТНИКИ!$A$2:$L$1099,9,FALSE)</f>
        <v>#N/A</v>
      </c>
    </row>
    <row r="25" spans="1:10" x14ac:dyDescent="0.25">
      <c r="A25" s="268" t="s">
        <v>44</v>
      </c>
      <c r="B25" s="176" t="e">
        <f>VLOOKUP($F25,УЧАСТНИКИ!$A$2:$L$1099,3,FALSE)</f>
        <v>#N/A</v>
      </c>
      <c r="C25" s="180" t="e">
        <f>VLOOKUP($F25,УЧАСТНИКИ!$A$2:$L$1099,4,FALSE)</f>
        <v>#N/A</v>
      </c>
      <c r="D25" s="225" t="e">
        <f>VLOOKUP($F25,УЧАСТНИКИ!$A$2:$L$1099,5,FALSE)</f>
        <v>#N/A</v>
      </c>
      <c r="E25" s="264" t="e">
        <f>VLOOKUP($F25,УЧАСТНИКИ!$A$2:$L$1099,8,FALSE)</f>
        <v>#N/A</v>
      </c>
      <c r="F25" s="268"/>
      <c r="G25" s="268"/>
      <c r="H25" s="268"/>
      <c r="I25" s="268"/>
      <c r="J25" s="180" t="e">
        <f>VLOOKUP($F25,УЧАСТНИКИ!$A$2:$L$1099,9,FALSE)</f>
        <v>#N/A</v>
      </c>
    </row>
    <row r="26" spans="1:10" x14ac:dyDescent="0.25">
      <c r="A26" s="268" t="s">
        <v>44</v>
      </c>
      <c r="B26" s="176" t="e">
        <f>VLOOKUP($F26,УЧАСТНИКИ!$A$2:$L$1099,3,FALSE)</f>
        <v>#N/A</v>
      </c>
      <c r="C26" s="180" t="e">
        <f>VLOOKUP($F26,УЧАСТНИКИ!$A$2:$L$1099,4,FALSE)</f>
        <v>#N/A</v>
      </c>
      <c r="D26" s="225" t="e">
        <f>VLOOKUP($F26,УЧАСТНИКИ!$A$2:$L$1099,5,FALSE)</f>
        <v>#N/A</v>
      </c>
      <c r="E26" s="264" t="e">
        <f>VLOOKUP($F26,УЧАСТНИКИ!$A$2:$L$1099,8,FALSE)</f>
        <v>#N/A</v>
      </c>
      <c r="F26" s="268"/>
      <c r="G26" s="268"/>
      <c r="H26" s="268"/>
      <c r="I26" s="268"/>
      <c r="J26" s="180" t="e">
        <f>VLOOKUP($F26,УЧАСТНИКИ!$A$2:$L$1099,9,FALSE)</f>
        <v>#N/A</v>
      </c>
    </row>
    <row r="27" spans="1:10" x14ac:dyDescent="0.25">
      <c r="A27" s="268" t="s">
        <v>44</v>
      </c>
      <c r="B27" s="176" t="e">
        <f>VLOOKUP($F27,УЧАСТНИКИ!$A$2:$L$1099,3,FALSE)</f>
        <v>#N/A</v>
      </c>
      <c r="C27" s="180" t="e">
        <f>VLOOKUP($F27,УЧАСТНИКИ!$A$2:$L$1099,4,FALSE)</f>
        <v>#N/A</v>
      </c>
      <c r="D27" s="225" t="e">
        <f>VLOOKUP($F27,УЧАСТНИКИ!$A$2:$L$1099,5,FALSE)</f>
        <v>#N/A</v>
      </c>
      <c r="E27" s="264" t="e">
        <f>VLOOKUP($F27,УЧАСТНИКИ!$A$2:$L$1099,8,FALSE)</f>
        <v>#N/A</v>
      </c>
      <c r="F27" s="268"/>
      <c r="G27" s="268"/>
      <c r="H27" s="268"/>
      <c r="I27" s="268"/>
      <c r="J27" s="180" t="e">
        <f>VLOOKUP($F27,УЧАСТНИКИ!$A$2:$L$1099,9,FALSE)</f>
        <v>#N/A</v>
      </c>
    </row>
    <row r="28" spans="1:10" x14ac:dyDescent="0.25">
      <c r="A28" s="268" t="s">
        <v>44</v>
      </c>
      <c r="B28" s="176" t="e">
        <f>VLOOKUP($F28,УЧАСТНИКИ!$A$2:$L$1099,3,FALSE)</f>
        <v>#N/A</v>
      </c>
      <c r="C28" s="180" t="e">
        <f>VLOOKUP($F28,УЧАСТНИКИ!$A$2:$L$1099,4,FALSE)</f>
        <v>#N/A</v>
      </c>
      <c r="D28" s="225" t="e">
        <f>VLOOKUP($F28,УЧАСТНИКИ!$A$2:$L$1099,5,FALSE)</f>
        <v>#N/A</v>
      </c>
      <c r="E28" s="264" t="e">
        <f>VLOOKUP($F28,УЧАСТНИКИ!$A$2:$L$1099,8,FALSE)</f>
        <v>#N/A</v>
      </c>
      <c r="F28" s="268"/>
      <c r="G28" s="268"/>
      <c r="H28" s="268"/>
      <c r="I28" s="268"/>
      <c r="J28" s="180" t="e">
        <f>VLOOKUP($F28,УЧАСТНИКИ!$A$2:$L$1099,9,FALSE)</f>
        <v>#N/A</v>
      </c>
    </row>
    <row r="29" spans="1:10" x14ac:dyDescent="0.25">
      <c r="A29" s="268" t="s">
        <v>44</v>
      </c>
      <c r="B29" s="176" t="e">
        <f>VLOOKUP($F29,УЧАСТНИКИ!$A$2:$L$1099,3,FALSE)</f>
        <v>#N/A</v>
      </c>
      <c r="C29" s="180" t="e">
        <f>VLOOKUP($F29,УЧАСТНИКИ!$A$2:$L$1099,4,FALSE)</f>
        <v>#N/A</v>
      </c>
      <c r="D29" s="225" t="e">
        <f>VLOOKUP($F29,УЧАСТНИКИ!$A$2:$L$1099,5,FALSE)</f>
        <v>#N/A</v>
      </c>
      <c r="E29" s="264" t="e">
        <f>VLOOKUP($F29,УЧАСТНИКИ!$A$2:$L$1099,8,FALSE)</f>
        <v>#N/A</v>
      </c>
      <c r="F29" s="268"/>
      <c r="G29" s="268"/>
      <c r="H29" s="268"/>
      <c r="I29" s="268"/>
      <c r="J29" s="180" t="e">
        <f>VLOOKUP($F29,УЧАСТНИКИ!$A$2:$L$1099,9,FALSE)</f>
        <v>#N/A</v>
      </c>
    </row>
    <row r="30" spans="1:10" x14ac:dyDescent="0.25">
      <c r="A30" s="268"/>
      <c r="B30" s="176"/>
      <c r="C30" s="180"/>
      <c r="D30" s="225"/>
      <c r="E30" s="225"/>
      <c r="F30" s="268"/>
      <c r="G30" s="268"/>
      <c r="H30" s="268"/>
      <c r="I30" s="268"/>
      <c r="J30" s="180"/>
    </row>
    <row r="31" spans="1:10" x14ac:dyDescent="0.25">
      <c r="A31" s="268" t="s">
        <v>45</v>
      </c>
      <c r="B31" s="176" t="e">
        <f>VLOOKUP($F31,УЧАСТНИКИ!$A$2:$L$1099,3,FALSE)</f>
        <v>#N/A</v>
      </c>
      <c r="C31" s="180" t="e">
        <f>VLOOKUP($F31,УЧАСТНИКИ!$A$2:$L$1099,4,FALSE)</f>
        <v>#N/A</v>
      </c>
      <c r="D31" s="225" t="e">
        <f>VLOOKUP($F31,УЧАСТНИКИ!$A$2:$L$1099,5,FALSE)</f>
        <v>#N/A</v>
      </c>
      <c r="E31" s="264" t="e">
        <f>VLOOKUP($F31,УЧАСТНИКИ!$A$2:$L$1099,8,FALSE)</f>
        <v>#N/A</v>
      </c>
      <c r="F31" s="268"/>
      <c r="G31" s="268"/>
      <c r="H31" s="268"/>
      <c r="I31" s="268"/>
      <c r="J31" s="180" t="e">
        <f>VLOOKUP($F31,УЧАСТНИКИ!$A$2:$L$1099,9,FALSE)</f>
        <v>#N/A</v>
      </c>
    </row>
    <row r="32" spans="1:10" x14ac:dyDescent="0.25">
      <c r="A32" s="268" t="s">
        <v>45</v>
      </c>
      <c r="B32" s="176" t="e">
        <f>VLOOKUP($F32,УЧАСТНИКИ!$A$2:$L$1099,3,FALSE)</f>
        <v>#N/A</v>
      </c>
      <c r="C32" s="180" t="e">
        <f>VLOOKUP($F32,УЧАСТНИКИ!$A$2:$L$1099,4,FALSE)</f>
        <v>#N/A</v>
      </c>
      <c r="D32" s="225" t="e">
        <f>VLOOKUP($F32,УЧАСТНИКИ!$A$2:$L$1099,5,FALSE)</f>
        <v>#N/A</v>
      </c>
      <c r="E32" s="264" t="e">
        <f>VLOOKUP($F32,УЧАСТНИКИ!$A$2:$L$1099,8,FALSE)</f>
        <v>#N/A</v>
      </c>
      <c r="F32" s="268"/>
      <c r="G32" s="268"/>
      <c r="H32" s="268"/>
      <c r="I32" s="268"/>
      <c r="J32" s="180" t="e">
        <f>VLOOKUP($F32,УЧАСТНИКИ!$A$2:$L$1099,9,FALSE)</f>
        <v>#N/A</v>
      </c>
    </row>
    <row r="33" spans="1:10" x14ac:dyDescent="0.25">
      <c r="A33" s="268" t="s">
        <v>45</v>
      </c>
      <c r="B33" s="176" t="e">
        <f>VLOOKUP($F33,УЧАСТНИКИ!$A$2:$L$1099,3,FALSE)</f>
        <v>#N/A</v>
      </c>
      <c r="C33" s="180" t="e">
        <f>VLOOKUP($F33,УЧАСТНИКИ!$A$2:$L$1099,4,FALSE)</f>
        <v>#N/A</v>
      </c>
      <c r="D33" s="225" t="e">
        <f>VLOOKUP($F33,УЧАСТНИКИ!$A$2:$L$1099,5,FALSE)</f>
        <v>#N/A</v>
      </c>
      <c r="E33" s="264" t="e">
        <f>VLOOKUP($F33,УЧАСТНИКИ!$A$2:$L$1099,8,FALSE)</f>
        <v>#N/A</v>
      </c>
      <c r="F33" s="268"/>
      <c r="G33" s="268"/>
      <c r="H33" s="268"/>
      <c r="I33" s="268"/>
      <c r="J33" s="180" t="e">
        <f>VLOOKUP($F33,УЧАСТНИКИ!$A$2:$L$1099,9,FALSE)</f>
        <v>#N/A</v>
      </c>
    </row>
    <row r="34" spans="1:10" x14ac:dyDescent="0.25">
      <c r="A34" s="268" t="s">
        <v>45</v>
      </c>
      <c r="B34" s="176" t="e">
        <f>VLOOKUP($F34,УЧАСТНИКИ!$A$2:$L$1099,3,FALSE)</f>
        <v>#N/A</v>
      </c>
      <c r="C34" s="180" t="e">
        <f>VLOOKUP($F34,УЧАСТНИКИ!$A$2:$L$1099,4,FALSE)</f>
        <v>#N/A</v>
      </c>
      <c r="D34" s="225" t="e">
        <f>VLOOKUP($F34,УЧАСТНИКИ!$A$2:$L$1099,5,FALSE)</f>
        <v>#N/A</v>
      </c>
      <c r="E34" s="264" t="e">
        <f>VLOOKUP($F34,УЧАСТНИКИ!$A$2:$L$1099,8,FALSE)</f>
        <v>#N/A</v>
      </c>
      <c r="F34" s="268"/>
      <c r="G34" s="268"/>
      <c r="H34" s="268"/>
      <c r="I34" s="268"/>
      <c r="J34" s="180" t="e">
        <f>VLOOKUP($F34,УЧАСТНИКИ!$A$2:$L$1099,9,FALSE)</f>
        <v>#N/A</v>
      </c>
    </row>
    <row r="35" spans="1:10" x14ac:dyDescent="0.25">
      <c r="A35" s="268" t="s">
        <v>45</v>
      </c>
      <c r="B35" s="176" t="e">
        <f>VLOOKUP($F35,УЧАСТНИКИ!$A$2:$L$1099,3,FALSE)</f>
        <v>#N/A</v>
      </c>
      <c r="C35" s="180" t="e">
        <f>VLOOKUP($F35,УЧАСТНИКИ!$A$2:$L$1099,4,FALSE)</f>
        <v>#N/A</v>
      </c>
      <c r="D35" s="225" t="e">
        <f>VLOOKUP($F35,УЧАСТНИКИ!$A$2:$L$1099,5,FALSE)</f>
        <v>#N/A</v>
      </c>
      <c r="E35" s="264" t="e">
        <f>VLOOKUP($F35,УЧАСТНИКИ!$A$2:$L$1099,8,FALSE)</f>
        <v>#N/A</v>
      </c>
      <c r="F35" s="268"/>
      <c r="G35" s="268"/>
      <c r="H35" s="268"/>
      <c r="I35" s="268"/>
      <c r="J35" s="180" t="e">
        <f>VLOOKUP($F35,УЧАСТНИКИ!$A$2:$L$1099,9,FALSE)</f>
        <v>#N/A</v>
      </c>
    </row>
    <row r="36" spans="1:10" x14ac:dyDescent="0.25">
      <c r="A36" s="268" t="s">
        <v>45</v>
      </c>
      <c r="B36" s="176" t="e">
        <f>VLOOKUP($F36,УЧАСТНИКИ!$A$2:$L$1099,3,FALSE)</f>
        <v>#N/A</v>
      </c>
      <c r="C36" s="180" t="e">
        <f>VLOOKUP($F36,УЧАСТНИКИ!$A$2:$L$1099,4,FALSE)</f>
        <v>#N/A</v>
      </c>
      <c r="D36" s="225" t="e">
        <f>VLOOKUP($F36,УЧАСТНИКИ!$A$2:$L$1099,5,FALSE)</f>
        <v>#N/A</v>
      </c>
      <c r="E36" s="264" t="e">
        <f>VLOOKUP($F36,УЧАСТНИКИ!$A$2:$L$1099,8,FALSE)</f>
        <v>#N/A</v>
      </c>
      <c r="F36" s="268"/>
      <c r="G36" s="268"/>
      <c r="H36" s="268"/>
      <c r="I36" s="268"/>
      <c r="J36" s="180" t="e">
        <f>VLOOKUP($F36,УЧАСТНИКИ!$A$2:$L$1099,9,FALSE)</f>
        <v>#N/A</v>
      </c>
    </row>
    <row r="37" spans="1:10" x14ac:dyDescent="0.25">
      <c r="A37" s="268"/>
      <c r="B37" s="176"/>
      <c r="C37" s="180"/>
      <c r="D37" s="225"/>
      <c r="E37" s="225"/>
      <c r="F37" s="268"/>
      <c r="G37" s="268"/>
      <c r="H37" s="268"/>
      <c r="I37" s="268"/>
      <c r="J37" s="180"/>
    </row>
    <row r="38" spans="1:10" x14ac:dyDescent="0.25">
      <c r="A38" s="268" t="s">
        <v>46</v>
      </c>
      <c r="B38" s="176" t="e">
        <f>VLOOKUP($F38,УЧАСТНИКИ!$A$2:$L$1099,3,FALSE)</f>
        <v>#N/A</v>
      </c>
      <c r="C38" s="180" t="e">
        <f>VLOOKUP($F38,УЧАСТНИКИ!$A$2:$L$1099,4,FALSE)</f>
        <v>#N/A</v>
      </c>
      <c r="D38" s="225" t="e">
        <f>VLOOKUP($F38,УЧАСТНИКИ!$A$2:$L$1099,5,FALSE)</f>
        <v>#N/A</v>
      </c>
      <c r="E38" s="264" t="e">
        <f>VLOOKUP($F38,УЧАСТНИКИ!$A$2:$L$1099,8,FALSE)</f>
        <v>#N/A</v>
      </c>
      <c r="F38" s="268"/>
      <c r="G38" s="268"/>
      <c r="H38" s="268"/>
      <c r="I38" s="268"/>
      <c r="J38" s="180" t="e">
        <f>VLOOKUP($F38,УЧАСТНИКИ!$A$2:$L$1099,9,FALSE)</f>
        <v>#N/A</v>
      </c>
    </row>
    <row r="39" spans="1:10" x14ac:dyDescent="0.25">
      <c r="A39" s="268" t="s">
        <v>46</v>
      </c>
      <c r="B39" s="176" t="e">
        <f>VLOOKUP($F39,УЧАСТНИКИ!$A$2:$L$1099,3,FALSE)</f>
        <v>#N/A</v>
      </c>
      <c r="C39" s="180" t="e">
        <f>VLOOKUP($F39,УЧАСТНИКИ!$A$2:$L$1099,4,FALSE)</f>
        <v>#N/A</v>
      </c>
      <c r="D39" s="225" t="e">
        <f>VLOOKUP($F39,УЧАСТНИКИ!$A$2:$L$1099,5,FALSE)</f>
        <v>#N/A</v>
      </c>
      <c r="E39" s="264" t="e">
        <f>VLOOKUP($F39,УЧАСТНИКИ!$A$2:$L$1099,8,FALSE)</f>
        <v>#N/A</v>
      </c>
      <c r="F39" s="268"/>
      <c r="G39" s="268"/>
      <c r="H39" s="268"/>
      <c r="I39" s="268"/>
      <c r="J39" s="180" t="e">
        <f>VLOOKUP($F39,УЧАСТНИКИ!$A$2:$L$1099,9,FALSE)</f>
        <v>#N/A</v>
      </c>
    </row>
    <row r="40" spans="1:10" x14ac:dyDescent="0.25">
      <c r="A40" s="268" t="s">
        <v>46</v>
      </c>
      <c r="B40" s="176" t="e">
        <f>VLOOKUP($F40,УЧАСТНИКИ!$A$2:$L$1099,3,FALSE)</f>
        <v>#N/A</v>
      </c>
      <c r="C40" s="180" t="e">
        <f>VLOOKUP($F40,УЧАСТНИКИ!$A$2:$L$1099,4,FALSE)</f>
        <v>#N/A</v>
      </c>
      <c r="D40" s="225" t="e">
        <f>VLOOKUP($F40,УЧАСТНИКИ!$A$2:$L$1099,5,FALSE)</f>
        <v>#N/A</v>
      </c>
      <c r="E40" s="264" t="e">
        <f>VLOOKUP($F40,УЧАСТНИКИ!$A$2:$L$1099,8,FALSE)</f>
        <v>#N/A</v>
      </c>
      <c r="F40" s="268"/>
      <c r="G40" s="268"/>
      <c r="H40" s="268"/>
      <c r="I40" s="268"/>
      <c r="J40" s="180" t="e">
        <f>VLOOKUP($F40,УЧАСТНИКИ!$A$2:$L$1099,9,FALSE)</f>
        <v>#N/A</v>
      </c>
    </row>
    <row r="41" spans="1:10" x14ac:dyDescent="0.25">
      <c r="A41" s="268" t="s">
        <v>46</v>
      </c>
      <c r="B41" s="176" t="e">
        <f>VLOOKUP($F41,УЧАСТНИКИ!$A$2:$L$1099,3,FALSE)</f>
        <v>#N/A</v>
      </c>
      <c r="C41" s="180" t="e">
        <f>VLOOKUP($F41,УЧАСТНИКИ!$A$2:$L$1099,4,FALSE)</f>
        <v>#N/A</v>
      </c>
      <c r="D41" s="225" t="e">
        <f>VLOOKUP($F41,УЧАСТНИКИ!$A$2:$L$1099,5,FALSE)</f>
        <v>#N/A</v>
      </c>
      <c r="E41" s="264" t="e">
        <f>VLOOKUP($F41,УЧАСТНИКИ!$A$2:$L$1099,8,FALSE)</f>
        <v>#N/A</v>
      </c>
      <c r="F41" s="268"/>
      <c r="G41" s="268"/>
      <c r="H41" s="268"/>
      <c r="I41" s="268"/>
      <c r="J41" s="180" t="e">
        <f>VLOOKUP($F41,УЧАСТНИКИ!$A$2:$L$1099,9,FALSE)</f>
        <v>#N/A</v>
      </c>
    </row>
    <row r="42" spans="1:10" x14ac:dyDescent="0.25">
      <c r="A42" s="268" t="s">
        <v>46</v>
      </c>
      <c r="B42" s="176" t="e">
        <f>VLOOKUP($F42,УЧАСТНИКИ!$A$2:$L$1099,3,FALSE)</f>
        <v>#N/A</v>
      </c>
      <c r="C42" s="180" t="e">
        <f>VLOOKUP($F42,УЧАСТНИКИ!$A$2:$L$1099,4,FALSE)</f>
        <v>#N/A</v>
      </c>
      <c r="D42" s="225" t="e">
        <f>VLOOKUP($F42,УЧАСТНИКИ!$A$2:$L$1099,5,FALSE)</f>
        <v>#N/A</v>
      </c>
      <c r="E42" s="264" t="e">
        <f>VLOOKUP($F42,УЧАСТНИКИ!$A$2:$L$1099,8,FALSE)</f>
        <v>#N/A</v>
      </c>
      <c r="F42" s="268"/>
      <c r="G42" s="268"/>
      <c r="H42" s="268"/>
      <c r="I42" s="268"/>
      <c r="J42" s="180" t="e">
        <f>VLOOKUP($F42,УЧАСТНИКИ!$A$2:$L$1099,9,FALSE)</f>
        <v>#N/A</v>
      </c>
    </row>
    <row r="43" spans="1:10" x14ac:dyDescent="0.25">
      <c r="A43" s="268" t="s">
        <v>46</v>
      </c>
      <c r="B43" s="176" t="e">
        <f>VLOOKUP($F43,УЧАСТНИКИ!$A$2:$L$1099,3,FALSE)</f>
        <v>#N/A</v>
      </c>
      <c r="C43" s="180" t="e">
        <f>VLOOKUP($F43,УЧАСТНИКИ!$A$2:$L$1099,4,FALSE)</f>
        <v>#N/A</v>
      </c>
      <c r="D43" s="225" t="e">
        <f>VLOOKUP($F43,УЧАСТНИКИ!$A$2:$L$1099,5,FALSE)</f>
        <v>#N/A</v>
      </c>
      <c r="E43" s="264" t="e">
        <f>VLOOKUP($F43,УЧАСТНИКИ!$A$2:$L$1099,8,FALSE)</f>
        <v>#N/A</v>
      </c>
      <c r="F43" s="268"/>
      <c r="G43" s="268"/>
      <c r="H43" s="268"/>
      <c r="I43" s="268"/>
      <c r="J43" s="180" t="e">
        <f>VLOOKUP($F43,УЧАСТНИКИ!$A$2:$L$1099,9,FALSE)</f>
        <v>#N/A</v>
      </c>
    </row>
    <row r="44" spans="1:10" x14ac:dyDescent="0.25">
      <c r="A44" s="268"/>
      <c r="B44" s="176"/>
      <c r="C44" s="180"/>
      <c r="D44" s="225"/>
      <c r="E44" s="225"/>
      <c r="F44" s="268"/>
      <c r="G44" s="268"/>
      <c r="H44" s="268"/>
      <c r="I44" s="268"/>
      <c r="J44" s="180"/>
    </row>
    <row r="45" spans="1:10" x14ac:dyDescent="0.25">
      <c r="A45" s="268" t="s">
        <v>47</v>
      </c>
      <c r="B45" s="176" t="e">
        <f>VLOOKUP($F45,УЧАСТНИКИ!$A$2:$L$1099,3,FALSE)</f>
        <v>#N/A</v>
      </c>
      <c r="C45" s="180" t="e">
        <f>VLOOKUP($F45,УЧАСТНИКИ!$A$2:$L$1099,4,FALSE)</f>
        <v>#N/A</v>
      </c>
      <c r="D45" s="225" t="e">
        <f>VLOOKUP($F45,УЧАСТНИКИ!$A$2:$L$1099,5,FALSE)</f>
        <v>#N/A</v>
      </c>
      <c r="E45" s="264" t="e">
        <f>VLOOKUP($F45,УЧАСТНИКИ!$A$2:$L$1099,8,FALSE)</f>
        <v>#N/A</v>
      </c>
      <c r="F45" s="268"/>
      <c r="G45" s="268"/>
      <c r="H45" s="268"/>
      <c r="I45" s="268"/>
      <c r="J45" s="180" t="e">
        <f>VLOOKUP($F45,УЧАСТНИКИ!$A$2:$L$1099,9,FALSE)</f>
        <v>#N/A</v>
      </c>
    </row>
    <row r="46" spans="1:10" x14ac:dyDescent="0.25">
      <c r="A46" s="268" t="s">
        <v>47</v>
      </c>
      <c r="B46" s="176" t="e">
        <f>VLOOKUP($F46,УЧАСТНИКИ!$A$2:$L$1099,3,FALSE)</f>
        <v>#N/A</v>
      </c>
      <c r="C46" s="180" t="e">
        <f>VLOOKUP($F46,УЧАСТНИКИ!$A$2:$L$1099,4,FALSE)</f>
        <v>#N/A</v>
      </c>
      <c r="D46" s="225" t="e">
        <f>VLOOKUP($F46,УЧАСТНИКИ!$A$2:$L$1099,5,FALSE)</f>
        <v>#N/A</v>
      </c>
      <c r="E46" s="264" t="e">
        <f>VLOOKUP($F46,УЧАСТНИКИ!$A$2:$L$1099,8,FALSE)</f>
        <v>#N/A</v>
      </c>
      <c r="F46" s="268"/>
      <c r="G46" s="268"/>
      <c r="H46" s="268"/>
      <c r="I46" s="268"/>
      <c r="J46" s="180" t="e">
        <f>VLOOKUP($F46,УЧАСТНИКИ!$A$2:$L$1099,9,FALSE)</f>
        <v>#N/A</v>
      </c>
    </row>
    <row r="47" spans="1:10" x14ac:dyDescent="0.25">
      <c r="A47" s="268" t="s">
        <v>47</v>
      </c>
      <c r="B47" s="176" t="e">
        <f>VLOOKUP($F47,УЧАСТНИКИ!$A$2:$L$1099,3,FALSE)</f>
        <v>#N/A</v>
      </c>
      <c r="C47" s="180" t="e">
        <f>VLOOKUP($F47,УЧАСТНИКИ!$A$2:$L$1099,4,FALSE)</f>
        <v>#N/A</v>
      </c>
      <c r="D47" s="225" t="e">
        <f>VLOOKUP($F47,УЧАСТНИКИ!$A$2:$L$1099,5,FALSE)</f>
        <v>#N/A</v>
      </c>
      <c r="E47" s="264" t="e">
        <f>VLOOKUP($F47,УЧАСТНИКИ!$A$2:$L$1099,8,FALSE)</f>
        <v>#N/A</v>
      </c>
      <c r="F47" s="268"/>
      <c r="G47" s="268"/>
      <c r="H47" s="268"/>
      <c r="I47" s="268"/>
      <c r="J47" s="180" t="e">
        <f>VLOOKUP($F47,УЧАСТНИКИ!$A$2:$L$1099,9,FALSE)</f>
        <v>#N/A</v>
      </c>
    </row>
    <row r="48" spans="1:10" x14ac:dyDescent="0.25">
      <c r="A48" s="268" t="s">
        <v>47</v>
      </c>
      <c r="B48" s="176" t="e">
        <f>VLOOKUP($F48,УЧАСТНИКИ!$A$2:$L$1099,3,FALSE)</f>
        <v>#N/A</v>
      </c>
      <c r="C48" s="180" t="e">
        <f>VLOOKUP($F48,УЧАСТНИКИ!$A$2:$L$1099,4,FALSE)</f>
        <v>#N/A</v>
      </c>
      <c r="D48" s="225" t="e">
        <f>VLOOKUP($F48,УЧАСТНИКИ!$A$2:$L$1099,5,FALSE)</f>
        <v>#N/A</v>
      </c>
      <c r="E48" s="264" t="e">
        <f>VLOOKUP($F48,УЧАСТНИКИ!$A$2:$L$1099,8,FALSE)</f>
        <v>#N/A</v>
      </c>
      <c r="F48" s="268"/>
      <c r="G48" s="268"/>
      <c r="H48" s="268"/>
      <c r="I48" s="268"/>
      <c r="J48" s="180" t="e">
        <f>VLOOKUP($F48,УЧАСТНИКИ!$A$2:$L$1099,9,FALSE)</f>
        <v>#N/A</v>
      </c>
    </row>
    <row r="49" spans="1:10" x14ac:dyDescent="0.25">
      <c r="A49" s="268" t="s">
        <v>47</v>
      </c>
      <c r="B49" s="176" t="e">
        <f>VLOOKUP($F49,УЧАСТНИКИ!$A$2:$L$1099,3,FALSE)</f>
        <v>#N/A</v>
      </c>
      <c r="C49" s="180" t="e">
        <f>VLOOKUP($F49,УЧАСТНИКИ!$A$2:$L$1099,4,FALSE)</f>
        <v>#N/A</v>
      </c>
      <c r="D49" s="225" t="e">
        <f>VLOOKUP($F49,УЧАСТНИКИ!$A$2:$L$1099,5,FALSE)</f>
        <v>#N/A</v>
      </c>
      <c r="E49" s="264" t="e">
        <f>VLOOKUP($F49,УЧАСТНИКИ!$A$2:$L$1099,8,FALSE)</f>
        <v>#N/A</v>
      </c>
      <c r="F49" s="268"/>
      <c r="G49" s="268"/>
      <c r="H49" s="268"/>
      <c r="I49" s="268"/>
      <c r="J49" s="180" t="e">
        <f>VLOOKUP($F49,УЧАСТНИКИ!$A$2:$L$1099,9,FALSE)</f>
        <v>#N/A</v>
      </c>
    </row>
    <row r="50" spans="1:10" x14ac:dyDescent="0.25">
      <c r="A50" s="268" t="s">
        <v>47</v>
      </c>
      <c r="B50" s="176" t="e">
        <f>VLOOKUP($F50,УЧАСТНИКИ!$A$2:$L$1099,3,FALSE)</f>
        <v>#N/A</v>
      </c>
      <c r="C50" s="180" t="e">
        <f>VLOOKUP($F50,УЧАСТНИКИ!$A$2:$L$1099,4,FALSE)</f>
        <v>#N/A</v>
      </c>
      <c r="D50" s="225" t="e">
        <f>VLOOKUP($F50,УЧАСТНИКИ!$A$2:$L$1099,5,FALSE)</f>
        <v>#N/A</v>
      </c>
      <c r="E50" s="264" t="e">
        <f>VLOOKUP($F50,УЧАСТНИКИ!$A$2:$L$1099,8,FALSE)</f>
        <v>#N/A</v>
      </c>
      <c r="F50" s="268"/>
      <c r="G50" s="268"/>
      <c r="H50" s="268"/>
      <c r="I50" s="268"/>
      <c r="J50" s="180" t="e">
        <f>VLOOKUP($F50,УЧАСТНИКИ!$A$2:$L$1099,9,FALSE)</f>
        <v>#N/A</v>
      </c>
    </row>
    <row r="51" spans="1:10" x14ac:dyDescent="0.25">
      <c r="A51" s="268"/>
      <c r="B51" s="176"/>
      <c r="C51" s="180"/>
      <c r="D51" s="225"/>
      <c r="E51" s="225"/>
      <c r="F51" s="268"/>
      <c r="G51" s="268"/>
      <c r="H51" s="268"/>
      <c r="I51" s="268"/>
      <c r="J51" s="180"/>
    </row>
    <row r="52" spans="1:10" x14ac:dyDescent="0.25">
      <c r="A52" s="268" t="s">
        <v>48</v>
      </c>
      <c r="B52" s="176" t="e">
        <f>VLOOKUP($F52,УЧАСТНИКИ!$A$2:$L$1099,3,FALSE)</f>
        <v>#N/A</v>
      </c>
      <c r="C52" s="180" t="e">
        <f>VLOOKUP($F52,УЧАСТНИКИ!$A$2:$L$1099,4,FALSE)</f>
        <v>#N/A</v>
      </c>
      <c r="D52" s="225" t="e">
        <f>VLOOKUP($F52,УЧАСТНИКИ!$A$2:$L$1099,5,FALSE)</f>
        <v>#N/A</v>
      </c>
      <c r="E52" s="264" t="e">
        <f>VLOOKUP($F52,УЧАСТНИКИ!$A$2:$L$1099,8,FALSE)</f>
        <v>#N/A</v>
      </c>
      <c r="F52" s="268"/>
      <c r="G52" s="268"/>
      <c r="H52" s="268"/>
      <c r="I52" s="268"/>
      <c r="J52" s="180" t="e">
        <f>VLOOKUP($F52,УЧАСТНИКИ!$A$2:$L$1099,9,FALSE)</f>
        <v>#N/A</v>
      </c>
    </row>
    <row r="53" spans="1:10" x14ac:dyDescent="0.25">
      <c r="A53" s="268" t="s">
        <v>48</v>
      </c>
      <c r="B53" s="176" t="e">
        <f>VLOOKUP($F53,УЧАСТНИКИ!$A$2:$L$1099,3,FALSE)</f>
        <v>#N/A</v>
      </c>
      <c r="C53" s="180" t="e">
        <f>VLOOKUP($F53,УЧАСТНИКИ!$A$2:$L$1099,4,FALSE)</f>
        <v>#N/A</v>
      </c>
      <c r="D53" s="225" t="e">
        <f>VLOOKUP($F53,УЧАСТНИКИ!$A$2:$L$1099,5,FALSE)</f>
        <v>#N/A</v>
      </c>
      <c r="E53" s="264" t="e">
        <f>VLOOKUP($F53,УЧАСТНИКИ!$A$2:$L$1099,8,FALSE)</f>
        <v>#N/A</v>
      </c>
      <c r="F53" s="268"/>
      <c r="G53" s="268"/>
      <c r="H53" s="268"/>
      <c r="I53" s="268"/>
      <c r="J53" s="180" t="e">
        <f>VLOOKUP($F53,УЧАСТНИКИ!$A$2:$L$1099,9,FALSE)</f>
        <v>#N/A</v>
      </c>
    </row>
    <row r="54" spans="1:10" x14ac:dyDescent="0.25">
      <c r="A54" s="268" t="s">
        <v>48</v>
      </c>
      <c r="B54" s="176" t="e">
        <f>VLOOKUP($F54,УЧАСТНИКИ!$A$2:$L$1099,3,FALSE)</f>
        <v>#N/A</v>
      </c>
      <c r="C54" s="180" t="e">
        <f>VLOOKUP($F54,УЧАСТНИКИ!$A$2:$L$1099,4,FALSE)</f>
        <v>#N/A</v>
      </c>
      <c r="D54" s="225" t="e">
        <f>VLOOKUP($F54,УЧАСТНИКИ!$A$2:$L$1099,5,FALSE)</f>
        <v>#N/A</v>
      </c>
      <c r="E54" s="264" t="e">
        <f>VLOOKUP($F54,УЧАСТНИКИ!$A$2:$L$1099,8,FALSE)</f>
        <v>#N/A</v>
      </c>
      <c r="F54" s="268"/>
      <c r="G54" s="268"/>
      <c r="H54" s="268"/>
      <c r="I54" s="268"/>
      <c r="J54" s="180" t="e">
        <f>VLOOKUP($F54,УЧАСТНИКИ!$A$2:$L$1099,9,FALSE)</f>
        <v>#N/A</v>
      </c>
    </row>
    <row r="55" spans="1:10" x14ac:dyDescent="0.25">
      <c r="A55" s="268" t="s">
        <v>48</v>
      </c>
      <c r="B55" s="176" t="e">
        <f>VLOOKUP($F55,УЧАСТНИКИ!$A$2:$L$1099,3,FALSE)</f>
        <v>#N/A</v>
      </c>
      <c r="C55" s="180" t="e">
        <f>VLOOKUP($F55,УЧАСТНИКИ!$A$2:$L$1099,4,FALSE)</f>
        <v>#N/A</v>
      </c>
      <c r="D55" s="225" t="e">
        <f>VLOOKUP($F55,УЧАСТНИКИ!$A$2:$L$1099,5,FALSE)</f>
        <v>#N/A</v>
      </c>
      <c r="E55" s="264" t="e">
        <f>VLOOKUP($F55,УЧАСТНИКИ!$A$2:$L$1099,8,FALSE)</f>
        <v>#N/A</v>
      </c>
      <c r="F55" s="268"/>
      <c r="G55" s="268"/>
      <c r="H55" s="268"/>
      <c r="I55" s="268"/>
      <c r="J55" s="180" t="e">
        <f>VLOOKUP($F55,УЧАСТНИКИ!$A$2:$L$1099,9,FALSE)</f>
        <v>#N/A</v>
      </c>
    </row>
    <row r="56" spans="1:10" x14ac:dyDescent="0.25">
      <c r="A56" s="268" t="s">
        <v>48</v>
      </c>
      <c r="B56" s="176" t="e">
        <f>VLOOKUP($F56,УЧАСТНИКИ!$A$2:$L$1099,3,FALSE)</f>
        <v>#N/A</v>
      </c>
      <c r="C56" s="180" t="e">
        <f>VLOOKUP($F56,УЧАСТНИКИ!$A$2:$L$1099,4,FALSE)</f>
        <v>#N/A</v>
      </c>
      <c r="D56" s="225" t="e">
        <f>VLOOKUP($F56,УЧАСТНИКИ!$A$2:$L$1099,5,FALSE)</f>
        <v>#N/A</v>
      </c>
      <c r="E56" s="264" t="e">
        <f>VLOOKUP($F56,УЧАСТНИКИ!$A$2:$L$1099,8,FALSE)</f>
        <v>#N/A</v>
      </c>
      <c r="F56" s="268"/>
      <c r="G56" s="268"/>
      <c r="H56" s="268"/>
      <c r="I56" s="268"/>
      <c r="J56" s="180" t="e">
        <f>VLOOKUP($F56,УЧАСТНИКИ!$A$2:$L$1099,9,FALSE)</f>
        <v>#N/A</v>
      </c>
    </row>
    <row r="57" spans="1:10" x14ac:dyDescent="0.25">
      <c r="A57" s="268" t="s">
        <v>48</v>
      </c>
      <c r="B57" s="176" t="e">
        <f>VLOOKUP($F57,УЧАСТНИКИ!$A$2:$L$1099,3,FALSE)</f>
        <v>#N/A</v>
      </c>
      <c r="C57" s="180" t="e">
        <f>VLOOKUP($F57,УЧАСТНИКИ!$A$2:$L$1099,4,FALSE)</f>
        <v>#N/A</v>
      </c>
      <c r="D57" s="225" t="e">
        <f>VLOOKUP($F57,УЧАСТНИКИ!$A$2:$L$1099,5,FALSE)</f>
        <v>#N/A</v>
      </c>
      <c r="E57" s="264" t="e">
        <f>VLOOKUP($F57,УЧАСТНИКИ!$A$2:$L$1099,8,FALSE)</f>
        <v>#N/A</v>
      </c>
      <c r="F57" s="268"/>
      <c r="G57" s="268"/>
      <c r="H57" s="268"/>
      <c r="I57" s="268"/>
      <c r="J57" s="180" t="e">
        <f>VLOOKUP($F57,УЧАСТНИКИ!$A$2:$L$1099,9,FALSE)</f>
        <v>#N/A</v>
      </c>
    </row>
    <row r="58" spans="1:10" x14ac:dyDescent="0.25">
      <c r="A58" s="268"/>
      <c r="B58" s="176"/>
      <c r="C58" s="180"/>
      <c r="D58" s="225"/>
      <c r="E58" s="225"/>
      <c r="F58" s="268"/>
      <c r="G58" s="268"/>
      <c r="H58" s="268"/>
      <c r="I58" s="268"/>
      <c r="J58" s="180"/>
    </row>
    <row r="59" spans="1:10" x14ac:dyDescent="0.25">
      <c r="A59" s="268" t="s">
        <v>71</v>
      </c>
      <c r="B59" s="176" t="e">
        <f>VLOOKUP($F59,УЧАСТНИКИ!$A$2:$L$1099,3,FALSE)</f>
        <v>#N/A</v>
      </c>
      <c r="C59" s="180" t="e">
        <f>VLOOKUP($F59,УЧАСТНИКИ!$A$2:$L$1099,4,FALSE)</f>
        <v>#N/A</v>
      </c>
      <c r="D59" s="225" t="e">
        <f>VLOOKUP($F59,УЧАСТНИКИ!$A$2:$L$1099,5,FALSE)</f>
        <v>#N/A</v>
      </c>
      <c r="E59" s="264" t="e">
        <f>VLOOKUP($F59,УЧАСТНИКИ!$A$2:$L$1099,8,FALSE)</f>
        <v>#N/A</v>
      </c>
      <c r="F59" s="268"/>
      <c r="G59" s="268"/>
      <c r="H59" s="268"/>
      <c r="I59" s="268"/>
      <c r="J59" s="180" t="e">
        <f>VLOOKUP($F59,УЧАСТНИКИ!$A$2:$L$1099,9,FALSE)</f>
        <v>#N/A</v>
      </c>
    </row>
    <row r="60" spans="1:10" x14ac:dyDescent="0.25">
      <c r="A60" s="268" t="s">
        <v>71</v>
      </c>
      <c r="B60" s="176" t="e">
        <f>VLOOKUP($F60,УЧАСТНИКИ!$A$2:$L$1099,3,FALSE)</f>
        <v>#N/A</v>
      </c>
      <c r="C60" s="180" t="e">
        <f>VLOOKUP($F60,УЧАСТНИКИ!$A$2:$L$1099,4,FALSE)</f>
        <v>#N/A</v>
      </c>
      <c r="D60" s="225" t="e">
        <f>VLOOKUP($F60,УЧАСТНИКИ!$A$2:$L$1099,5,FALSE)</f>
        <v>#N/A</v>
      </c>
      <c r="E60" s="264" t="e">
        <f>VLOOKUP($F60,УЧАСТНИКИ!$A$2:$L$1099,8,FALSE)</f>
        <v>#N/A</v>
      </c>
      <c r="F60" s="268"/>
      <c r="G60" s="268"/>
      <c r="H60" s="268"/>
      <c r="I60" s="268"/>
      <c r="J60" s="180" t="e">
        <f>VLOOKUP($F60,УЧАСТНИКИ!$A$2:$L$1099,9,FALSE)</f>
        <v>#N/A</v>
      </c>
    </row>
    <row r="61" spans="1:10" x14ac:dyDescent="0.25">
      <c r="A61" s="268" t="s">
        <v>71</v>
      </c>
      <c r="B61" s="176" t="e">
        <f>VLOOKUP($F61,УЧАСТНИКИ!$A$2:$L$1099,3,FALSE)</f>
        <v>#N/A</v>
      </c>
      <c r="C61" s="180" t="e">
        <f>VLOOKUP($F61,УЧАСТНИКИ!$A$2:$L$1099,4,FALSE)</f>
        <v>#N/A</v>
      </c>
      <c r="D61" s="225" t="e">
        <f>VLOOKUP($F61,УЧАСТНИКИ!$A$2:$L$1099,5,FALSE)</f>
        <v>#N/A</v>
      </c>
      <c r="E61" s="264" t="e">
        <f>VLOOKUP($F61,УЧАСТНИКИ!$A$2:$L$1099,8,FALSE)</f>
        <v>#N/A</v>
      </c>
      <c r="F61" s="268"/>
      <c r="G61" s="268"/>
      <c r="H61" s="268"/>
      <c r="I61" s="268"/>
      <c r="J61" s="180" t="e">
        <f>VLOOKUP($F61,УЧАСТНИКИ!$A$2:$L$1099,9,FALSE)</f>
        <v>#N/A</v>
      </c>
    </row>
    <row r="62" spans="1:10" x14ac:dyDescent="0.25">
      <c r="A62" s="268" t="s">
        <v>71</v>
      </c>
      <c r="B62" s="176" t="e">
        <f>VLOOKUP($F62,УЧАСТНИКИ!$A$2:$L$1099,3,FALSE)</f>
        <v>#N/A</v>
      </c>
      <c r="C62" s="180" t="e">
        <f>VLOOKUP($F62,УЧАСТНИКИ!$A$2:$L$1099,4,FALSE)</f>
        <v>#N/A</v>
      </c>
      <c r="D62" s="225" t="e">
        <f>VLOOKUP($F62,УЧАСТНИКИ!$A$2:$L$1099,5,FALSE)</f>
        <v>#N/A</v>
      </c>
      <c r="E62" s="264" t="e">
        <f>VLOOKUP($F62,УЧАСТНИКИ!$A$2:$L$1099,8,FALSE)</f>
        <v>#N/A</v>
      </c>
      <c r="F62" s="268"/>
      <c r="G62" s="268"/>
      <c r="H62" s="268"/>
      <c r="I62" s="268"/>
      <c r="J62" s="180" t="e">
        <f>VLOOKUP($F62,УЧАСТНИКИ!$A$2:$L$1099,9,FALSE)</f>
        <v>#N/A</v>
      </c>
    </row>
    <row r="63" spans="1:10" x14ac:dyDescent="0.25">
      <c r="A63" s="268" t="s">
        <v>71</v>
      </c>
      <c r="B63" s="176" t="e">
        <f>VLOOKUP($F63,УЧАСТНИКИ!$A$2:$L$1099,3,FALSE)</f>
        <v>#N/A</v>
      </c>
      <c r="C63" s="180" t="e">
        <f>VLOOKUP($F63,УЧАСТНИКИ!$A$2:$L$1099,4,FALSE)</f>
        <v>#N/A</v>
      </c>
      <c r="D63" s="225" t="e">
        <f>VLOOKUP($F63,УЧАСТНИКИ!$A$2:$L$1099,5,FALSE)</f>
        <v>#N/A</v>
      </c>
      <c r="E63" s="264" t="e">
        <f>VLOOKUP($F63,УЧАСТНИКИ!$A$2:$L$1099,8,FALSE)</f>
        <v>#N/A</v>
      </c>
      <c r="F63" s="268"/>
      <c r="G63" s="268"/>
      <c r="H63" s="268"/>
      <c r="I63" s="268"/>
      <c r="J63" s="180" t="e">
        <f>VLOOKUP($F63,УЧАСТНИКИ!$A$2:$L$1099,9,FALSE)</f>
        <v>#N/A</v>
      </c>
    </row>
    <row r="64" spans="1:10" x14ac:dyDescent="0.25">
      <c r="A64" s="268" t="s">
        <v>71</v>
      </c>
      <c r="B64" s="176" t="e">
        <f>VLOOKUP($F64,УЧАСТНИКИ!$A$2:$L$1099,3,FALSE)</f>
        <v>#N/A</v>
      </c>
      <c r="C64" s="180" t="e">
        <f>VLOOKUP($F64,УЧАСТНИКИ!$A$2:$L$1099,4,FALSE)</f>
        <v>#N/A</v>
      </c>
      <c r="D64" s="225" t="e">
        <f>VLOOKUP($F64,УЧАСТНИКИ!$A$2:$L$1099,5,FALSE)</f>
        <v>#N/A</v>
      </c>
      <c r="E64" s="264" t="e">
        <f>VLOOKUP($F64,УЧАСТНИКИ!$A$2:$L$1099,8,FALSE)</f>
        <v>#N/A</v>
      </c>
      <c r="F64" s="268"/>
      <c r="G64" s="268"/>
      <c r="H64" s="268"/>
      <c r="I64" s="268"/>
      <c r="J64" s="180" t="e">
        <f>VLOOKUP($F64,УЧАСТНИКИ!$A$2:$L$1099,9,FALSE)</f>
        <v>#N/A</v>
      </c>
    </row>
    <row r="65" spans="1:12" x14ac:dyDescent="0.25">
      <c r="A65" s="221"/>
      <c r="B65" s="222" t="s">
        <v>50</v>
      </c>
      <c r="C65" s="223"/>
      <c r="D65" s="223"/>
      <c r="E65" s="223"/>
      <c r="F65" s="223"/>
      <c r="G65" s="223"/>
      <c r="H65" s="223"/>
      <c r="I65" s="223"/>
      <c r="J65" s="224"/>
    </row>
    <row r="66" spans="1:12" x14ac:dyDescent="0.25">
      <c r="A66" s="268" t="s">
        <v>42</v>
      </c>
      <c r="B66" s="176" t="e">
        <f>VLOOKUP($F66,УЧАСТНИКИ!$A$2:$L$1099,3,FALSE)</f>
        <v>#N/A</v>
      </c>
      <c r="C66" s="180" t="e">
        <f>VLOOKUP($F66,УЧАСТНИКИ!$A$2:$L$1099,4,FALSE)</f>
        <v>#N/A</v>
      </c>
      <c r="D66" s="225" t="e">
        <f>VLOOKUP($F66,УЧАСТНИКИ!$A$2:$L$1099,5,FALSE)</f>
        <v>#N/A</v>
      </c>
      <c r="E66" s="264" t="e">
        <f>VLOOKUP($F66,УЧАСТНИКИ!$A$2:$L$1099,8,FALSE)</f>
        <v>#N/A</v>
      </c>
      <c r="F66" s="268"/>
      <c r="G66" s="268"/>
      <c r="H66" s="268"/>
      <c r="I66" s="268"/>
      <c r="J66" s="180" t="e">
        <f>VLOOKUP($F66,УЧАСТНИКИ!$A$2:$L$1099,9,FALSE)</f>
        <v>#N/A</v>
      </c>
    </row>
    <row r="67" spans="1:12" x14ac:dyDescent="0.25">
      <c r="A67" s="268" t="s">
        <v>42</v>
      </c>
      <c r="B67" s="176" t="e">
        <f>VLOOKUP($F67,УЧАСТНИКИ!$A$2:$L$1099,3,FALSE)</f>
        <v>#N/A</v>
      </c>
      <c r="C67" s="180" t="e">
        <f>VLOOKUP($F67,УЧАСТНИКИ!$A$2:$L$1099,4,FALSE)</f>
        <v>#N/A</v>
      </c>
      <c r="D67" s="225" t="e">
        <f>VLOOKUP($F67,УЧАСТНИКИ!$A$2:$L$1099,5,FALSE)</f>
        <v>#N/A</v>
      </c>
      <c r="E67" s="264" t="e">
        <f>VLOOKUP($F67,УЧАСТНИКИ!$A$2:$L$1099,8,FALSE)</f>
        <v>#N/A</v>
      </c>
      <c r="F67" s="268"/>
      <c r="G67" s="268"/>
      <c r="H67" s="268"/>
      <c r="I67" s="268"/>
      <c r="J67" s="180" t="e">
        <f>VLOOKUP($F67,УЧАСТНИКИ!$A$2:$L$1099,9,FALSE)</f>
        <v>#N/A</v>
      </c>
    </row>
    <row r="68" spans="1:12" x14ac:dyDescent="0.25">
      <c r="A68" s="268" t="s">
        <v>42</v>
      </c>
      <c r="B68" s="176" t="e">
        <f>VLOOKUP($F68,УЧАСТНИКИ!$A$2:$L$1099,3,FALSE)</f>
        <v>#N/A</v>
      </c>
      <c r="C68" s="180" t="e">
        <f>VLOOKUP($F68,УЧАСТНИКИ!$A$2:$L$1099,4,FALSE)</f>
        <v>#N/A</v>
      </c>
      <c r="D68" s="225" t="e">
        <f>VLOOKUP($F68,УЧАСТНИКИ!$A$2:$L$1099,5,FALSE)</f>
        <v>#N/A</v>
      </c>
      <c r="E68" s="264" t="e">
        <f>VLOOKUP($F68,УЧАСТНИКИ!$A$2:$L$1099,8,FALSE)</f>
        <v>#N/A</v>
      </c>
      <c r="F68" s="268"/>
      <c r="G68" s="268"/>
      <c r="H68" s="268"/>
      <c r="I68" s="268"/>
      <c r="J68" s="180" t="e">
        <f>VLOOKUP($F68,УЧАСТНИКИ!$A$2:$L$1099,9,FALSE)</f>
        <v>#N/A</v>
      </c>
    </row>
    <row r="69" spans="1:12" x14ac:dyDescent="0.25">
      <c r="A69" s="268" t="s">
        <v>42</v>
      </c>
      <c r="B69" s="176" t="e">
        <f>VLOOKUP($F69,УЧАСТНИКИ!$A$2:$L$1099,3,FALSE)</f>
        <v>#N/A</v>
      </c>
      <c r="C69" s="180" t="e">
        <f>VLOOKUP($F69,УЧАСТНИКИ!$A$2:$L$1099,4,FALSE)</f>
        <v>#N/A</v>
      </c>
      <c r="D69" s="225" t="e">
        <f>VLOOKUP($F69,УЧАСТНИКИ!$A$2:$L$1099,5,FALSE)</f>
        <v>#N/A</v>
      </c>
      <c r="E69" s="264" t="e">
        <f>VLOOKUP($F69,УЧАСТНИКИ!$A$2:$L$1099,8,FALSE)</f>
        <v>#N/A</v>
      </c>
      <c r="F69" s="268"/>
      <c r="G69" s="268"/>
      <c r="H69" s="268"/>
      <c r="I69" s="268"/>
      <c r="J69" s="180" t="e">
        <f>VLOOKUP($F69,УЧАСТНИКИ!$A$2:$L$1099,9,FALSE)</f>
        <v>#N/A</v>
      </c>
      <c r="L69" s="14"/>
    </row>
    <row r="70" spans="1:12" x14ac:dyDescent="0.25">
      <c r="A70" s="268" t="s">
        <v>42</v>
      </c>
      <c r="B70" s="176" t="e">
        <f>VLOOKUP($F70,УЧАСТНИКИ!$A$2:$L$1099,3,FALSE)</f>
        <v>#N/A</v>
      </c>
      <c r="C70" s="180" t="e">
        <f>VLOOKUP($F70,УЧАСТНИКИ!$A$2:$L$1099,4,FALSE)</f>
        <v>#N/A</v>
      </c>
      <c r="D70" s="225" t="e">
        <f>VLOOKUP($F70,УЧАСТНИКИ!$A$2:$L$1099,5,FALSE)</f>
        <v>#N/A</v>
      </c>
      <c r="E70" s="264" t="e">
        <f>VLOOKUP($F70,УЧАСТНИКИ!$A$2:$L$1099,8,FALSE)</f>
        <v>#N/A</v>
      </c>
      <c r="F70" s="268"/>
      <c r="G70" s="268"/>
      <c r="H70" s="268"/>
      <c r="I70" s="268"/>
      <c r="J70" s="180" t="e">
        <f>VLOOKUP($F70,УЧАСТНИКИ!$A$2:$L$1099,9,FALSE)</f>
        <v>#N/A</v>
      </c>
    </row>
    <row r="71" spans="1:12" x14ac:dyDescent="0.25">
      <c r="A71" s="268" t="s">
        <v>42</v>
      </c>
      <c r="B71" s="176" t="e">
        <f>VLOOKUP($F71,УЧАСТНИКИ!$A$2:$L$1099,3,FALSE)</f>
        <v>#N/A</v>
      </c>
      <c r="C71" s="180" t="e">
        <f>VLOOKUP($F71,УЧАСТНИКИ!$A$2:$L$1099,4,FALSE)</f>
        <v>#N/A</v>
      </c>
      <c r="D71" s="225" t="e">
        <f>VLOOKUP($F71,УЧАСТНИКИ!$A$2:$L$1099,5,FALSE)</f>
        <v>#N/A</v>
      </c>
      <c r="E71" s="264" t="e">
        <f>VLOOKUP($F71,УЧАСТНИКИ!$A$2:$L$1099,8,FALSE)</f>
        <v>#N/A</v>
      </c>
      <c r="F71" s="268"/>
      <c r="G71" s="268"/>
      <c r="H71" s="268"/>
      <c r="I71" s="268"/>
      <c r="J71" s="180" t="e">
        <f>VLOOKUP($F71,УЧАСТНИКИ!$A$2:$L$1099,9,FALSE)</f>
        <v>#N/A</v>
      </c>
    </row>
    <row r="72" spans="1:12" x14ac:dyDescent="0.25">
      <c r="A72" s="268"/>
      <c r="B72" s="176"/>
      <c r="C72" s="180"/>
      <c r="D72" s="225"/>
      <c r="E72" s="225"/>
      <c r="F72" s="268"/>
      <c r="G72" s="268"/>
      <c r="H72" s="268"/>
      <c r="I72" s="268"/>
      <c r="J72" s="180"/>
    </row>
    <row r="73" spans="1:12" x14ac:dyDescent="0.25">
      <c r="A73" s="268" t="s">
        <v>43</v>
      </c>
      <c r="B73" s="176" t="e">
        <f>VLOOKUP($F73,УЧАСТНИКИ!$A$2:$L$1099,3,FALSE)</f>
        <v>#N/A</v>
      </c>
      <c r="C73" s="180" t="e">
        <f>VLOOKUP($F73,УЧАСТНИКИ!$A$2:$L$1099,4,FALSE)</f>
        <v>#N/A</v>
      </c>
      <c r="D73" s="225" t="e">
        <f>VLOOKUP($F73,УЧАСТНИКИ!$A$2:$L$1099,5,FALSE)</f>
        <v>#N/A</v>
      </c>
      <c r="E73" s="264" t="e">
        <f>VLOOKUP($F73,УЧАСТНИКИ!$A$2:$L$1099,8,FALSE)</f>
        <v>#N/A</v>
      </c>
      <c r="F73" s="268"/>
      <c r="G73" s="268"/>
      <c r="H73" s="268"/>
      <c r="I73" s="268"/>
      <c r="J73" s="180" t="e">
        <f>VLOOKUP($F73,УЧАСТНИКИ!$A$2:$L$1099,9,FALSE)</f>
        <v>#N/A</v>
      </c>
    </row>
    <row r="74" spans="1:12" x14ac:dyDescent="0.25">
      <c r="A74" s="268" t="s">
        <v>43</v>
      </c>
      <c r="B74" s="176" t="e">
        <f>VLOOKUP($F74,УЧАСТНИКИ!$A$2:$L$1099,3,FALSE)</f>
        <v>#N/A</v>
      </c>
      <c r="C74" s="180" t="e">
        <f>VLOOKUP($F74,УЧАСТНИКИ!$A$2:$L$1099,4,FALSE)</f>
        <v>#N/A</v>
      </c>
      <c r="D74" s="225" t="e">
        <f>VLOOKUP($F74,УЧАСТНИКИ!$A$2:$L$1099,5,FALSE)</f>
        <v>#N/A</v>
      </c>
      <c r="E74" s="264" t="e">
        <f>VLOOKUP($F74,УЧАСТНИКИ!$A$2:$L$1099,8,FALSE)</f>
        <v>#N/A</v>
      </c>
      <c r="F74" s="268"/>
      <c r="G74" s="268"/>
      <c r="H74" s="268"/>
      <c r="I74" s="268"/>
      <c r="J74" s="180" t="e">
        <f>VLOOKUP($F74,УЧАСТНИКИ!$A$2:$L$1099,9,FALSE)</f>
        <v>#N/A</v>
      </c>
    </row>
    <row r="75" spans="1:12" x14ac:dyDescent="0.25">
      <c r="A75" s="268" t="s">
        <v>43</v>
      </c>
      <c r="B75" s="176" t="e">
        <f>VLOOKUP($F75,УЧАСТНИКИ!$A$2:$L$1099,3,FALSE)</f>
        <v>#N/A</v>
      </c>
      <c r="C75" s="180" t="e">
        <f>VLOOKUP($F75,УЧАСТНИКИ!$A$2:$L$1099,4,FALSE)</f>
        <v>#N/A</v>
      </c>
      <c r="D75" s="225" t="e">
        <f>VLOOKUP($F75,УЧАСТНИКИ!$A$2:$L$1099,5,FALSE)</f>
        <v>#N/A</v>
      </c>
      <c r="E75" s="264" t="e">
        <f>VLOOKUP($F75,УЧАСТНИКИ!$A$2:$L$1099,8,FALSE)</f>
        <v>#N/A</v>
      </c>
      <c r="F75" s="268"/>
      <c r="G75" s="268"/>
      <c r="H75" s="268"/>
      <c r="I75" s="268"/>
      <c r="J75" s="180" t="e">
        <f>VLOOKUP($F75,УЧАСТНИКИ!$A$2:$L$1099,9,FALSE)</f>
        <v>#N/A</v>
      </c>
    </row>
    <row r="76" spans="1:12" x14ac:dyDescent="0.25">
      <c r="A76" s="268" t="s">
        <v>43</v>
      </c>
      <c r="B76" s="176" t="e">
        <f>VLOOKUP($F76,УЧАСТНИКИ!$A$2:$L$1099,3,FALSE)</f>
        <v>#N/A</v>
      </c>
      <c r="C76" s="180" t="e">
        <f>VLOOKUP($F76,УЧАСТНИКИ!$A$2:$L$1099,4,FALSE)</f>
        <v>#N/A</v>
      </c>
      <c r="D76" s="225" t="e">
        <f>VLOOKUP($F76,УЧАСТНИКИ!$A$2:$L$1099,5,FALSE)</f>
        <v>#N/A</v>
      </c>
      <c r="E76" s="264" t="e">
        <f>VLOOKUP($F76,УЧАСТНИКИ!$A$2:$L$1099,8,FALSE)</f>
        <v>#N/A</v>
      </c>
      <c r="F76" s="268"/>
      <c r="G76" s="268"/>
      <c r="H76" s="268"/>
      <c r="I76" s="268"/>
      <c r="J76" s="180" t="e">
        <f>VLOOKUP($F76,УЧАСТНИКИ!$A$2:$L$1099,9,FALSE)</f>
        <v>#N/A</v>
      </c>
    </row>
    <row r="77" spans="1:12" x14ac:dyDescent="0.25">
      <c r="A77" s="268" t="s">
        <v>43</v>
      </c>
      <c r="B77" s="176" t="e">
        <f>VLOOKUP($F77,УЧАСТНИКИ!$A$2:$L$1099,3,FALSE)</f>
        <v>#N/A</v>
      </c>
      <c r="C77" s="180" t="e">
        <f>VLOOKUP($F77,УЧАСТНИКИ!$A$2:$L$1099,4,FALSE)</f>
        <v>#N/A</v>
      </c>
      <c r="D77" s="225" t="e">
        <f>VLOOKUP($F77,УЧАСТНИКИ!$A$2:$L$1099,5,FALSE)</f>
        <v>#N/A</v>
      </c>
      <c r="E77" s="264" t="e">
        <f>VLOOKUP($F77,УЧАСТНИКИ!$A$2:$L$1099,8,FALSE)</f>
        <v>#N/A</v>
      </c>
      <c r="F77" s="268"/>
      <c r="G77" s="268"/>
      <c r="H77" s="268"/>
      <c r="I77" s="268"/>
      <c r="J77" s="180" t="e">
        <f>VLOOKUP($F77,УЧАСТНИКИ!$A$2:$L$1099,9,FALSE)</f>
        <v>#N/A</v>
      </c>
    </row>
    <row r="78" spans="1:12" x14ac:dyDescent="0.25">
      <c r="A78" s="268" t="s">
        <v>43</v>
      </c>
      <c r="B78" s="176" t="e">
        <f>VLOOKUP($F78,УЧАСТНИКИ!$A$2:$L$1099,3,FALSE)</f>
        <v>#N/A</v>
      </c>
      <c r="C78" s="180" t="e">
        <f>VLOOKUP($F78,УЧАСТНИКИ!$A$2:$L$1099,4,FALSE)</f>
        <v>#N/A</v>
      </c>
      <c r="D78" s="225" t="e">
        <f>VLOOKUP($F78,УЧАСТНИКИ!$A$2:$L$1099,5,FALSE)</f>
        <v>#N/A</v>
      </c>
      <c r="E78" s="264" t="e">
        <f>VLOOKUP($F78,УЧАСТНИКИ!$A$2:$L$1099,8,FALSE)</f>
        <v>#N/A</v>
      </c>
      <c r="F78" s="268"/>
      <c r="G78" s="268"/>
      <c r="H78" s="268"/>
      <c r="I78" s="268"/>
      <c r="J78" s="180" t="e">
        <f>VLOOKUP($F78,УЧАСТНИКИ!$A$2:$L$1099,9,FALSE)</f>
        <v>#N/A</v>
      </c>
    </row>
    <row r="79" spans="1:12" x14ac:dyDescent="0.25">
      <c r="A79" s="268"/>
      <c r="B79" s="176"/>
      <c r="C79" s="180"/>
      <c r="D79" s="225"/>
      <c r="E79" s="225"/>
      <c r="F79" s="268"/>
      <c r="G79" s="268"/>
      <c r="H79" s="268"/>
      <c r="I79" s="268"/>
      <c r="J79" s="180"/>
    </row>
    <row r="80" spans="1:12" x14ac:dyDescent="0.25">
      <c r="A80" s="268" t="s">
        <v>44</v>
      </c>
      <c r="B80" s="176" t="e">
        <f>VLOOKUP($F80,УЧАСТНИКИ!$A$2:$L$1099,3,FALSE)</f>
        <v>#N/A</v>
      </c>
      <c r="C80" s="180" t="e">
        <f>VLOOKUP($F80,УЧАСТНИКИ!$A$2:$L$1099,4,FALSE)</f>
        <v>#N/A</v>
      </c>
      <c r="D80" s="225" t="e">
        <f>VLOOKUP($F80,УЧАСТНИКИ!$A$2:$L$1099,5,FALSE)</f>
        <v>#N/A</v>
      </c>
      <c r="E80" s="264" t="e">
        <f>VLOOKUP($F80,УЧАСТНИКИ!$A$2:$L$1099,8,FALSE)</f>
        <v>#N/A</v>
      </c>
      <c r="F80" s="268"/>
      <c r="G80" s="268"/>
      <c r="H80" s="268"/>
      <c r="I80" s="268"/>
      <c r="J80" s="180" t="e">
        <f>VLOOKUP($F80,УЧАСТНИКИ!$A$2:$L$1099,9,FALSE)</f>
        <v>#N/A</v>
      </c>
    </row>
    <row r="81" spans="1:10" x14ac:dyDescent="0.25">
      <c r="A81" s="268" t="s">
        <v>44</v>
      </c>
      <c r="B81" s="176" t="e">
        <f>VLOOKUP($F81,УЧАСТНИКИ!$A$2:$L$1099,3,FALSE)</f>
        <v>#N/A</v>
      </c>
      <c r="C81" s="180" t="e">
        <f>VLOOKUP($F81,УЧАСТНИКИ!$A$2:$L$1099,4,FALSE)</f>
        <v>#N/A</v>
      </c>
      <c r="D81" s="225" t="e">
        <f>VLOOKUP($F81,УЧАСТНИКИ!$A$2:$L$1099,5,FALSE)</f>
        <v>#N/A</v>
      </c>
      <c r="E81" s="264" t="e">
        <f>VLOOKUP($F81,УЧАСТНИКИ!$A$2:$L$1099,8,FALSE)</f>
        <v>#N/A</v>
      </c>
      <c r="F81" s="268"/>
      <c r="G81" s="268"/>
      <c r="H81" s="268"/>
      <c r="I81" s="268"/>
      <c r="J81" s="180" t="e">
        <f>VLOOKUP($F81,УЧАСТНИКИ!$A$2:$L$1099,9,FALSE)</f>
        <v>#N/A</v>
      </c>
    </row>
    <row r="82" spans="1:10" x14ac:dyDescent="0.25">
      <c r="A82" s="268" t="s">
        <v>44</v>
      </c>
      <c r="B82" s="176" t="e">
        <f>VLOOKUP($F82,УЧАСТНИКИ!$A$2:$L$1099,3,FALSE)</f>
        <v>#N/A</v>
      </c>
      <c r="C82" s="180" t="e">
        <f>VLOOKUP($F82,УЧАСТНИКИ!$A$2:$L$1099,4,FALSE)</f>
        <v>#N/A</v>
      </c>
      <c r="D82" s="225" t="e">
        <f>VLOOKUP($F82,УЧАСТНИКИ!$A$2:$L$1099,5,FALSE)</f>
        <v>#N/A</v>
      </c>
      <c r="E82" s="264" t="e">
        <f>VLOOKUP($F82,УЧАСТНИКИ!$A$2:$L$1099,8,FALSE)</f>
        <v>#N/A</v>
      </c>
      <c r="F82" s="268"/>
      <c r="G82" s="268"/>
      <c r="H82" s="268"/>
      <c r="I82" s="268"/>
      <c r="J82" s="180" t="e">
        <f>VLOOKUP($F82,УЧАСТНИКИ!$A$2:$L$1099,9,FALSE)</f>
        <v>#N/A</v>
      </c>
    </row>
    <row r="83" spans="1:10" x14ac:dyDescent="0.25">
      <c r="A83" s="268" t="s">
        <v>44</v>
      </c>
      <c r="B83" s="176" t="e">
        <f>VLOOKUP($F83,УЧАСТНИКИ!$A$2:$L$1099,3,FALSE)</f>
        <v>#N/A</v>
      </c>
      <c r="C83" s="180" t="e">
        <f>VLOOKUP($F83,УЧАСТНИКИ!$A$2:$L$1099,4,FALSE)</f>
        <v>#N/A</v>
      </c>
      <c r="D83" s="225" t="e">
        <f>VLOOKUP($F83,УЧАСТНИКИ!$A$2:$L$1099,5,FALSE)</f>
        <v>#N/A</v>
      </c>
      <c r="E83" s="264" t="e">
        <f>VLOOKUP($F83,УЧАСТНИКИ!$A$2:$L$1099,8,FALSE)</f>
        <v>#N/A</v>
      </c>
      <c r="F83" s="268"/>
      <c r="G83" s="268"/>
      <c r="H83" s="268"/>
      <c r="I83" s="268"/>
      <c r="J83" s="180" t="e">
        <f>VLOOKUP($F83,УЧАСТНИКИ!$A$2:$L$1099,9,FALSE)</f>
        <v>#N/A</v>
      </c>
    </row>
    <row r="84" spans="1:10" x14ac:dyDescent="0.25">
      <c r="A84" s="268" t="s">
        <v>44</v>
      </c>
      <c r="B84" s="176" t="e">
        <f>VLOOKUP($F84,УЧАСТНИКИ!$A$2:$L$1099,3,FALSE)</f>
        <v>#N/A</v>
      </c>
      <c r="C84" s="180" t="e">
        <f>VLOOKUP($F84,УЧАСТНИКИ!$A$2:$L$1099,4,FALSE)</f>
        <v>#N/A</v>
      </c>
      <c r="D84" s="225" t="e">
        <f>VLOOKUP($F84,УЧАСТНИКИ!$A$2:$L$1099,5,FALSE)</f>
        <v>#N/A</v>
      </c>
      <c r="E84" s="264" t="e">
        <f>VLOOKUP($F84,УЧАСТНИКИ!$A$2:$L$1099,8,FALSE)</f>
        <v>#N/A</v>
      </c>
      <c r="F84" s="268"/>
      <c r="G84" s="268"/>
      <c r="H84" s="268"/>
      <c r="I84" s="268"/>
      <c r="J84" s="180" t="e">
        <f>VLOOKUP($F84,УЧАСТНИКИ!$A$2:$L$1099,9,FALSE)</f>
        <v>#N/A</v>
      </c>
    </row>
    <row r="85" spans="1:10" x14ac:dyDescent="0.25">
      <c r="A85" s="268" t="s">
        <v>44</v>
      </c>
      <c r="B85" s="176" t="e">
        <f>VLOOKUP($F85,УЧАСТНИКИ!$A$2:$L$1099,3,FALSE)</f>
        <v>#N/A</v>
      </c>
      <c r="C85" s="180" t="e">
        <f>VLOOKUP($F85,УЧАСТНИКИ!$A$2:$L$1099,4,FALSE)</f>
        <v>#N/A</v>
      </c>
      <c r="D85" s="225" t="e">
        <f>VLOOKUP($F85,УЧАСТНИКИ!$A$2:$L$1099,5,FALSE)</f>
        <v>#N/A</v>
      </c>
      <c r="E85" s="264" t="e">
        <f>VLOOKUP($F85,УЧАСТНИКИ!$A$2:$L$1099,8,FALSE)</f>
        <v>#N/A</v>
      </c>
      <c r="F85" s="268"/>
      <c r="G85" s="268"/>
      <c r="H85" s="268"/>
      <c r="I85" s="268"/>
      <c r="J85" s="180" t="e">
        <f>VLOOKUP($F85,УЧАСТНИКИ!$A$2:$L$1099,9,FALSE)</f>
        <v>#N/A</v>
      </c>
    </row>
    <row r="86" spans="1:10" x14ac:dyDescent="0.25">
      <c r="A86" s="268"/>
      <c r="B86" s="176"/>
      <c r="C86" s="180"/>
      <c r="D86" s="225"/>
      <c r="E86" s="225"/>
      <c r="F86" s="268"/>
      <c r="G86" s="268"/>
      <c r="H86" s="268"/>
      <c r="I86" s="268"/>
      <c r="J86" s="180"/>
    </row>
    <row r="87" spans="1:10" x14ac:dyDescent="0.25">
      <c r="A87" s="268" t="s">
        <v>45</v>
      </c>
      <c r="B87" s="176" t="e">
        <f>VLOOKUP($F87,УЧАСТНИКИ!$A$2:$L$1099,3,FALSE)</f>
        <v>#N/A</v>
      </c>
      <c r="C87" s="180" t="e">
        <f>VLOOKUP($F87,УЧАСТНИКИ!$A$2:$L$1099,4,FALSE)</f>
        <v>#N/A</v>
      </c>
      <c r="D87" s="225" t="e">
        <f>VLOOKUP($F87,УЧАСТНИКИ!$A$2:$L$1099,5,FALSE)</f>
        <v>#N/A</v>
      </c>
      <c r="E87" s="264" t="e">
        <f>VLOOKUP($F87,УЧАСТНИКИ!$A$2:$L$1099,8,FALSE)</f>
        <v>#N/A</v>
      </c>
      <c r="F87" s="268"/>
      <c r="G87" s="268"/>
      <c r="H87" s="268"/>
      <c r="I87" s="268"/>
      <c r="J87" s="180" t="e">
        <f>VLOOKUP($F87,УЧАСТНИКИ!$A$2:$L$1099,9,FALSE)</f>
        <v>#N/A</v>
      </c>
    </row>
    <row r="88" spans="1:10" x14ac:dyDescent="0.25">
      <c r="A88" s="268" t="s">
        <v>45</v>
      </c>
      <c r="B88" s="176" t="e">
        <f>VLOOKUP($F88,УЧАСТНИКИ!$A$2:$L$1099,3,FALSE)</f>
        <v>#N/A</v>
      </c>
      <c r="C88" s="180" t="e">
        <f>VLOOKUP($F88,УЧАСТНИКИ!$A$2:$L$1099,4,FALSE)</f>
        <v>#N/A</v>
      </c>
      <c r="D88" s="225" t="e">
        <f>VLOOKUP($F88,УЧАСТНИКИ!$A$2:$L$1099,5,FALSE)</f>
        <v>#N/A</v>
      </c>
      <c r="E88" s="264" t="e">
        <f>VLOOKUP($F88,УЧАСТНИКИ!$A$2:$L$1099,8,FALSE)</f>
        <v>#N/A</v>
      </c>
      <c r="F88" s="268"/>
      <c r="G88" s="268"/>
      <c r="H88" s="268"/>
      <c r="I88" s="268"/>
      <c r="J88" s="180" t="e">
        <f>VLOOKUP($F88,УЧАСТНИКИ!$A$2:$L$1099,9,FALSE)</f>
        <v>#N/A</v>
      </c>
    </row>
    <row r="89" spans="1:10" x14ac:dyDescent="0.25">
      <c r="A89" s="268" t="s">
        <v>45</v>
      </c>
      <c r="B89" s="176" t="e">
        <f>VLOOKUP($F89,УЧАСТНИКИ!$A$2:$L$1099,3,FALSE)</f>
        <v>#N/A</v>
      </c>
      <c r="C89" s="180" t="e">
        <f>VLOOKUP($F89,УЧАСТНИКИ!$A$2:$L$1099,4,FALSE)</f>
        <v>#N/A</v>
      </c>
      <c r="D89" s="225" t="e">
        <f>VLOOKUP($F89,УЧАСТНИКИ!$A$2:$L$1099,5,FALSE)</f>
        <v>#N/A</v>
      </c>
      <c r="E89" s="264" t="e">
        <f>VLOOKUP($F89,УЧАСТНИКИ!$A$2:$L$1099,8,FALSE)</f>
        <v>#N/A</v>
      </c>
      <c r="F89" s="268"/>
      <c r="G89" s="268"/>
      <c r="H89" s="268"/>
      <c r="I89" s="268"/>
      <c r="J89" s="180" t="e">
        <f>VLOOKUP($F89,УЧАСТНИКИ!$A$2:$L$1099,9,FALSE)</f>
        <v>#N/A</v>
      </c>
    </row>
    <row r="90" spans="1:10" x14ac:dyDescent="0.25">
      <c r="A90" s="268" t="s">
        <v>45</v>
      </c>
      <c r="B90" s="176" t="e">
        <f>VLOOKUP($F90,УЧАСТНИКИ!$A$2:$L$1099,3,FALSE)</f>
        <v>#N/A</v>
      </c>
      <c r="C90" s="180" t="e">
        <f>VLOOKUP($F90,УЧАСТНИКИ!$A$2:$L$1099,4,FALSE)</f>
        <v>#N/A</v>
      </c>
      <c r="D90" s="225" t="e">
        <f>VLOOKUP($F90,УЧАСТНИКИ!$A$2:$L$1099,5,FALSE)</f>
        <v>#N/A</v>
      </c>
      <c r="E90" s="264" t="e">
        <f>VLOOKUP($F90,УЧАСТНИКИ!$A$2:$L$1099,8,FALSE)</f>
        <v>#N/A</v>
      </c>
      <c r="F90" s="268"/>
      <c r="G90" s="268"/>
      <c r="H90" s="268"/>
      <c r="I90" s="268"/>
      <c r="J90" s="180" t="e">
        <f>VLOOKUP($F90,УЧАСТНИКИ!$A$2:$L$1099,9,FALSE)</f>
        <v>#N/A</v>
      </c>
    </row>
    <row r="91" spans="1:10" x14ac:dyDescent="0.25">
      <c r="A91" s="268" t="s">
        <v>45</v>
      </c>
      <c r="B91" s="176" t="e">
        <f>VLOOKUP($F91,УЧАСТНИКИ!$A$2:$L$1099,3,FALSE)</f>
        <v>#N/A</v>
      </c>
      <c r="C91" s="180" t="e">
        <f>VLOOKUP($F91,УЧАСТНИКИ!$A$2:$L$1099,4,FALSE)</f>
        <v>#N/A</v>
      </c>
      <c r="D91" s="225" t="e">
        <f>VLOOKUP($F91,УЧАСТНИКИ!$A$2:$L$1099,5,FALSE)</f>
        <v>#N/A</v>
      </c>
      <c r="E91" s="264" t="e">
        <f>VLOOKUP($F91,УЧАСТНИКИ!$A$2:$L$1099,8,FALSE)</f>
        <v>#N/A</v>
      </c>
      <c r="F91" s="268"/>
      <c r="G91" s="268"/>
      <c r="H91" s="268"/>
      <c r="I91" s="268"/>
      <c r="J91" s="180" t="e">
        <f>VLOOKUP($F91,УЧАСТНИКИ!$A$2:$L$1099,9,FALSE)</f>
        <v>#N/A</v>
      </c>
    </row>
    <row r="92" spans="1:10" x14ac:dyDescent="0.25">
      <c r="A92" s="268" t="s">
        <v>45</v>
      </c>
      <c r="B92" s="176" t="e">
        <f>VLOOKUP($F92,УЧАСТНИКИ!$A$2:$L$1099,3,FALSE)</f>
        <v>#N/A</v>
      </c>
      <c r="C92" s="180" t="e">
        <f>VLOOKUP($F92,УЧАСТНИКИ!$A$2:$L$1099,4,FALSE)</f>
        <v>#N/A</v>
      </c>
      <c r="D92" s="225" t="e">
        <f>VLOOKUP($F92,УЧАСТНИКИ!$A$2:$L$1099,5,FALSE)</f>
        <v>#N/A</v>
      </c>
      <c r="E92" s="264" t="e">
        <f>VLOOKUP($F92,УЧАСТНИКИ!$A$2:$L$1099,8,FALSE)</f>
        <v>#N/A</v>
      </c>
      <c r="F92" s="268"/>
      <c r="G92" s="268"/>
      <c r="H92" s="268"/>
      <c r="I92" s="268"/>
      <c r="J92" s="180" t="e">
        <f>VLOOKUP($F92,УЧАСТНИКИ!$A$2:$L$1099,9,FALSE)</f>
        <v>#N/A</v>
      </c>
    </row>
    <row r="93" spans="1:10" x14ac:dyDescent="0.25">
      <c r="A93" s="268"/>
      <c r="B93" s="176"/>
      <c r="C93" s="180"/>
      <c r="D93" s="225"/>
      <c r="E93" s="225"/>
      <c r="F93" s="268"/>
      <c r="G93" s="268"/>
      <c r="H93" s="268"/>
      <c r="I93" s="268"/>
      <c r="J93" s="180"/>
    </row>
    <row r="94" spans="1:10" x14ac:dyDescent="0.25">
      <c r="A94" s="268" t="s">
        <v>46</v>
      </c>
      <c r="B94" s="176" t="e">
        <f>VLOOKUP($F94,УЧАСТНИКИ!$A$2:$L$1099,3,FALSE)</f>
        <v>#N/A</v>
      </c>
      <c r="C94" s="180" t="e">
        <f>VLOOKUP($F94,УЧАСТНИКИ!$A$2:$L$1099,4,FALSE)</f>
        <v>#N/A</v>
      </c>
      <c r="D94" s="225" t="e">
        <f>VLOOKUP($F94,УЧАСТНИКИ!$A$2:$L$1099,5,FALSE)</f>
        <v>#N/A</v>
      </c>
      <c r="E94" s="264" t="e">
        <f>VLOOKUP($F94,УЧАСТНИКИ!$A$2:$L$1099,8,FALSE)</f>
        <v>#N/A</v>
      </c>
      <c r="F94" s="268"/>
      <c r="G94" s="268"/>
      <c r="H94" s="268"/>
      <c r="I94" s="268"/>
      <c r="J94" s="180" t="e">
        <f>VLOOKUP($F94,УЧАСТНИКИ!$A$2:$L$1099,9,FALSE)</f>
        <v>#N/A</v>
      </c>
    </row>
    <row r="95" spans="1:10" x14ac:dyDescent="0.25">
      <c r="A95" s="268" t="s">
        <v>46</v>
      </c>
      <c r="B95" s="176" t="e">
        <f>VLOOKUP($F95,УЧАСТНИКИ!$A$2:$L$1099,3,FALSE)</f>
        <v>#N/A</v>
      </c>
      <c r="C95" s="180" t="e">
        <f>VLOOKUP($F95,УЧАСТНИКИ!$A$2:$L$1099,4,FALSE)</f>
        <v>#N/A</v>
      </c>
      <c r="D95" s="225" t="e">
        <f>VLOOKUP($F95,УЧАСТНИКИ!$A$2:$L$1099,5,FALSE)</f>
        <v>#N/A</v>
      </c>
      <c r="E95" s="264" t="e">
        <f>VLOOKUP($F95,УЧАСТНИКИ!$A$2:$L$1099,8,FALSE)</f>
        <v>#N/A</v>
      </c>
      <c r="F95" s="268"/>
      <c r="G95" s="268"/>
      <c r="H95" s="268"/>
      <c r="I95" s="268"/>
      <c r="J95" s="180" t="e">
        <f>VLOOKUP($F95,УЧАСТНИКИ!$A$2:$L$1099,9,FALSE)</f>
        <v>#N/A</v>
      </c>
    </row>
    <row r="96" spans="1:10" x14ac:dyDescent="0.25">
      <c r="A96" s="268" t="s">
        <v>46</v>
      </c>
      <c r="B96" s="176" t="e">
        <f>VLOOKUP($F96,УЧАСТНИКИ!$A$2:$L$1099,3,FALSE)</f>
        <v>#N/A</v>
      </c>
      <c r="C96" s="180" t="e">
        <f>VLOOKUP($F96,УЧАСТНИКИ!$A$2:$L$1099,4,FALSE)</f>
        <v>#N/A</v>
      </c>
      <c r="D96" s="225" t="e">
        <f>VLOOKUP($F96,УЧАСТНИКИ!$A$2:$L$1099,5,FALSE)</f>
        <v>#N/A</v>
      </c>
      <c r="E96" s="264" t="e">
        <f>VLOOKUP($F96,УЧАСТНИКИ!$A$2:$L$1099,8,FALSE)</f>
        <v>#N/A</v>
      </c>
      <c r="F96" s="268"/>
      <c r="G96" s="268"/>
      <c r="H96" s="268"/>
      <c r="I96" s="268"/>
      <c r="J96" s="180" t="e">
        <f>VLOOKUP($F96,УЧАСТНИКИ!$A$2:$L$1099,9,FALSE)</f>
        <v>#N/A</v>
      </c>
    </row>
    <row r="97" spans="1:10" x14ac:dyDescent="0.25">
      <c r="A97" s="268" t="s">
        <v>46</v>
      </c>
      <c r="B97" s="176" t="e">
        <f>VLOOKUP($F97,УЧАСТНИКИ!$A$2:$L$1099,3,FALSE)</f>
        <v>#N/A</v>
      </c>
      <c r="C97" s="180" t="e">
        <f>VLOOKUP($F97,УЧАСТНИКИ!$A$2:$L$1099,4,FALSE)</f>
        <v>#N/A</v>
      </c>
      <c r="D97" s="225" t="e">
        <f>VLOOKUP($F97,УЧАСТНИКИ!$A$2:$L$1099,5,FALSE)</f>
        <v>#N/A</v>
      </c>
      <c r="E97" s="264" t="e">
        <f>VLOOKUP($F97,УЧАСТНИКИ!$A$2:$L$1099,8,FALSE)</f>
        <v>#N/A</v>
      </c>
      <c r="F97" s="268"/>
      <c r="G97" s="268"/>
      <c r="H97" s="268"/>
      <c r="I97" s="268"/>
      <c r="J97" s="180" t="e">
        <f>VLOOKUP($F97,УЧАСТНИКИ!$A$2:$L$1099,9,FALSE)</f>
        <v>#N/A</v>
      </c>
    </row>
    <row r="98" spans="1:10" x14ac:dyDescent="0.25">
      <c r="A98" s="268" t="s">
        <v>46</v>
      </c>
      <c r="B98" s="176" t="e">
        <f>VLOOKUP($F98,УЧАСТНИКИ!$A$2:$L$1099,3,FALSE)</f>
        <v>#N/A</v>
      </c>
      <c r="C98" s="180" t="e">
        <f>VLOOKUP($F98,УЧАСТНИКИ!$A$2:$L$1099,4,FALSE)</f>
        <v>#N/A</v>
      </c>
      <c r="D98" s="225" t="e">
        <f>VLOOKUP($F98,УЧАСТНИКИ!$A$2:$L$1099,5,FALSE)</f>
        <v>#N/A</v>
      </c>
      <c r="E98" s="264" t="e">
        <f>VLOOKUP($F98,УЧАСТНИКИ!$A$2:$L$1099,8,FALSE)</f>
        <v>#N/A</v>
      </c>
      <c r="F98" s="268"/>
      <c r="G98" s="268"/>
      <c r="H98" s="268"/>
      <c r="I98" s="268"/>
      <c r="J98" s="180" t="e">
        <f>VLOOKUP($F98,УЧАСТНИКИ!$A$2:$L$1099,9,FALSE)</f>
        <v>#N/A</v>
      </c>
    </row>
    <row r="99" spans="1:10" x14ac:dyDescent="0.25">
      <c r="A99" s="268" t="s">
        <v>46</v>
      </c>
      <c r="B99" s="176" t="e">
        <f>VLOOKUP($F99,УЧАСТНИКИ!$A$2:$L$1099,3,FALSE)</f>
        <v>#N/A</v>
      </c>
      <c r="C99" s="180" t="e">
        <f>VLOOKUP($F99,УЧАСТНИКИ!$A$2:$L$1099,4,FALSE)</f>
        <v>#N/A</v>
      </c>
      <c r="D99" s="225" t="e">
        <f>VLOOKUP($F99,УЧАСТНИКИ!$A$2:$L$1099,5,FALSE)</f>
        <v>#N/A</v>
      </c>
      <c r="E99" s="264" t="e">
        <f>VLOOKUP($F99,УЧАСТНИКИ!$A$2:$L$1099,8,FALSE)</f>
        <v>#N/A</v>
      </c>
      <c r="F99" s="268"/>
      <c r="G99" s="268"/>
      <c r="H99" s="268"/>
      <c r="I99" s="268"/>
      <c r="J99" s="180" t="e">
        <f>VLOOKUP($F99,УЧАСТНИКИ!$A$2:$L$1099,9,FALSE)</f>
        <v>#N/A</v>
      </c>
    </row>
    <row r="100" spans="1:10" x14ac:dyDescent="0.25">
      <c r="A100" s="268"/>
      <c r="B100" s="176"/>
      <c r="C100" s="180"/>
      <c r="D100" s="225"/>
      <c r="E100" s="225"/>
      <c r="F100" s="268"/>
      <c r="G100" s="268"/>
      <c r="H100" s="268"/>
      <c r="I100" s="268"/>
      <c r="J100" s="180"/>
    </row>
    <row r="101" spans="1:10" x14ac:dyDescent="0.25">
      <c r="A101" s="268" t="s">
        <v>47</v>
      </c>
      <c r="B101" s="176" t="e">
        <f>VLOOKUP($F101,УЧАСТНИКИ!$A$2:$L$1099,3,FALSE)</f>
        <v>#N/A</v>
      </c>
      <c r="C101" s="180" t="e">
        <f>VLOOKUP($F101,УЧАСТНИКИ!$A$2:$L$1099,4,FALSE)</f>
        <v>#N/A</v>
      </c>
      <c r="D101" s="225" t="e">
        <f>VLOOKUP($F101,УЧАСТНИКИ!$A$2:$L$1099,5,FALSE)</f>
        <v>#N/A</v>
      </c>
      <c r="E101" s="264" t="e">
        <f>VLOOKUP($F101,УЧАСТНИКИ!$A$2:$L$1099,8,FALSE)</f>
        <v>#N/A</v>
      </c>
      <c r="F101" s="268"/>
      <c r="G101" s="268"/>
      <c r="H101" s="268"/>
      <c r="I101" s="268"/>
      <c r="J101" s="180" t="e">
        <f>VLOOKUP($F101,УЧАСТНИКИ!$A$2:$L$1099,9,FALSE)</f>
        <v>#N/A</v>
      </c>
    </row>
    <row r="102" spans="1:10" x14ac:dyDescent="0.25">
      <c r="A102" s="268" t="s">
        <v>47</v>
      </c>
      <c r="B102" s="176" t="e">
        <f>VLOOKUP($F102,УЧАСТНИКИ!$A$2:$L$1099,3,FALSE)</f>
        <v>#N/A</v>
      </c>
      <c r="C102" s="180" t="e">
        <f>VLOOKUP($F102,УЧАСТНИКИ!$A$2:$L$1099,4,FALSE)</f>
        <v>#N/A</v>
      </c>
      <c r="D102" s="225" t="e">
        <f>VLOOKUP($F102,УЧАСТНИКИ!$A$2:$L$1099,5,FALSE)</f>
        <v>#N/A</v>
      </c>
      <c r="E102" s="264" t="e">
        <f>VLOOKUP($F102,УЧАСТНИКИ!$A$2:$L$1099,8,FALSE)</f>
        <v>#N/A</v>
      </c>
      <c r="F102" s="268"/>
      <c r="G102" s="268"/>
      <c r="H102" s="268"/>
      <c r="I102" s="268"/>
      <c r="J102" s="180" t="e">
        <f>VLOOKUP($F102,УЧАСТНИКИ!$A$2:$L$1099,9,FALSE)</f>
        <v>#N/A</v>
      </c>
    </row>
    <row r="103" spans="1:10" x14ac:dyDescent="0.25">
      <c r="A103" s="268" t="s">
        <v>47</v>
      </c>
      <c r="B103" s="176" t="e">
        <f>VLOOKUP($F103,УЧАСТНИКИ!$A$2:$L$1099,3,FALSE)</f>
        <v>#N/A</v>
      </c>
      <c r="C103" s="180" t="e">
        <f>VLOOKUP($F103,УЧАСТНИКИ!$A$2:$L$1099,4,FALSE)</f>
        <v>#N/A</v>
      </c>
      <c r="D103" s="225" t="e">
        <f>VLOOKUP($F103,УЧАСТНИКИ!$A$2:$L$1099,5,FALSE)</f>
        <v>#N/A</v>
      </c>
      <c r="E103" s="264" t="e">
        <f>VLOOKUP($F103,УЧАСТНИКИ!$A$2:$L$1099,8,FALSE)</f>
        <v>#N/A</v>
      </c>
      <c r="F103" s="268"/>
      <c r="G103" s="268"/>
      <c r="H103" s="268"/>
      <c r="I103" s="268"/>
      <c r="J103" s="180" t="e">
        <f>VLOOKUP($F103,УЧАСТНИКИ!$A$2:$L$1099,9,FALSE)</f>
        <v>#N/A</v>
      </c>
    </row>
    <row r="104" spans="1:10" x14ac:dyDescent="0.25">
      <c r="A104" s="268" t="s">
        <v>47</v>
      </c>
      <c r="B104" s="176" t="e">
        <f>VLOOKUP($F104,УЧАСТНИКИ!$A$2:$L$1099,3,FALSE)</f>
        <v>#N/A</v>
      </c>
      <c r="C104" s="180" t="e">
        <f>VLOOKUP($F104,УЧАСТНИКИ!$A$2:$L$1099,4,FALSE)</f>
        <v>#N/A</v>
      </c>
      <c r="D104" s="225" t="e">
        <f>VLOOKUP($F104,УЧАСТНИКИ!$A$2:$L$1099,5,FALSE)</f>
        <v>#N/A</v>
      </c>
      <c r="E104" s="264" t="e">
        <f>VLOOKUP($F104,УЧАСТНИКИ!$A$2:$L$1099,8,FALSE)</f>
        <v>#N/A</v>
      </c>
      <c r="F104" s="268"/>
      <c r="G104" s="268"/>
      <c r="H104" s="268"/>
      <c r="I104" s="268"/>
      <c r="J104" s="180" t="e">
        <f>VLOOKUP($F104,УЧАСТНИКИ!$A$2:$L$1099,9,FALSE)</f>
        <v>#N/A</v>
      </c>
    </row>
    <row r="105" spans="1:10" x14ac:dyDescent="0.25">
      <c r="A105" s="268" t="s">
        <v>47</v>
      </c>
      <c r="B105" s="176" t="e">
        <f>VLOOKUP($F105,УЧАСТНИКИ!$A$2:$L$1099,3,FALSE)</f>
        <v>#N/A</v>
      </c>
      <c r="C105" s="180" t="e">
        <f>VLOOKUP($F105,УЧАСТНИКИ!$A$2:$L$1099,4,FALSE)</f>
        <v>#N/A</v>
      </c>
      <c r="D105" s="225" t="e">
        <f>VLOOKUP($F105,УЧАСТНИКИ!$A$2:$L$1099,5,FALSE)</f>
        <v>#N/A</v>
      </c>
      <c r="E105" s="264" t="e">
        <f>VLOOKUP($F105,УЧАСТНИКИ!$A$2:$L$1099,8,FALSE)</f>
        <v>#N/A</v>
      </c>
      <c r="F105" s="268"/>
      <c r="G105" s="268"/>
      <c r="H105" s="268"/>
      <c r="I105" s="268"/>
      <c r="J105" s="180" t="e">
        <f>VLOOKUP($F105,УЧАСТНИКИ!$A$2:$L$1099,9,FALSE)</f>
        <v>#N/A</v>
      </c>
    </row>
    <row r="106" spans="1:10" x14ac:dyDescent="0.25">
      <c r="A106" s="268" t="s">
        <v>47</v>
      </c>
      <c r="B106" s="176" t="e">
        <f>VLOOKUP($F106,УЧАСТНИКИ!$A$2:$L$1099,3,FALSE)</f>
        <v>#N/A</v>
      </c>
      <c r="C106" s="180" t="e">
        <f>VLOOKUP($F106,УЧАСТНИКИ!$A$2:$L$1099,4,FALSE)</f>
        <v>#N/A</v>
      </c>
      <c r="D106" s="225" t="e">
        <f>VLOOKUP($F106,УЧАСТНИКИ!$A$2:$L$1099,5,FALSE)</f>
        <v>#N/A</v>
      </c>
      <c r="E106" s="264" t="e">
        <f>VLOOKUP($F106,УЧАСТНИКИ!$A$2:$L$1099,8,FALSE)</f>
        <v>#N/A</v>
      </c>
      <c r="F106" s="268"/>
      <c r="G106" s="268"/>
      <c r="H106" s="268"/>
      <c r="I106" s="268"/>
      <c r="J106" s="180" t="e">
        <f>VLOOKUP($F106,УЧАСТНИКИ!$A$2:$L$1099,9,FALSE)</f>
        <v>#N/A</v>
      </c>
    </row>
    <row r="107" spans="1:10" x14ac:dyDescent="0.25">
      <c r="A107" s="268"/>
      <c r="B107" s="176"/>
      <c r="C107" s="180"/>
      <c r="D107" s="225"/>
      <c r="E107" s="225"/>
      <c r="F107" s="268"/>
      <c r="G107" s="268"/>
      <c r="H107" s="268"/>
      <c r="I107" s="268"/>
      <c r="J107" s="180"/>
    </row>
    <row r="108" spans="1:10" x14ac:dyDescent="0.25">
      <c r="A108" s="268" t="s">
        <v>48</v>
      </c>
      <c r="B108" s="176" t="e">
        <f>VLOOKUP($F108,УЧАСТНИКИ!$A$2:$L$1099,3,FALSE)</f>
        <v>#N/A</v>
      </c>
      <c r="C108" s="180" t="e">
        <f>VLOOKUP($F108,УЧАСТНИКИ!$A$2:$L$1099,4,FALSE)</f>
        <v>#N/A</v>
      </c>
      <c r="D108" s="225" t="e">
        <f>VLOOKUP($F108,УЧАСТНИКИ!$A$2:$L$1099,5,FALSE)</f>
        <v>#N/A</v>
      </c>
      <c r="E108" s="264" t="e">
        <f>VLOOKUP($F108,УЧАСТНИКИ!$A$2:$L$1099,8,FALSE)</f>
        <v>#N/A</v>
      </c>
      <c r="F108" s="268"/>
      <c r="G108" s="268"/>
      <c r="H108" s="268"/>
      <c r="I108" s="268"/>
      <c r="J108" s="180" t="e">
        <f>VLOOKUP($F108,УЧАСТНИКИ!$A$2:$L$1099,9,FALSE)</f>
        <v>#N/A</v>
      </c>
    </row>
    <row r="109" spans="1:10" x14ac:dyDescent="0.25">
      <c r="A109" s="268" t="s">
        <v>48</v>
      </c>
      <c r="B109" s="176" t="e">
        <f>VLOOKUP($F109,УЧАСТНИКИ!$A$2:$L$1099,3,FALSE)</f>
        <v>#N/A</v>
      </c>
      <c r="C109" s="180" t="e">
        <f>VLOOKUP($F109,УЧАСТНИКИ!$A$2:$L$1099,4,FALSE)</f>
        <v>#N/A</v>
      </c>
      <c r="D109" s="225" t="e">
        <f>VLOOKUP($F109,УЧАСТНИКИ!$A$2:$L$1099,5,FALSE)</f>
        <v>#N/A</v>
      </c>
      <c r="E109" s="264" t="e">
        <f>VLOOKUP($F109,УЧАСТНИКИ!$A$2:$L$1099,8,FALSE)</f>
        <v>#N/A</v>
      </c>
      <c r="F109" s="268"/>
      <c r="G109" s="268"/>
      <c r="H109" s="268"/>
      <c r="I109" s="268"/>
      <c r="J109" s="180" t="e">
        <f>VLOOKUP($F109,УЧАСТНИКИ!$A$2:$L$1099,9,FALSE)</f>
        <v>#N/A</v>
      </c>
    </row>
    <row r="110" spans="1:10" x14ac:dyDescent="0.25">
      <c r="A110" s="268" t="s">
        <v>48</v>
      </c>
      <c r="B110" s="176" t="e">
        <f>VLOOKUP($F110,УЧАСТНИКИ!$A$2:$L$1099,3,FALSE)</f>
        <v>#N/A</v>
      </c>
      <c r="C110" s="180" t="e">
        <f>VLOOKUP($F110,УЧАСТНИКИ!$A$2:$L$1099,4,FALSE)</f>
        <v>#N/A</v>
      </c>
      <c r="D110" s="225" t="e">
        <f>VLOOKUP($F110,УЧАСТНИКИ!$A$2:$L$1099,5,FALSE)</f>
        <v>#N/A</v>
      </c>
      <c r="E110" s="264" t="e">
        <f>VLOOKUP($F110,УЧАСТНИКИ!$A$2:$L$1099,8,FALSE)</f>
        <v>#N/A</v>
      </c>
      <c r="F110" s="268"/>
      <c r="G110" s="268"/>
      <c r="H110" s="268"/>
      <c r="I110" s="268"/>
      <c r="J110" s="180" t="e">
        <f>VLOOKUP($F110,УЧАСТНИКИ!$A$2:$L$1099,9,FALSE)</f>
        <v>#N/A</v>
      </c>
    </row>
    <row r="111" spans="1:10" x14ac:dyDescent="0.25">
      <c r="A111" s="268" t="s">
        <v>48</v>
      </c>
      <c r="B111" s="176" t="e">
        <f>VLOOKUP($F111,УЧАСТНИКИ!$A$2:$L$1099,3,FALSE)</f>
        <v>#N/A</v>
      </c>
      <c r="C111" s="180" t="e">
        <f>VLOOKUP($F111,УЧАСТНИКИ!$A$2:$L$1099,4,FALSE)</f>
        <v>#N/A</v>
      </c>
      <c r="D111" s="225" t="e">
        <f>VLOOKUP($F111,УЧАСТНИКИ!$A$2:$L$1099,5,FALSE)</f>
        <v>#N/A</v>
      </c>
      <c r="E111" s="264" t="e">
        <f>VLOOKUP($F111,УЧАСТНИКИ!$A$2:$L$1099,8,FALSE)</f>
        <v>#N/A</v>
      </c>
      <c r="F111" s="268"/>
      <c r="G111" s="268"/>
      <c r="H111" s="268"/>
      <c r="I111" s="268"/>
      <c r="J111" s="180" t="e">
        <f>VLOOKUP($F111,УЧАСТНИКИ!$A$2:$L$1099,9,FALSE)</f>
        <v>#N/A</v>
      </c>
    </row>
    <row r="112" spans="1:10" x14ac:dyDescent="0.25">
      <c r="A112" s="268" t="s">
        <v>48</v>
      </c>
      <c r="B112" s="176" t="e">
        <f>VLOOKUP($F112,УЧАСТНИКИ!$A$2:$L$1099,3,FALSE)</f>
        <v>#N/A</v>
      </c>
      <c r="C112" s="180" t="e">
        <f>VLOOKUP($F112,УЧАСТНИКИ!$A$2:$L$1099,4,FALSE)</f>
        <v>#N/A</v>
      </c>
      <c r="D112" s="225" t="e">
        <f>VLOOKUP($F112,УЧАСТНИКИ!$A$2:$L$1099,5,FALSE)</f>
        <v>#N/A</v>
      </c>
      <c r="E112" s="264" t="e">
        <f>VLOOKUP($F112,УЧАСТНИКИ!$A$2:$L$1099,8,FALSE)</f>
        <v>#N/A</v>
      </c>
      <c r="F112" s="268"/>
      <c r="G112" s="268"/>
      <c r="H112" s="268"/>
      <c r="I112" s="268"/>
      <c r="J112" s="180" t="e">
        <f>VLOOKUP($F112,УЧАСТНИКИ!$A$2:$L$1099,9,FALSE)</f>
        <v>#N/A</v>
      </c>
    </row>
    <row r="113" spans="1:11" x14ac:dyDescent="0.25">
      <c r="A113" s="268" t="s">
        <v>48</v>
      </c>
      <c r="B113" s="176" t="e">
        <f>VLOOKUP($F113,УЧАСТНИКИ!$A$2:$L$1099,3,FALSE)</f>
        <v>#N/A</v>
      </c>
      <c r="C113" s="180" t="e">
        <f>VLOOKUP($F113,УЧАСТНИКИ!$A$2:$L$1099,4,FALSE)</f>
        <v>#N/A</v>
      </c>
      <c r="D113" s="225" t="e">
        <f>VLOOKUP($F113,УЧАСТНИКИ!$A$2:$L$1099,5,FALSE)</f>
        <v>#N/A</v>
      </c>
      <c r="E113" s="264" t="e">
        <f>VLOOKUP($F113,УЧАСТНИКИ!$A$2:$L$1099,8,FALSE)</f>
        <v>#N/A</v>
      </c>
      <c r="F113" s="268"/>
      <c r="G113" s="268"/>
      <c r="H113" s="268"/>
      <c r="I113" s="268"/>
      <c r="J113" s="180" t="e">
        <f>VLOOKUP($F113,УЧАСТНИКИ!$A$2:$L$1099,9,FALSE)</f>
        <v>#N/A</v>
      </c>
    </row>
    <row r="114" spans="1:11" x14ac:dyDescent="0.25">
      <c r="A114" s="268"/>
      <c r="B114" s="176"/>
      <c r="C114" s="180"/>
      <c r="D114" s="225"/>
      <c r="E114" s="225"/>
      <c r="F114" s="268"/>
      <c r="G114" s="268"/>
      <c r="H114" s="268"/>
      <c r="I114" s="268"/>
      <c r="J114" s="180"/>
    </row>
    <row r="115" spans="1:11" x14ac:dyDescent="0.25">
      <c r="A115" s="268" t="s">
        <v>71</v>
      </c>
      <c r="B115" s="176" t="e">
        <f>VLOOKUP($F115,УЧАСТНИКИ!$A$2:$L$1099,3,FALSE)</f>
        <v>#N/A</v>
      </c>
      <c r="C115" s="180" t="e">
        <f>VLOOKUP($F115,УЧАСТНИКИ!$A$2:$L$1099,4,FALSE)</f>
        <v>#N/A</v>
      </c>
      <c r="D115" s="225" t="e">
        <f>VLOOKUP($F115,УЧАСТНИКИ!$A$2:$L$1099,5,FALSE)</f>
        <v>#N/A</v>
      </c>
      <c r="E115" s="264" t="e">
        <f>VLOOKUP($F115,УЧАСТНИКИ!$A$2:$L$1099,8,FALSE)</f>
        <v>#N/A</v>
      </c>
      <c r="F115" s="268"/>
      <c r="G115" s="268"/>
      <c r="H115" s="268"/>
      <c r="I115" s="268"/>
      <c r="J115" s="180" t="e">
        <f>VLOOKUP($F115,УЧАСТНИКИ!$A$2:$L$1099,9,FALSE)</f>
        <v>#N/A</v>
      </c>
    </row>
    <row r="116" spans="1:11" x14ac:dyDescent="0.25">
      <c r="A116" s="268" t="s">
        <v>71</v>
      </c>
      <c r="B116" s="176" t="e">
        <f>VLOOKUP($F116,УЧАСТНИКИ!$A$2:$L$1099,3,FALSE)</f>
        <v>#N/A</v>
      </c>
      <c r="C116" s="180" t="e">
        <f>VLOOKUP($F116,УЧАСТНИКИ!$A$2:$L$1099,4,FALSE)</f>
        <v>#N/A</v>
      </c>
      <c r="D116" s="225" t="e">
        <f>VLOOKUP($F116,УЧАСТНИКИ!$A$2:$L$1099,5,FALSE)</f>
        <v>#N/A</v>
      </c>
      <c r="E116" s="264" t="e">
        <f>VLOOKUP($F116,УЧАСТНИКИ!$A$2:$L$1099,8,FALSE)</f>
        <v>#N/A</v>
      </c>
      <c r="F116" s="268"/>
      <c r="G116" s="268"/>
      <c r="H116" s="268"/>
      <c r="I116" s="268"/>
      <c r="J116" s="180" t="e">
        <f>VLOOKUP($F116,УЧАСТНИКИ!$A$2:$L$1099,9,FALSE)</f>
        <v>#N/A</v>
      </c>
    </row>
    <row r="117" spans="1:11" x14ac:dyDescent="0.25">
      <c r="A117" s="268" t="s">
        <v>71</v>
      </c>
      <c r="B117" s="176" t="e">
        <f>VLOOKUP($F117,УЧАСТНИКИ!$A$2:$L$1099,3,FALSE)</f>
        <v>#N/A</v>
      </c>
      <c r="C117" s="180" t="e">
        <f>VLOOKUP($F117,УЧАСТНИКИ!$A$2:$L$1099,4,FALSE)</f>
        <v>#N/A</v>
      </c>
      <c r="D117" s="225" t="e">
        <f>VLOOKUP($F117,УЧАСТНИКИ!$A$2:$L$1099,5,FALSE)</f>
        <v>#N/A</v>
      </c>
      <c r="E117" s="264" t="e">
        <f>VLOOKUP($F117,УЧАСТНИКИ!$A$2:$L$1099,8,FALSE)</f>
        <v>#N/A</v>
      </c>
      <c r="F117" s="268"/>
      <c r="G117" s="268"/>
      <c r="H117" s="268"/>
      <c r="I117" s="268"/>
      <c r="J117" s="180" t="e">
        <f>VLOOKUP($F117,УЧАСТНИКИ!$A$2:$L$1099,9,FALSE)</f>
        <v>#N/A</v>
      </c>
    </row>
    <row r="118" spans="1:11" x14ac:dyDescent="0.25">
      <c r="A118" s="268" t="s">
        <v>71</v>
      </c>
      <c r="B118" s="176" t="e">
        <f>VLOOKUP($F118,УЧАСТНИКИ!$A$2:$L$1099,3,FALSE)</f>
        <v>#N/A</v>
      </c>
      <c r="C118" s="180" t="e">
        <f>VLOOKUP($F118,УЧАСТНИКИ!$A$2:$L$1099,4,FALSE)</f>
        <v>#N/A</v>
      </c>
      <c r="D118" s="225" t="e">
        <f>VLOOKUP($F118,УЧАСТНИКИ!$A$2:$L$1099,5,FALSE)</f>
        <v>#N/A</v>
      </c>
      <c r="E118" s="264" t="e">
        <f>VLOOKUP($F118,УЧАСТНИКИ!$A$2:$L$1099,8,FALSE)</f>
        <v>#N/A</v>
      </c>
      <c r="F118" s="268"/>
      <c r="G118" s="268"/>
      <c r="H118" s="268"/>
      <c r="I118" s="268"/>
      <c r="J118" s="180" t="e">
        <f>VLOOKUP($F118,УЧАСТНИКИ!$A$2:$L$1099,9,FALSE)</f>
        <v>#N/A</v>
      </c>
    </row>
    <row r="119" spans="1:11" x14ac:dyDescent="0.25">
      <c r="A119" s="268" t="s">
        <v>71</v>
      </c>
      <c r="B119" s="176" t="e">
        <f>VLOOKUP($F119,УЧАСТНИКИ!$A$2:$L$1099,3,FALSE)</f>
        <v>#N/A</v>
      </c>
      <c r="C119" s="180" t="e">
        <f>VLOOKUP($F119,УЧАСТНИКИ!$A$2:$L$1099,4,FALSE)</f>
        <v>#N/A</v>
      </c>
      <c r="D119" s="225" t="e">
        <f>VLOOKUP($F119,УЧАСТНИКИ!$A$2:$L$1099,5,FALSE)</f>
        <v>#N/A</v>
      </c>
      <c r="E119" s="264" t="e">
        <f>VLOOKUP($F119,УЧАСТНИКИ!$A$2:$L$1099,8,FALSE)</f>
        <v>#N/A</v>
      </c>
      <c r="F119" s="268"/>
      <c r="G119" s="268"/>
      <c r="H119" s="268"/>
      <c r="I119" s="268"/>
      <c r="J119" s="180" t="e">
        <f>VLOOKUP($F119,УЧАСТНИКИ!$A$2:$L$1099,9,FALSE)</f>
        <v>#N/A</v>
      </c>
    </row>
    <row r="120" spans="1:11" x14ac:dyDescent="0.25">
      <c r="A120" s="268" t="s">
        <v>71</v>
      </c>
      <c r="B120" s="176" t="e">
        <f>VLOOKUP($F120,УЧАСТНИКИ!$A$2:$L$1099,3,FALSE)</f>
        <v>#N/A</v>
      </c>
      <c r="C120" s="180" t="e">
        <f>VLOOKUP($F120,УЧАСТНИКИ!$A$2:$L$1099,4,FALSE)</f>
        <v>#N/A</v>
      </c>
      <c r="D120" s="225" t="e">
        <f>VLOOKUP($F120,УЧАСТНИКИ!$A$2:$L$1099,5,FALSE)</f>
        <v>#N/A</v>
      </c>
      <c r="E120" s="264" t="e">
        <f>VLOOKUP($F120,УЧАСТНИКИ!$A$2:$L$1099,8,FALSE)</f>
        <v>#N/A</v>
      </c>
      <c r="F120" s="268"/>
      <c r="G120" s="268"/>
      <c r="H120" s="268"/>
      <c r="I120" s="268"/>
      <c r="J120" s="180" t="e">
        <f>VLOOKUP($F120,УЧАСТНИКИ!$A$2:$L$1099,9,FALSE)</f>
        <v>#N/A</v>
      </c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ht="15.6" x14ac:dyDescent="0.3">
      <c r="A124" s="267" t="s">
        <v>65</v>
      </c>
      <c r="B124" s="189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ht="15.6" x14ac:dyDescent="0.3">
      <c r="A125" s="267" t="s">
        <v>60</v>
      </c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ht="15.6" x14ac:dyDescent="0.3">
      <c r="A126" s="267" t="s">
        <v>62</v>
      </c>
      <c r="B126" s="267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ht="15.6" x14ac:dyDescent="0.3">
      <c r="A127" s="302" t="s">
        <v>61</v>
      </c>
      <c r="B127" s="302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</sheetData>
  <mergeCells count="7">
    <mergeCell ref="A127:B127"/>
    <mergeCell ref="A1:J1"/>
    <mergeCell ref="A2:J2"/>
    <mergeCell ref="A3:J3"/>
    <mergeCell ref="A4:J4"/>
    <mergeCell ref="A5:J5"/>
    <mergeCell ref="A6:B6"/>
  </mergeCells>
  <pageMargins left="0.7" right="0.7" top="0.75" bottom="0.75" header="0.3" footer="0.3"/>
  <pageSetup paperSize="9" scale="73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N90"/>
  <sheetViews>
    <sheetView view="pageBreakPreview" topLeftCell="A4" zoomScale="115" zoomScaleNormal="80" zoomScaleSheetLayoutView="115" workbookViewId="0">
      <selection activeCell="G29" sqref="G29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1.44140625" style="163" customWidth="1"/>
    <col min="4" max="4" width="46.88671875" style="163" bestFit="1" customWidth="1"/>
    <col min="5" max="5" width="9.6640625" style="163" customWidth="1"/>
    <col min="6" max="6" width="7.6640625" style="163" customWidth="1"/>
    <col min="7" max="7" width="6.88671875" style="163" customWidth="1"/>
    <col min="8" max="8" width="17.6640625" style="163" customWidth="1"/>
    <col min="9" max="9" width="6.88671875" style="163" customWidth="1"/>
    <col min="10" max="10" width="8.3320312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ht="13.8" x14ac:dyDescent="0.25">
      <c r="A4" s="298" t="s">
        <v>211</v>
      </c>
      <c r="B4" s="298"/>
      <c r="C4" s="298"/>
      <c r="D4" s="298"/>
      <c r="E4" s="298"/>
      <c r="F4" s="298"/>
      <c r="G4" s="298"/>
      <c r="H4" s="298"/>
      <c r="I4" s="298"/>
      <c r="J4" s="298"/>
      <c r="K4" s="164"/>
      <c r="L4" s="136"/>
      <c r="M4" s="136"/>
      <c r="N4" s="136"/>
    </row>
    <row r="5" spans="1:14" x14ac:dyDescent="0.25">
      <c r="A5" s="298" t="s">
        <v>230</v>
      </c>
      <c r="B5" s="298"/>
      <c r="C5" s="298"/>
      <c r="D5" s="298"/>
      <c r="E5" s="298"/>
      <c r="F5" s="298"/>
      <c r="G5" s="298"/>
      <c r="H5" s="298"/>
      <c r="I5" s="298"/>
      <c r="J5" s="298"/>
      <c r="K5" s="166"/>
    </row>
    <row r="6" spans="1:14" x14ac:dyDescent="0.25">
      <c r="A6" s="168" t="s">
        <v>232</v>
      </c>
      <c r="C6" s="166"/>
      <c r="D6" s="14"/>
      <c r="E6" s="14"/>
      <c r="I6" s="215"/>
      <c r="J6" s="14" t="s">
        <v>219</v>
      </c>
      <c r="K6" s="166"/>
    </row>
    <row r="7" spans="1:14" ht="12.75" customHeight="1" x14ac:dyDescent="0.25">
      <c r="A7" s="168"/>
      <c r="B7" s="67" t="s">
        <v>182</v>
      </c>
      <c r="C7" s="166" t="s">
        <v>1493</v>
      </c>
      <c r="D7" s="19" t="str">
        <f>d_1</f>
        <v>28.05.2019г.</v>
      </c>
      <c r="E7" s="19"/>
      <c r="G7" s="241"/>
      <c r="H7" s="217"/>
      <c r="I7" s="217"/>
      <c r="J7" s="247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19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176"/>
      <c r="C10" s="177"/>
      <c r="D10" s="225"/>
      <c r="E10" s="264"/>
      <c r="F10" s="175"/>
      <c r="G10" s="175"/>
      <c r="H10" s="175"/>
      <c r="I10" s="175"/>
      <c r="J10" s="180"/>
    </row>
    <row r="11" spans="1:14" x14ac:dyDescent="0.25">
      <c r="A11" s="175" t="s">
        <v>43</v>
      </c>
      <c r="B11" s="176" t="str">
        <f>VLOOKUP($F11,УЧАСТНИКИ!$A$2:$L$1099,3,FALSE)</f>
        <v>Киселева Татьяна</v>
      </c>
      <c r="C11" s="177" t="str">
        <f>VLOOKUP($F11,УЧАСТНИКИ!$A$2:$L$1099,4,FALSE)</f>
        <v>06.02.1997</v>
      </c>
      <c r="D11" s="225" t="str">
        <f>VLOOKUP($F11,УЧАСТНИКИ!$A$2:$L$1099,5,FALSE)</f>
        <v xml:space="preserve">Курганская область </v>
      </c>
      <c r="E11" s="264" t="str">
        <f>VLOOKUP($F11,УЧАСТНИКИ!$A$2:$L$1099,8,FALSE)</f>
        <v>КМС</v>
      </c>
      <c r="F11" s="263" t="s">
        <v>151</v>
      </c>
      <c r="G11" s="175"/>
      <c r="H11" s="175"/>
      <c r="I11" s="175"/>
      <c r="J11" s="180" t="str">
        <f>VLOOKUP($F11,УЧАСТНИКИ!$A$2:$L$1099,9,FALSE)</f>
        <v>К</v>
      </c>
    </row>
    <row r="12" spans="1:14" x14ac:dyDescent="0.25">
      <c r="A12" s="175" t="s">
        <v>44</v>
      </c>
      <c r="B12" s="176" t="str">
        <f>VLOOKUP($F12,УЧАСТНИКИ!$A$2:$L$1099,3,FALSE)</f>
        <v>Гафурова Евгения</v>
      </c>
      <c r="C12" s="177" t="str">
        <f>VLOOKUP($F12,УЧАСТНИКИ!$A$2:$L$1099,4,FALSE)</f>
        <v>22.03.1994</v>
      </c>
      <c r="D12" s="225" t="str">
        <f>VLOOKUP($F12,УЧАСТНИКИ!$A$2:$L$1099,5,FALSE)</f>
        <v xml:space="preserve">Москва </v>
      </c>
      <c r="E12" s="264" t="str">
        <f>VLOOKUP($F12,УЧАСТНИКИ!$A$2:$L$1099,8,FALSE)</f>
        <v>МС</v>
      </c>
      <c r="F12" s="175" t="s">
        <v>1463</v>
      </c>
      <c r="G12" s="175"/>
      <c r="H12" s="175"/>
      <c r="I12" s="175"/>
      <c r="J12" s="180" t="str">
        <f>VLOOKUP($F12,УЧАСТНИКИ!$A$2:$L$1099,9,FALSE)</f>
        <v>Л</v>
      </c>
    </row>
    <row r="13" spans="1:14" x14ac:dyDescent="0.25">
      <c r="A13" s="175" t="s">
        <v>45</v>
      </c>
      <c r="B13" s="176" t="str">
        <f>VLOOKUP($F13,УЧАСТНИКИ!$A$2:$L$1099,3,FALSE)</f>
        <v>Блескина Екатерина</v>
      </c>
      <c r="C13" s="177" t="str">
        <f>VLOOKUP($F13,УЧАСТНИКИ!$A$2:$L$1099,4,FALSE)</f>
        <v>29.01.1993</v>
      </c>
      <c r="D13" s="225" t="str">
        <f>VLOOKUP($F13,УЧАСТНИКИ!$A$2:$L$1099,5,FALSE)</f>
        <v>Красноярский край Санкт-Петербург</v>
      </c>
      <c r="E13" s="264" t="str">
        <f>VLOOKUP($F13,УЧАСТНИКИ!$A$2:$L$1099,8,FALSE)</f>
        <v>МС</v>
      </c>
      <c r="F13" s="175" t="s">
        <v>1275</v>
      </c>
      <c r="G13" s="175"/>
      <c r="H13" s="175"/>
      <c r="I13" s="175"/>
      <c r="J13" s="180" t="str">
        <f>VLOOKUP($F13,УЧАСТНИКИ!$A$2:$L$1099,9,FALSE)</f>
        <v>К</v>
      </c>
      <c r="L13" s="14"/>
    </row>
    <row r="14" spans="1:14" x14ac:dyDescent="0.25">
      <c r="A14" s="175" t="s">
        <v>46</v>
      </c>
      <c r="B14" s="176" t="str">
        <f>VLOOKUP($F14,УЧАСТНИКИ!$A$2:$L$1099,3,FALSE)</f>
        <v>Грошева Александра</v>
      </c>
      <c r="C14" s="177" t="str">
        <f>VLOOKUP($F14,УЧАСТНИКИ!$A$2:$L$1099,4,FALSE)</f>
        <v>19.08.1994</v>
      </c>
      <c r="D14" s="225" t="str">
        <f>VLOOKUP($F14,УЧАСТНИКИ!$A$2:$L$1099,5,FALSE)</f>
        <v xml:space="preserve">Новосибирская область </v>
      </c>
      <c r="E14" s="264" t="str">
        <f>VLOOKUP($F14,УЧАСТНИКИ!$A$2:$L$1099,8,FALSE)</f>
        <v>МС</v>
      </c>
      <c r="F14" s="175" t="s">
        <v>1391</v>
      </c>
      <c r="G14" s="175"/>
      <c r="H14" s="175"/>
      <c r="I14" s="175"/>
      <c r="J14" s="180" t="str">
        <f>VLOOKUP($F14,УЧАСТНИКИ!$A$2:$L$1099,9,FALSE)</f>
        <v>К</v>
      </c>
    </row>
    <row r="15" spans="1:14" x14ac:dyDescent="0.25">
      <c r="A15" s="175" t="s">
        <v>47</v>
      </c>
      <c r="B15" s="176" t="str">
        <f>VLOOKUP($F15,УЧАСТНИКИ!$A$2:$L$1099,3,FALSE)</f>
        <v>Воробьева Анастасия</v>
      </c>
      <c r="C15" s="177" t="str">
        <f>VLOOKUP($F15,УЧАСТНИКИ!$A$2:$L$1099,4,FALSE)</f>
        <v>01.04.1999</v>
      </c>
      <c r="D15" s="225" t="str">
        <f>VLOOKUP($F15,УЧАСТНИКИ!$A$2:$L$1099,5,FALSE)</f>
        <v xml:space="preserve">Воронежская область </v>
      </c>
      <c r="E15" s="264" t="str">
        <f>VLOOKUP($F15,УЧАСТНИКИ!$A$2:$L$1099,8,FALSE)</f>
        <v>КМС</v>
      </c>
      <c r="F15" s="175" t="s">
        <v>1413</v>
      </c>
      <c r="G15" s="175"/>
      <c r="H15" s="175"/>
      <c r="I15" s="175"/>
      <c r="J15" s="180" t="str">
        <f>VLOOKUP($F15,УЧАСТНИКИ!$A$2:$L$1099,9,FALSE)</f>
        <v>К</v>
      </c>
    </row>
    <row r="16" spans="1:14" x14ac:dyDescent="0.25">
      <c r="A16" s="175" t="s">
        <v>48</v>
      </c>
      <c r="B16" s="176" t="str">
        <f>VLOOKUP($F16,УЧАСТНИКИ!$A$2:$L$1099,3,FALSE)</f>
        <v>Елизарова Елизавета</v>
      </c>
      <c r="C16" s="177" t="str">
        <f>VLOOKUP($F16,УЧАСТНИКИ!$A$2:$L$1099,4,FALSE)</f>
        <v>28.01.2001</v>
      </c>
      <c r="D16" s="225" t="str">
        <f>VLOOKUP($F16,УЧАСТНИКИ!$A$2:$L$1099,5,FALSE)</f>
        <v>Челябинская область Свердловская область</v>
      </c>
      <c r="E16" s="264" t="str">
        <f>VLOOKUP($F16,УЧАСТНИКИ!$A$2:$L$1099,8,FALSE)</f>
        <v>КМС</v>
      </c>
      <c r="F16" s="175" t="s">
        <v>158</v>
      </c>
      <c r="G16" s="175"/>
      <c r="H16" s="175"/>
      <c r="I16" s="175"/>
      <c r="J16" s="180" t="str">
        <f>VLOOKUP($F16,УЧАСТНИКИ!$A$2:$L$1099,9,FALSE)</f>
        <v>К</v>
      </c>
    </row>
    <row r="17" spans="1:11" x14ac:dyDescent="0.25">
      <c r="A17" s="175" t="s">
        <v>71</v>
      </c>
      <c r="B17" s="176" t="str">
        <f>VLOOKUP($F17,УЧАСТНИКИ!$A$2:$L$1099,3,FALSE)</f>
        <v>Рытикова Валерия</v>
      </c>
      <c r="C17" s="177" t="str">
        <f>VLOOKUP($F17,УЧАСТНИКИ!$A$2:$L$1099,4,FALSE)</f>
        <v>13.12.1995</v>
      </c>
      <c r="D17" s="225" t="str">
        <f>VLOOKUP($F17,УЧАСТНИКИ!$A$2:$L$1099,5,FALSE)</f>
        <v xml:space="preserve">Воронежская область </v>
      </c>
      <c r="E17" s="264" t="str">
        <f>VLOOKUP($F17,УЧАСТНИКИ!$A$2:$L$1099,8,FALSE)</f>
        <v>КМС</v>
      </c>
      <c r="F17" s="175" t="s">
        <v>1416</v>
      </c>
      <c r="G17" s="175"/>
      <c r="H17" s="175"/>
      <c r="I17" s="175"/>
      <c r="J17" s="180" t="str">
        <f>VLOOKUP($F17,УЧАСТНИКИ!$A$2:$L$1099,9,FALSE)</f>
        <v>К</v>
      </c>
    </row>
    <row r="18" spans="1:11" x14ac:dyDescent="0.25">
      <c r="A18" s="221"/>
      <c r="B18" s="222" t="s">
        <v>50</v>
      </c>
      <c r="C18" s="223"/>
      <c r="D18" s="223"/>
      <c r="E18" s="223"/>
      <c r="F18" s="223"/>
      <c r="G18" s="223"/>
      <c r="H18" s="223"/>
      <c r="I18" s="223"/>
      <c r="J18" s="224"/>
      <c r="K18" s="8"/>
    </row>
    <row r="19" spans="1:11" x14ac:dyDescent="0.25">
      <c r="A19" s="175" t="s">
        <v>42</v>
      </c>
      <c r="B19" s="176"/>
      <c r="C19" s="177"/>
      <c r="D19" s="225"/>
      <c r="E19" s="264"/>
      <c r="F19" s="175"/>
      <c r="G19" s="175"/>
      <c r="H19" s="175"/>
      <c r="I19" s="175"/>
      <c r="J19" s="180"/>
    </row>
    <row r="20" spans="1:11" x14ac:dyDescent="0.25">
      <c r="A20" s="175" t="s">
        <v>43</v>
      </c>
      <c r="B20" s="176" t="str">
        <f>VLOOKUP($F20,УЧАСТНИКИ!$A$2:$L$1099,3,FALSE)</f>
        <v>Клещева Кристина</v>
      </c>
      <c r="C20" s="177" t="str">
        <f>VLOOKUP($F20,УЧАСТНИКИ!$A$2:$L$1099,4,FALSE)</f>
        <v>26.03.1999</v>
      </c>
      <c r="D20" s="225" t="str">
        <f>VLOOKUP($F20,УЧАСТНИКИ!$A$2:$L$1099,5,FALSE)</f>
        <v xml:space="preserve">Челябинская область </v>
      </c>
      <c r="E20" s="264" t="str">
        <f>VLOOKUP($F20,УЧАСТНИКИ!$A$2:$L$1099,8,FALSE)</f>
        <v>МС</v>
      </c>
      <c r="F20" s="175" t="s">
        <v>160</v>
      </c>
      <c r="G20" s="175"/>
      <c r="H20" s="175"/>
      <c r="I20" s="175"/>
      <c r="J20" s="180"/>
    </row>
    <row r="21" spans="1:11" x14ac:dyDescent="0.25">
      <c r="A21" s="175" t="s">
        <v>44</v>
      </c>
      <c r="B21" s="176" t="str">
        <f>VLOOKUP($F21,УЧАСТНИКИ!$A$2:$L$1099,3,FALSE)</f>
        <v>Иванова Елизавета</v>
      </c>
      <c r="C21" s="177" t="str">
        <f>VLOOKUP($F21,УЧАСТНИКИ!$A$2:$L$1099,4,FALSE)</f>
        <v>22.05.1997</v>
      </c>
      <c r="D21" s="225" t="str">
        <f>VLOOKUP($F21,УЧАСТНИКИ!$A$2:$L$1099,5,FALSE)</f>
        <v>Московская область Ярославская область</v>
      </c>
      <c r="E21" s="264" t="str">
        <f>VLOOKUP($F21,УЧАСТНИКИ!$A$2:$L$1099,8,FALSE)</f>
        <v>МС</v>
      </c>
      <c r="F21" s="175" t="s">
        <v>1321</v>
      </c>
      <c r="G21" s="175"/>
      <c r="H21" s="175"/>
      <c r="I21" s="175"/>
      <c r="J21" s="180" t="str">
        <f>VLOOKUP($F21,УЧАСТНИКИ!$A$2:$L$1099,9,FALSE)</f>
        <v>К</v>
      </c>
    </row>
    <row r="22" spans="1:11" x14ac:dyDescent="0.25">
      <c r="A22" s="175" t="s">
        <v>45</v>
      </c>
      <c r="B22" s="176" t="str">
        <f>VLOOKUP($F22,УЧАСТНИКИ!$A$2:$L$1099,3,FALSE)</f>
        <v>Николаева Анастасия</v>
      </c>
      <c r="C22" s="177" t="str">
        <f>VLOOKUP($F22,УЧАСТНИКИ!$A$2:$L$1099,4,FALSE)</f>
        <v>24.09.1995</v>
      </c>
      <c r="D22" s="225" t="str">
        <f>VLOOKUP($F22,УЧАСТНИКИ!$A$2:$L$1099,5,FALSE)</f>
        <v>Московская область Самарская область</v>
      </c>
      <c r="E22" s="264" t="str">
        <f>VLOOKUP($F22,УЧАСТНИКИ!$A$2:$L$1099,8,FALSE)</f>
        <v>МСМК</v>
      </c>
      <c r="F22" s="175" t="s">
        <v>1402</v>
      </c>
      <c r="G22" s="175"/>
      <c r="H22" s="175"/>
      <c r="I22" s="175"/>
      <c r="J22" s="180" t="str">
        <f>VLOOKUP($F22,УЧАСТНИКИ!$A$2:$L$1099,9,FALSE)</f>
        <v>К</v>
      </c>
    </row>
    <row r="23" spans="1:11" x14ac:dyDescent="0.25">
      <c r="A23" s="175" t="s">
        <v>46</v>
      </c>
      <c r="B23" s="176" t="str">
        <f>VLOOKUP($F23,УЧАСТНИКИ!$A$2:$L$1099,3,FALSE)</f>
        <v>Чернышева Елизавета</v>
      </c>
      <c r="C23" s="177" t="str">
        <f>VLOOKUP($F23,УЧАСТНИКИ!$A$2:$L$1099,4,FALSE)</f>
        <v>11.11.1996</v>
      </c>
      <c r="D23" s="225" t="str">
        <f>VLOOKUP($F23,УЧАСТНИКИ!$A$2:$L$1099,5,FALSE)</f>
        <v>Краснодарский край Саратовская область</v>
      </c>
      <c r="E23" s="264" t="str">
        <f>VLOOKUP($F23,УЧАСТНИКИ!$A$2:$L$1099,8,FALSE)</f>
        <v>МС</v>
      </c>
      <c r="F23" s="175" t="s">
        <v>1310</v>
      </c>
      <c r="G23" s="175"/>
      <c r="H23" s="175"/>
      <c r="I23" s="175"/>
      <c r="J23" s="180" t="str">
        <f>VLOOKUP($F23,УЧАСТНИКИ!$A$2:$L$1099,9,FALSE)</f>
        <v>Л</v>
      </c>
    </row>
    <row r="24" spans="1:11" x14ac:dyDescent="0.25">
      <c r="A24" s="175" t="s">
        <v>47</v>
      </c>
      <c r="B24" s="176" t="str">
        <f>VLOOKUP($F24,УЧАСТНИКИ!$A$2:$L$1099,3,FALSE)</f>
        <v>Громова Валерия</v>
      </c>
      <c r="C24" s="177" t="str">
        <f>VLOOKUP($F24,УЧАСТНИКИ!$A$2:$L$1099,4,FALSE)</f>
        <v>08.04.2000</v>
      </c>
      <c r="D24" s="225" t="str">
        <f>VLOOKUP($F24,УЧАСТНИКИ!$A$2:$L$1099,5,FALSE)</f>
        <v xml:space="preserve">Санкт-Петербург </v>
      </c>
      <c r="E24" s="264" t="str">
        <f>VLOOKUP($F24,УЧАСТНИКИ!$A$2:$L$1099,8,FALSE)</f>
        <v>КМС</v>
      </c>
      <c r="F24" s="175" t="s">
        <v>1356</v>
      </c>
      <c r="G24" s="175"/>
      <c r="H24" s="175"/>
      <c r="I24" s="175"/>
      <c r="J24" s="180" t="str">
        <f>VLOOKUP($F24,УЧАСТНИКИ!$A$2:$L$1099,9,FALSE)</f>
        <v>Л</v>
      </c>
    </row>
    <row r="25" spans="1:11" x14ac:dyDescent="0.25">
      <c r="A25" s="175" t="s">
        <v>48</v>
      </c>
      <c r="B25" s="176" t="str">
        <f>VLOOKUP($F25,УЧАСТНИКИ!$A$2:$L$1099,3,FALSE)</f>
        <v>Ефименко Кристина</v>
      </c>
      <c r="C25" s="177" t="str">
        <f>VLOOKUP($F25,УЧАСТНИКИ!$A$2:$L$1099,4,FALSE)</f>
        <v>27.02.1998</v>
      </c>
      <c r="D25" s="225" t="str">
        <f>VLOOKUP($F25,УЧАСТНИКИ!$A$2:$L$1099,5,FALSE)</f>
        <v xml:space="preserve">Челябинская область </v>
      </c>
      <c r="E25" s="264" t="str">
        <f>VLOOKUP($F25,УЧАСТНИКИ!$A$2:$L$1099,8,FALSE)</f>
        <v>КМС</v>
      </c>
      <c r="F25" s="175" t="s">
        <v>159</v>
      </c>
      <c r="G25" s="175"/>
      <c r="H25" s="175"/>
      <c r="I25" s="175"/>
      <c r="J25" s="180" t="str">
        <f>VLOOKUP($F25,УЧАСТНИКИ!$A$2:$L$1099,9,FALSE)</f>
        <v>К</v>
      </c>
    </row>
    <row r="26" spans="1:11" x14ac:dyDescent="0.25">
      <c r="A26" s="175">
        <v>8</v>
      </c>
      <c r="B26" s="176" t="str">
        <f>VLOOKUP($F26,УЧАСТНИКИ!$A$2:$L$1099,3,FALSE)</f>
        <v>Сланова Анастасия</v>
      </c>
      <c r="C26" s="177" t="str">
        <f>VLOOKUP($F26,УЧАСТНИКИ!$A$2:$L$1099,4,FALSE)</f>
        <v>14.04.2002</v>
      </c>
      <c r="D26" s="225" t="str">
        <f>VLOOKUP($F26,УЧАСТНИКИ!$A$2:$L$1099,5,FALSE)</f>
        <v>Россия</v>
      </c>
      <c r="E26" s="264" t="str">
        <f>VLOOKUP($F26,УЧАСТНИКИ!$A$2:$L$1099,8,FALSE)</f>
        <v>КМС</v>
      </c>
      <c r="F26" s="175" t="s">
        <v>1339</v>
      </c>
      <c r="G26" s="175"/>
      <c r="H26" s="175"/>
      <c r="I26" s="175"/>
      <c r="J26" s="180" t="str">
        <f>VLOOKUP($F26,УЧАСТНИКИ!$A$2:$L$1099,9,FALSE)</f>
        <v>Л</v>
      </c>
    </row>
    <row r="27" spans="1:11" x14ac:dyDescent="0.25">
      <c r="A27" s="221"/>
      <c r="B27" s="222" t="s">
        <v>51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5">
      <c r="A28" s="175" t="s">
        <v>42</v>
      </c>
      <c r="B28" s="176"/>
      <c r="C28" s="177"/>
      <c r="D28" s="225"/>
      <c r="E28" s="264"/>
      <c r="F28" s="175"/>
      <c r="G28" s="175"/>
      <c r="H28" s="175"/>
      <c r="I28" s="175"/>
      <c r="J28" s="180"/>
    </row>
    <row r="29" spans="1:11" x14ac:dyDescent="0.25">
      <c r="A29" s="175" t="s">
        <v>43</v>
      </c>
      <c r="B29" s="176" t="str">
        <f>VLOOKUP($F29,УЧАСТНИКИ!$A$2:$L$1099,3,FALSE)</f>
        <v>Манакова  (Решеткина) Ирина</v>
      </c>
      <c r="C29" s="177" t="str">
        <f>VLOOKUP($F29,УЧАСТНИКИ!$A$2:$L$1099,4,FALSE)</f>
        <v>30.01.1989</v>
      </c>
      <c r="D29" s="225" t="str">
        <f>VLOOKUP($F29,УЧАСТНИКИ!$A$2:$L$1099,5,FALSE)</f>
        <v>Москва Санкт-Петербург</v>
      </c>
      <c r="E29" s="264" t="str">
        <f>VLOOKUP($F29,УЧАСТНИКИ!$A$2:$L$1099,8,FALSE)</f>
        <v>МС</v>
      </c>
      <c r="F29" s="175" t="s">
        <v>1364</v>
      </c>
      <c r="G29" s="175"/>
      <c r="H29" s="175"/>
      <c r="I29" s="175"/>
      <c r="J29" s="180" t="str">
        <f>VLOOKUP($F29,УЧАСТНИКИ!$A$2:$L$1099,9,FALSE)</f>
        <v>к</v>
      </c>
    </row>
    <row r="30" spans="1:11" x14ac:dyDescent="0.25">
      <c r="A30" s="175" t="s">
        <v>44</v>
      </c>
      <c r="B30" s="176" t="str">
        <f>VLOOKUP($F30,УЧАСТНИКИ!$A$2:$L$1099,3,FALSE)</f>
        <v>Чекан Полина</v>
      </c>
      <c r="C30" s="177" t="str">
        <f>VLOOKUP($F30,УЧАСТНИКИ!$A$2:$L$1099,4,FALSE)</f>
        <v>17.11.1999</v>
      </c>
      <c r="D30" s="225" t="str">
        <f>VLOOKUP($F30,УЧАСТНИКИ!$A$2:$L$1099,5,FALSE)</f>
        <v xml:space="preserve">Москва </v>
      </c>
      <c r="E30" s="264" t="str">
        <f>VLOOKUP($F30,УЧАСТНИКИ!$A$2:$L$1099,8,FALSE)</f>
        <v>КМС</v>
      </c>
      <c r="F30" s="175" t="s">
        <v>1473</v>
      </c>
      <c r="G30" s="175"/>
      <c r="H30" s="175"/>
      <c r="I30" s="175"/>
      <c r="J30" s="180" t="str">
        <f>VLOOKUP($F30,УЧАСТНИКИ!$A$2:$L$1099,9,FALSE)</f>
        <v>Л</v>
      </c>
    </row>
    <row r="31" spans="1:11" x14ac:dyDescent="0.25">
      <c r="A31" s="175" t="s">
        <v>45</v>
      </c>
      <c r="B31" s="176" t="str">
        <f>VLOOKUP($F31,УЧАСТНИКИ!$A$2:$L$1099,3,FALSE)</f>
        <v>Ватропина Анна</v>
      </c>
      <c r="C31" s="177" t="str">
        <f>VLOOKUP($F31,УЧАСТНИКИ!$A$2:$L$1099,4,FALSE)</f>
        <v>05.10.1990</v>
      </c>
      <c r="D31" s="225" t="str">
        <f>VLOOKUP($F31,УЧАСТНИКИ!$A$2:$L$1099,5,FALSE)</f>
        <v xml:space="preserve">Республика Татарстан </v>
      </c>
      <c r="E31" s="264" t="str">
        <f>VLOOKUP($F31,УЧАСТНИКИ!$A$2:$L$1099,8,FALSE)</f>
        <v>МС</v>
      </c>
      <c r="F31" s="175" t="s">
        <v>1322</v>
      </c>
      <c r="G31" s="175"/>
      <c r="H31" s="175"/>
      <c r="I31" s="175"/>
      <c r="J31" s="180" t="str">
        <f>VLOOKUP($F31,УЧАСТНИКИ!$A$2:$L$1099,9,FALSE)</f>
        <v>К</v>
      </c>
    </row>
    <row r="32" spans="1:11" x14ac:dyDescent="0.25">
      <c r="A32" s="175" t="s">
        <v>46</v>
      </c>
      <c r="B32" s="176" t="str">
        <f>VLOOKUP($F32,УЧАСТНИКИ!$A$2:$L$1099,3,FALSE)</f>
        <v>Печёнкина Вероника</v>
      </c>
      <c r="C32" s="177" t="str">
        <f>VLOOKUP($F32,УЧАСТНИКИ!$A$2:$L$1099,4,FALSE)</f>
        <v>31.08.1997</v>
      </c>
      <c r="D32" s="225" t="str">
        <f>VLOOKUP($F32,УЧАСТНИКИ!$A$2:$L$1099,5,FALSE)</f>
        <v xml:space="preserve">Новосибирская область </v>
      </c>
      <c r="E32" s="264" t="str">
        <f>VLOOKUP($F32,УЧАСТНИКИ!$A$2:$L$1099,8,FALSE)</f>
        <v>МС</v>
      </c>
      <c r="F32" s="175" t="s">
        <v>1394</v>
      </c>
      <c r="G32" s="175"/>
      <c r="H32" s="175"/>
      <c r="I32" s="175"/>
      <c r="J32" s="180" t="str">
        <f>VLOOKUP($F32,УЧАСТНИКИ!$A$2:$L$1099,9,FALSE)</f>
        <v>К</v>
      </c>
    </row>
    <row r="33" spans="1:12" x14ac:dyDescent="0.25">
      <c r="A33" s="175" t="s">
        <v>47</v>
      </c>
      <c r="B33" s="176" t="str">
        <f>VLOOKUP($F33,УЧАСТНИКИ!$A$2:$L$1099,3,FALSE)</f>
        <v>Думен (Рябенко) Елена</v>
      </c>
      <c r="C33" s="177" t="str">
        <f>VLOOKUP($F33,УЧАСТНИКИ!$A$2:$L$1099,4,FALSE)</f>
        <v>13.01.1994</v>
      </c>
      <c r="D33" s="225" t="str">
        <f>VLOOKUP($F33,УЧАСТНИКИ!$A$2:$L$1099,5,FALSE)</f>
        <v>Краснодарский край Карачаево-Черкесская республика</v>
      </c>
      <c r="E33" s="264" t="str">
        <f>VLOOKUP($F33,УЧАСТНИКИ!$A$2:$L$1099,8,FALSE)</f>
        <v>МС</v>
      </c>
      <c r="F33" s="175" t="s">
        <v>92</v>
      </c>
      <c r="G33" s="175"/>
      <c r="H33" s="175"/>
      <c r="I33" s="175"/>
      <c r="J33" s="180" t="str">
        <f>VLOOKUP($F33,УЧАСТНИКИ!$A$2:$L$1099,9,FALSE)</f>
        <v>К</v>
      </c>
    </row>
    <row r="34" spans="1:12" x14ac:dyDescent="0.25">
      <c r="A34" s="175" t="s">
        <v>48</v>
      </c>
      <c r="B34" s="176" t="str">
        <f>VLOOKUP($F34,УЧАСТНИКИ!$A$2:$L$1099,3,FALSE)</f>
        <v>Ефимова Полина</v>
      </c>
      <c r="C34" s="177" t="str">
        <f>VLOOKUP($F34,УЧАСТНИКИ!$A$2:$L$1099,4,FALSE)</f>
        <v>16.12.2001</v>
      </c>
      <c r="D34" s="225" t="str">
        <f>VLOOKUP($F34,УЧАСТНИКИ!$A$2:$L$1099,5,FALSE)</f>
        <v xml:space="preserve">Курганская область </v>
      </c>
      <c r="E34" s="264" t="str">
        <f>VLOOKUP($F34,УЧАСТНИКИ!$A$2:$L$1099,8,FALSE)</f>
        <v>КМС</v>
      </c>
      <c r="F34" s="175" t="s">
        <v>150</v>
      </c>
      <c r="G34" s="175"/>
      <c r="H34" s="175"/>
      <c r="I34" s="175"/>
      <c r="J34" s="180" t="str">
        <f>VLOOKUP($F34,УЧАСТНИКИ!$A$2:$L$1099,9,FALSE)</f>
        <v>К</v>
      </c>
    </row>
    <row r="35" spans="1:12" x14ac:dyDescent="0.25">
      <c r="A35" s="175">
        <v>8</v>
      </c>
      <c r="B35" s="176"/>
      <c r="C35" s="177"/>
      <c r="D35" s="225"/>
      <c r="E35" s="264"/>
      <c r="F35" s="175"/>
      <c r="G35" s="175"/>
      <c r="H35" s="175"/>
      <c r="I35" s="175"/>
      <c r="J35" s="180"/>
    </row>
    <row r="36" spans="1:12" x14ac:dyDescent="0.25">
      <c r="K36" s="28"/>
    </row>
    <row r="37" spans="1:12" ht="15.6" x14ac:dyDescent="0.3">
      <c r="A37" s="228" t="s">
        <v>65</v>
      </c>
      <c r="B37" s="189"/>
      <c r="D37" s="228"/>
      <c r="E37" s="262"/>
      <c r="J37" s="28"/>
      <c r="K37" s="28"/>
    </row>
    <row r="38" spans="1:12" ht="15.6" x14ac:dyDescent="0.3">
      <c r="A38" s="228" t="s">
        <v>60</v>
      </c>
      <c r="K38" s="28"/>
    </row>
    <row r="39" spans="1:12" ht="15.6" x14ac:dyDescent="0.3">
      <c r="A39" s="228" t="s">
        <v>62</v>
      </c>
      <c r="B39" s="228"/>
      <c r="K39" s="28"/>
    </row>
    <row r="40" spans="1:12" ht="15.6" x14ac:dyDescent="0.3">
      <c r="A40" s="302" t="s">
        <v>61</v>
      </c>
      <c r="B40" s="302"/>
      <c r="K40" s="28"/>
    </row>
    <row r="41" spans="1:12" ht="15.75" customHeight="1" x14ac:dyDescent="0.25">
      <c r="L41" s="28"/>
    </row>
    <row r="42" spans="1:12" ht="15.75" customHeight="1" x14ac:dyDescent="0.25">
      <c r="L42" s="28"/>
    </row>
    <row r="43" spans="1:12" ht="15.75" customHeight="1" x14ac:dyDescent="0.25">
      <c r="L43" s="28"/>
    </row>
    <row r="44" spans="1:12" ht="15.75" customHeight="1" x14ac:dyDescent="0.25">
      <c r="L44" s="28"/>
    </row>
    <row r="45" spans="1:12" ht="15.75" customHeight="1" x14ac:dyDescent="0.25">
      <c r="L45" s="28"/>
    </row>
    <row r="46" spans="1:12" ht="15.75" customHeight="1" x14ac:dyDescent="0.25">
      <c r="A46" s="28"/>
      <c r="B46" s="190"/>
      <c r="C46" s="28"/>
      <c r="D46" s="28"/>
      <c r="E46" s="28"/>
      <c r="F46" s="28"/>
      <c r="G46" s="28"/>
      <c r="H46" s="28"/>
      <c r="I46" s="28"/>
      <c r="J46" s="28"/>
      <c r="K46" s="28"/>
      <c r="L46" s="28"/>
    </row>
    <row r="47" spans="1:12" ht="15.75" customHeight="1" x14ac:dyDescent="0.25">
      <c r="A47" s="35"/>
      <c r="B47" s="229"/>
      <c r="C47" s="230"/>
      <c r="D47" s="231"/>
      <c r="E47" s="231"/>
      <c r="F47" s="35"/>
      <c r="G47" s="35"/>
      <c r="H47" s="35"/>
      <c r="I47" s="35"/>
      <c r="J47" s="35"/>
      <c r="K47" s="230"/>
      <c r="L47" s="28"/>
    </row>
    <row r="48" spans="1:12" ht="15.75" customHeight="1" x14ac:dyDescent="0.25">
      <c r="A48" s="35"/>
      <c r="B48" s="34"/>
      <c r="C48" s="230"/>
      <c r="D48" s="231"/>
      <c r="E48" s="231"/>
      <c r="F48" s="35"/>
      <c r="G48" s="35"/>
      <c r="H48" s="35"/>
      <c r="I48" s="35"/>
      <c r="J48" s="35"/>
      <c r="K48" s="230"/>
    </row>
    <row r="49" spans="1:11" ht="15.75" customHeight="1" x14ac:dyDescent="0.25">
      <c r="A49" s="35"/>
      <c r="B49" s="232"/>
      <c r="C49" s="230"/>
      <c r="D49" s="231"/>
      <c r="E49" s="231"/>
      <c r="F49" s="35"/>
      <c r="G49" s="35"/>
      <c r="H49" s="35"/>
      <c r="I49" s="35"/>
      <c r="J49" s="35"/>
      <c r="K49" s="230"/>
    </row>
    <row r="50" spans="1:11" ht="15.75" customHeight="1" x14ac:dyDescent="0.25">
      <c r="A50" s="35"/>
      <c r="B50" s="232"/>
      <c r="C50" s="230"/>
      <c r="D50" s="231"/>
      <c r="E50" s="231"/>
      <c r="F50" s="35"/>
      <c r="G50" s="35"/>
      <c r="H50" s="35"/>
      <c r="I50" s="35"/>
      <c r="J50" s="35"/>
      <c r="K50" s="230"/>
    </row>
    <row r="51" spans="1:11" ht="15.75" customHeight="1" x14ac:dyDescent="0.25">
      <c r="A51" s="35"/>
      <c r="B51" s="232"/>
      <c r="C51" s="230"/>
      <c r="D51" s="231"/>
      <c r="E51" s="231"/>
      <c r="F51" s="35"/>
      <c r="G51" s="35"/>
      <c r="H51" s="35"/>
      <c r="I51" s="35"/>
      <c r="J51" s="35"/>
      <c r="K51" s="230"/>
    </row>
    <row r="52" spans="1:11" ht="15.75" customHeight="1" x14ac:dyDescent="0.25">
      <c r="A52" s="35"/>
      <c r="B52" s="232"/>
      <c r="C52" s="230"/>
      <c r="D52" s="231"/>
      <c r="E52" s="231"/>
      <c r="F52" s="35"/>
      <c r="G52" s="35"/>
      <c r="H52" s="35"/>
      <c r="I52" s="35"/>
      <c r="J52" s="35"/>
      <c r="K52" s="230"/>
    </row>
    <row r="53" spans="1:11" ht="15.75" customHeight="1" x14ac:dyDescent="0.25">
      <c r="A53" s="35"/>
      <c r="B53" s="232"/>
      <c r="C53" s="230"/>
      <c r="D53" s="231"/>
      <c r="E53" s="231"/>
      <c r="F53" s="35"/>
      <c r="G53" s="35"/>
      <c r="H53" s="35"/>
      <c r="I53" s="35"/>
      <c r="J53" s="35"/>
      <c r="K53" s="230"/>
    </row>
    <row r="54" spans="1:11" ht="15.75" customHeight="1" x14ac:dyDescent="0.25">
      <c r="A54" s="35"/>
      <c r="B54" s="232"/>
      <c r="C54" s="230"/>
      <c r="D54" s="231"/>
      <c r="E54" s="231"/>
      <c r="F54" s="35"/>
      <c r="G54" s="35"/>
      <c r="H54" s="35"/>
      <c r="I54" s="35"/>
      <c r="J54" s="35"/>
      <c r="K54" s="230"/>
    </row>
    <row r="55" spans="1:11" ht="15.75" customHeight="1" x14ac:dyDescent="0.25">
      <c r="A55" s="28"/>
      <c r="B55" s="190"/>
      <c r="C55" s="28"/>
      <c r="D55" s="28"/>
      <c r="E55" s="28"/>
      <c r="F55" s="28"/>
      <c r="G55" s="28"/>
      <c r="H55" s="28"/>
      <c r="I55" s="28"/>
      <c r="J55" s="28"/>
      <c r="K55" s="28"/>
    </row>
    <row r="56" spans="1:11" ht="15.75" customHeight="1" x14ac:dyDescent="0.25">
      <c r="A56" s="35"/>
      <c r="B56" s="229"/>
      <c r="C56" s="230"/>
      <c r="D56" s="231"/>
      <c r="E56" s="231"/>
      <c r="F56" s="35"/>
      <c r="G56" s="35"/>
      <c r="H56" s="35"/>
      <c r="I56" s="35"/>
      <c r="J56" s="35"/>
      <c r="K56" s="230"/>
    </row>
    <row r="57" spans="1:11" ht="15.75" customHeight="1" x14ac:dyDescent="0.25">
      <c r="A57" s="35"/>
      <c r="B57" s="229"/>
      <c r="C57" s="230"/>
      <c r="D57" s="231"/>
      <c r="E57" s="231"/>
      <c r="F57" s="35"/>
      <c r="G57" s="35"/>
      <c r="H57" s="35"/>
      <c r="I57" s="35"/>
      <c r="J57" s="35"/>
      <c r="K57" s="230"/>
    </row>
    <row r="58" spans="1:11" ht="15.75" customHeight="1" x14ac:dyDescent="0.25">
      <c r="A58" s="35"/>
      <c r="B58" s="229"/>
      <c r="C58" s="230"/>
      <c r="D58" s="231"/>
      <c r="E58" s="231"/>
      <c r="F58" s="35"/>
      <c r="G58" s="35"/>
      <c r="H58" s="35"/>
      <c r="I58" s="35"/>
      <c r="J58" s="35"/>
      <c r="K58" s="230"/>
    </row>
    <row r="59" spans="1:11" ht="15.75" customHeight="1" x14ac:dyDescent="0.25">
      <c r="A59" s="35"/>
      <c r="B59" s="229"/>
      <c r="C59" s="230"/>
      <c r="D59" s="231"/>
      <c r="E59" s="231"/>
      <c r="F59" s="35"/>
      <c r="G59" s="35"/>
      <c r="H59" s="35"/>
      <c r="I59" s="35"/>
      <c r="J59" s="35"/>
      <c r="K59" s="230"/>
    </row>
    <row r="60" spans="1:11" ht="15.75" customHeight="1" x14ac:dyDescent="0.25">
      <c r="A60" s="35"/>
      <c r="B60" s="229"/>
      <c r="C60" s="230"/>
      <c r="D60" s="231"/>
      <c r="E60" s="231"/>
      <c r="F60" s="35"/>
      <c r="G60" s="35"/>
      <c r="H60" s="35"/>
      <c r="I60" s="35"/>
      <c r="J60" s="35"/>
      <c r="K60" s="230"/>
    </row>
    <row r="61" spans="1:11" ht="15.75" customHeight="1" x14ac:dyDescent="0.25">
      <c r="A61" s="35"/>
      <c r="B61" s="229"/>
      <c r="C61" s="230"/>
      <c r="D61" s="231"/>
      <c r="E61" s="231"/>
      <c r="F61" s="35"/>
      <c r="G61" s="35"/>
      <c r="H61" s="35"/>
      <c r="I61" s="35"/>
      <c r="J61" s="35"/>
      <c r="K61" s="230"/>
    </row>
    <row r="62" spans="1:11" ht="15.75" customHeight="1" x14ac:dyDescent="0.25">
      <c r="A62" s="35"/>
      <c r="B62" s="229"/>
      <c r="C62" s="230"/>
      <c r="D62" s="231"/>
      <c r="E62" s="231"/>
      <c r="F62" s="35"/>
      <c r="G62" s="35"/>
      <c r="H62" s="35"/>
      <c r="I62" s="35"/>
      <c r="J62" s="35"/>
      <c r="K62" s="230"/>
    </row>
    <row r="63" spans="1:11" ht="15.75" customHeight="1" x14ac:dyDescent="0.25">
      <c r="A63" s="35"/>
      <c r="B63" s="229"/>
      <c r="C63" s="230"/>
      <c r="D63" s="231"/>
      <c r="E63" s="231"/>
      <c r="F63" s="35"/>
      <c r="G63" s="35"/>
      <c r="H63" s="35"/>
      <c r="I63" s="35"/>
      <c r="J63" s="35"/>
      <c r="K63" s="230"/>
    </row>
    <row r="64" spans="1:1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</sheetData>
  <mergeCells count="6">
    <mergeCell ref="A40:B40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72" bottom="0.55118110236220474" header="0.27559055118110237" footer="0.19685039370078741"/>
  <pageSetup paperSize="9" scale="9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M81"/>
  <sheetViews>
    <sheetView view="pageBreakPreview" zoomScale="60" zoomScaleNormal="80" workbookViewId="0">
      <selection activeCell="A4" sqref="A4:K4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19.44140625" style="163" customWidth="1"/>
    <col min="5" max="5" width="9.6640625" style="163" customWidth="1"/>
    <col min="6" max="6" width="7.6640625" style="163" customWidth="1"/>
    <col min="7" max="8" width="6.88671875" style="163" customWidth="1"/>
    <col min="9" max="9" width="17.6640625" style="163" customWidth="1"/>
    <col min="10" max="10" width="6" style="163" customWidth="1"/>
    <col min="11" max="16384" width="9.109375" style="163"/>
  </cols>
  <sheetData>
    <row r="1" spans="1:13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</row>
    <row r="2" spans="1:13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</row>
    <row r="3" spans="1:13" ht="15" customHeight="1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</row>
    <row r="4" spans="1:13" ht="14.4" customHeight="1" x14ac:dyDescent="0.25">
      <c r="A4" s="298" t="s">
        <v>211</v>
      </c>
      <c r="B4" s="298"/>
      <c r="C4" s="298"/>
      <c r="D4" s="298"/>
      <c r="E4" s="298"/>
      <c r="F4" s="298"/>
      <c r="G4" s="298"/>
      <c r="H4" s="298"/>
      <c r="I4" s="298"/>
      <c r="J4" s="298"/>
      <c r="K4" s="298"/>
    </row>
    <row r="5" spans="1:13" x14ac:dyDescent="0.25">
      <c r="A5" s="298" t="s">
        <v>230</v>
      </c>
      <c r="B5" s="298"/>
      <c r="C5" s="298"/>
      <c r="D5" s="298"/>
      <c r="E5" s="298"/>
      <c r="F5" s="298"/>
      <c r="G5" s="298"/>
      <c r="H5" s="298"/>
      <c r="I5" s="298"/>
      <c r="J5" s="298"/>
      <c r="K5" s="298"/>
    </row>
    <row r="6" spans="1:13" x14ac:dyDescent="0.25">
      <c r="A6" s="168" t="s">
        <v>205</v>
      </c>
      <c r="C6" s="166"/>
      <c r="D6" s="14"/>
      <c r="E6" s="14"/>
      <c r="I6" s="67"/>
      <c r="J6" s="215"/>
      <c r="K6" s="14" t="s">
        <v>219</v>
      </c>
    </row>
    <row r="7" spans="1:13" ht="12.75" customHeight="1" x14ac:dyDescent="0.25">
      <c r="A7" s="168"/>
      <c r="B7" s="20" t="s">
        <v>183</v>
      </c>
      <c r="C7" s="166" t="s">
        <v>103</v>
      </c>
      <c r="D7" s="19" t="str">
        <f>d_1</f>
        <v>28.05.2019г.</v>
      </c>
      <c r="E7" s="19"/>
      <c r="H7" s="217"/>
      <c r="I7" s="234"/>
      <c r="J7" s="166"/>
      <c r="K7" s="247" t="str">
        <f>d_5</f>
        <v>г. Сочи, ул. Бзугу 2, ст. им. Славы Метревели</v>
      </c>
    </row>
    <row r="8" spans="1:13" ht="26.25" customHeight="1" thickBot="1" x14ac:dyDescent="0.3">
      <c r="A8" s="219" t="s">
        <v>64</v>
      </c>
      <c r="B8" s="219" t="s">
        <v>193</v>
      </c>
      <c r="C8" s="219" t="s">
        <v>59</v>
      </c>
      <c r="D8" s="219" t="s">
        <v>90</v>
      </c>
      <c r="E8" s="253" t="s">
        <v>231</v>
      </c>
      <c r="F8" s="253" t="s">
        <v>39</v>
      </c>
      <c r="G8" s="253" t="s">
        <v>95</v>
      </c>
      <c r="H8" s="220" t="s">
        <v>96</v>
      </c>
      <c r="I8" s="219" t="s">
        <v>97</v>
      </c>
      <c r="J8" s="219" t="s">
        <v>53</v>
      </c>
      <c r="K8" s="219" t="s">
        <v>66</v>
      </c>
    </row>
    <row r="9" spans="1:13" ht="13.8" thickBot="1" x14ac:dyDescent="0.3">
      <c r="A9" s="235"/>
      <c r="B9" s="236"/>
      <c r="C9" s="237"/>
      <c r="D9" s="237"/>
      <c r="E9" s="242"/>
      <c r="F9" s="242"/>
      <c r="G9" s="242"/>
      <c r="H9" s="237"/>
      <c r="I9" s="237"/>
      <c r="J9" s="237"/>
      <c r="K9" s="238"/>
    </row>
    <row r="10" spans="1:13" ht="15.75" customHeight="1" x14ac:dyDescent="0.25">
      <c r="A10" s="239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175"/>
      <c r="G10" s="175"/>
      <c r="H10" s="175"/>
      <c r="I10" s="175"/>
      <c r="J10" s="175"/>
      <c r="K10" s="180" t="e">
        <f>VLOOKUP($F10,УЧАСТНИКИ!$A$2:$L$1099,9,FALSE)</f>
        <v>#N/A</v>
      </c>
    </row>
    <row r="11" spans="1:13" ht="15.75" customHeight="1" x14ac:dyDescent="0.25">
      <c r="A11" s="175" t="s">
        <v>43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75"/>
      <c r="K11" s="180" t="e">
        <f>VLOOKUP($F11,УЧАСТНИКИ!$A$2:$L$1099,9,FALSE)</f>
        <v>#N/A</v>
      </c>
    </row>
    <row r="12" spans="1:13" ht="15.75" customHeight="1" x14ac:dyDescent="0.25">
      <c r="A12" s="175" t="s">
        <v>44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75"/>
      <c r="K12" s="180" t="e">
        <f>VLOOKUP($F12,УЧАСТНИКИ!$A$2:$L$1099,9,FALSE)</f>
        <v>#N/A</v>
      </c>
    </row>
    <row r="13" spans="1:13" ht="15.75" customHeight="1" x14ac:dyDescent="0.25">
      <c r="A13" s="175" t="s">
        <v>45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75"/>
      <c r="K13" s="180" t="e">
        <f>VLOOKUP($F13,УЧАСТНИКИ!$A$2:$L$1099,9,FALSE)</f>
        <v>#N/A</v>
      </c>
      <c r="M13" s="14"/>
    </row>
    <row r="14" spans="1:13" ht="15.75" customHeight="1" x14ac:dyDescent="0.25">
      <c r="A14" s="175" t="s">
        <v>46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75"/>
      <c r="K14" s="180" t="e">
        <f>VLOOKUP($F14,УЧАСТНИКИ!$A$2:$L$1099,9,FALSE)</f>
        <v>#N/A</v>
      </c>
    </row>
    <row r="15" spans="1:13" ht="15.75" customHeight="1" x14ac:dyDescent="0.25">
      <c r="A15" s="175" t="s">
        <v>47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75"/>
      <c r="K15" s="180" t="e">
        <f>VLOOKUP($F15,УЧАСТНИКИ!$A$2:$L$1099,9,FALSE)</f>
        <v>#N/A</v>
      </c>
    </row>
    <row r="16" spans="1:13" ht="15.75" customHeight="1" x14ac:dyDescent="0.25">
      <c r="A16" s="175" t="s">
        <v>48</v>
      </c>
      <c r="B16" s="176" t="e">
        <f>VLOOKUP($F16,УЧАСТНИКИ!$A$2:$L$1099,3,FALSE)</f>
        <v>#N/A</v>
      </c>
      <c r="C16" s="180" t="e">
        <f>VLOOKUP($F16,УЧАСТНИКИ!$A$2:$L$1099,4,FALSE)</f>
        <v>#N/A</v>
      </c>
      <c r="D16" s="225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75"/>
      <c r="K16" s="180" t="e">
        <f>VLOOKUP($F16,УЧАСТНИКИ!$A$2:$L$1099,9,FALSE)</f>
        <v>#N/A</v>
      </c>
    </row>
    <row r="17" spans="1:11" ht="15.75" customHeight="1" x14ac:dyDescent="0.25">
      <c r="A17" s="175">
        <v>8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75"/>
      <c r="K17" s="180" t="e">
        <f>VLOOKUP($F17,УЧАСТНИКИ!$A$2:$L$1099,9,FALSE)</f>
        <v>#N/A</v>
      </c>
    </row>
    <row r="18" spans="1:11" x14ac:dyDescent="0.25">
      <c r="K18" s="28"/>
    </row>
    <row r="19" spans="1:11" ht="15.6" x14ac:dyDescent="0.3">
      <c r="A19" s="228"/>
      <c r="B19" s="189"/>
      <c r="C19" s="228"/>
      <c r="D19" s="228"/>
      <c r="E19" s="262"/>
      <c r="F19" s="228"/>
      <c r="G19" s="35"/>
      <c r="H19" s="228"/>
      <c r="I19" s="240"/>
      <c r="J19" s="28"/>
      <c r="K19" s="28"/>
    </row>
    <row r="20" spans="1:11" ht="15.75" customHeight="1" x14ac:dyDescent="0.3">
      <c r="A20" s="228" t="s">
        <v>65</v>
      </c>
      <c r="B20" s="189"/>
      <c r="K20" s="28"/>
    </row>
    <row r="21" spans="1:11" ht="15.75" customHeight="1" x14ac:dyDescent="0.3">
      <c r="A21" s="228" t="s">
        <v>60</v>
      </c>
      <c r="K21" s="28"/>
    </row>
    <row r="22" spans="1:11" ht="15.75" customHeight="1" x14ac:dyDescent="0.3">
      <c r="A22" s="228" t="s">
        <v>62</v>
      </c>
      <c r="B22" s="228"/>
      <c r="K22" s="28"/>
    </row>
    <row r="23" spans="1:11" ht="15.75" customHeight="1" x14ac:dyDescent="0.3">
      <c r="A23" s="302" t="s">
        <v>61</v>
      </c>
      <c r="B23" s="302"/>
      <c r="K23" s="28"/>
    </row>
    <row r="24" spans="1:11" ht="15.75" customHeight="1" x14ac:dyDescent="0.3">
      <c r="B24" s="228"/>
      <c r="K24" s="28"/>
    </row>
    <row r="25" spans="1:11" ht="15.75" customHeight="1" x14ac:dyDescent="0.3">
      <c r="B25" s="228"/>
      <c r="K25" s="28"/>
    </row>
    <row r="26" spans="1:11" ht="15.75" customHeight="1" x14ac:dyDescent="0.3">
      <c r="B26" s="228"/>
      <c r="K26" s="28"/>
    </row>
    <row r="27" spans="1:11" ht="15.75" customHeight="1" x14ac:dyDescent="0.3">
      <c r="B27" s="228"/>
      <c r="K27" s="28"/>
    </row>
    <row r="28" spans="1:11" ht="15.75" customHeight="1" x14ac:dyDescent="0.25">
      <c r="K28" s="28"/>
    </row>
    <row r="29" spans="1:11" ht="15.75" customHeight="1" x14ac:dyDescent="0.25">
      <c r="K29" s="28"/>
    </row>
    <row r="30" spans="1:11" ht="15.75" customHeight="1" x14ac:dyDescent="0.25">
      <c r="K30" s="28"/>
    </row>
    <row r="31" spans="1:11" ht="15.75" customHeight="1" x14ac:dyDescent="0.25">
      <c r="K31" s="28"/>
    </row>
    <row r="32" spans="1:11" ht="15.75" customHeight="1" x14ac:dyDescent="0.25">
      <c r="K32" s="28"/>
    </row>
    <row r="33" spans="1:11" ht="15.75" customHeight="1" x14ac:dyDescent="0.25">
      <c r="K33" s="28"/>
    </row>
    <row r="34" spans="1:11" ht="15.75" customHeight="1" x14ac:dyDescent="0.25">
      <c r="K34" s="28"/>
    </row>
    <row r="35" spans="1:11" ht="15.75" customHeight="1" x14ac:dyDescent="0.25">
      <c r="K35" s="28"/>
    </row>
    <row r="36" spans="1:11" ht="15.75" customHeight="1" x14ac:dyDescent="0.25">
      <c r="K36" s="28"/>
    </row>
    <row r="37" spans="1:11" ht="15.75" customHeight="1" x14ac:dyDescent="0.25">
      <c r="A37" s="28"/>
      <c r="B37" s="190"/>
      <c r="C37" s="28"/>
      <c r="D37" s="28"/>
      <c r="E37" s="28"/>
      <c r="F37" s="28"/>
      <c r="G37" s="28"/>
      <c r="H37" s="28"/>
      <c r="I37" s="28"/>
      <c r="J37" s="28"/>
      <c r="K37" s="28"/>
    </row>
    <row r="38" spans="1:11" ht="15.75" customHeight="1" x14ac:dyDescent="0.25">
      <c r="A38" s="35"/>
      <c r="B38" s="229"/>
      <c r="C38" s="230"/>
      <c r="D38" s="231"/>
      <c r="E38" s="231"/>
      <c r="F38" s="35"/>
      <c r="G38" s="35"/>
      <c r="H38" s="35"/>
      <c r="I38" s="35"/>
      <c r="J38" s="230"/>
      <c r="K38" s="28"/>
    </row>
    <row r="39" spans="1:11" ht="15.75" customHeight="1" x14ac:dyDescent="0.25">
      <c r="A39" s="35"/>
      <c r="B39" s="34"/>
      <c r="C39" s="230"/>
      <c r="D39" s="231"/>
      <c r="E39" s="231"/>
      <c r="F39" s="35"/>
      <c r="G39" s="35"/>
      <c r="H39" s="35"/>
      <c r="I39" s="35"/>
      <c r="J39" s="230"/>
    </row>
    <row r="40" spans="1:11" ht="15.75" customHeight="1" x14ac:dyDescent="0.25">
      <c r="A40" s="35"/>
      <c r="B40" s="232"/>
      <c r="C40" s="230"/>
      <c r="D40" s="231"/>
      <c r="E40" s="231"/>
      <c r="F40" s="35"/>
      <c r="G40" s="35"/>
      <c r="H40" s="35"/>
      <c r="I40" s="35"/>
      <c r="J40" s="230"/>
    </row>
    <row r="41" spans="1:11" ht="15.75" customHeight="1" x14ac:dyDescent="0.25">
      <c r="A41" s="35"/>
      <c r="B41" s="232"/>
      <c r="C41" s="230"/>
      <c r="D41" s="231"/>
      <c r="E41" s="231"/>
      <c r="F41" s="35"/>
      <c r="G41" s="35"/>
      <c r="H41" s="35"/>
      <c r="I41" s="35"/>
      <c r="J41" s="230"/>
    </row>
    <row r="42" spans="1:11" ht="15.75" customHeight="1" x14ac:dyDescent="0.25">
      <c r="A42" s="35"/>
      <c r="B42" s="232"/>
      <c r="C42" s="230"/>
      <c r="D42" s="231"/>
      <c r="E42" s="231"/>
      <c r="F42" s="35"/>
      <c r="G42" s="35"/>
      <c r="H42" s="35"/>
      <c r="I42" s="35"/>
      <c r="J42" s="230"/>
    </row>
    <row r="43" spans="1:11" ht="15.75" customHeight="1" x14ac:dyDescent="0.25">
      <c r="A43" s="35"/>
      <c r="B43" s="232"/>
      <c r="C43" s="230"/>
      <c r="D43" s="231"/>
      <c r="E43" s="231"/>
      <c r="F43" s="35"/>
      <c r="G43" s="35"/>
      <c r="H43" s="35"/>
      <c r="I43" s="35"/>
      <c r="J43" s="230"/>
    </row>
    <row r="44" spans="1:11" ht="15.75" customHeight="1" x14ac:dyDescent="0.25">
      <c r="A44" s="35"/>
      <c r="B44" s="232"/>
      <c r="C44" s="230"/>
      <c r="D44" s="231"/>
      <c r="E44" s="231"/>
      <c r="F44" s="35"/>
      <c r="G44" s="35"/>
      <c r="H44" s="35"/>
      <c r="I44" s="35"/>
      <c r="J44" s="230"/>
    </row>
    <row r="45" spans="1:11" ht="15.75" customHeight="1" x14ac:dyDescent="0.25">
      <c r="A45" s="35"/>
      <c r="B45" s="232"/>
      <c r="C45" s="230"/>
      <c r="D45" s="231"/>
      <c r="E45" s="231"/>
      <c r="F45" s="35"/>
      <c r="G45" s="35"/>
      <c r="H45" s="35"/>
      <c r="I45" s="35"/>
      <c r="J45" s="230"/>
    </row>
    <row r="46" spans="1:11" ht="15.75" customHeight="1" x14ac:dyDescent="0.25">
      <c r="A46" s="28"/>
      <c r="B46" s="190"/>
      <c r="C46" s="28"/>
      <c r="D46" s="28"/>
      <c r="E46" s="28"/>
      <c r="F46" s="28"/>
      <c r="G46" s="28"/>
      <c r="H46" s="28"/>
      <c r="I46" s="28"/>
      <c r="J46" s="28"/>
    </row>
    <row r="47" spans="1:11" ht="15.75" customHeight="1" x14ac:dyDescent="0.25">
      <c r="A47" s="35"/>
      <c r="B47" s="229"/>
      <c r="C47" s="230"/>
      <c r="D47" s="231"/>
      <c r="E47" s="231"/>
      <c r="F47" s="35"/>
      <c r="G47" s="35"/>
      <c r="H47" s="35"/>
      <c r="I47" s="35"/>
      <c r="J47" s="230"/>
    </row>
    <row r="48" spans="1:11" ht="15.75" customHeight="1" x14ac:dyDescent="0.25">
      <c r="A48" s="35"/>
      <c r="B48" s="229"/>
      <c r="C48" s="230"/>
      <c r="D48" s="231"/>
      <c r="E48" s="231"/>
      <c r="F48" s="35"/>
      <c r="G48" s="35"/>
      <c r="H48" s="35"/>
      <c r="I48" s="35"/>
      <c r="J48" s="230"/>
    </row>
    <row r="49" spans="1:10" ht="15.75" customHeight="1" x14ac:dyDescent="0.25">
      <c r="A49" s="35"/>
      <c r="B49" s="229"/>
      <c r="C49" s="230"/>
      <c r="D49" s="231"/>
      <c r="E49" s="231"/>
      <c r="F49" s="35"/>
      <c r="G49" s="35"/>
      <c r="H49" s="35"/>
      <c r="I49" s="35"/>
      <c r="J49" s="230"/>
    </row>
    <row r="50" spans="1:10" ht="15.75" customHeight="1" x14ac:dyDescent="0.25">
      <c r="A50" s="35"/>
      <c r="B50" s="229"/>
      <c r="C50" s="230"/>
      <c r="D50" s="231"/>
      <c r="E50" s="231"/>
      <c r="F50" s="35"/>
      <c r="G50" s="35"/>
      <c r="H50" s="35"/>
      <c r="I50" s="35"/>
      <c r="J50" s="230"/>
    </row>
    <row r="51" spans="1:10" ht="15.75" customHeight="1" x14ac:dyDescent="0.25">
      <c r="A51" s="35"/>
      <c r="B51" s="229"/>
      <c r="C51" s="230"/>
      <c r="D51" s="231"/>
      <c r="E51" s="231"/>
      <c r="F51" s="35"/>
      <c r="G51" s="35"/>
      <c r="H51" s="35"/>
      <c r="I51" s="35"/>
      <c r="J51" s="230"/>
    </row>
    <row r="52" spans="1:10" ht="15.75" customHeight="1" x14ac:dyDescent="0.25">
      <c r="A52" s="35"/>
      <c r="B52" s="229"/>
      <c r="C52" s="230"/>
      <c r="D52" s="231"/>
      <c r="E52" s="231"/>
      <c r="F52" s="35"/>
      <c r="G52" s="35"/>
      <c r="H52" s="35"/>
      <c r="I52" s="35"/>
      <c r="J52" s="230"/>
    </row>
    <row r="53" spans="1:10" ht="15.75" customHeight="1" x14ac:dyDescent="0.25">
      <c r="A53" s="35"/>
      <c r="B53" s="229"/>
      <c r="C53" s="230"/>
      <c r="D53" s="231"/>
      <c r="E53" s="231"/>
      <c r="F53" s="35"/>
      <c r="G53" s="35"/>
      <c r="H53" s="35"/>
      <c r="I53" s="35"/>
      <c r="J53" s="230"/>
    </row>
    <row r="54" spans="1:10" ht="15.75" customHeight="1" x14ac:dyDescent="0.25">
      <c r="A54" s="35"/>
      <c r="B54" s="229"/>
      <c r="C54" s="230"/>
      <c r="D54" s="231"/>
      <c r="E54" s="231"/>
      <c r="F54" s="35"/>
      <c r="G54" s="35"/>
      <c r="H54" s="35"/>
      <c r="I54" s="35"/>
      <c r="J54" s="230"/>
    </row>
    <row r="55" spans="1:10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</row>
    <row r="56" spans="1:10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</row>
    <row r="60" spans="1:10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</row>
    <row r="61" spans="1:10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</row>
    <row r="62" spans="1:10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</row>
    <row r="63" spans="1:10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</row>
    <row r="64" spans="1:10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</row>
    <row r="65" spans="1:10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</row>
    <row r="66" spans="1:10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</row>
    <row r="70" spans="1:10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</row>
    <row r="71" spans="1:10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</row>
    <row r="72" spans="1:10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</row>
    <row r="73" spans="1:10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</row>
    <row r="74" spans="1:10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</row>
    <row r="75" spans="1:10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</row>
    <row r="76" spans="1:10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</row>
    <row r="80" spans="1:10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</row>
    <row r="81" spans="1:10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</row>
  </sheetData>
  <mergeCells count="6">
    <mergeCell ref="A23:B23"/>
    <mergeCell ref="A1:K1"/>
    <mergeCell ref="A2:K2"/>
    <mergeCell ref="A3:K3"/>
    <mergeCell ref="A4:K4"/>
    <mergeCell ref="A5:K5"/>
  </mergeCells>
  <phoneticPr fontId="1" type="noConversion"/>
  <printOptions horizontalCentered="1"/>
  <pageMargins left="0" right="0" top="0.9055118110236221" bottom="0.39370078740157483" header="0.51181102362204722" footer="0.51181102362204722"/>
  <pageSetup paperSize="9" scale="95" orientation="landscape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37"/>
  <sheetViews>
    <sheetView view="pageBreakPreview" zoomScale="60" zoomScaleNormal="80" workbookViewId="0">
      <selection activeCell="A4" sqref="A4:J4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2.109375" style="163" customWidth="1"/>
    <col min="4" max="4" width="27.33203125" style="163" customWidth="1"/>
    <col min="5" max="5" width="9.6640625" style="163" customWidth="1"/>
    <col min="6" max="6" width="7.6640625" style="163" customWidth="1"/>
    <col min="7" max="7" width="6.88671875" style="163" customWidth="1"/>
    <col min="8" max="8" width="17.6640625" style="163" customWidth="1"/>
    <col min="9" max="9" width="6.88671875" style="163" customWidth="1"/>
    <col min="10" max="10" width="8.33203125" style="163" customWidth="1"/>
    <col min="11" max="11" width="6" style="163" customWidth="1"/>
    <col min="12" max="16384" width="9.109375" style="163"/>
  </cols>
  <sheetData>
    <row r="1" spans="1:14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4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4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164"/>
      <c r="L3" s="136"/>
      <c r="M3" s="136"/>
      <c r="N3" s="136"/>
    </row>
    <row r="4" spans="1:14" ht="13.8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164"/>
      <c r="L4" s="136"/>
      <c r="M4" s="136"/>
      <c r="N4" s="136"/>
    </row>
    <row r="5" spans="1:14" ht="13.8" x14ac:dyDescent="0.25">
      <c r="A5" s="303" t="s">
        <v>206</v>
      </c>
      <c r="B5" s="303"/>
      <c r="C5" s="303"/>
      <c r="D5" s="303"/>
      <c r="E5" s="303"/>
      <c r="F5" s="303"/>
      <c r="G5" s="303"/>
      <c r="H5" s="303"/>
      <c r="I5" s="303"/>
      <c r="J5" s="303"/>
      <c r="K5" s="164"/>
      <c r="L5" s="136"/>
      <c r="M5" s="136"/>
      <c r="N5" s="136"/>
    </row>
    <row r="6" spans="1:14" x14ac:dyDescent="0.25">
      <c r="A6" s="168" t="s">
        <v>204</v>
      </c>
      <c r="C6" s="166"/>
      <c r="D6" s="14"/>
      <c r="E6" s="14"/>
      <c r="I6" s="215"/>
      <c r="J6" s="14" t="s">
        <v>220</v>
      </c>
      <c r="K6" s="166"/>
    </row>
    <row r="7" spans="1:14" ht="13.5" customHeight="1" x14ac:dyDescent="0.25">
      <c r="A7" s="168"/>
      <c r="B7" s="67" t="s">
        <v>188</v>
      </c>
      <c r="C7" s="166" t="s">
        <v>103</v>
      </c>
      <c r="D7" s="19" t="str">
        <f>d_1</f>
        <v>28.05.2019г.</v>
      </c>
      <c r="E7" s="19"/>
      <c r="F7" s="217"/>
      <c r="G7" s="241"/>
      <c r="H7" s="217"/>
      <c r="I7" s="217"/>
      <c r="J7" s="247" t="str">
        <f>d_5</f>
        <v>г. Сочи, ул. Бзугу 2, ст. им. Славы Метревели</v>
      </c>
      <c r="K7" s="166"/>
    </row>
    <row r="8" spans="1:14" ht="24" customHeight="1" x14ac:dyDescent="0.25">
      <c r="A8" s="219" t="s">
        <v>64</v>
      </c>
      <c r="B8" s="219" t="s">
        <v>193</v>
      </c>
      <c r="C8" s="219" t="s">
        <v>59</v>
      </c>
      <c r="D8" s="219" t="s">
        <v>90</v>
      </c>
      <c r="E8" s="219" t="s">
        <v>231</v>
      </c>
      <c r="F8" s="220" t="s">
        <v>39</v>
      </c>
      <c r="G8" s="220" t="s">
        <v>98</v>
      </c>
      <c r="H8" s="220" t="s">
        <v>18</v>
      </c>
      <c r="I8" s="220" t="s">
        <v>53</v>
      </c>
      <c r="J8" s="219" t="s">
        <v>66</v>
      </c>
    </row>
    <row r="9" spans="1:14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4" x14ac:dyDescent="0.25">
      <c r="A10" s="175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225" t="e">
        <f>VLOOKUP($F10,УЧАСТНИКИ!$A$2:$L$1099,5,FALSE)</f>
        <v>#N/A</v>
      </c>
      <c r="E10" s="264" t="e">
        <f>VLOOKUP($F10,УЧАСТНИКИ!$A$2:$L$1099,8,FALSE)</f>
        <v>#N/A</v>
      </c>
      <c r="F10" s="226"/>
      <c r="G10" s="226"/>
      <c r="H10" s="175"/>
      <c r="I10" s="175"/>
      <c r="J10" s="180" t="e">
        <f>VLOOKUP($F10,УЧАСТНИКИ!$A$2:$L$1099,9,FALSE)</f>
        <v>#N/A</v>
      </c>
    </row>
    <row r="11" spans="1:14" x14ac:dyDescent="0.25">
      <c r="A11" s="175" t="s">
        <v>43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225" t="e">
        <f>VLOOKUP($F11,УЧАСТНИКИ!$A$2:$L$1099,5,FALSE)</f>
        <v>#N/A</v>
      </c>
      <c r="E11" s="264" t="e">
        <f>VLOOKUP($F11,УЧАСТНИКИ!$A$2:$L$1099,8,FALSE)</f>
        <v>#N/A</v>
      </c>
      <c r="F11" s="175"/>
      <c r="G11" s="175"/>
      <c r="H11" s="175"/>
      <c r="I11" s="175"/>
      <c r="J11" s="180" t="e">
        <f>VLOOKUP($F11,УЧАСТНИКИ!$A$2:$L$1099,9,FALSE)</f>
        <v>#N/A</v>
      </c>
    </row>
    <row r="12" spans="1:14" x14ac:dyDescent="0.25">
      <c r="A12" s="175" t="s">
        <v>44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225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80" t="e">
        <f>VLOOKUP($F12,УЧАСТНИКИ!$A$2:$L$1099,9,FALSE)</f>
        <v>#N/A</v>
      </c>
    </row>
    <row r="13" spans="1:14" x14ac:dyDescent="0.25">
      <c r="A13" s="175" t="s">
        <v>45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225" t="e">
        <f>VLOOKUP($F13,УЧАСТНИКИ!$A$2:$L$1099,5,FALSE)</f>
        <v>#N/A</v>
      </c>
      <c r="E13" s="264" t="e">
        <f>VLOOKUP($F13,УЧАСТНИКИ!$A$2:$L$1099,8,FALSE)</f>
        <v>#N/A</v>
      </c>
      <c r="F13" s="175"/>
      <c r="G13" s="175"/>
      <c r="H13" s="175"/>
      <c r="I13" s="175"/>
      <c r="J13" s="180" t="e">
        <f>VLOOKUP($F13,УЧАСТНИКИ!$A$2:$L$1099,9,FALSE)</f>
        <v>#N/A</v>
      </c>
      <c r="L13" s="14"/>
    </row>
    <row r="14" spans="1:14" x14ac:dyDescent="0.25">
      <c r="A14" s="175" t="s">
        <v>46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225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80" t="e">
        <f>VLOOKUP($F14,УЧАСТНИКИ!$A$2:$L$1099,9,FALSE)</f>
        <v>#N/A</v>
      </c>
    </row>
    <row r="15" spans="1:14" x14ac:dyDescent="0.25">
      <c r="A15" s="175" t="s">
        <v>47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225" t="e">
        <f>VLOOKUP($F15,УЧАСТНИКИ!$A$2:$L$1099,5,FALSE)</f>
        <v>#N/A</v>
      </c>
      <c r="E15" s="264" t="e">
        <f>VLOOKUP($F15,УЧАСТНИКИ!$A$2:$L$1099,8,FALSE)</f>
        <v>#N/A</v>
      </c>
      <c r="F15" s="175"/>
      <c r="G15" s="175"/>
      <c r="H15" s="175"/>
      <c r="I15" s="175"/>
      <c r="J15" s="180" t="e">
        <f>VLOOKUP($F15,УЧАСТНИКИ!$A$2:$L$1099,9,FALSE)</f>
        <v>#N/A</v>
      </c>
    </row>
    <row r="16" spans="1:14" x14ac:dyDescent="0.25">
      <c r="A16" s="175" t="s">
        <v>48</v>
      </c>
      <c r="B16" s="176" t="e">
        <f>VLOOKUP($F16,УЧАСТНИКИ!$A$2:$L$1099,3,FALSE)</f>
        <v>#N/A</v>
      </c>
      <c r="C16" s="180" t="e">
        <f>VLOOKUP($F16,УЧАСТНИКИ!$A$2:$L$1099,4,FALSE)</f>
        <v>#N/A</v>
      </c>
      <c r="D16" s="225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80" t="e">
        <f>VLOOKUP($F16,УЧАСТНИКИ!$A$2:$L$1099,9,FALSE)</f>
        <v>#N/A</v>
      </c>
    </row>
    <row r="17" spans="1:11" x14ac:dyDescent="0.25">
      <c r="A17" s="175" t="s">
        <v>71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225" t="e">
        <f>VLOOKUP($F17,УЧАСТНИКИ!$A$2:$L$1099,5,FALSE)</f>
        <v>#N/A</v>
      </c>
      <c r="E17" s="264" t="e">
        <f>VLOOKUP($F17,УЧАСТНИКИ!$A$2:$L$1099,8,FALSE)</f>
        <v>#N/A</v>
      </c>
      <c r="F17" s="175"/>
      <c r="G17" s="175"/>
      <c r="H17" s="175"/>
      <c r="I17" s="175"/>
      <c r="J17" s="180" t="e">
        <f>VLOOKUP($F17,УЧАСТНИКИ!$A$2:$L$1099,9,FALSE)</f>
        <v>#N/A</v>
      </c>
    </row>
    <row r="18" spans="1:11" x14ac:dyDescent="0.25">
      <c r="A18" s="221"/>
      <c r="B18" s="222" t="s">
        <v>50</v>
      </c>
      <c r="C18" s="223"/>
      <c r="D18" s="223"/>
      <c r="E18" s="223"/>
      <c r="F18" s="223"/>
      <c r="G18" s="223"/>
      <c r="H18" s="223"/>
      <c r="I18" s="223"/>
      <c r="J18" s="224"/>
      <c r="K18" s="8"/>
    </row>
    <row r="19" spans="1:11" x14ac:dyDescent="0.25">
      <c r="A19" s="175" t="s">
        <v>42</v>
      </c>
      <c r="B19" s="176" t="e">
        <f>VLOOKUP($F19,УЧАСТНИКИ!$A$2:$L$1099,3,FALSE)</f>
        <v>#N/A</v>
      </c>
      <c r="C19" s="180" t="e">
        <f>VLOOKUP($F19,УЧАСТНИКИ!$A$2:$L$1099,4,FALSE)</f>
        <v>#N/A</v>
      </c>
      <c r="D19" s="225" t="e">
        <f>VLOOKUP($F19,УЧАСТНИКИ!$A$2:$L$1099,5,FALSE)</f>
        <v>#N/A</v>
      </c>
      <c r="E19" s="264" t="e">
        <f>VLOOKUP($F19,УЧАСТНИКИ!$A$2:$L$1099,8,FALSE)</f>
        <v>#N/A</v>
      </c>
      <c r="F19" s="175"/>
      <c r="G19" s="175"/>
      <c r="H19" s="175"/>
      <c r="I19" s="175"/>
      <c r="J19" s="180" t="e">
        <f>VLOOKUP($F19,УЧАСТНИКИ!$A$2:$L$1099,9,FALSE)</f>
        <v>#N/A</v>
      </c>
    </row>
    <row r="20" spans="1:11" x14ac:dyDescent="0.25">
      <c r="A20" s="175" t="s">
        <v>43</v>
      </c>
      <c r="B20" s="176" t="e">
        <f>VLOOKUP($F20,УЧАСТНИКИ!$A$2:$L$1099,3,FALSE)</f>
        <v>#N/A</v>
      </c>
      <c r="C20" s="180" t="e">
        <f>VLOOKUP($F20,УЧАСТНИКИ!$A$2:$L$1099,4,FALSE)</f>
        <v>#N/A</v>
      </c>
      <c r="D20" s="225" t="e">
        <f>VLOOKUP($F20,УЧАСТНИКИ!$A$2:$L$1099,5,FALSE)</f>
        <v>#N/A</v>
      </c>
      <c r="E20" s="264" t="e">
        <f>VLOOKUP($F20,УЧАСТНИКИ!$A$2:$L$1099,8,FALSE)</f>
        <v>#N/A</v>
      </c>
      <c r="F20" s="175"/>
      <c r="G20" s="175"/>
      <c r="H20" s="175"/>
      <c r="I20" s="175"/>
      <c r="J20" s="180" t="e">
        <f>VLOOKUP($F20,УЧАСТНИКИ!$A$2:$L$1099,9,FALSE)</f>
        <v>#N/A</v>
      </c>
    </row>
    <row r="21" spans="1:11" x14ac:dyDescent="0.25">
      <c r="A21" s="175" t="s">
        <v>44</v>
      </c>
      <c r="B21" s="176" t="e">
        <f>VLOOKUP($F21,УЧАСТНИКИ!$A$2:$L$1099,3,FALSE)</f>
        <v>#N/A</v>
      </c>
      <c r="C21" s="180" t="e">
        <f>VLOOKUP($F21,УЧАСТНИКИ!$A$2:$L$1099,4,FALSE)</f>
        <v>#N/A</v>
      </c>
      <c r="D21" s="225" t="e">
        <f>VLOOKUP($F21,УЧАСТНИКИ!$A$2:$L$1099,5,FALSE)</f>
        <v>#N/A</v>
      </c>
      <c r="E21" s="264" t="e">
        <f>VLOOKUP($F21,УЧАСТНИКИ!$A$2:$L$1099,8,FALSE)</f>
        <v>#N/A</v>
      </c>
      <c r="F21" s="175"/>
      <c r="G21" s="175"/>
      <c r="H21" s="175"/>
      <c r="I21" s="175"/>
      <c r="J21" s="180" t="e">
        <f>VLOOKUP($F21,УЧАСТНИКИ!$A$2:$L$1099,9,FALSE)</f>
        <v>#N/A</v>
      </c>
    </row>
    <row r="22" spans="1:11" x14ac:dyDescent="0.25">
      <c r="A22" s="175" t="s">
        <v>45</v>
      </c>
      <c r="B22" s="176" t="e">
        <f>VLOOKUP($F22,УЧАСТНИКИ!$A$2:$L$1099,3,FALSE)</f>
        <v>#N/A</v>
      </c>
      <c r="C22" s="180" t="e">
        <f>VLOOKUP($F22,УЧАСТНИКИ!$A$2:$L$1099,4,FALSE)</f>
        <v>#N/A</v>
      </c>
      <c r="D22" s="225" t="e">
        <f>VLOOKUP($F22,УЧАСТНИКИ!$A$2:$L$1099,5,FALSE)</f>
        <v>#N/A</v>
      </c>
      <c r="E22" s="264" t="e">
        <f>VLOOKUP($F22,УЧАСТНИКИ!$A$2:$L$1099,8,FALSE)</f>
        <v>#N/A</v>
      </c>
      <c r="F22" s="175"/>
      <c r="G22" s="175"/>
      <c r="H22" s="175"/>
      <c r="I22" s="175"/>
      <c r="J22" s="180" t="e">
        <f>VLOOKUP($F22,УЧАСТНИКИ!$A$2:$L$1099,9,FALSE)</f>
        <v>#N/A</v>
      </c>
    </row>
    <row r="23" spans="1:11" x14ac:dyDescent="0.25">
      <c r="A23" s="175" t="s">
        <v>46</v>
      </c>
      <c r="B23" s="176" t="e">
        <f>VLOOKUP($F23,УЧАСТНИКИ!$A$2:$L$1099,3,FALSE)</f>
        <v>#N/A</v>
      </c>
      <c r="C23" s="180" t="e">
        <f>VLOOKUP($F23,УЧАСТНИКИ!$A$2:$L$1099,4,FALSE)</f>
        <v>#N/A</v>
      </c>
      <c r="D23" s="225" t="e">
        <f>VLOOKUP($F23,УЧАСТНИКИ!$A$2:$L$1099,5,FALSE)</f>
        <v>#N/A</v>
      </c>
      <c r="E23" s="264" t="e">
        <f>VLOOKUP($F23,УЧАСТНИКИ!$A$2:$L$1099,8,FALSE)</f>
        <v>#N/A</v>
      </c>
      <c r="F23" s="175"/>
      <c r="G23" s="175"/>
      <c r="H23" s="175"/>
      <c r="I23" s="175"/>
      <c r="J23" s="180" t="e">
        <f>VLOOKUP($F23,УЧАСТНИКИ!$A$2:$L$1099,9,FALSE)</f>
        <v>#N/A</v>
      </c>
    </row>
    <row r="24" spans="1:11" x14ac:dyDescent="0.25">
      <c r="A24" s="175" t="s">
        <v>47</v>
      </c>
      <c r="B24" s="176" t="e">
        <f>VLOOKUP($F24,УЧАСТНИКИ!$A$2:$L$1099,3,FALSE)</f>
        <v>#N/A</v>
      </c>
      <c r="C24" s="180" t="e">
        <f>VLOOKUP($F24,УЧАСТНИКИ!$A$2:$L$1099,4,FALSE)</f>
        <v>#N/A</v>
      </c>
      <c r="D24" s="225" t="e">
        <f>VLOOKUP($F24,УЧАСТНИКИ!$A$2:$L$1099,5,FALSE)</f>
        <v>#N/A</v>
      </c>
      <c r="E24" s="264" t="e">
        <f>VLOOKUP($F24,УЧАСТНИКИ!$A$2:$L$1099,8,FALSE)</f>
        <v>#N/A</v>
      </c>
      <c r="F24" s="175"/>
      <c r="G24" s="175"/>
      <c r="H24" s="175"/>
      <c r="I24" s="175"/>
      <c r="J24" s="180" t="e">
        <f>VLOOKUP($F24,УЧАСТНИКИ!$A$2:$L$1099,9,FALSE)</f>
        <v>#N/A</v>
      </c>
    </row>
    <row r="25" spans="1:11" x14ac:dyDescent="0.25">
      <c r="A25" s="175" t="s">
        <v>48</v>
      </c>
      <c r="B25" s="176" t="e">
        <f>VLOOKUP($F25,УЧАСТНИКИ!$A$2:$L$1099,3,FALSE)</f>
        <v>#N/A</v>
      </c>
      <c r="C25" s="180" t="e">
        <f>VLOOKUP($F25,УЧАСТНИКИ!$A$2:$L$1099,4,FALSE)</f>
        <v>#N/A</v>
      </c>
      <c r="D25" s="225" t="e">
        <f>VLOOKUP($F25,УЧАСТНИКИ!$A$2:$L$1099,5,FALSE)</f>
        <v>#N/A</v>
      </c>
      <c r="E25" s="264" t="e">
        <f>VLOOKUP($F25,УЧАСТНИКИ!$A$2:$L$1099,8,FALSE)</f>
        <v>#N/A</v>
      </c>
      <c r="F25" s="175"/>
      <c r="G25" s="175"/>
      <c r="H25" s="175"/>
      <c r="I25" s="175"/>
      <c r="J25" s="180" t="e">
        <f>VLOOKUP($F25,УЧАСТНИКИ!$A$2:$L$1099,9,FALSE)</f>
        <v>#N/A</v>
      </c>
    </row>
    <row r="26" spans="1:11" x14ac:dyDescent="0.25">
      <c r="A26" s="175">
        <v>8</v>
      </c>
      <c r="B26" s="176" t="e">
        <f>VLOOKUP($F26,УЧАСТНИКИ!$A$2:$L$1099,3,FALSE)</f>
        <v>#N/A</v>
      </c>
      <c r="C26" s="180" t="e">
        <f>VLOOKUP($F26,УЧАСТНИКИ!$A$2:$L$1099,4,FALSE)</f>
        <v>#N/A</v>
      </c>
      <c r="D26" s="225" t="e">
        <f>VLOOKUP($F26,УЧАСТНИКИ!$A$2:$L$1099,5,FALSE)</f>
        <v>#N/A</v>
      </c>
      <c r="E26" s="264" t="e">
        <f>VLOOKUP($F26,УЧАСТНИКИ!$A$2:$L$1099,8,FALSE)</f>
        <v>#N/A</v>
      </c>
      <c r="F26" s="175"/>
      <c r="G26" s="175"/>
      <c r="H26" s="175"/>
      <c r="I26" s="175"/>
      <c r="J26" s="180" t="e">
        <f>VLOOKUP($F26,УЧАСТНИКИ!$A$2:$L$1099,9,FALSE)</f>
        <v>#N/A</v>
      </c>
    </row>
    <row r="27" spans="1:11" x14ac:dyDescent="0.25">
      <c r="A27" s="221"/>
      <c r="B27" s="222" t="s">
        <v>51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5">
      <c r="A28" s="175" t="s">
        <v>42</v>
      </c>
      <c r="B28" s="176" t="e">
        <f>VLOOKUP($F28,УЧАСТНИКИ!$A$2:$L$1099,3,FALSE)</f>
        <v>#N/A</v>
      </c>
      <c r="C28" s="180" t="e">
        <f>VLOOKUP($F28,УЧАСТНИКИ!$A$2:$L$1099,4,FALSE)</f>
        <v>#N/A</v>
      </c>
      <c r="D28" s="225" t="e">
        <f>VLOOKUP($F28,УЧАСТНИКИ!$A$2:$L$1099,5,FALSE)</f>
        <v>#N/A</v>
      </c>
      <c r="E28" s="264" t="e">
        <f>VLOOKUP($F28,УЧАСТНИКИ!$A$2:$L$1099,8,FALSE)</f>
        <v>#N/A</v>
      </c>
      <c r="F28" s="175"/>
      <c r="G28" s="175"/>
      <c r="H28" s="175"/>
      <c r="I28" s="175"/>
      <c r="J28" s="180" t="e">
        <f>VLOOKUP($F28,УЧАСТНИКИ!$A$2:$L$1099,9,FALSE)</f>
        <v>#N/A</v>
      </c>
    </row>
    <row r="29" spans="1:11" x14ac:dyDescent="0.25">
      <c r="A29" s="175" t="s">
        <v>43</v>
      </c>
      <c r="B29" s="176" t="e">
        <f>VLOOKUP($F29,УЧАСТНИКИ!$A$2:$L$1099,3,FALSE)</f>
        <v>#N/A</v>
      </c>
      <c r="C29" s="180" t="e">
        <f>VLOOKUP($F29,УЧАСТНИКИ!$A$2:$L$1099,4,FALSE)</f>
        <v>#N/A</v>
      </c>
      <c r="D29" s="225" t="e">
        <f>VLOOKUP($F29,УЧАСТНИКИ!$A$2:$L$1099,5,FALSE)</f>
        <v>#N/A</v>
      </c>
      <c r="E29" s="264" t="e">
        <f>VLOOKUP($F29,УЧАСТНИКИ!$A$2:$L$1099,8,FALSE)</f>
        <v>#N/A</v>
      </c>
      <c r="F29" s="175"/>
      <c r="G29" s="175"/>
      <c r="H29" s="175"/>
      <c r="I29" s="175"/>
      <c r="J29" s="180" t="e">
        <f>VLOOKUP($F29,УЧАСТНИКИ!$A$2:$L$1099,9,FALSE)</f>
        <v>#N/A</v>
      </c>
    </row>
    <row r="30" spans="1:11" x14ac:dyDescent="0.25">
      <c r="A30" s="175" t="s">
        <v>44</v>
      </c>
      <c r="B30" s="176" t="e">
        <f>VLOOKUP($F30,УЧАСТНИКИ!$A$2:$L$1099,3,FALSE)</f>
        <v>#N/A</v>
      </c>
      <c r="C30" s="180" t="e">
        <f>VLOOKUP($F30,УЧАСТНИКИ!$A$2:$L$1099,4,FALSE)</f>
        <v>#N/A</v>
      </c>
      <c r="D30" s="225" t="e">
        <f>VLOOKUP($F30,УЧАСТНИКИ!$A$2:$L$1099,5,FALSE)</f>
        <v>#N/A</v>
      </c>
      <c r="E30" s="264" t="e">
        <f>VLOOKUP($F30,УЧАСТНИКИ!$A$2:$L$1099,8,FALSE)</f>
        <v>#N/A</v>
      </c>
      <c r="F30" s="175"/>
      <c r="G30" s="175"/>
      <c r="H30" s="175"/>
      <c r="I30" s="175"/>
      <c r="J30" s="180" t="e">
        <f>VLOOKUP($F30,УЧАСТНИКИ!$A$2:$L$1099,9,FALSE)</f>
        <v>#N/A</v>
      </c>
    </row>
    <row r="31" spans="1:11" x14ac:dyDescent="0.25">
      <c r="A31" s="175" t="s">
        <v>45</v>
      </c>
      <c r="B31" s="176" t="e">
        <f>VLOOKUP($F31,УЧАСТНИКИ!$A$2:$L$1099,3,FALSE)</f>
        <v>#N/A</v>
      </c>
      <c r="C31" s="180" t="e">
        <f>VLOOKUP($F31,УЧАСТНИКИ!$A$2:$L$1099,4,FALSE)</f>
        <v>#N/A</v>
      </c>
      <c r="D31" s="225" t="e">
        <f>VLOOKUP($F31,УЧАСТНИКИ!$A$2:$L$1099,5,FALSE)</f>
        <v>#N/A</v>
      </c>
      <c r="E31" s="264" t="e">
        <f>VLOOKUP($F31,УЧАСТНИКИ!$A$2:$L$1099,8,FALSE)</f>
        <v>#N/A</v>
      </c>
      <c r="F31" s="175"/>
      <c r="G31" s="175"/>
      <c r="H31" s="175"/>
      <c r="I31" s="175"/>
      <c r="J31" s="180" t="e">
        <f>VLOOKUP($F31,УЧАСТНИКИ!$A$2:$L$1099,9,FALSE)</f>
        <v>#N/A</v>
      </c>
    </row>
    <row r="32" spans="1:11" x14ac:dyDescent="0.25">
      <c r="A32" s="175" t="s">
        <v>46</v>
      </c>
      <c r="B32" s="176" t="e">
        <f>VLOOKUP($F32,УЧАСТНИКИ!$A$2:$L$1099,3,FALSE)</f>
        <v>#N/A</v>
      </c>
      <c r="C32" s="180" t="e">
        <f>VLOOKUP($F32,УЧАСТНИКИ!$A$2:$L$1099,4,FALSE)</f>
        <v>#N/A</v>
      </c>
      <c r="D32" s="225" t="e">
        <f>VLOOKUP($F32,УЧАСТНИКИ!$A$2:$L$1099,5,FALSE)</f>
        <v>#N/A</v>
      </c>
      <c r="E32" s="264" t="e">
        <f>VLOOKUP($F32,УЧАСТНИКИ!$A$2:$L$1099,8,FALSE)</f>
        <v>#N/A</v>
      </c>
      <c r="F32" s="175"/>
      <c r="G32" s="175"/>
      <c r="H32" s="175"/>
      <c r="I32" s="175"/>
      <c r="J32" s="180" t="e">
        <f>VLOOKUP($F32,УЧАСТНИКИ!$A$2:$L$1099,9,FALSE)</f>
        <v>#N/A</v>
      </c>
    </row>
    <row r="33" spans="1:11" x14ac:dyDescent="0.25">
      <c r="A33" s="175" t="s">
        <v>47</v>
      </c>
      <c r="B33" s="176" t="e">
        <f>VLOOKUP($F33,УЧАСТНИКИ!$A$2:$L$1099,3,FALSE)</f>
        <v>#N/A</v>
      </c>
      <c r="C33" s="180" t="e">
        <f>VLOOKUP($F33,УЧАСТНИКИ!$A$2:$L$1099,4,FALSE)</f>
        <v>#N/A</v>
      </c>
      <c r="D33" s="225" t="e">
        <f>VLOOKUP($F33,УЧАСТНИКИ!$A$2:$L$1099,5,FALSE)</f>
        <v>#N/A</v>
      </c>
      <c r="E33" s="264" t="e">
        <f>VLOOKUP($F33,УЧАСТНИКИ!$A$2:$L$1099,8,FALSE)</f>
        <v>#N/A</v>
      </c>
      <c r="F33" s="175"/>
      <c r="G33" s="175"/>
      <c r="H33" s="175"/>
      <c r="I33" s="175"/>
      <c r="J33" s="180" t="e">
        <f>VLOOKUP($F33,УЧАСТНИКИ!$A$2:$L$1099,9,FALSE)</f>
        <v>#N/A</v>
      </c>
    </row>
    <row r="34" spans="1:11" x14ac:dyDescent="0.25">
      <c r="A34" s="175" t="s">
        <v>48</v>
      </c>
      <c r="B34" s="176" t="e">
        <f>VLOOKUP($F34,УЧАСТНИКИ!$A$2:$L$1099,3,FALSE)</f>
        <v>#N/A</v>
      </c>
      <c r="C34" s="180" t="e">
        <f>VLOOKUP($F34,УЧАСТНИКИ!$A$2:$L$1099,4,FALSE)</f>
        <v>#N/A</v>
      </c>
      <c r="D34" s="225" t="e">
        <f>VLOOKUP($F34,УЧАСТНИКИ!$A$2:$L$1099,5,FALSE)</f>
        <v>#N/A</v>
      </c>
      <c r="E34" s="264" t="e">
        <f>VLOOKUP($F34,УЧАСТНИКИ!$A$2:$L$1099,8,FALSE)</f>
        <v>#N/A</v>
      </c>
      <c r="F34" s="175"/>
      <c r="G34" s="175"/>
      <c r="H34" s="175"/>
      <c r="I34" s="175"/>
      <c r="J34" s="180" t="e">
        <f>VLOOKUP($F34,УЧАСТНИКИ!$A$2:$L$1099,9,FALSE)</f>
        <v>#N/A</v>
      </c>
    </row>
    <row r="35" spans="1:11" x14ac:dyDescent="0.25">
      <c r="A35" s="175">
        <v>8</v>
      </c>
      <c r="B35" s="176" t="e">
        <f>VLOOKUP($F35,УЧАСТНИКИ!$A$2:$L$1099,3,FALSE)</f>
        <v>#N/A</v>
      </c>
      <c r="C35" s="180" t="e">
        <f>VLOOKUP($F35,УЧАСТНИКИ!$A$2:$L$1099,4,FALSE)</f>
        <v>#N/A</v>
      </c>
      <c r="D35" s="225" t="e">
        <f>VLOOKUP($F35,УЧАСТНИКИ!$A$2:$L$1099,5,FALSE)</f>
        <v>#N/A</v>
      </c>
      <c r="E35" s="264" t="e">
        <f>VLOOKUP($F35,УЧАСТНИКИ!$A$2:$L$1099,8,FALSE)</f>
        <v>#N/A</v>
      </c>
      <c r="F35" s="175"/>
      <c r="G35" s="175"/>
      <c r="H35" s="175"/>
      <c r="I35" s="175"/>
      <c r="J35" s="180" t="e">
        <f>VLOOKUP($F35,УЧАСТНИКИ!$A$2:$L$1099,9,FALSE)</f>
        <v>#N/A</v>
      </c>
    </row>
    <row r="36" spans="1:11" x14ac:dyDescent="0.25">
      <c r="A36" s="221"/>
      <c r="B36" s="222" t="s">
        <v>52</v>
      </c>
      <c r="C36" s="223"/>
      <c r="D36" s="223"/>
      <c r="E36" s="223"/>
      <c r="F36" s="223"/>
      <c r="G36" s="223"/>
      <c r="H36" s="223"/>
      <c r="I36" s="223"/>
      <c r="J36" s="224"/>
      <c r="K36" s="28"/>
    </row>
    <row r="37" spans="1:11" x14ac:dyDescent="0.25">
      <c r="A37" s="175" t="s">
        <v>42</v>
      </c>
      <c r="B37" s="176" t="e">
        <f>VLOOKUP($F37,УЧАСТНИКИ!$A$2:$L$1099,3,FALSE)</f>
        <v>#N/A</v>
      </c>
      <c r="C37" s="180" t="e">
        <f>VLOOKUP($F37,УЧАСТНИКИ!$A$2:$L$1099,4,FALSE)</f>
        <v>#N/A</v>
      </c>
      <c r="D37" s="225" t="e">
        <f>VLOOKUP($F37,УЧАСТНИКИ!$A$2:$L$1099,5,FALSE)</f>
        <v>#N/A</v>
      </c>
      <c r="E37" s="264" t="e">
        <f>VLOOKUP($F37,УЧАСТНИКИ!$A$2:$L$1099,8,FALSE)</f>
        <v>#N/A</v>
      </c>
      <c r="F37" s="175"/>
      <c r="G37" s="175"/>
      <c r="H37" s="175"/>
      <c r="I37" s="175"/>
      <c r="J37" s="180" t="e">
        <f>VLOOKUP($F37,УЧАСТНИКИ!$A$2:$L$1099,9,FALSE)</f>
        <v>#N/A</v>
      </c>
      <c r="K37" s="28"/>
    </row>
    <row r="38" spans="1:11" x14ac:dyDescent="0.25">
      <c r="A38" s="175" t="s">
        <v>43</v>
      </c>
      <c r="B38" s="176" t="e">
        <f>VLOOKUP($F38,УЧАСТНИКИ!$A$2:$L$1099,3,FALSE)</f>
        <v>#N/A</v>
      </c>
      <c r="C38" s="180" t="e">
        <f>VLOOKUP($F38,УЧАСТНИКИ!$A$2:$L$1099,4,FALSE)</f>
        <v>#N/A</v>
      </c>
      <c r="D38" s="225" t="e">
        <f>VLOOKUP($F38,УЧАСТНИКИ!$A$2:$L$1099,5,FALSE)</f>
        <v>#N/A</v>
      </c>
      <c r="E38" s="264" t="e">
        <f>VLOOKUP($F38,УЧАСТНИКИ!$A$2:$L$1099,8,FALSE)</f>
        <v>#N/A</v>
      </c>
      <c r="F38" s="175"/>
      <c r="G38" s="175"/>
      <c r="H38" s="175"/>
      <c r="I38" s="175"/>
      <c r="J38" s="180" t="e">
        <f>VLOOKUP($F38,УЧАСТНИКИ!$A$2:$L$1099,9,FALSE)</f>
        <v>#N/A</v>
      </c>
      <c r="K38" s="28"/>
    </row>
    <row r="39" spans="1:11" x14ac:dyDescent="0.25">
      <c r="A39" s="175" t="s">
        <v>44</v>
      </c>
      <c r="B39" s="176" t="e">
        <f>VLOOKUP($F39,УЧАСТНИКИ!$A$2:$L$1099,3,FALSE)</f>
        <v>#N/A</v>
      </c>
      <c r="C39" s="180" t="e">
        <f>VLOOKUP($F39,УЧАСТНИКИ!$A$2:$L$1099,4,FALSE)</f>
        <v>#N/A</v>
      </c>
      <c r="D39" s="225" t="e">
        <f>VLOOKUP($F39,УЧАСТНИКИ!$A$2:$L$1099,5,FALSE)</f>
        <v>#N/A</v>
      </c>
      <c r="E39" s="264" t="e">
        <f>VLOOKUP($F39,УЧАСТНИКИ!$A$2:$L$1099,8,FALSE)</f>
        <v>#N/A</v>
      </c>
      <c r="F39" s="175"/>
      <c r="G39" s="175"/>
      <c r="H39" s="175"/>
      <c r="I39" s="175"/>
      <c r="J39" s="180" t="e">
        <f>VLOOKUP($F39,УЧАСТНИКИ!$A$2:$L$1099,9,FALSE)</f>
        <v>#N/A</v>
      </c>
      <c r="K39" s="28"/>
    </row>
    <row r="40" spans="1:11" x14ac:dyDescent="0.25">
      <c r="A40" s="175" t="s">
        <v>45</v>
      </c>
      <c r="B40" s="176" t="e">
        <f>VLOOKUP($F40,УЧАСТНИКИ!$A$2:$L$1099,3,FALSE)</f>
        <v>#N/A</v>
      </c>
      <c r="C40" s="180" t="e">
        <f>VLOOKUP($F40,УЧАСТНИКИ!$A$2:$L$1099,4,FALSE)</f>
        <v>#N/A</v>
      </c>
      <c r="D40" s="225" t="e">
        <f>VLOOKUP($F40,УЧАСТНИКИ!$A$2:$L$1099,5,FALSE)</f>
        <v>#N/A</v>
      </c>
      <c r="E40" s="264" t="e">
        <f>VLOOKUP($F40,УЧАСТНИКИ!$A$2:$L$1099,8,FALSE)</f>
        <v>#N/A</v>
      </c>
      <c r="F40" s="175"/>
      <c r="G40" s="175"/>
      <c r="H40" s="175"/>
      <c r="I40" s="175"/>
      <c r="J40" s="180" t="e">
        <f>VLOOKUP($F40,УЧАСТНИКИ!$A$2:$L$1099,9,FALSE)</f>
        <v>#N/A</v>
      </c>
      <c r="K40" s="28"/>
    </row>
    <row r="41" spans="1:11" x14ac:dyDescent="0.25">
      <c r="A41" s="175" t="s">
        <v>46</v>
      </c>
      <c r="B41" s="176" t="e">
        <f>VLOOKUP($F41,УЧАСТНИКИ!$A$2:$L$1099,3,FALSE)</f>
        <v>#N/A</v>
      </c>
      <c r="C41" s="180" t="e">
        <f>VLOOKUP($F41,УЧАСТНИКИ!$A$2:$L$1099,4,FALSE)</f>
        <v>#N/A</v>
      </c>
      <c r="D41" s="225" t="e">
        <f>VLOOKUP($F41,УЧАСТНИКИ!$A$2:$L$1099,5,FALSE)</f>
        <v>#N/A</v>
      </c>
      <c r="E41" s="264" t="e">
        <f>VLOOKUP($F41,УЧАСТНИКИ!$A$2:$L$1099,8,FALSE)</f>
        <v>#N/A</v>
      </c>
      <c r="F41" s="175"/>
      <c r="G41" s="175"/>
      <c r="H41" s="175"/>
      <c r="I41" s="175"/>
      <c r="J41" s="180" t="e">
        <f>VLOOKUP($F41,УЧАСТНИКИ!$A$2:$L$1099,9,FALSE)</f>
        <v>#N/A</v>
      </c>
      <c r="K41" s="28"/>
    </row>
    <row r="42" spans="1:11" x14ac:dyDescent="0.25">
      <c r="A42" s="175" t="s">
        <v>47</v>
      </c>
      <c r="B42" s="176" t="e">
        <f>VLOOKUP($F42,УЧАСТНИКИ!$A$2:$L$1099,3,FALSE)</f>
        <v>#N/A</v>
      </c>
      <c r="C42" s="180" t="e">
        <f>VLOOKUP($F42,УЧАСТНИКИ!$A$2:$L$1099,4,FALSE)</f>
        <v>#N/A</v>
      </c>
      <c r="D42" s="225" t="e">
        <f>VLOOKUP($F42,УЧАСТНИКИ!$A$2:$L$1099,5,FALSE)</f>
        <v>#N/A</v>
      </c>
      <c r="E42" s="264" t="e">
        <f>VLOOKUP($F42,УЧАСТНИКИ!$A$2:$L$1099,8,FALSE)</f>
        <v>#N/A</v>
      </c>
      <c r="F42" s="175"/>
      <c r="G42" s="175"/>
      <c r="H42" s="175"/>
      <c r="I42" s="175"/>
      <c r="J42" s="180" t="e">
        <f>VLOOKUP($F42,УЧАСТНИКИ!$A$2:$L$1099,9,FALSE)</f>
        <v>#N/A</v>
      </c>
      <c r="K42" s="28"/>
    </row>
    <row r="43" spans="1:11" x14ac:dyDescent="0.25">
      <c r="A43" s="175" t="s">
        <v>48</v>
      </c>
      <c r="B43" s="176" t="e">
        <f>VLOOKUP($F43,УЧАСТНИКИ!$A$2:$L$1099,3,FALSE)</f>
        <v>#N/A</v>
      </c>
      <c r="C43" s="180" t="e">
        <f>VLOOKUP($F43,УЧАСТНИКИ!$A$2:$L$1099,4,FALSE)</f>
        <v>#N/A</v>
      </c>
      <c r="D43" s="225" t="e">
        <f>VLOOKUP($F43,УЧАСТНИКИ!$A$2:$L$1099,5,FALSE)</f>
        <v>#N/A</v>
      </c>
      <c r="E43" s="264" t="e">
        <f>VLOOKUP($F43,УЧАСТНИКИ!$A$2:$L$1099,8,FALSE)</f>
        <v>#N/A</v>
      </c>
      <c r="F43" s="175"/>
      <c r="G43" s="175"/>
      <c r="H43" s="175"/>
      <c r="I43" s="175"/>
      <c r="J43" s="180" t="e">
        <f>VLOOKUP($F43,УЧАСТНИКИ!$A$2:$L$1099,9,FALSE)</f>
        <v>#N/A</v>
      </c>
      <c r="K43" s="28"/>
    </row>
    <row r="44" spans="1:11" x14ac:dyDescent="0.25">
      <c r="A44" s="175">
        <v>8</v>
      </c>
      <c r="B44" s="176" t="e">
        <f>VLOOKUP($F44,УЧАСТНИКИ!$A$2:$L$1099,3,FALSE)</f>
        <v>#N/A</v>
      </c>
      <c r="C44" s="180" t="e">
        <f>VLOOKUP($F44,УЧАСТНИКИ!$A$2:$L$1099,4,FALSE)</f>
        <v>#N/A</v>
      </c>
      <c r="D44" s="225" t="e">
        <f>VLOOKUP($F44,УЧАСТНИКИ!$A$2:$L$1099,5,FALSE)</f>
        <v>#N/A</v>
      </c>
      <c r="E44" s="264" t="e">
        <f>VLOOKUP($F44,УЧАСТНИКИ!$A$2:$L$1099,8,FALSE)</f>
        <v>#N/A</v>
      </c>
      <c r="F44" s="175"/>
      <c r="G44" s="175"/>
      <c r="H44" s="175"/>
      <c r="I44" s="175"/>
      <c r="J44" s="180" t="e">
        <f>VLOOKUP($F44,УЧАСТНИКИ!$A$2:$L$1099,9,FALSE)</f>
        <v>#N/A</v>
      </c>
      <c r="K44" s="28"/>
    </row>
    <row r="45" spans="1:11" x14ac:dyDescent="0.25">
      <c r="A45" s="221"/>
      <c r="B45" s="222" t="s">
        <v>63</v>
      </c>
      <c r="C45" s="223"/>
      <c r="D45" s="223"/>
      <c r="E45" s="223"/>
      <c r="F45" s="223"/>
      <c r="G45" s="223"/>
      <c r="H45" s="223"/>
      <c r="I45" s="223"/>
      <c r="J45" s="224"/>
      <c r="K45" s="28"/>
    </row>
    <row r="46" spans="1:11" x14ac:dyDescent="0.25">
      <c r="A46" s="175" t="s">
        <v>42</v>
      </c>
      <c r="B46" s="176" t="e">
        <f>VLOOKUP($F46,УЧАСТНИКИ!$A$2:$L$1099,3,FALSE)</f>
        <v>#N/A</v>
      </c>
      <c r="C46" s="180" t="e">
        <f>VLOOKUP($F46,УЧАСТНИКИ!$A$2:$L$1099,4,FALSE)</f>
        <v>#N/A</v>
      </c>
      <c r="D46" s="225" t="e">
        <f>VLOOKUP($F46,УЧАСТНИКИ!$A$2:$L$1099,5,FALSE)</f>
        <v>#N/A</v>
      </c>
      <c r="E46" s="264" t="e">
        <f>VLOOKUP($F46,УЧАСТНИКИ!$A$2:$L$1099,8,FALSE)</f>
        <v>#N/A</v>
      </c>
      <c r="F46" s="175"/>
      <c r="G46" s="175"/>
      <c r="H46" s="175"/>
      <c r="I46" s="175"/>
      <c r="J46" s="180" t="e">
        <f>VLOOKUP($F46,УЧАСТНИКИ!$A$2:$L$1099,9,FALSE)</f>
        <v>#N/A</v>
      </c>
      <c r="K46" s="28"/>
    </row>
    <row r="47" spans="1:11" x14ac:dyDescent="0.25">
      <c r="A47" s="175" t="s">
        <v>43</v>
      </c>
      <c r="B47" s="176" t="e">
        <f>VLOOKUP($F47,УЧАСТНИКИ!$A$2:$L$1099,3,FALSE)</f>
        <v>#N/A</v>
      </c>
      <c r="C47" s="180" t="e">
        <f>VLOOKUP($F47,УЧАСТНИКИ!$A$2:$L$1099,4,FALSE)</f>
        <v>#N/A</v>
      </c>
      <c r="D47" s="225" t="e">
        <f>VLOOKUP($F47,УЧАСТНИКИ!$A$2:$L$1099,5,FALSE)</f>
        <v>#N/A</v>
      </c>
      <c r="E47" s="264" t="e">
        <f>VLOOKUP($F47,УЧАСТНИКИ!$A$2:$L$1099,8,FALSE)</f>
        <v>#N/A</v>
      </c>
      <c r="F47" s="175"/>
      <c r="G47" s="175"/>
      <c r="H47" s="175"/>
      <c r="I47" s="175"/>
      <c r="J47" s="180" t="e">
        <f>VLOOKUP($F47,УЧАСТНИКИ!$A$2:$L$1099,9,FALSE)</f>
        <v>#N/A</v>
      </c>
      <c r="K47" s="28"/>
    </row>
    <row r="48" spans="1:11" x14ac:dyDescent="0.25">
      <c r="A48" s="175" t="s">
        <v>44</v>
      </c>
      <c r="B48" s="176" t="e">
        <f>VLOOKUP($F48,УЧАСТНИКИ!$A$2:$L$1099,3,FALSE)</f>
        <v>#N/A</v>
      </c>
      <c r="C48" s="180" t="e">
        <f>VLOOKUP($F48,УЧАСТНИКИ!$A$2:$L$1099,4,FALSE)</f>
        <v>#N/A</v>
      </c>
      <c r="D48" s="225" t="e">
        <f>VLOOKUP($F48,УЧАСТНИКИ!$A$2:$L$1099,5,FALSE)</f>
        <v>#N/A</v>
      </c>
      <c r="E48" s="264" t="e">
        <f>VLOOKUP($F48,УЧАСТНИКИ!$A$2:$L$1099,8,FALSE)</f>
        <v>#N/A</v>
      </c>
      <c r="F48" s="175"/>
      <c r="G48" s="175"/>
      <c r="H48" s="175"/>
      <c r="I48" s="175"/>
      <c r="J48" s="180" t="e">
        <f>VLOOKUP($F48,УЧАСТНИКИ!$A$2:$L$1099,9,FALSE)</f>
        <v>#N/A</v>
      </c>
      <c r="K48" s="28"/>
    </row>
    <row r="49" spans="1:11" x14ac:dyDescent="0.25">
      <c r="A49" s="175" t="s">
        <v>45</v>
      </c>
      <c r="B49" s="176" t="e">
        <f>VLOOKUP($F49,УЧАСТНИКИ!$A$2:$L$1099,3,FALSE)</f>
        <v>#N/A</v>
      </c>
      <c r="C49" s="180" t="e">
        <f>VLOOKUP($F49,УЧАСТНИКИ!$A$2:$L$1099,4,FALSE)</f>
        <v>#N/A</v>
      </c>
      <c r="D49" s="225" t="e">
        <f>VLOOKUP($F49,УЧАСТНИКИ!$A$2:$L$1099,5,FALSE)</f>
        <v>#N/A</v>
      </c>
      <c r="E49" s="264" t="e">
        <f>VLOOKUP($F49,УЧАСТНИКИ!$A$2:$L$1099,8,FALSE)</f>
        <v>#N/A</v>
      </c>
      <c r="F49" s="175"/>
      <c r="G49" s="175"/>
      <c r="H49" s="175"/>
      <c r="I49" s="175"/>
      <c r="J49" s="180" t="e">
        <f>VLOOKUP($F49,УЧАСТНИКИ!$A$2:$L$1099,9,FALSE)</f>
        <v>#N/A</v>
      </c>
      <c r="K49" s="28"/>
    </row>
    <row r="50" spans="1:11" x14ac:dyDescent="0.25">
      <c r="A50" s="175" t="s">
        <v>46</v>
      </c>
      <c r="B50" s="176" t="e">
        <f>VLOOKUP($F50,УЧАСТНИКИ!$A$2:$L$1099,3,FALSE)</f>
        <v>#N/A</v>
      </c>
      <c r="C50" s="180" t="e">
        <f>VLOOKUP($F50,УЧАСТНИКИ!$A$2:$L$1099,4,FALSE)</f>
        <v>#N/A</v>
      </c>
      <c r="D50" s="225" t="e">
        <f>VLOOKUP($F50,УЧАСТНИКИ!$A$2:$L$1099,5,FALSE)</f>
        <v>#N/A</v>
      </c>
      <c r="E50" s="264" t="e">
        <f>VLOOKUP($F50,УЧАСТНИКИ!$A$2:$L$1099,8,FALSE)</f>
        <v>#N/A</v>
      </c>
      <c r="F50" s="175"/>
      <c r="G50" s="175"/>
      <c r="H50" s="175"/>
      <c r="I50" s="175"/>
      <c r="J50" s="180" t="e">
        <f>VLOOKUP($F50,УЧАСТНИКИ!$A$2:$L$1099,9,FALSE)</f>
        <v>#N/A</v>
      </c>
      <c r="K50" s="28"/>
    </row>
    <row r="51" spans="1:11" x14ac:dyDescent="0.25">
      <c r="A51" s="175" t="s">
        <v>47</v>
      </c>
      <c r="B51" s="176" t="e">
        <f>VLOOKUP($F51,УЧАСТНИКИ!$A$2:$L$1099,3,FALSE)</f>
        <v>#N/A</v>
      </c>
      <c r="C51" s="180" t="e">
        <f>VLOOKUP($F51,УЧАСТНИКИ!$A$2:$L$1099,4,FALSE)</f>
        <v>#N/A</v>
      </c>
      <c r="D51" s="225" t="e">
        <f>VLOOKUP($F51,УЧАСТНИКИ!$A$2:$L$1099,5,FALSE)</f>
        <v>#N/A</v>
      </c>
      <c r="E51" s="264" t="e">
        <f>VLOOKUP($F51,УЧАСТНИКИ!$A$2:$L$1099,8,FALSE)</f>
        <v>#N/A</v>
      </c>
      <c r="F51" s="175"/>
      <c r="G51" s="175"/>
      <c r="H51" s="175"/>
      <c r="I51" s="175"/>
      <c r="J51" s="180" t="e">
        <f>VLOOKUP($F51,УЧАСТНИКИ!$A$2:$L$1099,9,FALSE)</f>
        <v>#N/A</v>
      </c>
      <c r="K51" s="28"/>
    </row>
    <row r="52" spans="1:11" x14ac:dyDescent="0.25">
      <c r="A52" s="175" t="s">
        <v>48</v>
      </c>
      <c r="B52" s="176" t="e">
        <f>VLOOKUP($F52,УЧАСТНИКИ!$A$2:$L$1099,3,FALSE)</f>
        <v>#N/A</v>
      </c>
      <c r="C52" s="180" t="e">
        <f>VLOOKUP($F52,УЧАСТНИКИ!$A$2:$L$1099,4,FALSE)</f>
        <v>#N/A</v>
      </c>
      <c r="D52" s="225" t="e">
        <f>VLOOKUP($F52,УЧАСТНИКИ!$A$2:$L$1099,5,FALSE)</f>
        <v>#N/A</v>
      </c>
      <c r="E52" s="264" t="e">
        <f>VLOOKUP($F52,УЧАСТНИКИ!$A$2:$L$1099,8,FALSE)</f>
        <v>#N/A</v>
      </c>
      <c r="F52" s="175"/>
      <c r="G52" s="175"/>
      <c r="H52" s="175"/>
      <c r="I52" s="175"/>
      <c r="J52" s="180" t="e">
        <f>VLOOKUP($F52,УЧАСТНИКИ!$A$2:$L$1099,9,FALSE)</f>
        <v>#N/A</v>
      </c>
      <c r="K52" s="28"/>
    </row>
    <row r="53" spans="1:11" x14ac:dyDescent="0.25">
      <c r="A53" s="175">
        <v>8</v>
      </c>
      <c r="B53" s="176" t="e">
        <f>VLOOKUP($F53,УЧАСТНИКИ!$A$2:$L$1099,3,FALSE)</f>
        <v>#N/A</v>
      </c>
      <c r="C53" s="180" t="e">
        <f>VLOOKUP($F53,УЧАСТНИКИ!$A$2:$L$1099,4,FALSE)</f>
        <v>#N/A</v>
      </c>
      <c r="D53" s="225" t="e">
        <f>VLOOKUP($F53,УЧАСТНИКИ!$A$2:$L$1099,5,FALSE)</f>
        <v>#N/A</v>
      </c>
      <c r="E53" s="264" t="e">
        <f>VLOOKUP($F53,УЧАСТНИКИ!$A$2:$L$1099,8,FALSE)</f>
        <v>#N/A</v>
      </c>
      <c r="F53" s="175"/>
      <c r="G53" s="175"/>
      <c r="H53" s="175"/>
      <c r="I53" s="175"/>
      <c r="J53" s="180" t="e">
        <f>VLOOKUP($F53,УЧАСТНИКИ!$A$2:$L$1099,9,FALSE)</f>
        <v>#N/A</v>
      </c>
      <c r="K53" s="28"/>
    </row>
    <row r="54" spans="1:11" x14ac:dyDescent="0.25">
      <c r="A54" s="221"/>
      <c r="B54" s="222" t="s">
        <v>29</v>
      </c>
      <c r="C54" s="223"/>
      <c r="D54" s="223"/>
      <c r="E54" s="223"/>
      <c r="F54" s="223"/>
      <c r="G54" s="223"/>
      <c r="H54" s="223"/>
      <c r="I54" s="223"/>
      <c r="J54" s="224"/>
      <c r="K54" s="28"/>
    </row>
    <row r="55" spans="1:11" x14ac:dyDescent="0.25">
      <c r="A55" s="175" t="s">
        <v>42</v>
      </c>
      <c r="B55" s="176" t="e">
        <f>VLOOKUP($F55,УЧАСТНИКИ!$A$2:$L$1099,3,FALSE)</f>
        <v>#N/A</v>
      </c>
      <c r="C55" s="180" t="e">
        <f>VLOOKUP($F55,УЧАСТНИКИ!$A$2:$L$1099,4,FALSE)</f>
        <v>#N/A</v>
      </c>
      <c r="D55" s="225" t="e">
        <f>VLOOKUP($F55,УЧАСТНИКИ!$A$2:$L$1099,5,FALSE)</f>
        <v>#N/A</v>
      </c>
      <c r="E55" s="264" t="e">
        <f>VLOOKUP($F55,УЧАСТНИКИ!$A$2:$L$1099,8,FALSE)</f>
        <v>#N/A</v>
      </c>
      <c r="F55" s="175"/>
      <c r="G55" s="175"/>
      <c r="H55" s="175"/>
      <c r="I55" s="175"/>
      <c r="J55" s="180" t="e">
        <f>VLOOKUP($F55,УЧАСТНИКИ!$A$2:$L$1099,9,FALSE)</f>
        <v>#N/A</v>
      </c>
      <c r="K55" s="28"/>
    </row>
    <row r="56" spans="1:11" x14ac:dyDescent="0.25">
      <c r="A56" s="175" t="s">
        <v>43</v>
      </c>
      <c r="B56" s="176" t="e">
        <f>VLOOKUP($F56,УЧАСТНИКИ!$A$2:$L$1099,3,FALSE)</f>
        <v>#N/A</v>
      </c>
      <c r="C56" s="180" t="e">
        <f>VLOOKUP($F56,УЧАСТНИКИ!$A$2:$L$1099,4,FALSE)</f>
        <v>#N/A</v>
      </c>
      <c r="D56" s="225" t="e">
        <f>VLOOKUP($F56,УЧАСТНИКИ!$A$2:$L$1099,5,FALSE)</f>
        <v>#N/A</v>
      </c>
      <c r="E56" s="264" t="e">
        <f>VLOOKUP($F56,УЧАСТНИКИ!$A$2:$L$1099,8,FALSE)</f>
        <v>#N/A</v>
      </c>
      <c r="F56" s="175"/>
      <c r="G56" s="175"/>
      <c r="H56" s="175"/>
      <c r="I56" s="175"/>
      <c r="J56" s="180" t="e">
        <f>VLOOKUP($F56,УЧАСТНИКИ!$A$2:$L$1099,9,FALSE)</f>
        <v>#N/A</v>
      </c>
      <c r="K56" s="28"/>
    </row>
    <row r="57" spans="1:11" x14ac:dyDescent="0.25">
      <c r="A57" s="175" t="s">
        <v>44</v>
      </c>
      <c r="B57" s="176" t="e">
        <f>VLOOKUP($F57,УЧАСТНИКИ!$A$2:$L$1099,3,FALSE)</f>
        <v>#N/A</v>
      </c>
      <c r="C57" s="180" t="e">
        <f>VLOOKUP($F57,УЧАСТНИКИ!$A$2:$L$1099,4,FALSE)</f>
        <v>#N/A</v>
      </c>
      <c r="D57" s="225" t="e">
        <f>VLOOKUP($F57,УЧАСТНИКИ!$A$2:$L$1099,5,FALSE)</f>
        <v>#N/A</v>
      </c>
      <c r="E57" s="264" t="e">
        <f>VLOOKUP($F57,УЧАСТНИКИ!$A$2:$L$1099,8,FALSE)</f>
        <v>#N/A</v>
      </c>
      <c r="F57" s="175"/>
      <c r="G57" s="175"/>
      <c r="H57" s="175"/>
      <c r="I57" s="175"/>
      <c r="J57" s="180" t="e">
        <f>VLOOKUP($F57,УЧАСТНИКИ!$A$2:$L$1099,9,FALSE)</f>
        <v>#N/A</v>
      </c>
      <c r="K57" s="28"/>
    </row>
    <row r="58" spans="1:11" x14ac:dyDescent="0.25">
      <c r="A58" s="175" t="s">
        <v>45</v>
      </c>
      <c r="B58" s="176" t="e">
        <f>VLOOKUP($F58,УЧАСТНИКИ!$A$2:$L$1099,3,FALSE)</f>
        <v>#N/A</v>
      </c>
      <c r="C58" s="180" t="e">
        <f>VLOOKUP($F58,УЧАСТНИКИ!$A$2:$L$1099,4,FALSE)</f>
        <v>#N/A</v>
      </c>
      <c r="D58" s="225" t="e">
        <f>VLOOKUP($F58,УЧАСТНИКИ!$A$2:$L$1099,5,FALSE)</f>
        <v>#N/A</v>
      </c>
      <c r="E58" s="264" t="e">
        <f>VLOOKUP($F58,УЧАСТНИКИ!$A$2:$L$1099,8,FALSE)</f>
        <v>#N/A</v>
      </c>
      <c r="F58" s="175"/>
      <c r="G58" s="175"/>
      <c r="H58" s="175"/>
      <c r="I58" s="175"/>
      <c r="J58" s="180" t="e">
        <f>VLOOKUP($F58,УЧАСТНИКИ!$A$2:$L$1099,9,FALSE)</f>
        <v>#N/A</v>
      </c>
      <c r="K58" s="28"/>
    </row>
    <row r="59" spans="1:11" x14ac:dyDescent="0.25">
      <c r="A59" s="175" t="s">
        <v>46</v>
      </c>
      <c r="B59" s="176" t="e">
        <f>VLOOKUP($F59,УЧАСТНИКИ!$A$2:$L$1099,3,FALSE)</f>
        <v>#N/A</v>
      </c>
      <c r="C59" s="180" t="e">
        <f>VLOOKUP($F59,УЧАСТНИКИ!$A$2:$L$1099,4,FALSE)</f>
        <v>#N/A</v>
      </c>
      <c r="D59" s="225" t="e">
        <f>VLOOKUP($F59,УЧАСТНИКИ!$A$2:$L$1099,5,FALSE)</f>
        <v>#N/A</v>
      </c>
      <c r="E59" s="264" t="e">
        <f>VLOOKUP($F59,УЧАСТНИКИ!$A$2:$L$1099,8,FALSE)</f>
        <v>#N/A</v>
      </c>
      <c r="F59" s="175"/>
      <c r="G59" s="175"/>
      <c r="H59" s="175"/>
      <c r="I59" s="175"/>
      <c r="J59" s="180" t="e">
        <f>VLOOKUP($F59,УЧАСТНИКИ!$A$2:$L$1099,9,FALSE)</f>
        <v>#N/A</v>
      </c>
      <c r="K59" s="28"/>
    </row>
    <row r="60" spans="1:11" x14ac:dyDescent="0.25">
      <c r="A60" s="175" t="s">
        <v>47</v>
      </c>
      <c r="B60" s="176" t="e">
        <f>VLOOKUP($F60,УЧАСТНИКИ!$A$2:$L$1099,3,FALSE)</f>
        <v>#N/A</v>
      </c>
      <c r="C60" s="180" t="e">
        <f>VLOOKUP($F60,УЧАСТНИКИ!$A$2:$L$1099,4,FALSE)</f>
        <v>#N/A</v>
      </c>
      <c r="D60" s="225" t="e">
        <f>VLOOKUP($F60,УЧАСТНИКИ!$A$2:$L$1099,5,FALSE)</f>
        <v>#N/A</v>
      </c>
      <c r="E60" s="264" t="e">
        <f>VLOOKUP($F60,УЧАСТНИКИ!$A$2:$L$1099,8,FALSE)</f>
        <v>#N/A</v>
      </c>
      <c r="F60" s="175"/>
      <c r="G60" s="175"/>
      <c r="H60" s="175"/>
      <c r="I60" s="175"/>
      <c r="J60" s="180" t="e">
        <f>VLOOKUP($F60,УЧАСТНИКИ!$A$2:$L$1099,9,FALSE)</f>
        <v>#N/A</v>
      </c>
      <c r="K60" s="28"/>
    </row>
    <row r="61" spans="1:11" x14ac:dyDescent="0.25">
      <c r="A61" s="175" t="s">
        <v>48</v>
      </c>
      <c r="B61" s="176" t="e">
        <f>VLOOKUP($F61,УЧАСТНИКИ!$A$2:$L$1099,3,FALSE)</f>
        <v>#N/A</v>
      </c>
      <c r="C61" s="180" t="e">
        <f>VLOOKUP($F61,УЧАСТНИКИ!$A$2:$L$1099,4,FALSE)</f>
        <v>#N/A</v>
      </c>
      <c r="D61" s="225" t="e">
        <f>VLOOKUP($F61,УЧАСТНИКИ!$A$2:$L$1099,5,FALSE)</f>
        <v>#N/A</v>
      </c>
      <c r="E61" s="264" t="e">
        <f>VLOOKUP($F61,УЧАСТНИКИ!$A$2:$L$1099,8,FALSE)</f>
        <v>#N/A</v>
      </c>
      <c r="F61" s="175"/>
      <c r="G61" s="175"/>
      <c r="H61" s="175"/>
      <c r="I61" s="175"/>
      <c r="J61" s="180" t="e">
        <f>VLOOKUP($F61,УЧАСТНИКИ!$A$2:$L$1099,9,FALSE)</f>
        <v>#N/A</v>
      </c>
      <c r="K61" s="28"/>
    </row>
    <row r="62" spans="1:11" x14ac:dyDescent="0.25">
      <c r="A62" s="175">
        <v>8</v>
      </c>
      <c r="B62" s="176" t="e">
        <f>VLOOKUP($F62,УЧАСТНИКИ!$A$2:$L$1099,3,FALSE)</f>
        <v>#N/A</v>
      </c>
      <c r="C62" s="180" t="e">
        <f>VLOOKUP($F62,УЧАСТНИКИ!$A$2:$L$1099,4,FALSE)</f>
        <v>#N/A</v>
      </c>
      <c r="D62" s="225" t="e">
        <f>VLOOKUP($F62,УЧАСТНИКИ!$A$2:$L$1099,5,FALSE)</f>
        <v>#N/A</v>
      </c>
      <c r="E62" s="264" t="e">
        <f>VLOOKUP($F62,УЧАСТНИКИ!$A$2:$L$1099,8,FALSE)</f>
        <v>#N/A</v>
      </c>
      <c r="F62" s="175"/>
      <c r="G62" s="175"/>
      <c r="H62" s="175"/>
      <c r="I62" s="175"/>
      <c r="J62" s="180" t="e">
        <f>VLOOKUP($F62,УЧАСТНИКИ!$A$2:$L$1099,9,FALSE)</f>
        <v>#N/A</v>
      </c>
      <c r="K62" s="28"/>
    </row>
    <row r="63" spans="1:11" x14ac:dyDescent="0.25">
      <c r="A63" s="221"/>
      <c r="B63" s="222" t="s">
        <v>0</v>
      </c>
      <c r="C63" s="223"/>
      <c r="D63" s="223"/>
      <c r="E63" s="223"/>
      <c r="F63" s="223"/>
      <c r="G63" s="223"/>
      <c r="H63" s="223"/>
      <c r="I63" s="223"/>
      <c r="J63" s="224"/>
      <c r="K63" s="28"/>
    </row>
    <row r="64" spans="1:11" x14ac:dyDescent="0.25">
      <c r="A64" s="175" t="s">
        <v>42</v>
      </c>
      <c r="B64" s="176" t="e">
        <f>VLOOKUP($F64,УЧАСТНИКИ!$A$2:$L$1099,3,FALSE)</f>
        <v>#N/A</v>
      </c>
      <c r="C64" s="180" t="e">
        <f>VLOOKUP($F64,УЧАСТНИКИ!$A$2:$L$1099,4,FALSE)</f>
        <v>#N/A</v>
      </c>
      <c r="D64" s="225" t="e">
        <f>VLOOKUP($F64,УЧАСТНИКИ!$A$2:$L$1099,5,FALSE)</f>
        <v>#N/A</v>
      </c>
      <c r="E64" s="264" t="e">
        <f>VLOOKUP($F64,УЧАСТНИКИ!$A$2:$L$1099,8,FALSE)</f>
        <v>#N/A</v>
      </c>
      <c r="F64" s="175"/>
      <c r="G64" s="175"/>
      <c r="H64" s="175"/>
      <c r="I64" s="175"/>
      <c r="J64" s="180" t="e">
        <f>VLOOKUP($F64,УЧАСТНИКИ!$A$2:$L$1099,9,FALSE)</f>
        <v>#N/A</v>
      </c>
      <c r="K64" s="28"/>
    </row>
    <row r="65" spans="1:12" x14ac:dyDescent="0.25">
      <c r="A65" s="175" t="s">
        <v>43</v>
      </c>
      <c r="B65" s="176" t="e">
        <f>VLOOKUP($F65,УЧАСТНИКИ!$A$2:$L$1099,3,FALSE)</f>
        <v>#N/A</v>
      </c>
      <c r="C65" s="180" t="e">
        <f>VLOOKUP($F65,УЧАСТНИКИ!$A$2:$L$1099,4,FALSE)</f>
        <v>#N/A</v>
      </c>
      <c r="D65" s="225" t="e">
        <f>VLOOKUP($F65,УЧАСТНИКИ!$A$2:$L$1099,5,FALSE)</f>
        <v>#N/A</v>
      </c>
      <c r="E65" s="264" t="e">
        <f>VLOOKUP($F65,УЧАСТНИКИ!$A$2:$L$1099,8,FALSE)</f>
        <v>#N/A</v>
      </c>
      <c r="F65" s="175"/>
      <c r="G65" s="175"/>
      <c r="H65" s="175"/>
      <c r="I65" s="175"/>
      <c r="J65" s="180" t="e">
        <f>VLOOKUP($F65,УЧАСТНИКИ!$A$2:$L$1099,9,FALSE)</f>
        <v>#N/A</v>
      </c>
      <c r="K65" s="28"/>
    </row>
    <row r="66" spans="1:12" x14ac:dyDescent="0.25">
      <c r="A66" s="175" t="s">
        <v>44</v>
      </c>
      <c r="B66" s="176" t="e">
        <f>VLOOKUP($F66,УЧАСТНИКИ!$A$2:$L$1099,3,FALSE)</f>
        <v>#N/A</v>
      </c>
      <c r="C66" s="180" t="e">
        <f>VLOOKUP($F66,УЧАСТНИКИ!$A$2:$L$1099,4,FALSE)</f>
        <v>#N/A</v>
      </c>
      <c r="D66" s="225" t="e">
        <f>VLOOKUP($F66,УЧАСТНИКИ!$A$2:$L$1099,5,FALSE)</f>
        <v>#N/A</v>
      </c>
      <c r="E66" s="264" t="e">
        <f>VLOOKUP($F66,УЧАСТНИКИ!$A$2:$L$1099,8,FALSE)</f>
        <v>#N/A</v>
      </c>
      <c r="F66" s="175"/>
      <c r="G66" s="175"/>
      <c r="H66" s="175"/>
      <c r="I66" s="175"/>
      <c r="J66" s="180" t="e">
        <f>VLOOKUP($F66,УЧАСТНИКИ!$A$2:$L$1099,9,FALSE)</f>
        <v>#N/A</v>
      </c>
      <c r="K66" s="28"/>
    </row>
    <row r="67" spans="1:12" x14ac:dyDescent="0.25">
      <c r="A67" s="175" t="s">
        <v>45</v>
      </c>
      <c r="B67" s="176" t="e">
        <f>VLOOKUP($F67,УЧАСТНИКИ!$A$2:$L$1099,3,FALSE)</f>
        <v>#N/A</v>
      </c>
      <c r="C67" s="180" t="e">
        <f>VLOOKUP($F67,УЧАСТНИКИ!$A$2:$L$1099,4,FALSE)</f>
        <v>#N/A</v>
      </c>
      <c r="D67" s="225" t="e">
        <f>VLOOKUP($F67,УЧАСТНИКИ!$A$2:$L$1099,5,FALSE)</f>
        <v>#N/A</v>
      </c>
      <c r="E67" s="264" t="e">
        <f>VLOOKUP($F67,УЧАСТНИКИ!$A$2:$L$1099,8,FALSE)</f>
        <v>#N/A</v>
      </c>
      <c r="F67" s="175"/>
      <c r="G67" s="175"/>
      <c r="H67" s="175"/>
      <c r="I67" s="175"/>
      <c r="J67" s="180" t="e">
        <f>VLOOKUP($F67,УЧАСТНИКИ!$A$2:$L$1099,9,FALSE)</f>
        <v>#N/A</v>
      </c>
      <c r="K67" s="28"/>
    </row>
    <row r="68" spans="1:12" x14ac:dyDescent="0.25">
      <c r="A68" s="175" t="s">
        <v>46</v>
      </c>
      <c r="B68" s="176" t="e">
        <f>VLOOKUP($F68,УЧАСТНИКИ!$A$2:$L$1099,3,FALSE)</f>
        <v>#N/A</v>
      </c>
      <c r="C68" s="180" t="e">
        <f>VLOOKUP($F68,УЧАСТНИКИ!$A$2:$L$1099,4,FALSE)</f>
        <v>#N/A</v>
      </c>
      <c r="D68" s="225" t="e">
        <f>VLOOKUP($F68,УЧАСТНИКИ!$A$2:$L$1099,5,FALSE)</f>
        <v>#N/A</v>
      </c>
      <c r="E68" s="264" t="e">
        <f>VLOOKUP($F68,УЧАСТНИКИ!$A$2:$L$1099,8,FALSE)</f>
        <v>#N/A</v>
      </c>
      <c r="F68" s="175"/>
      <c r="G68" s="175"/>
      <c r="H68" s="175"/>
      <c r="I68" s="175"/>
      <c r="J68" s="180" t="e">
        <f>VLOOKUP($F68,УЧАСТНИКИ!$A$2:$L$1099,9,FALSE)</f>
        <v>#N/A</v>
      </c>
      <c r="K68" s="28"/>
    </row>
    <row r="69" spans="1:12" x14ac:dyDescent="0.25">
      <c r="A69" s="175" t="s">
        <v>47</v>
      </c>
      <c r="B69" s="176" t="e">
        <f>VLOOKUP($F69,УЧАСТНИКИ!$A$2:$L$1099,3,FALSE)</f>
        <v>#N/A</v>
      </c>
      <c r="C69" s="180" t="e">
        <f>VLOOKUP($F69,УЧАСТНИКИ!$A$2:$L$1099,4,FALSE)</f>
        <v>#N/A</v>
      </c>
      <c r="D69" s="225" t="e">
        <f>VLOOKUP($F69,УЧАСТНИКИ!$A$2:$L$1099,5,FALSE)</f>
        <v>#N/A</v>
      </c>
      <c r="E69" s="264" t="e">
        <f>VLOOKUP($F69,УЧАСТНИКИ!$A$2:$L$1099,8,FALSE)</f>
        <v>#N/A</v>
      </c>
      <c r="F69" s="175"/>
      <c r="G69" s="175"/>
      <c r="H69" s="175"/>
      <c r="I69" s="175"/>
      <c r="J69" s="180" t="e">
        <f>VLOOKUP($F69,УЧАСТНИКИ!$A$2:$L$1099,9,FALSE)</f>
        <v>#N/A</v>
      </c>
      <c r="K69" s="28"/>
    </row>
    <row r="70" spans="1:12" x14ac:dyDescent="0.25">
      <c r="A70" s="175" t="s">
        <v>48</v>
      </c>
      <c r="B70" s="176" t="e">
        <f>VLOOKUP($F70,УЧАСТНИКИ!$A$2:$L$1099,3,FALSE)</f>
        <v>#N/A</v>
      </c>
      <c r="C70" s="180" t="e">
        <f>VLOOKUP($F70,УЧАСТНИКИ!$A$2:$L$1099,4,FALSE)</f>
        <v>#N/A</v>
      </c>
      <c r="D70" s="225" t="e">
        <f>VLOOKUP($F70,УЧАСТНИКИ!$A$2:$L$1099,5,FALSE)</f>
        <v>#N/A</v>
      </c>
      <c r="E70" s="264" t="e">
        <f>VLOOKUP($F70,УЧАСТНИКИ!$A$2:$L$1099,8,FALSE)</f>
        <v>#N/A</v>
      </c>
      <c r="F70" s="175"/>
      <c r="G70" s="175"/>
      <c r="H70" s="175"/>
      <c r="I70" s="175"/>
      <c r="J70" s="180" t="e">
        <f>VLOOKUP($F70,УЧАСТНИКИ!$A$2:$L$1099,9,FALSE)</f>
        <v>#N/A</v>
      </c>
      <c r="K70" s="28"/>
    </row>
    <row r="71" spans="1:12" x14ac:dyDescent="0.25">
      <c r="A71" s="175">
        <v>8</v>
      </c>
      <c r="B71" s="176" t="e">
        <f>VLOOKUP($F71,УЧАСТНИКИ!$A$2:$L$1099,3,FALSE)</f>
        <v>#N/A</v>
      </c>
      <c r="C71" s="180" t="e">
        <f>VLOOKUP($F71,УЧАСТНИКИ!$A$2:$L$1099,4,FALSE)</f>
        <v>#N/A</v>
      </c>
      <c r="D71" s="225" t="e">
        <f>VLOOKUP($F71,УЧАСТНИКИ!$A$2:$L$1099,5,FALSE)</f>
        <v>#N/A</v>
      </c>
      <c r="E71" s="264" t="e">
        <f>VLOOKUP($F71,УЧАСТНИКИ!$A$2:$L$1099,8,FALSE)</f>
        <v>#N/A</v>
      </c>
      <c r="F71" s="175"/>
      <c r="G71" s="175"/>
      <c r="H71" s="175"/>
      <c r="I71" s="175"/>
      <c r="J71" s="180" t="e">
        <f>VLOOKUP($F71,УЧАСТНИКИ!$A$2:$L$1099,9,FALSE)</f>
        <v>#N/A</v>
      </c>
      <c r="K71" s="28"/>
    </row>
    <row r="72" spans="1:12" ht="15.75" customHeight="1" x14ac:dyDescent="0.25">
      <c r="A72" s="35"/>
      <c r="B72" s="187"/>
      <c r="C72" s="188"/>
      <c r="D72" s="227"/>
      <c r="E72" s="227"/>
      <c r="F72" s="35"/>
      <c r="G72" s="35"/>
      <c r="H72" s="35"/>
      <c r="I72" s="35"/>
      <c r="J72" s="35"/>
      <c r="K72" s="188"/>
      <c r="L72" s="28"/>
    </row>
    <row r="73" spans="1:12" ht="15.75" customHeight="1" x14ac:dyDescent="0.25">
      <c r="A73" s="35"/>
      <c r="B73" s="187"/>
      <c r="C73" s="188"/>
      <c r="D73" s="227"/>
      <c r="E73" s="227"/>
      <c r="F73" s="35"/>
      <c r="G73" s="35"/>
      <c r="H73" s="35"/>
      <c r="I73" s="35"/>
      <c r="J73" s="35"/>
      <c r="K73" s="188"/>
      <c r="L73" s="28"/>
    </row>
    <row r="74" spans="1:12" x14ac:dyDescent="0.25">
      <c r="L74" s="28"/>
    </row>
    <row r="75" spans="1:12" ht="15.6" x14ac:dyDescent="0.3">
      <c r="A75" s="228" t="s">
        <v>65</v>
      </c>
      <c r="B75" s="189"/>
      <c r="D75" s="228"/>
      <c r="E75" s="262"/>
      <c r="G75" s="35"/>
      <c r="I75" s="228"/>
      <c r="K75" s="28"/>
      <c r="L75" s="28"/>
    </row>
    <row r="76" spans="1:12" ht="15.6" x14ac:dyDescent="0.3">
      <c r="A76" s="228" t="s">
        <v>60</v>
      </c>
      <c r="L76" s="28"/>
    </row>
    <row r="77" spans="1:12" ht="15.6" x14ac:dyDescent="0.3">
      <c r="A77" s="228" t="s">
        <v>62</v>
      </c>
      <c r="B77" s="228"/>
      <c r="L77" s="28"/>
    </row>
    <row r="78" spans="1:12" ht="15.6" x14ac:dyDescent="0.3">
      <c r="A78" s="302" t="s">
        <v>61</v>
      </c>
      <c r="B78" s="302"/>
      <c r="L78" s="28"/>
    </row>
    <row r="79" spans="1:12" ht="15.6" x14ac:dyDescent="0.3">
      <c r="B79" s="228"/>
      <c r="L79" s="28"/>
    </row>
    <row r="80" spans="1:12" ht="15.6" x14ac:dyDescent="0.3">
      <c r="B80" s="228"/>
      <c r="L80" s="28"/>
    </row>
    <row r="81" spans="1:12" x14ac:dyDescent="0.25">
      <c r="L81" s="28"/>
    </row>
    <row r="82" spans="1:12" ht="15.6" x14ac:dyDescent="0.3">
      <c r="B82" s="228"/>
      <c r="L82" s="28"/>
    </row>
    <row r="83" spans="1:12" ht="15.75" customHeight="1" x14ac:dyDescent="0.3">
      <c r="B83" s="228"/>
      <c r="L83" s="28"/>
    </row>
    <row r="84" spans="1:12" ht="15.75" customHeight="1" x14ac:dyDescent="0.25">
      <c r="L84" s="28"/>
    </row>
    <row r="85" spans="1:12" ht="15.75" customHeight="1" x14ac:dyDescent="0.25">
      <c r="L85" s="28"/>
    </row>
    <row r="86" spans="1:12" ht="15.75" customHeight="1" x14ac:dyDescent="0.25">
      <c r="L86" s="28"/>
    </row>
    <row r="87" spans="1:12" ht="15.75" customHeight="1" x14ac:dyDescent="0.25">
      <c r="L87" s="28"/>
    </row>
    <row r="88" spans="1:12" ht="15.75" customHeight="1" x14ac:dyDescent="0.25">
      <c r="L88" s="28"/>
    </row>
    <row r="89" spans="1:12" ht="15.75" customHeight="1" x14ac:dyDescent="0.25">
      <c r="L89" s="28"/>
    </row>
    <row r="90" spans="1:12" ht="15.75" customHeight="1" x14ac:dyDescent="0.25">
      <c r="L90" s="28"/>
    </row>
    <row r="91" spans="1:12" ht="15.75" customHeight="1" x14ac:dyDescent="0.25">
      <c r="L91" s="28"/>
    </row>
    <row r="92" spans="1:12" ht="15.75" customHeight="1" x14ac:dyDescent="0.25">
      <c r="L92" s="28"/>
    </row>
    <row r="93" spans="1:12" ht="15.75" customHeight="1" x14ac:dyDescent="0.25">
      <c r="A93" s="28"/>
      <c r="B93" s="190"/>
      <c r="C93" s="28"/>
      <c r="D93" s="28"/>
      <c r="E93" s="28"/>
      <c r="F93" s="28"/>
      <c r="G93" s="28"/>
      <c r="H93" s="28"/>
      <c r="I93" s="28"/>
      <c r="J93" s="28"/>
      <c r="K93" s="28"/>
      <c r="L93" s="28"/>
    </row>
    <row r="94" spans="1:12" ht="15.75" customHeight="1" x14ac:dyDescent="0.25">
      <c r="A94" s="35"/>
      <c r="B94" s="229"/>
      <c r="C94" s="230"/>
      <c r="D94" s="231"/>
      <c r="E94" s="231"/>
      <c r="F94" s="35"/>
      <c r="G94" s="35"/>
      <c r="H94" s="35"/>
      <c r="I94" s="35"/>
      <c r="J94" s="35"/>
      <c r="K94" s="230"/>
      <c r="L94" s="28"/>
    </row>
    <row r="95" spans="1:12" ht="15.75" customHeight="1" x14ac:dyDescent="0.25">
      <c r="A95" s="35"/>
      <c r="B95" s="34"/>
      <c r="C95" s="230"/>
      <c r="D95" s="231"/>
      <c r="E95" s="231"/>
      <c r="F95" s="35"/>
      <c r="G95" s="35"/>
      <c r="H95" s="35"/>
      <c r="I95" s="35"/>
      <c r="J95" s="35"/>
      <c r="K95" s="230"/>
    </row>
    <row r="96" spans="1:12" ht="15.75" customHeight="1" x14ac:dyDescent="0.25">
      <c r="A96" s="35"/>
      <c r="B96" s="232"/>
      <c r="C96" s="230"/>
      <c r="D96" s="231"/>
      <c r="E96" s="231"/>
      <c r="F96" s="35"/>
      <c r="G96" s="35"/>
      <c r="H96" s="35"/>
      <c r="I96" s="35"/>
      <c r="J96" s="35"/>
      <c r="K96" s="230"/>
    </row>
    <row r="97" spans="1:11" ht="15.75" customHeight="1" x14ac:dyDescent="0.25">
      <c r="A97" s="35"/>
      <c r="B97" s="232"/>
      <c r="C97" s="230"/>
      <c r="D97" s="231"/>
      <c r="E97" s="231"/>
      <c r="F97" s="35"/>
      <c r="G97" s="35"/>
      <c r="H97" s="35"/>
      <c r="I97" s="35"/>
      <c r="J97" s="35"/>
      <c r="K97" s="230"/>
    </row>
    <row r="98" spans="1:11" ht="15.75" customHeight="1" x14ac:dyDescent="0.25">
      <c r="A98" s="35"/>
      <c r="B98" s="232"/>
      <c r="C98" s="230"/>
      <c r="D98" s="231"/>
      <c r="E98" s="231"/>
      <c r="F98" s="35"/>
      <c r="G98" s="35"/>
      <c r="H98" s="35"/>
      <c r="I98" s="35"/>
      <c r="J98" s="35"/>
      <c r="K98" s="230"/>
    </row>
    <row r="99" spans="1:11" ht="15.75" customHeight="1" x14ac:dyDescent="0.25">
      <c r="A99" s="35"/>
      <c r="B99" s="232"/>
      <c r="C99" s="230"/>
      <c r="D99" s="231"/>
      <c r="E99" s="231"/>
      <c r="F99" s="35"/>
      <c r="G99" s="35"/>
      <c r="H99" s="35"/>
      <c r="I99" s="35"/>
      <c r="J99" s="35"/>
      <c r="K99" s="230"/>
    </row>
    <row r="100" spans="1:11" ht="15.75" customHeight="1" x14ac:dyDescent="0.25">
      <c r="A100" s="35"/>
      <c r="B100" s="232"/>
      <c r="C100" s="230"/>
      <c r="D100" s="231"/>
      <c r="E100" s="231"/>
      <c r="F100" s="35"/>
      <c r="G100" s="35"/>
      <c r="H100" s="35"/>
      <c r="I100" s="35"/>
      <c r="J100" s="35"/>
      <c r="K100" s="230"/>
    </row>
    <row r="101" spans="1:11" ht="15.75" customHeight="1" x14ac:dyDescent="0.25">
      <c r="A101" s="35"/>
      <c r="B101" s="232"/>
      <c r="C101" s="230"/>
      <c r="D101" s="231"/>
      <c r="E101" s="231"/>
      <c r="F101" s="35"/>
      <c r="G101" s="35"/>
      <c r="H101" s="35"/>
      <c r="I101" s="35"/>
      <c r="J101" s="35"/>
      <c r="K101" s="230"/>
    </row>
    <row r="102" spans="1:11" ht="15.75" customHeight="1" x14ac:dyDescent="0.25">
      <c r="A102" s="28"/>
      <c r="B102" s="190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ht="15.75" customHeight="1" x14ac:dyDescent="0.25">
      <c r="A103" s="35"/>
      <c r="B103" s="229"/>
      <c r="C103" s="230"/>
      <c r="D103" s="231"/>
      <c r="E103" s="231"/>
      <c r="F103" s="35"/>
      <c r="G103" s="35"/>
      <c r="H103" s="35"/>
      <c r="I103" s="35"/>
      <c r="J103" s="35"/>
      <c r="K103" s="230"/>
    </row>
    <row r="104" spans="1:11" ht="15.75" customHeight="1" x14ac:dyDescent="0.25">
      <c r="A104" s="35"/>
      <c r="B104" s="229"/>
      <c r="C104" s="230"/>
      <c r="D104" s="231"/>
      <c r="E104" s="231"/>
      <c r="F104" s="35"/>
      <c r="G104" s="35"/>
      <c r="H104" s="35"/>
      <c r="I104" s="35"/>
      <c r="J104" s="35"/>
      <c r="K104" s="230"/>
    </row>
    <row r="105" spans="1:11" ht="15.75" customHeight="1" x14ac:dyDescent="0.25">
      <c r="A105" s="35"/>
      <c r="B105" s="229"/>
      <c r="C105" s="230"/>
      <c r="D105" s="231"/>
      <c r="E105" s="231"/>
      <c r="F105" s="35"/>
      <c r="G105" s="35"/>
      <c r="H105" s="35"/>
      <c r="I105" s="35"/>
      <c r="J105" s="35"/>
      <c r="K105" s="230"/>
    </row>
    <row r="106" spans="1:11" ht="15.75" customHeight="1" x14ac:dyDescent="0.25">
      <c r="A106" s="35"/>
      <c r="B106" s="229"/>
      <c r="C106" s="230"/>
      <c r="D106" s="231"/>
      <c r="E106" s="231"/>
      <c r="F106" s="35"/>
      <c r="G106" s="35"/>
      <c r="H106" s="35"/>
      <c r="I106" s="35"/>
      <c r="J106" s="35"/>
      <c r="K106" s="230"/>
    </row>
    <row r="107" spans="1:11" ht="15.75" customHeight="1" x14ac:dyDescent="0.25">
      <c r="A107" s="35"/>
      <c r="B107" s="229"/>
      <c r="C107" s="230"/>
      <c r="D107" s="231"/>
      <c r="E107" s="231"/>
      <c r="F107" s="35"/>
      <c r="G107" s="35"/>
      <c r="H107" s="35"/>
      <c r="I107" s="35"/>
      <c r="J107" s="35"/>
      <c r="K107" s="230"/>
    </row>
    <row r="108" spans="1:11" ht="15.75" customHeight="1" x14ac:dyDescent="0.25">
      <c r="A108" s="35"/>
      <c r="B108" s="229"/>
      <c r="C108" s="230"/>
      <c r="D108" s="231"/>
      <c r="E108" s="231"/>
      <c r="F108" s="35"/>
      <c r="G108" s="35"/>
      <c r="H108" s="35"/>
      <c r="I108" s="35"/>
      <c r="J108" s="35"/>
      <c r="K108" s="230"/>
    </row>
    <row r="109" spans="1:11" ht="15.75" customHeight="1" x14ac:dyDescent="0.25">
      <c r="A109" s="35"/>
      <c r="B109" s="229"/>
      <c r="C109" s="230"/>
      <c r="D109" s="231"/>
      <c r="E109" s="231"/>
      <c r="F109" s="35"/>
      <c r="G109" s="35"/>
      <c r="H109" s="35"/>
      <c r="I109" s="35"/>
      <c r="J109" s="35"/>
      <c r="K109" s="230"/>
    </row>
    <row r="110" spans="1:11" ht="15.75" customHeight="1" x14ac:dyDescent="0.25">
      <c r="A110" s="35"/>
      <c r="B110" s="229"/>
      <c r="C110" s="230"/>
      <c r="D110" s="231"/>
      <c r="E110" s="231"/>
      <c r="F110" s="35"/>
      <c r="G110" s="35"/>
      <c r="H110" s="35"/>
      <c r="I110" s="35"/>
      <c r="J110" s="35"/>
      <c r="K110" s="230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</sheetData>
  <mergeCells count="6">
    <mergeCell ref="A78:B78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9" bottom="0.16" header="0.27559055118110237" footer="0.19685039370078741"/>
  <pageSetup paperSize="9" scale="95" orientation="landscape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107"/>
  <sheetViews>
    <sheetView view="pageBreakPreview" topLeftCell="A4" zoomScale="145" zoomScaleNormal="80" zoomScaleSheetLayoutView="145" workbookViewId="0">
      <selection activeCell="C11" sqref="C11"/>
    </sheetView>
  </sheetViews>
  <sheetFormatPr defaultColWidth="9.109375" defaultRowHeight="13.2" x14ac:dyDescent="0.25"/>
  <cols>
    <col min="1" max="1" width="4" style="163" customWidth="1"/>
    <col min="2" max="2" width="25.5546875" style="163" customWidth="1"/>
    <col min="3" max="3" width="10.5546875" style="163" customWidth="1"/>
    <col min="4" max="4" width="24.5546875" style="163" customWidth="1"/>
    <col min="5" max="5" width="9.6640625" style="163" customWidth="1"/>
    <col min="6" max="6" width="7.6640625" style="163" customWidth="1"/>
    <col min="7" max="7" width="6.33203125" style="163" customWidth="1"/>
    <col min="8" max="8" width="17.6640625" style="163" customWidth="1"/>
    <col min="9" max="9" width="6.88671875" style="163" customWidth="1"/>
    <col min="10" max="10" width="8.33203125" style="163" customWidth="1"/>
    <col min="11" max="11" width="6" style="163" customWidth="1"/>
    <col min="12" max="16384" width="9.109375" style="163"/>
  </cols>
  <sheetData>
    <row r="1" spans="1:17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136"/>
      <c r="L1" s="136"/>
      <c r="M1" s="136"/>
      <c r="N1" s="136"/>
    </row>
    <row r="2" spans="1:17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164"/>
      <c r="L2" s="136"/>
      <c r="M2" s="136"/>
      <c r="N2" s="136"/>
    </row>
    <row r="3" spans="1:17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214"/>
      <c r="L3" s="214"/>
      <c r="M3" s="214"/>
      <c r="N3" s="214"/>
      <c r="O3" s="214"/>
      <c r="P3" s="214"/>
      <c r="Q3" s="214"/>
    </row>
    <row r="4" spans="1:17" x14ac:dyDescent="0.25">
      <c r="A4" s="303" t="s">
        <v>211</v>
      </c>
      <c r="B4" s="303"/>
      <c r="C4" s="303"/>
      <c r="D4" s="303"/>
      <c r="E4" s="303"/>
      <c r="F4" s="303"/>
      <c r="G4" s="303"/>
      <c r="H4" s="303"/>
      <c r="I4" s="303"/>
      <c r="J4" s="303"/>
      <c r="K4" s="214"/>
      <c r="L4" s="214"/>
      <c r="M4" s="214"/>
      <c r="N4" s="214"/>
      <c r="O4" s="214"/>
      <c r="P4" s="214"/>
      <c r="Q4" s="214"/>
    </row>
    <row r="5" spans="1:17" ht="14.4" x14ac:dyDescent="0.25">
      <c r="A5" s="303" t="s">
        <v>209</v>
      </c>
      <c r="B5" s="303"/>
      <c r="C5" s="303"/>
      <c r="D5" s="303"/>
      <c r="E5" s="303"/>
      <c r="F5" s="303"/>
      <c r="G5" s="303"/>
      <c r="H5" s="303"/>
      <c r="I5" s="303"/>
      <c r="J5" s="303"/>
      <c r="K5" s="248"/>
    </row>
    <row r="6" spans="1:17" x14ac:dyDescent="0.25">
      <c r="A6" s="297"/>
      <c r="B6" s="297"/>
      <c r="C6" s="166"/>
      <c r="D6" s="14"/>
      <c r="E6" s="14"/>
      <c r="I6" s="215"/>
      <c r="J6" s="67" t="s">
        <v>221</v>
      </c>
      <c r="K6" s="166"/>
    </row>
    <row r="7" spans="1:17" ht="13.5" customHeight="1" x14ac:dyDescent="0.25">
      <c r="A7" s="215"/>
      <c r="B7" s="67" t="s">
        <v>188</v>
      </c>
      <c r="C7" s="166" t="s">
        <v>1491</v>
      </c>
      <c r="D7" s="19" t="str">
        <f>d_1</f>
        <v>28.05.2019г.</v>
      </c>
      <c r="E7" s="19"/>
      <c r="H7" s="216"/>
      <c r="I7" s="217"/>
      <c r="J7" s="254" t="str">
        <f>d_5</f>
        <v>г. Сочи, ул. Бзугу 2, ст. им. Славы Метревели</v>
      </c>
      <c r="K7" s="166"/>
    </row>
    <row r="8" spans="1:17" ht="24" customHeight="1" x14ac:dyDescent="0.25">
      <c r="A8" s="219" t="s">
        <v>64</v>
      </c>
      <c r="B8" s="219" t="s">
        <v>120</v>
      </c>
      <c r="C8" s="219" t="s">
        <v>59</v>
      </c>
      <c r="D8" s="219" t="s">
        <v>90</v>
      </c>
      <c r="E8" s="219" t="s">
        <v>231</v>
      </c>
      <c r="F8" s="219" t="s">
        <v>39</v>
      </c>
      <c r="G8" s="219" t="s">
        <v>98</v>
      </c>
      <c r="H8" s="219" t="s">
        <v>18</v>
      </c>
      <c r="I8" s="220" t="s">
        <v>53</v>
      </c>
      <c r="J8" s="219" t="s">
        <v>66</v>
      </c>
    </row>
    <row r="9" spans="1:17" x14ac:dyDescent="0.25">
      <c r="A9" s="221"/>
      <c r="B9" s="222" t="s">
        <v>49</v>
      </c>
      <c r="C9" s="223"/>
      <c r="D9" s="223"/>
      <c r="E9" s="223"/>
      <c r="F9" s="223"/>
      <c r="G9" s="223"/>
      <c r="H9" s="223"/>
      <c r="I9" s="223"/>
      <c r="J9" s="224"/>
    </row>
    <row r="10" spans="1:17" ht="27.75" customHeight="1" x14ac:dyDescent="0.25">
      <c r="A10" s="175" t="s">
        <v>42</v>
      </c>
      <c r="B10" s="176" t="str">
        <f>VLOOKUP($F10,УЧАСТНИКИ!$A$2:$L$1099,3,FALSE)</f>
        <v>Лихачёва Юлия</v>
      </c>
      <c r="C10" s="180" t="str">
        <f>VLOOKUP($F10,УЧАСТНИКИ!$A$2:$L$1099,4,FALSE)</f>
        <v>26.08.1998</v>
      </c>
      <c r="D10" s="225" t="str">
        <f>VLOOKUP($F10,УЧАСТНИКИ!$A$2:$L$1099,5,FALSE)</f>
        <v xml:space="preserve">Красноярский край </v>
      </c>
      <c r="E10" s="264" t="str">
        <f>VLOOKUP($F10,УЧАСТНИКИ!$A$2:$L$1099,8,FALSE)</f>
        <v>КМС</v>
      </c>
      <c r="F10" s="226" t="s">
        <v>1277</v>
      </c>
      <c r="G10" s="226"/>
      <c r="H10" s="175"/>
      <c r="I10" s="175"/>
      <c r="J10" s="180" t="str">
        <f>VLOOKUP($F10,УЧАСТНИКИ!$A$2:$L$1099,9,FALSE)</f>
        <v>К</v>
      </c>
    </row>
    <row r="11" spans="1:17" ht="27.75" customHeight="1" x14ac:dyDescent="0.25">
      <c r="A11" s="175" t="s">
        <v>43</v>
      </c>
      <c r="B11" s="176" t="str">
        <f>VLOOKUP($F11,УЧАСТНИКИ!$A$2:$L$1099,3,FALSE)</f>
        <v>Шипицына Ирина</v>
      </c>
      <c r="C11" s="180" t="str">
        <f>VLOOKUP($F11,УЧАСТНИКИ!$A$2:$L$1099,4,FALSE)</f>
        <v>18.06.2000</v>
      </c>
      <c r="D11" s="225" t="str">
        <f>VLOOKUP($F11,УЧАСТНИКИ!$A$2:$L$1099,5,FALSE)</f>
        <v xml:space="preserve">Пермский край </v>
      </c>
      <c r="E11" s="264" t="str">
        <f>VLOOKUP($F11,УЧАСТНИКИ!$A$2:$L$1099,8,FALSE)</f>
        <v>КМС</v>
      </c>
      <c r="F11" s="175" t="s">
        <v>124</v>
      </c>
      <c r="G11" s="175"/>
      <c r="H11" s="175"/>
      <c r="I11" s="175"/>
      <c r="J11" s="180" t="str">
        <f>VLOOKUP($F11,УЧАСТНИКИ!$A$2:$L$1099,9,FALSE)</f>
        <v>К</v>
      </c>
    </row>
    <row r="12" spans="1:17" ht="27.75" customHeight="1" x14ac:dyDescent="0.25">
      <c r="A12" s="175" t="s">
        <v>44</v>
      </c>
      <c r="B12" s="176" t="str">
        <f>VLOOKUP($F12,УЧАСТНИКИ!$A$2:$L$1099,3,FALSE)</f>
        <v>Тропина Анна</v>
      </c>
      <c r="C12" s="180" t="str">
        <f>VLOOKUP($F12,УЧАСТНИКИ!$A$2:$L$1099,4,FALSE)</f>
        <v>03.11.1998</v>
      </c>
      <c r="D12" s="225" t="str">
        <f>VLOOKUP($F12,УЧАСТНИКИ!$A$2:$L$1099,5,FALSE)</f>
        <v xml:space="preserve">Свердловская область </v>
      </c>
      <c r="E12" s="264" t="str">
        <f>VLOOKUP($F12,УЧАСТНИКИ!$A$2:$L$1099,8,FALSE)</f>
        <v>МС</v>
      </c>
      <c r="F12" s="175" t="s">
        <v>1274</v>
      </c>
      <c r="G12" s="175"/>
      <c r="H12" s="175"/>
      <c r="I12" s="175"/>
      <c r="J12" s="180" t="str">
        <f>VLOOKUP($F12,УЧАСТНИКИ!$A$2:$L$1099,9,FALSE)</f>
        <v>К</v>
      </c>
    </row>
    <row r="13" spans="1:17" ht="27.75" customHeight="1" x14ac:dyDescent="0.25">
      <c r="A13" s="175" t="s">
        <v>45</v>
      </c>
      <c r="B13" s="176" t="str">
        <f>VLOOKUP($F13,УЧАСТНИКИ!$A$2:$L$1099,3,FALSE)</f>
        <v>Вовк Ольга</v>
      </c>
      <c r="C13" s="180" t="str">
        <f>VLOOKUP($F13,УЧАСТНИКИ!$A$2:$L$1099,4,FALSE)</f>
        <v>13.02.1993</v>
      </c>
      <c r="D13" s="225" t="str">
        <f>VLOOKUP($F13,УЧАСТНИКИ!$A$2:$L$1099,5,FALSE)</f>
        <v xml:space="preserve">Ростовская область </v>
      </c>
      <c r="E13" s="264" t="str">
        <f>VLOOKUP($F13,УЧАСТНИКИ!$A$2:$L$1099,8,FALSE)</f>
        <v>МСМК</v>
      </c>
      <c r="F13" s="175" t="s">
        <v>1445</v>
      </c>
      <c r="G13" s="175"/>
      <c r="H13" s="175"/>
      <c r="I13" s="175"/>
      <c r="J13" s="180" t="str">
        <f>VLOOKUP($F13,УЧАСТНИКИ!$A$2:$L$1099,9,FALSE)</f>
        <v>К</v>
      </c>
      <c r="L13" s="14"/>
    </row>
    <row r="14" spans="1:17" ht="27.75" customHeight="1" x14ac:dyDescent="0.25">
      <c r="A14" s="175" t="s">
        <v>46</v>
      </c>
      <c r="B14" s="176" t="str">
        <f>VLOOKUP($F14,УЧАСТНИКИ!$A$2:$L$1099,3,FALSE)</f>
        <v>Соколенко Екатерина</v>
      </c>
      <c r="C14" s="180" t="str">
        <f>VLOOKUP($F14,УЧАСТНИКИ!$A$2:$L$1099,4,FALSE)</f>
        <v>13.09.1992</v>
      </c>
      <c r="D14" s="225" t="str">
        <f>VLOOKUP($F14,УЧАСТНИКИ!$A$2:$L$1099,5,FALSE)</f>
        <v>Томская область Новосибирская область</v>
      </c>
      <c r="E14" s="264" t="str">
        <f>VLOOKUP($F14,УЧАСТНИКИ!$A$2:$L$1099,8,FALSE)</f>
        <v>МСМК</v>
      </c>
      <c r="F14" s="175" t="s">
        <v>1397</v>
      </c>
      <c r="G14" s="175"/>
      <c r="H14" s="175"/>
      <c r="I14" s="175"/>
      <c r="J14" s="180" t="str">
        <f>VLOOKUP($F14,УЧАСТНИКИ!$A$2:$L$1099,9,FALSE)</f>
        <v>К</v>
      </c>
    </row>
    <row r="15" spans="1:17" ht="27.75" customHeight="1" x14ac:dyDescent="0.25">
      <c r="A15" s="175" t="s">
        <v>47</v>
      </c>
      <c r="B15" s="176" t="str">
        <f>VLOOKUP($F15,УЧАСТНИКИ!$A$2:$L$1099,3,FALSE)</f>
        <v>Колоскова (Власова) Наталья</v>
      </c>
      <c r="C15" s="180" t="str">
        <f>VLOOKUP($F15,УЧАСТНИКИ!$A$2:$L$1099,4,FALSE)</f>
        <v>19.07.1988</v>
      </c>
      <c r="D15" s="225" t="str">
        <f>VLOOKUP($F15,УЧАСТНИКИ!$A$2:$L$1099,5,FALSE)</f>
        <v>Москва Приморский край</v>
      </c>
      <c r="E15" s="264" t="str">
        <f>VLOOKUP($F15,УЧАСТНИКИ!$A$2:$L$1099,8,FALSE)</f>
        <v>МСМК</v>
      </c>
      <c r="F15" s="175" t="s">
        <v>1468</v>
      </c>
      <c r="G15" s="175"/>
      <c r="H15" s="175"/>
      <c r="I15" s="175"/>
      <c r="J15" s="180" t="str">
        <f>VLOOKUP($F15,УЧАСТНИКИ!$A$2:$L$1099,9,FALSE)</f>
        <v>Л</v>
      </c>
    </row>
    <row r="16" spans="1:17" x14ac:dyDescent="0.25">
      <c r="A16" s="175" t="s">
        <v>48</v>
      </c>
      <c r="B16" s="176"/>
      <c r="C16" s="180"/>
      <c r="D16" s="225"/>
      <c r="E16" s="264"/>
      <c r="F16" s="175"/>
      <c r="G16" s="175"/>
      <c r="H16" s="175"/>
      <c r="I16" s="175"/>
      <c r="J16" s="180"/>
    </row>
    <row r="17" spans="1:10" x14ac:dyDescent="0.25">
      <c r="A17" s="175" t="s">
        <v>71</v>
      </c>
      <c r="B17" s="176"/>
      <c r="C17" s="180"/>
      <c r="D17" s="225"/>
      <c r="E17" s="264"/>
      <c r="F17" s="175"/>
      <c r="G17" s="175"/>
      <c r="H17" s="175"/>
      <c r="I17" s="175"/>
      <c r="J17" s="180"/>
    </row>
    <row r="18" spans="1:10" x14ac:dyDescent="0.25">
      <c r="A18" s="175" t="s">
        <v>78</v>
      </c>
      <c r="B18" s="176"/>
      <c r="C18" s="180"/>
      <c r="D18" s="225"/>
      <c r="E18" s="264"/>
      <c r="F18" s="175"/>
      <c r="G18" s="175"/>
      <c r="H18" s="175"/>
      <c r="I18" s="175"/>
      <c r="J18" s="180"/>
    </row>
    <row r="19" spans="1:10" x14ac:dyDescent="0.25">
      <c r="A19" s="175" t="s">
        <v>77</v>
      </c>
      <c r="B19" s="176"/>
      <c r="C19" s="180"/>
      <c r="D19" s="225"/>
      <c r="E19" s="264"/>
      <c r="F19" s="175"/>
      <c r="G19" s="175"/>
      <c r="H19" s="175"/>
      <c r="I19" s="175"/>
      <c r="J19" s="180"/>
    </row>
    <row r="20" spans="1:10" x14ac:dyDescent="0.25">
      <c r="A20" s="175" t="s">
        <v>76</v>
      </c>
      <c r="B20" s="176"/>
      <c r="C20" s="180"/>
      <c r="D20" s="225"/>
      <c r="E20" s="264"/>
      <c r="F20" s="175"/>
      <c r="G20" s="175"/>
      <c r="H20" s="175"/>
      <c r="I20" s="175"/>
      <c r="J20" s="180"/>
    </row>
    <row r="21" spans="1:10" hidden="1" x14ac:dyDescent="0.25">
      <c r="A21" s="175" t="s">
        <v>75</v>
      </c>
      <c r="B21" s="176"/>
      <c r="C21" s="180"/>
      <c r="D21" s="225"/>
      <c r="E21" s="264"/>
      <c r="F21" s="175"/>
      <c r="G21" s="175"/>
      <c r="H21" s="175"/>
      <c r="I21" s="175"/>
      <c r="J21" s="180"/>
    </row>
    <row r="22" spans="1:10" hidden="1" x14ac:dyDescent="0.25">
      <c r="A22" s="175" t="s">
        <v>74</v>
      </c>
      <c r="B22" s="176"/>
      <c r="C22" s="180"/>
      <c r="D22" s="225"/>
      <c r="E22" s="264"/>
      <c r="F22" s="175"/>
      <c r="G22" s="175"/>
      <c r="H22" s="175"/>
      <c r="I22" s="175"/>
      <c r="J22" s="180"/>
    </row>
    <row r="23" spans="1:10" hidden="1" x14ac:dyDescent="0.25">
      <c r="A23" s="175" t="s">
        <v>73</v>
      </c>
      <c r="B23" s="176"/>
      <c r="C23" s="180"/>
      <c r="D23" s="225"/>
      <c r="E23" s="264"/>
      <c r="F23" s="175"/>
      <c r="G23" s="175"/>
      <c r="H23" s="175"/>
      <c r="I23" s="175"/>
      <c r="J23" s="180"/>
    </row>
    <row r="24" spans="1:10" hidden="1" x14ac:dyDescent="0.25">
      <c r="A24" s="175" t="s">
        <v>72</v>
      </c>
      <c r="B24" s="176"/>
      <c r="C24" s="180"/>
      <c r="D24" s="225"/>
      <c r="E24" s="264"/>
      <c r="F24" s="175"/>
      <c r="G24" s="175"/>
      <c r="H24" s="175"/>
      <c r="I24" s="175"/>
      <c r="J24" s="180"/>
    </row>
    <row r="25" spans="1:10" hidden="1" x14ac:dyDescent="0.25">
      <c r="A25" s="175" t="s">
        <v>79</v>
      </c>
      <c r="B25" s="176"/>
      <c r="C25" s="180"/>
      <c r="D25" s="225"/>
      <c r="E25" s="264"/>
      <c r="F25" s="175"/>
      <c r="G25" s="175"/>
      <c r="H25" s="175"/>
      <c r="I25" s="175"/>
      <c r="J25" s="180"/>
    </row>
    <row r="26" spans="1:10" hidden="1" x14ac:dyDescent="0.25">
      <c r="A26" s="221"/>
      <c r="B26" s="222" t="s">
        <v>50</v>
      </c>
      <c r="C26" s="223"/>
      <c r="D26" s="223"/>
      <c r="E26" s="223"/>
      <c r="F26" s="223"/>
      <c r="G26" s="223"/>
      <c r="H26" s="223"/>
      <c r="I26" s="223"/>
      <c r="J26" s="224"/>
    </row>
    <row r="27" spans="1:10" hidden="1" x14ac:dyDescent="0.25">
      <c r="A27" s="175" t="s">
        <v>42</v>
      </c>
      <c r="B27" s="176" t="e">
        <f>VLOOKUP($F27,УЧАСТНИКИ!$A$2:$L$1099,3,FALSE)</f>
        <v>#N/A</v>
      </c>
      <c r="C27" s="180" t="e">
        <f>VLOOKUP($F27,УЧАСТНИКИ!$A$2:$L$1099,4,FALSE)</f>
        <v>#N/A</v>
      </c>
      <c r="D27" s="225" t="e">
        <f>VLOOKUP($F27,УЧАСТНИКИ!$A$2:$L$1099,5,FALSE)</f>
        <v>#N/A</v>
      </c>
      <c r="E27" s="264" t="e">
        <f>VLOOKUP($F27,УЧАСТНИКИ!$A$2:$L$1099,8,FALSE)</f>
        <v>#N/A</v>
      </c>
      <c r="F27" s="175"/>
      <c r="G27" s="175"/>
      <c r="H27" s="175"/>
      <c r="I27" s="175"/>
      <c r="J27" s="180" t="e">
        <f>VLOOKUP($F27,УЧАСТНИКИ!$A$2:$L$1099,9,FALSE)</f>
        <v>#N/A</v>
      </c>
    </row>
    <row r="28" spans="1:10" hidden="1" x14ac:dyDescent="0.25">
      <c r="A28" s="175" t="s">
        <v>43</v>
      </c>
      <c r="B28" s="176" t="e">
        <f>VLOOKUP($F28,УЧАСТНИКИ!$A$2:$L$1099,3,FALSE)</f>
        <v>#N/A</v>
      </c>
      <c r="C28" s="180" t="e">
        <f>VLOOKUP($F28,УЧАСТНИКИ!$A$2:$L$1099,4,FALSE)</f>
        <v>#N/A</v>
      </c>
      <c r="D28" s="225" t="e">
        <f>VLOOKUP($F28,УЧАСТНИКИ!$A$2:$L$1099,5,FALSE)</f>
        <v>#N/A</v>
      </c>
      <c r="E28" s="264" t="e">
        <f>VLOOKUP($F28,УЧАСТНИКИ!$A$2:$L$1099,8,FALSE)</f>
        <v>#N/A</v>
      </c>
      <c r="F28" s="175"/>
      <c r="G28" s="175"/>
      <c r="H28" s="175"/>
      <c r="I28" s="175"/>
      <c r="J28" s="180" t="e">
        <f>VLOOKUP($F28,УЧАСТНИКИ!$A$2:$L$1099,9,FALSE)</f>
        <v>#N/A</v>
      </c>
    </row>
    <row r="29" spans="1:10" hidden="1" x14ac:dyDescent="0.25">
      <c r="A29" s="175" t="s">
        <v>44</v>
      </c>
      <c r="B29" s="176" t="e">
        <f>VLOOKUP($F29,УЧАСТНИКИ!$A$2:$L$1099,3,FALSE)</f>
        <v>#N/A</v>
      </c>
      <c r="C29" s="180" t="e">
        <f>VLOOKUP($F29,УЧАСТНИКИ!$A$2:$L$1099,4,FALSE)</f>
        <v>#N/A</v>
      </c>
      <c r="D29" s="225" t="e">
        <f>VLOOKUP($F29,УЧАСТНИКИ!$A$2:$L$1099,5,FALSE)</f>
        <v>#N/A</v>
      </c>
      <c r="E29" s="264" t="e">
        <f>VLOOKUP($F29,УЧАСТНИКИ!$A$2:$L$1099,8,FALSE)</f>
        <v>#N/A</v>
      </c>
      <c r="F29" s="175"/>
      <c r="G29" s="175"/>
      <c r="H29" s="175"/>
      <c r="I29" s="175"/>
      <c r="J29" s="180" t="e">
        <f>VLOOKUP($F29,УЧАСТНИКИ!$A$2:$L$1099,9,FALSE)</f>
        <v>#N/A</v>
      </c>
    </row>
    <row r="30" spans="1:10" hidden="1" x14ac:dyDescent="0.25">
      <c r="A30" s="175" t="s">
        <v>45</v>
      </c>
      <c r="B30" s="176" t="e">
        <f>VLOOKUP($F30,УЧАСТНИКИ!$A$2:$L$1099,3,FALSE)</f>
        <v>#N/A</v>
      </c>
      <c r="C30" s="180" t="e">
        <f>VLOOKUP($F30,УЧАСТНИКИ!$A$2:$L$1099,4,FALSE)</f>
        <v>#N/A</v>
      </c>
      <c r="D30" s="225" t="e">
        <f>VLOOKUP($F30,УЧАСТНИКИ!$A$2:$L$1099,5,FALSE)</f>
        <v>#N/A</v>
      </c>
      <c r="E30" s="264" t="e">
        <f>VLOOKUP($F30,УЧАСТНИКИ!$A$2:$L$1099,8,FALSE)</f>
        <v>#N/A</v>
      </c>
      <c r="F30" s="175"/>
      <c r="G30" s="175"/>
      <c r="H30" s="175"/>
      <c r="I30" s="175"/>
      <c r="J30" s="180" t="e">
        <f>VLOOKUP($F30,УЧАСТНИКИ!$A$2:$L$1099,9,FALSE)</f>
        <v>#N/A</v>
      </c>
    </row>
    <row r="31" spans="1:10" hidden="1" x14ac:dyDescent="0.25">
      <c r="A31" s="175" t="s">
        <v>46</v>
      </c>
      <c r="B31" s="176" t="e">
        <f>VLOOKUP($F31,УЧАСТНИКИ!$A$2:$L$1099,3,FALSE)</f>
        <v>#N/A</v>
      </c>
      <c r="C31" s="180" t="e">
        <f>VLOOKUP($F31,УЧАСТНИКИ!$A$2:$L$1099,4,FALSE)</f>
        <v>#N/A</v>
      </c>
      <c r="D31" s="225" t="e">
        <f>VLOOKUP($F31,УЧАСТНИКИ!$A$2:$L$1099,5,FALSE)</f>
        <v>#N/A</v>
      </c>
      <c r="E31" s="264" t="e">
        <f>VLOOKUP($F31,УЧАСТНИКИ!$A$2:$L$1099,8,FALSE)</f>
        <v>#N/A</v>
      </c>
      <c r="F31" s="175"/>
      <c r="G31" s="175"/>
      <c r="H31" s="175"/>
      <c r="I31" s="175"/>
      <c r="J31" s="180" t="e">
        <f>VLOOKUP($F31,УЧАСТНИКИ!$A$2:$L$1099,9,FALSE)</f>
        <v>#N/A</v>
      </c>
    </row>
    <row r="32" spans="1:10" hidden="1" x14ac:dyDescent="0.25">
      <c r="A32" s="175" t="s">
        <v>47</v>
      </c>
      <c r="B32" s="176" t="e">
        <f>VLOOKUP($F32,УЧАСТНИКИ!$A$2:$L$1099,3,FALSE)</f>
        <v>#N/A</v>
      </c>
      <c r="C32" s="180" t="e">
        <f>VLOOKUP($F32,УЧАСТНИКИ!$A$2:$L$1099,4,FALSE)</f>
        <v>#N/A</v>
      </c>
      <c r="D32" s="225" t="e">
        <f>VLOOKUP($F32,УЧАСТНИКИ!$A$2:$L$1099,5,FALSE)</f>
        <v>#N/A</v>
      </c>
      <c r="E32" s="264" t="e">
        <f>VLOOKUP($F32,УЧАСТНИКИ!$A$2:$L$1099,8,FALSE)</f>
        <v>#N/A</v>
      </c>
      <c r="F32" s="175"/>
      <c r="G32" s="175"/>
      <c r="H32" s="175"/>
      <c r="I32" s="175"/>
      <c r="J32" s="180" t="e">
        <f>VLOOKUP($F32,УЧАСТНИКИ!$A$2:$L$1099,9,FALSE)</f>
        <v>#N/A</v>
      </c>
    </row>
    <row r="33" spans="1:12" hidden="1" x14ac:dyDescent="0.25">
      <c r="A33" s="175" t="s">
        <v>48</v>
      </c>
      <c r="B33" s="176" t="e">
        <f>VLOOKUP($F33,УЧАСТНИКИ!$A$2:$L$1099,3,FALSE)</f>
        <v>#N/A</v>
      </c>
      <c r="C33" s="180" t="e">
        <f>VLOOKUP($F33,УЧАСТНИКИ!$A$2:$L$1099,4,FALSE)</f>
        <v>#N/A</v>
      </c>
      <c r="D33" s="225" t="e">
        <f>VLOOKUP($F33,УЧАСТНИКИ!$A$2:$L$1099,5,FALSE)</f>
        <v>#N/A</v>
      </c>
      <c r="E33" s="264" t="e">
        <f>VLOOKUP($F33,УЧАСТНИКИ!$A$2:$L$1099,8,FALSE)</f>
        <v>#N/A</v>
      </c>
      <c r="F33" s="175"/>
      <c r="G33" s="175"/>
      <c r="H33" s="175"/>
      <c r="I33" s="175"/>
      <c r="J33" s="180" t="e">
        <f>VLOOKUP($F33,УЧАСТНИКИ!$A$2:$L$1099,9,FALSE)</f>
        <v>#N/A</v>
      </c>
    </row>
    <row r="34" spans="1:12" hidden="1" x14ac:dyDescent="0.25">
      <c r="A34" s="175" t="s">
        <v>71</v>
      </c>
      <c r="B34" s="176" t="e">
        <f>VLOOKUP($F34,УЧАСТНИКИ!$A$2:$L$1099,3,FALSE)</f>
        <v>#N/A</v>
      </c>
      <c r="C34" s="180" t="e">
        <f>VLOOKUP($F34,УЧАСТНИКИ!$A$2:$L$1099,4,FALSE)</f>
        <v>#N/A</v>
      </c>
      <c r="D34" s="225" t="e">
        <f>VLOOKUP($F34,УЧАСТНИКИ!$A$2:$L$1099,5,FALSE)</f>
        <v>#N/A</v>
      </c>
      <c r="E34" s="264" t="e">
        <f>VLOOKUP($F34,УЧАСТНИКИ!$A$2:$L$1099,8,FALSE)</f>
        <v>#N/A</v>
      </c>
      <c r="F34" s="175"/>
      <c r="G34" s="175"/>
      <c r="H34" s="175"/>
      <c r="I34" s="175"/>
      <c r="J34" s="180" t="e">
        <f>VLOOKUP($F34,УЧАСТНИКИ!$A$2:$L$1099,9,FALSE)</f>
        <v>#N/A</v>
      </c>
    </row>
    <row r="35" spans="1:12" hidden="1" x14ac:dyDescent="0.25">
      <c r="A35" s="175" t="s">
        <v>78</v>
      </c>
      <c r="B35" s="176" t="e">
        <f>VLOOKUP($F35,УЧАСТНИКИ!$A$2:$L$1099,3,FALSE)</f>
        <v>#N/A</v>
      </c>
      <c r="C35" s="180" t="e">
        <f>VLOOKUP($F35,УЧАСТНИКИ!$A$2:$L$1099,4,FALSE)</f>
        <v>#N/A</v>
      </c>
      <c r="D35" s="225" t="e">
        <f>VLOOKUP($F35,УЧАСТНИКИ!$A$2:$L$1099,5,FALSE)</f>
        <v>#N/A</v>
      </c>
      <c r="E35" s="264" t="e">
        <f>VLOOKUP($F35,УЧАСТНИКИ!$A$2:$L$1099,8,FALSE)</f>
        <v>#N/A</v>
      </c>
      <c r="F35" s="175"/>
      <c r="G35" s="175"/>
      <c r="H35" s="175"/>
      <c r="I35" s="175"/>
      <c r="J35" s="180" t="e">
        <f>VLOOKUP($F35,УЧАСТНИКИ!$A$2:$L$1099,9,FALSE)</f>
        <v>#N/A</v>
      </c>
      <c r="K35" s="28"/>
    </row>
    <row r="36" spans="1:12" hidden="1" x14ac:dyDescent="0.25">
      <c r="A36" s="175" t="s">
        <v>77</v>
      </c>
      <c r="B36" s="176" t="e">
        <f>VLOOKUP($F36,УЧАСТНИКИ!$A$2:$L$1099,3,FALSE)</f>
        <v>#N/A</v>
      </c>
      <c r="C36" s="180" t="e">
        <f>VLOOKUP($F36,УЧАСТНИКИ!$A$2:$L$1099,4,FALSE)</f>
        <v>#N/A</v>
      </c>
      <c r="D36" s="225" t="e">
        <f>VLOOKUP($F36,УЧАСТНИКИ!$A$2:$L$1099,5,FALSE)</f>
        <v>#N/A</v>
      </c>
      <c r="E36" s="264" t="e">
        <f>VLOOKUP($F36,УЧАСТНИКИ!$A$2:$L$1099,8,FALSE)</f>
        <v>#N/A</v>
      </c>
      <c r="F36" s="175"/>
      <c r="G36" s="175"/>
      <c r="H36" s="175"/>
      <c r="I36" s="175"/>
      <c r="J36" s="180" t="e">
        <f>VLOOKUP($F36,УЧАСТНИКИ!$A$2:$L$1099,9,FALSE)</f>
        <v>#N/A</v>
      </c>
      <c r="K36" s="28"/>
    </row>
    <row r="37" spans="1:12" hidden="1" x14ac:dyDescent="0.25">
      <c r="A37" s="175" t="s">
        <v>76</v>
      </c>
      <c r="B37" s="176" t="e">
        <f>VLOOKUP($F37,УЧАСТНИКИ!$A$2:$L$1099,3,FALSE)</f>
        <v>#N/A</v>
      </c>
      <c r="C37" s="180" t="e">
        <f>VLOOKUP($F37,УЧАСТНИКИ!$A$2:$L$1099,4,FALSE)</f>
        <v>#N/A</v>
      </c>
      <c r="D37" s="225" t="e">
        <f>VLOOKUP($F37,УЧАСТНИКИ!$A$2:$L$1099,5,FALSE)</f>
        <v>#N/A</v>
      </c>
      <c r="E37" s="264" t="e">
        <f>VLOOKUP($F37,УЧАСТНИКИ!$A$2:$L$1099,8,FALSE)</f>
        <v>#N/A</v>
      </c>
      <c r="F37" s="175"/>
      <c r="G37" s="175"/>
      <c r="H37" s="175"/>
      <c r="I37" s="175"/>
      <c r="J37" s="180" t="e">
        <f>VLOOKUP($F37,УЧАСТНИКИ!$A$2:$L$1099,9,FALSE)</f>
        <v>#N/A</v>
      </c>
      <c r="K37" s="28"/>
    </row>
    <row r="38" spans="1:12" hidden="1" x14ac:dyDescent="0.25">
      <c r="A38" s="175" t="s">
        <v>75</v>
      </c>
      <c r="B38" s="176" t="e">
        <f>VLOOKUP($F38,УЧАСТНИКИ!$A$2:$L$1099,3,FALSE)</f>
        <v>#N/A</v>
      </c>
      <c r="C38" s="180" t="e">
        <f>VLOOKUP($F38,УЧАСТНИКИ!$A$2:$L$1099,4,FALSE)</f>
        <v>#N/A</v>
      </c>
      <c r="D38" s="225" t="e">
        <f>VLOOKUP($F38,УЧАСТНИКИ!$A$2:$L$1099,5,FALSE)</f>
        <v>#N/A</v>
      </c>
      <c r="E38" s="264" t="e">
        <f>VLOOKUP($F38,УЧАСТНИКИ!$A$2:$L$1099,8,FALSE)</f>
        <v>#N/A</v>
      </c>
      <c r="F38" s="175"/>
      <c r="G38" s="175"/>
      <c r="H38" s="175"/>
      <c r="I38" s="175"/>
      <c r="J38" s="180" t="e">
        <f>VLOOKUP($F38,УЧАСТНИКИ!$A$2:$L$1099,9,FALSE)</f>
        <v>#N/A</v>
      </c>
      <c r="K38" s="28"/>
    </row>
    <row r="39" spans="1:12" hidden="1" x14ac:dyDescent="0.25">
      <c r="A39" s="175" t="s">
        <v>74</v>
      </c>
      <c r="B39" s="176" t="e">
        <f>VLOOKUP($F39,УЧАСТНИКИ!$A$2:$L$1099,3,FALSE)</f>
        <v>#N/A</v>
      </c>
      <c r="C39" s="180" t="e">
        <f>VLOOKUP($F39,УЧАСТНИКИ!$A$2:$L$1099,4,FALSE)</f>
        <v>#N/A</v>
      </c>
      <c r="D39" s="225" t="e">
        <f>VLOOKUP($F39,УЧАСТНИКИ!$A$2:$L$1099,5,FALSE)</f>
        <v>#N/A</v>
      </c>
      <c r="E39" s="264" t="e">
        <f>VLOOKUP($F39,УЧАСТНИКИ!$A$2:$L$1099,8,FALSE)</f>
        <v>#N/A</v>
      </c>
      <c r="F39" s="175"/>
      <c r="G39" s="175"/>
      <c r="H39" s="175"/>
      <c r="I39" s="175"/>
      <c r="J39" s="180" t="e">
        <f>VLOOKUP($F39,УЧАСТНИКИ!$A$2:$L$1099,9,FALSE)</f>
        <v>#N/A</v>
      </c>
      <c r="K39" s="28"/>
    </row>
    <row r="40" spans="1:12" hidden="1" x14ac:dyDescent="0.25">
      <c r="A40" s="175" t="s">
        <v>73</v>
      </c>
      <c r="B40" s="176" t="e">
        <f>VLOOKUP($F40,УЧАСТНИКИ!$A$2:$L$1099,3,FALSE)</f>
        <v>#N/A</v>
      </c>
      <c r="C40" s="180" t="e">
        <f>VLOOKUP($F40,УЧАСТНИКИ!$A$2:$L$1099,4,FALSE)</f>
        <v>#N/A</v>
      </c>
      <c r="D40" s="225" t="e">
        <f>VLOOKUP($F40,УЧАСТНИКИ!$A$2:$L$1099,5,FALSE)</f>
        <v>#N/A</v>
      </c>
      <c r="E40" s="264" t="e">
        <f>VLOOKUP($F40,УЧАСТНИКИ!$A$2:$L$1099,8,FALSE)</f>
        <v>#N/A</v>
      </c>
      <c r="F40" s="175"/>
      <c r="G40" s="175"/>
      <c r="H40" s="175"/>
      <c r="I40" s="175"/>
      <c r="J40" s="180" t="e">
        <f>VLOOKUP($F40,УЧАСТНИКИ!$A$2:$L$1099,9,FALSE)</f>
        <v>#N/A</v>
      </c>
      <c r="K40" s="28"/>
    </row>
    <row r="41" spans="1:12" hidden="1" x14ac:dyDescent="0.25">
      <c r="A41" s="175" t="s">
        <v>72</v>
      </c>
      <c r="B41" s="176" t="e">
        <f>VLOOKUP($F41,УЧАСТНИКИ!$A$2:$L$1099,3,FALSE)</f>
        <v>#N/A</v>
      </c>
      <c r="C41" s="180" t="e">
        <f>VLOOKUP($F41,УЧАСТНИКИ!$A$2:$L$1099,4,FALSE)</f>
        <v>#N/A</v>
      </c>
      <c r="D41" s="225" t="e">
        <f>VLOOKUP($F41,УЧАСТНИКИ!$A$2:$L$1099,5,FALSE)</f>
        <v>#N/A</v>
      </c>
      <c r="E41" s="264" t="e">
        <f>VLOOKUP($F41,УЧАСТНИКИ!$A$2:$L$1099,8,FALSE)</f>
        <v>#N/A</v>
      </c>
      <c r="F41" s="175"/>
      <c r="G41" s="175"/>
      <c r="H41" s="175"/>
      <c r="I41" s="175"/>
      <c r="J41" s="180" t="e">
        <f>VLOOKUP($F41,УЧАСТНИКИ!$A$2:$L$1099,9,FALSE)</f>
        <v>#N/A</v>
      </c>
      <c r="K41" s="28"/>
    </row>
    <row r="42" spans="1:12" hidden="1" x14ac:dyDescent="0.25">
      <c r="A42" s="175" t="s">
        <v>79</v>
      </c>
      <c r="B42" s="176" t="e">
        <f>VLOOKUP($F42,УЧАСТНИКИ!$A$2:$L$1099,3,FALSE)</f>
        <v>#N/A</v>
      </c>
      <c r="C42" s="180" t="e">
        <f>VLOOKUP($F42,УЧАСТНИКИ!$A$2:$L$1099,4,FALSE)</f>
        <v>#N/A</v>
      </c>
      <c r="D42" s="225" t="e">
        <f>VLOOKUP($F42,УЧАСТНИКИ!$A$2:$L$1099,5,FALSE)</f>
        <v>#N/A</v>
      </c>
      <c r="E42" s="264" t="e">
        <f>VLOOKUP($F42,УЧАСТНИКИ!$A$2:$L$1099,8,FALSE)</f>
        <v>#N/A</v>
      </c>
      <c r="F42" s="175"/>
      <c r="G42" s="175"/>
      <c r="H42" s="175"/>
      <c r="I42" s="175"/>
      <c r="J42" s="180" t="e">
        <f>VLOOKUP($F42,УЧАСТНИКИ!$A$2:$L$1099,9,FALSE)</f>
        <v>#N/A</v>
      </c>
      <c r="K42" s="28"/>
    </row>
    <row r="43" spans="1:12" ht="15.75" customHeight="1" x14ac:dyDescent="0.25">
      <c r="A43" s="35"/>
      <c r="B43" s="187"/>
      <c r="C43" s="188"/>
      <c r="D43" s="227"/>
      <c r="E43" s="227"/>
      <c r="F43" s="35"/>
      <c r="G43" s="35"/>
      <c r="H43" s="35"/>
      <c r="I43" s="35"/>
      <c r="J43" s="35"/>
      <c r="K43" s="188"/>
      <c r="L43" s="28"/>
    </row>
    <row r="44" spans="1:12" x14ac:dyDescent="0.25">
      <c r="L44" s="28"/>
    </row>
    <row r="45" spans="1:12" ht="15.6" x14ac:dyDescent="0.3">
      <c r="A45" s="228" t="s">
        <v>65</v>
      </c>
      <c r="B45" s="189"/>
      <c r="D45" s="228"/>
      <c r="E45" s="262"/>
      <c r="G45" s="35"/>
      <c r="I45" s="228"/>
      <c r="K45" s="28"/>
      <c r="L45" s="28"/>
    </row>
    <row r="46" spans="1:12" ht="15.6" x14ac:dyDescent="0.3">
      <c r="A46" s="228" t="s">
        <v>60</v>
      </c>
      <c r="L46" s="28"/>
    </row>
    <row r="47" spans="1:12" ht="15.6" x14ac:dyDescent="0.3">
      <c r="A47" s="228" t="s">
        <v>62</v>
      </c>
      <c r="B47" s="228"/>
      <c r="L47" s="28"/>
    </row>
    <row r="48" spans="1:12" ht="15.6" x14ac:dyDescent="0.3">
      <c r="A48" s="302" t="s">
        <v>61</v>
      </c>
      <c r="B48" s="302"/>
      <c r="L48" s="28"/>
    </row>
    <row r="49" spans="1:12" ht="15.6" x14ac:dyDescent="0.3">
      <c r="B49" s="228"/>
      <c r="L49" s="28"/>
    </row>
    <row r="50" spans="1:12" ht="15.6" x14ac:dyDescent="0.3">
      <c r="B50" s="228"/>
      <c r="L50" s="28"/>
    </row>
    <row r="51" spans="1:12" x14ac:dyDescent="0.25">
      <c r="L51" s="28"/>
    </row>
    <row r="52" spans="1:12" ht="15.6" x14ac:dyDescent="0.3">
      <c r="B52" s="228"/>
      <c r="L52" s="28"/>
    </row>
    <row r="53" spans="1:12" ht="15.75" customHeight="1" x14ac:dyDescent="0.3">
      <c r="B53" s="228"/>
      <c r="L53" s="28"/>
    </row>
    <row r="54" spans="1:12" ht="15.75" customHeight="1" x14ac:dyDescent="0.25">
      <c r="L54" s="28"/>
    </row>
    <row r="55" spans="1:12" ht="15.75" customHeight="1" x14ac:dyDescent="0.25">
      <c r="L55" s="28"/>
    </row>
    <row r="56" spans="1:12" ht="15.75" customHeight="1" x14ac:dyDescent="0.25">
      <c r="L56" s="28"/>
    </row>
    <row r="57" spans="1:12" ht="15.75" customHeight="1" x14ac:dyDescent="0.25">
      <c r="L57" s="28"/>
    </row>
    <row r="58" spans="1:12" ht="15.75" customHeight="1" x14ac:dyDescent="0.25">
      <c r="L58" s="28"/>
    </row>
    <row r="59" spans="1:12" ht="15.75" customHeight="1" x14ac:dyDescent="0.25">
      <c r="L59" s="28"/>
    </row>
    <row r="60" spans="1:12" ht="15.75" customHeight="1" x14ac:dyDescent="0.25">
      <c r="L60" s="28"/>
    </row>
    <row r="61" spans="1:12" ht="15.75" customHeight="1" x14ac:dyDescent="0.25">
      <c r="L61" s="28"/>
    </row>
    <row r="62" spans="1:12" ht="15.75" customHeight="1" x14ac:dyDescent="0.25">
      <c r="L62" s="28"/>
    </row>
    <row r="63" spans="1:12" ht="15.75" customHeight="1" x14ac:dyDescent="0.25">
      <c r="A63" s="28"/>
      <c r="B63" s="190"/>
      <c r="C63" s="28"/>
      <c r="D63" s="28"/>
      <c r="E63" s="28"/>
      <c r="F63" s="28"/>
      <c r="G63" s="28"/>
      <c r="H63" s="28"/>
      <c r="I63" s="28"/>
      <c r="J63" s="28"/>
      <c r="K63" s="28"/>
      <c r="L63" s="28"/>
    </row>
    <row r="64" spans="1:12" ht="15.75" customHeight="1" x14ac:dyDescent="0.25">
      <c r="A64" s="35"/>
      <c r="B64" s="229"/>
      <c r="C64" s="230"/>
      <c r="D64" s="231"/>
      <c r="E64" s="231"/>
      <c r="F64" s="35"/>
      <c r="G64" s="35"/>
      <c r="H64" s="35"/>
      <c r="I64" s="35"/>
      <c r="J64" s="35"/>
      <c r="K64" s="230"/>
      <c r="L64" s="28"/>
    </row>
    <row r="65" spans="1:11" ht="15.75" customHeight="1" x14ac:dyDescent="0.25">
      <c r="A65" s="35"/>
      <c r="B65" s="34"/>
      <c r="C65" s="230"/>
      <c r="D65" s="231"/>
      <c r="E65" s="231"/>
      <c r="F65" s="35"/>
      <c r="G65" s="35"/>
      <c r="H65" s="35"/>
      <c r="I65" s="35"/>
      <c r="J65" s="35"/>
      <c r="K65" s="230"/>
    </row>
    <row r="66" spans="1:11" ht="15.75" customHeight="1" x14ac:dyDescent="0.25">
      <c r="A66" s="35"/>
      <c r="B66" s="232"/>
      <c r="C66" s="230"/>
      <c r="D66" s="231"/>
      <c r="E66" s="231"/>
      <c r="F66" s="35"/>
      <c r="G66" s="35"/>
      <c r="H66" s="35"/>
      <c r="I66" s="35"/>
      <c r="J66" s="35"/>
      <c r="K66" s="230"/>
    </row>
    <row r="67" spans="1:11" ht="15.75" customHeight="1" x14ac:dyDescent="0.25">
      <c r="A67" s="35"/>
      <c r="B67" s="232"/>
      <c r="C67" s="230"/>
      <c r="D67" s="231"/>
      <c r="E67" s="231"/>
      <c r="F67" s="35"/>
      <c r="G67" s="35"/>
      <c r="H67" s="35"/>
      <c r="I67" s="35"/>
      <c r="J67" s="35"/>
      <c r="K67" s="230"/>
    </row>
    <row r="68" spans="1:11" ht="15.75" customHeight="1" x14ac:dyDescent="0.25">
      <c r="A68" s="35"/>
      <c r="B68" s="232"/>
      <c r="C68" s="230"/>
      <c r="D68" s="231"/>
      <c r="E68" s="231"/>
      <c r="F68" s="35"/>
      <c r="G68" s="35"/>
      <c r="H68" s="35"/>
      <c r="I68" s="35"/>
      <c r="J68" s="35"/>
      <c r="K68" s="230"/>
    </row>
    <row r="69" spans="1:11" ht="15.75" customHeight="1" x14ac:dyDescent="0.25">
      <c r="A69" s="35"/>
      <c r="B69" s="232"/>
      <c r="C69" s="230"/>
      <c r="D69" s="231"/>
      <c r="E69" s="231"/>
      <c r="F69" s="35"/>
      <c r="G69" s="35"/>
      <c r="H69" s="35"/>
      <c r="I69" s="35"/>
      <c r="J69" s="35"/>
      <c r="K69" s="230"/>
    </row>
    <row r="70" spans="1:11" ht="15.75" customHeight="1" x14ac:dyDescent="0.25">
      <c r="A70" s="35"/>
      <c r="B70" s="232"/>
      <c r="C70" s="230"/>
      <c r="D70" s="231"/>
      <c r="E70" s="231"/>
      <c r="F70" s="35"/>
      <c r="G70" s="35"/>
      <c r="H70" s="35"/>
      <c r="I70" s="35"/>
      <c r="J70" s="35"/>
      <c r="K70" s="230"/>
    </row>
    <row r="71" spans="1:11" ht="15.75" customHeight="1" x14ac:dyDescent="0.25">
      <c r="A71" s="35"/>
      <c r="B71" s="232"/>
      <c r="C71" s="230"/>
      <c r="D71" s="231"/>
      <c r="E71" s="231"/>
      <c r="F71" s="35"/>
      <c r="G71" s="35"/>
      <c r="H71" s="35"/>
      <c r="I71" s="35"/>
      <c r="J71" s="35"/>
      <c r="K71" s="230"/>
    </row>
    <row r="72" spans="1:11" ht="15.75" customHeight="1" x14ac:dyDescent="0.25">
      <c r="A72" s="28"/>
      <c r="B72" s="190"/>
      <c r="C72" s="28"/>
      <c r="D72" s="28"/>
      <c r="E72" s="28"/>
      <c r="F72" s="28"/>
      <c r="G72" s="28"/>
      <c r="H72" s="28"/>
      <c r="I72" s="28"/>
      <c r="J72" s="28"/>
      <c r="K72" s="28"/>
    </row>
    <row r="73" spans="1:11" ht="15.75" customHeight="1" x14ac:dyDescent="0.25">
      <c r="A73" s="35"/>
      <c r="B73" s="229"/>
      <c r="C73" s="230"/>
      <c r="D73" s="231"/>
      <c r="E73" s="231"/>
      <c r="F73" s="35"/>
      <c r="G73" s="35"/>
      <c r="H73" s="35"/>
      <c r="I73" s="35"/>
      <c r="J73" s="35"/>
      <c r="K73" s="230"/>
    </row>
    <row r="74" spans="1:11" ht="15.75" customHeight="1" x14ac:dyDescent="0.25">
      <c r="A74" s="35"/>
      <c r="B74" s="229"/>
      <c r="C74" s="230"/>
      <c r="D74" s="231"/>
      <c r="E74" s="231"/>
      <c r="F74" s="35"/>
      <c r="G74" s="35"/>
      <c r="H74" s="35"/>
      <c r="I74" s="35"/>
      <c r="J74" s="35"/>
      <c r="K74" s="230"/>
    </row>
    <row r="75" spans="1:11" ht="15.75" customHeight="1" x14ac:dyDescent="0.25">
      <c r="A75" s="35"/>
      <c r="B75" s="229"/>
      <c r="C75" s="230"/>
      <c r="D75" s="231"/>
      <c r="E75" s="231"/>
      <c r="F75" s="35"/>
      <c r="G75" s="35"/>
      <c r="H75" s="35"/>
      <c r="I75" s="35"/>
      <c r="J75" s="35"/>
      <c r="K75" s="230"/>
    </row>
    <row r="76" spans="1:11" ht="15.75" customHeight="1" x14ac:dyDescent="0.25">
      <c r="A76" s="35"/>
      <c r="B76" s="229"/>
      <c r="C76" s="230"/>
      <c r="D76" s="231"/>
      <c r="E76" s="231"/>
      <c r="F76" s="35"/>
      <c r="G76" s="35"/>
      <c r="H76" s="35"/>
      <c r="I76" s="35"/>
      <c r="J76" s="35"/>
      <c r="K76" s="230"/>
    </row>
    <row r="77" spans="1:11" ht="15.75" customHeight="1" x14ac:dyDescent="0.25">
      <c r="A77" s="35"/>
      <c r="B77" s="229"/>
      <c r="C77" s="230"/>
      <c r="D77" s="231"/>
      <c r="E77" s="231"/>
      <c r="F77" s="35"/>
      <c r="G77" s="35"/>
      <c r="H77" s="35"/>
      <c r="I77" s="35"/>
      <c r="J77" s="35"/>
      <c r="K77" s="230"/>
    </row>
    <row r="78" spans="1:11" ht="15.75" customHeight="1" x14ac:dyDescent="0.25">
      <c r="A78" s="35"/>
      <c r="B78" s="229"/>
      <c r="C78" s="230"/>
      <c r="D78" s="231"/>
      <c r="E78" s="231"/>
      <c r="F78" s="35"/>
      <c r="G78" s="35"/>
      <c r="H78" s="35"/>
      <c r="I78" s="35"/>
      <c r="J78" s="35"/>
      <c r="K78" s="230"/>
    </row>
    <row r="79" spans="1:11" ht="15.75" customHeight="1" x14ac:dyDescent="0.25">
      <c r="A79" s="35"/>
      <c r="B79" s="229"/>
      <c r="C79" s="230"/>
      <c r="D79" s="231"/>
      <c r="E79" s="231"/>
      <c r="F79" s="35"/>
      <c r="G79" s="35"/>
      <c r="H79" s="35"/>
      <c r="I79" s="35"/>
      <c r="J79" s="35"/>
      <c r="K79" s="230"/>
    </row>
    <row r="80" spans="1:11" ht="15.75" customHeight="1" x14ac:dyDescent="0.25">
      <c r="A80" s="35"/>
      <c r="B80" s="229"/>
      <c r="C80" s="230"/>
      <c r="D80" s="231"/>
      <c r="E80" s="231"/>
      <c r="F80" s="35"/>
      <c r="G80" s="35"/>
      <c r="H80" s="35"/>
      <c r="I80" s="35"/>
      <c r="J80" s="35"/>
      <c r="K80" s="230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</sheetData>
  <mergeCells count="7">
    <mergeCell ref="A48:B48"/>
    <mergeCell ref="A6:B6"/>
    <mergeCell ref="A1:J1"/>
    <mergeCell ref="A2:J2"/>
    <mergeCell ref="A3:J3"/>
    <mergeCell ref="A4:J4"/>
    <mergeCell ref="A5:J5"/>
  </mergeCells>
  <phoneticPr fontId="1" type="noConversion"/>
  <printOptions horizontalCentered="1"/>
  <pageMargins left="0" right="0" top="0.57999999999999996" bottom="0.55118110236220474" header="0.27559055118110237" footer="0.19685039370078741"/>
  <pageSetup paperSize="9" scale="9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36"/>
  <sheetViews>
    <sheetView view="pageBreakPreview" zoomScale="60" zoomScaleNormal="80" workbookViewId="0">
      <selection activeCell="AU49" sqref="AU49"/>
    </sheetView>
  </sheetViews>
  <sheetFormatPr defaultColWidth="9.109375" defaultRowHeight="13.2" x14ac:dyDescent="0.25"/>
  <cols>
    <col min="1" max="1" width="3.88671875" style="163" customWidth="1"/>
    <col min="2" max="2" width="25.5546875" style="163" customWidth="1"/>
    <col min="3" max="3" width="9.6640625" style="163" customWidth="1"/>
    <col min="4" max="4" width="21.88671875" style="163" customWidth="1"/>
    <col min="5" max="5" width="9.6640625" style="163" customWidth="1"/>
    <col min="6" max="6" width="7" style="163" customWidth="1"/>
    <col min="7" max="7" width="2.109375" style="163" customWidth="1"/>
    <col min="8" max="8" width="1.88671875" style="163" customWidth="1"/>
    <col min="9" max="9" width="2.33203125" style="163" customWidth="1"/>
    <col min="10" max="37" width="2.109375" style="163" customWidth="1"/>
    <col min="38" max="38" width="2.109375" style="163" bestFit="1" customWidth="1"/>
    <col min="39" max="39" width="7" style="163" customWidth="1"/>
    <col min="40" max="40" width="4.33203125" style="163" customWidth="1"/>
    <col min="41" max="41" width="7.33203125" style="163" customWidth="1"/>
    <col min="42" max="42" width="5.88671875" style="163" customWidth="1"/>
    <col min="43" max="16384" width="9.109375" style="163"/>
  </cols>
  <sheetData>
    <row r="1" spans="1:45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299"/>
      <c r="U1" s="299"/>
      <c r="V1" s="299"/>
      <c r="W1" s="299"/>
      <c r="X1" s="299"/>
      <c r="Y1" s="299"/>
      <c r="Z1" s="299"/>
      <c r="AA1" s="299"/>
      <c r="AB1" s="299"/>
      <c r="AC1" s="299"/>
      <c r="AD1" s="299"/>
      <c r="AE1" s="299"/>
      <c r="AF1" s="299"/>
      <c r="AG1" s="299"/>
      <c r="AH1" s="299"/>
      <c r="AI1" s="299"/>
      <c r="AJ1" s="299"/>
      <c r="AK1" s="299"/>
      <c r="AL1" s="299"/>
      <c r="AM1" s="299"/>
      <c r="AN1" s="299"/>
      <c r="AO1" s="299"/>
    </row>
    <row r="2" spans="1:45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  <c r="V2" s="300"/>
      <c r="W2" s="300"/>
      <c r="X2" s="300"/>
      <c r="Y2" s="300"/>
      <c r="Z2" s="300"/>
      <c r="AA2" s="300"/>
      <c r="AB2" s="300"/>
      <c r="AC2" s="300"/>
      <c r="AD2" s="300"/>
      <c r="AE2" s="300"/>
      <c r="AF2" s="300"/>
      <c r="AG2" s="300"/>
      <c r="AH2" s="300"/>
      <c r="AI2" s="300"/>
      <c r="AJ2" s="300"/>
      <c r="AK2" s="300"/>
      <c r="AL2" s="300"/>
      <c r="AM2" s="300"/>
      <c r="AN2" s="300"/>
      <c r="AO2" s="300"/>
    </row>
    <row r="3" spans="1:45" ht="15" customHeight="1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</row>
    <row r="4" spans="1:45" ht="15" customHeight="1" x14ac:dyDescent="0.25">
      <c r="A4" s="320" t="s">
        <v>211</v>
      </c>
      <c r="B4" s="320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0"/>
      <c r="T4" s="320"/>
      <c r="U4" s="320"/>
      <c r="V4" s="320"/>
      <c r="W4" s="320"/>
      <c r="X4" s="320"/>
      <c r="Y4" s="320"/>
      <c r="Z4" s="320"/>
      <c r="AA4" s="320"/>
      <c r="AB4" s="320"/>
      <c r="AC4" s="320"/>
      <c r="AD4" s="320"/>
      <c r="AE4" s="320"/>
      <c r="AF4" s="320"/>
      <c r="AG4" s="320"/>
      <c r="AH4" s="320"/>
      <c r="AI4" s="320"/>
      <c r="AJ4" s="320"/>
      <c r="AK4" s="320"/>
      <c r="AL4" s="320"/>
      <c r="AM4" s="320"/>
      <c r="AN4" s="320"/>
      <c r="AO4" s="320"/>
    </row>
    <row r="5" spans="1:45" ht="15.6" x14ac:dyDescent="0.25">
      <c r="A5" s="320" t="s">
        <v>196</v>
      </c>
      <c r="B5" s="320"/>
      <c r="C5" s="320"/>
      <c r="D5" s="320"/>
      <c r="E5" s="320"/>
      <c r="F5" s="320"/>
      <c r="G5" s="320"/>
      <c r="H5" s="320"/>
      <c r="I5" s="320"/>
      <c r="J5" s="320"/>
      <c r="K5" s="320"/>
      <c r="L5" s="320"/>
      <c r="M5" s="320"/>
      <c r="N5" s="320"/>
      <c r="O5" s="320"/>
      <c r="P5" s="320"/>
      <c r="Q5" s="320"/>
      <c r="R5" s="320"/>
      <c r="S5" s="320"/>
      <c r="T5" s="320"/>
      <c r="U5" s="320"/>
      <c r="V5" s="320"/>
      <c r="W5" s="320"/>
      <c r="X5" s="320"/>
      <c r="Y5" s="320"/>
      <c r="Z5" s="320"/>
      <c r="AA5" s="320"/>
      <c r="AB5" s="320"/>
      <c r="AC5" s="320"/>
      <c r="AD5" s="320"/>
      <c r="AE5" s="320"/>
      <c r="AF5" s="320"/>
      <c r="AG5" s="320"/>
      <c r="AH5" s="320"/>
      <c r="AI5" s="320"/>
      <c r="AJ5" s="320"/>
      <c r="AK5" s="320"/>
      <c r="AL5" s="320"/>
      <c r="AM5" s="320"/>
      <c r="AN5" s="320"/>
      <c r="AO5" s="320"/>
    </row>
    <row r="6" spans="1:45" ht="13.8" x14ac:dyDescent="0.25">
      <c r="A6" s="318"/>
      <c r="B6" s="318"/>
      <c r="C6" s="166"/>
      <c r="D6" s="14"/>
      <c r="E6" s="14"/>
      <c r="F6" s="319" t="s">
        <v>6</v>
      </c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9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19"/>
      <c r="AE6" s="319"/>
      <c r="AF6" s="319"/>
      <c r="AG6" s="319"/>
      <c r="AH6" s="319"/>
      <c r="AI6" s="319"/>
      <c r="AJ6" s="319"/>
      <c r="AK6" s="319"/>
      <c r="AL6" s="319"/>
      <c r="AM6" s="19"/>
      <c r="AO6" s="67" t="s">
        <v>222</v>
      </c>
    </row>
    <row r="7" spans="1:45" ht="12.75" customHeight="1" x14ac:dyDescent="0.25">
      <c r="A7" s="19"/>
      <c r="B7" s="67" t="s">
        <v>30</v>
      </c>
      <c r="C7" s="166" t="s">
        <v>103</v>
      </c>
      <c r="D7" s="19" t="str">
        <f>d_1</f>
        <v>28.05.2019г.</v>
      </c>
      <c r="E7" s="19"/>
      <c r="F7" s="19"/>
      <c r="X7" s="172"/>
      <c r="Y7" s="173"/>
      <c r="AB7" s="171"/>
      <c r="AC7" s="12"/>
      <c r="AD7" s="12"/>
      <c r="AE7" s="12"/>
      <c r="AF7" s="12"/>
      <c r="AG7" s="12"/>
      <c r="AH7" s="12"/>
      <c r="AI7" s="12"/>
      <c r="AJ7" s="12"/>
      <c r="AK7" s="12"/>
      <c r="AL7" s="12"/>
      <c r="AN7" s="170"/>
      <c r="AO7" s="254" t="str">
        <f>d_5</f>
        <v>г. Сочи, ул. Бзугу 2, ст. им. Славы Метревели</v>
      </c>
    </row>
    <row r="8" spans="1:45" ht="18" customHeight="1" x14ac:dyDescent="0.25">
      <c r="A8" s="310" t="s">
        <v>64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14" t="s">
        <v>67</v>
      </c>
      <c r="H8" s="314"/>
      <c r="I8" s="314"/>
      <c r="J8" s="314"/>
      <c r="K8" s="314"/>
      <c r="L8" s="314"/>
      <c r="M8" s="314"/>
      <c r="N8" s="314"/>
      <c r="O8" s="314"/>
      <c r="P8" s="314"/>
      <c r="Q8" s="314"/>
      <c r="R8" s="314"/>
      <c r="S8" s="314"/>
      <c r="T8" s="314"/>
      <c r="U8" s="314"/>
      <c r="V8" s="314"/>
      <c r="W8" s="314"/>
      <c r="X8" s="314"/>
      <c r="Y8" s="314"/>
      <c r="Z8" s="314"/>
      <c r="AA8" s="314"/>
      <c r="AB8" s="314"/>
      <c r="AC8" s="314"/>
      <c r="AD8" s="314"/>
      <c r="AE8" s="314"/>
      <c r="AF8" s="314"/>
      <c r="AG8" s="314"/>
      <c r="AH8" s="314"/>
      <c r="AI8" s="314"/>
      <c r="AJ8" s="314"/>
      <c r="AK8" s="195"/>
      <c r="AL8" s="195"/>
      <c r="AM8" s="310" t="s">
        <v>2</v>
      </c>
      <c r="AN8" s="312" t="s">
        <v>53</v>
      </c>
      <c r="AO8" s="312" t="s">
        <v>66</v>
      </c>
    </row>
    <row r="9" spans="1:45" x14ac:dyDescent="0.25">
      <c r="A9" s="311"/>
      <c r="B9" s="311"/>
      <c r="C9" s="311"/>
      <c r="D9" s="311"/>
      <c r="E9" s="311"/>
      <c r="F9" s="311"/>
      <c r="G9" s="309"/>
      <c r="H9" s="309"/>
      <c r="I9" s="309"/>
      <c r="J9" s="307"/>
      <c r="K9" s="307"/>
      <c r="L9" s="307"/>
      <c r="M9" s="309"/>
      <c r="N9" s="309"/>
      <c r="O9" s="309"/>
      <c r="P9" s="307"/>
      <c r="Q9" s="307"/>
      <c r="R9" s="307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8"/>
      <c r="AF9" s="308"/>
      <c r="AG9" s="308"/>
      <c r="AH9" s="308"/>
      <c r="AI9" s="308"/>
      <c r="AJ9" s="308"/>
      <c r="AK9" s="195" t="s">
        <v>69</v>
      </c>
      <c r="AL9" s="195" t="s">
        <v>68</v>
      </c>
      <c r="AM9" s="311"/>
      <c r="AN9" s="313"/>
      <c r="AO9" s="313"/>
      <c r="AS9" s="197"/>
    </row>
    <row r="10" spans="1:45" ht="15.75" customHeight="1" x14ac:dyDescent="0.25">
      <c r="A10" s="175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176" t="e">
        <f>VLOOKUP($F10,УЧАСТНИКИ!$A$2:$L$1099,5,FALSE)</f>
        <v>#N/A</v>
      </c>
      <c r="E10" s="264" t="e">
        <f>VLOOKUP($F10,УЧАСТНИКИ!$A$2:$L$1099,8,FALSE)</f>
        <v>#N/A</v>
      </c>
      <c r="F10" s="204"/>
      <c r="G10" s="202"/>
      <c r="H10" s="202"/>
      <c r="I10" s="179"/>
      <c r="J10" s="202"/>
      <c r="K10" s="202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80" t="e">
        <f>VLOOKUP($F10,УЧАСТНИКИ!$A$2:$L$1099,9,FALSE)</f>
        <v>#N/A</v>
      </c>
      <c r="AS10" s="203"/>
    </row>
    <row r="11" spans="1:45" ht="15.75" customHeight="1" x14ac:dyDescent="0.25">
      <c r="A11" s="175" t="s">
        <v>43</v>
      </c>
      <c r="B11" s="176" t="e">
        <f>VLOOKUP($F11,УЧАСТНИКИ!$A$2:$L$1099,3,FALSE)</f>
        <v>#N/A</v>
      </c>
      <c r="C11" s="180" t="e">
        <f>VLOOKUP($F11,УЧАСТНИКИ!$A$2:$L$1099,4,FALSE)</f>
        <v>#N/A</v>
      </c>
      <c r="D11" s="176" t="e">
        <f>VLOOKUP($F11,УЧАСТНИКИ!$A$2:$L$1099,5,FALSE)</f>
        <v>#N/A</v>
      </c>
      <c r="E11" s="264" t="e">
        <f>VLOOKUP($F11,УЧАСТНИКИ!$A$2:$L$1099,8,FALSE)</f>
        <v>#N/A</v>
      </c>
      <c r="F11" s="204"/>
      <c r="G11" s="202"/>
      <c r="H11" s="202"/>
      <c r="I11" s="179"/>
      <c r="J11" s="202"/>
      <c r="K11" s="202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80" t="e">
        <f>VLOOKUP($F11,УЧАСТНИКИ!$A$2:$L$1099,9,FALSE)</f>
        <v>#N/A</v>
      </c>
      <c r="AS11" s="8"/>
    </row>
    <row r="12" spans="1:45" ht="15.75" customHeight="1" x14ac:dyDescent="0.25">
      <c r="A12" s="175" t="s">
        <v>44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176" t="e">
        <f>VLOOKUP($F12,УЧАСТНИКИ!$A$2:$L$1099,5,FALSE)</f>
        <v>#N/A</v>
      </c>
      <c r="E12" s="264" t="e">
        <f>VLOOKUP($F12,УЧАСТНИКИ!$A$2:$L$1099,8,FALSE)</f>
        <v>#N/A</v>
      </c>
      <c r="F12" s="204"/>
      <c r="G12" s="202"/>
      <c r="H12" s="202"/>
      <c r="I12" s="179"/>
      <c r="J12" s="202"/>
      <c r="K12" s="202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  <c r="X12" s="179"/>
      <c r="Y12" s="179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80" t="e">
        <f>VLOOKUP($F12,УЧАСТНИКИ!$A$2:$L$1099,9,FALSE)</f>
        <v>#N/A</v>
      </c>
      <c r="AS12" s="8"/>
    </row>
    <row r="13" spans="1:45" ht="15.75" customHeight="1" x14ac:dyDescent="0.25">
      <c r="A13" s="175" t="s">
        <v>45</v>
      </c>
      <c r="B13" s="176" t="e">
        <f>VLOOKUP($F13,УЧАСТНИКИ!$A$2:$L$1099,3,FALSE)</f>
        <v>#N/A</v>
      </c>
      <c r="C13" s="180" t="e">
        <f>VLOOKUP($F13,УЧАСТНИКИ!$A$2:$L$1099,4,FALSE)</f>
        <v>#N/A</v>
      </c>
      <c r="D13" s="176" t="e">
        <f>VLOOKUP($F13,УЧАСТНИКИ!$A$2:$L$1099,5,FALSE)</f>
        <v>#N/A</v>
      </c>
      <c r="E13" s="264" t="e">
        <f>VLOOKUP($F13,УЧАСТНИКИ!$A$2:$L$1099,8,FALSE)</f>
        <v>#N/A</v>
      </c>
      <c r="F13" s="204"/>
      <c r="G13" s="202"/>
      <c r="H13" s="202"/>
      <c r="I13" s="179"/>
      <c r="J13" s="202"/>
      <c r="K13" s="202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80" t="e">
        <f>VLOOKUP($F13,УЧАСТНИКИ!$A$2:$L$1099,9,FALSE)</f>
        <v>#N/A</v>
      </c>
      <c r="AS13" s="8"/>
    </row>
    <row r="14" spans="1:45" ht="15.75" customHeight="1" x14ac:dyDescent="0.25">
      <c r="A14" s="175" t="s">
        <v>46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176" t="e">
        <f>VLOOKUP($F14,УЧАСТНИКИ!$A$2:$L$1099,5,FALSE)</f>
        <v>#N/A</v>
      </c>
      <c r="E14" s="264" t="e">
        <f>VLOOKUP($F14,УЧАСТНИКИ!$A$2:$L$1099,8,FALSE)</f>
        <v>#N/A</v>
      </c>
      <c r="F14" s="204"/>
      <c r="G14" s="202"/>
      <c r="H14" s="202"/>
      <c r="I14" s="179"/>
      <c r="J14" s="202"/>
      <c r="K14" s="202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80" t="e">
        <f>VLOOKUP($F14,УЧАСТНИКИ!$A$2:$L$1099,9,FALSE)</f>
        <v>#N/A</v>
      </c>
      <c r="AS14" s="8"/>
    </row>
    <row r="15" spans="1:45" ht="15.75" customHeight="1" x14ac:dyDescent="0.25">
      <c r="A15" s="175" t="s">
        <v>47</v>
      </c>
      <c r="B15" s="176" t="e">
        <f>VLOOKUP($F15,УЧАСТНИКИ!$A$2:$L$1099,3,FALSE)</f>
        <v>#N/A</v>
      </c>
      <c r="C15" s="180" t="e">
        <f>VLOOKUP($F15,УЧАСТНИКИ!$A$2:$L$1099,4,FALSE)</f>
        <v>#N/A</v>
      </c>
      <c r="D15" s="176" t="e">
        <f>VLOOKUP($F15,УЧАСТНИКИ!$A$2:$L$1099,5,FALSE)</f>
        <v>#N/A</v>
      </c>
      <c r="E15" s="264" t="e">
        <f>VLOOKUP($F15,УЧАСТНИКИ!$A$2:$L$1099,8,FALSE)</f>
        <v>#N/A</v>
      </c>
      <c r="F15" s="204"/>
      <c r="G15" s="202"/>
      <c r="H15" s="202"/>
      <c r="I15" s="179"/>
      <c r="J15" s="202"/>
      <c r="K15" s="202"/>
      <c r="L15" s="179"/>
      <c r="M15" s="179"/>
      <c r="N15" s="179"/>
      <c r="O15" s="179"/>
      <c r="P15" s="179"/>
      <c r="Q15" s="179"/>
      <c r="R15" s="179"/>
      <c r="S15" s="179"/>
      <c r="T15" s="179"/>
      <c r="U15" s="179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80" t="e">
        <f>VLOOKUP($F15,УЧАСТНИКИ!$A$2:$L$1099,9,FALSE)</f>
        <v>#N/A</v>
      </c>
      <c r="AS15" s="8"/>
    </row>
    <row r="16" spans="1:45" ht="15.75" customHeight="1" x14ac:dyDescent="0.25">
      <c r="A16" s="175" t="s">
        <v>48</v>
      </c>
      <c r="B16" s="176" t="e">
        <f>VLOOKUP($F16,УЧАСТНИКИ!$A$2:$L$1099,3,FALSE)</f>
        <v>#N/A</v>
      </c>
      <c r="C16" s="180" t="e">
        <f>VLOOKUP($F16,УЧАСТНИКИ!$A$2:$L$1099,4,FALSE)</f>
        <v>#N/A</v>
      </c>
      <c r="D16" s="176" t="e">
        <f>VLOOKUP($F16,УЧАСТНИКИ!$A$2:$L$1099,5,FALSE)</f>
        <v>#N/A</v>
      </c>
      <c r="E16" s="264" t="e">
        <f>VLOOKUP($F16,УЧАСТНИКИ!$A$2:$L$1099,8,FALSE)</f>
        <v>#N/A</v>
      </c>
      <c r="F16" s="204"/>
      <c r="G16" s="202"/>
      <c r="H16" s="202"/>
      <c r="I16" s="179"/>
      <c r="J16" s="202"/>
      <c r="K16" s="202"/>
      <c r="L16" s="179"/>
      <c r="M16" s="179"/>
      <c r="N16" s="179"/>
      <c r="O16" s="179"/>
      <c r="P16" s="179"/>
      <c r="Q16" s="179"/>
      <c r="R16" s="179"/>
      <c r="S16" s="179"/>
      <c r="T16" s="179"/>
      <c r="U16" s="179"/>
      <c r="V16" s="179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80" t="e">
        <f>VLOOKUP($F16,УЧАСТНИКИ!$A$2:$L$1099,9,FALSE)</f>
        <v>#N/A</v>
      </c>
      <c r="AS16" s="8"/>
    </row>
    <row r="17" spans="1:48" ht="15.75" customHeight="1" x14ac:dyDescent="0.25">
      <c r="A17" s="175" t="s">
        <v>71</v>
      </c>
      <c r="B17" s="176" t="e">
        <f>VLOOKUP($F17,УЧАСТНИКИ!$A$2:$L$1099,3,FALSE)</f>
        <v>#N/A</v>
      </c>
      <c r="C17" s="180" t="e">
        <f>VLOOKUP($F17,УЧАСТНИКИ!$A$2:$L$1099,4,FALSE)</f>
        <v>#N/A</v>
      </c>
      <c r="D17" s="176" t="e">
        <f>VLOOKUP($F17,УЧАСТНИКИ!$A$2:$L$1099,5,FALSE)</f>
        <v>#N/A</v>
      </c>
      <c r="E17" s="264" t="e">
        <f>VLOOKUP($F17,УЧАСТНИКИ!$A$2:$L$1099,8,FALSE)</f>
        <v>#N/A</v>
      </c>
      <c r="F17" s="204"/>
      <c r="G17" s="202"/>
      <c r="H17" s="202"/>
      <c r="I17" s="179"/>
      <c r="J17" s="202"/>
      <c r="K17" s="202"/>
      <c r="L17" s="179"/>
      <c r="M17" s="179"/>
      <c r="N17" s="179"/>
      <c r="O17" s="179"/>
      <c r="P17" s="179"/>
      <c r="Q17" s="179"/>
      <c r="R17" s="179"/>
      <c r="S17" s="179"/>
      <c r="T17" s="179"/>
      <c r="U17" s="179"/>
      <c r="V17" s="179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80" t="e">
        <f>VLOOKUP($F17,УЧАСТНИКИ!$A$2:$L$1099,9,FALSE)</f>
        <v>#N/A</v>
      </c>
      <c r="AS17" s="8"/>
    </row>
    <row r="18" spans="1:48" ht="15.75" customHeight="1" x14ac:dyDescent="0.25">
      <c r="A18" s="175" t="s">
        <v>78</v>
      </c>
      <c r="B18" s="176" t="e">
        <f>VLOOKUP($F18,УЧАСТНИКИ!$A$2:$L$1099,3,FALSE)</f>
        <v>#N/A</v>
      </c>
      <c r="C18" s="180" t="e">
        <f>VLOOKUP($F18,УЧАСТНИКИ!$A$2:$L$1099,4,FALSE)</f>
        <v>#N/A</v>
      </c>
      <c r="D18" s="176" t="e">
        <f>VLOOKUP($F18,УЧАСТНИКИ!$A$2:$L$1099,5,FALSE)</f>
        <v>#N/A</v>
      </c>
      <c r="E18" s="264" t="e">
        <f>VLOOKUP($F18,УЧАСТНИКИ!$A$2:$L$1099,8,FALSE)</f>
        <v>#N/A</v>
      </c>
      <c r="F18" s="204"/>
      <c r="G18" s="202"/>
      <c r="H18" s="202"/>
      <c r="I18" s="179"/>
      <c r="J18" s="202"/>
      <c r="K18" s="202"/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80" t="e">
        <f>VLOOKUP($F18,УЧАСТНИКИ!$A$2:$L$1099,9,FALSE)</f>
        <v>#N/A</v>
      </c>
      <c r="AS18" s="8"/>
    </row>
    <row r="19" spans="1:48" ht="15.75" customHeight="1" x14ac:dyDescent="0.25">
      <c r="A19" s="175" t="s">
        <v>77</v>
      </c>
      <c r="B19" s="176" t="e">
        <f>VLOOKUP($F19,УЧАСТНИКИ!$A$2:$L$1099,3,FALSE)</f>
        <v>#N/A</v>
      </c>
      <c r="C19" s="180" t="e">
        <f>VLOOKUP($F19,УЧАСТНИКИ!$A$2:$L$1099,4,FALSE)</f>
        <v>#N/A</v>
      </c>
      <c r="D19" s="176" t="e">
        <f>VLOOKUP($F19,УЧАСТНИКИ!$A$2:$L$1099,5,FALSE)</f>
        <v>#N/A</v>
      </c>
      <c r="E19" s="264" t="e">
        <f>VLOOKUP($F19,УЧАСТНИКИ!$A$2:$L$1099,8,FALSE)</f>
        <v>#N/A</v>
      </c>
      <c r="F19" s="204"/>
      <c r="G19" s="202"/>
      <c r="H19" s="202"/>
      <c r="I19" s="179"/>
      <c r="J19" s="202"/>
      <c r="K19" s="202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79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80" t="e">
        <f>VLOOKUP($F19,УЧАСТНИКИ!$A$2:$L$1099,9,FALSE)</f>
        <v>#N/A</v>
      </c>
      <c r="AS19" s="8"/>
    </row>
    <row r="20" spans="1:48" ht="15.75" customHeight="1" x14ac:dyDescent="0.25">
      <c r="A20" s="175" t="s">
        <v>76</v>
      </c>
      <c r="B20" s="176" t="e">
        <f>VLOOKUP($F20,УЧАСТНИКИ!$A$2:$L$1099,3,FALSE)</f>
        <v>#N/A</v>
      </c>
      <c r="C20" s="180" t="e">
        <f>VLOOKUP($F20,УЧАСТНИКИ!$A$2:$L$1099,4,FALSE)</f>
        <v>#N/A</v>
      </c>
      <c r="D20" s="176" t="e">
        <f>VLOOKUP($F20,УЧАСТНИКИ!$A$2:$L$1099,5,FALSE)</f>
        <v>#N/A</v>
      </c>
      <c r="E20" s="264" t="e">
        <f>VLOOKUP($F20,УЧАСТНИКИ!$A$2:$L$1099,8,FALSE)</f>
        <v>#N/A</v>
      </c>
      <c r="F20" s="204"/>
      <c r="G20" s="202"/>
      <c r="H20" s="202"/>
      <c r="I20" s="179"/>
      <c r="J20" s="202"/>
      <c r="K20" s="202"/>
      <c r="L20" s="179"/>
      <c r="M20" s="179"/>
      <c r="N20" s="179"/>
      <c r="O20" s="179"/>
      <c r="P20" s="179"/>
      <c r="Q20" s="179"/>
      <c r="R20" s="179"/>
      <c r="S20" s="179"/>
      <c r="T20" s="179"/>
      <c r="U20" s="179"/>
      <c r="V20" s="179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80" t="e">
        <f>VLOOKUP($F20,УЧАСТНИКИ!$A$2:$L$1099,9,FALSE)</f>
        <v>#N/A</v>
      </c>
      <c r="AS20" s="8"/>
    </row>
    <row r="21" spans="1:48" ht="15.75" customHeight="1" x14ac:dyDescent="0.25">
      <c r="A21" s="175" t="s">
        <v>75</v>
      </c>
      <c r="B21" s="176" t="e">
        <f>VLOOKUP($F21,УЧАСТНИКИ!$A$2:$L$1099,3,FALSE)</f>
        <v>#N/A</v>
      </c>
      <c r="C21" s="180" t="e">
        <f>VLOOKUP($F21,УЧАСТНИКИ!$A$2:$L$1099,4,FALSE)</f>
        <v>#N/A</v>
      </c>
      <c r="D21" s="176" t="e">
        <f>VLOOKUP($F21,УЧАСТНИКИ!$A$2:$L$1099,5,FALSE)</f>
        <v>#N/A</v>
      </c>
      <c r="E21" s="264" t="e">
        <f>VLOOKUP($F21,УЧАСТНИКИ!$A$2:$L$1099,8,FALSE)</f>
        <v>#N/A</v>
      </c>
      <c r="F21" s="204"/>
      <c r="G21" s="202"/>
      <c r="H21" s="202"/>
      <c r="I21" s="179"/>
      <c r="J21" s="202"/>
      <c r="K21" s="202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80" t="e">
        <f>VLOOKUP($F21,УЧАСТНИКИ!$A$2:$L$1099,9,FALSE)</f>
        <v>#N/A</v>
      </c>
      <c r="AS21" s="8"/>
    </row>
    <row r="22" spans="1:48" ht="15.75" customHeight="1" x14ac:dyDescent="0.25">
      <c r="A22" s="175" t="s">
        <v>74</v>
      </c>
      <c r="B22" s="176" t="e">
        <f>VLOOKUP($F22,УЧАСТНИКИ!$A$2:$L$1099,3,FALSE)</f>
        <v>#N/A</v>
      </c>
      <c r="C22" s="180" t="e">
        <f>VLOOKUP($F22,УЧАСТНИКИ!$A$2:$L$1099,4,FALSE)</f>
        <v>#N/A</v>
      </c>
      <c r="D22" s="176" t="e">
        <f>VLOOKUP($F22,УЧАСТНИКИ!$A$2:$L$1099,5,FALSE)</f>
        <v>#N/A</v>
      </c>
      <c r="E22" s="264" t="e">
        <f>VLOOKUP($F22,УЧАСТНИКИ!$A$2:$L$1099,8,FALSE)</f>
        <v>#N/A</v>
      </c>
      <c r="F22" s="204"/>
      <c r="G22" s="202"/>
      <c r="H22" s="202"/>
      <c r="I22" s="179"/>
      <c r="J22" s="202"/>
      <c r="K22" s="202"/>
      <c r="L22" s="179"/>
      <c r="M22" s="179"/>
      <c r="N22" s="179"/>
      <c r="O22" s="179"/>
      <c r="P22" s="179"/>
      <c r="Q22" s="179"/>
      <c r="R22" s="179"/>
      <c r="S22" s="179"/>
      <c r="T22" s="179"/>
      <c r="U22" s="179"/>
      <c r="V22" s="179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80" t="e">
        <f>VLOOKUP($F22,УЧАСТНИКИ!$A$2:$L$1099,9,FALSE)</f>
        <v>#N/A</v>
      </c>
      <c r="AS22" s="8"/>
    </row>
    <row r="23" spans="1:48" ht="15.75" customHeight="1" x14ac:dyDescent="0.25">
      <c r="A23" s="175" t="s">
        <v>73</v>
      </c>
      <c r="B23" s="176" t="e">
        <f>VLOOKUP($F23,УЧАСТНИКИ!$A$2:$L$1099,3,FALSE)</f>
        <v>#N/A</v>
      </c>
      <c r="C23" s="180" t="e">
        <f>VLOOKUP($F23,УЧАСТНИКИ!$A$2:$L$1099,4,FALSE)</f>
        <v>#N/A</v>
      </c>
      <c r="D23" s="176" t="e">
        <f>VLOOKUP($F23,УЧАСТНИКИ!$A$2:$L$1099,5,FALSE)</f>
        <v>#N/A</v>
      </c>
      <c r="E23" s="264" t="e">
        <f>VLOOKUP($F23,УЧАСТНИКИ!$A$2:$L$1099,8,FALSE)</f>
        <v>#N/A</v>
      </c>
      <c r="F23" s="204"/>
      <c r="G23" s="202"/>
      <c r="H23" s="202"/>
      <c r="I23" s="179"/>
      <c r="J23" s="202"/>
      <c r="K23" s="202"/>
      <c r="L23" s="179"/>
      <c r="M23" s="179"/>
      <c r="N23" s="179"/>
      <c r="O23" s="179"/>
      <c r="P23" s="179"/>
      <c r="Q23" s="179"/>
      <c r="R23" s="179"/>
      <c r="S23" s="179"/>
      <c r="T23" s="179"/>
      <c r="U23" s="179"/>
      <c r="V23" s="179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80" t="e">
        <f>VLOOKUP($F23,УЧАСТНИКИ!$A$2:$L$1099,9,FALSE)</f>
        <v>#N/A</v>
      </c>
      <c r="AS23" s="8"/>
    </row>
    <row r="24" spans="1:48" ht="15.75" customHeight="1" x14ac:dyDescent="0.25">
      <c r="A24" s="175" t="s">
        <v>72</v>
      </c>
      <c r="B24" s="176" t="e">
        <f>VLOOKUP($F24,УЧАСТНИКИ!$A$2:$L$1099,3,FALSE)</f>
        <v>#N/A</v>
      </c>
      <c r="C24" s="180" t="e">
        <f>VLOOKUP($F24,УЧАСТНИКИ!$A$2:$L$1099,4,FALSE)</f>
        <v>#N/A</v>
      </c>
      <c r="D24" s="176" t="e">
        <f>VLOOKUP($F24,УЧАСТНИКИ!$A$2:$L$1099,5,FALSE)</f>
        <v>#N/A</v>
      </c>
      <c r="E24" s="264" t="e">
        <f>VLOOKUP($F24,УЧАСТНИКИ!$A$2:$L$1099,8,FALSE)</f>
        <v>#N/A</v>
      </c>
      <c r="F24" s="204"/>
      <c r="G24" s="202"/>
      <c r="H24" s="202"/>
      <c r="I24" s="179"/>
      <c r="J24" s="202"/>
      <c r="K24" s="202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80" t="e">
        <f>VLOOKUP($F24,УЧАСТНИКИ!$A$2:$L$1099,9,FALSE)</f>
        <v>#N/A</v>
      </c>
      <c r="AS24" s="8"/>
    </row>
    <row r="25" spans="1:48" ht="15.75" customHeight="1" x14ac:dyDescent="0.25">
      <c r="A25" s="175" t="s">
        <v>79</v>
      </c>
      <c r="B25" s="176" t="e">
        <f>VLOOKUP($F25,УЧАСТНИКИ!$A$2:$L$1099,3,FALSE)</f>
        <v>#N/A</v>
      </c>
      <c r="C25" s="180" t="e">
        <f>VLOOKUP($F25,УЧАСТНИКИ!$A$2:$L$1099,4,FALSE)</f>
        <v>#N/A</v>
      </c>
      <c r="D25" s="176" t="e">
        <f>VLOOKUP($F25,УЧАСТНИКИ!$A$2:$L$1099,5,FALSE)</f>
        <v>#N/A</v>
      </c>
      <c r="E25" s="264" t="e">
        <f>VLOOKUP($F25,УЧАСТНИКИ!$A$2:$L$1099,8,FALSE)</f>
        <v>#N/A</v>
      </c>
      <c r="F25" s="204"/>
      <c r="G25" s="202"/>
      <c r="H25" s="202"/>
      <c r="I25" s="179"/>
      <c r="J25" s="202"/>
      <c r="K25" s="202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80" t="e">
        <f>VLOOKUP($F25,УЧАСТНИКИ!$A$2:$L$1099,9,FALSE)</f>
        <v>#N/A</v>
      </c>
      <c r="AS25" s="8"/>
    </row>
    <row r="26" spans="1:48" ht="15.75" customHeight="1" x14ac:dyDescent="0.25">
      <c r="A26" s="175" t="s">
        <v>80</v>
      </c>
      <c r="B26" s="176" t="e">
        <f>VLOOKUP($F26,УЧАСТНИКИ!$A$2:$L$1099,3,FALSE)</f>
        <v>#N/A</v>
      </c>
      <c r="C26" s="180" t="e">
        <f>VLOOKUP($F26,УЧАСТНИКИ!$A$2:$L$1099,4,FALSE)</f>
        <v>#N/A</v>
      </c>
      <c r="D26" s="176" t="e">
        <f>VLOOKUP($F26,УЧАСТНИКИ!$A$2:$L$1099,5,FALSE)</f>
        <v>#N/A</v>
      </c>
      <c r="E26" s="264" t="e">
        <f>VLOOKUP($F26,УЧАСТНИКИ!$A$2:$L$1099,8,FALSE)</f>
        <v>#N/A</v>
      </c>
      <c r="F26" s="204"/>
      <c r="G26" s="202"/>
      <c r="H26" s="202"/>
      <c r="I26" s="179"/>
      <c r="J26" s="202"/>
      <c r="K26" s="202"/>
      <c r="L26" s="179"/>
      <c r="M26" s="179"/>
      <c r="N26" s="179"/>
      <c r="O26" s="179"/>
      <c r="P26" s="179"/>
      <c r="Q26" s="179"/>
      <c r="R26" s="179"/>
      <c r="S26" s="179"/>
      <c r="T26" s="179"/>
      <c r="U26" s="179"/>
      <c r="V26" s="179"/>
      <c r="W26" s="179"/>
      <c r="X26" s="179"/>
      <c r="Y26" s="179"/>
      <c r="Z26" s="179"/>
      <c r="AA26" s="179"/>
      <c r="AB26" s="179"/>
      <c r="AC26" s="179"/>
      <c r="AD26" s="179"/>
      <c r="AE26" s="179"/>
      <c r="AF26" s="179"/>
      <c r="AG26" s="179"/>
      <c r="AH26" s="179"/>
      <c r="AI26" s="179"/>
      <c r="AJ26" s="179"/>
      <c r="AK26" s="179"/>
      <c r="AL26" s="179"/>
      <c r="AM26" s="179"/>
      <c r="AN26" s="179"/>
      <c r="AO26" s="180" t="e">
        <f>VLOOKUP($F26,УЧАСТНИКИ!$A$2:$L$1099,9,FALSE)</f>
        <v>#N/A</v>
      </c>
      <c r="AS26" s="8"/>
    </row>
    <row r="27" spans="1:48" ht="15.75" customHeight="1" x14ac:dyDescent="0.25">
      <c r="A27" s="175" t="s">
        <v>81</v>
      </c>
      <c r="B27" s="176" t="e">
        <f>VLOOKUP($F27,УЧАСТНИКИ!$A$2:$L$1099,3,FALSE)</f>
        <v>#N/A</v>
      </c>
      <c r="C27" s="180" t="e">
        <f>VLOOKUP($F27,УЧАСТНИКИ!$A$2:$L$1099,4,FALSE)</f>
        <v>#N/A</v>
      </c>
      <c r="D27" s="176" t="e">
        <f>VLOOKUP($F27,УЧАСТНИКИ!$A$2:$L$1099,5,FALSE)</f>
        <v>#N/A</v>
      </c>
      <c r="E27" s="264" t="e">
        <f>VLOOKUP($F27,УЧАСТНИКИ!$A$2:$L$1099,8,FALSE)</f>
        <v>#N/A</v>
      </c>
      <c r="F27" s="204"/>
      <c r="G27" s="202"/>
      <c r="H27" s="202"/>
      <c r="I27" s="179"/>
      <c r="J27" s="202"/>
      <c r="K27" s="202"/>
      <c r="L27" s="179"/>
      <c r="M27" s="179"/>
      <c r="N27" s="179"/>
      <c r="O27" s="179"/>
      <c r="P27" s="179"/>
      <c r="Q27" s="179"/>
      <c r="R27" s="179"/>
      <c r="S27" s="179"/>
      <c r="T27" s="179"/>
      <c r="U27" s="179"/>
      <c r="V27" s="179"/>
      <c r="W27" s="179"/>
      <c r="X27" s="179"/>
      <c r="Y27" s="179"/>
      <c r="Z27" s="179"/>
      <c r="AA27" s="179"/>
      <c r="AB27" s="179"/>
      <c r="AC27" s="179"/>
      <c r="AD27" s="179"/>
      <c r="AE27" s="179"/>
      <c r="AF27" s="179"/>
      <c r="AG27" s="179"/>
      <c r="AH27" s="179"/>
      <c r="AI27" s="179"/>
      <c r="AJ27" s="179"/>
      <c r="AK27" s="179"/>
      <c r="AL27" s="179"/>
      <c r="AM27" s="179"/>
      <c r="AN27" s="179"/>
      <c r="AO27" s="180" t="e">
        <f>VLOOKUP($F27,УЧАСТНИКИ!$A$2:$L$1099,9,FALSE)</f>
        <v>#N/A</v>
      </c>
      <c r="AS27" s="8"/>
    </row>
    <row r="28" spans="1:48" ht="15.75" customHeight="1" x14ac:dyDescent="0.25">
      <c r="A28" s="175" t="s">
        <v>82</v>
      </c>
      <c r="B28" s="176" t="e">
        <f>VLOOKUP($F28,УЧАСТНИКИ!$A$2:$L$1099,3,FALSE)</f>
        <v>#N/A</v>
      </c>
      <c r="C28" s="180" t="e">
        <f>VLOOKUP($F28,УЧАСТНИКИ!$A$2:$L$1099,4,FALSE)</f>
        <v>#N/A</v>
      </c>
      <c r="D28" s="176" t="e">
        <f>VLOOKUP($F28,УЧАСТНИКИ!$A$2:$L$1099,5,FALSE)</f>
        <v>#N/A</v>
      </c>
      <c r="E28" s="264" t="e">
        <f>VLOOKUP($F28,УЧАСТНИКИ!$A$2:$L$1099,8,FALSE)</f>
        <v>#N/A</v>
      </c>
      <c r="F28" s="204"/>
      <c r="G28" s="202"/>
      <c r="H28" s="202"/>
      <c r="I28" s="179"/>
      <c r="J28" s="202"/>
      <c r="K28" s="202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179"/>
      <c r="AE28" s="179"/>
      <c r="AF28" s="179"/>
      <c r="AG28" s="179"/>
      <c r="AH28" s="179"/>
      <c r="AI28" s="179"/>
      <c r="AJ28" s="179"/>
      <c r="AK28" s="179"/>
      <c r="AL28" s="179"/>
      <c r="AM28" s="179"/>
      <c r="AN28" s="179"/>
      <c r="AO28" s="180" t="e">
        <f>VLOOKUP($F28,УЧАСТНИКИ!$A$2:$L$1099,9,FALSE)</f>
        <v>#N/A</v>
      </c>
      <c r="AS28" s="8"/>
    </row>
    <row r="29" spans="1:48" ht="15.75" customHeight="1" x14ac:dyDescent="0.25">
      <c r="A29" s="175" t="s">
        <v>83</v>
      </c>
      <c r="B29" s="176" t="e">
        <f>VLOOKUP($F29,УЧАСТНИКИ!$A$2:$L$1099,3,FALSE)</f>
        <v>#N/A</v>
      </c>
      <c r="C29" s="180" t="e">
        <f>VLOOKUP($F29,УЧАСТНИКИ!$A$2:$L$1099,4,FALSE)</f>
        <v>#N/A</v>
      </c>
      <c r="D29" s="176" t="e">
        <f>VLOOKUP($F29,УЧАСТНИКИ!$A$2:$L$1099,5,FALSE)</f>
        <v>#N/A</v>
      </c>
      <c r="E29" s="264" t="e">
        <f>VLOOKUP($F29,УЧАСТНИКИ!$A$2:$L$1099,8,FALSE)</f>
        <v>#N/A</v>
      </c>
      <c r="F29" s="204"/>
      <c r="G29" s="202"/>
      <c r="H29" s="202"/>
      <c r="I29" s="179"/>
      <c r="J29" s="202"/>
      <c r="K29" s="202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179"/>
      <c r="AB29" s="179"/>
      <c r="AC29" s="179"/>
      <c r="AD29" s="179"/>
      <c r="AE29" s="179"/>
      <c r="AF29" s="179"/>
      <c r="AG29" s="179"/>
      <c r="AH29" s="179"/>
      <c r="AI29" s="179"/>
      <c r="AJ29" s="179"/>
      <c r="AK29" s="179"/>
      <c r="AL29" s="179"/>
      <c r="AM29" s="179"/>
      <c r="AN29" s="179"/>
      <c r="AO29" s="180" t="e">
        <f>VLOOKUP($F29,УЧАСТНИКИ!$A$2:$L$1099,9,FALSE)</f>
        <v>#N/A</v>
      </c>
      <c r="AS29" s="8"/>
    </row>
    <row r="30" spans="1:48" ht="15.75" customHeight="1" x14ac:dyDescent="0.25">
      <c r="A30" s="175" t="s">
        <v>84</v>
      </c>
      <c r="B30" s="176" t="e">
        <f>VLOOKUP($F30,УЧАСТНИКИ!$A$2:$L$1099,3,FALSE)</f>
        <v>#N/A</v>
      </c>
      <c r="C30" s="180" t="e">
        <f>VLOOKUP($F30,УЧАСТНИКИ!$A$2:$L$1099,4,FALSE)</f>
        <v>#N/A</v>
      </c>
      <c r="D30" s="176" t="e">
        <f>VLOOKUP($F30,УЧАСТНИКИ!$A$2:$L$1099,5,FALSE)</f>
        <v>#N/A</v>
      </c>
      <c r="E30" s="264" t="e">
        <f>VLOOKUP($F30,УЧАСТНИКИ!$A$2:$L$1099,8,FALSE)</f>
        <v>#N/A</v>
      </c>
      <c r="F30" s="204"/>
      <c r="G30" s="202"/>
      <c r="H30" s="202"/>
      <c r="I30" s="179"/>
      <c r="J30" s="202"/>
      <c r="K30" s="202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179"/>
      <c r="AE30" s="179"/>
      <c r="AF30" s="179"/>
      <c r="AG30" s="179"/>
      <c r="AH30" s="179"/>
      <c r="AI30" s="179"/>
      <c r="AJ30" s="179"/>
      <c r="AK30" s="179"/>
      <c r="AL30" s="179"/>
      <c r="AM30" s="179"/>
      <c r="AN30" s="179"/>
      <c r="AO30" s="180" t="e">
        <f>VLOOKUP($F30,УЧАСТНИКИ!$A$2:$L$1099,9,FALSE)</f>
        <v>#N/A</v>
      </c>
      <c r="AS30" s="8"/>
    </row>
    <row r="31" spans="1:48" ht="15.75" customHeight="1" x14ac:dyDescent="0.3">
      <c r="A31" s="35"/>
      <c r="B31" s="212"/>
      <c r="C31" s="212"/>
      <c r="D31" s="212"/>
      <c r="E31" s="212"/>
      <c r="F31" s="35"/>
      <c r="G31" s="35"/>
      <c r="H31" s="35"/>
      <c r="I31" s="35"/>
      <c r="J31" s="35"/>
      <c r="K31" s="189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213"/>
      <c r="AS31" s="8"/>
    </row>
    <row r="32" spans="1:48" ht="15.75" customHeight="1" x14ac:dyDescent="0.25">
      <c r="A32" s="315" t="s">
        <v>3</v>
      </c>
      <c r="B32" s="316"/>
      <c r="C32" s="316"/>
      <c r="D32" s="316"/>
      <c r="E32" s="316"/>
      <c r="F32" s="316"/>
      <c r="G32" s="316"/>
      <c r="H32" s="316"/>
      <c r="I32" s="316"/>
      <c r="J32" s="316"/>
      <c r="K32" s="316"/>
      <c r="L32" s="316"/>
      <c r="M32" s="316"/>
      <c r="N32" s="316"/>
      <c r="O32" s="316"/>
      <c r="P32" s="316"/>
      <c r="Q32" s="316"/>
      <c r="R32" s="316"/>
      <c r="S32" s="316"/>
      <c r="T32" s="316"/>
      <c r="U32" s="316"/>
      <c r="V32" s="316"/>
      <c r="W32" s="316"/>
      <c r="X32" s="316"/>
      <c r="Y32" s="316"/>
      <c r="Z32" s="316"/>
      <c r="AA32" s="316"/>
      <c r="AB32" s="316"/>
      <c r="AC32" s="316"/>
      <c r="AD32" s="316"/>
      <c r="AE32" s="316"/>
      <c r="AF32" s="316"/>
      <c r="AG32" s="316"/>
      <c r="AH32" s="316"/>
      <c r="AI32" s="316"/>
      <c r="AJ32" s="316"/>
      <c r="AK32" s="316"/>
      <c r="AL32" s="316"/>
      <c r="AM32" s="316"/>
      <c r="AN32" s="316"/>
      <c r="AO32" s="316"/>
      <c r="AP32" s="316"/>
      <c r="AQ32" s="316"/>
      <c r="AR32" s="316"/>
      <c r="AS32" s="316"/>
      <c r="AT32" s="316"/>
      <c r="AU32" s="316"/>
      <c r="AV32" s="316"/>
    </row>
    <row r="33" spans="1:48" ht="15.75" customHeight="1" x14ac:dyDescent="0.25">
      <c r="A33" s="315" t="s">
        <v>4</v>
      </c>
      <c r="B33" s="316"/>
      <c r="C33" s="316"/>
      <c r="D33" s="316"/>
      <c r="E33" s="316"/>
      <c r="F33" s="316"/>
      <c r="G33" s="316"/>
      <c r="H33" s="316"/>
      <c r="I33" s="316"/>
      <c r="J33" s="316"/>
      <c r="K33" s="316"/>
      <c r="L33" s="316"/>
      <c r="M33" s="316"/>
      <c r="N33" s="316"/>
      <c r="O33" s="316"/>
      <c r="P33" s="316"/>
      <c r="Q33" s="316"/>
      <c r="R33" s="316"/>
      <c r="S33" s="316"/>
      <c r="T33" s="316"/>
      <c r="U33" s="316"/>
      <c r="V33" s="316"/>
      <c r="W33" s="316"/>
      <c r="X33" s="316"/>
      <c r="Y33" s="316"/>
      <c r="Z33" s="316"/>
      <c r="AA33" s="316"/>
      <c r="AB33" s="316"/>
      <c r="AC33" s="316"/>
      <c r="AD33" s="316"/>
      <c r="AE33" s="316"/>
      <c r="AF33" s="316"/>
      <c r="AG33" s="316"/>
      <c r="AH33" s="316"/>
      <c r="AI33" s="316"/>
      <c r="AJ33" s="316"/>
      <c r="AK33" s="316"/>
      <c r="AL33" s="316"/>
      <c r="AM33" s="316"/>
      <c r="AN33" s="316"/>
      <c r="AO33" s="316"/>
      <c r="AP33" s="316"/>
      <c r="AQ33" s="316"/>
      <c r="AR33" s="316"/>
      <c r="AS33" s="316"/>
      <c r="AT33" s="316"/>
      <c r="AU33" s="316"/>
      <c r="AV33" s="316"/>
    </row>
    <row r="34" spans="1:48" ht="15.75" customHeight="1" x14ac:dyDescent="0.25">
      <c r="A34" s="317" t="s">
        <v>5</v>
      </c>
      <c r="B34" s="317"/>
      <c r="C34" s="317"/>
      <c r="D34" s="317"/>
      <c r="E34" s="317"/>
      <c r="F34" s="317"/>
      <c r="G34" s="317"/>
      <c r="H34" s="317"/>
      <c r="I34" s="317"/>
      <c r="J34" s="317"/>
      <c r="K34" s="317"/>
      <c r="L34" s="317"/>
      <c r="M34" s="317"/>
      <c r="N34" s="317"/>
      <c r="O34" s="317"/>
      <c r="P34" s="317"/>
      <c r="Q34" s="317"/>
      <c r="R34" s="317"/>
      <c r="S34" s="317"/>
      <c r="T34" s="317"/>
      <c r="U34" s="317"/>
      <c r="V34" s="317"/>
      <c r="W34" s="317"/>
      <c r="X34" s="317"/>
      <c r="Y34" s="317"/>
      <c r="Z34" s="317"/>
      <c r="AA34" s="317"/>
      <c r="AB34" s="317"/>
      <c r="AC34" s="317"/>
      <c r="AD34" s="317"/>
      <c r="AE34" s="317"/>
      <c r="AF34" s="317"/>
      <c r="AG34" s="317"/>
      <c r="AH34" s="317"/>
      <c r="AI34" s="317"/>
      <c r="AJ34" s="317"/>
      <c r="AK34" s="317"/>
      <c r="AL34" s="317"/>
      <c r="AM34" s="317"/>
      <c r="AN34" s="317"/>
      <c r="AO34" s="317"/>
      <c r="AP34" s="317"/>
      <c r="AQ34" s="317"/>
      <c r="AR34" s="317"/>
      <c r="AS34" s="317"/>
      <c r="AT34" s="317"/>
      <c r="AU34" s="317"/>
      <c r="AV34" s="317"/>
    </row>
    <row r="35" spans="1:48" ht="15.75" customHeight="1" x14ac:dyDescent="0.3">
      <c r="A35" s="35"/>
      <c r="B35" s="187"/>
      <c r="C35" s="187"/>
      <c r="D35" s="189"/>
      <c r="E35" s="189"/>
      <c r="F35" s="35"/>
      <c r="G35" s="35"/>
      <c r="H35" s="35"/>
      <c r="I35" s="35"/>
      <c r="J35" s="35"/>
      <c r="K35" s="189"/>
    </row>
    <row r="36" spans="1:48" ht="15.75" customHeight="1" x14ac:dyDescent="0.3">
      <c r="A36" s="35"/>
      <c r="C36" s="187"/>
      <c r="D36" s="189"/>
      <c r="E36" s="189"/>
      <c r="F36" s="35"/>
      <c r="G36" s="35"/>
      <c r="H36" s="35"/>
      <c r="I36" s="35"/>
      <c r="J36" s="35"/>
      <c r="K36" s="189"/>
    </row>
    <row r="37" spans="1:48" ht="15.75" customHeight="1" x14ac:dyDescent="0.3">
      <c r="A37" s="35"/>
      <c r="C37" s="187"/>
      <c r="D37" s="189"/>
      <c r="E37" s="189"/>
      <c r="F37" s="35"/>
      <c r="G37" s="35"/>
      <c r="H37" s="35"/>
      <c r="I37" s="35"/>
      <c r="J37" s="35"/>
      <c r="K37" s="189"/>
    </row>
    <row r="38" spans="1:48" ht="15.75" customHeight="1" x14ac:dyDescent="0.25">
      <c r="A38" s="28"/>
      <c r="C38" s="187"/>
      <c r="D38" s="28"/>
      <c r="E38" s="28"/>
      <c r="F38" s="28"/>
      <c r="G38" s="28"/>
      <c r="H38" s="28"/>
      <c r="I38" s="28"/>
      <c r="J38" s="28"/>
      <c r="K38" s="28"/>
    </row>
    <row r="39" spans="1:48" ht="15.75" customHeight="1" x14ac:dyDescent="0.3">
      <c r="A39" s="35"/>
      <c r="B39" s="189"/>
      <c r="C39" s="189"/>
      <c r="D39" s="189"/>
      <c r="E39" s="189"/>
      <c r="F39" s="35"/>
      <c r="G39" s="35"/>
      <c r="H39" s="35"/>
      <c r="I39" s="35"/>
      <c r="J39" s="35"/>
      <c r="K39" s="189"/>
    </row>
    <row r="40" spans="1:48" ht="15.75" customHeight="1" x14ac:dyDescent="0.3">
      <c r="A40" s="35"/>
      <c r="B40" s="189"/>
      <c r="C40" s="189"/>
      <c r="D40" s="189"/>
      <c r="E40" s="189"/>
      <c r="F40" s="35"/>
      <c r="G40" s="35"/>
      <c r="H40" s="35"/>
      <c r="I40" s="35"/>
      <c r="J40" s="35"/>
      <c r="K40" s="189"/>
    </row>
    <row r="41" spans="1:48" ht="15.75" customHeight="1" x14ac:dyDescent="0.3">
      <c r="A41" s="35"/>
      <c r="B41" s="189"/>
      <c r="C41" s="189"/>
      <c r="D41" s="189"/>
      <c r="E41" s="189"/>
      <c r="F41" s="35"/>
      <c r="G41" s="35"/>
      <c r="H41" s="35"/>
      <c r="I41" s="35"/>
      <c r="J41" s="35"/>
      <c r="K41" s="189"/>
    </row>
    <row r="42" spans="1:48" ht="15.75" customHeight="1" x14ac:dyDescent="0.3">
      <c r="A42" s="35"/>
      <c r="B42" s="189"/>
      <c r="C42" s="189"/>
      <c r="D42" s="189"/>
      <c r="E42" s="189"/>
      <c r="F42" s="35"/>
      <c r="G42" s="35"/>
      <c r="H42" s="35"/>
      <c r="I42" s="35"/>
      <c r="J42" s="35"/>
      <c r="K42" s="189"/>
    </row>
    <row r="43" spans="1:48" ht="15.75" customHeight="1" x14ac:dyDescent="0.3">
      <c r="A43" s="35"/>
      <c r="B43" s="189"/>
      <c r="C43" s="189"/>
      <c r="D43" s="189"/>
      <c r="E43" s="189"/>
      <c r="F43" s="35"/>
      <c r="G43" s="35"/>
      <c r="H43" s="35"/>
      <c r="I43" s="35"/>
      <c r="J43" s="35"/>
      <c r="K43" s="189"/>
    </row>
    <row r="44" spans="1:48" ht="15.75" customHeight="1" x14ac:dyDescent="0.3">
      <c r="A44" s="35"/>
      <c r="B44" s="189"/>
      <c r="C44" s="189"/>
      <c r="D44" s="189"/>
      <c r="E44" s="189"/>
      <c r="F44" s="35"/>
      <c r="G44" s="35"/>
      <c r="H44" s="35"/>
      <c r="I44" s="35"/>
      <c r="J44" s="35"/>
      <c r="K44" s="189"/>
    </row>
    <row r="45" spans="1:48" ht="15.75" customHeight="1" x14ac:dyDescent="0.3">
      <c r="A45" s="35"/>
      <c r="B45" s="189"/>
      <c r="C45" s="189"/>
      <c r="D45" s="189"/>
      <c r="E45" s="189"/>
      <c r="F45" s="35"/>
      <c r="G45" s="35"/>
      <c r="H45" s="35"/>
      <c r="I45" s="35"/>
      <c r="J45" s="35"/>
      <c r="K45" s="189"/>
    </row>
    <row r="46" spans="1:48" ht="15" customHeight="1" x14ac:dyDescent="0.3">
      <c r="A46" s="35"/>
      <c r="B46" s="189"/>
      <c r="C46" s="189"/>
      <c r="D46" s="189"/>
      <c r="E46" s="189"/>
      <c r="F46" s="35"/>
      <c r="G46" s="35"/>
      <c r="H46" s="35"/>
      <c r="I46" s="35"/>
      <c r="J46" s="35"/>
      <c r="K46" s="189"/>
    </row>
    <row r="47" spans="1:48" ht="15" customHeight="1" x14ac:dyDescent="0.3">
      <c r="A47" s="35"/>
      <c r="B47" s="189"/>
      <c r="C47" s="189"/>
      <c r="D47" s="189"/>
      <c r="E47" s="189"/>
      <c r="F47" s="35"/>
      <c r="G47" s="35"/>
      <c r="H47" s="35"/>
      <c r="I47" s="35"/>
      <c r="J47" s="35"/>
      <c r="K47" s="189"/>
    </row>
    <row r="48" spans="1:48" ht="15.75" customHeight="1" x14ac:dyDescent="0.25">
      <c r="A48" s="28"/>
      <c r="B48" s="190"/>
      <c r="C48" s="28"/>
      <c r="D48" s="28"/>
      <c r="E48" s="28"/>
      <c r="F48" s="28"/>
      <c r="G48" s="28"/>
      <c r="H48" s="28"/>
      <c r="I48" s="28"/>
      <c r="J48" s="28"/>
      <c r="K48" s="28"/>
    </row>
    <row r="49" spans="1:11" ht="15.75" customHeight="1" x14ac:dyDescent="0.3">
      <c r="A49" s="35"/>
      <c r="B49" s="189"/>
      <c r="C49" s="189"/>
      <c r="D49" s="189"/>
      <c r="E49" s="189"/>
      <c r="F49" s="35"/>
      <c r="G49" s="35"/>
      <c r="H49" s="35"/>
      <c r="I49" s="35"/>
      <c r="J49" s="35"/>
      <c r="K49" s="189"/>
    </row>
    <row r="50" spans="1:11" ht="15.75" customHeight="1" x14ac:dyDescent="0.3">
      <c r="A50" s="35"/>
      <c r="B50" s="189"/>
      <c r="C50" s="189"/>
      <c r="D50" s="189"/>
      <c r="E50" s="189"/>
      <c r="F50" s="35"/>
      <c r="G50" s="35"/>
      <c r="H50" s="35"/>
      <c r="I50" s="35"/>
      <c r="J50" s="35"/>
      <c r="K50" s="189"/>
    </row>
    <row r="51" spans="1:11" ht="15.75" customHeight="1" x14ac:dyDescent="0.3">
      <c r="A51" s="35"/>
      <c r="B51" s="189"/>
      <c r="C51" s="189"/>
      <c r="D51" s="189"/>
      <c r="E51" s="189"/>
      <c r="F51" s="35"/>
      <c r="G51" s="35"/>
      <c r="H51" s="35"/>
      <c r="I51" s="35"/>
      <c r="J51" s="35"/>
      <c r="K51" s="189"/>
    </row>
    <row r="52" spans="1:11" ht="15.75" customHeight="1" x14ac:dyDescent="0.3">
      <c r="A52" s="35"/>
      <c r="B52" s="189"/>
      <c r="C52" s="189"/>
      <c r="D52" s="189"/>
      <c r="E52" s="189"/>
      <c r="F52" s="35"/>
      <c r="G52" s="35"/>
      <c r="H52" s="35"/>
      <c r="I52" s="35"/>
      <c r="J52" s="35"/>
      <c r="K52" s="189"/>
    </row>
    <row r="53" spans="1:11" ht="15.75" customHeight="1" x14ac:dyDescent="0.3">
      <c r="A53" s="35"/>
      <c r="B53" s="189"/>
      <c r="C53" s="189"/>
      <c r="D53" s="189"/>
      <c r="E53" s="189"/>
      <c r="F53" s="35"/>
      <c r="G53" s="35"/>
      <c r="H53" s="35"/>
      <c r="I53" s="35"/>
      <c r="J53" s="35"/>
      <c r="K53" s="189"/>
    </row>
    <row r="54" spans="1:11" ht="15.75" customHeight="1" x14ac:dyDescent="0.3">
      <c r="A54" s="35"/>
      <c r="B54" s="189"/>
      <c r="C54" s="189"/>
      <c r="D54" s="189"/>
      <c r="E54" s="189"/>
      <c r="F54" s="35"/>
      <c r="G54" s="35"/>
      <c r="H54" s="35"/>
      <c r="I54" s="35"/>
      <c r="J54" s="35"/>
      <c r="K54" s="189"/>
    </row>
    <row r="55" spans="1:11" ht="15.75" customHeight="1" x14ac:dyDescent="0.3">
      <c r="A55" s="35"/>
      <c r="B55" s="189"/>
      <c r="C55" s="189"/>
      <c r="D55" s="189"/>
      <c r="E55" s="189"/>
      <c r="F55" s="35"/>
      <c r="G55" s="35"/>
      <c r="H55" s="35"/>
      <c r="I55" s="35"/>
      <c r="J55" s="35"/>
      <c r="K55" s="189"/>
    </row>
    <row r="56" spans="1:11" ht="15.75" customHeight="1" x14ac:dyDescent="0.3">
      <c r="A56" s="35"/>
      <c r="B56" s="189"/>
      <c r="C56" s="189"/>
      <c r="D56" s="189"/>
      <c r="E56" s="189"/>
      <c r="F56" s="35"/>
      <c r="G56" s="35"/>
      <c r="H56" s="35"/>
      <c r="I56" s="35"/>
      <c r="J56" s="35"/>
      <c r="K56" s="189"/>
    </row>
    <row r="57" spans="1:11" ht="15.75" customHeight="1" x14ac:dyDescent="0.25">
      <c r="A57" s="35"/>
      <c r="B57" s="191"/>
      <c r="C57" s="306"/>
      <c r="D57" s="306"/>
      <c r="E57" s="258"/>
      <c r="F57" s="305"/>
      <c r="G57" s="305"/>
      <c r="H57" s="306"/>
      <c r="I57" s="306"/>
      <c r="J57" s="306"/>
      <c r="K57" s="35"/>
    </row>
    <row r="58" spans="1:11" ht="15.75" customHeight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</row>
    <row r="59" spans="1:11" ht="15.75" customHeight="1" x14ac:dyDescent="0.25">
      <c r="A59" s="205"/>
      <c r="B59" s="139"/>
      <c r="C59" s="139"/>
      <c r="D59" s="139"/>
      <c r="E59" s="259"/>
      <c r="F59" s="139"/>
      <c r="G59" s="139"/>
      <c r="H59" s="139"/>
      <c r="I59" s="139"/>
      <c r="J59" s="206"/>
      <c r="K59" s="139"/>
    </row>
    <row r="60" spans="1:11" ht="15.75" customHeight="1" x14ac:dyDescent="0.25">
      <c r="A60" s="207"/>
      <c r="B60" s="139"/>
      <c r="C60" s="139"/>
      <c r="D60" s="139"/>
      <c r="E60" s="259"/>
      <c r="F60" s="207"/>
      <c r="G60" s="139"/>
      <c r="H60" s="139"/>
      <c r="I60" s="139"/>
      <c r="J60" s="207"/>
      <c r="K60" s="139"/>
    </row>
    <row r="61" spans="1:11" ht="15.75" customHeight="1" x14ac:dyDescent="0.25">
      <c r="A61" s="208"/>
      <c r="B61" s="208"/>
      <c r="C61" s="208"/>
      <c r="D61" s="208"/>
      <c r="E61" s="208"/>
      <c r="F61" s="208"/>
      <c r="G61" s="209"/>
      <c r="H61" s="210"/>
      <c r="I61" s="211"/>
      <c r="J61" s="208"/>
      <c r="K61" s="208"/>
    </row>
    <row r="62" spans="1:11" ht="15.75" customHeight="1" x14ac:dyDescent="0.25">
      <c r="A62" s="208"/>
      <c r="B62" s="208"/>
      <c r="C62" s="208"/>
      <c r="D62" s="208"/>
      <c r="E62" s="208"/>
      <c r="F62" s="208"/>
      <c r="G62" s="208"/>
      <c r="H62" s="208"/>
      <c r="I62" s="208"/>
      <c r="J62" s="208"/>
      <c r="K62" s="208"/>
    </row>
    <row r="63" spans="1:11" ht="15.75" customHeight="1" x14ac:dyDescent="0.25">
      <c r="A63" s="28"/>
      <c r="B63" s="190"/>
      <c r="C63" s="28"/>
      <c r="D63" s="28"/>
      <c r="E63" s="28"/>
      <c r="F63" s="28"/>
      <c r="G63" s="28"/>
      <c r="H63" s="28"/>
      <c r="I63" s="28"/>
      <c r="J63" s="28"/>
      <c r="K63" s="28"/>
    </row>
    <row r="64" spans="1:11" ht="15.75" customHeight="1" x14ac:dyDescent="0.3">
      <c r="A64" s="35"/>
      <c r="B64" s="189"/>
      <c r="C64" s="189"/>
      <c r="D64" s="189"/>
      <c r="E64" s="189"/>
      <c r="F64" s="35"/>
      <c r="G64" s="35"/>
      <c r="H64" s="35"/>
      <c r="I64" s="35"/>
      <c r="J64" s="35"/>
      <c r="K64" s="189"/>
    </row>
    <row r="65" spans="1:11" ht="15.75" customHeight="1" x14ac:dyDescent="0.3">
      <c r="A65" s="35"/>
      <c r="B65" s="189"/>
      <c r="C65" s="189"/>
      <c r="D65" s="189"/>
      <c r="E65" s="189"/>
      <c r="F65" s="35"/>
      <c r="G65" s="35"/>
      <c r="H65" s="35"/>
      <c r="I65" s="35"/>
      <c r="J65" s="35"/>
      <c r="K65" s="189"/>
    </row>
    <row r="66" spans="1:11" ht="15.75" customHeight="1" x14ac:dyDescent="0.3">
      <c r="A66" s="35"/>
      <c r="B66" s="189"/>
      <c r="C66" s="189"/>
      <c r="D66" s="189"/>
      <c r="E66" s="189"/>
      <c r="F66" s="35"/>
      <c r="G66" s="35"/>
      <c r="H66" s="35"/>
      <c r="I66" s="35"/>
      <c r="J66" s="35"/>
      <c r="K66" s="189"/>
    </row>
    <row r="67" spans="1:11" ht="15.75" customHeight="1" x14ac:dyDescent="0.3">
      <c r="A67" s="35"/>
      <c r="B67" s="189"/>
      <c r="C67" s="189"/>
      <c r="D67" s="189"/>
      <c r="E67" s="189"/>
      <c r="F67" s="35"/>
      <c r="G67" s="35"/>
      <c r="H67" s="35"/>
      <c r="I67" s="35"/>
      <c r="J67" s="35"/>
      <c r="K67" s="189"/>
    </row>
    <row r="68" spans="1:11" ht="15.6" x14ac:dyDescent="0.3">
      <c r="A68" s="35"/>
      <c r="B68" s="189"/>
      <c r="C68" s="189"/>
      <c r="D68" s="189"/>
      <c r="E68" s="189"/>
      <c r="F68" s="35"/>
      <c r="G68" s="35"/>
      <c r="H68" s="35"/>
      <c r="I68" s="35"/>
      <c r="J68" s="35"/>
      <c r="K68" s="189"/>
    </row>
    <row r="69" spans="1:11" ht="15.6" x14ac:dyDescent="0.3">
      <c r="A69" s="35"/>
      <c r="B69" s="189"/>
      <c r="C69" s="189"/>
      <c r="D69" s="189"/>
      <c r="E69" s="189"/>
      <c r="F69" s="35"/>
      <c r="G69" s="35"/>
      <c r="H69" s="35"/>
      <c r="I69" s="35"/>
      <c r="J69" s="35"/>
      <c r="K69" s="189"/>
    </row>
    <row r="70" spans="1:11" ht="15.6" x14ac:dyDescent="0.3">
      <c r="A70" s="35"/>
      <c r="B70" s="189"/>
      <c r="C70" s="189"/>
      <c r="D70" s="189"/>
      <c r="E70" s="189"/>
      <c r="F70" s="35"/>
      <c r="G70" s="35"/>
      <c r="H70" s="35"/>
      <c r="I70" s="35"/>
      <c r="J70" s="35"/>
      <c r="K70" s="189"/>
    </row>
    <row r="71" spans="1:11" ht="15.6" x14ac:dyDescent="0.3">
      <c r="A71" s="35"/>
      <c r="B71" s="189"/>
      <c r="C71" s="189"/>
      <c r="D71" s="189"/>
      <c r="E71" s="189"/>
      <c r="F71" s="35"/>
      <c r="G71" s="35"/>
      <c r="H71" s="35"/>
      <c r="I71" s="35"/>
      <c r="J71" s="35"/>
      <c r="K71" s="189"/>
    </row>
    <row r="72" spans="1:11" ht="15.6" x14ac:dyDescent="0.3">
      <c r="A72" s="35"/>
      <c r="B72" s="189"/>
      <c r="C72" s="189"/>
      <c r="D72" s="189"/>
      <c r="E72" s="189"/>
      <c r="F72" s="35"/>
      <c r="G72" s="35"/>
      <c r="H72" s="35"/>
      <c r="I72" s="35"/>
      <c r="J72" s="35"/>
      <c r="K72" s="189"/>
    </row>
    <row r="73" spans="1:11" x14ac:dyDescent="0.25">
      <c r="A73" s="28"/>
      <c r="B73" s="190"/>
      <c r="C73" s="28"/>
      <c r="D73" s="28"/>
      <c r="E73" s="28"/>
      <c r="F73" s="28"/>
      <c r="G73" s="28"/>
      <c r="H73" s="28"/>
      <c r="I73" s="28"/>
      <c r="J73" s="28"/>
      <c r="K73" s="28"/>
    </row>
    <row r="74" spans="1:11" ht="15.6" x14ac:dyDescent="0.3">
      <c r="A74" s="35"/>
      <c r="B74" s="189"/>
      <c r="C74" s="189"/>
      <c r="D74" s="189"/>
      <c r="E74" s="189"/>
      <c r="F74" s="35"/>
      <c r="G74" s="35"/>
      <c r="H74" s="35"/>
      <c r="I74" s="35"/>
      <c r="J74" s="35"/>
      <c r="K74" s="189"/>
    </row>
    <row r="75" spans="1:11" ht="15.6" x14ac:dyDescent="0.3">
      <c r="A75" s="35"/>
      <c r="B75" s="189"/>
      <c r="C75" s="189"/>
      <c r="D75" s="189"/>
      <c r="E75" s="189"/>
      <c r="F75" s="35"/>
      <c r="G75" s="35"/>
      <c r="H75" s="35"/>
      <c r="I75" s="35"/>
      <c r="J75" s="35"/>
      <c r="K75" s="189"/>
    </row>
    <row r="76" spans="1:11" ht="15.6" x14ac:dyDescent="0.3">
      <c r="A76" s="35"/>
      <c r="B76" s="189"/>
      <c r="C76" s="189"/>
      <c r="D76" s="189"/>
      <c r="E76" s="189"/>
      <c r="F76" s="35"/>
      <c r="G76" s="35"/>
      <c r="H76" s="35"/>
      <c r="I76" s="35"/>
      <c r="J76" s="35"/>
      <c r="K76" s="189"/>
    </row>
    <row r="77" spans="1:11" ht="15.6" x14ac:dyDescent="0.3">
      <c r="A77" s="35"/>
      <c r="B77" s="189"/>
      <c r="C77" s="189"/>
      <c r="D77" s="189"/>
      <c r="E77" s="189"/>
      <c r="F77" s="35"/>
      <c r="G77" s="35"/>
      <c r="H77" s="35"/>
      <c r="I77" s="35"/>
      <c r="J77" s="35"/>
      <c r="K77" s="189"/>
    </row>
    <row r="78" spans="1:11" ht="15.6" x14ac:dyDescent="0.3">
      <c r="A78" s="35"/>
      <c r="B78" s="189"/>
      <c r="C78" s="189"/>
      <c r="D78" s="189"/>
      <c r="E78" s="189"/>
      <c r="F78" s="35"/>
      <c r="G78" s="35"/>
      <c r="H78" s="35"/>
      <c r="I78" s="35"/>
      <c r="J78" s="35"/>
      <c r="K78" s="189"/>
    </row>
    <row r="79" spans="1:11" ht="15.6" x14ac:dyDescent="0.3">
      <c r="A79" s="35"/>
      <c r="B79" s="189"/>
      <c r="C79" s="189"/>
      <c r="D79" s="189"/>
      <c r="E79" s="189"/>
      <c r="F79" s="35"/>
      <c r="G79" s="35"/>
      <c r="H79" s="35"/>
      <c r="I79" s="35"/>
      <c r="J79" s="35"/>
      <c r="K79" s="189"/>
    </row>
    <row r="80" spans="1:11" ht="15.6" x14ac:dyDescent="0.3">
      <c r="A80" s="35"/>
      <c r="B80" s="189"/>
      <c r="C80" s="189"/>
      <c r="D80" s="189"/>
      <c r="E80" s="189"/>
      <c r="F80" s="35"/>
      <c r="G80" s="35"/>
      <c r="H80" s="35"/>
      <c r="I80" s="35"/>
      <c r="J80" s="35"/>
      <c r="K80" s="189"/>
    </row>
    <row r="81" spans="1:11" ht="15.6" x14ac:dyDescent="0.3">
      <c r="A81" s="35"/>
      <c r="B81" s="189"/>
      <c r="C81" s="189"/>
      <c r="D81" s="189"/>
      <c r="E81" s="189"/>
      <c r="F81" s="35"/>
      <c r="G81" s="35"/>
      <c r="H81" s="35"/>
      <c r="I81" s="35"/>
      <c r="J81" s="35"/>
      <c r="K81" s="189"/>
    </row>
    <row r="82" spans="1:11" ht="15.6" x14ac:dyDescent="0.3">
      <c r="A82" s="35"/>
      <c r="B82" s="189"/>
      <c r="C82" s="189"/>
      <c r="D82" s="189"/>
      <c r="E82" s="189"/>
      <c r="F82" s="35"/>
      <c r="G82" s="35"/>
      <c r="H82" s="35"/>
      <c r="I82" s="35"/>
      <c r="J82" s="35"/>
      <c r="K82" s="189"/>
    </row>
    <row r="83" spans="1:11" x14ac:dyDescent="0.25">
      <c r="A83" s="28"/>
      <c r="B83" s="190"/>
      <c r="C83" s="28"/>
      <c r="D83" s="28"/>
      <c r="E83" s="28"/>
      <c r="F83" s="28"/>
      <c r="G83" s="28"/>
      <c r="H83" s="28"/>
      <c r="I83" s="28"/>
      <c r="J83" s="28"/>
      <c r="K83" s="28"/>
    </row>
    <row r="84" spans="1:11" ht="15.6" x14ac:dyDescent="0.3">
      <c r="A84" s="35"/>
      <c r="B84" s="189"/>
      <c r="C84" s="189"/>
      <c r="D84" s="189"/>
      <c r="E84" s="189"/>
      <c r="F84" s="35"/>
      <c r="G84" s="35"/>
      <c r="H84" s="35"/>
      <c r="I84" s="35"/>
      <c r="J84" s="35"/>
      <c r="K84" s="189"/>
    </row>
    <row r="85" spans="1:11" ht="15.6" x14ac:dyDescent="0.3">
      <c r="A85" s="35"/>
      <c r="B85" s="189"/>
      <c r="C85" s="189"/>
      <c r="D85" s="189"/>
      <c r="E85" s="189"/>
      <c r="F85" s="35"/>
      <c r="G85" s="35"/>
      <c r="H85" s="35"/>
      <c r="I85" s="35"/>
      <c r="J85" s="35"/>
      <c r="K85" s="189"/>
    </row>
    <row r="86" spans="1:11" ht="15.6" x14ac:dyDescent="0.3">
      <c r="A86" s="35"/>
      <c r="B86" s="189"/>
      <c r="C86" s="189"/>
      <c r="D86" s="189"/>
      <c r="E86" s="189"/>
      <c r="F86" s="35"/>
      <c r="G86" s="35"/>
      <c r="H86" s="35"/>
      <c r="I86" s="35"/>
      <c r="J86" s="35"/>
      <c r="K86" s="189"/>
    </row>
    <row r="87" spans="1:11" ht="15.6" x14ac:dyDescent="0.3">
      <c r="A87" s="35"/>
      <c r="B87" s="189"/>
      <c r="C87" s="189"/>
      <c r="D87" s="189"/>
      <c r="E87" s="189"/>
      <c r="F87" s="35"/>
      <c r="G87" s="35"/>
      <c r="H87" s="35"/>
      <c r="I87" s="35"/>
      <c r="J87" s="35"/>
      <c r="K87" s="189"/>
    </row>
    <row r="88" spans="1:11" ht="15.6" x14ac:dyDescent="0.3">
      <c r="A88" s="35"/>
      <c r="B88" s="189"/>
      <c r="C88" s="189"/>
      <c r="D88" s="189"/>
      <c r="E88" s="189"/>
      <c r="F88" s="35"/>
      <c r="G88" s="35"/>
      <c r="H88" s="35"/>
      <c r="I88" s="35"/>
      <c r="J88" s="35"/>
      <c r="K88" s="189"/>
    </row>
    <row r="89" spans="1:11" ht="15.6" x14ac:dyDescent="0.3">
      <c r="A89" s="35"/>
      <c r="B89" s="189"/>
      <c r="C89" s="189"/>
      <c r="D89" s="189"/>
      <c r="E89" s="189"/>
      <c r="F89" s="35"/>
      <c r="G89" s="35"/>
      <c r="H89" s="35"/>
      <c r="I89" s="35"/>
      <c r="J89" s="35"/>
      <c r="K89" s="189"/>
    </row>
    <row r="90" spans="1:11" ht="15.6" x14ac:dyDescent="0.3">
      <c r="A90" s="35"/>
      <c r="B90" s="189"/>
      <c r="C90" s="189"/>
      <c r="D90" s="189"/>
      <c r="E90" s="189"/>
      <c r="F90" s="35"/>
      <c r="G90" s="35"/>
      <c r="H90" s="35"/>
      <c r="I90" s="35"/>
      <c r="J90" s="35"/>
      <c r="K90" s="189"/>
    </row>
    <row r="91" spans="1:11" ht="15.6" x14ac:dyDescent="0.3">
      <c r="A91" s="35"/>
      <c r="B91" s="189"/>
      <c r="C91" s="189"/>
      <c r="D91" s="189"/>
      <c r="E91" s="189"/>
      <c r="F91" s="35"/>
      <c r="G91" s="35"/>
      <c r="H91" s="35"/>
      <c r="I91" s="35"/>
      <c r="J91" s="35"/>
      <c r="K91" s="189"/>
    </row>
    <row r="92" spans="1:11" ht="15.6" x14ac:dyDescent="0.3">
      <c r="A92" s="35"/>
      <c r="B92" s="189"/>
      <c r="C92" s="189"/>
      <c r="D92" s="189"/>
      <c r="E92" s="189"/>
      <c r="F92" s="35"/>
      <c r="G92" s="35"/>
      <c r="H92" s="35"/>
      <c r="I92" s="35"/>
      <c r="J92" s="35"/>
      <c r="K92" s="189"/>
    </row>
    <row r="93" spans="1:11" x14ac:dyDescent="0.25">
      <c r="A93" s="28"/>
      <c r="B93" s="190"/>
      <c r="C93" s="28"/>
      <c r="D93" s="28"/>
      <c r="E93" s="28"/>
      <c r="F93" s="28"/>
      <c r="G93" s="28"/>
      <c r="H93" s="28"/>
      <c r="I93" s="28"/>
      <c r="J93" s="28"/>
      <c r="K93" s="28"/>
    </row>
    <row r="94" spans="1:11" ht="15.6" x14ac:dyDescent="0.3">
      <c r="A94" s="35"/>
      <c r="B94" s="189"/>
      <c r="C94" s="189"/>
      <c r="D94" s="189"/>
      <c r="E94" s="189"/>
      <c r="F94" s="35"/>
      <c r="G94" s="35"/>
      <c r="H94" s="35"/>
      <c r="I94" s="35"/>
      <c r="J94" s="35"/>
      <c r="K94" s="189"/>
    </row>
    <row r="95" spans="1:11" ht="15.6" x14ac:dyDescent="0.3">
      <c r="A95" s="35"/>
      <c r="B95" s="189"/>
      <c r="C95" s="189"/>
      <c r="D95" s="189"/>
      <c r="E95" s="189"/>
      <c r="F95" s="35"/>
      <c r="G95" s="35"/>
      <c r="H95" s="35"/>
      <c r="I95" s="35"/>
      <c r="J95" s="35"/>
      <c r="K95" s="189"/>
    </row>
    <row r="96" spans="1:11" ht="15.6" x14ac:dyDescent="0.3">
      <c r="A96" s="35"/>
      <c r="B96" s="189"/>
      <c r="C96" s="189"/>
      <c r="D96" s="189"/>
      <c r="E96" s="189"/>
      <c r="F96" s="35"/>
      <c r="G96" s="35"/>
      <c r="H96" s="35"/>
      <c r="I96" s="35"/>
      <c r="J96" s="35"/>
      <c r="K96" s="189"/>
    </row>
    <row r="97" spans="1:11" ht="15.6" x14ac:dyDescent="0.3">
      <c r="A97" s="35"/>
      <c r="B97" s="189"/>
      <c r="C97" s="189"/>
      <c r="D97" s="189"/>
      <c r="E97" s="189"/>
      <c r="F97" s="35"/>
      <c r="G97" s="35"/>
      <c r="H97" s="35"/>
      <c r="I97" s="35"/>
      <c r="J97" s="35"/>
      <c r="K97" s="189"/>
    </row>
    <row r="98" spans="1:11" ht="15.6" x14ac:dyDescent="0.3">
      <c r="A98" s="35"/>
      <c r="B98" s="189"/>
      <c r="C98" s="189"/>
      <c r="D98" s="189"/>
      <c r="E98" s="189"/>
      <c r="F98" s="35"/>
      <c r="G98" s="35"/>
      <c r="H98" s="35"/>
      <c r="I98" s="35"/>
      <c r="J98" s="35"/>
      <c r="K98" s="189"/>
    </row>
    <row r="99" spans="1:11" ht="15.6" x14ac:dyDescent="0.3">
      <c r="A99" s="35"/>
      <c r="B99" s="189"/>
      <c r="C99" s="189"/>
      <c r="D99" s="189"/>
      <c r="E99" s="189"/>
      <c r="F99" s="35"/>
      <c r="G99" s="35"/>
      <c r="H99" s="35"/>
      <c r="I99" s="35"/>
      <c r="J99" s="35"/>
      <c r="K99" s="189"/>
    </row>
    <row r="100" spans="1:11" ht="15.6" x14ac:dyDescent="0.3">
      <c r="A100" s="35"/>
      <c r="B100" s="189"/>
      <c r="C100" s="189"/>
      <c r="D100" s="189"/>
      <c r="E100" s="189"/>
      <c r="F100" s="35"/>
      <c r="G100" s="35"/>
      <c r="H100" s="35"/>
      <c r="I100" s="35"/>
      <c r="J100" s="35"/>
      <c r="K100" s="189"/>
    </row>
    <row r="101" spans="1:11" ht="15.6" x14ac:dyDescent="0.3">
      <c r="A101" s="35"/>
      <c r="B101" s="189"/>
      <c r="C101" s="189"/>
      <c r="D101" s="189"/>
      <c r="E101" s="189"/>
      <c r="F101" s="35"/>
      <c r="G101" s="35"/>
      <c r="H101" s="35"/>
      <c r="I101" s="35"/>
      <c r="J101" s="35"/>
      <c r="K101" s="189"/>
    </row>
    <row r="102" spans="1:11" x14ac:dyDescent="0.25">
      <c r="A102" s="35"/>
      <c r="B102" s="191"/>
      <c r="C102" s="306"/>
      <c r="D102" s="306"/>
      <c r="E102" s="258"/>
      <c r="F102" s="305"/>
      <c r="G102" s="305"/>
      <c r="H102" s="306"/>
      <c r="I102" s="306"/>
      <c r="J102" s="306"/>
      <c r="K102" s="35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  <row r="1277" spans="1:11" x14ac:dyDescent="0.25">
      <c r="A1277" s="28"/>
      <c r="B1277" s="28"/>
      <c r="C1277" s="28"/>
      <c r="D1277" s="28"/>
      <c r="E1277" s="28"/>
      <c r="F1277" s="28"/>
      <c r="G1277" s="28"/>
      <c r="H1277" s="28"/>
      <c r="I1277" s="28"/>
      <c r="J1277" s="28"/>
      <c r="K1277" s="28"/>
    </row>
    <row r="1278" spans="1:11" x14ac:dyDescent="0.25">
      <c r="A1278" s="28"/>
      <c r="B1278" s="28"/>
      <c r="C1278" s="28"/>
      <c r="D1278" s="28"/>
      <c r="E1278" s="28"/>
      <c r="F1278" s="28"/>
      <c r="G1278" s="28"/>
      <c r="H1278" s="28"/>
      <c r="I1278" s="28"/>
      <c r="J1278" s="28"/>
      <c r="K1278" s="28"/>
    </row>
    <row r="1279" spans="1:11" x14ac:dyDescent="0.25">
      <c r="A1279" s="28"/>
      <c r="B1279" s="28"/>
      <c r="C1279" s="28"/>
      <c r="D1279" s="28"/>
      <c r="E1279" s="28"/>
      <c r="F1279" s="28"/>
      <c r="G1279" s="28"/>
      <c r="H1279" s="28"/>
      <c r="I1279" s="28"/>
      <c r="J1279" s="28"/>
      <c r="K1279" s="28"/>
    </row>
    <row r="1280" spans="1:11" x14ac:dyDescent="0.25">
      <c r="A1280" s="28"/>
      <c r="B1280" s="28"/>
      <c r="C1280" s="28"/>
      <c r="D1280" s="28"/>
      <c r="E1280" s="28"/>
      <c r="F1280" s="28"/>
      <c r="G1280" s="28"/>
      <c r="H1280" s="28"/>
      <c r="I1280" s="28"/>
      <c r="J1280" s="28"/>
      <c r="K1280" s="28"/>
    </row>
    <row r="1281" spans="1:11" x14ac:dyDescent="0.25">
      <c r="A1281" s="28"/>
      <c r="B1281" s="28"/>
      <c r="C1281" s="28"/>
      <c r="D1281" s="28"/>
      <c r="E1281" s="28"/>
      <c r="F1281" s="28"/>
      <c r="G1281" s="28"/>
      <c r="H1281" s="28"/>
      <c r="I1281" s="28"/>
      <c r="J1281" s="28"/>
      <c r="K1281" s="28"/>
    </row>
    <row r="1282" spans="1:11" x14ac:dyDescent="0.25">
      <c r="A1282" s="28"/>
      <c r="B1282" s="28"/>
      <c r="C1282" s="28"/>
      <c r="D1282" s="28"/>
      <c r="E1282" s="28"/>
      <c r="F1282" s="28"/>
      <c r="G1282" s="28"/>
      <c r="H1282" s="28"/>
      <c r="I1282" s="28"/>
      <c r="J1282" s="28"/>
      <c r="K1282" s="28"/>
    </row>
    <row r="1283" spans="1:11" x14ac:dyDescent="0.25">
      <c r="A1283" s="28"/>
      <c r="B1283" s="28"/>
      <c r="C1283" s="28"/>
      <c r="D1283" s="28"/>
      <c r="E1283" s="28"/>
      <c r="F1283" s="28"/>
      <c r="G1283" s="28"/>
      <c r="H1283" s="28"/>
      <c r="I1283" s="28"/>
      <c r="J1283" s="28"/>
      <c r="K1283" s="28"/>
    </row>
    <row r="1284" spans="1:11" x14ac:dyDescent="0.25">
      <c r="A1284" s="28"/>
      <c r="B1284" s="28"/>
      <c r="C1284" s="28"/>
      <c r="D1284" s="28"/>
      <c r="E1284" s="28"/>
      <c r="F1284" s="28"/>
      <c r="G1284" s="28"/>
      <c r="H1284" s="28"/>
      <c r="I1284" s="28"/>
      <c r="J1284" s="28"/>
      <c r="K1284" s="28"/>
    </row>
    <row r="1285" spans="1:11" x14ac:dyDescent="0.25">
      <c r="A1285" s="28"/>
      <c r="B1285" s="28"/>
      <c r="C1285" s="28"/>
      <c r="D1285" s="28"/>
      <c r="E1285" s="28"/>
      <c r="F1285" s="28"/>
      <c r="G1285" s="28"/>
      <c r="H1285" s="28"/>
      <c r="I1285" s="28"/>
      <c r="J1285" s="28"/>
      <c r="K1285" s="28"/>
    </row>
    <row r="1286" spans="1:11" x14ac:dyDescent="0.25">
      <c r="A1286" s="28"/>
      <c r="B1286" s="28"/>
      <c r="C1286" s="28"/>
      <c r="D1286" s="28"/>
      <c r="E1286" s="28"/>
      <c r="F1286" s="28"/>
      <c r="G1286" s="28"/>
      <c r="H1286" s="28"/>
      <c r="I1286" s="28"/>
      <c r="J1286" s="28"/>
      <c r="K1286" s="28"/>
    </row>
    <row r="1287" spans="1:11" x14ac:dyDescent="0.25">
      <c r="A1287" s="28"/>
      <c r="B1287" s="28"/>
      <c r="C1287" s="28"/>
      <c r="D1287" s="28"/>
      <c r="E1287" s="28"/>
      <c r="F1287" s="28"/>
      <c r="G1287" s="28"/>
      <c r="H1287" s="28"/>
      <c r="I1287" s="28"/>
      <c r="J1287" s="28"/>
      <c r="K1287" s="28"/>
    </row>
    <row r="1288" spans="1:11" x14ac:dyDescent="0.25">
      <c r="A1288" s="28"/>
      <c r="B1288" s="28"/>
      <c r="C1288" s="28"/>
      <c r="D1288" s="28"/>
      <c r="E1288" s="28"/>
      <c r="F1288" s="28"/>
      <c r="G1288" s="28"/>
      <c r="H1288" s="28"/>
      <c r="I1288" s="28"/>
      <c r="J1288" s="28"/>
      <c r="K1288" s="28"/>
    </row>
    <row r="1289" spans="1:11" x14ac:dyDescent="0.25">
      <c r="A1289" s="28"/>
      <c r="B1289" s="28"/>
      <c r="C1289" s="28"/>
      <c r="D1289" s="28"/>
      <c r="E1289" s="28"/>
      <c r="F1289" s="28"/>
      <c r="G1289" s="28"/>
      <c r="H1289" s="28"/>
      <c r="I1289" s="28"/>
      <c r="J1289" s="28"/>
      <c r="K1289" s="28"/>
    </row>
    <row r="1290" spans="1:11" x14ac:dyDescent="0.25">
      <c r="A1290" s="28"/>
      <c r="B1290" s="28"/>
      <c r="C1290" s="28"/>
      <c r="D1290" s="28"/>
      <c r="E1290" s="28"/>
      <c r="F1290" s="28"/>
      <c r="G1290" s="28"/>
      <c r="H1290" s="28"/>
      <c r="I1290" s="28"/>
      <c r="J1290" s="28"/>
      <c r="K1290" s="28"/>
    </row>
    <row r="1291" spans="1:11" x14ac:dyDescent="0.25">
      <c r="A1291" s="28"/>
      <c r="B1291" s="28"/>
      <c r="C1291" s="28"/>
      <c r="D1291" s="28"/>
      <c r="E1291" s="28"/>
      <c r="F1291" s="28"/>
      <c r="G1291" s="28"/>
      <c r="H1291" s="28"/>
      <c r="I1291" s="28"/>
      <c r="J1291" s="28"/>
      <c r="K1291" s="28"/>
    </row>
    <row r="1292" spans="1:11" x14ac:dyDescent="0.25">
      <c r="A1292" s="28"/>
      <c r="B1292" s="28"/>
      <c r="C1292" s="28"/>
      <c r="D1292" s="28"/>
      <c r="E1292" s="28"/>
      <c r="F1292" s="28"/>
      <c r="G1292" s="28"/>
      <c r="H1292" s="28"/>
      <c r="I1292" s="28"/>
      <c r="J1292" s="28"/>
      <c r="K1292" s="28"/>
    </row>
    <row r="1293" spans="1:11" x14ac:dyDescent="0.25">
      <c r="A1293" s="28"/>
      <c r="B1293" s="28"/>
      <c r="C1293" s="28"/>
      <c r="D1293" s="28"/>
      <c r="E1293" s="28"/>
      <c r="F1293" s="28"/>
      <c r="G1293" s="28"/>
      <c r="H1293" s="28"/>
      <c r="I1293" s="28"/>
      <c r="J1293" s="28"/>
      <c r="K1293" s="28"/>
    </row>
    <row r="1294" spans="1:11" x14ac:dyDescent="0.25">
      <c r="A1294" s="28"/>
      <c r="B1294" s="28"/>
      <c r="C1294" s="28"/>
      <c r="D1294" s="28"/>
      <c r="E1294" s="28"/>
      <c r="F1294" s="28"/>
      <c r="G1294" s="28"/>
      <c r="H1294" s="28"/>
      <c r="I1294" s="28"/>
      <c r="J1294" s="28"/>
      <c r="K1294" s="28"/>
    </row>
    <row r="1295" spans="1:11" x14ac:dyDescent="0.25">
      <c r="A1295" s="28"/>
      <c r="B1295" s="28"/>
      <c r="C1295" s="28"/>
      <c r="D1295" s="28"/>
      <c r="E1295" s="28"/>
      <c r="F1295" s="28"/>
      <c r="G1295" s="28"/>
      <c r="H1295" s="28"/>
      <c r="I1295" s="28"/>
      <c r="J1295" s="28"/>
      <c r="K1295" s="28"/>
    </row>
    <row r="1296" spans="1:11" x14ac:dyDescent="0.25">
      <c r="A1296" s="28"/>
      <c r="B1296" s="28"/>
      <c r="C1296" s="28"/>
      <c r="D1296" s="28"/>
      <c r="E1296" s="28"/>
      <c r="F1296" s="28"/>
      <c r="G1296" s="28"/>
      <c r="H1296" s="28"/>
      <c r="I1296" s="28"/>
      <c r="J1296" s="28"/>
      <c r="K1296" s="28"/>
    </row>
    <row r="1297" spans="1:11" x14ac:dyDescent="0.25">
      <c r="A1297" s="28"/>
      <c r="B1297" s="28"/>
      <c r="C1297" s="28"/>
      <c r="D1297" s="28"/>
      <c r="E1297" s="28"/>
      <c r="F1297" s="28"/>
      <c r="G1297" s="28"/>
      <c r="H1297" s="28"/>
      <c r="I1297" s="28"/>
      <c r="J1297" s="28"/>
      <c r="K1297" s="28"/>
    </row>
    <row r="1298" spans="1:11" x14ac:dyDescent="0.25">
      <c r="A1298" s="28"/>
      <c r="B1298" s="28"/>
      <c r="C1298" s="28"/>
      <c r="D1298" s="28"/>
      <c r="E1298" s="28"/>
      <c r="F1298" s="28"/>
      <c r="G1298" s="28"/>
      <c r="H1298" s="28"/>
      <c r="I1298" s="28"/>
      <c r="J1298" s="28"/>
      <c r="K1298" s="28"/>
    </row>
    <row r="1299" spans="1:11" x14ac:dyDescent="0.25">
      <c r="A1299" s="28"/>
      <c r="B1299" s="28"/>
      <c r="C1299" s="28"/>
      <c r="D1299" s="28"/>
      <c r="E1299" s="28"/>
      <c r="F1299" s="28"/>
      <c r="G1299" s="28"/>
      <c r="H1299" s="28"/>
      <c r="I1299" s="28"/>
      <c r="J1299" s="28"/>
      <c r="K1299" s="28"/>
    </row>
    <row r="1300" spans="1:11" x14ac:dyDescent="0.25">
      <c r="A1300" s="28"/>
      <c r="B1300" s="28"/>
      <c r="C1300" s="28"/>
      <c r="D1300" s="28"/>
      <c r="E1300" s="28"/>
      <c r="F1300" s="28"/>
      <c r="G1300" s="28"/>
      <c r="H1300" s="28"/>
      <c r="I1300" s="28"/>
      <c r="J1300" s="28"/>
      <c r="K1300" s="28"/>
    </row>
    <row r="1301" spans="1:11" x14ac:dyDescent="0.25">
      <c r="A1301" s="28"/>
      <c r="B1301" s="28"/>
      <c r="C1301" s="28"/>
      <c r="D1301" s="28"/>
      <c r="E1301" s="28"/>
      <c r="F1301" s="28"/>
      <c r="G1301" s="28"/>
      <c r="H1301" s="28"/>
      <c r="I1301" s="28"/>
      <c r="J1301" s="28"/>
      <c r="K1301" s="28"/>
    </row>
    <row r="1302" spans="1:11" x14ac:dyDescent="0.25">
      <c r="A1302" s="28"/>
      <c r="B1302" s="28"/>
      <c r="C1302" s="28"/>
      <c r="D1302" s="28"/>
      <c r="E1302" s="28"/>
      <c r="F1302" s="28"/>
      <c r="G1302" s="28"/>
      <c r="H1302" s="28"/>
      <c r="I1302" s="28"/>
      <c r="J1302" s="28"/>
      <c r="K1302" s="28"/>
    </row>
    <row r="1303" spans="1:11" x14ac:dyDescent="0.25">
      <c r="A1303" s="28"/>
      <c r="B1303" s="28"/>
      <c r="C1303" s="28"/>
      <c r="D1303" s="28"/>
      <c r="E1303" s="28"/>
      <c r="F1303" s="28"/>
      <c r="G1303" s="28"/>
      <c r="H1303" s="28"/>
      <c r="I1303" s="28"/>
      <c r="J1303" s="28"/>
      <c r="K1303" s="28"/>
    </row>
    <row r="1304" spans="1:11" x14ac:dyDescent="0.25">
      <c r="A1304" s="28"/>
      <c r="B1304" s="28"/>
      <c r="C1304" s="28"/>
      <c r="D1304" s="28"/>
      <c r="E1304" s="28"/>
      <c r="F1304" s="28"/>
      <c r="G1304" s="28"/>
      <c r="H1304" s="28"/>
      <c r="I1304" s="28"/>
      <c r="J1304" s="28"/>
      <c r="K1304" s="28"/>
    </row>
    <row r="1305" spans="1:11" x14ac:dyDescent="0.25">
      <c r="A1305" s="28"/>
      <c r="B1305" s="28"/>
      <c r="C1305" s="28"/>
      <c r="D1305" s="28"/>
      <c r="E1305" s="28"/>
      <c r="F1305" s="28"/>
      <c r="G1305" s="28"/>
      <c r="H1305" s="28"/>
      <c r="I1305" s="28"/>
      <c r="J1305" s="28"/>
      <c r="K1305" s="28"/>
    </row>
    <row r="1306" spans="1:11" x14ac:dyDescent="0.25">
      <c r="A1306" s="28"/>
      <c r="B1306" s="28"/>
      <c r="C1306" s="28"/>
      <c r="D1306" s="28"/>
      <c r="E1306" s="28"/>
      <c r="F1306" s="28"/>
      <c r="G1306" s="28"/>
      <c r="H1306" s="28"/>
      <c r="I1306" s="28"/>
      <c r="J1306" s="28"/>
      <c r="K1306" s="28"/>
    </row>
    <row r="1307" spans="1:11" x14ac:dyDescent="0.25">
      <c r="A1307" s="28"/>
      <c r="B1307" s="28"/>
      <c r="C1307" s="28"/>
      <c r="D1307" s="28"/>
      <c r="E1307" s="28"/>
      <c r="F1307" s="28"/>
      <c r="G1307" s="28"/>
      <c r="H1307" s="28"/>
      <c r="I1307" s="28"/>
      <c r="J1307" s="28"/>
      <c r="K1307" s="28"/>
    </row>
    <row r="1308" spans="1:11" x14ac:dyDescent="0.25">
      <c r="A1308" s="28"/>
      <c r="B1308" s="28"/>
      <c r="C1308" s="28"/>
      <c r="D1308" s="28"/>
      <c r="E1308" s="28"/>
      <c r="F1308" s="28"/>
      <c r="G1308" s="28"/>
      <c r="H1308" s="28"/>
      <c r="I1308" s="28"/>
      <c r="J1308" s="28"/>
      <c r="K1308" s="28"/>
    </row>
    <row r="1309" spans="1:11" x14ac:dyDescent="0.25">
      <c r="A1309" s="28"/>
      <c r="B1309" s="28"/>
      <c r="C1309" s="28"/>
      <c r="D1309" s="28"/>
      <c r="E1309" s="28"/>
      <c r="F1309" s="28"/>
      <c r="G1309" s="28"/>
      <c r="H1309" s="28"/>
      <c r="I1309" s="28"/>
      <c r="J1309" s="28"/>
      <c r="K1309" s="28"/>
    </row>
    <row r="1310" spans="1:11" x14ac:dyDescent="0.25">
      <c r="A1310" s="28"/>
      <c r="B1310" s="28"/>
      <c r="C1310" s="28"/>
      <c r="D1310" s="28"/>
      <c r="E1310" s="28"/>
      <c r="F1310" s="28"/>
      <c r="G1310" s="28"/>
      <c r="H1310" s="28"/>
      <c r="I1310" s="28"/>
      <c r="J1310" s="28"/>
      <c r="K1310" s="28"/>
    </row>
    <row r="1311" spans="1:11" x14ac:dyDescent="0.25">
      <c r="A1311" s="28"/>
      <c r="B1311" s="28"/>
      <c r="C1311" s="28"/>
      <c r="D1311" s="28"/>
      <c r="E1311" s="28"/>
      <c r="F1311" s="28"/>
      <c r="G1311" s="28"/>
      <c r="H1311" s="28"/>
      <c r="I1311" s="28"/>
      <c r="J1311" s="28"/>
      <c r="K1311" s="28"/>
    </row>
    <row r="1312" spans="1:11" x14ac:dyDescent="0.25">
      <c r="A1312" s="28"/>
      <c r="B1312" s="28"/>
      <c r="C1312" s="28"/>
      <c r="D1312" s="28"/>
      <c r="E1312" s="28"/>
      <c r="F1312" s="28"/>
      <c r="G1312" s="28"/>
      <c r="H1312" s="28"/>
      <c r="I1312" s="28"/>
      <c r="J1312" s="28"/>
      <c r="K1312" s="28"/>
    </row>
    <row r="1313" spans="1:11" x14ac:dyDescent="0.25">
      <c r="A1313" s="28"/>
      <c r="B1313" s="28"/>
      <c r="C1313" s="28"/>
      <c r="D1313" s="28"/>
      <c r="E1313" s="28"/>
      <c r="F1313" s="28"/>
      <c r="G1313" s="28"/>
      <c r="H1313" s="28"/>
      <c r="I1313" s="28"/>
      <c r="J1313" s="28"/>
      <c r="K1313" s="28"/>
    </row>
    <row r="1314" spans="1:11" x14ac:dyDescent="0.25">
      <c r="A1314" s="28"/>
      <c r="B1314" s="28"/>
      <c r="C1314" s="28"/>
      <c r="D1314" s="28"/>
      <c r="E1314" s="28"/>
      <c r="F1314" s="28"/>
      <c r="G1314" s="28"/>
      <c r="H1314" s="28"/>
      <c r="I1314" s="28"/>
      <c r="J1314" s="28"/>
      <c r="K1314" s="28"/>
    </row>
    <row r="1315" spans="1:11" x14ac:dyDescent="0.25">
      <c r="A1315" s="28"/>
      <c r="B1315" s="28"/>
      <c r="C1315" s="28"/>
      <c r="D1315" s="28"/>
      <c r="E1315" s="28"/>
      <c r="F1315" s="28"/>
      <c r="G1315" s="28"/>
      <c r="H1315" s="28"/>
      <c r="I1315" s="28"/>
      <c r="J1315" s="28"/>
      <c r="K1315" s="28"/>
    </row>
    <row r="1316" spans="1:11" x14ac:dyDescent="0.25">
      <c r="A1316" s="28"/>
      <c r="B1316" s="28"/>
      <c r="C1316" s="28"/>
      <c r="D1316" s="28"/>
      <c r="E1316" s="28"/>
      <c r="F1316" s="28"/>
      <c r="G1316" s="28"/>
      <c r="H1316" s="28"/>
      <c r="I1316" s="28"/>
      <c r="J1316" s="28"/>
      <c r="K1316" s="28"/>
    </row>
    <row r="1317" spans="1:11" x14ac:dyDescent="0.25">
      <c r="A1317" s="28"/>
      <c r="B1317" s="28"/>
      <c r="C1317" s="28"/>
      <c r="D1317" s="28"/>
      <c r="E1317" s="28"/>
      <c r="F1317" s="28"/>
      <c r="G1317" s="28"/>
      <c r="H1317" s="28"/>
      <c r="I1317" s="28"/>
      <c r="J1317" s="28"/>
      <c r="K1317" s="28"/>
    </row>
    <row r="1318" spans="1:11" x14ac:dyDescent="0.25">
      <c r="A1318" s="28"/>
      <c r="B1318" s="28"/>
      <c r="C1318" s="28"/>
      <c r="D1318" s="28"/>
      <c r="E1318" s="28"/>
      <c r="F1318" s="28"/>
      <c r="G1318" s="28"/>
      <c r="H1318" s="28"/>
      <c r="I1318" s="28"/>
      <c r="J1318" s="28"/>
      <c r="K1318" s="28"/>
    </row>
    <row r="1319" spans="1:11" x14ac:dyDescent="0.25">
      <c r="A1319" s="28"/>
      <c r="B1319" s="28"/>
      <c r="C1319" s="28"/>
      <c r="D1319" s="28"/>
      <c r="E1319" s="28"/>
      <c r="F1319" s="28"/>
      <c r="G1319" s="28"/>
      <c r="H1319" s="28"/>
      <c r="I1319" s="28"/>
      <c r="J1319" s="28"/>
      <c r="K1319" s="28"/>
    </row>
    <row r="1320" spans="1:11" x14ac:dyDescent="0.25">
      <c r="A1320" s="28"/>
      <c r="B1320" s="28"/>
      <c r="C1320" s="28"/>
      <c r="D1320" s="28"/>
      <c r="E1320" s="28"/>
      <c r="F1320" s="28"/>
      <c r="G1320" s="28"/>
      <c r="H1320" s="28"/>
      <c r="I1320" s="28"/>
      <c r="J1320" s="28"/>
      <c r="K1320" s="28"/>
    </row>
    <row r="1321" spans="1:11" x14ac:dyDescent="0.25">
      <c r="A1321" s="28"/>
      <c r="B1321" s="28"/>
      <c r="C1321" s="28"/>
      <c r="D1321" s="28"/>
      <c r="E1321" s="28"/>
      <c r="F1321" s="28"/>
      <c r="G1321" s="28"/>
      <c r="H1321" s="28"/>
      <c r="I1321" s="28"/>
      <c r="J1321" s="28"/>
      <c r="K1321" s="28"/>
    </row>
    <row r="1322" spans="1:11" x14ac:dyDescent="0.25">
      <c r="A1322" s="28"/>
      <c r="B1322" s="28"/>
      <c r="C1322" s="28"/>
      <c r="D1322" s="28"/>
      <c r="E1322" s="28"/>
      <c r="F1322" s="28"/>
      <c r="G1322" s="28"/>
      <c r="H1322" s="28"/>
      <c r="I1322" s="28"/>
      <c r="J1322" s="28"/>
      <c r="K1322" s="28"/>
    </row>
    <row r="1323" spans="1:11" x14ac:dyDescent="0.25">
      <c r="A1323" s="28"/>
      <c r="B1323" s="28"/>
      <c r="C1323" s="28"/>
      <c r="D1323" s="28"/>
      <c r="E1323" s="28"/>
      <c r="F1323" s="28"/>
      <c r="G1323" s="28"/>
      <c r="H1323" s="28"/>
      <c r="I1323" s="28"/>
      <c r="J1323" s="28"/>
      <c r="K1323" s="28"/>
    </row>
    <row r="1324" spans="1:11" x14ac:dyDescent="0.25">
      <c r="A1324" s="28"/>
      <c r="B1324" s="28"/>
      <c r="C1324" s="28"/>
      <c r="D1324" s="28"/>
      <c r="E1324" s="28"/>
      <c r="F1324" s="28"/>
      <c r="G1324" s="28"/>
      <c r="H1324" s="28"/>
      <c r="I1324" s="28"/>
      <c r="J1324" s="28"/>
      <c r="K1324" s="28"/>
    </row>
    <row r="1325" spans="1:11" x14ac:dyDescent="0.25">
      <c r="A1325" s="28"/>
      <c r="B1325" s="28"/>
      <c r="C1325" s="28"/>
      <c r="D1325" s="28"/>
      <c r="E1325" s="28"/>
      <c r="F1325" s="28"/>
      <c r="G1325" s="28"/>
      <c r="H1325" s="28"/>
      <c r="I1325" s="28"/>
      <c r="J1325" s="28"/>
      <c r="K1325" s="28"/>
    </row>
    <row r="1326" spans="1:11" x14ac:dyDescent="0.25">
      <c r="A1326" s="28"/>
      <c r="B1326" s="28"/>
      <c r="C1326" s="28"/>
      <c r="D1326" s="28"/>
      <c r="E1326" s="28"/>
      <c r="F1326" s="28"/>
      <c r="G1326" s="28"/>
      <c r="H1326" s="28"/>
      <c r="I1326" s="28"/>
      <c r="J1326" s="28"/>
      <c r="K1326" s="28"/>
    </row>
    <row r="1327" spans="1:11" x14ac:dyDescent="0.25">
      <c r="A1327" s="28"/>
      <c r="B1327" s="28"/>
      <c r="C1327" s="28"/>
      <c r="D1327" s="28"/>
      <c r="E1327" s="28"/>
      <c r="F1327" s="28"/>
      <c r="G1327" s="28"/>
      <c r="H1327" s="28"/>
      <c r="I1327" s="28"/>
      <c r="J1327" s="28"/>
      <c r="K1327" s="28"/>
    </row>
    <row r="1328" spans="1:11" x14ac:dyDescent="0.25">
      <c r="A1328" s="28"/>
      <c r="B1328" s="28"/>
      <c r="C1328" s="28"/>
      <c r="D1328" s="28"/>
      <c r="E1328" s="28"/>
      <c r="F1328" s="28"/>
      <c r="G1328" s="28"/>
      <c r="H1328" s="28"/>
      <c r="I1328" s="28"/>
      <c r="J1328" s="28"/>
      <c r="K1328" s="28"/>
    </row>
    <row r="1329" spans="1:11" x14ac:dyDescent="0.25">
      <c r="A1329" s="28"/>
      <c r="B1329" s="28"/>
      <c r="C1329" s="28"/>
      <c r="D1329" s="28"/>
      <c r="E1329" s="28"/>
      <c r="F1329" s="28"/>
      <c r="G1329" s="28"/>
      <c r="H1329" s="28"/>
      <c r="I1329" s="28"/>
      <c r="J1329" s="28"/>
      <c r="K1329" s="28"/>
    </row>
    <row r="1330" spans="1:11" x14ac:dyDescent="0.25">
      <c r="A1330" s="28"/>
      <c r="B1330" s="28"/>
      <c r="C1330" s="28"/>
      <c r="D1330" s="28"/>
      <c r="E1330" s="28"/>
      <c r="F1330" s="28"/>
      <c r="G1330" s="28"/>
      <c r="H1330" s="28"/>
      <c r="I1330" s="28"/>
      <c r="J1330" s="28"/>
      <c r="K1330" s="28"/>
    </row>
    <row r="1331" spans="1:11" x14ac:dyDescent="0.25">
      <c r="A1331" s="28"/>
      <c r="B1331" s="28"/>
      <c r="C1331" s="28"/>
      <c r="D1331" s="28"/>
      <c r="E1331" s="28"/>
      <c r="F1331" s="28"/>
      <c r="G1331" s="28"/>
      <c r="H1331" s="28"/>
      <c r="I1331" s="28"/>
      <c r="J1331" s="28"/>
      <c r="K1331" s="28"/>
    </row>
    <row r="1332" spans="1:11" x14ac:dyDescent="0.25">
      <c r="A1332" s="28"/>
      <c r="B1332" s="28"/>
      <c r="C1332" s="28"/>
      <c r="D1332" s="28"/>
      <c r="E1332" s="28"/>
      <c r="F1332" s="28"/>
      <c r="G1332" s="28"/>
      <c r="H1332" s="28"/>
      <c r="I1332" s="28"/>
      <c r="J1332" s="28"/>
      <c r="K1332" s="28"/>
    </row>
    <row r="1333" spans="1:11" x14ac:dyDescent="0.25">
      <c r="A1333" s="28"/>
      <c r="B1333" s="28"/>
      <c r="C1333" s="28"/>
      <c r="D1333" s="28"/>
      <c r="E1333" s="28"/>
      <c r="F1333" s="28"/>
      <c r="G1333" s="28"/>
      <c r="H1333" s="28"/>
      <c r="I1333" s="28"/>
      <c r="J1333" s="28"/>
      <c r="K1333" s="28"/>
    </row>
    <row r="1334" spans="1:11" x14ac:dyDescent="0.25">
      <c r="A1334" s="28"/>
      <c r="B1334" s="28"/>
      <c r="C1334" s="28"/>
      <c r="D1334" s="28"/>
      <c r="E1334" s="28"/>
      <c r="F1334" s="28"/>
      <c r="G1334" s="28"/>
      <c r="H1334" s="28"/>
      <c r="I1334" s="28"/>
      <c r="J1334" s="28"/>
      <c r="K1334" s="28"/>
    </row>
    <row r="1335" spans="1:11" x14ac:dyDescent="0.25">
      <c r="A1335" s="28"/>
      <c r="B1335" s="28"/>
      <c r="C1335" s="28"/>
      <c r="D1335" s="28"/>
      <c r="E1335" s="28"/>
      <c r="F1335" s="28"/>
      <c r="G1335" s="28"/>
      <c r="H1335" s="28"/>
      <c r="I1335" s="28"/>
      <c r="J1335" s="28"/>
      <c r="K1335" s="28"/>
    </row>
    <row r="1336" spans="1:11" x14ac:dyDescent="0.25">
      <c r="A1336" s="28"/>
      <c r="B1336" s="28"/>
      <c r="C1336" s="28"/>
      <c r="D1336" s="28"/>
      <c r="E1336" s="28"/>
      <c r="F1336" s="28"/>
      <c r="G1336" s="28"/>
      <c r="H1336" s="28"/>
      <c r="I1336" s="28"/>
      <c r="J1336" s="28"/>
      <c r="K1336" s="28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6">
    <mergeCell ref="A3:AO3"/>
    <mergeCell ref="A1:AO1"/>
    <mergeCell ref="A2:AO2"/>
    <mergeCell ref="A6:B6"/>
    <mergeCell ref="F6:AL6"/>
    <mergeCell ref="A4:AO4"/>
    <mergeCell ref="A5:AO5"/>
    <mergeCell ref="C102:D102"/>
    <mergeCell ref="F102:G102"/>
    <mergeCell ref="H102:J102"/>
    <mergeCell ref="AB9:AD9"/>
    <mergeCell ref="S9:U9"/>
    <mergeCell ref="Y9:AA9"/>
    <mergeCell ref="A33:AV33"/>
    <mergeCell ref="A34:AV34"/>
    <mergeCell ref="C57:D57"/>
    <mergeCell ref="B8:B9"/>
    <mergeCell ref="AM8:AM9"/>
    <mergeCell ref="AN8:AN9"/>
    <mergeCell ref="A32:AV32"/>
    <mergeCell ref="J9:L9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F57:G57"/>
    <mergeCell ref="H57:J57"/>
    <mergeCell ref="P9:R9"/>
    <mergeCell ref="V9:X9"/>
    <mergeCell ref="AE9:AG9"/>
    <mergeCell ref="M9:O9"/>
  </mergeCells>
  <phoneticPr fontId="1" type="noConversion"/>
  <printOptions horizontalCentered="1"/>
  <pageMargins left="0" right="0" top="0.39370078740157483" bottom="0.39370078740157483" header="0.51181102362204722" footer="0.51181102362204722"/>
  <pageSetup paperSize="9" scale="89" orientation="landscape" horizontalDpi="300" verticalDpi="300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AV1329"/>
  <sheetViews>
    <sheetView view="pageBreakPreview" zoomScale="115" zoomScaleNormal="80" zoomScaleSheetLayoutView="115" workbookViewId="0">
      <selection activeCell="M17" sqref="M17"/>
    </sheetView>
  </sheetViews>
  <sheetFormatPr defaultColWidth="9.109375" defaultRowHeight="13.2" x14ac:dyDescent="0.25"/>
  <cols>
    <col min="1" max="1" width="3.88671875" style="163" customWidth="1"/>
    <col min="2" max="2" width="25.5546875" style="163" customWidth="1"/>
    <col min="3" max="3" width="12.109375" style="163" customWidth="1"/>
    <col min="4" max="4" width="23.5546875" style="163" customWidth="1"/>
    <col min="5" max="5" width="9.6640625" style="163" customWidth="1"/>
    <col min="6" max="6" width="7" style="163" customWidth="1"/>
    <col min="7" max="7" width="2.109375" style="163" customWidth="1"/>
    <col min="8" max="8" width="1.88671875" style="163" customWidth="1"/>
    <col min="9" max="9" width="2.33203125" style="163" customWidth="1"/>
    <col min="10" max="37" width="2.109375" style="163" customWidth="1"/>
    <col min="38" max="38" width="2.109375" style="163" bestFit="1" customWidth="1"/>
    <col min="39" max="39" width="7" style="163" customWidth="1"/>
    <col min="40" max="40" width="4.33203125" style="163" customWidth="1"/>
    <col min="41" max="41" width="6.109375" style="163" customWidth="1"/>
    <col min="42" max="42" width="5.88671875" style="163" customWidth="1"/>
    <col min="43" max="16384" width="9.109375" style="163"/>
  </cols>
  <sheetData>
    <row r="1" spans="1:45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299"/>
      <c r="U1" s="299"/>
      <c r="V1" s="299"/>
      <c r="W1" s="299"/>
      <c r="X1" s="299"/>
      <c r="Y1" s="299"/>
      <c r="Z1" s="299"/>
      <c r="AA1" s="299"/>
      <c r="AB1" s="299"/>
      <c r="AC1" s="299"/>
      <c r="AD1" s="299"/>
      <c r="AE1" s="299"/>
      <c r="AF1" s="299"/>
      <c r="AG1" s="299"/>
      <c r="AH1" s="299"/>
      <c r="AI1" s="299"/>
      <c r="AJ1" s="299"/>
      <c r="AK1" s="299"/>
      <c r="AL1" s="299"/>
      <c r="AM1" s="299"/>
      <c r="AN1" s="299"/>
      <c r="AO1" s="299"/>
    </row>
    <row r="2" spans="1:45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  <c r="V2" s="300"/>
      <c r="W2" s="300"/>
      <c r="X2" s="300"/>
      <c r="Y2" s="300"/>
      <c r="Z2" s="300"/>
      <c r="AA2" s="300"/>
      <c r="AB2" s="300"/>
      <c r="AC2" s="300"/>
      <c r="AD2" s="300"/>
      <c r="AE2" s="300"/>
      <c r="AF2" s="300"/>
      <c r="AG2" s="300"/>
      <c r="AH2" s="300"/>
      <c r="AI2" s="300"/>
      <c r="AJ2" s="300"/>
      <c r="AK2" s="300"/>
      <c r="AL2" s="300"/>
      <c r="AM2" s="300"/>
      <c r="AN2" s="300"/>
      <c r="AO2" s="300"/>
    </row>
    <row r="3" spans="1:45" ht="15" customHeight="1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</row>
    <row r="4" spans="1:45" ht="15" customHeight="1" x14ac:dyDescent="0.25">
      <c r="A4" s="320" t="s">
        <v>211</v>
      </c>
      <c r="B4" s="320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0"/>
      <c r="T4" s="320"/>
      <c r="U4" s="320"/>
      <c r="V4" s="320"/>
      <c r="W4" s="320"/>
      <c r="X4" s="320"/>
      <c r="Y4" s="320"/>
      <c r="Z4" s="320"/>
      <c r="AA4" s="320"/>
      <c r="AB4" s="320"/>
      <c r="AC4" s="320"/>
      <c r="AD4" s="320"/>
      <c r="AE4" s="320"/>
      <c r="AF4" s="320"/>
      <c r="AG4" s="320"/>
      <c r="AH4" s="320"/>
      <c r="AI4" s="320"/>
      <c r="AJ4" s="320"/>
      <c r="AK4" s="320"/>
      <c r="AL4" s="320"/>
      <c r="AM4" s="320"/>
      <c r="AN4" s="320"/>
      <c r="AO4" s="320"/>
    </row>
    <row r="5" spans="1:45" ht="15.6" x14ac:dyDescent="0.25">
      <c r="A5" s="320" t="s">
        <v>197</v>
      </c>
      <c r="B5" s="320"/>
      <c r="C5" s="320"/>
      <c r="D5" s="320"/>
      <c r="E5" s="320"/>
      <c r="F5" s="320"/>
      <c r="G5" s="320"/>
      <c r="H5" s="320"/>
      <c r="I5" s="320"/>
      <c r="J5" s="320"/>
      <c r="K5" s="320"/>
      <c r="L5" s="320"/>
      <c r="M5" s="320"/>
      <c r="N5" s="320"/>
      <c r="O5" s="320"/>
      <c r="P5" s="320"/>
      <c r="Q5" s="320"/>
      <c r="R5" s="320"/>
      <c r="S5" s="320"/>
      <c r="T5" s="320"/>
      <c r="U5" s="320"/>
      <c r="V5" s="320"/>
      <c r="W5" s="320"/>
      <c r="X5" s="320"/>
      <c r="Y5" s="320"/>
      <c r="Z5" s="320"/>
      <c r="AA5" s="320"/>
      <c r="AB5" s="320"/>
      <c r="AC5" s="320"/>
      <c r="AD5" s="320"/>
      <c r="AE5" s="320"/>
      <c r="AF5" s="320"/>
      <c r="AG5" s="320"/>
      <c r="AH5" s="320"/>
      <c r="AI5" s="320"/>
      <c r="AJ5" s="320"/>
      <c r="AK5" s="320"/>
      <c r="AL5" s="320"/>
      <c r="AM5" s="320"/>
      <c r="AN5" s="320"/>
      <c r="AO5" s="320"/>
    </row>
    <row r="6" spans="1:45" ht="13.8" x14ac:dyDescent="0.25">
      <c r="A6" s="318"/>
      <c r="B6" s="318"/>
      <c r="C6" s="166"/>
      <c r="D6" s="14"/>
      <c r="E6" s="14"/>
      <c r="F6" s="319" t="s">
        <v>6</v>
      </c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9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19"/>
      <c r="AE6" s="319"/>
      <c r="AF6" s="319"/>
      <c r="AG6" s="319"/>
      <c r="AH6" s="319"/>
      <c r="AI6" s="319"/>
      <c r="AJ6" s="319"/>
      <c r="AK6" s="319"/>
      <c r="AL6" s="319"/>
      <c r="AM6" s="19"/>
      <c r="AO6" s="67" t="s">
        <v>223</v>
      </c>
    </row>
    <row r="7" spans="1:45" ht="12.75" customHeight="1" x14ac:dyDescent="0.25">
      <c r="A7" s="19"/>
      <c r="B7" s="67" t="s">
        <v>30</v>
      </c>
      <c r="C7" s="166" t="s">
        <v>1486</v>
      </c>
      <c r="D7" s="19" t="str">
        <f>d_1</f>
        <v>28.05.2019г.</v>
      </c>
      <c r="E7" s="19"/>
      <c r="X7" s="172"/>
      <c r="Y7" s="173"/>
      <c r="AB7" s="171"/>
      <c r="AC7" s="12"/>
      <c r="AD7" s="12"/>
      <c r="AE7" s="12"/>
      <c r="AF7" s="12"/>
      <c r="AG7" s="12"/>
      <c r="AH7" s="12"/>
      <c r="AI7" s="12"/>
      <c r="AJ7" s="12"/>
      <c r="AK7" s="12"/>
      <c r="AL7" s="12"/>
      <c r="AN7" s="170"/>
      <c r="AO7" s="18" t="str">
        <f>d_5</f>
        <v>г. Сочи, ул. Бзугу 2, ст. им. Славы Метревели</v>
      </c>
    </row>
    <row r="8" spans="1:45" ht="18" customHeight="1" x14ac:dyDescent="0.25">
      <c r="A8" s="310" t="s">
        <v>64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14" t="s">
        <v>67</v>
      </c>
      <c r="H8" s="314"/>
      <c r="I8" s="314"/>
      <c r="J8" s="314"/>
      <c r="K8" s="314"/>
      <c r="L8" s="314"/>
      <c r="M8" s="314"/>
      <c r="N8" s="314"/>
      <c r="O8" s="314"/>
      <c r="P8" s="314"/>
      <c r="Q8" s="314"/>
      <c r="R8" s="314"/>
      <c r="S8" s="314"/>
      <c r="T8" s="314"/>
      <c r="U8" s="314"/>
      <c r="V8" s="314"/>
      <c r="W8" s="314"/>
      <c r="X8" s="314"/>
      <c r="Y8" s="314"/>
      <c r="Z8" s="314"/>
      <c r="AA8" s="314"/>
      <c r="AB8" s="314"/>
      <c r="AC8" s="314"/>
      <c r="AD8" s="314"/>
      <c r="AE8" s="314"/>
      <c r="AF8" s="314"/>
      <c r="AG8" s="314"/>
      <c r="AH8" s="314"/>
      <c r="AI8" s="314"/>
      <c r="AJ8" s="314"/>
      <c r="AK8" s="195"/>
      <c r="AL8" s="195"/>
      <c r="AM8" s="310" t="s">
        <v>2</v>
      </c>
      <c r="AN8" s="312" t="s">
        <v>53</v>
      </c>
      <c r="AO8" s="312" t="s">
        <v>66</v>
      </c>
    </row>
    <row r="9" spans="1:45" x14ac:dyDescent="0.25">
      <c r="A9" s="311"/>
      <c r="B9" s="311"/>
      <c r="C9" s="311"/>
      <c r="D9" s="311"/>
      <c r="E9" s="311"/>
      <c r="F9" s="311"/>
      <c r="G9" s="309"/>
      <c r="H9" s="309"/>
      <c r="I9" s="309"/>
      <c r="J9" s="307"/>
      <c r="K9" s="307"/>
      <c r="L9" s="307"/>
      <c r="M9" s="309"/>
      <c r="N9" s="309"/>
      <c r="O9" s="309"/>
      <c r="P9" s="307"/>
      <c r="Q9" s="307"/>
      <c r="R9" s="307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8"/>
      <c r="AF9" s="308"/>
      <c r="AG9" s="308"/>
      <c r="AH9" s="308"/>
      <c r="AI9" s="308"/>
      <c r="AJ9" s="308"/>
      <c r="AK9" s="195" t="s">
        <v>69</v>
      </c>
      <c r="AL9" s="195" t="s">
        <v>68</v>
      </c>
      <c r="AM9" s="311"/>
      <c r="AN9" s="313"/>
      <c r="AO9" s="313"/>
      <c r="AS9" s="197"/>
    </row>
    <row r="10" spans="1:45" ht="27.75" customHeight="1" x14ac:dyDescent="0.25">
      <c r="A10" s="175" t="s">
        <v>42</v>
      </c>
      <c r="B10" s="198" t="str">
        <f>VLOOKUP($F10,УЧАСТНИКИ!$A$2:$L$1099,3,FALSE)</f>
        <v>Яковлева Мария</v>
      </c>
      <c r="C10" s="199" t="str">
        <f>VLOOKUP($F10,УЧАСТНИКИ!$A$2:$L$1099,4,FALSE)</f>
        <v>10.06.2004</v>
      </c>
      <c r="D10" s="200" t="str">
        <f>VLOOKUP($F10,УЧАСТНИКИ!$A$2:$L$1099,5,FALSE)</f>
        <v xml:space="preserve">Московская область </v>
      </c>
      <c r="E10" s="264" t="str">
        <f>VLOOKUP($F10,УЧАСТНИКИ!$A$2:$L$1099,8,FALSE)</f>
        <v>КМС</v>
      </c>
      <c r="F10" s="201" t="s">
        <v>1444</v>
      </c>
      <c r="G10" s="202"/>
      <c r="H10" s="202"/>
      <c r="I10" s="179"/>
      <c r="J10" s="202"/>
      <c r="K10" s="202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80" t="str">
        <f>VLOOKUP($F10,УЧАСТНИКИ!$A$2:$L$1099,9,FALSE)</f>
        <v>л</v>
      </c>
      <c r="AS10" s="203"/>
    </row>
    <row r="11" spans="1:45" ht="27.75" customHeight="1" x14ac:dyDescent="0.25">
      <c r="A11" s="175" t="s">
        <v>43</v>
      </c>
      <c r="B11" s="198" t="str">
        <f>VLOOKUP($F11,УЧАСТНИКИ!$A$2:$L$1099,3,FALSE)</f>
        <v>Калмыкова (Казека) Екатерина</v>
      </c>
      <c r="C11" s="199" t="str">
        <f>VLOOKUP($F11,УЧАСТНИКИ!$A$2:$L$1099,4,FALSE)</f>
        <v>07.10.1990</v>
      </c>
      <c r="D11" s="200" t="str">
        <f>VLOOKUP($F11,УЧАСТНИКИ!$A$2:$L$1099,5,FALSE)</f>
        <v>Кировская область Челябинская область</v>
      </c>
      <c r="E11" s="264" t="str">
        <f>VLOOKUP($F11,УЧАСТНИКИ!$A$2:$L$1099,8,FALSE)</f>
        <v>МС</v>
      </c>
      <c r="F11" s="201" t="s">
        <v>1336</v>
      </c>
      <c r="G11" s="202"/>
      <c r="H11" s="202"/>
      <c r="I11" s="179"/>
      <c r="J11" s="202"/>
      <c r="K11" s="202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80" t="str">
        <f>VLOOKUP($F11,УЧАСТНИКИ!$A$2:$L$1099,9,FALSE)</f>
        <v>К</v>
      </c>
      <c r="AS11" s="8"/>
    </row>
    <row r="12" spans="1:45" ht="27.75" customHeight="1" x14ac:dyDescent="0.25">
      <c r="A12" s="175" t="s">
        <v>44</v>
      </c>
      <c r="B12" s="198" t="str">
        <f>VLOOKUP($F12,УЧАСТНИКИ!$A$2:$L$1099,3,FALSE)</f>
        <v>Тимофеева Рената</v>
      </c>
      <c r="C12" s="199" t="str">
        <f>VLOOKUP($F12,УЧАСТНИКИ!$A$2:$L$1099,4,FALSE)</f>
        <v>12.09.2002</v>
      </c>
      <c r="D12" s="200" t="str">
        <f>VLOOKUP($F12,УЧАСТНИКИ!$A$2:$L$1099,5,FALSE)</f>
        <v xml:space="preserve">Омская область </v>
      </c>
      <c r="E12" s="264" t="str">
        <f>VLOOKUP($F12,УЧАСТНИКИ!$A$2:$L$1099,8,FALSE)</f>
        <v>1</v>
      </c>
      <c r="F12" s="201" t="s">
        <v>1286</v>
      </c>
      <c r="G12" s="202"/>
      <c r="H12" s="202"/>
      <c r="I12" s="179"/>
      <c r="J12" s="202"/>
      <c r="K12" s="202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  <c r="X12" s="179"/>
      <c r="Y12" s="179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80" t="str">
        <f>VLOOKUP($F12,УЧАСТНИКИ!$A$2:$L$1099,9,FALSE)</f>
        <v>К</v>
      </c>
      <c r="AS12" s="8"/>
    </row>
    <row r="13" spans="1:45" ht="27.75" customHeight="1" x14ac:dyDescent="0.25">
      <c r="A13" s="175" t="s">
        <v>45</v>
      </c>
      <c r="B13" s="198" t="str">
        <f>VLOOKUP($F13,УЧАСТНИКИ!$A$2:$L$1099,3,FALSE)</f>
        <v>Бондаренко Елизавета</v>
      </c>
      <c r="C13" s="199" t="str">
        <f>VLOOKUP($F13,УЧАСТНИКИ!$A$2:$L$1099,4,FALSE)</f>
        <v>01.07.1999</v>
      </c>
      <c r="D13" s="200" t="str">
        <f>VLOOKUP($F13,УЧАСТНИКИ!$A$2:$L$1099,5,FALSE)</f>
        <v>Московская область Ростовская область</v>
      </c>
      <c r="E13" s="264" t="str">
        <f>VLOOKUP($F13,УЧАСТНИКИ!$A$2:$L$1099,8,FALSE)</f>
        <v>МС</v>
      </c>
      <c r="F13" s="201" t="s">
        <v>1427</v>
      </c>
      <c r="G13" s="202"/>
      <c r="H13" s="202"/>
      <c r="I13" s="179"/>
      <c r="J13" s="202"/>
      <c r="K13" s="202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80" t="str">
        <f>VLOOKUP($F13,УЧАСТНИКИ!$A$2:$L$1099,9,FALSE)</f>
        <v>К</v>
      </c>
      <c r="AS13" s="8"/>
    </row>
    <row r="14" spans="1:45" ht="27.75" customHeight="1" x14ac:dyDescent="0.25">
      <c r="A14" s="175" t="s">
        <v>46</v>
      </c>
      <c r="B14" s="198" t="str">
        <f>VLOOKUP($F14,УЧАСТНИКИ!$A$2:$L$1099,3,FALSE)</f>
        <v>Захаруткина Мария</v>
      </c>
      <c r="C14" s="199" t="str">
        <f>VLOOKUP($F14,УЧАСТНИКИ!$A$2:$L$1099,4,FALSE)</f>
        <v>14.08.1996</v>
      </c>
      <c r="D14" s="200" t="str">
        <f>VLOOKUP($F14,УЧАСТНИКИ!$A$2:$L$1099,5,FALSE)</f>
        <v xml:space="preserve">Москва </v>
      </c>
      <c r="E14" s="264" t="str">
        <f>VLOOKUP($F14,УЧАСТНИКИ!$A$2:$L$1099,8,FALSE)</f>
        <v>МС</v>
      </c>
      <c r="F14" s="201" t="s">
        <v>1466</v>
      </c>
      <c r="G14" s="202"/>
      <c r="H14" s="202"/>
      <c r="I14" s="179"/>
      <c r="J14" s="202"/>
      <c r="K14" s="202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80" t="str">
        <f>VLOOKUP($F14,УЧАСТНИКИ!$A$2:$L$1099,9,FALSE)</f>
        <v>Л</v>
      </c>
      <c r="AS14" s="8"/>
    </row>
    <row r="15" spans="1:45" ht="27.75" customHeight="1" x14ac:dyDescent="0.25">
      <c r="A15" s="175" t="s">
        <v>47</v>
      </c>
      <c r="B15" s="198" t="str">
        <f>VLOOKUP($F15,УЧАСТНИКИ!$A$2:$L$1099,3,FALSE)</f>
        <v>Меньшикова Виктория</v>
      </c>
      <c r="C15" s="199" t="str">
        <f>VLOOKUP($F15,УЧАСТНИКИ!$A$2:$L$1099,4,FALSE)</f>
        <v>09.05.2004</v>
      </c>
      <c r="D15" s="200" t="str">
        <f>VLOOKUP($F15,УЧАСТНИКИ!$A$2:$L$1099,5,FALSE)</f>
        <v xml:space="preserve">Краснодарский край </v>
      </c>
      <c r="E15" s="264" t="str">
        <f>VLOOKUP($F15,УЧАСТНИКИ!$A$2:$L$1099,8,FALSE)</f>
        <v>КМС</v>
      </c>
      <c r="F15" s="201" t="s">
        <v>1418</v>
      </c>
      <c r="G15" s="202"/>
      <c r="H15" s="202"/>
      <c r="I15" s="179"/>
      <c r="J15" s="202"/>
      <c r="K15" s="202"/>
      <c r="L15" s="179"/>
      <c r="M15" s="179"/>
      <c r="N15" s="179"/>
      <c r="O15" s="179"/>
      <c r="P15" s="179"/>
      <c r="Q15" s="179"/>
      <c r="R15" s="179"/>
      <c r="S15" s="179"/>
      <c r="T15" s="179"/>
      <c r="U15" s="179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80" t="str">
        <f>VLOOKUP($F15,УЧАСТНИКИ!$A$2:$L$1099,9,FALSE)</f>
        <v>Л</v>
      </c>
      <c r="AS15" s="8"/>
    </row>
    <row r="16" spans="1:45" ht="27.75" customHeight="1" x14ac:dyDescent="0.25">
      <c r="A16" s="175" t="s">
        <v>48</v>
      </c>
      <c r="B16" s="198" t="str">
        <f>VLOOKUP($F16,УЧАСТНИКИ!$A$2:$L$1099,3,FALSE)</f>
        <v>Швыдкина Татьяна</v>
      </c>
      <c r="C16" s="199" t="str">
        <f>VLOOKUP($F16,УЧАСТНИКИ!$A$2:$L$1099,4,FALSE)</f>
        <v>08.05.1990</v>
      </c>
      <c r="D16" s="200" t="str">
        <f>VLOOKUP($F16,УЧАСТНИКИ!$A$2:$L$1099,5,FALSE)</f>
        <v>Москва Брянская область</v>
      </c>
      <c r="E16" s="264" t="str">
        <f>VLOOKUP($F16,УЧАСТНИКИ!$A$2:$L$1099,8,FALSE)</f>
        <v>МС</v>
      </c>
      <c r="F16" s="201" t="s">
        <v>141</v>
      </c>
      <c r="G16" s="202"/>
      <c r="H16" s="202"/>
      <c r="I16" s="179"/>
      <c r="J16" s="202"/>
      <c r="K16" s="202"/>
      <c r="L16" s="179"/>
      <c r="M16" s="179"/>
      <c r="N16" s="179"/>
      <c r="O16" s="179"/>
      <c r="P16" s="179"/>
      <c r="Q16" s="179"/>
      <c r="R16" s="179"/>
      <c r="S16" s="179"/>
      <c r="T16" s="179"/>
      <c r="U16" s="179"/>
      <c r="V16" s="179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80" t="str">
        <f>VLOOKUP($F16,УЧАСТНИКИ!$A$2:$L$1099,9,FALSE)</f>
        <v>К</v>
      </c>
      <c r="AS16" s="8"/>
    </row>
    <row r="17" spans="1:48" ht="27.75" customHeight="1" x14ac:dyDescent="0.25">
      <c r="A17" s="175" t="s">
        <v>71</v>
      </c>
      <c r="B17" s="198" t="str">
        <f>VLOOKUP($F17,УЧАСТНИКИ!$A$2:$L$1099,3,FALSE)</f>
        <v>Самарская Елена</v>
      </c>
      <c r="C17" s="199" t="str">
        <f>VLOOKUP($F17,УЧАСТНИКИ!$A$2:$L$1099,4,FALSE)</f>
        <v>16.04.1999</v>
      </c>
      <c r="D17" s="200" t="str">
        <f>VLOOKUP($F17,УЧАСТНИКИ!$A$2:$L$1099,5,FALSE)</f>
        <v xml:space="preserve">Омская область </v>
      </c>
      <c r="E17" s="264" t="str">
        <f>VLOOKUP($F17,УЧАСТНИКИ!$A$2:$L$1099,8,FALSE)</f>
        <v>КМС</v>
      </c>
      <c r="F17" s="201" t="s">
        <v>1285</v>
      </c>
      <c r="G17" s="202"/>
      <c r="H17" s="202"/>
      <c r="I17" s="179"/>
      <c r="J17" s="202"/>
      <c r="K17" s="202"/>
      <c r="L17" s="179"/>
      <c r="M17" s="179"/>
      <c r="N17" s="179"/>
      <c r="O17" s="179"/>
      <c r="P17" s="179"/>
      <c r="Q17" s="179"/>
      <c r="R17" s="179"/>
      <c r="S17" s="179"/>
      <c r="T17" s="179"/>
      <c r="U17" s="179"/>
      <c r="V17" s="179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80" t="str">
        <f>VLOOKUP($F17,УЧАСТНИКИ!$A$2:$L$1099,9,FALSE)</f>
        <v>К</v>
      </c>
      <c r="AS17" s="8"/>
    </row>
    <row r="18" spans="1:48" ht="27.75" customHeight="1" x14ac:dyDescent="0.25">
      <c r="A18" s="175" t="s">
        <v>78</v>
      </c>
      <c r="B18" s="198" t="str">
        <f>VLOOKUP($F18,УЧАСТНИКИ!$A$2:$L$1099,3,FALSE)</f>
        <v>Нерубенко Людмила</v>
      </c>
      <c r="C18" s="199" t="str">
        <f>VLOOKUP($F18,УЧАСТНИКИ!$A$2:$L$1099,4,FALSE)</f>
        <v>20.04.1998</v>
      </c>
      <c r="D18" s="200" t="str">
        <f>VLOOKUP($F18,УЧАСТНИКИ!$A$2:$L$1099,5,FALSE)</f>
        <v xml:space="preserve">Белгородская область </v>
      </c>
      <c r="E18" s="264" t="str">
        <f>VLOOKUP($F18,УЧАСТНИКИ!$A$2:$L$1099,8,FALSE)</f>
        <v>КМС</v>
      </c>
      <c r="F18" s="201" t="s">
        <v>1492</v>
      </c>
      <c r="G18" s="202"/>
      <c r="H18" s="202"/>
      <c r="I18" s="179"/>
      <c r="J18" s="202"/>
      <c r="K18" s="202"/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80" t="str">
        <f>VLOOKUP($F18,УЧАСТНИКИ!$A$2:$L$1099,9,FALSE)</f>
        <v>К</v>
      </c>
      <c r="AS18" s="8"/>
    </row>
    <row r="19" spans="1:48" ht="27.75" customHeight="1" x14ac:dyDescent="0.25">
      <c r="A19" s="175" t="s">
        <v>77</v>
      </c>
      <c r="B19" s="198" t="str">
        <f>VLOOKUP($F19,УЧАСТНИКИ!$A$2:$L$1099,3,FALSE)</f>
        <v>Гутенкова Дарья</v>
      </c>
      <c r="C19" s="199" t="str">
        <f>VLOOKUP($F19,УЧАСТНИКИ!$A$2:$L$1099,4,FALSE)</f>
        <v>22.07.1996</v>
      </c>
      <c r="D19" s="200" t="str">
        <f>VLOOKUP($F19,УЧАСТНИКИ!$A$2:$L$1099,5,FALSE)</f>
        <v xml:space="preserve">Московская область </v>
      </c>
      <c r="E19" s="264" t="str">
        <f>VLOOKUP($F19,УЧАСТНИКИ!$A$2:$L$1099,8,FALSE)</f>
        <v>МС</v>
      </c>
      <c r="F19" s="201" t="s">
        <v>1428</v>
      </c>
      <c r="G19" s="202"/>
      <c r="H19" s="202"/>
      <c r="I19" s="179"/>
      <c r="J19" s="202"/>
      <c r="K19" s="202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79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80" t="str">
        <f>VLOOKUP($F19,УЧАСТНИКИ!$A$2:$L$1099,9,FALSE)</f>
        <v>Л</v>
      </c>
      <c r="AS19" s="8"/>
    </row>
    <row r="20" spans="1:48" ht="27.75" customHeight="1" x14ac:dyDescent="0.25">
      <c r="A20" s="175" t="s">
        <v>76</v>
      </c>
      <c r="B20" s="198" t="str">
        <f>VLOOKUP($F20,УЧАСТНИКИ!$A$2:$L$1099,3,FALSE)</f>
        <v>Иванова Ирина</v>
      </c>
      <c r="C20" s="199" t="str">
        <f>VLOOKUP($F20,УЧАСТНИКИ!$A$2:$L$1099,4,FALSE)</f>
        <v>19.04.1996</v>
      </c>
      <c r="D20" s="200" t="str">
        <f>VLOOKUP($F20,УЧАСТНИКИ!$A$2:$L$1099,5,FALSE)</f>
        <v xml:space="preserve">Омская область </v>
      </c>
      <c r="E20" s="264" t="str">
        <f>VLOOKUP($F20,УЧАСТНИКИ!$A$2:$L$1099,8,FALSE)</f>
        <v>МС</v>
      </c>
      <c r="F20" s="201" t="s">
        <v>1283</v>
      </c>
      <c r="G20" s="202"/>
      <c r="H20" s="202"/>
      <c r="I20" s="179"/>
      <c r="J20" s="202"/>
      <c r="K20" s="202"/>
      <c r="L20" s="179"/>
      <c r="M20" s="179"/>
      <c r="N20" s="179"/>
      <c r="O20" s="179"/>
      <c r="P20" s="179"/>
      <c r="Q20" s="179"/>
      <c r="R20" s="179"/>
      <c r="S20" s="179"/>
      <c r="T20" s="179"/>
      <c r="U20" s="179"/>
      <c r="V20" s="179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80" t="str">
        <f>VLOOKUP($F20,УЧАСТНИКИ!$A$2:$L$1099,9,FALSE)</f>
        <v>К</v>
      </c>
      <c r="AS20" s="8"/>
    </row>
    <row r="21" spans="1:48" ht="27.75" customHeight="1" x14ac:dyDescent="0.25">
      <c r="A21" s="175" t="s">
        <v>75</v>
      </c>
      <c r="B21" s="198" t="str">
        <f>VLOOKUP($F21,УЧАСТНИКИ!$A$2:$L$1099,3,FALSE)</f>
        <v>Петрова Людмила</v>
      </c>
      <c r="C21" s="199" t="str">
        <f>VLOOKUP($F21,УЧАСТНИКИ!$A$2:$L$1099,4,FALSE)</f>
        <v>15.12.1993</v>
      </c>
      <c r="D21" s="200" t="str">
        <f>VLOOKUP($F21,УЧАСТНИКИ!$A$2:$L$1099,5,FALSE)</f>
        <v xml:space="preserve">Челябинская область </v>
      </c>
      <c r="E21" s="264" t="str">
        <f>VLOOKUP($F21,УЧАСТНИКИ!$A$2:$L$1099,8,FALSE)</f>
        <v>МС</v>
      </c>
      <c r="F21" s="201" t="s">
        <v>162</v>
      </c>
      <c r="G21" s="202"/>
      <c r="H21" s="202"/>
      <c r="I21" s="179"/>
      <c r="J21" s="202"/>
      <c r="K21" s="202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80" t="str">
        <f>VLOOKUP($F21,УЧАСТНИКИ!$A$2:$L$1099,9,FALSE)</f>
        <v>К</v>
      </c>
      <c r="AS21" s="8"/>
    </row>
    <row r="22" spans="1:48" ht="27.75" customHeight="1" x14ac:dyDescent="0.25">
      <c r="A22" s="175" t="s">
        <v>74</v>
      </c>
      <c r="B22" s="198"/>
      <c r="C22" s="199"/>
      <c r="D22" s="200"/>
      <c r="E22" s="264"/>
      <c r="F22" s="204"/>
      <c r="G22" s="202"/>
      <c r="H22" s="202"/>
      <c r="I22" s="179"/>
      <c r="J22" s="202"/>
      <c r="K22" s="202"/>
      <c r="L22" s="179"/>
      <c r="M22" s="179"/>
      <c r="N22" s="179"/>
      <c r="O22" s="179"/>
      <c r="P22" s="179"/>
      <c r="Q22" s="179"/>
      <c r="R22" s="179"/>
      <c r="S22" s="179"/>
      <c r="T22" s="179"/>
      <c r="U22" s="179"/>
      <c r="V22" s="179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80"/>
      <c r="AS22" s="8"/>
    </row>
    <row r="23" spans="1:48" ht="15.75" customHeight="1" x14ac:dyDescent="0.25">
      <c r="A23" s="175" t="s">
        <v>73</v>
      </c>
      <c r="B23" s="198"/>
      <c r="C23" s="199"/>
      <c r="D23" s="200"/>
      <c r="E23" s="264"/>
      <c r="F23" s="204"/>
      <c r="G23" s="202"/>
      <c r="H23" s="202"/>
      <c r="I23" s="179"/>
      <c r="J23" s="202"/>
      <c r="K23" s="202"/>
      <c r="L23" s="179"/>
      <c r="M23" s="179"/>
      <c r="N23" s="179"/>
      <c r="O23" s="179"/>
      <c r="P23" s="179"/>
      <c r="Q23" s="179"/>
      <c r="R23" s="179"/>
      <c r="S23" s="179"/>
      <c r="T23" s="179"/>
      <c r="U23" s="179"/>
      <c r="V23" s="179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80"/>
      <c r="AS23" s="8"/>
    </row>
    <row r="24" spans="1:48" ht="15.75" customHeight="1" x14ac:dyDescent="0.25">
      <c r="A24" s="35"/>
      <c r="B24" s="187"/>
      <c r="C24" s="184"/>
      <c r="D24" s="187"/>
      <c r="E24" s="187"/>
      <c r="F24" s="126"/>
      <c r="G24" s="28"/>
      <c r="H24" s="28"/>
      <c r="I24" s="8"/>
      <c r="J24" s="28"/>
      <c r="K24" s="2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184"/>
      <c r="AS24" s="8"/>
    </row>
    <row r="25" spans="1:48" ht="15.75" customHeight="1" x14ac:dyDescent="0.25">
      <c r="A25" s="315" t="s">
        <v>3</v>
      </c>
      <c r="B25" s="316"/>
      <c r="C25" s="316"/>
      <c r="D25" s="316"/>
      <c r="E25" s="316"/>
      <c r="F25" s="316"/>
      <c r="G25" s="316"/>
      <c r="H25" s="316"/>
      <c r="I25" s="316"/>
      <c r="J25" s="316"/>
      <c r="K25" s="316"/>
      <c r="L25" s="316"/>
      <c r="M25" s="316"/>
      <c r="N25" s="316"/>
      <c r="O25" s="316"/>
      <c r="P25" s="316"/>
      <c r="Q25" s="316"/>
      <c r="R25" s="316"/>
      <c r="S25" s="316"/>
      <c r="T25" s="316"/>
      <c r="U25" s="316"/>
      <c r="V25" s="316"/>
      <c r="W25" s="316"/>
      <c r="X25" s="316"/>
      <c r="Y25" s="316"/>
      <c r="Z25" s="316"/>
      <c r="AA25" s="316"/>
      <c r="AB25" s="316"/>
      <c r="AC25" s="316"/>
      <c r="AD25" s="316"/>
      <c r="AE25" s="316"/>
      <c r="AF25" s="316"/>
      <c r="AG25" s="316"/>
      <c r="AH25" s="316"/>
      <c r="AI25" s="316"/>
      <c r="AJ25" s="316"/>
      <c r="AK25" s="316"/>
      <c r="AL25" s="316"/>
      <c r="AM25" s="316"/>
      <c r="AN25" s="316"/>
      <c r="AO25" s="316"/>
      <c r="AP25" s="316"/>
      <c r="AQ25" s="316"/>
      <c r="AR25" s="316"/>
      <c r="AS25" s="316"/>
      <c r="AT25" s="316"/>
      <c r="AU25" s="316"/>
      <c r="AV25" s="316"/>
    </row>
    <row r="26" spans="1:48" ht="15.75" customHeight="1" x14ac:dyDescent="0.25">
      <c r="A26" s="315" t="s">
        <v>4</v>
      </c>
      <c r="B26" s="316"/>
      <c r="C26" s="316"/>
      <c r="D26" s="316"/>
      <c r="E26" s="316"/>
      <c r="F26" s="316"/>
      <c r="G26" s="316"/>
      <c r="H26" s="316"/>
      <c r="I26" s="316"/>
      <c r="J26" s="316"/>
      <c r="K26" s="316"/>
      <c r="L26" s="316"/>
      <c r="M26" s="316"/>
      <c r="N26" s="316"/>
      <c r="O26" s="316"/>
      <c r="P26" s="316"/>
      <c r="Q26" s="316"/>
      <c r="R26" s="316"/>
      <c r="S26" s="316"/>
      <c r="T26" s="316"/>
      <c r="U26" s="316"/>
      <c r="V26" s="316"/>
      <c r="W26" s="316"/>
      <c r="X26" s="316"/>
      <c r="Y26" s="316"/>
      <c r="Z26" s="316"/>
      <c r="AA26" s="316"/>
      <c r="AB26" s="316"/>
      <c r="AC26" s="316"/>
      <c r="AD26" s="316"/>
      <c r="AE26" s="316"/>
      <c r="AF26" s="316"/>
      <c r="AG26" s="316"/>
      <c r="AH26" s="316"/>
      <c r="AI26" s="316"/>
      <c r="AJ26" s="316"/>
      <c r="AK26" s="316"/>
      <c r="AL26" s="316"/>
      <c r="AM26" s="316"/>
      <c r="AN26" s="316"/>
      <c r="AO26" s="316"/>
      <c r="AP26" s="316"/>
      <c r="AQ26" s="316"/>
      <c r="AR26" s="316"/>
      <c r="AS26" s="316"/>
      <c r="AT26" s="316"/>
      <c r="AU26" s="316"/>
      <c r="AV26" s="316"/>
    </row>
    <row r="27" spans="1:48" ht="15.75" customHeight="1" x14ac:dyDescent="0.25">
      <c r="A27" s="317" t="s">
        <v>5</v>
      </c>
      <c r="B27" s="317"/>
      <c r="C27" s="317"/>
      <c r="D27" s="317"/>
      <c r="E27" s="317"/>
      <c r="F27" s="317"/>
      <c r="G27" s="317"/>
      <c r="H27" s="317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17"/>
      <c r="V27" s="317"/>
      <c r="W27" s="317"/>
      <c r="X27" s="317"/>
      <c r="Y27" s="317"/>
      <c r="Z27" s="317"/>
      <c r="AA27" s="317"/>
      <c r="AB27" s="317"/>
      <c r="AC27" s="317"/>
      <c r="AD27" s="317"/>
      <c r="AE27" s="317"/>
      <c r="AF27" s="317"/>
      <c r="AG27" s="317"/>
      <c r="AH27" s="317"/>
      <c r="AI27" s="317"/>
      <c r="AJ27" s="317"/>
      <c r="AK27" s="317"/>
      <c r="AL27" s="317"/>
      <c r="AM27" s="317"/>
      <c r="AN27" s="317"/>
      <c r="AO27" s="317"/>
      <c r="AP27" s="317"/>
      <c r="AQ27" s="317"/>
      <c r="AR27" s="317"/>
      <c r="AS27" s="317"/>
      <c r="AT27" s="317"/>
      <c r="AU27" s="317"/>
      <c r="AV27" s="317"/>
    </row>
    <row r="28" spans="1:48" ht="15.75" customHeight="1" x14ac:dyDescent="0.3">
      <c r="A28" s="35"/>
      <c r="B28" s="187"/>
      <c r="C28" s="187"/>
      <c r="D28" s="189"/>
      <c r="E28" s="189"/>
      <c r="F28" s="35"/>
      <c r="G28" s="35"/>
      <c r="H28" s="35"/>
      <c r="I28" s="35"/>
      <c r="J28" s="35"/>
      <c r="K28" s="189"/>
    </row>
    <row r="29" spans="1:48" ht="15.75" customHeight="1" x14ac:dyDescent="0.3">
      <c r="A29" s="35"/>
      <c r="C29" s="187"/>
      <c r="D29" s="189"/>
      <c r="E29" s="189"/>
      <c r="F29" s="35"/>
      <c r="G29" s="35"/>
      <c r="H29" s="35"/>
      <c r="I29" s="35"/>
      <c r="J29" s="35"/>
      <c r="K29" s="189"/>
    </row>
    <row r="30" spans="1:48" ht="15.75" customHeight="1" x14ac:dyDescent="0.3">
      <c r="A30" s="35"/>
      <c r="C30" s="187"/>
      <c r="D30" s="189"/>
      <c r="E30" s="189"/>
      <c r="F30" s="35"/>
      <c r="G30" s="35"/>
      <c r="H30" s="35"/>
      <c r="I30" s="35"/>
      <c r="J30" s="35"/>
      <c r="K30" s="189"/>
    </row>
    <row r="31" spans="1:48" ht="15.75" customHeight="1" x14ac:dyDescent="0.25">
      <c r="A31" s="28"/>
      <c r="C31" s="187"/>
      <c r="D31" s="28"/>
      <c r="E31" s="28"/>
      <c r="F31" s="28"/>
      <c r="G31" s="28"/>
      <c r="H31" s="28"/>
      <c r="I31" s="28"/>
      <c r="J31" s="28"/>
      <c r="K31" s="28"/>
    </row>
    <row r="32" spans="1:48" ht="15.75" customHeight="1" x14ac:dyDescent="0.3">
      <c r="A32" s="35"/>
      <c r="B32" s="189"/>
      <c r="C32" s="189"/>
      <c r="D32" s="189"/>
      <c r="E32" s="189"/>
      <c r="F32" s="35"/>
      <c r="G32" s="35"/>
      <c r="H32" s="35"/>
      <c r="I32" s="35"/>
      <c r="J32" s="35"/>
      <c r="K32" s="189"/>
    </row>
    <row r="33" spans="1:11" ht="15.75" customHeight="1" x14ac:dyDescent="0.3">
      <c r="A33" s="35"/>
      <c r="B33" s="189"/>
      <c r="C33" s="189"/>
      <c r="D33" s="189"/>
      <c r="E33" s="189"/>
      <c r="F33" s="35"/>
      <c r="G33" s="35"/>
      <c r="H33" s="35"/>
      <c r="I33" s="35"/>
      <c r="J33" s="35"/>
      <c r="K33" s="189"/>
    </row>
    <row r="34" spans="1:11" ht="15.75" customHeight="1" x14ac:dyDescent="0.3">
      <c r="A34" s="35"/>
      <c r="B34" s="189"/>
      <c r="C34" s="189"/>
      <c r="D34" s="189"/>
      <c r="E34" s="189"/>
      <c r="F34" s="35"/>
      <c r="G34" s="35"/>
      <c r="H34" s="35"/>
      <c r="I34" s="35"/>
      <c r="J34" s="35"/>
      <c r="K34" s="189"/>
    </row>
    <row r="35" spans="1:11" ht="15.75" customHeight="1" x14ac:dyDescent="0.3">
      <c r="A35" s="35"/>
      <c r="B35" s="189"/>
      <c r="C35" s="189"/>
      <c r="D35" s="189"/>
      <c r="E35" s="189"/>
      <c r="F35" s="35"/>
      <c r="G35" s="35"/>
      <c r="H35" s="35"/>
      <c r="I35" s="35"/>
      <c r="J35" s="35"/>
      <c r="K35" s="189"/>
    </row>
    <row r="36" spans="1:11" ht="15.75" customHeight="1" x14ac:dyDescent="0.3">
      <c r="A36" s="35"/>
      <c r="B36" s="189"/>
      <c r="C36" s="189"/>
      <c r="D36" s="189"/>
      <c r="E36" s="189"/>
      <c r="F36" s="35"/>
      <c r="G36" s="35"/>
      <c r="H36" s="35"/>
      <c r="I36" s="35"/>
      <c r="J36" s="35"/>
      <c r="K36" s="189"/>
    </row>
    <row r="37" spans="1:11" ht="15.75" customHeight="1" x14ac:dyDescent="0.3">
      <c r="A37" s="35"/>
      <c r="B37" s="189"/>
      <c r="C37" s="189"/>
      <c r="D37" s="189"/>
      <c r="E37" s="189"/>
      <c r="F37" s="35"/>
      <c r="G37" s="35"/>
      <c r="H37" s="35"/>
      <c r="I37" s="35"/>
      <c r="J37" s="35"/>
      <c r="K37" s="189"/>
    </row>
    <row r="38" spans="1:11" ht="15.75" customHeight="1" x14ac:dyDescent="0.3">
      <c r="A38" s="35"/>
      <c r="B38" s="189"/>
      <c r="C38" s="189"/>
      <c r="D38" s="189"/>
      <c r="E38" s="189"/>
      <c r="F38" s="35"/>
      <c r="G38" s="35"/>
      <c r="H38" s="35"/>
      <c r="I38" s="35"/>
      <c r="J38" s="35"/>
      <c r="K38" s="189"/>
    </row>
    <row r="39" spans="1:11" ht="15" customHeight="1" x14ac:dyDescent="0.3">
      <c r="A39" s="35"/>
      <c r="B39" s="189"/>
      <c r="C39" s="189"/>
      <c r="D39" s="189"/>
      <c r="E39" s="189"/>
      <c r="F39" s="35"/>
      <c r="G39" s="35"/>
      <c r="H39" s="35"/>
      <c r="I39" s="35"/>
      <c r="J39" s="35"/>
      <c r="K39" s="189"/>
    </row>
    <row r="40" spans="1:11" ht="15" customHeight="1" x14ac:dyDescent="0.3">
      <c r="A40" s="35"/>
      <c r="B40" s="189"/>
      <c r="C40" s="189"/>
      <c r="D40" s="189"/>
      <c r="E40" s="189"/>
      <c r="F40" s="35"/>
      <c r="G40" s="35"/>
      <c r="H40" s="35"/>
      <c r="I40" s="35"/>
      <c r="J40" s="35"/>
      <c r="K40" s="189"/>
    </row>
    <row r="41" spans="1:11" ht="15.75" customHeight="1" x14ac:dyDescent="0.25">
      <c r="A41" s="28"/>
      <c r="B41" s="190"/>
      <c r="C41" s="28"/>
      <c r="D41" s="28"/>
      <c r="E41" s="28"/>
      <c r="F41" s="28"/>
      <c r="G41" s="28"/>
      <c r="H41" s="28"/>
      <c r="I41" s="28"/>
      <c r="J41" s="28"/>
      <c r="K41" s="28"/>
    </row>
    <row r="42" spans="1:11" ht="15.75" customHeight="1" x14ac:dyDescent="0.3">
      <c r="A42" s="35"/>
      <c r="B42" s="189"/>
      <c r="C42" s="189"/>
      <c r="D42" s="189"/>
      <c r="E42" s="189"/>
      <c r="F42" s="35"/>
      <c r="G42" s="35"/>
      <c r="H42" s="35"/>
      <c r="I42" s="35"/>
      <c r="J42" s="35"/>
      <c r="K42" s="189"/>
    </row>
    <row r="43" spans="1:11" ht="15.75" customHeight="1" x14ac:dyDescent="0.3">
      <c r="A43" s="35"/>
      <c r="B43" s="189"/>
      <c r="C43" s="189"/>
      <c r="D43" s="189"/>
      <c r="E43" s="189"/>
      <c r="F43" s="35"/>
      <c r="G43" s="35"/>
      <c r="H43" s="35"/>
      <c r="I43" s="35"/>
      <c r="J43" s="35"/>
      <c r="K43" s="189"/>
    </row>
    <row r="44" spans="1:11" ht="15.75" customHeight="1" x14ac:dyDescent="0.3">
      <c r="A44" s="35"/>
      <c r="B44" s="189"/>
      <c r="C44" s="189"/>
      <c r="D44" s="189"/>
      <c r="E44" s="189"/>
      <c r="F44" s="35"/>
      <c r="G44" s="35"/>
      <c r="H44" s="35"/>
      <c r="I44" s="35"/>
      <c r="J44" s="35"/>
      <c r="K44" s="189"/>
    </row>
    <row r="45" spans="1:11" ht="15.75" customHeight="1" x14ac:dyDescent="0.3">
      <c r="A45" s="35"/>
      <c r="B45" s="189"/>
      <c r="C45" s="189"/>
      <c r="D45" s="189"/>
      <c r="E45" s="189"/>
      <c r="F45" s="35"/>
      <c r="G45" s="35"/>
      <c r="H45" s="35"/>
      <c r="I45" s="35"/>
      <c r="J45" s="35"/>
      <c r="K45" s="189"/>
    </row>
    <row r="46" spans="1:11" ht="15.75" customHeight="1" x14ac:dyDescent="0.3">
      <c r="A46" s="35"/>
      <c r="B46" s="189"/>
      <c r="C46" s="189"/>
      <c r="D46" s="189"/>
      <c r="E46" s="189"/>
      <c r="F46" s="35"/>
      <c r="G46" s="35"/>
      <c r="H46" s="35"/>
      <c r="I46" s="35"/>
      <c r="J46" s="35"/>
      <c r="K46" s="189"/>
    </row>
    <row r="47" spans="1:11" ht="15.75" customHeight="1" x14ac:dyDescent="0.3">
      <c r="A47" s="35"/>
      <c r="B47" s="189"/>
      <c r="C47" s="189"/>
      <c r="D47" s="189"/>
      <c r="E47" s="189"/>
      <c r="F47" s="35"/>
      <c r="G47" s="35"/>
      <c r="H47" s="35"/>
      <c r="I47" s="35"/>
      <c r="J47" s="35"/>
      <c r="K47" s="189"/>
    </row>
    <row r="48" spans="1:11" ht="15.75" customHeight="1" x14ac:dyDescent="0.3">
      <c r="A48" s="35"/>
      <c r="B48" s="189"/>
      <c r="C48" s="189"/>
      <c r="D48" s="189"/>
      <c r="E48" s="189"/>
      <c r="F48" s="35"/>
      <c r="G48" s="35"/>
      <c r="H48" s="35"/>
      <c r="I48" s="35"/>
      <c r="J48" s="35"/>
      <c r="K48" s="189"/>
    </row>
    <row r="49" spans="1:11" ht="15.75" customHeight="1" x14ac:dyDescent="0.3">
      <c r="A49" s="35"/>
      <c r="B49" s="189"/>
      <c r="C49" s="189"/>
      <c r="D49" s="189"/>
      <c r="E49" s="189"/>
      <c r="F49" s="35"/>
      <c r="G49" s="35"/>
      <c r="H49" s="35"/>
      <c r="I49" s="35"/>
      <c r="J49" s="35"/>
      <c r="K49" s="189"/>
    </row>
    <row r="50" spans="1:11" ht="15.75" customHeight="1" x14ac:dyDescent="0.25">
      <c r="A50" s="35"/>
      <c r="B50" s="191"/>
      <c r="C50" s="306"/>
      <c r="D50" s="306"/>
      <c r="E50" s="258"/>
      <c r="F50" s="305"/>
      <c r="G50" s="305"/>
      <c r="H50" s="306"/>
      <c r="I50" s="306"/>
      <c r="J50" s="306"/>
      <c r="K50" s="35"/>
    </row>
    <row r="51" spans="1:11" ht="15.75" customHeight="1" x14ac:dyDescent="0.2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</row>
    <row r="52" spans="1:11" ht="15.75" customHeight="1" x14ac:dyDescent="0.25">
      <c r="A52" s="205"/>
      <c r="B52" s="139"/>
      <c r="C52" s="139"/>
      <c r="D52" s="139"/>
      <c r="E52" s="259"/>
      <c r="F52" s="139"/>
      <c r="G52" s="139"/>
      <c r="H52" s="139"/>
      <c r="I52" s="139"/>
      <c r="J52" s="206"/>
      <c r="K52" s="139"/>
    </row>
    <row r="53" spans="1:11" ht="15.75" customHeight="1" x14ac:dyDescent="0.25">
      <c r="A53" s="207"/>
      <c r="B53" s="139"/>
      <c r="C53" s="139"/>
      <c r="D53" s="139"/>
      <c r="E53" s="259"/>
      <c r="F53" s="207"/>
      <c r="G53" s="139"/>
      <c r="H53" s="139"/>
      <c r="I53" s="139"/>
      <c r="J53" s="207"/>
      <c r="K53" s="139"/>
    </row>
    <row r="54" spans="1:11" ht="15.75" customHeight="1" x14ac:dyDescent="0.25">
      <c r="A54" s="208"/>
      <c r="B54" s="208"/>
      <c r="C54" s="208"/>
      <c r="D54" s="208"/>
      <c r="E54" s="208"/>
      <c r="F54" s="208"/>
      <c r="G54" s="209"/>
      <c r="H54" s="210"/>
      <c r="I54" s="211"/>
      <c r="J54" s="208"/>
      <c r="K54" s="208"/>
    </row>
    <row r="55" spans="1:11" ht="15.75" customHeight="1" x14ac:dyDescent="0.25">
      <c r="A55" s="208"/>
      <c r="B55" s="208"/>
      <c r="C55" s="208"/>
      <c r="D55" s="208"/>
      <c r="E55" s="208"/>
      <c r="F55" s="208"/>
      <c r="G55" s="208"/>
      <c r="H55" s="208"/>
      <c r="I55" s="208"/>
      <c r="J55" s="208"/>
      <c r="K55" s="208"/>
    </row>
    <row r="56" spans="1:11" ht="15.75" customHeight="1" x14ac:dyDescent="0.25">
      <c r="A56" s="28"/>
      <c r="B56" s="190"/>
      <c r="C56" s="28"/>
      <c r="D56" s="28"/>
      <c r="E56" s="28"/>
      <c r="F56" s="28"/>
      <c r="G56" s="28"/>
      <c r="H56" s="28"/>
      <c r="I56" s="28"/>
      <c r="J56" s="28"/>
      <c r="K56" s="28"/>
    </row>
    <row r="57" spans="1:11" ht="15.75" customHeight="1" x14ac:dyDescent="0.3">
      <c r="A57" s="35"/>
      <c r="B57" s="189"/>
      <c r="C57" s="189"/>
      <c r="D57" s="189"/>
      <c r="E57" s="189"/>
      <c r="F57" s="35"/>
      <c r="G57" s="35"/>
      <c r="H57" s="35"/>
      <c r="I57" s="35"/>
      <c r="J57" s="35"/>
      <c r="K57" s="189"/>
    </row>
    <row r="58" spans="1:11" ht="15.75" customHeight="1" x14ac:dyDescent="0.3">
      <c r="A58" s="35"/>
      <c r="B58" s="189"/>
      <c r="C58" s="189"/>
      <c r="D58" s="189"/>
      <c r="E58" s="189"/>
      <c r="F58" s="35"/>
      <c r="G58" s="35"/>
      <c r="H58" s="35"/>
      <c r="I58" s="35"/>
      <c r="J58" s="35"/>
      <c r="K58" s="189"/>
    </row>
    <row r="59" spans="1:11" ht="15.75" customHeight="1" x14ac:dyDescent="0.3">
      <c r="A59" s="35"/>
      <c r="B59" s="189"/>
      <c r="C59" s="189"/>
      <c r="D59" s="189"/>
      <c r="E59" s="189"/>
      <c r="F59" s="35"/>
      <c r="G59" s="35"/>
      <c r="H59" s="35"/>
      <c r="I59" s="35"/>
      <c r="J59" s="35"/>
      <c r="K59" s="189"/>
    </row>
    <row r="60" spans="1:11" ht="15.75" customHeight="1" x14ac:dyDescent="0.3">
      <c r="A60" s="35"/>
      <c r="B60" s="189"/>
      <c r="C60" s="189"/>
      <c r="D60" s="189"/>
      <c r="E60" s="189"/>
      <c r="F60" s="35"/>
      <c r="G60" s="35"/>
      <c r="H60" s="35"/>
      <c r="I60" s="35"/>
      <c r="J60" s="35"/>
      <c r="K60" s="189"/>
    </row>
    <row r="61" spans="1:11" ht="15.6" x14ac:dyDescent="0.3">
      <c r="A61" s="35"/>
      <c r="B61" s="189"/>
      <c r="C61" s="189"/>
      <c r="D61" s="189"/>
      <c r="E61" s="189"/>
      <c r="F61" s="35"/>
      <c r="G61" s="35"/>
      <c r="H61" s="35"/>
      <c r="I61" s="35"/>
      <c r="J61" s="35"/>
      <c r="K61" s="189"/>
    </row>
    <row r="62" spans="1:11" ht="15.6" x14ac:dyDescent="0.3">
      <c r="A62" s="35"/>
      <c r="B62" s="189"/>
      <c r="C62" s="189"/>
      <c r="D62" s="189"/>
      <c r="E62" s="189"/>
      <c r="F62" s="35"/>
      <c r="G62" s="35"/>
      <c r="H62" s="35"/>
      <c r="I62" s="35"/>
      <c r="J62" s="35"/>
      <c r="K62" s="189"/>
    </row>
    <row r="63" spans="1:11" ht="15.6" x14ac:dyDescent="0.3">
      <c r="A63" s="35"/>
      <c r="B63" s="189"/>
      <c r="C63" s="189"/>
      <c r="D63" s="189"/>
      <c r="E63" s="189"/>
      <c r="F63" s="35"/>
      <c r="G63" s="35"/>
      <c r="H63" s="35"/>
      <c r="I63" s="35"/>
      <c r="J63" s="35"/>
      <c r="K63" s="189"/>
    </row>
    <row r="64" spans="1:11" ht="15.6" x14ac:dyDescent="0.3">
      <c r="A64" s="35"/>
      <c r="B64" s="189"/>
      <c r="C64" s="189"/>
      <c r="D64" s="189"/>
      <c r="E64" s="189"/>
      <c r="F64" s="35"/>
      <c r="G64" s="35"/>
      <c r="H64" s="35"/>
      <c r="I64" s="35"/>
      <c r="J64" s="35"/>
      <c r="K64" s="189"/>
    </row>
    <row r="65" spans="1:11" ht="15.6" x14ac:dyDescent="0.3">
      <c r="A65" s="35"/>
      <c r="B65" s="189"/>
      <c r="C65" s="189"/>
      <c r="D65" s="189"/>
      <c r="E65" s="189"/>
      <c r="F65" s="35"/>
      <c r="G65" s="35"/>
      <c r="H65" s="35"/>
      <c r="I65" s="35"/>
      <c r="J65" s="35"/>
      <c r="K65" s="189"/>
    </row>
    <row r="66" spans="1:11" x14ac:dyDescent="0.25">
      <c r="A66" s="28"/>
      <c r="B66" s="190"/>
      <c r="C66" s="28"/>
      <c r="D66" s="28"/>
      <c r="E66" s="28"/>
      <c r="F66" s="28"/>
      <c r="G66" s="28"/>
      <c r="H66" s="28"/>
      <c r="I66" s="28"/>
      <c r="J66" s="28"/>
      <c r="K66" s="28"/>
    </row>
    <row r="67" spans="1:11" ht="15.6" x14ac:dyDescent="0.3">
      <c r="A67" s="35"/>
      <c r="B67" s="189"/>
      <c r="C67" s="189"/>
      <c r="D67" s="189"/>
      <c r="E67" s="189"/>
      <c r="F67" s="35"/>
      <c r="G67" s="35"/>
      <c r="H67" s="35"/>
      <c r="I67" s="35"/>
      <c r="J67" s="35"/>
      <c r="K67" s="189"/>
    </row>
    <row r="68" spans="1:11" ht="15.6" x14ac:dyDescent="0.3">
      <c r="A68" s="35"/>
      <c r="B68" s="189"/>
      <c r="C68" s="189"/>
      <c r="D68" s="189"/>
      <c r="E68" s="189"/>
      <c r="F68" s="35"/>
      <c r="G68" s="35"/>
      <c r="H68" s="35"/>
      <c r="I68" s="35"/>
      <c r="J68" s="35"/>
      <c r="K68" s="189"/>
    </row>
    <row r="69" spans="1:11" ht="15.6" x14ac:dyDescent="0.3">
      <c r="A69" s="35"/>
      <c r="B69" s="189"/>
      <c r="C69" s="189"/>
      <c r="D69" s="189"/>
      <c r="E69" s="189"/>
      <c r="F69" s="35"/>
      <c r="G69" s="35"/>
      <c r="H69" s="35"/>
      <c r="I69" s="35"/>
      <c r="J69" s="35"/>
      <c r="K69" s="189"/>
    </row>
    <row r="70" spans="1:11" ht="15.6" x14ac:dyDescent="0.3">
      <c r="A70" s="35"/>
      <c r="B70" s="189"/>
      <c r="C70" s="189"/>
      <c r="D70" s="189"/>
      <c r="E70" s="189"/>
      <c r="F70" s="35"/>
      <c r="G70" s="35"/>
      <c r="H70" s="35"/>
      <c r="I70" s="35"/>
      <c r="J70" s="35"/>
      <c r="K70" s="189"/>
    </row>
    <row r="71" spans="1:11" ht="15.6" x14ac:dyDescent="0.3">
      <c r="A71" s="35"/>
      <c r="B71" s="189"/>
      <c r="C71" s="189"/>
      <c r="D71" s="189"/>
      <c r="E71" s="189"/>
      <c r="F71" s="35"/>
      <c r="G71" s="35"/>
      <c r="H71" s="35"/>
      <c r="I71" s="35"/>
      <c r="J71" s="35"/>
      <c r="K71" s="189"/>
    </row>
    <row r="72" spans="1:11" ht="15.6" x14ac:dyDescent="0.3">
      <c r="A72" s="35"/>
      <c r="B72" s="189"/>
      <c r="C72" s="189"/>
      <c r="D72" s="189"/>
      <c r="E72" s="189"/>
      <c r="F72" s="35"/>
      <c r="G72" s="35"/>
      <c r="H72" s="35"/>
      <c r="I72" s="35"/>
      <c r="J72" s="35"/>
      <c r="K72" s="189"/>
    </row>
    <row r="73" spans="1:11" ht="15.6" x14ac:dyDescent="0.3">
      <c r="A73" s="35"/>
      <c r="B73" s="189"/>
      <c r="C73" s="189"/>
      <c r="D73" s="189"/>
      <c r="E73" s="189"/>
      <c r="F73" s="35"/>
      <c r="G73" s="35"/>
      <c r="H73" s="35"/>
      <c r="I73" s="35"/>
      <c r="J73" s="35"/>
      <c r="K73" s="189"/>
    </row>
    <row r="74" spans="1:11" ht="15.6" x14ac:dyDescent="0.3">
      <c r="A74" s="35"/>
      <c r="B74" s="189"/>
      <c r="C74" s="189"/>
      <c r="D74" s="189"/>
      <c r="E74" s="189"/>
      <c r="F74" s="35"/>
      <c r="G74" s="35"/>
      <c r="H74" s="35"/>
      <c r="I74" s="35"/>
      <c r="J74" s="35"/>
      <c r="K74" s="189"/>
    </row>
    <row r="75" spans="1:11" ht="15.6" x14ac:dyDescent="0.3">
      <c r="A75" s="35"/>
      <c r="B75" s="189"/>
      <c r="C75" s="189"/>
      <c r="D75" s="189"/>
      <c r="E75" s="189"/>
      <c r="F75" s="35"/>
      <c r="G75" s="35"/>
      <c r="H75" s="35"/>
      <c r="I75" s="35"/>
      <c r="J75" s="35"/>
      <c r="K75" s="189"/>
    </row>
    <row r="76" spans="1:11" x14ac:dyDescent="0.25">
      <c r="A76" s="28"/>
      <c r="B76" s="190"/>
      <c r="C76" s="28"/>
      <c r="D76" s="28"/>
      <c r="E76" s="28"/>
      <c r="F76" s="28"/>
      <c r="G76" s="28"/>
      <c r="H76" s="28"/>
      <c r="I76" s="28"/>
      <c r="J76" s="28"/>
      <c r="K76" s="28"/>
    </row>
    <row r="77" spans="1:11" ht="15.6" x14ac:dyDescent="0.3">
      <c r="A77" s="35"/>
      <c r="B77" s="189"/>
      <c r="C77" s="189"/>
      <c r="D77" s="189"/>
      <c r="E77" s="189"/>
      <c r="F77" s="35"/>
      <c r="G77" s="35"/>
      <c r="H77" s="35"/>
      <c r="I77" s="35"/>
      <c r="J77" s="35"/>
      <c r="K77" s="189"/>
    </row>
    <row r="78" spans="1:11" ht="15.6" x14ac:dyDescent="0.3">
      <c r="A78" s="35"/>
      <c r="B78" s="189"/>
      <c r="C78" s="189"/>
      <c r="D78" s="189"/>
      <c r="E78" s="189"/>
      <c r="F78" s="35"/>
      <c r="G78" s="35"/>
      <c r="H78" s="35"/>
      <c r="I78" s="35"/>
      <c r="J78" s="35"/>
      <c r="K78" s="189"/>
    </row>
    <row r="79" spans="1:11" ht="15.6" x14ac:dyDescent="0.3">
      <c r="A79" s="35"/>
      <c r="B79" s="189"/>
      <c r="C79" s="189"/>
      <c r="D79" s="189"/>
      <c r="E79" s="189"/>
      <c r="F79" s="35"/>
      <c r="G79" s="35"/>
      <c r="H79" s="35"/>
      <c r="I79" s="35"/>
      <c r="J79" s="35"/>
      <c r="K79" s="189"/>
    </row>
    <row r="80" spans="1:11" ht="15.6" x14ac:dyDescent="0.3">
      <c r="A80" s="35"/>
      <c r="B80" s="189"/>
      <c r="C80" s="189"/>
      <c r="D80" s="189"/>
      <c r="E80" s="189"/>
      <c r="F80" s="35"/>
      <c r="G80" s="35"/>
      <c r="H80" s="35"/>
      <c r="I80" s="35"/>
      <c r="J80" s="35"/>
      <c r="K80" s="189"/>
    </row>
    <row r="81" spans="1:11" ht="15.6" x14ac:dyDescent="0.3">
      <c r="A81" s="35"/>
      <c r="B81" s="189"/>
      <c r="C81" s="189"/>
      <c r="D81" s="189"/>
      <c r="E81" s="189"/>
      <c r="F81" s="35"/>
      <c r="G81" s="35"/>
      <c r="H81" s="35"/>
      <c r="I81" s="35"/>
      <c r="J81" s="35"/>
      <c r="K81" s="189"/>
    </row>
    <row r="82" spans="1:11" ht="15.6" x14ac:dyDescent="0.3">
      <c r="A82" s="35"/>
      <c r="B82" s="189"/>
      <c r="C82" s="189"/>
      <c r="D82" s="189"/>
      <c r="E82" s="189"/>
      <c r="F82" s="35"/>
      <c r="G82" s="35"/>
      <c r="H82" s="35"/>
      <c r="I82" s="35"/>
      <c r="J82" s="35"/>
      <c r="K82" s="189"/>
    </row>
    <row r="83" spans="1:11" ht="15.6" x14ac:dyDescent="0.3">
      <c r="A83" s="35"/>
      <c r="B83" s="189"/>
      <c r="C83" s="189"/>
      <c r="D83" s="189"/>
      <c r="E83" s="189"/>
      <c r="F83" s="35"/>
      <c r="G83" s="35"/>
      <c r="H83" s="35"/>
      <c r="I83" s="35"/>
      <c r="J83" s="35"/>
      <c r="K83" s="189"/>
    </row>
    <row r="84" spans="1:11" ht="15.6" x14ac:dyDescent="0.3">
      <c r="A84" s="35"/>
      <c r="B84" s="189"/>
      <c r="C84" s="189"/>
      <c r="D84" s="189"/>
      <c r="E84" s="189"/>
      <c r="F84" s="35"/>
      <c r="G84" s="35"/>
      <c r="H84" s="35"/>
      <c r="I84" s="35"/>
      <c r="J84" s="35"/>
      <c r="K84" s="189"/>
    </row>
    <row r="85" spans="1:11" ht="15.6" x14ac:dyDescent="0.3">
      <c r="A85" s="35"/>
      <c r="B85" s="189"/>
      <c r="C85" s="189"/>
      <c r="D85" s="189"/>
      <c r="E85" s="189"/>
      <c r="F85" s="35"/>
      <c r="G85" s="35"/>
      <c r="H85" s="35"/>
      <c r="I85" s="35"/>
      <c r="J85" s="35"/>
      <c r="K85" s="189"/>
    </row>
    <row r="86" spans="1:11" x14ac:dyDescent="0.25">
      <c r="A86" s="28"/>
      <c r="B86" s="190"/>
      <c r="C86" s="28"/>
      <c r="D86" s="28"/>
      <c r="E86" s="28"/>
      <c r="F86" s="28"/>
      <c r="G86" s="28"/>
      <c r="H86" s="28"/>
      <c r="I86" s="28"/>
      <c r="J86" s="28"/>
      <c r="K86" s="28"/>
    </row>
    <row r="87" spans="1:11" ht="15.6" x14ac:dyDescent="0.3">
      <c r="A87" s="35"/>
      <c r="B87" s="189"/>
      <c r="C87" s="189"/>
      <c r="D87" s="189"/>
      <c r="E87" s="189"/>
      <c r="F87" s="35"/>
      <c r="G87" s="35"/>
      <c r="H87" s="35"/>
      <c r="I87" s="35"/>
      <c r="J87" s="35"/>
      <c r="K87" s="189"/>
    </row>
    <row r="88" spans="1:11" ht="15.6" x14ac:dyDescent="0.3">
      <c r="A88" s="35"/>
      <c r="B88" s="189"/>
      <c r="C88" s="189"/>
      <c r="D88" s="189"/>
      <c r="E88" s="189"/>
      <c r="F88" s="35"/>
      <c r="G88" s="35"/>
      <c r="H88" s="35"/>
      <c r="I88" s="35"/>
      <c r="J88" s="35"/>
      <c r="K88" s="189"/>
    </row>
    <row r="89" spans="1:11" ht="15.6" x14ac:dyDescent="0.3">
      <c r="A89" s="35"/>
      <c r="B89" s="189"/>
      <c r="C89" s="189"/>
      <c r="D89" s="189"/>
      <c r="E89" s="189"/>
      <c r="F89" s="35"/>
      <c r="G89" s="35"/>
      <c r="H89" s="35"/>
      <c r="I89" s="35"/>
      <c r="J89" s="35"/>
      <c r="K89" s="189"/>
    </row>
    <row r="90" spans="1:11" ht="15.6" x14ac:dyDescent="0.3">
      <c r="A90" s="35"/>
      <c r="B90" s="189"/>
      <c r="C90" s="189"/>
      <c r="D90" s="189"/>
      <c r="E90" s="189"/>
      <c r="F90" s="35"/>
      <c r="G90" s="35"/>
      <c r="H90" s="35"/>
      <c r="I90" s="35"/>
      <c r="J90" s="35"/>
      <c r="K90" s="189"/>
    </row>
    <row r="91" spans="1:11" ht="15.6" x14ac:dyDescent="0.3">
      <c r="A91" s="35"/>
      <c r="B91" s="189"/>
      <c r="C91" s="189"/>
      <c r="D91" s="189"/>
      <c r="E91" s="189"/>
      <c r="F91" s="35"/>
      <c r="G91" s="35"/>
      <c r="H91" s="35"/>
      <c r="I91" s="35"/>
      <c r="J91" s="35"/>
      <c r="K91" s="189"/>
    </row>
    <row r="92" spans="1:11" ht="15.6" x14ac:dyDescent="0.3">
      <c r="A92" s="35"/>
      <c r="B92" s="189"/>
      <c r="C92" s="189"/>
      <c r="D92" s="189"/>
      <c r="E92" s="189"/>
      <c r="F92" s="35"/>
      <c r="G92" s="35"/>
      <c r="H92" s="35"/>
      <c r="I92" s="35"/>
      <c r="J92" s="35"/>
      <c r="K92" s="189"/>
    </row>
    <row r="93" spans="1:11" ht="15.6" x14ac:dyDescent="0.3">
      <c r="A93" s="35"/>
      <c r="B93" s="189"/>
      <c r="C93" s="189"/>
      <c r="D93" s="189"/>
      <c r="E93" s="189"/>
      <c r="F93" s="35"/>
      <c r="G93" s="35"/>
      <c r="H93" s="35"/>
      <c r="I93" s="35"/>
      <c r="J93" s="35"/>
      <c r="K93" s="189"/>
    </row>
    <row r="94" spans="1:11" ht="15.6" x14ac:dyDescent="0.3">
      <c r="A94" s="35"/>
      <c r="B94" s="189"/>
      <c r="C94" s="189"/>
      <c r="D94" s="189"/>
      <c r="E94" s="189"/>
      <c r="F94" s="35"/>
      <c r="G94" s="35"/>
      <c r="H94" s="35"/>
      <c r="I94" s="35"/>
      <c r="J94" s="35"/>
      <c r="K94" s="189"/>
    </row>
    <row r="95" spans="1:11" x14ac:dyDescent="0.25">
      <c r="A95" s="35"/>
      <c r="B95" s="191"/>
      <c r="C95" s="306"/>
      <c r="D95" s="306"/>
      <c r="E95" s="258"/>
      <c r="F95" s="305"/>
      <c r="G95" s="305"/>
      <c r="H95" s="306"/>
      <c r="I95" s="306"/>
      <c r="J95" s="306"/>
      <c r="K95" s="35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  <row r="1277" spans="1:11" x14ac:dyDescent="0.25">
      <c r="A1277" s="28"/>
      <c r="B1277" s="28"/>
      <c r="C1277" s="28"/>
      <c r="D1277" s="28"/>
      <c r="E1277" s="28"/>
      <c r="F1277" s="28"/>
      <c r="G1277" s="28"/>
      <c r="H1277" s="28"/>
      <c r="I1277" s="28"/>
      <c r="J1277" s="28"/>
      <c r="K1277" s="28"/>
    </row>
    <row r="1278" spans="1:11" x14ac:dyDescent="0.25">
      <c r="A1278" s="28"/>
      <c r="B1278" s="28"/>
      <c r="C1278" s="28"/>
      <c r="D1278" s="28"/>
      <c r="E1278" s="28"/>
      <c r="F1278" s="28"/>
      <c r="G1278" s="28"/>
      <c r="H1278" s="28"/>
      <c r="I1278" s="28"/>
      <c r="J1278" s="28"/>
      <c r="K1278" s="28"/>
    </row>
    <row r="1279" spans="1:11" x14ac:dyDescent="0.25">
      <c r="A1279" s="28"/>
      <c r="B1279" s="28"/>
      <c r="C1279" s="28"/>
      <c r="D1279" s="28"/>
      <c r="E1279" s="28"/>
      <c r="F1279" s="28"/>
      <c r="G1279" s="28"/>
      <c r="H1279" s="28"/>
      <c r="I1279" s="28"/>
      <c r="J1279" s="28"/>
      <c r="K1279" s="28"/>
    </row>
    <row r="1280" spans="1:11" x14ac:dyDescent="0.25">
      <c r="A1280" s="28"/>
      <c r="B1280" s="28"/>
      <c r="C1280" s="28"/>
      <c r="D1280" s="28"/>
      <c r="E1280" s="28"/>
      <c r="F1280" s="28"/>
      <c r="G1280" s="28"/>
      <c r="H1280" s="28"/>
      <c r="I1280" s="28"/>
      <c r="J1280" s="28"/>
      <c r="K1280" s="28"/>
    </row>
    <row r="1281" spans="1:11" x14ac:dyDescent="0.25">
      <c r="A1281" s="28"/>
      <c r="B1281" s="28"/>
      <c r="C1281" s="28"/>
      <c r="D1281" s="28"/>
      <c r="E1281" s="28"/>
      <c r="F1281" s="28"/>
      <c r="G1281" s="28"/>
      <c r="H1281" s="28"/>
      <c r="I1281" s="28"/>
      <c r="J1281" s="28"/>
      <c r="K1281" s="28"/>
    </row>
    <row r="1282" spans="1:11" x14ac:dyDescent="0.25">
      <c r="A1282" s="28"/>
      <c r="B1282" s="28"/>
      <c r="C1282" s="28"/>
      <c r="D1282" s="28"/>
      <c r="E1282" s="28"/>
      <c r="F1282" s="28"/>
      <c r="G1282" s="28"/>
      <c r="H1282" s="28"/>
      <c r="I1282" s="28"/>
      <c r="J1282" s="28"/>
      <c r="K1282" s="28"/>
    </row>
    <row r="1283" spans="1:11" x14ac:dyDescent="0.25">
      <c r="A1283" s="28"/>
      <c r="B1283" s="28"/>
      <c r="C1283" s="28"/>
      <c r="D1283" s="28"/>
      <c r="E1283" s="28"/>
      <c r="F1283" s="28"/>
      <c r="G1283" s="28"/>
      <c r="H1283" s="28"/>
      <c r="I1283" s="28"/>
      <c r="J1283" s="28"/>
      <c r="K1283" s="28"/>
    </row>
    <row r="1284" spans="1:11" x14ac:dyDescent="0.25">
      <c r="A1284" s="28"/>
      <c r="B1284" s="28"/>
      <c r="C1284" s="28"/>
      <c r="D1284" s="28"/>
      <c r="E1284" s="28"/>
      <c r="F1284" s="28"/>
      <c r="G1284" s="28"/>
      <c r="H1284" s="28"/>
      <c r="I1284" s="28"/>
      <c r="J1284" s="28"/>
      <c r="K1284" s="28"/>
    </row>
    <row r="1285" spans="1:11" x14ac:dyDescent="0.25">
      <c r="A1285" s="28"/>
      <c r="B1285" s="28"/>
      <c r="C1285" s="28"/>
      <c r="D1285" s="28"/>
      <c r="E1285" s="28"/>
      <c r="F1285" s="28"/>
      <c r="G1285" s="28"/>
      <c r="H1285" s="28"/>
      <c r="I1285" s="28"/>
      <c r="J1285" s="28"/>
      <c r="K1285" s="28"/>
    </row>
    <row r="1286" spans="1:11" x14ac:dyDescent="0.25">
      <c r="A1286" s="28"/>
      <c r="B1286" s="28"/>
      <c r="C1286" s="28"/>
      <c r="D1286" s="28"/>
      <c r="E1286" s="28"/>
      <c r="F1286" s="28"/>
      <c r="G1286" s="28"/>
      <c r="H1286" s="28"/>
      <c r="I1286" s="28"/>
      <c r="J1286" s="28"/>
      <c r="K1286" s="28"/>
    </row>
    <row r="1287" spans="1:11" x14ac:dyDescent="0.25">
      <c r="A1287" s="28"/>
      <c r="B1287" s="28"/>
      <c r="C1287" s="28"/>
      <c r="D1287" s="28"/>
      <c r="E1287" s="28"/>
      <c r="F1287" s="28"/>
      <c r="G1287" s="28"/>
      <c r="H1287" s="28"/>
      <c r="I1287" s="28"/>
      <c r="J1287" s="28"/>
      <c r="K1287" s="28"/>
    </row>
    <row r="1288" spans="1:11" x14ac:dyDescent="0.25">
      <c r="A1288" s="28"/>
      <c r="B1288" s="28"/>
      <c r="C1288" s="28"/>
      <c r="D1288" s="28"/>
      <c r="E1288" s="28"/>
      <c r="F1288" s="28"/>
      <c r="G1288" s="28"/>
      <c r="H1288" s="28"/>
      <c r="I1288" s="28"/>
      <c r="J1288" s="28"/>
      <c r="K1288" s="28"/>
    </row>
    <row r="1289" spans="1:11" x14ac:dyDescent="0.25">
      <c r="A1289" s="28"/>
      <c r="B1289" s="28"/>
      <c r="C1289" s="28"/>
      <c r="D1289" s="28"/>
      <c r="E1289" s="28"/>
      <c r="F1289" s="28"/>
      <c r="G1289" s="28"/>
      <c r="H1289" s="28"/>
      <c r="I1289" s="28"/>
      <c r="J1289" s="28"/>
      <c r="K1289" s="28"/>
    </row>
    <row r="1290" spans="1:11" x14ac:dyDescent="0.25">
      <c r="A1290" s="28"/>
      <c r="B1290" s="28"/>
      <c r="C1290" s="28"/>
      <c r="D1290" s="28"/>
      <c r="E1290" s="28"/>
      <c r="F1290" s="28"/>
      <c r="G1290" s="28"/>
      <c r="H1290" s="28"/>
      <c r="I1290" s="28"/>
      <c r="J1290" s="28"/>
      <c r="K1290" s="28"/>
    </row>
    <row r="1291" spans="1:11" x14ac:dyDescent="0.25">
      <c r="A1291" s="28"/>
      <c r="B1291" s="28"/>
      <c r="C1291" s="28"/>
      <c r="D1291" s="28"/>
      <c r="E1291" s="28"/>
      <c r="F1291" s="28"/>
      <c r="G1291" s="28"/>
      <c r="H1291" s="28"/>
      <c r="I1291" s="28"/>
      <c r="J1291" s="28"/>
      <c r="K1291" s="28"/>
    </row>
    <row r="1292" spans="1:11" x14ac:dyDescent="0.25">
      <c r="A1292" s="28"/>
      <c r="B1292" s="28"/>
      <c r="C1292" s="28"/>
      <c r="D1292" s="28"/>
      <c r="E1292" s="28"/>
      <c r="F1292" s="28"/>
      <c r="G1292" s="28"/>
      <c r="H1292" s="28"/>
      <c r="I1292" s="28"/>
      <c r="J1292" s="28"/>
      <c r="K1292" s="28"/>
    </row>
    <row r="1293" spans="1:11" x14ac:dyDescent="0.25">
      <c r="A1293" s="28"/>
      <c r="B1293" s="28"/>
      <c r="C1293" s="28"/>
      <c r="D1293" s="28"/>
      <c r="E1293" s="28"/>
      <c r="F1293" s="28"/>
      <c r="G1293" s="28"/>
      <c r="H1293" s="28"/>
      <c r="I1293" s="28"/>
      <c r="J1293" s="28"/>
      <c r="K1293" s="28"/>
    </row>
    <row r="1294" spans="1:11" x14ac:dyDescent="0.25">
      <c r="A1294" s="28"/>
      <c r="B1294" s="28"/>
      <c r="C1294" s="28"/>
      <c r="D1294" s="28"/>
      <c r="E1294" s="28"/>
      <c r="F1294" s="28"/>
      <c r="G1294" s="28"/>
      <c r="H1294" s="28"/>
      <c r="I1294" s="28"/>
      <c r="J1294" s="28"/>
      <c r="K1294" s="28"/>
    </row>
    <row r="1295" spans="1:11" x14ac:dyDescent="0.25">
      <c r="A1295" s="28"/>
      <c r="B1295" s="28"/>
      <c r="C1295" s="28"/>
      <c r="D1295" s="28"/>
      <c r="E1295" s="28"/>
      <c r="F1295" s="28"/>
      <c r="G1295" s="28"/>
      <c r="H1295" s="28"/>
      <c r="I1295" s="28"/>
      <c r="J1295" s="28"/>
      <c r="K1295" s="28"/>
    </row>
    <row r="1296" spans="1:11" x14ac:dyDescent="0.25">
      <c r="A1296" s="28"/>
      <c r="B1296" s="28"/>
      <c r="C1296" s="28"/>
      <c r="D1296" s="28"/>
      <c r="E1296" s="28"/>
      <c r="F1296" s="28"/>
      <c r="G1296" s="28"/>
      <c r="H1296" s="28"/>
      <c r="I1296" s="28"/>
      <c r="J1296" s="28"/>
      <c r="K1296" s="28"/>
    </row>
    <row r="1297" spans="1:11" x14ac:dyDescent="0.25">
      <c r="A1297" s="28"/>
      <c r="B1297" s="28"/>
      <c r="C1297" s="28"/>
      <c r="D1297" s="28"/>
      <c r="E1297" s="28"/>
      <c r="F1297" s="28"/>
      <c r="G1297" s="28"/>
      <c r="H1297" s="28"/>
      <c r="I1297" s="28"/>
      <c r="J1297" s="28"/>
      <c r="K1297" s="28"/>
    </row>
    <row r="1298" spans="1:11" x14ac:dyDescent="0.25">
      <c r="A1298" s="28"/>
      <c r="B1298" s="28"/>
      <c r="C1298" s="28"/>
      <c r="D1298" s="28"/>
      <c r="E1298" s="28"/>
      <c r="F1298" s="28"/>
      <c r="G1298" s="28"/>
      <c r="H1298" s="28"/>
      <c r="I1298" s="28"/>
      <c r="J1298" s="28"/>
      <c r="K1298" s="28"/>
    </row>
    <row r="1299" spans="1:11" x14ac:dyDescent="0.25">
      <c r="A1299" s="28"/>
      <c r="B1299" s="28"/>
      <c r="C1299" s="28"/>
      <c r="D1299" s="28"/>
      <c r="E1299" s="28"/>
      <c r="F1299" s="28"/>
      <c r="G1299" s="28"/>
      <c r="H1299" s="28"/>
      <c r="I1299" s="28"/>
      <c r="J1299" s="28"/>
      <c r="K1299" s="28"/>
    </row>
    <row r="1300" spans="1:11" x14ac:dyDescent="0.25">
      <c r="A1300" s="28"/>
      <c r="B1300" s="28"/>
      <c r="C1300" s="28"/>
      <c r="D1300" s="28"/>
      <c r="E1300" s="28"/>
      <c r="F1300" s="28"/>
      <c r="G1300" s="28"/>
      <c r="H1300" s="28"/>
      <c r="I1300" s="28"/>
      <c r="J1300" s="28"/>
      <c r="K1300" s="28"/>
    </row>
    <row r="1301" spans="1:11" x14ac:dyDescent="0.25">
      <c r="A1301" s="28"/>
      <c r="B1301" s="28"/>
      <c r="C1301" s="28"/>
      <c r="D1301" s="28"/>
      <c r="E1301" s="28"/>
      <c r="F1301" s="28"/>
      <c r="G1301" s="28"/>
      <c r="H1301" s="28"/>
      <c r="I1301" s="28"/>
      <c r="J1301" s="28"/>
      <c r="K1301" s="28"/>
    </row>
    <row r="1302" spans="1:11" x14ac:dyDescent="0.25">
      <c r="A1302" s="28"/>
      <c r="B1302" s="28"/>
      <c r="C1302" s="28"/>
      <c r="D1302" s="28"/>
      <c r="E1302" s="28"/>
      <c r="F1302" s="28"/>
      <c r="G1302" s="28"/>
      <c r="H1302" s="28"/>
      <c r="I1302" s="28"/>
      <c r="J1302" s="28"/>
      <c r="K1302" s="28"/>
    </row>
    <row r="1303" spans="1:11" x14ac:dyDescent="0.25">
      <c r="A1303" s="28"/>
      <c r="B1303" s="28"/>
      <c r="C1303" s="28"/>
      <c r="D1303" s="28"/>
      <c r="E1303" s="28"/>
      <c r="F1303" s="28"/>
      <c r="G1303" s="28"/>
      <c r="H1303" s="28"/>
      <c r="I1303" s="28"/>
      <c r="J1303" s="28"/>
      <c r="K1303" s="28"/>
    </row>
    <row r="1304" spans="1:11" x14ac:dyDescent="0.25">
      <c r="A1304" s="28"/>
      <c r="B1304" s="28"/>
      <c r="C1304" s="28"/>
      <c r="D1304" s="28"/>
      <c r="E1304" s="28"/>
      <c r="F1304" s="28"/>
      <c r="G1304" s="28"/>
      <c r="H1304" s="28"/>
      <c r="I1304" s="28"/>
      <c r="J1304" s="28"/>
      <c r="K1304" s="28"/>
    </row>
    <row r="1305" spans="1:11" x14ac:dyDescent="0.25">
      <c r="A1305" s="28"/>
      <c r="B1305" s="28"/>
      <c r="C1305" s="28"/>
      <c r="D1305" s="28"/>
      <c r="E1305" s="28"/>
      <c r="F1305" s="28"/>
      <c r="G1305" s="28"/>
      <c r="H1305" s="28"/>
      <c r="I1305" s="28"/>
      <c r="J1305" s="28"/>
      <c r="K1305" s="28"/>
    </row>
    <row r="1306" spans="1:11" x14ac:dyDescent="0.25">
      <c r="A1306" s="28"/>
      <c r="B1306" s="28"/>
      <c r="C1306" s="28"/>
      <c r="D1306" s="28"/>
      <c r="E1306" s="28"/>
      <c r="F1306" s="28"/>
      <c r="G1306" s="28"/>
      <c r="H1306" s="28"/>
      <c r="I1306" s="28"/>
      <c r="J1306" s="28"/>
      <c r="K1306" s="28"/>
    </row>
    <row r="1307" spans="1:11" x14ac:dyDescent="0.25">
      <c r="A1307" s="28"/>
      <c r="B1307" s="28"/>
      <c r="C1307" s="28"/>
      <c r="D1307" s="28"/>
      <c r="E1307" s="28"/>
      <c r="F1307" s="28"/>
      <c r="G1307" s="28"/>
      <c r="H1307" s="28"/>
      <c r="I1307" s="28"/>
      <c r="J1307" s="28"/>
      <c r="K1307" s="28"/>
    </row>
    <row r="1308" spans="1:11" x14ac:dyDescent="0.25">
      <c r="A1308" s="28"/>
      <c r="B1308" s="28"/>
      <c r="C1308" s="28"/>
      <c r="D1308" s="28"/>
      <c r="E1308" s="28"/>
      <c r="F1308" s="28"/>
      <c r="G1308" s="28"/>
      <c r="H1308" s="28"/>
      <c r="I1308" s="28"/>
      <c r="J1308" s="28"/>
      <c r="K1308" s="28"/>
    </row>
    <row r="1309" spans="1:11" x14ac:dyDescent="0.25">
      <c r="A1309" s="28"/>
      <c r="B1309" s="28"/>
      <c r="C1309" s="28"/>
      <c r="D1309" s="28"/>
      <c r="E1309" s="28"/>
      <c r="F1309" s="28"/>
      <c r="G1309" s="28"/>
      <c r="H1309" s="28"/>
      <c r="I1309" s="28"/>
      <c r="J1309" s="28"/>
      <c r="K1309" s="28"/>
    </row>
    <row r="1310" spans="1:11" x14ac:dyDescent="0.25">
      <c r="A1310" s="28"/>
      <c r="B1310" s="28"/>
      <c r="C1310" s="28"/>
      <c r="D1310" s="28"/>
      <c r="E1310" s="28"/>
      <c r="F1310" s="28"/>
      <c r="G1310" s="28"/>
      <c r="H1310" s="28"/>
      <c r="I1310" s="28"/>
      <c r="J1310" s="28"/>
      <c r="K1310" s="28"/>
    </row>
    <row r="1311" spans="1:11" x14ac:dyDescent="0.25">
      <c r="A1311" s="28"/>
      <c r="B1311" s="28"/>
      <c r="C1311" s="28"/>
      <c r="D1311" s="28"/>
      <c r="E1311" s="28"/>
      <c r="F1311" s="28"/>
      <c r="G1311" s="28"/>
      <c r="H1311" s="28"/>
      <c r="I1311" s="28"/>
      <c r="J1311" s="28"/>
      <c r="K1311" s="28"/>
    </row>
    <row r="1312" spans="1:11" x14ac:dyDescent="0.25">
      <c r="A1312" s="28"/>
      <c r="B1312" s="28"/>
      <c r="C1312" s="28"/>
      <c r="D1312" s="28"/>
      <c r="E1312" s="28"/>
      <c r="F1312" s="28"/>
      <c r="G1312" s="28"/>
      <c r="H1312" s="28"/>
      <c r="I1312" s="28"/>
      <c r="J1312" s="28"/>
      <c r="K1312" s="28"/>
    </row>
    <row r="1313" spans="1:11" x14ac:dyDescent="0.25">
      <c r="A1313" s="28"/>
      <c r="B1313" s="28"/>
      <c r="C1313" s="28"/>
      <c r="D1313" s="28"/>
      <c r="E1313" s="28"/>
      <c r="F1313" s="28"/>
      <c r="G1313" s="28"/>
      <c r="H1313" s="28"/>
      <c r="I1313" s="28"/>
      <c r="J1313" s="28"/>
      <c r="K1313" s="28"/>
    </row>
    <row r="1314" spans="1:11" x14ac:dyDescent="0.25">
      <c r="A1314" s="28"/>
      <c r="B1314" s="28"/>
      <c r="C1314" s="28"/>
      <c r="D1314" s="28"/>
      <c r="E1314" s="28"/>
      <c r="F1314" s="28"/>
      <c r="G1314" s="28"/>
      <c r="H1314" s="28"/>
      <c r="I1314" s="28"/>
      <c r="J1314" s="28"/>
      <c r="K1314" s="28"/>
    </row>
    <row r="1315" spans="1:11" x14ac:dyDescent="0.25">
      <c r="A1315" s="28"/>
      <c r="B1315" s="28"/>
      <c r="C1315" s="28"/>
      <c r="D1315" s="28"/>
      <c r="E1315" s="28"/>
      <c r="F1315" s="28"/>
      <c r="G1315" s="28"/>
      <c r="H1315" s="28"/>
      <c r="I1315" s="28"/>
      <c r="J1315" s="28"/>
      <c r="K1315" s="28"/>
    </row>
    <row r="1316" spans="1:11" x14ac:dyDescent="0.25">
      <c r="A1316" s="28"/>
      <c r="B1316" s="28"/>
      <c r="C1316" s="28"/>
      <c r="D1316" s="28"/>
      <c r="E1316" s="28"/>
      <c r="F1316" s="28"/>
      <c r="G1316" s="28"/>
      <c r="H1316" s="28"/>
      <c r="I1316" s="28"/>
      <c r="J1316" s="28"/>
      <c r="K1316" s="28"/>
    </row>
    <row r="1317" spans="1:11" x14ac:dyDescent="0.25">
      <c r="A1317" s="28"/>
      <c r="B1317" s="28"/>
      <c r="C1317" s="28"/>
      <c r="D1317" s="28"/>
      <c r="E1317" s="28"/>
      <c r="F1317" s="28"/>
      <c r="G1317" s="28"/>
      <c r="H1317" s="28"/>
      <c r="I1317" s="28"/>
      <c r="J1317" s="28"/>
      <c r="K1317" s="28"/>
    </row>
    <row r="1318" spans="1:11" x14ac:dyDescent="0.25">
      <c r="A1318" s="28"/>
      <c r="B1318" s="28"/>
      <c r="C1318" s="28"/>
      <c r="D1318" s="28"/>
      <c r="E1318" s="28"/>
      <c r="F1318" s="28"/>
      <c r="G1318" s="28"/>
      <c r="H1318" s="28"/>
      <c r="I1318" s="28"/>
      <c r="J1318" s="28"/>
      <c r="K1318" s="28"/>
    </row>
    <row r="1319" spans="1:11" x14ac:dyDescent="0.25">
      <c r="A1319" s="28"/>
      <c r="B1319" s="28"/>
      <c r="C1319" s="28"/>
      <c r="D1319" s="28"/>
      <c r="E1319" s="28"/>
      <c r="F1319" s="28"/>
      <c r="G1319" s="28"/>
      <c r="H1319" s="28"/>
      <c r="I1319" s="28"/>
      <c r="J1319" s="28"/>
      <c r="K1319" s="28"/>
    </row>
    <row r="1320" spans="1:11" x14ac:dyDescent="0.25">
      <c r="A1320" s="28"/>
      <c r="B1320" s="28"/>
      <c r="C1320" s="28"/>
      <c r="D1320" s="28"/>
      <c r="E1320" s="28"/>
      <c r="F1320" s="28"/>
      <c r="G1320" s="28"/>
      <c r="H1320" s="28"/>
      <c r="I1320" s="28"/>
      <c r="J1320" s="28"/>
      <c r="K1320" s="28"/>
    </row>
    <row r="1321" spans="1:11" x14ac:dyDescent="0.25">
      <c r="A1321" s="28"/>
      <c r="B1321" s="28"/>
      <c r="C1321" s="28"/>
      <c r="D1321" s="28"/>
      <c r="E1321" s="28"/>
      <c r="F1321" s="28"/>
      <c r="G1321" s="28"/>
      <c r="H1321" s="28"/>
      <c r="I1321" s="28"/>
      <c r="J1321" s="28"/>
      <c r="K1321" s="28"/>
    </row>
    <row r="1322" spans="1:11" x14ac:dyDescent="0.25">
      <c r="A1322" s="28"/>
      <c r="B1322" s="28"/>
      <c r="C1322" s="28"/>
      <c r="D1322" s="28"/>
      <c r="E1322" s="28"/>
      <c r="F1322" s="28"/>
      <c r="G1322" s="28"/>
      <c r="H1322" s="28"/>
      <c r="I1322" s="28"/>
      <c r="J1322" s="28"/>
      <c r="K1322" s="28"/>
    </row>
    <row r="1323" spans="1:11" x14ac:dyDescent="0.25">
      <c r="A1323" s="28"/>
      <c r="B1323" s="28"/>
      <c r="C1323" s="28"/>
      <c r="D1323" s="28"/>
      <c r="E1323" s="28"/>
      <c r="F1323" s="28"/>
      <c r="G1323" s="28"/>
      <c r="H1323" s="28"/>
      <c r="I1323" s="28"/>
      <c r="J1323" s="28"/>
      <c r="K1323" s="28"/>
    </row>
    <row r="1324" spans="1:11" x14ac:dyDescent="0.25">
      <c r="A1324" s="28"/>
      <c r="B1324" s="28"/>
      <c r="C1324" s="28"/>
      <c r="D1324" s="28"/>
      <c r="E1324" s="28"/>
      <c r="F1324" s="28"/>
      <c r="G1324" s="28"/>
      <c r="H1324" s="28"/>
      <c r="I1324" s="28"/>
      <c r="J1324" s="28"/>
      <c r="K1324" s="28"/>
    </row>
    <row r="1325" spans="1:11" x14ac:dyDescent="0.25">
      <c r="A1325" s="28"/>
      <c r="B1325" s="28"/>
      <c r="C1325" s="28"/>
      <c r="D1325" s="28"/>
      <c r="E1325" s="28"/>
      <c r="F1325" s="28"/>
      <c r="G1325" s="28"/>
      <c r="H1325" s="28"/>
      <c r="I1325" s="28"/>
      <c r="J1325" s="28"/>
      <c r="K1325" s="28"/>
    </row>
    <row r="1326" spans="1:11" x14ac:dyDescent="0.25">
      <c r="A1326" s="28"/>
      <c r="B1326" s="28"/>
      <c r="C1326" s="28"/>
      <c r="D1326" s="28"/>
      <c r="E1326" s="28"/>
      <c r="F1326" s="28"/>
      <c r="G1326" s="28"/>
      <c r="H1326" s="28"/>
      <c r="I1326" s="28"/>
      <c r="J1326" s="28"/>
      <c r="K1326" s="28"/>
    </row>
    <row r="1327" spans="1:11" x14ac:dyDescent="0.25">
      <c r="A1327" s="28"/>
      <c r="B1327" s="28"/>
      <c r="C1327" s="28"/>
      <c r="D1327" s="28"/>
      <c r="E1327" s="28"/>
      <c r="F1327" s="28"/>
      <c r="G1327" s="28"/>
      <c r="H1327" s="28"/>
      <c r="I1327" s="28"/>
      <c r="J1327" s="28"/>
      <c r="K1327" s="28"/>
    </row>
    <row r="1328" spans="1:11" x14ac:dyDescent="0.25">
      <c r="A1328" s="28"/>
      <c r="B1328" s="28"/>
      <c r="C1328" s="28"/>
      <c r="D1328" s="28"/>
      <c r="E1328" s="28"/>
      <c r="F1328" s="28"/>
      <c r="G1328" s="28"/>
      <c r="H1328" s="28"/>
      <c r="I1328" s="28"/>
      <c r="J1328" s="28"/>
      <c r="K1328" s="28"/>
    </row>
    <row r="1329" spans="1:11" x14ac:dyDescent="0.25">
      <c r="A1329" s="28"/>
      <c r="B1329" s="28"/>
      <c r="C1329" s="28"/>
      <c r="D1329" s="28"/>
      <c r="E1329" s="28"/>
      <c r="F1329" s="28"/>
      <c r="G1329" s="28"/>
      <c r="H1329" s="28"/>
      <c r="I1329" s="28"/>
      <c r="J1329" s="28"/>
      <c r="K1329" s="28"/>
    </row>
  </sheetData>
  <mergeCells count="36">
    <mergeCell ref="A1:AO1"/>
    <mergeCell ref="A2:AO2"/>
    <mergeCell ref="G8:AJ8"/>
    <mergeCell ref="A3:AO3"/>
    <mergeCell ref="F6:AL6"/>
    <mergeCell ref="A6:B6"/>
    <mergeCell ref="A8:A9"/>
    <mergeCell ref="B8:B9"/>
    <mergeCell ref="V9:X9"/>
    <mergeCell ref="S9:U9"/>
    <mergeCell ref="J9:L9"/>
    <mergeCell ref="M9:O9"/>
    <mergeCell ref="P9:R9"/>
    <mergeCell ref="A4:AO4"/>
    <mergeCell ref="A5:AO5"/>
    <mergeCell ref="E8:E9"/>
    <mergeCell ref="H95:J95"/>
    <mergeCell ref="F95:G95"/>
    <mergeCell ref="C95:D95"/>
    <mergeCell ref="C50:D50"/>
    <mergeCell ref="F50:G50"/>
    <mergeCell ref="H50:J50"/>
    <mergeCell ref="A27:AV27"/>
    <mergeCell ref="AH9:AJ9"/>
    <mergeCell ref="Y9:AA9"/>
    <mergeCell ref="AB9:AD9"/>
    <mergeCell ref="A25:AV25"/>
    <mergeCell ref="A26:AV26"/>
    <mergeCell ref="AM8:AM9"/>
    <mergeCell ref="G9:I9"/>
    <mergeCell ref="AE9:AG9"/>
    <mergeCell ref="C8:C9"/>
    <mergeCell ref="D8:D9"/>
    <mergeCell ref="F8:F9"/>
    <mergeCell ref="AN8:AN9"/>
    <mergeCell ref="AO8:AO9"/>
  </mergeCells>
  <phoneticPr fontId="1" type="noConversion"/>
  <printOptions horizontalCentered="1"/>
  <pageMargins left="0" right="0" top="0.52" bottom="0.39370078740157483" header="0.51181102362204722" footer="0.51181102362204722"/>
  <pageSetup paperSize="9" scale="88" orientation="landscape" r:id="rId1"/>
  <headerFooter alignWithMargins="0"/>
  <colBreaks count="1" manualBreakCount="1">
    <brk id="41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A1:AV1309"/>
  <sheetViews>
    <sheetView view="pageBreakPreview" zoomScale="130" zoomScaleNormal="80" zoomScaleSheetLayoutView="130" workbookViewId="0">
      <selection activeCell="D28" sqref="D28"/>
    </sheetView>
  </sheetViews>
  <sheetFormatPr defaultColWidth="9.109375" defaultRowHeight="13.2" outlineLevelRow="1" x14ac:dyDescent="0.25"/>
  <cols>
    <col min="1" max="1" width="3.88671875" style="163" customWidth="1"/>
    <col min="2" max="2" width="25.5546875" style="163" customWidth="1"/>
    <col min="3" max="3" width="10.109375" style="163" customWidth="1"/>
    <col min="4" max="4" width="26.5546875" style="163" customWidth="1"/>
    <col min="5" max="5" width="9.6640625" style="163" customWidth="1"/>
    <col min="6" max="6" width="7.6640625" style="163" customWidth="1"/>
    <col min="7" max="9" width="7.33203125" style="163" customWidth="1"/>
    <col min="10" max="10" width="3.6640625" style="163" customWidth="1"/>
    <col min="11" max="12" width="7.33203125" style="163" customWidth="1"/>
    <col min="13" max="13" width="4" style="163" hidden="1" customWidth="1"/>
    <col min="14" max="14" width="7.33203125" style="163" customWidth="1"/>
    <col min="15" max="15" width="7.109375" style="163" customWidth="1"/>
    <col min="16" max="16" width="5" style="163" customWidth="1"/>
    <col min="17" max="17" width="8.33203125" style="163" customWidth="1"/>
    <col min="18" max="16384" width="9.109375" style="163"/>
  </cols>
  <sheetData>
    <row r="1" spans="1:40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</row>
    <row r="2" spans="1:40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</row>
    <row r="3" spans="1:40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</row>
    <row r="4" spans="1:40" ht="13.8" x14ac:dyDescent="0.25">
      <c r="A4" s="301" t="s">
        <v>211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</row>
    <row r="5" spans="1:40" s="256" customFormat="1" x14ac:dyDescent="0.25">
      <c r="A5" s="301" t="s">
        <v>198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</row>
    <row r="6" spans="1:40" ht="13.8" x14ac:dyDescent="0.25">
      <c r="A6" s="165"/>
      <c r="B6" s="165"/>
      <c r="C6" s="166"/>
      <c r="D6" s="14"/>
      <c r="E6" s="14"/>
      <c r="F6" s="169"/>
      <c r="G6" s="169"/>
      <c r="H6" s="167"/>
      <c r="I6" s="169"/>
      <c r="J6" s="169"/>
      <c r="K6" s="169"/>
      <c r="L6" s="169"/>
      <c r="M6" s="169"/>
      <c r="N6" s="169"/>
      <c r="P6" s="170"/>
      <c r="Q6" s="14" t="s">
        <v>224</v>
      </c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</row>
    <row r="7" spans="1:40" ht="12.75" customHeight="1" x14ac:dyDescent="0.25">
      <c r="A7" s="19"/>
      <c r="B7" s="67" t="s">
        <v>30</v>
      </c>
      <c r="C7" s="166" t="s">
        <v>1487</v>
      </c>
      <c r="D7" s="19" t="str">
        <f>d_1</f>
        <v>28.05.2019г.</v>
      </c>
      <c r="E7" s="19"/>
      <c r="L7" s="171"/>
      <c r="M7" s="12"/>
      <c r="N7" s="12"/>
      <c r="O7" s="12"/>
      <c r="P7" s="12"/>
      <c r="Q7" s="18" t="str">
        <f>d_5</f>
        <v>г. Сочи, ул. Бзугу 2, ст. им. Славы Метревели</v>
      </c>
      <c r="W7" s="172"/>
      <c r="X7" s="173"/>
      <c r="AB7" s="12"/>
      <c r="AC7" s="12"/>
      <c r="AD7" s="12"/>
      <c r="AE7" s="12"/>
      <c r="AF7" s="12"/>
      <c r="AG7" s="12"/>
      <c r="AH7" s="12"/>
      <c r="AI7" s="12"/>
      <c r="AJ7" s="12"/>
      <c r="AK7" s="12"/>
    </row>
    <row r="8" spans="1:40" ht="16.95" customHeight="1" x14ac:dyDescent="0.25">
      <c r="A8" s="310" t="s">
        <v>202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21" t="s">
        <v>7</v>
      </c>
      <c r="H8" s="321"/>
      <c r="I8" s="321"/>
      <c r="J8" s="322" t="s">
        <v>8</v>
      </c>
      <c r="K8" s="321" t="s">
        <v>7</v>
      </c>
      <c r="L8" s="321"/>
      <c r="M8" s="322" t="s">
        <v>8</v>
      </c>
      <c r="N8" s="174" t="s">
        <v>207</v>
      </c>
      <c r="O8" s="310" t="s">
        <v>40</v>
      </c>
      <c r="P8" s="312" t="s">
        <v>53</v>
      </c>
      <c r="Q8" s="312" t="s">
        <v>41</v>
      </c>
    </row>
    <row r="9" spans="1:40" ht="19.2" customHeight="1" x14ac:dyDescent="0.25">
      <c r="A9" s="311"/>
      <c r="B9" s="311"/>
      <c r="C9" s="311"/>
      <c r="D9" s="311"/>
      <c r="E9" s="311"/>
      <c r="F9" s="311"/>
      <c r="G9" s="174">
        <v>1</v>
      </c>
      <c r="H9" s="174">
        <v>2</v>
      </c>
      <c r="I9" s="174">
        <v>3</v>
      </c>
      <c r="J9" s="322"/>
      <c r="K9" s="174">
        <v>4</v>
      </c>
      <c r="L9" s="174">
        <v>5</v>
      </c>
      <c r="M9" s="322"/>
      <c r="N9" s="174">
        <v>6</v>
      </c>
      <c r="O9" s="311"/>
      <c r="P9" s="313"/>
      <c r="Q9" s="313"/>
    </row>
    <row r="10" spans="1:40" x14ac:dyDescent="0.25">
      <c r="A10" s="175" t="s">
        <v>42</v>
      </c>
      <c r="B10" s="176" t="str">
        <f>VLOOKUP($F10,УЧАСТНИКИ!$A$2:$L$1099,3,FALSE)</f>
        <v>Садохина Виктория</v>
      </c>
      <c r="C10" s="180" t="str">
        <f>VLOOKUP($F10,УЧАСТНИКИ!$A$2:$L$1099,4,FALSE)</f>
        <v>18.07.1994</v>
      </c>
      <c r="D10" s="225" t="str">
        <f>VLOOKUP($F10,УЧАСТНИКИ!$A$2:$L$1099,5,FALSE)</f>
        <v xml:space="preserve">Самарская область </v>
      </c>
      <c r="E10" s="264" t="str">
        <f>VLOOKUP($F10,УЧАСТНИКИ!$A$2:$L$1099,8,FALSE)</f>
        <v>КМС</v>
      </c>
      <c r="F10" s="175" t="s">
        <v>1404</v>
      </c>
      <c r="G10" s="175"/>
      <c r="H10" s="175"/>
      <c r="I10" s="175"/>
      <c r="J10" s="175"/>
      <c r="K10" s="178"/>
      <c r="L10" s="179"/>
      <c r="M10" s="179"/>
      <c r="N10" s="179"/>
      <c r="O10" s="179"/>
      <c r="P10" s="179"/>
      <c r="Q10" s="180" t="str">
        <f>VLOOKUP($F10,УЧАСТНИКИ!$A$2:$L$1099,9,FALSE)</f>
        <v>К</v>
      </c>
      <c r="R10" s="181"/>
      <c r="S10" s="181"/>
    </row>
    <row r="11" spans="1:40" hidden="1" outlineLevel="1" x14ac:dyDescent="0.25">
      <c r="A11" s="175"/>
      <c r="B11" s="176"/>
      <c r="C11" s="180"/>
      <c r="D11" s="225"/>
      <c r="E11" s="264"/>
      <c r="F11" s="175"/>
      <c r="G11" s="175"/>
      <c r="H11" s="175"/>
      <c r="I11" s="175"/>
      <c r="J11" s="175"/>
      <c r="K11" s="178"/>
      <c r="L11" s="179"/>
      <c r="M11" s="179"/>
      <c r="N11" s="179"/>
      <c r="O11" s="179"/>
      <c r="P11" s="179"/>
      <c r="Q11" s="180"/>
      <c r="R11" s="181"/>
      <c r="S11" s="181"/>
    </row>
    <row r="12" spans="1:40" collapsed="1" x14ac:dyDescent="0.25">
      <c r="A12" s="175" t="s">
        <v>43</v>
      </c>
      <c r="B12" s="176" t="str">
        <f>VLOOKUP($F12,УЧАСТНИКИ!$A$2:$L$1099,3,FALSE)</f>
        <v>Дрожжина Елизавета</v>
      </c>
      <c r="C12" s="180" t="str">
        <f>VLOOKUP($F12,УЧАСТНИКИ!$A$2:$L$1099,4,FALSE)</f>
        <v>11.02.1998</v>
      </c>
      <c r="D12" s="225" t="str">
        <f>VLOOKUP($F12,УЧАСТНИКИ!$A$2:$L$1099,5,FALSE)</f>
        <v xml:space="preserve">Санкт-Петербург </v>
      </c>
      <c r="E12" s="264" t="str">
        <f>VLOOKUP($F12,УЧАСТНИКИ!$A$2:$L$1099,8,FALSE)</f>
        <v>КМС</v>
      </c>
      <c r="F12" s="175" t="s">
        <v>1358</v>
      </c>
      <c r="G12" s="175"/>
      <c r="H12" s="175"/>
      <c r="I12" s="175"/>
      <c r="J12" s="175"/>
      <c r="K12" s="178"/>
      <c r="L12" s="179"/>
      <c r="M12" s="179"/>
      <c r="N12" s="179"/>
      <c r="O12" s="179"/>
      <c r="P12" s="179"/>
      <c r="Q12" s="180" t="str">
        <f>VLOOKUP($F12,УЧАСТНИКИ!$A$2:$L$1099,9,FALSE)</f>
        <v>л</v>
      </c>
      <c r="R12" s="181"/>
      <c r="S12" s="181"/>
    </row>
    <row r="13" spans="1:40" hidden="1" outlineLevel="1" x14ac:dyDescent="0.25">
      <c r="A13" s="175"/>
      <c r="B13" s="176"/>
      <c r="C13" s="180"/>
      <c r="D13" s="225"/>
      <c r="E13" s="264"/>
      <c r="F13" s="175"/>
      <c r="G13" s="175"/>
      <c r="H13" s="175"/>
      <c r="I13" s="175"/>
      <c r="J13" s="175"/>
      <c r="K13" s="178"/>
      <c r="L13" s="179"/>
      <c r="M13" s="179"/>
      <c r="N13" s="179"/>
      <c r="O13" s="179"/>
      <c r="P13" s="179"/>
      <c r="Q13" s="180"/>
      <c r="R13" s="181"/>
      <c r="S13" s="181"/>
    </row>
    <row r="14" spans="1:40" collapsed="1" x14ac:dyDescent="0.25">
      <c r="A14" s="175" t="s">
        <v>44</v>
      </c>
      <c r="B14" s="176" t="str">
        <f>VLOOKUP($F14,УЧАСТНИКИ!$A$2:$L$1099,3,FALSE)</f>
        <v>Лукьяненкова Полина</v>
      </c>
      <c r="C14" s="180" t="str">
        <f>VLOOKUP($F14,УЧАСТНИКИ!$A$2:$L$1099,4,FALSE)</f>
        <v>15.07.1998</v>
      </c>
      <c r="D14" s="225" t="str">
        <f>VLOOKUP($F14,УЧАСТНИКИ!$A$2:$L$1099,5,FALSE)</f>
        <v xml:space="preserve">Краснодарский край </v>
      </c>
      <c r="E14" s="264" t="str">
        <f>VLOOKUP($F14,УЧАСТНИКИ!$A$2:$L$1099,8,FALSE)</f>
        <v>МС</v>
      </c>
      <c r="F14" s="175" t="s">
        <v>24</v>
      </c>
      <c r="G14" s="175"/>
      <c r="H14" s="175"/>
      <c r="I14" s="175"/>
      <c r="J14" s="175"/>
      <c r="K14" s="178"/>
      <c r="L14" s="179"/>
      <c r="M14" s="179"/>
      <c r="N14" s="179"/>
      <c r="O14" s="179"/>
      <c r="P14" s="179"/>
      <c r="Q14" s="180" t="str">
        <f>VLOOKUP($F14,УЧАСТНИКИ!$A$2:$L$1099,9,FALSE)</f>
        <v>К</v>
      </c>
      <c r="R14" s="181"/>
      <c r="S14" s="181"/>
    </row>
    <row r="15" spans="1:40" hidden="1" outlineLevel="1" x14ac:dyDescent="0.25">
      <c r="A15" s="175"/>
      <c r="B15" s="176"/>
      <c r="C15" s="180"/>
      <c r="D15" s="225"/>
      <c r="E15" s="264"/>
      <c r="F15" s="175"/>
      <c r="G15" s="175"/>
      <c r="H15" s="175"/>
      <c r="I15" s="175"/>
      <c r="J15" s="175"/>
      <c r="K15" s="178"/>
      <c r="L15" s="179"/>
      <c r="M15" s="179"/>
      <c r="N15" s="179"/>
      <c r="O15" s="179"/>
      <c r="P15" s="179"/>
      <c r="Q15" s="180"/>
      <c r="R15" s="181"/>
      <c r="S15" s="181"/>
    </row>
    <row r="16" spans="1:40" collapsed="1" x14ac:dyDescent="0.25">
      <c r="A16" s="175" t="s">
        <v>45</v>
      </c>
      <c r="B16" s="176" t="str">
        <f>VLOOKUP($F16,УЧАСТНИКИ!$A$2:$L$1099,3,FALSE)</f>
        <v>Самитова (Ершова) Виктория</v>
      </c>
      <c r="C16" s="180" t="str">
        <f>VLOOKUP($F16,УЧАСТНИКИ!$A$2:$L$1099,4,FALSE)</f>
        <v>09.09.1994</v>
      </c>
      <c r="D16" s="225" t="str">
        <f>VLOOKUP($F16,УЧАСТНИКИ!$A$2:$L$1099,5,FALSE)</f>
        <v xml:space="preserve">Республика Татарстан </v>
      </c>
      <c r="E16" s="264" t="str">
        <f>VLOOKUP($F16,УЧАСТНИКИ!$A$2:$L$1099,8,FALSE)</f>
        <v>МС</v>
      </c>
      <c r="F16" s="175" t="s">
        <v>1323</v>
      </c>
      <c r="G16" s="175"/>
      <c r="H16" s="175"/>
      <c r="I16" s="175"/>
      <c r="J16" s="175"/>
      <c r="K16" s="178"/>
      <c r="L16" s="179"/>
      <c r="M16" s="179"/>
      <c r="N16" s="179"/>
      <c r="O16" s="179"/>
      <c r="P16" s="179"/>
      <c r="Q16" s="180" t="str">
        <f>VLOOKUP($F16,УЧАСТНИКИ!$A$2:$L$1099,9,FALSE)</f>
        <v>К</v>
      </c>
      <c r="R16" s="181"/>
      <c r="S16" s="181"/>
    </row>
    <row r="17" spans="1:19" hidden="1" outlineLevel="1" x14ac:dyDescent="0.25">
      <c r="A17" s="175"/>
      <c r="B17" s="176"/>
      <c r="C17" s="180"/>
      <c r="D17" s="225"/>
      <c r="E17" s="264"/>
      <c r="F17" s="175"/>
      <c r="G17" s="175"/>
      <c r="H17" s="175"/>
      <c r="I17" s="175"/>
      <c r="J17" s="175"/>
      <c r="K17" s="178"/>
      <c r="L17" s="179"/>
      <c r="M17" s="179"/>
      <c r="N17" s="179"/>
      <c r="O17" s="179"/>
      <c r="P17" s="179"/>
      <c r="Q17" s="180"/>
      <c r="R17" s="181"/>
      <c r="S17" s="181"/>
    </row>
    <row r="18" spans="1:19" collapsed="1" x14ac:dyDescent="0.25">
      <c r="A18" s="175" t="s">
        <v>46</v>
      </c>
      <c r="B18" s="176" t="str">
        <f>VLOOKUP($F18,УЧАСТНИКИ!$A$2:$L$1099,3,FALSE)</f>
        <v>Никулина Яна</v>
      </c>
      <c r="C18" s="180" t="str">
        <f>VLOOKUP($F18,УЧАСТНИКИ!$A$2:$L$1099,4,FALSE)</f>
        <v>02.07.1990</v>
      </c>
      <c r="D18" s="225" t="str">
        <f>VLOOKUP($F18,УЧАСТНИКИ!$A$2:$L$1099,5,FALSE)</f>
        <v xml:space="preserve">Хабаровский край </v>
      </c>
      <c r="E18" s="264" t="str">
        <f>VLOOKUP($F18,УЧАСТНИКИ!$A$2:$L$1099,8,FALSE)</f>
        <v>МС</v>
      </c>
      <c r="F18" s="175" t="s">
        <v>1288</v>
      </c>
      <c r="G18" s="175"/>
      <c r="H18" s="175"/>
      <c r="I18" s="175"/>
      <c r="J18" s="175"/>
      <c r="K18" s="178"/>
      <c r="L18" s="179"/>
      <c r="M18" s="179"/>
      <c r="N18" s="179"/>
      <c r="O18" s="179"/>
      <c r="P18" s="179"/>
      <c r="Q18" s="180" t="str">
        <f>VLOOKUP($F18,УЧАСТНИКИ!$A$2:$L$1099,9,FALSE)</f>
        <v>К</v>
      </c>
      <c r="R18" s="181"/>
      <c r="S18" s="181"/>
    </row>
    <row r="19" spans="1:19" hidden="1" outlineLevel="1" x14ac:dyDescent="0.25">
      <c r="A19" s="175"/>
      <c r="B19" s="176"/>
      <c r="C19" s="180"/>
      <c r="D19" s="225"/>
      <c r="E19" s="264"/>
      <c r="F19" s="175"/>
      <c r="G19" s="175"/>
      <c r="H19" s="175"/>
      <c r="I19" s="175"/>
      <c r="J19" s="175"/>
      <c r="K19" s="178"/>
      <c r="L19" s="179"/>
      <c r="M19" s="179"/>
      <c r="N19" s="179"/>
      <c r="O19" s="179"/>
      <c r="P19" s="179"/>
      <c r="Q19" s="180"/>
      <c r="R19" s="181"/>
      <c r="S19" s="181"/>
    </row>
    <row r="20" spans="1:19" collapsed="1" x14ac:dyDescent="0.25">
      <c r="A20" s="175" t="s">
        <v>47</v>
      </c>
      <c r="B20" s="176" t="str">
        <f>VLOOKUP($F20,УЧАСТНИКИ!$A$2:$L$1099,3,FALSE)</f>
        <v>Зеликова Жанна</v>
      </c>
      <c r="C20" s="180" t="str">
        <f>VLOOKUP($F20,УЧАСТНИКИ!$A$2:$L$1099,4,FALSE)</f>
        <v>22.02.1995</v>
      </c>
      <c r="D20" s="225" t="str">
        <f>VLOOKUP($F20,УЧАСТНИКИ!$A$2:$L$1099,5,FALSE)</f>
        <v xml:space="preserve">Краснодарский край </v>
      </c>
      <c r="E20" s="264" t="str">
        <f>VLOOKUP($F20,УЧАСТНИКИ!$A$2:$L$1099,8,FALSE)</f>
        <v>МС</v>
      </c>
      <c r="F20" s="175" t="s">
        <v>1301</v>
      </c>
      <c r="G20" s="175"/>
      <c r="H20" s="175"/>
      <c r="I20" s="175"/>
      <c r="J20" s="175"/>
      <c r="K20" s="178"/>
      <c r="L20" s="179"/>
      <c r="M20" s="179"/>
      <c r="N20" s="179"/>
      <c r="O20" s="179"/>
      <c r="P20" s="179"/>
      <c r="Q20" s="180" t="str">
        <f>VLOOKUP($F20,УЧАСТНИКИ!$A$2:$L$1099,9,FALSE)</f>
        <v>Л</v>
      </c>
      <c r="R20" s="181"/>
      <c r="S20" s="181"/>
    </row>
    <row r="21" spans="1:19" hidden="1" outlineLevel="1" x14ac:dyDescent="0.25">
      <c r="A21" s="175"/>
      <c r="B21" s="176"/>
      <c r="C21" s="180"/>
      <c r="D21" s="225"/>
      <c r="E21" s="264"/>
      <c r="F21" s="175"/>
      <c r="G21" s="175"/>
      <c r="H21" s="175"/>
      <c r="I21" s="175"/>
      <c r="J21" s="175"/>
      <c r="K21" s="178"/>
      <c r="L21" s="179"/>
      <c r="M21" s="179"/>
      <c r="N21" s="179"/>
      <c r="O21" s="179"/>
      <c r="P21" s="179"/>
      <c r="Q21" s="180"/>
      <c r="R21" s="181"/>
      <c r="S21" s="181"/>
    </row>
    <row r="22" spans="1:19" collapsed="1" x14ac:dyDescent="0.25">
      <c r="A22" s="175" t="s">
        <v>48</v>
      </c>
      <c r="B22" s="176" t="str">
        <f>VLOOKUP($F22,УЧАСТНИКИ!$A$2:$L$1099,3,FALSE)</f>
        <v>Подобаева Арина</v>
      </c>
      <c r="C22" s="180" t="str">
        <f>VLOOKUP($F22,УЧАСТНИКИ!$A$2:$L$1099,4,FALSE)</f>
        <v>02.04.1999</v>
      </c>
      <c r="D22" s="225" t="str">
        <f>VLOOKUP($F22,УЧАСТНИКИ!$A$2:$L$1099,5,FALSE)</f>
        <v xml:space="preserve">Санкт-Петербург </v>
      </c>
      <c r="E22" s="264" t="str">
        <f>VLOOKUP($F22,УЧАСТНИКИ!$A$2:$L$1099,8,FALSE)</f>
        <v>КМС</v>
      </c>
      <c r="F22" s="175" t="s">
        <v>1370</v>
      </c>
      <c r="G22" s="175"/>
      <c r="H22" s="175"/>
      <c r="I22" s="175"/>
      <c r="J22" s="175"/>
      <c r="K22" s="178"/>
      <c r="L22" s="179"/>
      <c r="M22" s="179"/>
      <c r="N22" s="179"/>
      <c r="O22" s="179"/>
      <c r="P22" s="179"/>
      <c r="Q22" s="180" t="str">
        <f>VLOOKUP($F22,УЧАСТНИКИ!$A$2:$L$1099,9,FALSE)</f>
        <v>л</v>
      </c>
      <c r="R22" s="181"/>
      <c r="S22" s="181"/>
    </row>
    <row r="23" spans="1:19" hidden="1" outlineLevel="1" x14ac:dyDescent="0.25">
      <c r="A23" s="175"/>
      <c r="B23" s="176"/>
      <c r="C23" s="180"/>
      <c r="D23" s="225"/>
      <c r="E23" s="264"/>
      <c r="F23" s="175"/>
      <c r="G23" s="175"/>
      <c r="H23" s="175"/>
      <c r="I23" s="175"/>
      <c r="J23" s="175"/>
      <c r="K23" s="178"/>
      <c r="L23" s="179"/>
      <c r="M23" s="179"/>
      <c r="N23" s="179"/>
      <c r="O23" s="179"/>
      <c r="P23" s="179"/>
      <c r="Q23" s="180"/>
      <c r="R23" s="181"/>
      <c r="S23" s="181"/>
    </row>
    <row r="24" spans="1:19" collapsed="1" x14ac:dyDescent="0.25">
      <c r="A24" s="175" t="s">
        <v>71</v>
      </c>
      <c r="B24" s="176" t="str">
        <f>VLOOKUP($F24,УЧАСТНИКИ!$A$2:$L$1099,3,FALSE)</f>
        <v>Белевская Маргарита</v>
      </c>
      <c r="C24" s="180" t="str">
        <f>VLOOKUP($F24,УЧАСТНИКИ!$A$2:$L$1099,4,FALSE)</f>
        <v>26.05.1999</v>
      </c>
      <c r="D24" s="225" t="str">
        <f>VLOOKUP($F24,УЧАСТНИКИ!$A$2:$L$1099,5,FALSE)</f>
        <v xml:space="preserve">Краснодарский край </v>
      </c>
      <c r="E24" s="264" t="str">
        <f>VLOOKUP($F24,УЧАСТНИКИ!$A$2:$L$1099,8,FALSE)</f>
        <v>КМС</v>
      </c>
      <c r="F24" s="175" t="s">
        <v>88</v>
      </c>
      <c r="G24" s="175"/>
      <c r="H24" s="175"/>
      <c r="I24" s="175"/>
      <c r="J24" s="175"/>
      <c r="K24" s="178"/>
      <c r="L24" s="179"/>
      <c r="M24" s="179"/>
      <c r="N24" s="179"/>
      <c r="O24" s="179"/>
      <c r="P24" s="179"/>
      <c r="Q24" s="180" t="str">
        <f>VLOOKUP($F24,УЧАСТНИКИ!$A$2:$L$1099,9,FALSE)</f>
        <v>Л</v>
      </c>
      <c r="R24" s="181"/>
      <c r="S24" s="181"/>
    </row>
    <row r="25" spans="1:19" hidden="1" outlineLevel="1" x14ac:dyDescent="0.25">
      <c r="A25" s="175"/>
      <c r="B25" s="176"/>
      <c r="C25" s="180"/>
      <c r="D25" s="225"/>
      <c r="E25" s="264"/>
      <c r="F25" s="175"/>
      <c r="G25" s="175"/>
      <c r="H25" s="175"/>
      <c r="I25" s="175"/>
      <c r="J25" s="175"/>
      <c r="K25" s="178"/>
      <c r="L25" s="179"/>
      <c r="M25" s="179"/>
      <c r="N25" s="179"/>
      <c r="O25" s="179"/>
      <c r="P25" s="179"/>
      <c r="Q25" s="180"/>
      <c r="R25" s="181"/>
      <c r="S25" s="181"/>
    </row>
    <row r="26" spans="1:19" collapsed="1" x14ac:dyDescent="0.25">
      <c r="A26" s="175" t="s">
        <v>78</v>
      </c>
      <c r="B26" s="176" t="str">
        <f>VLOOKUP($F26,УЧАСТНИКИ!$A$2:$L$1099,3,FALSE)</f>
        <v>Адасько Диана</v>
      </c>
      <c r="C26" s="180" t="str">
        <f>VLOOKUP($F26,УЧАСТНИКИ!$A$2:$L$1099,4,FALSE)</f>
        <v>18.01.1999</v>
      </c>
      <c r="D26" s="225" t="str">
        <f>VLOOKUP($F26,УЧАСТНИКИ!$A$2:$L$1099,5,FALSE)</f>
        <v xml:space="preserve">Республика Саха (Якутия) </v>
      </c>
      <c r="E26" s="264" t="str">
        <f>VLOOKUP($F26,УЧАСТНИКИ!$A$2:$L$1099,8,FALSE)</f>
        <v>КМС</v>
      </c>
      <c r="F26" s="175" t="s">
        <v>163</v>
      </c>
      <c r="G26" s="175"/>
      <c r="H26" s="175"/>
      <c r="I26" s="175"/>
      <c r="J26" s="175"/>
      <c r="K26" s="178"/>
      <c r="L26" s="179"/>
      <c r="M26" s="179"/>
      <c r="N26" s="179"/>
      <c r="O26" s="179"/>
      <c r="P26" s="179"/>
      <c r="Q26" s="180" t="str">
        <f>VLOOKUP($F26,УЧАСТНИКИ!$A$2:$L$1099,9,FALSE)</f>
        <v>К</v>
      </c>
      <c r="R26" s="181"/>
      <c r="S26" s="181"/>
    </row>
    <row r="27" spans="1:19" hidden="1" outlineLevel="1" x14ac:dyDescent="0.25">
      <c r="A27" s="175"/>
      <c r="B27" s="176"/>
      <c r="C27" s="180"/>
      <c r="D27" s="225"/>
      <c r="E27" s="264"/>
      <c r="F27" s="175"/>
      <c r="G27" s="175"/>
      <c r="H27" s="175"/>
      <c r="I27" s="175"/>
      <c r="J27" s="175"/>
      <c r="K27" s="178"/>
      <c r="L27" s="179"/>
      <c r="M27" s="179"/>
      <c r="N27" s="179"/>
      <c r="O27" s="179"/>
      <c r="P27" s="179"/>
      <c r="Q27" s="180"/>
      <c r="R27" s="181"/>
      <c r="S27" s="181"/>
    </row>
    <row r="28" spans="1:19" collapsed="1" x14ac:dyDescent="0.25">
      <c r="A28" s="175" t="s">
        <v>77</v>
      </c>
      <c r="B28" s="176" t="str">
        <f>VLOOKUP($F28,УЧАСТНИКИ!$A$2:$L$1099,3,FALSE)</f>
        <v>Евстюнина Александра</v>
      </c>
      <c r="C28" s="180" t="str">
        <f>VLOOKUP($F28,УЧАСТНИКИ!$A$2:$L$1099,4,FALSE)</f>
        <v>08.07.1993</v>
      </c>
      <c r="D28" s="225" t="str">
        <f>VLOOKUP($F28,УЧАСТНИКИ!$A$2:$L$1099,5,FALSE)</f>
        <v>Москва Республика Карелия</v>
      </c>
      <c r="E28" s="264" t="str">
        <f>VLOOKUP($F28,УЧАСТНИКИ!$A$2:$L$1099,8,FALSE)</f>
        <v>МС</v>
      </c>
      <c r="F28" s="175" t="s">
        <v>1449</v>
      </c>
      <c r="G28" s="175"/>
      <c r="H28" s="175"/>
      <c r="I28" s="175"/>
      <c r="J28" s="175"/>
      <c r="K28" s="178"/>
      <c r="L28" s="179"/>
      <c r="M28" s="179"/>
      <c r="N28" s="179"/>
      <c r="O28" s="179"/>
      <c r="P28" s="179"/>
      <c r="Q28" s="180" t="str">
        <f>VLOOKUP($F28,УЧАСТНИКИ!$A$2:$L$1099,9,FALSE)</f>
        <v>К</v>
      </c>
      <c r="R28" s="181"/>
      <c r="S28" s="181"/>
    </row>
    <row r="29" spans="1:19" hidden="1" outlineLevel="1" x14ac:dyDescent="0.25">
      <c r="A29" s="175"/>
      <c r="B29" s="176"/>
      <c r="C29" s="180"/>
      <c r="D29" s="225"/>
      <c r="E29" s="264"/>
      <c r="F29" s="175"/>
      <c r="G29" s="175"/>
      <c r="H29" s="175"/>
      <c r="I29" s="175"/>
      <c r="J29" s="175"/>
      <c r="K29" s="178"/>
      <c r="L29" s="179"/>
      <c r="M29" s="179"/>
      <c r="N29" s="179"/>
      <c r="O29" s="179"/>
      <c r="P29" s="179"/>
      <c r="Q29" s="180"/>
      <c r="R29" s="181"/>
      <c r="S29" s="181"/>
    </row>
    <row r="30" spans="1:19" collapsed="1" x14ac:dyDescent="0.25">
      <c r="A30" s="175" t="s">
        <v>76</v>
      </c>
      <c r="B30" s="176" t="str">
        <f>VLOOKUP($F30,УЧАСТНИКИ!$A$2:$L$1099,3,FALSE)</f>
        <v>Семашко (Мосина) Вероника</v>
      </c>
      <c r="C30" s="180" t="str">
        <f>VLOOKUP($F30,УЧАСТНИКИ!$A$2:$L$1099,4,FALSE)</f>
        <v>17.10.1990</v>
      </c>
      <c r="D30" s="225" t="str">
        <f>VLOOKUP($F30,УЧАСТНИКИ!$A$2:$L$1099,5,FALSE)</f>
        <v xml:space="preserve">Санкт-Петербург </v>
      </c>
      <c r="E30" s="264" t="str">
        <f>VLOOKUP($F30,УЧАСТНИКИ!$A$2:$L$1099,8,FALSE)</f>
        <v>МСМК</v>
      </c>
      <c r="F30" s="175" t="s">
        <v>1373</v>
      </c>
      <c r="G30" s="175"/>
      <c r="H30" s="175"/>
      <c r="I30" s="175"/>
      <c r="J30" s="175"/>
      <c r="K30" s="178"/>
      <c r="L30" s="179"/>
      <c r="M30" s="179"/>
      <c r="N30" s="179"/>
      <c r="O30" s="179"/>
      <c r="P30" s="179"/>
      <c r="Q30" s="180" t="str">
        <f>VLOOKUP($F30,УЧАСТНИКИ!$A$2:$L$1099,9,FALSE)</f>
        <v>К</v>
      </c>
      <c r="R30" s="181"/>
      <c r="S30" s="181"/>
    </row>
    <row r="31" spans="1:19" hidden="1" outlineLevel="1" x14ac:dyDescent="0.25">
      <c r="A31" s="175"/>
      <c r="B31" s="176"/>
      <c r="C31" s="180"/>
      <c r="D31" s="225"/>
      <c r="E31" s="264"/>
      <c r="F31" s="175"/>
      <c r="G31" s="175"/>
      <c r="H31" s="175"/>
      <c r="I31" s="175"/>
      <c r="J31" s="175"/>
      <c r="K31" s="178"/>
      <c r="L31" s="179"/>
      <c r="M31" s="179"/>
      <c r="N31" s="179"/>
      <c r="O31" s="179"/>
      <c r="P31" s="179"/>
      <c r="Q31" s="180"/>
      <c r="R31" s="181"/>
      <c r="S31" s="181"/>
    </row>
    <row r="32" spans="1:19" collapsed="1" x14ac:dyDescent="0.25">
      <c r="A32" s="175" t="s">
        <v>75</v>
      </c>
      <c r="B32" s="176" t="str">
        <f>VLOOKUP($F32,УЧАСТНИКИ!$A$2:$L$1099,3,FALSE)</f>
        <v>Ляпунова Анастасия</v>
      </c>
      <c r="C32" s="180" t="str">
        <f>VLOOKUP($F32,УЧАСТНИКИ!$A$2:$L$1099,4,FALSE)</f>
        <v>11.06.1997</v>
      </c>
      <c r="D32" s="225" t="str">
        <f>VLOOKUP($F32,УЧАСТНИКИ!$A$2:$L$1099,5,FALSE)</f>
        <v>Москва Саратовская область</v>
      </c>
      <c r="E32" s="264" t="str">
        <f>VLOOKUP($F32,УЧАСТНИКИ!$A$2:$L$1099,8,FALSE)</f>
        <v>КМС</v>
      </c>
      <c r="F32" s="175" t="s">
        <v>115</v>
      </c>
      <c r="G32" s="175"/>
      <c r="H32" s="175"/>
      <c r="I32" s="175"/>
      <c r="J32" s="175"/>
      <c r="K32" s="178"/>
      <c r="L32" s="179"/>
      <c r="M32" s="179"/>
      <c r="N32" s="179"/>
      <c r="O32" s="179"/>
      <c r="P32" s="179"/>
      <c r="Q32" s="180" t="str">
        <f>VLOOKUP($F32,УЧАСТНИКИ!$A$2:$L$1099,9,FALSE)</f>
        <v>Л</v>
      </c>
      <c r="R32" s="181"/>
      <c r="S32" s="181"/>
    </row>
    <row r="33" spans="1:19" hidden="1" outlineLevel="1" x14ac:dyDescent="0.25">
      <c r="A33" s="175"/>
      <c r="B33" s="176"/>
      <c r="C33" s="180"/>
      <c r="D33" s="225"/>
      <c r="E33" s="264"/>
      <c r="F33" s="175"/>
      <c r="G33" s="175"/>
      <c r="H33" s="175"/>
      <c r="I33" s="175"/>
      <c r="J33" s="175"/>
      <c r="K33" s="178"/>
      <c r="L33" s="179"/>
      <c r="M33" s="179"/>
      <c r="N33" s="179"/>
      <c r="O33" s="179"/>
      <c r="P33" s="179"/>
      <c r="Q33" s="180"/>
      <c r="R33" s="181"/>
      <c r="S33" s="181"/>
    </row>
    <row r="34" spans="1:19" ht="26.4" collapsed="1" x14ac:dyDescent="0.25">
      <c r="A34" s="175" t="s">
        <v>74</v>
      </c>
      <c r="B34" s="176" t="str">
        <f>VLOOKUP($F34,УЧАСТНИКИ!$A$2:$L$1099,3,FALSE)</f>
        <v>Кавешникова Елeна</v>
      </c>
      <c r="C34" s="180" t="str">
        <f>VLOOKUP($F34,УЧАСТНИКИ!$A$2:$L$1099,4,FALSE)</f>
        <v>19.02.1998</v>
      </c>
      <c r="D34" s="225" t="str">
        <f>VLOOKUP($F34,УЧАСТНИКИ!$A$2:$L$1099,5,FALSE)</f>
        <v>Московская область Свердловская область</v>
      </c>
      <c r="E34" s="264" t="str">
        <f>VLOOKUP($F34,УЧАСТНИКИ!$A$2:$L$1099,8,FALSE)</f>
        <v>КМС</v>
      </c>
      <c r="F34" s="175" t="s">
        <v>1431</v>
      </c>
      <c r="G34" s="175"/>
      <c r="H34" s="175"/>
      <c r="I34" s="175"/>
      <c r="J34" s="175"/>
      <c r="K34" s="178"/>
      <c r="L34" s="179"/>
      <c r="M34" s="179"/>
      <c r="N34" s="179"/>
      <c r="O34" s="179"/>
      <c r="P34" s="179"/>
      <c r="Q34" s="180" t="str">
        <f>VLOOKUP($F34,УЧАСТНИКИ!$A$2:$L$1099,9,FALSE)</f>
        <v>К</v>
      </c>
      <c r="R34" s="181"/>
      <c r="S34" s="181"/>
    </row>
    <row r="35" spans="1:19" hidden="1" outlineLevel="1" x14ac:dyDescent="0.25">
      <c r="A35" s="175"/>
      <c r="B35" s="176"/>
      <c r="C35" s="180"/>
      <c r="D35" s="225"/>
      <c r="E35" s="264"/>
      <c r="F35" s="175"/>
      <c r="G35" s="175"/>
      <c r="H35" s="175"/>
      <c r="I35" s="175"/>
      <c r="J35" s="175"/>
      <c r="K35" s="178"/>
      <c r="L35" s="179"/>
      <c r="M35" s="179"/>
      <c r="N35" s="179"/>
      <c r="O35" s="179"/>
      <c r="P35" s="179"/>
      <c r="Q35" s="180"/>
      <c r="R35" s="181"/>
      <c r="S35" s="181"/>
    </row>
    <row r="36" spans="1:19" ht="26.4" collapsed="1" x14ac:dyDescent="0.25">
      <c r="A36" s="175" t="s">
        <v>73</v>
      </c>
      <c r="B36" s="176" t="str">
        <f>VLOOKUP($F36,УЧАСТНИКИ!$A$2:$L$1099,3,FALSE)</f>
        <v>Конева Екатерина</v>
      </c>
      <c r="C36" s="180" t="str">
        <f>VLOOKUP($F36,УЧАСТНИКИ!$A$2:$L$1099,4,FALSE)</f>
        <v>25.09.1988</v>
      </c>
      <c r="D36" s="225" t="str">
        <f>VLOOKUP($F36,УЧАСТНИКИ!$A$2:$L$1099,5,FALSE)</f>
        <v>Краснодарский край Хабаровский край</v>
      </c>
      <c r="E36" s="264" t="str">
        <f>VLOOKUP($F36,УЧАСТНИКИ!$A$2:$L$1099,8,FALSE)</f>
        <v>ЗМС</v>
      </c>
      <c r="F36" s="175" t="s">
        <v>86</v>
      </c>
      <c r="G36" s="175"/>
      <c r="H36" s="175"/>
      <c r="I36" s="175"/>
      <c r="J36" s="175"/>
      <c r="K36" s="178"/>
      <c r="L36" s="179"/>
      <c r="M36" s="179"/>
      <c r="N36" s="179"/>
      <c r="O36" s="179"/>
      <c r="P36" s="179"/>
      <c r="Q36" s="180" t="str">
        <f>VLOOKUP($F36,УЧАСТНИКИ!$A$2:$L$1099,9,FALSE)</f>
        <v>К</v>
      </c>
      <c r="R36" s="181"/>
      <c r="S36" s="181"/>
    </row>
    <row r="37" spans="1:19" hidden="1" outlineLevel="1" x14ac:dyDescent="0.25">
      <c r="A37" s="175"/>
      <c r="B37" s="176"/>
      <c r="C37" s="180"/>
      <c r="D37" s="225"/>
      <c r="E37" s="264"/>
      <c r="F37" s="175"/>
      <c r="G37" s="175"/>
      <c r="H37" s="175"/>
      <c r="I37" s="175"/>
      <c r="J37" s="175"/>
      <c r="K37" s="178"/>
      <c r="L37" s="179"/>
      <c r="M37" s="179"/>
      <c r="N37" s="179"/>
      <c r="O37" s="179"/>
      <c r="P37" s="179"/>
      <c r="Q37" s="180"/>
      <c r="R37" s="181"/>
      <c r="S37" s="181"/>
    </row>
    <row r="38" spans="1:19" collapsed="1" x14ac:dyDescent="0.25">
      <c r="A38" s="175" t="s">
        <v>72</v>
      </c>
      <c r="B38" s="176" t="str">
        <f>VLOOKUP($F38,УЧАСТНИКИ!$A$2:$L$1099,3,FALSE)</f>
        <v>Исаева Юлия</v>
      </c>
      <c r="C38" s="180" t="str">
        <f>VLOOKUP($F38,УЧАСТНИКИ!$A$2:$L$1099,4,FALSE)</f>
        <v>23.10.1996</v>
      </c>
      <c r="D38" s="225" t="str">
        <f>VLOOKUP($F38,УЧАСТНИКИ!$A$2:$L$1099,5,FALSE)</f>
        <v xml:space="preserve">Республика Мордовия </v>
      </c>
      <c r="E38" s="264" t="str">
        <f>VLOOKUP($F38,УЧАСТНИКИ!$A$2:$L$1099,8,FALSE)</f>
        <v>КМС</v>
      </c>
      <c r="F38" s="175" t="s">
        <v>1298</v>
      </c>
      <c r="G38" s="175"/>
      <c r="H38" s="175"/>
      <c r="I38" s="175"/>
      <c r="J38" s="175"/>
      <c r="K38" s="178"/>
      <c r="L38" s="179"/>
      <c r="M38" s="179"/>
      <c r="N38" s="179"/>
      <c r="O38" s="179"/>
      <c r="P38" s="179"/>
      <c r="Q38" s="180" t="str">
        <f>VLOOKUP($F38,УЧАСТНИКИ!$A$2:$L$1099,9,FALSE)</f>
        <v>К</v>
      </c>
      <c r="R38" s="181"/>
      <c r="S38" s="181"/>
    </row>
    <row r="39" spans="1:19" hidden="1" outlineLevel="1" x14ac:dyDescent="0.25">
      <c r="A39" s="175"/>
      <c r="B39" s="176"/>
      <c r="C39" s="180"/>
      <c r="D39" s="225"/>
      <c r="E39" s="264"/>
      <c r="F39" s="175"/>
      <c r="G39" s="175"/>
      <c r="H39" s="175"/>
      <c r="I39" s="175"/>
      <c r="J39" s="175"/>
      <c r="K39" s="178"/>
      <c r="L39" s="179"/>
      <c r="M39" s="179"/>
      <c r="N39" s="179"/>
      <c r="O39" s="179"/>
      <c r="P39" s="179"/>
      <c r="Q39" s="180"/>
      <c r="R39" s="181"/>
      <c r="S39" s="181"/>
    </row>
    <row r="40" spans="1:19" collapsed="1" x14ac:dyDescent="0.25">
      <c r="A40" s="175" t="s">
        <v>79</v>
      </c>
      <c r="B40" s="176" t="str">
        <f>VLOOKUP($F40,УЧАСТНИКИ!$A$2:$L$1099,3,FALSE)</f>
        <v>Кропивко Екатерина</v>
      </c>
      <c r="C40" s="180" t="str">
        <f>VLOOKUP($F40,УЧАСТНИКИ!$A$2:$L$1099,4,FALSE)</f>
        <v>13.06.1997</v>
      </c>
      <c r="D40" s="225" t="str">
        <f>VLOOKUP($F40,УЧАСТНИКИ!$A$2:$L$1099,5,FALSE)</f>
        <v>Москва Ставропольский край</v>
      </c>
      <c r="E40" s="264" t="str">
        <f>VLOOKUP($F40,УЧАСТНИКИ!$A$2:$L$1099,8,FALSE)</f>
        <v>МС</v>
      </c>
      <c r="F40" s="175" t="s">
        <v>1422</v>
      </c>
      <c r="G40" s="175"/>
      <c r="H40" s="175"/>
      <c r="I40" s="175"/>
      <c r="J40" s="175"/>
      <c r="K40" s="178"/>
      <c r="L40" s="179"/>
      <c r="M40" s="179"/>
      <c r="N40" s="179"/>
      <c r="O40" s="179"/>
      <c r="P40" s="179"/>
      <c r="Q40" s="180" t="str">
        <f>VLOOKUP($F40,УЧАСТНИКИ!$A$2:$L$1099,9,FALSE)</f>
        <v>К</v>
      </c>
      <c r="R40" s="181"/>
      <c r="S40" s="181"/>
    </row>
    <row r="41" spans="1:19" hidden="1" outlineLevel="1" x14ac:dyDescent="0.25">
      <c r="A41" s="175"/>
      <c r="B41" s="176"/>
      <c r="C41" s="180"/>
      <c r="D41" s="225"/>
      <c r="E41" s="264"/>
      <c r="F41" s="175"/>
      <c r="G41" s="175"/>
      <c r="H41" s="175"/>
      <c r="I41" s="175"/>
      <c r="J41" s="175"/>
      <c r="K41" s="178"/>
      <c r="L41" s="179"/>
      <c r="M41" s="179"/>
      <c r="N41" s="179"/>
      <c r="O41" s="179"/>
      <c r="P41" s="179"/>
      <c r="Q41" s="180"/>
      <c r="R41" s="181"/>
      <c r="S41" s="181"/>
    </row>
    <row r="42" spans="1:19" collapsed="1" x14ac:dyDescent="0.25">
      <c r="A42" s="175" t="s">
        <v>80</v>
      </c>
      <c r="B42" s="176" t="str">
        <f>VLOOKUP($F42,УЧАСТНИКИ!$A$2:$L$1099,3,FALSE)</f>
        <v>Бирюкова (Деняева) Светлана</v>
      </c>
      <c r="C42" s="180" t="str">
        <f>VLOOKUP($F42,УЧАСТНИКИ!$A$2:$L$1099,4,FALSE)</f>
        <v>01.04.1991</v>
      </c>
      <c r="D42" s="225" t="str">
        <f>VLOOKUP($F42,УЧАСТНИКИ!$A$2:$L$1099,5,FALSE)</f>
        <v xml:space="preserve">Москва </v>
      </c>
      <c r="E42" s="264" t="str">
        <f>VLOOKUP($F42,УЧАСТНИКИ!$A$2:$L$1099,8,FALSE)</f>
        <v>МСМК</v>
      </c>
      <c r="F42" s="175" t="s">
        <v>1461</v>
      </c>
      <c r="G42" s="175"/>
      <c r="H42" s="175"/>
      <c r="I42" s="175"/>
      <c r="J42" s="175"/>
      <c r="K42" s="178"/>
      <c r="L42" s="179"/>
      <c r="M42" s="179"/>
      <c r="N42" s="179"/>
      <c r="O42" s="179"/>
      <c r="P42" s="179"/>
      <c r="Q42" s="180" t="str">
        <f>VLOOKUP($F42,УЧАСТНИКИ!$A$2:$L$1099,9,FALSE)</f>
        <v>Л</v>
      </c>
      <c r="R42" s="181"/>
      <c r="S42" s="181"/>
    </row>
    <row r="43" spans="1:19" hidden="1" outlineLevel="1" x14ac:dyDescent="0.25">
      <c r="A43" s="175"/>
      <c r="B43" s="176"/>
      <c r="C43" s="180"/>
      <c r="D43" s="176"/>
      <c r="E43" s="264"/>
      <c r="F43" s="175"/>
      <c r="G43" s="175"/>
      <c r="H43" s="175"/>
      <c r="I43" s="175"/>
      <c r="J43" s="175"/>
      <c r="K43" s="178"/>
      <c r="L43" s="179"/>
      <c r="M43" s="179"/>
      <c r="N43" s="179"/>
      <c r="O43" s="179"/>
      <c r="P43" s="179"/>
      <c r="Q43" s="180"/>
      <c r="R43" s="181"/>
      <c r="S43" s="181"/>
    </row>
    <row r="44" spans="1:19" collapsed="1" x14ac:dyDescent="0.25">
      <c r="A44" s="175" t="s">
        <v>81</v>
      </c>
      <c r="B44" s="176"/>
      <c r="C44" s="180"/>
      <c r="D44" s="176"/>
      <c r="E44" s="264"/>
      <c r="F44" s="175"/>
      <c r="G44" s="175"/>
      <c r="H44" s="175"/>
      <c r="I44" s="175"/>
      <c r="J44" s="175"/>
      <c r="K44" s="178"/>
      <c r="L44" s="179"/>
      <c r="M44" s="179"/>
      <c r="N44" s="179"/>
      <c r="O44" s="179"/>
      <c r="P44" s="179"/>
      <c r="Q44" s="180"/>
      <c r="R44" s="181"/>
      <c r="S44" s="181"/>
    </row>
    <row r="45" spans="1:19" ht="13.5" hidden="1" customHeight="1" outlineLevel="1" collapsed="1" x14ac:dyDescent="0.25">
      <c r="A45" s="175"/>
      <c r="B45" s="176"/>
      <c r="C45" s="180"/>
      <c r="D45" s="176"/>
      <c r="E45" s="264"/>
      <c r="F45" s="175"/>
      <c r="G45" s="175"/>
      <c r="H45" s="175"/>
      <c r="I45" s="175"/>
      <c r="J45" s="175"/>
      <c r="K45" s="178"/>
      <c r="L45" s="179"/>
      <c r="M45" s="179"/>
      <c r="N45" s="179"/>
      <c r="O45" s="179"/>
      <c r="P45" s="179"/>
      <c r="Q45" s="180"/>
      <c r="R45" s="181"/>
      <c r="S45" s="181"/>
    </row>
    <row r="46" spans="1:19" ht="13.5" customHeight="1" collapsed="1" x14ac:dyDescent="0.25">
      <c r="A46" s="175" t="s">
        <v>82</v>
      </c>
      <c r="B46" s="176"/>
      <c r="C46" s="180"/>
      <c r="D46" s="176"/>
      <c r="E46" s="264"/>
      <c r="F46" s="175"/>
      <c r="G46" s="175"/>
      <c r="H46" s="175"/>
      <c r="I46" s="175"/>
      <c r="J46" s="175"/>
      <c r="K46" s="178"/>
      <c r="L46" s="179"/>
      <c r="M46" s="179"/>
      <c r="N46" s="179"/>
      <c r="O46" s="179"/>
      <c r="P46" s="179"/>
      <c r="Q46" s="180"/>
      <c r="R46" s="181"/>
      <c r="S46" s="181"/>
    </row>
    <row r="47" spans="1:19" ht="13.5" hidden="1" customHeight="1" outlineLevel="1" x14ac:dyDescent="0.25">
      <c r="A47" s="175"/>
      <c r="B47" s="176"/>
      <c r="C47" s="180"/>
      <c r="D47" s="176"/>
      <c r="E47" s="264"/>
      <c r="F47" s="175"/>
      <c r="G47" s="175"/>
      <c r="H47" s="175"/>
      <c r="I47" s="175"/>
      <c r="J47" s="175"/>
      <c r="K47" s="178"/>
      <c r="L47" s="179"/>
      <c r="M47" s="179"/>
      <c r="N47" s="179"/>
      <c r="O47" s="179"/>
      <c r="P47" s="179"/>
      <c r="Q47" s="180"/>
      <c r="R47" s="181"/>
      <c r="S47" s="181"/>
    </row>
    <row r="48" spans="1:19" ht="13.5" customHeight="1" collapsed="1" x14ac:dyDescent="0.25">
      <c r="A48" s="175" t="s">
        <v>83</v>
      </c>
      <c r="B48" s="176"/>
      <c r="C48" s="180"/>
      <c r="D48" s="176"/>
      <c r="E48" s="264"/>
      <c r="F48" s="175"/>
      <c r="G48" s="175"/>
      <c r="H48" s="175"/>
      <c r="I48" s="175"/>
      <c r="J48" s="175"/>
      <c r="K48" s="178"/>
      <c r="L48" s="179"/>
      <c r="M48" s="179"/>
      <c r="N48" s="179"/>
      <c r="O48" s="179"/>
      <c r="P48" s="179"/>
      <c r="Q48" s="180"/>
      <c r="R48" s="181"/>
      <c r="S48" s="181"/>
    </row>
    <row r="49" spans="1:48" ht="13.5" hidden="1" customHeight="1" outlineLevel="1" x14ac:dyDescent="0.25">
      <c r="A49" s="175"/>
      <c r="B49" s="176"/>
      <c r="C49" s="180"/>
      <c r="D49" s="176"/>
      <c r="E49" s="264"/>
      <c r="F49" s="175"/>
      <c r="G49" s="175"/>
      <c r="H49" s="175"/>
      <c r="I49" s="175"/>
      <c r="J49" s="175"/>
      <c r="K49" s="178"/>
      <c r="L49" s="179"/>
      <c r="M49" s="179"/>
      <c r="N49" s="179"/>
      <c r="O49" s="179"/>
      <c r="P49" s="179"/>
      <c r="Q49" s="180"/>
      <c r="R49" s="181"/>
      <c r="S49" s="181"/>
    </row>
    <row r="50" spans="1:48" ht="13.5" customHeight="1" collapsed="1" x14ac:dyDescent="0.25">
      <c r="A50" s="175" t="s">
        <v>84</v>
      </c>
      <c r="B50" s="176"/>
      <c r="C50" s="180"/>
      <c r="D50" s="176"/>
      <c r="E50" s="264"/>
      <c r="F50" s="175"/>
      <c r="G50" s="175"/>
      <c r="H50" s="175"/>
      <c r="I50" s="175"/>
      <c r="J50" s="175"/>
      <c r="K50" s="178"/>
      <c r="L50" s="179"/>
      <c r="M50" s="179"/>
      <c r="N50" s="179"/>
      <c r="O50" s="179"/>
      <c r="P50" s="179"/>
      <c r="Q50" s="180"/>
      <c r="R50" s="181"/>
      <c r="S50" s="181"/>
    </row>
    <row r="51" spans="1:48" ht="13.5" hidden="1" customHeight="1" outlineLevel="1" x14ac:dyDescent="0.25">
      <c r="A51" s="175"/>
      <c r="B51" s="176"/>
      <c r="C51" s="180"/>
      <c r="D51" s="176"/>
      <c r="E51" s="264"/>
      <c r="F51" s="175"/>
      <c r="G51" s="175"/>
      <c r="H51" s="175"/>
      <c r="I51" s="175"/>
      <c r="J51" s="175"/>
      <c r="K51" s="178"/>
      <c r="L51" s="179"/>
      <c r="M51" s="179"/>
      <c r="N51" s="179"/>
      <c r="O51" s="179"/>
      <c r="P51" s="179"/>
      <c r="Q51" s="180"/>
      <c r="R51" s="181"/>
      <c r="S51" s="181"/>
    </row>
    <row r="52" spans="1:48" ht="13.5" customHeight="1" collapsed="1" x14ac:dyDescent="0.25">
      <c r="A52" s="175" t="s">
        <v>28</v>
      </c>
      <c r="B52" s="176"/>
      <c r="C52" s="180"/>
      <c r="D52" s="176"/>
      <c r="E52" s="264"/>
      <c r="F52" s="175"/>
      <c r="G52" s="175"/>
      <c r="H52" s="175"/>
      <c r="I52" s="175"/>
      <c r="J52" s="175"/>
      <c r="K52" s="178"/>
      <c r="L52" s="179"/>
      <c r="M52" s="179"/>
      <c r="N52" s="179"/>
      <c r="O52" s="179"/>
      <c r="P52" s="179"/>
      <c r="Q52" s="180"/>
      <c r="R52" s="181"/>
      <c r="S52" s="181"/>
    </row>
    <row r="53" spans="1:48" ht="13.5" hidden="1" customHeight="1" outlineLevel="1" x14ac:dyDescent="0.25">
      <c r="A53" s="175"/>
      <c r="B53" s="176"/>
      <c r="C53" s="180"/>
      <c r="D53" s="176"/>
      <c r="E53" s="264"/>
      <c r="F53" s="175"/>
      <c r="G53" s="175"/>
      <c r="H53" s="175"/>
      <c r="I53" s="175"/>
      <c r="J53" s="175"/>
      <c r="K53" s="178"/>
      <c r="L53" s="179"/>
      <c r="M53" s="179"/>
      <c r="N53" s="179"/>
      <c r="O53" s="179"/>
      <c r="P53" s="179"/>
      <c r="Q53" s="180"/>
      <c r="R53" s="181"/>
      <c r="S53" s="181"/>
    </row>
    <row r="54" spans="1:48" collapsed="1" x14ac:dyDescent="0.25"/>
    <row r="55" spans="1:48" x14ac:dyDescent="0.25">
      <c r="A55" s="315" t="s">
        <v>3</v>
      </c>
      <c r="B55" s="316"/>
      <c r="C55" s="316"/>
      <c r="D55" s="316"/>
      <c r="E55" s="316"/>
      <c r="F55" s="316"/>
      <c r="G55" s="316"/>
      <c r="H55" s="316"/>
      <c r="I55" s="316"/>
      <c r="J55" s="316"/>
      <c r="K55" s="316"/>
      <c r="L55" s="316"/>
      <c r="M55" s="316"/>
      <c r="N55" s="316"/>
      <c r="O55" s="316"/>
      <c r="P55" s="316"/>
      <c r="Q55" s="316"/>
      <c r="R55" s="316"/>
      <c r="S55" s="316"/>
      <c r="T55" s="316"/>
      <c r="U55" s="316"/>
      <c r="V55" s="316"/>
      <c r="W55" s="316"/>
      <c r="X55" s="316"/>
      <c r="Y55" s="316"/>
      <c r="Z55" s="316"/>
      <c r="AA55" s="316"/>
      <c r="AB55" s="316"/>
      <c r="AC55" s="316"/>
      <c r="AD55" s="316"/>
      <c r="AE55" s="316"/>
      <c r="AF55" s="316"/>
      <c r="AG55" s="316"/>
      <c r="AH55" s="316"/>
      <c r="AI55" s="316"/>
      <c r="AJ55" s="316"/>
      <c r="AK55" s="316"/>
      <c r="AL55" s="316"/>
      <c r="AM55" s="316"/>
      <c r="AN55" s="316"/>
      <c r="AO55" s="316"/>
      <c r="AP55" s="316"/>
      <c r="AQ55" s="316"/>
      <c r="AR55" s="316"/>
      <c r="AS55" s="316"/>
      <c r="AT55" s="316"/>
      <c r="AU55" s="316"/>
      <c r="AV55" s="316"/>
    </row>
    <row r="56" spans="1:48" x14ac:dyDescent="0.25">
      <c r="A56" s="315" t="s">
        <v>4</v>
      </c>
      <c r="B56" s="316"/>
      <c r="C56" s="316"/>
      <c r="D56" s="316"/>
      <c r="E56" s="316"/>
      <c r="F56" s="316"/>
      <c r="G56" s="316"/>
      <c r="H56" s="316"/>
      <c r="I56" s="316"/>
      <c r="J56" s="316"/>
      <c r="K56" s="316"/>
      <c r="L56" s="316"/>
      <c r="M56" s="316"/>
      <c r="N56" s="316"/>
      <c r="O56" s="316"/>
      <c r="P56" s="316"/>
      <c r="Q56" s="316"/>
      <c r="R56" s="316"/>
      <c r="S56" s="316"/>
      <c r="T56" s="316"/>
      <c r="U56" s="316"/>
      <c r="V56" s="316"/>
      <c r="W56" s="316"/>
      <c r="X56" s="316"/>
      <c r="Y56" s="316"/>
      <c r="Z56" s="316"/>
      <c r="AA56" s="316"/>
      <c r="AB56" s="316"/>
      <c r="AC56" s="316"/>
      <c r="AD56" s="316"/>
      <c r="AE56" s="316"/>
      <c r="AF56" s="316"/>
      <c r="AG56" s="316"/>
      <c r="AH56" s="316"/>
      <c r="AI56" s="316"/>
      <c r="AJ56" s="316"/>
      <c r="AK56" s="316"/>
      <c r="AL56" s="316"/>
      <c r="AM56" s="316"/>
      <c r="AN56" s="316"/>
      <c r="AO56" s="316"/>
      <c r="AP56" s="316"/>
      <c r="AQ56" s="316"/>
      <c r="AR56" s="316"/>
      <c r="AS56" s="316"/>
      <c r="AT56" s="316"/>
      <c r="AU56" s="316"/>
      <c r="AV56" s="316"/>
    </row>
    <row r="57" spans="1:48" x14ac:dyDescent="0.25">
      <c r="A57" s="317" t="s">
        <v>5</v>
      </c>
      <c r="B57" s="317"/>
      <c r="C57" s="317"/>
      <c r="D57" s="317"/>
      <c r="E57" s="317"/>
      <c r="F57" s="317"/>
      <c r="G57" s="317"/>
      <c r="H57" s="317"/>
      <c r="I57" s="317"/>
      <c r="J57" s="317"/>
      <c r="K57" s="317"/>
      <c r="L57" s="317"/>
      <c r="M57" s="317"/>
      <c r="N57" s="317"/>
      <c r="O57" s="317"/>
      <c r="P57" s="317"/>
      <c r="Q57" s="317"/>
      <c r="R57" s="317"/>
      <c r="S57" s="317"/>
      <c r="T57" s="317"/>
      <c r="U57" s="317"/>
      <c r="V57" s="317"/>
      <c r="W57" s="317"/>
      <c r="X57" s="317"/>
      <c r="Y57" s="317"/>
      <c r="Z57" s="317"/>
      <c r="AA57" s="317"/>
      <c r="AB57" s="317"/>
      <c r="AC57" s="317"/>
      <c r="AD57" s="317"/>
      <c r="AE57" s="317"/>
      <c r="AF57" s="317"/>
      <c r="AG57" s="317"/>
      <c r="AH57" s="317"/>
      <c r="AI57" s="317"/>
      <c r="AJ57" s="317"/>
      <c r="AK57" s="317"/>
      <c r="AL57" s="317"/>
      <c r="AM57" s="317"/>
      <c r="AN57" s="317"/>
      <c r="AO57" s="317"/>
      <c r="AP57" s="317"/>
      <c r="AQ57" s="317"/>
      <c r="AR57" s="317"/>
      <c r="AS57" s="317"/>
      <c r="AT57" s="317"/>
      <c r="AU57" s="317"/>
      <c r="AV57" s="317"/>
    </row>
    <row r="58" spans="1:48" ht="15.6" x14ac:dyDescent="0.3">
      <c r="A58" s="35"/>
      <c r="B58" s="189"/>
      <c r="C58" s="189"/>
      <c r="D58" s="189"/>
      <c r="E58" s="189"/>
      <c r="F58" s="35"/>
      <c r="G58" s="35"/>
      <c r="H58" s="35"/>
      <c r="I58" s="35"/>
      <c r="J58" s="35"/>
      <c r="K58" s="189"/>
    </row>
    <row r="59" spans="1:48" ht="15.6" x14ac:dyDescent="0.3">
      <c r="A59" s="35"/>
      <c r="B59" s="189"/>
      <c r="C59" s="189"/>
      <c r="D59" s="189"/>
      <c r="E59" s="189"/>
      <c r="F59" s="35"/>
      <c r="G59" s="35"/>
      <c r="H59" s="35"/>
      <c r="I59" s="35"/>
      <c r="J59" s="35"/>
      <c r="K59" s="189"/>
    </row>
    <row r="60" spans="1:48" ht="15.6" x14ac:dyDescent="0.3">
      <c r="A60" s="35"/>
      <c r="B60" s="189"/>
      <c r="C60" s="189"/>
      <c r="D60" s="189"/>
      <c r="E60" s="189"/>
      <c r="F60" s="35"/>
      <c r="G60" s="35"/>
      <c r="H60" s="35"/>
      <c r="I60" s="35"/>
      <c r="J60" s="35"/>
      <c r="K60" s="189"/>
    </row>
    <row r="61" spans="1:48" ht="15.6" x14ac:dyDescent="0.3">
      <c r="A61" s="35"/>
      <c r="B61" s="189"/>
      <c r="C61" s="189"/>
      <c r="D61" s="189"/>
      <c r="E61" s="189"/>
      <c r="F61" s="35"/>
      <c r="G61" s="35"/>
      <c r="H61" s="35"/>
      <c r="I61" s="35"/>
      <c r="J61" s="35"/>
      <c r="K61" s="189"/>
    </row>
    <row r="62" spans="1:48" ht="15.6" x14ac:dyDescent="0.3">
      <c r="A62" s="35"/>
      <c r="B62" s="189"/>
      <c r="C62" s="189"/>
      <c r="D62" s="189"/>
      <c r="E62" s="189"/>
      <c r="F62" s="35"/>
      <c r="G62" s="35"/>
      <c r="H62" s="35"/>
      <c r="I62" s="35"/>
      <c r="J62" s="35"/>
      <c r="K62" s="189"/>
    </row>
    <row r="63" spans="1:48" ht="15.6" x14ac:dyDescent="0.3">
      <c r="A63" s="35"/>
      <c r="B63" s="189"/>
      <c r="C63" s="189"/>
      <c r="D63" s="189"/>
      <c r="E63" s="189"/>
      <c r="F63" s="35"/>
      <c r="G63" s="35"/>
      <c r="H63" s="35"/>
      <c r="I63" s="35"/>
      <c r="J63" s="35"/>
      <c r="K63" s="189"/>
    </row>
    <row r="64" spans="1:48" ht="15.6" x14ac:dyDescent="0.3">
      <c r="A64" s="35"/>
      <c r="B64" s="189"/>
      <c r="C64" s="189"/>
      <c r="D64" s="189"/>
      <c r="E64" s="189"/>
      <c r="F64" s="35"/>
      <c r="G64" s="35"/>
      <c r="H64" s="35"/>
      <c r="I64" s="35"/>
      <c r="J64" s="35"/>
      <c r="K64" s="189"/>
    </row>
    <row r="65" spans="1:11" ht="15.6" x14ac:dyDescent="0.3">
      <c r="A65" s="35"/>
      <c r="B65" s="189"/>
      <c r="C65" s="189"/>
      <c r="D65" s="189"/>
      <c r="E65" s="189"/>
      <c r="F65" s="35"/>
      <c r="G65" s="35"/>
      <c r="H65" s="35"/>
      <c r="I65" s="35"/>
      <c r="J65" s="35"/>
      <c r="K65" s="189"/>
    </row>
    <row r="66" spans="1:11" x14ac:dyDescent="0.25">
      <c r="A66" s="28"/>
      <c r="B66" s="190"/>
      <c r="C66" s="28"/>
      <c r="D66" s="28"/>
      <c r="E66" s="28"/>
      <c r="F66" s="28"/>
      <c r="G66" s="28"/>
      <c r="H66" s="28"/>
      <c r="I66" s="28"/>
      <c r="J66" s="28"/>
      <c r="K66" s="28"/>
    </row>
    <row r="67" spans="1:11" ht="15.6" x14ac:dyDescent="0.3">
      <c r="A67" s="35"/>
      <c r="B67" s="189"/>
      <c r="C67" s="189"/>
      <c r="D67" s="189"/>
      <c r="E67" s="189"/>
      <c r="F67" s="35"/>
      <c r="G67" s="35"/>
      <c r="H67" s="35"/>
      <c r="I67" s="35"/>
      <c r="J67" s="35"/>
      <c r="K67" s="189"/>
    </row>
    <row r="68" spans="1:11" ht="15.6" x14ac:dyDescent="0.3">
      <c r="A68" s="35"/>
      <c r="B68" s="189"/>
      <c r="C68" s="189"/>
      <c r="D68" s="189"/>
      <c r="E68" s="189"/>
      <c r="F68" s="35"/>
      <c r="G68" s="35"/>
      <c r="H68" s="35"/>
      <c r="I68" s="35"/>
      <c r="J68" s="35"/>
      <c r="K68" s="189"/>
    </row>
    <row r="69" spans="1:11" ht="15.6" x14ac:dyDescent="0.3">
      <c r="A69" s="35"/>
      <c r="B69" s="189"/>
      <c r="C69" s="189"/>
      <c r="D69" s="189"/>
      <c r="E69" s="189"/>
      <c r="F69" s="35"/>
      <c r="G69" s="35"/>
      <c r="H69" s="35"/>
      <c r="I69" s="35"/>
      <c r="J69" s="35"/>
      <c r="K69" s="189"/>
    </row>
    <row r="70" spans="1:11" ht="15.6" x14ac:dyDescent="0.3">
      <c r="A70" s="35"/>
      <c r="B70" s="189"/>
      <c r="C70" s="189"/>
      <c r="D70" s="189"/>
      <c r="E70" s="189"/>
      <c r="F70" s="35"/>
      <c r="G70" s="35"/>
      <c r="H70" s="35"/>
      <c r="I70" s="35"/>
      <c r="J70" s="35"/>
      <c r="K70" s="189"/>
    </row>
    <row r="71" spans="1:11" ht="15.6" x14ac:dyDescent="0.3">
      <c r="A71" s="35"/>
      <c r="B71" s="189"/>
      <c r="C71" s="189"/>
      <c r="D71" s="189"/>
      <c r="E71" s="189"/>
      <c r="F71" s="35"/>
      <c r="G71" s="35"/>
      <c r="H71" s="35"/>
      <c r="I71" s="35"/>
      <c r="J71" s="35"/>
      <c r="K71" s="189"/>
    </row>
    <row r="72" spans="1:11" ht="15.6" x14ac:dyDescent="0.3">
      <c r="A72" s="35"/>
      <c r="B72" s="189"/>
      <c r="C72" s="189"/>
      <c r="D72" s="189"/>
      <c r="E72" s="189"/>
      <c r="F72" s="35"/>
      <c r="G72" s="35"/>
      <c r="H72" s="35"/>
      <c r="I72" s="35"/>
      <c r="J72" s="35"/>
      <c r="K72" s="189"/>
    </row>
    <row r="73" spans="1:11" ht="15.6" x14ac:dyDescent="0.3">
      <c r="A73" s="35"/>
      <c r="B73" s="189"/>
      <c r="C73" s="189"/>
      <c r="D73" s="189"/>
      <c r="E73" s="189"/>
      <c r="F73" s="35"/>
      <c r="G73" s="35"/>
      <c r="H73" s="35"/>
      <c r="I73" s="35"/>
      <c r="J73" s="35"/>
      <c r="K73" s="189"/>
    </row>
    <row r="74" spans="1:11" ht="15.6" x14ac:dyDescent="0.3">
      <c r="A74" s="35"/>
      <c r="B74" s="189"/>
      <c r="C74" s="189"/>
      <c r="D74" s="189"/>
      <c r="E74" s="189"/>
      <c r="F74" s="35"/>
      <c r="G74" s="35"/>
      <c r="H74" s="35"/>
      <c r="I74" s="35"/>
      <c r="J74" s="35"/>
      <c r="K74" s="189"/>
    </row>
    <row r="75" spans="1:11" x14ac:dyDescent="0.25">
      <c r="A75" s="35"/>
      <c r="B75" s="191"/>
      <c r="C75" s="306"/>
      <c r="D75" s="306"/>
      <c r="E75" s="258"/>
      <c r="F75" s="305"/>
      <c r="G75" s="305"/>
      <c r="H75" s="306"/>
      <c r="I75" s="306"/>
      <c r="J75" s="306"/>
      <c r="K75" s="35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  <row r="1277" spans="1:11" x14ac:dyDescent="0.25">
      <c r="A1277" s="28"/>
      <c r="B1277" s="28"/>
      <c r="C1277" s="28"/>
      <c r="D1277" s="28"/>
      <c r="E1277" s="28"/>
      <c r="F1277" s="28"/>
      <c r="G1277" s="28"/>
      <c r="H1277" s="28"/>
      <c r="I1277" s="28"/>
      <c r="J1277" s="28"/>
      <c r="K1277" s="28"/>
    </row>
    <row r="1278" spans="1:11" x14ac:dyDescent="0.25">
      <c r="A1278" s="28"/>
      <c r="B1278" s="28"/>
      <c r="C1278" s="28"/>
      <c r="D1278" s="28"/>
      <c r="E1278" s="28"/>
      <c r="F1278" s="28"/>
      <c r="G1278" s="28"/>
      <c r="H1278" s="28"/>
      <c r="I1278" s="28"/>
      <c r="J1278" s="28"/>
      <c r="K1278" s="28"/>
    </row>
    <row r="1279" spans="1:11" x14ac:dyDescent="0.25">
      <c r="A1279" s="28"/>
      <c r="B1279" s="28"/>
      <c r="C1279" s="28"/>
      <c r="D1279" s="28"/>
      <c r="E1279" s="28"/>
      <c r="F1279" s="28"/>
      <c r="G1279" s="28"/>
      <c r="H1279" s="28"/>
      <c r="I1279" s="28"/>
      <c r="J1279" s="28"/>
      <c r="K1279" s="28"/>
    </row>
    <row r="1280" spans="1:11" x14ac:dyDescent="0.25">
      <c r="A1280" s="28"/>
      <c r="B1280" s="28"/>
      <c r="C1280" s="28"/>
      <c r="D1280" s="28"/>
      <c r="E1280" s="28"/>
      <c r="F1280" s="28"/>
      <c r="G1280" s="28"/>
      <c r="H1280" s="28"/>
      <c r="I1280" s="28"/>
      <c r="J1280" s="28"/>
      <c r="K1280" s="28"/>
    </row>
    <row r="1281" spans="1:11" x14ac:dyDescent="0.25">
      <c r="A1281" s="28"/>
      <c r="B1281" s="28"/>
      <c r="C1281" s="28"/>
      <c r="D1281" s="28"/>
      <c r="E1281" s="28"/>
      <c r="F1281" s="28"/>
      <c r="G1281" s="28"/>
      <c r="H1281" s="28"/>
      <c r="I1281" s="28"/>
      <c r="J1281" s="28"/>
      <c r="K1281" s="28"/>
    </row>
    <row r="1282" spans="1:11" x14ac:dyDescent="0.25">
      <c r="A1282" s="28"/>
      <c r="B1282" s="28"/>
      <c r="C1282" s="28"/>
      <c r="D1282" s="28"/>
      <c r="E1282" s="28"/>
      <c r="F1282" s="28"/>
      <c r="G1282" s="28"/>
      <c r="H1282" s="28"/>
      <c r="I1282" s="28"/>
      <c r="J1282" s="28"/>
      <c r="K1282" s="28"/>
    </row>
    <row r="1283" spans="1:11" x14ac:dyDescent="0.25">
      <c r="A1283" s="28"/>
      <c r="B1283" s="28"/>
      <c r="C1283" s="28"/>
      <c r="D1283" s="28"/>
      <c r="E1283" s="28"/>
      <c r="F1283" s="28"/>
      <c r="G1283" s="28"/>
      <c r="H1283" s="28"/>
      <c r="I1283" s="28"/>
      <c r="J1283" s="28"/>
      <c r="K1283" s="28"/>
    </row>
    <row r="1284" spans="1:11" x14ac:dyDescent="0.25">
      <c r="A1284" s="28"/>
      <c r="B1284" s="28"/>
      <c r="C1284" s="28"/>
      <c r="D1284" s="28"/>
      <c r="E1284" s="28"/>
      <c r="F1284" s="28"/>
      <c r="G1284" s="28"/>
      <c r="H1284" s="28"/>
      <c r="I1284" s="28"/>
      <c r="J1284" s="28"/>
      <c r="K1284" s="28"/>
    </row>
    <row r="1285" spans="1:11" x14ac:dyDescent="0.25">
      <c r="A1285" s="28"/>
      <c r="B1285" s="28"/>
      <c r="C1285" s="28"/>
      <c r="D1285" s="28"/>
      <c r="E1285" s="28"/>
      <c r="F1285" s="28"/>
      <c r="G1285" s="28"/>
      <c r="H1285" s="28"/>
      <c r="I1285" s="28"/>
      <c r="J1285" s="28"/>
      <c r="K1285" s="28"/>
    </row>
    <row r="1286" spans="1:11" x14ac:dyDescent="0.25">
      <c r="A1286" s="28"/>
      <c r="B1286" s="28"/>
      <c r="C1286" s="28"/>
      <c r="D1286" s="28"/>
      <c r="E1286" s="28"/>
      <c r="F1286" s="28"/>
      <c r="G1286" s="28"/>
      <c r="H1286" s="28"/>
      <c r="I1286" s="28"/>
      <c r="J1286" s="28"/>
      <c r="K1286" s="28"/>
    </row>
    <row r="1287" spans="1:11" x14ac:dyDescent="0.25">
      <c r="A1287" s="28"/>
      <c r="B1287" s="28"/>
      <c r="C1287" s="28"/>
      <c r="D1287" s="28"/>
      <c r="E1287" s="28"/>
      <c r="F1287" s="28"/>
      <c r="G1287" s="28"/>
      <c r="H1287" s="28"/>
      <c r="I1287" s="28"/>
      <c r="J1287" s="28"/>
      <c r="K1287" s="28"/>
    </row>
    <row r="1288" spans="1:11" x14ac:dyDescent="0.25">
      <c r="A1288" s="28"/>
      <c r="B1288" s="28"/>
      <c r="C1288" s="28"/>
      <c r="D1288" s="28"/>
      <c r="E1288" s="28"/>
      <c r="F1288" s="28"/>
      <c r="G1288" s="28"/>
      <c r="H1288" s="28"/>
      <c r="I1288" s="28"/>
      <c r="J1288" s="28"/>
      <c r="K1288" s="28"/>
    </row>
    <row r="1289" spans="1:11" x14ac:dyDescent="0.25">
      <c r="A1289" s="28"/>
      <c r="B1289" s="28"/>
      <c r="C1289" s="28"/>
      <c r="D1289" s="28"/>
      <c r="E1289" s="28"/>
      <c r="F1289" s="28"/>
      <c r="G1289" s="28"/>
      <c r="H1289" s="28"/>
      <c r="I1289" s="28"/>
      <c r="J1289" s="28"/>
      <c r="K1289" s="28"/>
    </row>
    <row r="1290" spans="1:11" x14ac:dyDescent="0.25">
      <c r="A1290" s="28"/>
      <c r="B1290" s="28"/>
      <c r="C1290" s="28"/>
      <c r="D1290" s="28"/>
      <c r="E1290" s="28"/>
      <c r="F1290" s="28"/>
      <c r="G1290" s="28"/>
      <c r="H1290" s="28"/>
      <c r="I1290" s="28"/>
      <c r="J1290" s="28"/>
      <c r="K1290" s="28"/>
    </row>
    <row r="1291" spans="1:11" x14ac:dyDescent="0.25">
      <c r="A1291" s="28"/>
      <c r="B1291" s="28"/>
      <c r="C1291" s="28"/>
      <c r="D1291" s="28"/>
      <c r="E1291" s="28"/>
      <c r="F1291" s="28"/>
      <c r="G1291" s="28"/>
      <c r="H1291" s="28"/>
      <c r="I1291" s="28"/>
      <c r="J1291" s="28"/>
      <c r="K1291" s="28"/>
    </row>
    <row r="1292" spans="1:11" x14ac:dyDescent="0.25">
      <c r="A1292" s="28"/>
      <c r="B1292" s="28"/>
      <c r="C1292" s="28"/>
      <c r="D1292" s="28"/>
      <c r="E1292" s="28"/>
      <c r="F1292" s="28"/>
      <c r="G1292" s="28"/>
      <c r="H1292" s="28"/>
      <c r="I1292" s="28"/>
      <c r="J1292" s="28"/>
      <c r="K1292" s="28"/>
    </row>
    <row r="1293" spans="1:11" x14ac:dyDescent="0.25">
      <c r="A1293" s="28"/>
      <c r="B1293" s="28"/>
      <c r="C1293" s="28"/>
      <c r="D1293" s="28"/>
      <c r="E1293" s="28"/>
      <c r="F1293" s="28"/>
      <c r="G1293" s="28"/>
      <c r="H1293" s="28"/>
      <c r="I1293" s="28"/>
      <c r="J1293" s="28"/>
      <c r="K1293" s="28"/>
    </row>
    <row r="1294" spans="1:11" x14ac:dyDescent="0.25">
      <c r="A1294" s="28"/>
      <c r="B1294" s="28"/>
      <c r="C1294" s="28"/>
      <c r="D1294" s="28"/>
      <c r="E1294" s="28"/>
      <c r="F1294" s="28"/>
      <c r="G1294" s="28"/>
      <c r="H1294" s="28"/>
      <c r="I1294" s="28"/>
      <c r="J1294" s="28"/>
      <c r="K1294" s="28"/>
    </row>
    <row r="1295" spans="1:11" x14ac:dyDescent="0.25">
      <c r="A1295" s="28"/>
      <c r="B1295" s="28"/>
      <c r="C1295" s="28"/>
      <c r="D1295" s="28"/>
      <c r="E1295" s="28"/>
      <c r="F1295" s="28"/>
      <c r="G1295" s="28"/>
      <c r="H1295" s="28"/>
      <c r="I1295" s="28"/>
      <c r="J1295" s="28"/>
      <c r="K1295" s="28"/>
    </row>
    <row r="1296" spans="1:11" x14ac:dyDescent="0.25">
      <c r="A1296" s="28"/>
      <c r="B1296" s="28"/>
      <c r="C1296" s="28"/>
      <c r="D1296" s="28"/>
      <c r="E1296" s="28"/>
      <c r="F1296" s="28"/>
      <c r="G1296" s="28"/>
      <c r="H1296" s="28"/>
      <c r="I1296" s="28"/>
      <c r="J1296" s="28"/>
      <c r="K1296" s="28"/>
    </row>
    <row r="1297" spans="1:11" x14ac:dyDescent="0.25">
      <c r="A1297" s="28"/>
      <c r="B1297" s="28"/>
      <c r="C1297" s="28"/>
      <c r="D1297" s="28"/>
      <c r="E1297" s="28"/>
      <c r="F1297" s="28"/>
      <c r="G1297" s="28"/>
      <c r="H1297" s="28"/>
      <c r="I1297" s="28"/>
      <c r="J1297" s="28"/>
      <c r="K1297" s="28"/>
    </row>
    <row r="1298" spans="1:11" x14ac:dyDescent="0.25">
      <c r="A1298" s="28"/>
      <c r="B1298" s="28"/>
      <c r="C1298" s="28"/>
      <c r="D1298" s="28"/>
      <c r="E1298" s="28"/>
      <c r="F1298" s="28"/>
      <c r="G1298" s="28"/>
      <c r="H1298" s="28"/>
      <c r="I1298" s="28"/>
      <c r="J1298" s="28"/>
      <c r="K1298" s="28"/>
    </row>
    <row r="1299" spans="1:11" x14ac:dyDescent="0.25">
      <c r="A1299" s="28"/>
      <c r="B1299" s="28"/>
      <c r="C1299" s="28"/>
      <c r="D1299" s="28"/>
      <c r="E1299" s="28"/>
      <c r="F1299" s="28"/>
      <c r="G1299" s="28"/>
      <c r="H1299" s="28"/>
      <c r="I1299" s="28"/>
      <c r="J1299" s="28"/>
      <c r="K1299" s="28"/>
    </row>
    <row r="1300" spans="1:11" x14ac:dyDescent="0.25">
      <c r="A1300" s="28"/>
      <c r="B1300" s="28"/>
      <c r="C1300" s="28"/>
      <c r="D1300" s="28"/>
      <c r="E1300" s="28"/>
      <c r="F1300" s="28"/>
      <c r="G1300" s="28"/>
      <c r="H1300" s="28"/>
      <c r="I1300" s="28"/>
      <c r="J1300" s="28"/>
      <c r="K1300" s="28"/>
    </row>
    <row r="1301" spans="1:11" x14ac:dyDescent="0.25">
      <c r="A1301" s="28"/>
      <c r="B1301" s="28"/>
      <c r="C1301" s="28"/>
      <c r="D1301" s="28"/>
      <c r="E1301" s="28"/>
      <c r="F1301" s="28"/>
      <c r="G1301" s="28"/>
      <c r="H1301" s="28"/>
      <c r="I1301" s="28"/>
      <c r="J1301" s="28"/>
      <c r="K1301" s="28"/>
    </row>
    <row r="1302" spans="1:11" x14ac:dyDescent="0.25">
      <c r="A1302" s="28"/>
      <c r="B1302" s="28"/>
      <c r="C1302" s="28"/>
      <c r="D1302" s="28"/>
      <c r="E1302" s="28"/>
      <c r="F1302" s="28"/>
      <c r="G1302" s="28"/>
      <c r="H1302" s="28"/>
      <c r="I1302" s="28"/>
      <c r="J1302" s="28"/>
      <c r="K1302" s="28"/>
    </row>
    <row r="1303" spans="1:11" x14ac:dyDescent="0.25">
      <c r="A1303" s="28"/>
      <c r="B1303" s="28"/>
      <c r="C1303" s="28"/>
      <c r="D1303" s="28"/>
      <c r="E1303" s="28"/>
      <c r="F1303" s="28"/>
      <c r="G1303" s="28"/>
      <c r="H1303" s="28"/>
      <c r="I1303" s="28"/>
      <c r="J1303" s="28"/>
      <c r="K1303" s="28"/>
    </row>
    <row r="1304" spans="1:11" x14ac:dyDescent="0.25">
      <c r="A1304" s="28"/>
      <c r="B1304" s="28"/>
      <c r="C1304" s="28"/>
      <c r="D1304" s="28"/>
      <c r="E1304" s="28"/>
      <c r="F1304" s="28"/>
      <c r="G1304" s="28"/>
      <c r="H1304" s="28"/>
      <c r="I1304" s="28"/>
      <c r="J1304" s="28"/>
      <c r="K1304" s="28"/>
    </row>
    <row r="1305" spans="1:11" x14ac:dyDescent="0.25">
      <c r="A1305" s="28"/>
      <c r="B1305" s="28"/>
      <c r="C1305" s="28"/>
      <c r="D1305" s="28"/>
      <c r="E1305" s="28"/>
      <c r="F1305" s="28"/>
      <c r="G1305" s="28"/>
      <c r="H1305" s="28"/>
      <c r="I1305" s="28"/>
      <c r="J1305" s="28"/>
      <c r="K1305" s="28"/>
    </row>
    <row r="1306" spans="1:11" x14ac:dyDescent="0.25">
      <c r="A1306" s="28"/>
      <c r="B1306" s="28"/>
      <c r="C1306" s="28"/>
      <c r="D1306" s="28"/>
      <c r="E1306" s="28"/>
      <c r="F1306" s="28"/>
      <c r="G1306" s="28"/>
      <c r="H1306" s="28"/>
      <c r="I1306" s="28"/>
      <c r="J1306" s="28"/>
      <c r="K1306" s="28"/>
    </row>
    <row r="1307" spans="1:11" x14ac:dyDescent="0.25">
      <c r="A1307" s="28"/>
      <c r="B1307" s="28"/>
      <c r="C1307" s="28"/>
      <c r="D1307" s="28"/>
      <c r="E1307" s="28"/>
      <c r="F1307" s="28"/>
      <c r="G1307" s="28"/>
      <c r="H1307" s="28"/>
      <c r="I1307" s="28"/>
      <c r="J1307" s="28"/>
      <c r="K1307" s="28"/>
    </row>
    <row r="1308" spans="1:11" x14ac:dyDescent="0.25">
      <c r="A1308" s="28"/>
      <c r="B1308" s="28"/>
      <c r="C1308" s="28"/>
      <c r="D1308" s="28"/>
      <c r="E1308" s="28"/>
      <c r="F1308" s="28"/>
      <c r="G1308" s="28"/>
      <c r="H1308" s="28"/>
      <c r="I1308" s="28"/>
      <c r="J1308" s="28"/>
      <c r="K1308" s="28"/>
    </row>
    <row r="1309" spans="1:11" x14ac:dyDescent="0.25">
      <c r="A1309" s="28"/>
      <c r="B1309" s="28"/>
      <c r="C1309" s="28"/>
      <c r="D1309" s="28"/>
      <c r="E1309" s="28"/>
      <c r="F1309" s="28"/>
      <c r="G1309" s="28"/>
      <c r="H1309" s="28"/>
      <c r="I1309" s="28"/>
      <c r="J1309" s="28"/>
      <c r="K1309" s="28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4">
    <mergeCell ref="A1:Q1"/>
    <mergeCell ref="G8:I8"/>
    <mergeCell ref="J8:J9"/>
    <mergeCell ref="K8:L8"/>
    <mergeCell ref="M8:M9"/>
    <mergeCell ref="C8:C9"/>
    <mergeCell ref="A2:Q2"/>
    <mergeCell ref="A3:Q3"/>
    <mergeCell ref="A4:Q4"/>
    <mergeCell ref="A5:Q5"/>
    <mergeCell ref="E8:E9"/>
    <mergeCell ref="H75:J75"/>
    <mergeCell ref="F75:G75"/>
    <mergeCell ref="C75:D75"/>
    <mergeCell ref="A57:AV57"/>
    <mergeCell ref="F8:F9"/>
    <mergeCell ref="O8:O9"/>
    <mergeCell ref="A55:AV55"/>
    <mergeCell ref="A8:A9"/>
    <mergeCell ref="Q8:Q9"/>
    <mergeCell ref="B8:B9"/>
    <mergeCell ref="A56:AV56"/>
    <mergeCell ref="D8:D9"/>
    <mergeCell ref="P8:P9"/>
  </mergeCells>
  <phoneticPr fontId="1" type="noConversion"/>
  <printOptions horizontalCentered="1"/>
  <pageMargins left="0" right="0" top="0.39370078740157483" bottom="0.39370078740157483" header="0.51181102362204722" footer="0.51181102362204722"/>
  <pageSetup paperSize="9" scale="95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V1283"/>
  <sheetViews>
    <sheetView view="pageBreakPreview" zoomScale="60" zoomScaleNormal="75" workbookViewId="0">
      <selection activeCell="A4" sqref="A4:Q4"/>
    </sheetView>
  </sheetViews>
  <sheetFormatPr defaultColWidth="9.109375" defaultRowHeight="13.2" outlineLevelRow="1" x14ac:dyDescent="0.25"/>
  <cols>
    <col min="1" max="1" width="3.88671875" style="163" customWidth="1"/>
    <col min="2" max="2" width="25.5546875" style="163" customWidth="1"/>
    <col min="3" max="3" width="10.109375" style="163" customWidth="1"/>
    <col min="4" max="4" width="22.6640625" style="163" customWidth="1"/>
    <col min="5" max="5" width="9.6640625" style="163" customWidth="1"/>
    <col min="6" max="6" width="7.6640625" style="163" customWidth="1"/>
    <col min="7" max="9" width="7.33203125" style="163" customWidth="1"/>
    <col min="10" max="10" width="3.6640625" style="163" customWidth="1"/>
    <col min="11" max="12" width="7.33203125" style="163" customWidth="1"/>
    <col min="13" max="13" width="4" style="163" customWidth="1"/>
    <col min="14" max="14" width="7.33203125" style="163" customWidth="1"/>
    <col min="15" max="15" width="7.109375" style="163" customWidth="1"/>
    <col min="16" max="16" width="5" style="163" customWidth="1"/>
    <col min="17" max="17" width="8.33203125" style="163" customWidth="1"/>
    <col min="18" max="16384" width="9.109375" style="163"/>
  </cols>
  <sheetData>
    <row r="1" spans="1:40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</row>
    <row r="2" spans="1:40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</row>
    <row r="3" spans="1:40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</row>
    <row r="4" spans="1:40" x14ac:dyDescent="0.25">
      <c r="A4" s="301" t="s">
        <v>211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167"/>
      <c r="S4" s="167"/>
      <c r="T4" s="167"/>
      <c r="U4" s="167"/>
    </row>
    <row r="5" spans="1:40" x14ac:dyDescent="0.25">
      <c r="A5" s="301" t="s">
        <v>203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167"/>
      <c r="S5" s="167"/>
      <c r="T5" s="167"/>
      <c r="U5" s="167"/>
    </row>
    <row r="6" spans="1:40" ht="13.8" x14ac:dyDescent="0.25">
      <c r="A6" s="165"/>
      <c r="B6" s="165"/>
      <c r="C6" s="166"/>
      <c r="D6" s="14"/>
      <c r="E6" s="14"/>
      <c r="F6" s="169"/>
      <c r="G6" s="169"/>
      <c r="H6" s="167"/>
      <c r="I6" s="169"/>
      <c r="J6" s="169"/>
      <c r="K6" s="169"/>
      <c r="L6" s="169"/>
      <c r="M6" s="169"/>
      <c r="N6" s="169"/>
      <c r="P6" s="170"/>
      <c r="Q6" s="14" t="s">
        <v>225</v>
      </c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</row>
    <row r="7" spans="1:40" ht="12.75" customHeight="1" x14ac:dyDescent="0.25">
      <c r="A7" s="19"/>
      <c r="B7" s="67" t="s">
        <v>30</v>
      </c>
      <c r="C7" s="166" t="s">
        <v>103</v>
      </c>
      <c r="D7" s="19" t="str">
        <f>d_1</f>
        <v>28.05.2019г.</v>
      </c>
      <c r="E7" s="19"/>
      <c r="L7" s="171" t="str">
        <f>d_5</f>
        <v>г. Сочи, ул. Бзугу 2, ст. им. Славы Метревели</v>
      </c>
      <c r="M7" s="12"/>
      <c r="N7" s="12"/>
      <c r="O7" s="12"/>
      <c r="P7" s="12"/>
      <c r="Q7" s="18" t="str">
        <f>d_5</f>
        <v>г. Сочи, ул. Бзугу 2, ст. им. Славы Метревели</v>
      </c>
      <c r="W7" s="172"/>
      <c r="X7" s="173"/>
      <c r="AB7" s="12"/>
      <c r="AC7" s="12"/>
      <c r="AD7" s="12"/>
      <c r="AE7" s="12"/>
      <c r="AF7" s="12"/>
      <c r="AG7" s="12"/>
      <c r="AH7" s="12"/>
      <c r="AI7" s="12"/>
      <c r="AJ7" s="12"/>
      <c r="AK7" s="12"/>
    </row>
    <row r="8" spans="1:40" ht="16.5" customHeight="1" x14ac:dyDescent="0.25">
      <c r="A8" s="310" t="s">
        <v>64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21" t="s">
        <v>7</v>
      </c>
      <c r="H8" s="321"/>
      <c r="I8" s="321"/>
      <c r="J8" s="322" t="s">
        <v>8</v>
      </c>
      <c r="K8" s="321" t="s">
        <v>7</v>
      </c>
      <c r="L8" s="321"/>
      <c r="M8" s="322" t="s">
        <v>8</v>
      </c>
      <c r="N8" s="174" t="s">
        <v>207</v>
      </c>
      <c r="O8" s="310" t="s">
        <v>40</v>
      </c>
      <c r="P8" s="312" t="s">
        <v>53</v>
      </c>
      <c r="Q8" s="312" t="s">
        <v>41</v>
      </c>
    </row>
    <row r="9" spans="1:40" ht="22.95" customHeight="1" x14ac:dyDescent="0.25">
      <c r="A9" s="311"/>
      <c r="B9" s="311"/>
      <c r="C9" s="311"/>
      <c r="D9" s="311"/>
      <c r="E9" s="311"/>
      <c r="F9" s="311"/>
      <c r="G9" s="174">
        <v>1</v>
      </c>
      <c r="H9" s="174">
        <v>2</v>
      </c>
      <c r="I9" s="174">
        <v>3</v>
      </c>
      <c r="J9" s="322"/>
      <c r="K9" s="174">
        <v>4</v>
      </c>
      <c r="L9" s="174">
        <v>5</v>
      </c>
      <c r="M9" s="322"/>
      <c r="N9" s="174">
        <v>6</v>
      </c>
      <c r="O9" s="311"/>
      <c r="P9" s="313"/>
      <c r="Q9" s="313"/>
    </row>
    <row r="10" spans="1:40" ht="13.5" customHeight="1" x14ac:dyDescent="0.25">
      <c r="A10" s="175" t="s">
        <v>42</v>
      </c>
      <c r="B10" s="176" t="e">
        <f>VLOOKUP($F10,УЧАСТНИКИ!$A$2:$L$1099,3,FALSE)</f>
        <v>#N/A</v>
      </c>
      <c r="C10" s="180" t="e">
        <f>VLOOKUP($F10,УЧАСТНИКИ!$A$2:$L$1099,4,FALSE)</f>
        <v>#N/A</v>
      </c>
      <c r="D10" s="176" t="e">
        <f>VLOOKUP($F10,УЧАСТНИКИ!$A$2:$L$1099,5,FALSE)</f>
        <v>#N/A</v>
      </c>
      <c r="E10" s="264" t="e">
        <f>VLOOKUP($F10,УЧАСТНИКИ!$A$2:$L$1099,8,FALSE)</f>
        <v>#N/A</v>
      </c>
      <c r="F10" s="175"/>
      <c r="G10" s="175"/>
      <c r="H10" s="175"/>
      <c r="I10" s="175"/>
      <c r="J10" s="175"/>
      <c r="K10" s="178"/>
      <c r="L10" s="179"/>
      <c r="M10" s="179"/>
      <c r="N10" s="179"/>
      <c r="O10" s="179"/>
      <c r="P10" s="179"/>
      <c r="Q10" s="180" t="e">
        <f>VLOOKUP($F10,УЧАСТНИКИ!$A$2:$L$1099,9,FALSE)</f>
        <v>#N/A</v>
      </c>
      <c r="R10" s="181"/>
      <c r="S10" s="181"/>
    </row>
    <row r="11" spans="1:40" ht="13.5" customHeight="1" outlineLevel="1" x14ac:dyDescent="0.25">
      <c r="A11" s="175"/>
      <c r="B11" s="176"/>
      <c r="C11" s="180"/>
      <c r="D11" s="176"/>
      <c r="E11" s="264"/>
      <c r="F11" s="175"/>
      <c r="G11" s="175"/>
      <c r="H11" s="175"/>
      <c r="I11" s="175"/>
      <c r="J11" s="175"/>
      <c r="K11" s="178"/>
      <c r="L11" s="179"/>
      <c r="M11" s="179"/>
      <c r="N11" s="179"/>
      <c r="O11" s="179"/>
      <c r="P11" s="179"/>
      <c r="Q11" s="180"/>
      <c r="R11" s="181"/>
      <c r="S11" s="181"/>
    </row>
    <row r="12" spans="1:40" ht="13.5" customHeight="1" x14ac:dyDescent="0.25">
      <c r="A12" s="175" t="s">
        <v>43</v>
      </c>
      <c r="B12" s="176" t="e">
        <f>VLOOKUP($F12,УЧАСТНИКИ!$A$2:$L$1099,3,FALSE)</f>
        <v>#N/A</v>
      </c>
      <c r="C12" s="180" t="e">
        <f>VLOOKUP($F12,УЧАСТНИКИ!$A$2:$L$1099,4,FALSE)</f>
        <v>#N/A</v>
      </c>
      <c r="D12" s="176" t="e">
        <f>VLOOKUP($F12,УЧАСТНИКИ!$A$2:$L$1099,5,FALSE)</f>
        <v>#N/A</v>
      </c>
      <c r="E12" s="264" t="e">
        <f>VLOOKUP($F12,УЧАСТНИКИ!$A$2:$L$1099,8,FALSE)</f>
        <v>#N/A</v>
      </c>
      <c r="F12" s="175"/>
      <c r="G12" s="175"/>
      <c r="H12" s="175"/>
      <c r="I12" s="175"/>
      <c r="J12" s="175"/>
      <c r="K12" s="178"/>
      <c r="L12" s="179"/>
      <c r="M12" s="179"/>
      <c r="N12" s="179"/>
      <c r="O12" s="179"/>
      <c r="P12" s="179"/>
      <c r="Q12" s="180" t="e">
        <f>VLOOKUP($F12,УЧАСТНИКИ!$A$2:$L$1099,9,FALSE)</f>
        <v>#N/A</v>
      </c>
      <c r="R12" s="181"/>
      <c r="S12" s="181"/>
    </row>
    <row r="13" spans="1:40" ht="13.5" customHeight="1" outlineLevel="1" x14ac:dyDescent="0.25">
      <c r="A13" s="175"/>
      <c r="B13" s="176"/>
      <c r="C13" s="180"/>
      <c r="D13" s="176"/>
      <c r="E13" s="264"/>
      <c r="F13" s="175"/>
      <c r="G13" s="175"/>
      <c r="H13" s="175"/>
      <c r="I13" s="175"/>
      <c r="J13" s="175"/>
      <c r="K13" s="178"/>
      <c r="L13" s="179"/>
      <c r="M13" s="179"/>
      <c r="N13" s="179"/>
      <c r="O13" s="179"/>
      <c r="P13" s="179"/>
      <c r="Q13" s="180"/>
      <c r="R13" s="181"/>
      <c r="S13" s="181"/>
    </row>
    <row r="14" spans="1:40" ht="13.5" customHeight="1" x14ac:dyDescent="0.25">
      <c r="A14" s="175" t="s">
        <v>44</v>
      </c>
      <c r="B14" s="176" t="e">
        <f>VLOOKUP($F14,УЧАСТНИКИ!$A$2:$L$1099,3,FALSE)</f>
        <v>#N/A</v>
      </c>
      <c r="C14" s="180" t="e">
        <f>VLOOKUP($F14,УЧАСТНИКИ!$A$2:$L$1099,4,FALSE)</f>
        <v>#N/A</v>
      </c>
      <c r="D14" s="176" t="e">
        <f>VLOOKUP($F14,УЧАСТНИКИ!$A$2:$L$1099,5,FALSE)</f>
        <v>#N/A</v>
      </c>
      <c r="E14" s="264" t="e">
        <f>VLOOKUP($F14,УЧАСТНИКИ!$A$2:$L$1099,8,FALSE)</f>
        <v>#N/A</v>
      </c>
      <c r="F14" s="175"/>
      <c r="G14" s="175"/>
      <c r="H14" s="175"/>
      <c r="I14" s="175"/>
      <c r="J14" s="175"/>
      <c r="K14" s="178"/>
      <c r="L14" s="179"/>
      <c r="M14" s="179"/>
      <c r="N14" s="179"/>
      <c r="O14" s="179"/>
      <c r="P14" s="179"/>
      <c r="Q14" s="180" t="e">
        <f>VLOOKUP($F14,УЧАСТНИКИ!$A$2:$L$1099,9,FALSE)</f>
        <v>#N/A</v>
      </c>
      <c r="R14" s="181"/>
      <c r="S14" s="181"/>
    </row>
    <row r="15" spans="1:40" ht="13.5" customHeight="1" outlineLevel="1" x14ac:dyDescent="0.25">
      <c r="A15" s="175"/>
      <c r="B15" s="176"/>
      <c r="C15" s="180"/>
      <c r="D15" s="176"/>
      <c r="E15" s="264"/>
      <c r="F15" s="175"/>
      <c r="G15" s="175"/>
      <c r="H15" s="175"/>
      <c r="I15" s="175"/>
      <c r="J15" s="175"/>
      <c r="K15" s="178"/>
      <c r="L15" s="179"/>
      <c r="M15" s="179"/>
      <c r="N15" s="179"/>
      <c r="O15" s="179"/>
      <c r="P15" s="179"/>
      <c r="Q15" s="180"/>
      <c r="R15" s="181"/>
      <c r="S15" s="181"/>
    </row>
    <row r="16" spans="1:40" ht="13.5" customHeight="1" x14ac:dyDescent="0.25">
      <c r="A16" s="175" t="s">
        <v>45</v>
      </c>
      <c r="B16" s="176" t="e">
        <f>VLOOKUP($F16,УЧАСТНИКИ!$A$2:$L$1099,3,FALSE)</f>
        <v>#N/A</v>
      </c>
      <c r="C16" s="180" t="e">
        <f>VLOOKUP($F16,УЧАСТНИКИ!$A$2:$L$1099,4,FALSE)</f>
        <v>#N/A</v>
      </c>
      <c r="D16" s="176" t="e">
        <f>VLOOKUP($F16,УЧАСТНИКИ!$A$2:$L$1099,5,FALSE)</f>
        <v>#N/A</v>
      </c>
      <c r="E16" s="264" t="e">
        <f>VLOOKUP($F16,УЧАСТНИКИ!$A$2:$L$1099,8,FALSE)</f>
        <v>#N/A</v>
      </c>
      <c r="F16" s="175"/>
      <c r="G16" s="175"/>
      <c r="H16" s="175"/>
      <c r="I16" s="175"/>
      <c r="J16" s="175"/>
      <c r="K16" s="178"/>
      <c r="L16" s="179"/>
      <c r="M16" s="179"/>
      <c r="N16" s="179"/>
      <c r="O16" s="179"/>
      <c r="P16" s="179"/>
      <c r="Q16" s="180" t="e">
        <f>VLOOKUP($F16,УЧАСТНИКИ!$A$2:$L$1099,9,FALSE)</f>
        <v>#N/A</v>
      </c>
      <c r="R16" s="181"/>
      <c r="S16" s="181"/>
    </row>
    <row r="17" spans="1:19" ht="13.5" customHeight="1" outlineLevel="1" x14ac:dyDescent="0.25">
      <c r="A17" s="175"/>
      <c r="B17" s="176"/>
      <c r="C17" s="180"/>
      <c r="D17" s="176"/>
      <c r="E17" s="264"/>
      <c r="F17" s="175"/>
      <c r="G17" s="175"/>
      <c r="H17" s="175"/>
      <c r="I17" s="175"/>
      <c r="J17" s="175"/>
      <c r="K17" s="178"/>
      <c r="L17" s="179"/>
      <c r="M17" s="179"/>
      <c r="N17" s="179"/>
      <c r="O17" s="179"/>
      <c r="P17" s="179"/>
      <c r="Q17" s="180"/>
      <c r="R17" s="181"/>
      <c r="S17" s="181"/>
    </row>
    <row r="18" spans="1:19" ht="13.5" customHeight="1" x14ac:dyDescent="0.25">
      <c r="A18" s="175" t="s">
        <v>46</v>
      </c>
      <c r="B18" s="176" t="e">
        <f>VLOOKUP($F18,УЧАСТНИКИ!$A$2:$L$1099,3,FALSE)</f>
        <v>#N/A</v>
      </c>
      <c r="C18" s="180" t="e">
        <f>VLOOKUP($F18,УЧАСТНИКИ!$A$2:$L$1099,4,FALSE)</f>
        <v>#N/A</v>
      </c>
      <c r="D18" s="176" t="e">
        <f>VLOOKUP($F18,УЧАСТНИКИ!$A$2:$L$1099,5,FALSE)</f>
        <v>#N/A</v>
      </c>
      <c r="E18" s="264" t="e">
        <f>VLOOKUP($F18,УЧАСТНИКИ!$A$2:$L$1099,8,FALSE)</f>
        <v>#N/A</v>
      </c>
      <c r="F18" s="175"/>
      <c r="G18" s="175"/>
      <c r="H18" s="175"/>
      <c r="I18" s="175"/>
      <c r="J18" s="175"/>
      <c r="K18" s="178"/>
      <c r="L18" s="179"/>
      <c r="M18" s="179"/>
      <c r="N18" s="179"/>
      <c r="O18" s="179"/>
      <c r="P18" s="179"/>
      <c r="Q18" s="180" t="e">
        <f>VLOOKUP($F18,УЧАСТНИКИ!$A$2:$L$1099,9,FALSE)</f>
        <v>#N/A</v>
      </c>
      <c r="R18" s="181"/>
      <c r="S18" s="181"/>
    </row>
    <row r="19" spans="1:19" ht="13.5" customHeight="1" outlineLevel="1" x14ac:dyDescent="0.25">
      <c r="A19" s="175"/>
      <c r="B19" s="176"/>
      <c r="C19" s="180"/>
      <c r="D19" s="176"/>
      <c r="E19" s="264"/>
      <c r="F19" s="175"/>
      <c r="G19" s="175"/>
      <c r="H19" s="175"/>
      <c r="I19" s="175"/>
      <c r="J19" s="175"/>
      <c r="K19" s="178"/>
      <c r="L19" s="179"/>
      <c r="M19" s="179"/>
      <c r="N19" s="179"/>
      <c r="O19" s="179"/>
      <c r="P19" s="179"/>
      <c r="Q19" s="180"/>
      <c r="R19" s="181"/>
      <c r="S19" s="181"/>
    </row>
    <row r="20" spans="1:19" ht="13.5" customHeight="1" x14ac:dyDescent="0.25">
      <c r="A20" s="175" t="s">
        <v>47</v>
      </c>
      <c r="B20" s="176" t="e">
        <f>VLOOKUP($F20,УЧАСТНИКИ!$A$2:$L$1099,3,FALSE)</f>
        <v>#N/A</v>
      </c>
      <c r="C20" s="180" t="e">
        <f>VLOOKUP($F20,УЧАСТНИКИ!$A$2:$L$1099,4,FALSE)</f>
        <v>#N/A</v>
      </c>
      <c r="D20" s="176" t="e">
        <f>VLOOKUP($F20,УЧАСТНИКИ!$A$2:$L$1099,5,FALSE)</f>
        <v>#N/A</v>
      </c>
      <c r="E20" s="264" t="e">
        <f>VLOOKUP($F20,УЧАСТНИКИ!$A$2:$L$1099,8,FALSE)</f>
        <v>#N/A</v>
      </c>
      <c r="F20" s="175"/>
      <c r="G20" s="175"/>
      <c r="H20" s="175"/>
      <c r="I20" s="175"/>
      <c r="J20" s="175"/>
      <c r="K20" s="178"/>
      <c r="L20" s="179"/>
      <c r="M20" s="179"/>
      <c r="N20" s="179"/>
      <c r="O20" s="179"/>
      <c r="P20" s="179"/>
      <c r="Q20" s="180" t="e">
        <f>VLOOKUP($F20,УЧАСТНИКИ!$A$2:$L$1099,9,FALSE)</f>
        <v>#N/A</v>
      </c>
      <c r="R20" s="181"/>
      <c r="S20" s="181"/>
    </row>
    <row r="21" spans="1:19" ht="13.5" customHeight="1" outlineLevel="1" x14ac:dyDescent="0.25">
      <c r="A21" s="175"/>
      <c r="B21" s="176"/>
      <c r="C21" s="180"/>
      <c r="D21" s="176"/>
      <c r="E21" s="264"/>
      <c r="F21" s="175"/>
      <c r="G21" s="175"/>
      <c r="H21" s="175"/>
      <c r="I21" s="175"/>
      <c r="J21" s="175"/>
      <c r="K21" s="178"/>
      <c r="L21" s="179"/>
      <c r="M21" s="179"/>
      <c r="N21" s="179"/>
      <c r="O21" s="179"/>
      <c r="P21" s="179"/>
      <c r="Q21" s="180"/>
      <c r="R21" s="181"/>
      <c r="S21" s="181"/>
    </row>
    <row r="22" spans="1:19" ht="13.5" customHeight="1" x14ac:dyDescent="0.25">
      <c r="A22" s="175" t="s">
        <v>48</v>
      </c>
      <c r="B22" s="176" t="e">
        <f>VLOOKUP($F22,УЧАСТНИКИ!$A$2:$L$1099,3,FALSE)</f>
        <v>#N/A</v>
      </c>
      <c r="C22" s="180" t="e">
        <f>VLOOKUP($F22,УЧАСТНИКИ!$A$2:$L$1099,4,FALSE)</f>
        <v>#N/A</v>
      </c>
      <c r="D22" s="176" t="e">
        <f>VLOOKUP($F22,УЧАСТНИКИ!$A$2:$L$1099,5,FALSE)</f>
        <v>#N/A</v>
      </c>
      <c r="E22" s="264" t="e">
        <f>VLOOKUP($F22,УЧАСТНИКИ!$A$2:$L$1099,8,FALSE)</f>
        <v>#N/A</v>
      </c>
      <c r="F22" s="175"/>
      <c r="G22" s="175"/>
      <c r="H22" s="175"/>
      <c r="I22" s="175"/>
      <c r="J22" s="175"/>
      <c r="K22" s="178"/>
      <c r="L22" s="179"/>
      <c r="M22" s="179"/>
      <c r="N22" s="179"/>
      <c r="O22" s="179"/>
      <c r="P22" s="179"/>
      <c r="Q22" s="180" t="e">
        <f>VLOOKUP($F22,УЧАСТНИКИ!$A$2:$L$1099,9,FALSE)</f>
        <v>#N/A</v>
      </c>
      <c r="R22" s="181"/>
      <c r="S22" s="181"/>
    </row>
    <row r="23" spans="1:19" ht="13.5" customHeight="1" outlineLevel="1" x14ac:dyDescent="0.25">
      <c r="A23" s="175"/>
      <c r="B23" s="176"/>
      <c r="C23" s="180"/>
      <c r="D23" s="176"/>
      <c r="E23" s="264"/>
      <c r="F23" s="175"/>
      <c r="G23" s="175"/>
      <c r="H23" s="175"/>
      <c r="I23" s="175"/>
      <c r="J23" s="175"/>
      <c r="K23" s="178"/>
      <c r="L23" s="179"/>
      <c r="M23" s="179"/>
      <c r="N23" s="179"/>
      <c r="O23" s="179"/>
      <c r="P23" s="179"/>
      <c r="Q23" s="180"/>
      <c r="R23" s="181"/>
      <c r="S23" s="181"/>
    </row>
    <row r="24" spans="1:19" ht="13.5" customHeight="1" x14ac:dyDescent="0.25">
      <c r="A24" s="175" t="s">
        <v>71</v>
      </c>
      <c r="B24" s="176" t="e">
        <f>VLOOKUP($F24,УЧАСТНИКИ!$A$2:$L$1099,3,FALSE)</f>
        <v>#N/A</v>
      </c>
      <c r="C24" s="180" t="e">
        <f>VLOOKUP($F24,УЧАСТНИКИ!$A$2:$L$1099,4,FALSE)</f>
        <v>#N/A</v>
      </c>
      <c r="D24" s="176" t="e">
        <f>VLOOKUP($F24,УЧАСТНИКИ!$A$2:$L$1099,5,FALSE)</f>
        <v>#N/A</v>
      </c>
      <c r="E24" s="264" t="e">
        <f>VLOOKUP($F24,УЧАСТНИКИ!$A$2:$L$1099,8,FALSE)</f>
        <v>#N/A</v>
      </c>
      <c r="F24" s="175"/>
      <c r="G24" s="175"/>
      <c r="H24" s="175"/>
      <c r="I24" s="175"/>
      <c r="J24" s="175"/>
      <c r="K24" s="178"/>
      <c r="L24" s="179"/>
      <c r="M24" s="179"/>
      <c r="N24" s="179"/>
      <c r="O24" s="179"/>
      <c r="P24" s="179"/>
      <c r="Q24" s="180" t="e">
        <f>VLOOKUP($F24,УЧАСТНИКИ!$A$2:$L$1099,9,FALSE)</f>
        <v>#N/A</v>
      </c>
      <c r="R24" s="181"/>
      <c r="S24" s="181"/>
    </row>
    <row r="25" spans="1:19" ht="13.5" customHeight="1" outlineLevel="1" x14ac:dyDescent="0.25">
      <c r="A25" s="175"/>
      <c r="B25" s="176"/>
      <c r="C25" s="180"/>
      <c r="D25" s="176"/>
      <c r="E25" s="264"/>
      <c r="F25" s="175"/>
      <c r="G25" s="175"/>
      <c r="H25" s="175"/>
      <c r="I25" s="175"/>
      <c r="J25" s="175"/>
      <c r="K25" s="178"/>
      <c r="L25" s="179"/>
      <c r="M25" s="179"/>
      <c r="N25" s="179"/>
      <c r="O25" s="179"/>
      <c r="P25" s="179"/>
      <c r="Q25" s="180"/>
      <c r="R25" s="181"/>
      <c r="S25" s="181"/>
    </row>
    <row r="26" spans="1:19" ht="13.5" customHeight="1" x14ac:dyDescent="0.25">
      <c r="A26" s="175" t="s">
        <v>78</v>
      </c>
      <c r="B26" s="176" t="e">
        <f>VLOOKUP($F26,УЧАСТНИКИ!$A$2:$L$1099,3,FALSE)</f>
        <v>#N/A</v>
      </c>
      <c r="C26" s="180" t="e">
        <f>VLOOKUP($F26,УЧАСТНИКИ!$A$2:$L$1099,4,FALSE)</f>
        <v>#N/A</v>
      </c>
      <c r="D26" s="176" t="e">
        <f>VLOOKUP($F26,УЧАСТНИКИ!$A$2:$L$1099,5,FALSE)</f>
        <v>#N/A</v>
      </c>
      <c r="E26" s="264" t="e">
        <f>VLOOKUP($F26,УЧАСТНИКИ!$A$2:$L$1099,8,FALSE)</f>
        <v>#N/A</v>
      </c>
      <c r="F26" s="175"/>
      <c r="G26" s="175"/>
      <c r="H26" s="175"/>
      <c r="I26" s="175"/>
      <c r="J26" s="175"/>
      <c r="K26" s="178"/>
      <c r="L26" s="179"/>
      <c r="M26" s="179"/>
      <c r="N26" s="179"/>
      <c r="O26" s="179"/>
      <c r="P26" s="179"/>
      <c r="Q26" s="180" t="e">
        <f>VLOOKUP($F26,УЧАСТНИКИ!$A$2:$L$1099,9,FALSE)</f>
        <v>#N/A</v>
      </c>
      <c r="R26" s="181"/>
      <c r="S26" s="181"/>
    </row>
    <row r="27" spans="1:19" ht="13.5" customHeight="1" outlineLevel="1" x14ac:dyDescent="0.25">
      <c r="A27" s="175"/>
      <c r="B27" s="176"/>
      <c r="C27" s="180"/>
      <c r="D27" s="176"/>
      <c r="E27" s="264"/>
      <c r="F27" s="175"/>
      <c r="G27" s="175"/>
      <c r="H27" s="175"/>
      <c r="I27" s="175"/>
      <c r="J27" s="175"/>
      <c r="K27" s="178"/>
      <c r="L27" s="179"/>
      <c r="M27" s="179"/>
      <c r="N27" s="179"/>
      <c r="O27" s="179"/>
      <c r="P27" s="179"/>
      <c r="Q27" s="180"/>
      <c r="R27" s="181"/>
      <c r="S27" s="181"/>
    </row>
    <row r="28" spans="1:19" ht="13.5" customHeight="1" x14ac:dyDescent="0.25">
      <c r="A28" s="175" t="s">
        <v>77</v>
      </c>
      <c r="B28" s="176" t="e">
        <f>VLOOKUP($F28,УЧАСТНИКИ!$A$2:$L$1099,3,FALSE)</f>
        <v>#N/A</v>
      </c>
      <c r="C28" s="180" t="e">
        <f>VLOOKUP($F28,УЧАСТНИКИ!$A$2:$L$1099,4,FALSE)</f>
        <v>#N/A</v>
      </c>
      <c r="D28" s="176" t="e">
        <f>VLOOKUP($F28,УЧАСТНИКИ!$A$2:$L$1099,5,FALSE)</f>
        <v>#N/A</v>
      </c>
      <c r="E28" s="264" t="e">
        <f>VLOOKUP($F28,УЧАСТНИКИ!$A$2:$L$1099,8,FALSE)</f>
        <v>#N/A</v>
      </c>
      <c r="F28" s="175"/>
      <c r="G28" s="175"/>
      <c r="H28" s="175"/>
      <c r="I28" s="175"/>
      <c r="J28" s="175"/>
      <c r="K28" s="178"/>
      <c r="L28" s="179"/>
      <c r="M28" s="179"/>
      <c r="N28" s="179"/>
      <c r="O28" s="179"/>
      <c r="P28" s="179"/>
      <c r="Q28" s="180" t="e">
        <f>VLOOKUP($F28,УЧАСТНИКИ!$A$2:$L$1099,9,FALSE)</f>
        <v>#N/A</v>
      </c>
      <c r="R28" s="181"/>
      <c r="S28" s="181"/>
    </row>
    <row r="29" spans="1:19" ht="13.5" customHeight="1" outlineLevel="1" x14ac:dyDescent="0.25">
      <c r="A29" s="175"/>
      <c r="B29" s="176"/>
      <c r="C29" s="180"/>
      <c r="D29" s="176"/>
      <c r="E29" s="264"/>
      <c r="F29" s="175"/>
      <c r="G29" s="175"/>
      <c r="H29" s="175"/>
      <c r="I29" s="175"/>
      <c r="J29" s="175"/>
      <c r="K29" s="178"/>
      <c r="L29" s="179"/>
      <c r="M29" s="179"/>
      <c r="N29" s="179"/>
      <c r="O29" s="179"/>
      <c r="P29" s="179"/>
      <c r="Q29" s="180"/>
      <c r="R29" s="181"/>
      <c r="S29" s="181"/>
    </row>
    <row r="30" spans="1:19" ht="13.5" customHeight="1" x14ac:dyDescent="0.25">
      <c r="A30" s="175" t="s">
        <v>76</v>
      </c>
      <c r="B30" s="176" t="e">
        <f>VLOOKUP($F30,УЧАСТНИКИ!$A$2:$L$1099,3,FALSE)</f>
        <v>#N/A</v>
      </c>
      <c r="C30" s="180" t="e">
        <f>VLOOKUP($F30,УЧАСТНИКИ!$A$2:$L$1099,4,FALSE)</f>
        <v>#N/A</v>
      </c>
      <c r="D30" s="176" t="e">
        <f>VLOOKUP($F30,УЧАСТНИКИ!$A$2:$L$1099,5,FALSE)</f>
        <v>#N/A</v>
      </c>
      <c r="E30" s="264" t="e">
        <f>VLOOKUP($F30,УЧАСТНИКИ!$A$2:$L$1099,8,FALSE)</f>
        <v>#N/A</v>
      </c>
      <c r="F30" s="175"/>
      <c r="G30" s="175"/>
      <c r="H30" s="175"/>
      <c r="I30" s="175"/>
      <c r="J30" s="175"/>
      <c r="K30" s="178"/>
      <c r="L30" s="179"/>
      <c r="M30" s="179"/>
      <c r="N30" s="179"/>
      <c r="O30" s="179"/>
      <c r="P30" s="179"/>
      <c r="Q30" s="180" t="e">
        <f>VLOOKUP($F30,УЧАСТНИКИ!$A$2:$L$1099,9,FALSE)</f>
        <v>#N/A</v>
      </c>
      <c r="R30" s="181"/>
      <c r="S30" s="181"/>
    </row>
    <row r="31" spans="1:19" ht="13.5" customHeight="1" outlineLevel="1" x14ac:dyDescent="0.25">
      <c r="A31" s="175"/>
      <c r="B31" s="176"/>
      <c r="C31" s="180"/>
      <c r="D31" s="176"/>
      <c r="E31" s="264"/>
      <c r="F31" s="175"/>
      <c r="G31" s="175"/>
      <c r="H31" s="175"/>
      <c r="I31" s="175"/>
      <c r="J31" s="175"/>
      <c r="K31" s="178"/>
      <c r="L31" s="179"/>
      <c r="M31" s="179"/>
      <c r="N31" s="179"/>
      <c r="O31" s="179"/>
      <c r="P31" s="179"/>
      <c r="Q31" s="180"/>
      <c r="R31" s="181"/>
      <c r="S31" s="181"/>
    </row>
    <row r="32" spans="1:19" ht="13.5" customHeight="1" x14ac:dyDescent="0.25">
      <c r="A32" s="175" t="s">
        <v>75</v>
      </c>
      <c r="B32" s="176" t="e">
        <f>VLOOKUP($F32,УЧАСТНИКИ!$A$2:$L$1099,3,FALSE)</f>
        <v>#N/A</v>
      </c>
      <c r="C32" s="180" t="e">
        <f>VLOOKUP($F32,УЧАСТНИКИ!$A$2:$L$1099,4,FALSE)</f>
        <v>#N/A</v>
      </c>
      <c r="D32" s="176" t="e">
        <f>VLOOKUP($F32,УЧАСТНИКИ!$A$2:$L$1099,5,FALSE)</f>
        <v>#N/A</v>
      </c>
      <c r="E32" s="264" t="e">
        <f>VLOOKUP($F32,УЧАСТНИКИ!$A$2:$L$1099,8,FALSE)</f>
        <v>#N/A</v>
      </c>
      <c r="F32" s="175"/>
      <c r="G32" s="175"/>
      <c r="H32" s="175"/>
      <c r="I32" s="175"/>
      <c r="J32" s="175"/>
      <c r="K32" s="178"/>
      <c r="L32" s="179"/>
      <c r="M32" s="179"/>
      <c r="N32" s="179"/>
      <c r="O32" s="179"/>
      <c r="P32" s="179"/>
      <c r="Q32" s="180" t="e">
        <f>VLOOKUP($F32,УЧАСТНИКИ!$A$2:$L$1099,9,FALSE)</f>
        <v>#N/A</v>
      </c>
      <c r="R32" s="181"/>
      <c r="S32" s="181"/>
    </row>
    <row r="33" spans="1:19" ht="13.5" customHeight="1" outlineLevel="1" x14ac:dyDescent="0.25">
      <c r="A33" s="175"/>
      <c r="B33" s="176"/>
      <c r="C33" s="180"/>
      <c r="D33" s="176"/>
      <c r="E33" s="264"/>
      <c r="F33" s="175"/>
      <c r="G33" s="175"/>
      <c r="H33" s="175"/>
      <c r="I33" s="175"/>
      <c r="J33" s="175"/>
      <c r="K33" s="178"/>
      <c r="L33" s="179"/>
      <c r="M33" s="179"/>
      <c r="N33" s="179"/>
      <c r="O33" s="179"/>
      <c r="P33" s="179"/>
      <c r="Q33" s="180"/>
      <c r="R33" s="181"/>
      <c r="S33" s="181"/>
    </row>
    <row r="34" spans="1:19" ht="13.5" customHeight="1" x14ac:dyDescent="0.25">
      <c r="A34" s="175" t="s">
        <v>74</v>
      </c>
      <c r="B34" s="176" t="e">
        <f>VLOOKUP($F34,УЧАСТНИКИ!$A$2:$L$1099,3,FALSE)</f>
        <v>#N/A</v>
      </c>
      <c r="C34" s="180" t="e">
        <f>VLOOKUP($F34,УЧАСТНИКИ!$A$2:$L$1099,4,FALSE)</f>
        <v>#N/A</v>
      </c>
      <c r="D34" s="176" t="e">
        <f>VLOOKUP($F34,УЧАСТНИКИ!$A$2:$L$1099,5,FALSE)</f>
        <v>#N/A</v>
      </c>
      <c r="E34" s="264" t="e">
        <f>VLOOKUP($F34,УЧАСТНИКИ!$A$2:$L$1099,8,FALSE)</f>
        <v>#N/A</v>
      </c>
      <c r="F34" s="175"/>
      <c r="G34" s="175"/>
      <c r="H34" s="175"/>
      <c r="I34" s="175"/>
      <c r="J34" s="175"/>
      <c r="K34" s="178"/>
      <c r="L34" s="179"/>
      <c r="M34" s="179"/>
      <c r="N34" s="179"/>
      <c r="O34" s="179"/>
      <c r="P34" s="179"/>
      <c r="Q34" s="180" t="e">
        <f>VLOOKUP($F34,УЧАСТНИКИ!$A$2:$L$1099,9,FALSE)</f>
        <v>#N/A</v>
      </c>
      <c r="R34" s="181"/>
      <c r="S34" s="181"/>
    </row>
    <row r="35" spans="1:19" ht="13.5" customHeight="1" outlineLevel="1" x14ac:dyDescent="0.25">
      <c r="A35" s="175"/>
      <c r="B35" s="176"/>
      <c r="C35" s="180"/>
      <c r="D35" s="176"/>
      <c r="E35" s="264"/>
      <c r="F35" s="175"/>
      <c r="G35" s="175"/>
      <c r="H35" s="175"/>
      <c r="I35" s="175"/>
      <c r="J35" s="175"/>
      <c r="K35" s="178"/>
      <c r="L35" s="179"/>
      <c r="M35" s="179"/>
      <c r="N35" s="179"/>
      <c r="O35" s="179"/>
      <c r="P35" s="179"/>
      <c r="Q35" s="180"/>
      <c r="R35" s="181"/>
      <c r="S35" s="181"/>
    </row>
    <row r="36" spans="1:19" ht="13.5" customHeight="1" x14ac:dyDescent="0.25">
      <c r="A36" s="175" t="s">
        <v>73</v>
      </c>
      <c r="B36" s="176" t="e">
        <f>VLOOKUP($F36,УЧАСТНИКИ!$A$2:$L$1099,3,FALSE)</f>
        <v>#N/A</v>
      </c>
      <c r="C36" s="180" t="e">
        <f>VLOOKUP($F36,УЧАСТНИКИ!$A$2:$L$1099,4,FALSE)</f>
        <v>#N/A</v>
      </c>
      <c r="D36" s="176" t="e">
        <f>VLOOKUP($F36,УЧАСТНИКИ!$A$2:$L$1099,5,FALSE)</f>
        <v>#N/A</v>
      </c>
      <c r="E36" s="264" t="e">
        <f>VLOOKUP($F36,УЧАСТНИКИ!$A$2:$L$1099,8,FALSE)</f>
        <v>#N/A</v>
      </c>
      <c r="F36" s="175"/>
      <c r="G36" s="175"/>
      <c r="H36" s="175"/>
      <c r="I36" s="175"/>
      <c r="J36" s="175"/>
      <c r="K36" s="178"/>
      <c r="L36" s="179"/>
      <c r="M36" s="179"/>
      <c r="N36" s="179"/>
      <c r="O36" s="179"/>
      <c r="P36" s="179"/>
      <c r="Q36" s="180" t="e">
        <f>VLOOKUP($F36,УЧАСТНИКИ!$A$2:$L$1099,9,FALSE)</f>
        <v>#N/A</v>
      </c>
      <c r="R36" s="181"/>
      <c r="S36" s="181"/>
    </row>
    <row r="37" spans="1:19" ht="13.5" customHeight="1" outlineLevel="1" x14ac:dyDescent="0.25">
      <c r="A37" s="175"/>
      <c r="B37" s="176"/>
      <c r="C37" s="180"/>
      <c r="D37" s="176"/>
      <c r="E37" s="264"/>
      <c r="F37" s="175"/>
      <c r="G37" s="175"/>
      <c r="H37" s="175"/>
      <c r="I37" s="175"/>
      <c r="J37" s="175"/>
      <c r="K37" s="178"/>
      <c r="L37" s="179"/>
      <c r="M37" s="179"/>
      <c r="N37" s="179"/>
      <c r="O37" s="179"/>
      <c r="P37" s="179"/>
      <c r="Q37" s="180"/>
      <c r="R37" s="181"/>
      <c r="S37" s="181"/>
    </row>
    <row r="38" spans="1:19" ht="13.5" customHeight="1" x14ac:dyDescent="0.25">
      <c r="A38" s="175" t="s">
        <v>72</v>
      </c>
      <c r="B38" s="176" t="e">
        <f>VLOOKUP($F38,УЧАСТНИКИ!$A$2:$L$1099,3,FALSE)</f>
        <v>#N/A</v>
      </c>
      <c r="C38" s="180" t="e">
        <f>VLOOKUP($F38,УЧАСТНИКИ!$A$2:$L$1099,4,FALSE)</f>
        <v>#N/A</v>
      </c>
      <c r="D38" s="176" t="e">
        <f>VLOOKUP($F38,УЧАСТНИКИ!$A$2:$L$1099,5,FALSE)</f>
        <v>#N/A</v>
      </c>
      <c r="E38" s="264" t="e">
        <f>VLOOKUP($F38,УЧАСТНИКИ!$A$2:$L$1099,8,FALSE)</f>
        <v>#N/A</v>
      </c>
      <c r="F38" s="175"/>
      <c r="G38" s="175"/>
      <c r="H38" s="175"/>
      <c r="I38" s="175"/>
      <c r="J38" s="175"/>
      <c r="K38" s="178"/>
      <c r="L38" s="179"/>
      <c r="M38" s="179"/>
      <c r="N38" s="179"/>
      <c r="O38" s="179"/>
      <c r="P38" s="179"/>
      <c r="Q38" s="180" t="e">
        <f>VLOOKUP($F38,УЧАСТНИКИ!$A$2:$L$1099,9,FALSE)</f>
        <v>#N/A</v>
      </c>
      <c r="R38" s="181"/>
      <c r="S38" s="181"/>
    </row>
    <row r="39" spans="1:19" ht="13.5" customHeight="1" outlineLevel="1" x14ac:dyDescent="0.25">
      <c r="A39" s="175"/>
      <c r="B39" s="176"/>
      <c r="C39" s="180"/>
      <c r="D39" s="176"/>
      <c r="E39" s="264"/>
      <c r="F39" s="175"/>
      <c r="G39" s="175"/>
      <c r="H39" s="175"/>
      <c r="I39" s="175"/>
      <c r="J39" s="175"/>
      <c r="K39" s="178"/>
      <c r="L39" s="179"/>
      <c r="M39" s="179"/>
      <c r="N39" s="179"/>
      <c r="O39" s="179"/>
      <c r="P39" s="179"/>
      <c r="Q39" s="180"/>
      <c r="R39" s="181"/>
      <c r="S39" s="181"/>
    </row>
    <row r="40" spans="1:19" ht="13.5" customHeight="1" x14ac:dyDescent="0.25">
      <c r="A40" s="175" t="s">
        <v>79</v>
      </c>
      <c r="B40" s="176" t="e">
        <f>VLOOKUP($F40,УЧАСТНИКИ!$A$2:$L$1099,3,FALSE)</f>
        <v>#N/A</v>
      </c>
      <c r="C40" s="180" t="e">
        <f>VLOOKUP($F40,УЧАСТНИКИ!$A$2:$L$1099,4,FALSE)</f>
        <v>#N/A</v>
      </c>
      <c r="D40" s="176" t="e">
        <f>VLOOKUP($F40,УЧАСТНИКИ!$A$2:$L$1099,5,FALSE)</f>
        <v>#N/A</v>
      </c>
      <c r="E40" s="264" t="e">
        <f>VLOOKUP($F40,УЧАСТНИКИ!$A$2:$L$1099,8,FALSE)</f>
        <v>#N/A</v>
      </c>
      <c r="F40" s="175"/>
      <c r="G40" s="175"/>
      <c r="H40" s="175"/>
      <c r="I40" s="175"/>
      <c r="J40" s="175"/>
      <c r="K40" s="178"/>
      <c r="L40" s="179"/>
      <c r="M40" s="179"/>
      <c r="N40" s="179"/>
      <c r="O40" s="179"/>
      <c r="P40" s="179"/>
      <c r="Q40" s="180" t="e">
        <f>VLOOKUP($F40,УЧАСТНИКИ!$A$2:$L$1099,9,FALSE)</f>
        <v>#N/A</v>
      </c>
      <c r="R40" s="181"/>
      <c r="S40" s="181"/>
    </row>
    <row r="41" spans="1:19" ht="13.5" customHeight="1" outlineLevel="1" x14ac:dyDescent="0.25">
      <c r="A41" s="175"/>
      <c r="B41" s="176"/>
      <c r="C41" s="180"/>
      <c r="D41" s="176"/>
      <c r="E41" s="264"/>
      <c r="F41" s="175"/>
      <c r="G41" s="175"/>
      <c r="H41" s="175"/>
      <c r="I41" s="175"/>
      <c r="J41" s="175"/>
      <c r="K41" s="178"/>
      <c r="L41" s="179"/>
      <c r="M41" s="179"/>
      <c r="N41" s="179"/>
      <c r="O41" s="179"/>
      <c r="P41" s="179"/>
      <c r="Q41" s="180"/>
      <c r="R41" s="181"/>
      <c r="S41" s="181"/>
    </row>
    <row r="42" spans="1:19" ht="13.5" customHeight="1" x14ac:dyDescent="0.25">
      <c r="A42" s="175" t="s">
        <v>80</v>
      </c>
      <c r="B42" s="176" t="e">
        <f>VLOOKUP($F42,УЧАСТНИКИ!$A$2:$L$1099,3,FALSE)</f>
        <v>#N/A</v>
      </c>
      <c r="C42" s="180" t="e">
        <f>VLOOKUP($F42,УЧАСТНИКИ!$A$2:$L$1099,4,FALSE)</f>
        <v>#N/A</v>
      </c>
      <c r="D42" s="176" t="e">
        <f>VLOOKUP($F42,УЧАСТНИКИ!$A$2:$L$1099,5,FALSE)</f>
        <v>#N/A</v>
      </c>
      <c r="E42" s="264" t="e">
        <f>VLOOKUP($F42,УЧАСТНИКИ!$A$2:$L$1099,8,FALSE)</f>
        <v>#N/A</v>
      </c>
      <c r="F42" s="175"/>
      <c r="G42" s="175"/>
      <c r="H42" s="175"/>
      <c r="I42" s="175"/>
      <c r="J42" s="175"/>
      <c r="K42" s="178"/>
      <c r="L42" s="179"/>
      <c r="M42" s="179"/>
      <c r="N42" s="179"/>
      <c r="O42" s="179"/>
      <c r="P42" s="179"/>
      <c r="Q42" s="180" t="e">
        <f>VLOOKUP($F42,УЧАСТНИКИ!$A$2:$L$1099,9,FALSE)</f>
        <v>#N/A</v>
      </c>
      <c r="R42" s="181"/>
      <c r="S42" s="181"/>
    </row>
    <row r="43" spans="1:19" ht="13.5" customHeight="1" outlineLevel="1" x14ac:dyDescent="0.25">
      <c r="A43" s="175"/>
      <c r="B43" s="176"/>
      <c r="C43" s="180"/>
      <c r="D43" s="176"/>
      <c r="E43" s="264"/>
      <c r="F43" s="175"/>
      <c r="G43" s="175"/>
      <c r="H43" s="175"/>
      <c r="I43" s="175"/>
      <c r="J43" s="175"/>
      <c r="K43" s="178"/>
      <c r="L43" s="179"/>
      <c r="M43" s="179"/>
      <c r="N43" s="179"/>
      <c r="O43" s="179"/>
      <c r="P43" s="179"/>
      <c r="Q43" s="180"/>
      <c r="R43" s="181"/>
      <c r="S43" s="181"/>
    </row>
    <row r="44" spans="1:19" ht="13.5" customHeight="1" x14ac:dyDescent="0.25">
      <c r="A44" s="175" t="s">
        <v>81</v>
      </c>
      <c r="B44" s="176" t="e">
        <f>VLOOKUP($F44,УЧАСТНИКИ!$A$2:$L$1099,3,FALSE)</f>
        <v>#N/A</v>
      </c>
      <c r="C44" s="180" t="e">
        <f>VLOOKUP($F44,УЧАСТНИКИ!$A$2:$L$1099,4,FALSE)</f>
        <v>#N/A</v>
      </c>
      <c r="D44" s="176" t="e">
        <f>VLOOKUP($F44,УЧАСТНИКИ!$A$2:$L$1099,5,FALSE)</f>
        <v>#N/A</v>
      </c>
      <c r="E44" s="264" t="e">
        <f>VLOOKUP($F44,УЧАСТНИКИ!$A$2:$L$1099,8,FALSE)</f>
        <v>#N/A</v>
      </c>
      <c r="F44" s="175"/>
      <c r="G44" s="175"/>
      <c r="H44" s="175"/>
      <c r="I44" s="175"/>
      <c r="J44" s="175"/>
      <c r="K44" s="178"/>
      <c r="L44" s="179"/>
      <c r="M44" s="179"/>
      <c r="N44" s="179"/>
      <c r="O44" s="179"/>
      <c r="P44" s="179"/>
      <c r="Q44" s="180" t="e">
        <f>VLOOKUP($F44,УЧАСТНИКИ!$A$2:$L$1099,9,FALSE)</f>
        <v>#N/A</v>
      </c>
      <c r="R44" s="181"/>
      <c r="S44" s="181"/>
    </row>
    <row r="45" spans="1:19" ht="13.5" customHeight="1" outlineLevel="1" collapsed="1" x14ac:dyDescent="0.25">
      <c r="A45" s="175"/>
      <c r="B45" s="176"/>
      <c r="C45" s="180"/>
      <c r="D45" s="176"/>
      <c r="E45" s="264"/>
      <c r="F45" s="175"/>
      <c r="G45" s="175"/>
      <c r="H45" s="175"/>
      <c r="I45" s="175"/>
      <c r="J45" s="175"/>
      <c r="K45" s="178"/>
      <c r="L45" s="179"/>
      <c r="M45" s="179"/>
      <c r="N45" s="179"/>
      <c r="O45" s="179"/>
      <c r="P45" s="179"/>
      <c r="Q45" s="180"/>
      <c r="R45" s="181"/>
      <c r="S45" s="181"/>
    </row>
    <row r="46" spans="1:19" ht="13.5" customHeight="1" x14ac:dyDescent="0.25">
      <c r="A46" s="175" t="s">
        <v>82</v>
      </c>
      <c r="B46" s="176" t="e">
        <f>VLOOKUP($F46,УЧАСТНИКИ!$A$2:$L$1099,3,FALSE)</f>
        <v>#N/A</v>
      </c>
      <c r="C46" s="180" t="e">
        <f>VLOOKUP($F46,УЧАСТНИКИ!$A$2:$L$1099,4,FALSE)</f>
        <v>#N/A</v>
      </c>
      <c r="D46" s="176" t="e">
        <f>VLOOKUP($F46,УЧАСТНИКИ!$A$2:$L$1099,5,FALSE)</f>
        <v>#N/A</v>
      </c>
      <c r="E46" s="264" t="e">
        <f>VLOOKUP($F46,УЧАСТНИКИ!$A$2:$L$1099,8,FALSE)</f>
        <v>#N/A</v>
      </c>
      <c r="F46" s="175"/>
      <c r="G46" s="175"/>
      <c r="H46" s="175"/>
      <c r="I46" s="175"/>
      <c r="J46" s="175"/>
      <c r="K46" s="178"/>
      <c r="L46" s="179"/>
      <c r="M46" s="179"/>
      <c r="N46" s="179"/>
      <c r="O46" s="179"/>
      <c r="P46" s="179"/>
      <c r="Q46" s="180" t="e">
        <f>VLOOKUP($F46,УЧАСТНИКИ!$A$2:$L$1099,9,FALSE)</f>
        <v>#N/A</v>
      </c>
      <c r="R46" s="181"/>
      <c r="S46" s="181"/>
    </row>
    <row r="47" spans="1:19" ht="13.5" customHeight="1" outlineLevel="1" x14ac:dyDescent="0.25">
      <c r="A47" s="175"/>
      <c r="B47" s="176"/>
      <c r="C47" s="180"/>
      <c r="D47" s="176"/>
      <c r="E47" s="264"/>
      <c r="F47" s="175"/>
      <c r="G47" s="175"/>
      <c r="H47" s="175"/>
      <c r="I47" s="175"/>
      <c r="J47" s="175"/>
      <c r="K47" s="178"/>
      <c r="L47" s="179"/>
      <c r="M47" s="179"/>
      <c r="N47" s="179"/>
      <c r="O47" s="179"/>
      <c r="P47" s="179"/>
      <c r="Q47" s="180"/>
      <c r="R47" s="181"/>
      <c r="S47" s="181"/>
    </row>
    <row r="48" spans="1:19" ht="13.5" customHeight="1" x14ac:dyDescent="0.25">
      <c r="A48" s="175" t="s">
        <v>83</v>
      </c>
      <c r="B48" s="176" t="e">
        <f>VLOOKUP($F48,УЧАСТНИКИ!$A$2:$L$1099,3,FALSE)</f>
        <v>#N/A</v>
      </c>
      <c r="C48" s="180" t="e">
        <f>VLOOKUP($F48,УЧАСТНИКИ!$A$2:$L$1099,4,FALSE)</f>
        <v>#N/A</v>
      </c>
      <c r="D48" s="176" t="e">
        <f>VLOOKUP($F48,УЧАСТНИКИ!$A$2:$L$1099,5,FALSE)</f>
        <v>#N/A</v>
      </c>
      <c r="E48" s="264" t="e">
        <f>VLOOKUP($F48,УЧАСТНИКИ!$A$2:$L$1099,8,FALSE)</f>
        <v>#N/A</v>
      </c>
      <c r="F48" s="175"/>
      <c r="G48" s="175"/>
      <c r="H48" s="175"/>
      <c r="I48" s="175"/>
      <c r="J48" s="175"/>
      <c r="K48" s="178"/>
      <c r="L48" s="179"/>
      <c r="M48" s="179"/>
      <c r="N48" s="179"/>
      <c r="O48" s="179"/>
      <c r="P48" s="179"/>
      <c r="Q48" s="180" t="e">
        <f>VLOOKUP($F48,УЧАСТНИКИ!$A$2:$L$1099,9,FALSE)</f>
        <v>#N/A</v>
      </c>
      <c r="R48" s="181"/>
      <c r="S48" s="181"/>
    </row>
    <row r="49" spans="1:48" ht="13.5" customHeight="1" outlineLevel="1" x14ac:dyDescent="0.25">
      <c r="A49" s="175"/>
      <c r="B49" s="176"/>
      <c r="C49" s="180"/>
      <c r="D49" s="176"/>
      <c r="E49" s="264"/>
      <c r="F49" s="175"/>
      <c r="G49" s="175"/>
      <c r="H49" s="175"/>
      <c r="I49" s="175"/>
      <c r="J49" s="175"/>
      <c r="K49" s="178"/>
      <c r="L49" s="179"/>
      <c r="M49" s="179"/>
      <c r="N49" s="179"/>
      <c r="O49" s="179"/>
      <c r="P49" s="179"/>
      <c r="Q49" s="180"/>
      <c r="R49" s="181"/>
      <c r="S49" s="181"/>
    </row>
    <row r="50" spans="1:48" ht="13.5" customHeight="1" x14ac:dyDescent="0.25">
      <c r="A50" s="175" t="s">
        <v>84</v>
      </c>
      <c r="B50" s="176" t="e">
        <f>VLOOKUP($F50,УЧАСТНИКИ!$A$2:$L$1099,3,FALSE)</f>
        <v>#N/A</v>
      </c>
      <c r="C50" s="180" t="e">
        <f>VLOOKUP($F50,УЧАСТНИКИ!$A$2:$L$1099,4,FALSE)</f>
        <v>#N/A</v>
      </c>
      <c r="D50" s="176" t="e">
        <f>VLOOKUP($F50,УЧАСТНИКИ!$A$2:$L$1099,5,FALSE)</f>
        <v>#N/A</v>
      </c>
      <c r="E50" s="264" t="e">
        <f>VLOOKUP($F50,УЧАСТНИКИ!$A$2:$L$1099,8,FALSE)</f>
        <v>#N/A</v>
      </c>
      <c r="F50" s="175"/>
      <c r="G50" s="175"/>
      <c r="H50" s="175"/>
      <c r="I50" s="175"/>
      <c r="J50" s="175"/>
      <c r="K50" s="178"/>
      <c r="L50" s="179"/>
      <c r="M50" s="179"/>
      <c r="N50" s="179"/>
      <c r="O50" s="179"/>
      <c r="P50" s="179"/>
      <c r="Q50" s="180" t="e">
        <f>VLOOKUP($F50,УЧАСТНИКИ!$A$2:$L$1099,9,FALSE)</f>
        <v>#N/A</v>
      </c>
      <c r="R50" s="181"/>
      <c r="S50" s="181"/>
    </row>
    <row r="51" spans="1:48" ht="13.5" customHeight="1" outlineLevel="1" x14ac:dyDescent="0.25">
      <c r="A51" s="175"/>
      <c r="B51" s="176"/>
      <c r="C51" s="180"/>
      <c r="D51" s="176"/>
      <c r="E51" s="264"/>
      <c r="F51" s="175"/>
      <c r="G51" s="175"/>
      <c r="H51" s="175"/>
      <c r="I51" s="175"/>
      <c r="J51" s="175"/>
      <c r="K51" s="178"/>
      <c r="L51" s="179"/>
      <c r="M51" s="179"/>
      <c r="N51" s="179"/>
      <c r="O51" s="179"/>
      <c r="P51" s="179"/>
      <c r="Q51" s="180"/>
      <c r="R51" s="181"/>
      <c r="S51" s="181"/>
    </row>
    <row r="52" spans="1:48" ht="13.5" customHeight="1" x14ac:dyDescent="0.25">
      <c r="A52" s="263" t="s">
        <v>28</v>
      </c>
      <c r="B52" s="176" t="e">
        <f>VLOOKUP($F52,УЧАСТНИКИ!$A$2:$L$1099,3,FALSE)</f>
        <v>#N/A</v>
      </c>
      <c r="C52" s="180" t="e">
        <f>VLOOKUP($F52,УЧАСТНИКИ!$A$2:$L$1099,4,FALSE)</f>
        <v>#N/A</v>
      </c>
      <c r="D52" s="176" t="e">
        <f>VLOOKUP($F52,УЧАСТНИКИ!$A$2:$L$1099,5,FALSE)</f>
        <v>#N/A</v>
      </c>
      <c r="E52" s="264" t="e">
        <f>VLOOKUP($F52,УЧАСТНИКИ!$A$2:$L$1099,8,FALSE)</f>
        <v>#N/A</v>
      </c>
      <c r="F52" s="175"/>
      <c r="G52" s="175"/>
      <c r="H52" s="175"/>
      <c r="I52" s="175"/>
      <c r="J52" s="175"/>
      <c r="K52" s="178"/>
      <c r="L52" s="179"/>
      <c r="M52" s="179"/>
      <c r="N52" s="179"/>
      <c r="O52" s="179"/>
      <c r="P52" s="179"/>
      <c r="Q52" s="180" t="e">
        <f>VLOOKUP($F52,УЧАСТНИКИ!$A$2:$L$1099,9,FALSE)</f>
        <v>#N/A</v>
      </c>
      <c r="R52" s="181"/>
      <c r="S52" s="181"/>
    </row>
    <row r="53" spans="1:48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1:48" x14ac:dyDescent="0.25">
      <c r="A54" s="315" t="s">
        <v>3</v>
      </c>
      <c r="B54" s="316"/>
      <c r="C54" s="316"/>
      <c r="D54" s="316"/>
      <c r="E54" s="316"/>
      <c r="F54" s="316"/>
      <c r="G54" s="316"/>
      <c r="H54" s="316"/>
      <c r="I54" s="316"/>
      <c r="J54" s="316"/>
      <c r="K54" s="316"/>
      <c r="L54" s="316"/>
      <c r="M54" s="316"/>
      <c r="N54" s="316"/>
      <c r="O54" s="316"/>
      <c r="P54" s="316"/>
      <c r="Q54" s="316"/>
      <c r="R54" s="316"/>
      <c r="S54" s="316"/>
      <c r="T54" s="316"/>
      <c r="U54" s="316"/>
      <c r="V54" s="316"/>
      <c r="W54" s="316"/>
      <c r="X54" s="316"/>
      <c r="Y54" s="316"/>
      <c r="Z54" s="316"/>
      <c r="AA54" s="316"/>
      <c r="AB54" s="316"/>
      <c r="AC54" s="316"/>
      <c r="AD54" s="316"/>
      <c r="AE54" s="316"/>
      <c r="AF54" s="316"/>
      <c r="AG54" s="316"/>
      <c r="AH54" s="316"/>
      <c r="AI54" s="316"/>
      <c r="AJ54" s="316"/>
      <c r="AK54" s="316"/>
      <c r="AL54" s="316"/>
      <c r="AM54" s="316"/>
      <c r="AN54" s="316"/>
      <c r="AO54" s="316"/>
      <c r="AP54" s="316"/>
      <c r="AQ54" s="316"/>
      <c r="AR54" s="316"/>
      <c r="AS54" s="316"/>
      <c r="AT54" s="316"/>
      <c r="AU54" s="316"/>
      <c r="AV54" s="316"/>
    </row>
    <row r="55" spans="1:48" x14ac:dyDescent="0.25">
      <c r="A55" s="315" t="s">
        <v>4</v>
      </c>
      <c r="B55" s="316"/>
      <c r="C55" s="316"/>
      <c r="D55" s="316"/>
      <c r="E55" s="316"/>
      <c r="F55" s="316"/>
      <c r="G55" s="316"/>
      <c r="H55" s="316"/>
      <c r="I55" s="316"/>
      <c r="J55" s="316"/>
      <c r="K55" s="316"/>
      <c r="L55" s="316"/>
      <c r="M55" s="316"/>
      <c r="N55" s="316"/>
      <c r="O55" s="316"/>
      <c r="P55" s="316"/>
      <c r="Q55" s="316"/>
      <c r="R55" s="316"/>
      <c r="S55" s="316"/>
      <c r="T55" s="316"/>
      <c r="U55" s="316"/>
      <c r="V55" s="316"/>
      <c r="W55" s="316"/>
      <c r="X55" s="316"/>
      <c r="Y55" s="316"/>
      <c r="Z55" s="316"/>
      <c r="AA55" s="316"/>
      <c r="AB55" s="316"/>
      <c r="AC55" s="316"/>
      <c r="AD55" s="316"/>
      <c r="AE55" s="316"/>
      <c r="AF55" s="316"/>
      <c r="AG55" s="316"/>
      <c r="AH55" s="316"/>
      <c r="AI55" s="316"/>
      <c r="AJ55" s="316"/>
      <c r="AK55" s="316"/>
      <c r="AL55" s="316"/>
      <c r="AM55" s="316"/>
      <c r="AN55" s="316"/>
      <c r="AO55" s="316"/>
      <c r="AP55" s="316"/>
      <c r="AQ55" s="316"/>
      <c r="AR55" s="316"/>
      <c r="AS55" s="316"/>
      <c r="AT55" s="316"/>
      <c r="AU55" s="316"/>
      <c r="AV55" s="316"/>
    </row>
    <row r="56" spans="1:48" x14ac:dyDescent="0.25">
      <c r="A56" s="317" t="s">
        <v>5</v>
      </c>
      <c r="B56" s="317"/>
      <c r="C56" s="317"/>
      <c r="D56" s="317"/>
      <c r="E56" s="317"/>
      <c r="F56" s="317"/>
      <c r="G56" s="317"/>
      <c r="H56" s="317"/>
      <c r="I56" s="317"/>
      <c r="J56" s="317"/>
      <c r="K56" s="317"/>
      <c r="L56" s="317"/>
      <c r="M56" s="317"/>
      <c r="N56" s="317"/>
      <c r="O56" s="317"/>
      <c r="P56" s="317"/>
      <c r="Q56" s="317"/>
      <c r="R56" s="317"/>
      <c r="S56" s="317"/>
      <c r="T56" s="317"/>
      <c r="U56" s="317"/>
      <c r="V56" s="317"/>
      <c r="W56" s="317"/>
      <c r="X56" s="317"/>
      <c r="Y56" s="317"/>
      <c r="Z56" s="317"/>
      <c r="AA56" s="317"/>
      <c r="AB56" s="317"/>
      <c r="AC56" s="317"/>
      <c r="AD56" s="317"/>
      <c r="AE56" s="317"/>
      <c r="AF56" s="317"/>
      <c r="AG56" s="317"/>
      <c r="AH56" s="317"/>
      <c r="AI56" s="317"/>
      <c r="AJ56" s="317"/>
      <c r="AK56" s="317"/>
      <c r="AL56" s="317"/>
      <c r="AM56" s="317"/>
      <c r="AN56" s="317"/>
      <c r="AO56" s="317"/>
      <c r="AP56" s="317"/>
      <c r="AQ56" s="317"/>
      <c r="AR56" s="317"/>
      <c r="AS56" s="317"/>
      <c r="AT56" s="317"/>
      <c r="AU56" s="317"/>
      <c r="AV56" s="317"/>
    </row>
    <row r="57" spans="1:48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</row>
    <row r="58" spans="1:48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</row>
    <row r="59" spans="1:48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48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</row>
    <row r="61" spans="1:48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</row>
    <row r="62" spans="1:48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48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</row>
    <row r="64" spans="1:48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  <row r="1277" spans="1:11" x14ac:dyDescent="0.25">
      <c r="A1277" s="28"/>
      <c r="B1277" s="28"/>
      <c r="C1277" s="28"/>
      <c r="D1277" s="28"/>
      <c r="E1277" s="28"/>
      <c r="F1277" s="28"/>
      <c r="G1277" s="28"/>
      <c r="H1277" s="28"/>
      <c r="I1277" s="28"/>
      <c r="J1277" s="28"/>
      <c r="K1277" s="28"/>
    </row>
    <row r="1278" spans="1:11" x14ac:dyDescent="0.25">
      <c r="A1278" s="28"/>
      <c r="B1278" s="28"/>
      <c r="C1278" s="28"/>
      <c r="D1278" s="28"/>
      <c r="E1278" s="28"/>
      <c r="F1278" s="28"/>
      <c r="G1278" s="28"/>
      <c r="H1278" s="28"/>
      <c r="I1278" s="28"/>
      <c r="J1278" s="28"/>
      <c r="K1278" s="28"/>
    </row>
    <row r="1279" spans="1:11" x14ac:dyDescent="0.25">
      <c r="A1279" s="28"/>
      <c r="B1279" s="28"/>
      <c r="C1279" s="28"/>
      <c r="D1279" s="28"/>
      <c r="E1279" s="28"/>
      <c r="F1279" s="28"/>
      <c r="G1279" s="28"/>
      <c r="H1279" s="28"/>
      <c r="I1279" s="28"/>
      <c r="J1279" s="28"/>
      <c r="K1279" s="28"/>
    </row>
    <row r="1280" spans="1:11" x14ac:dyDescent="0.25">
      <c r="A1280" s="28"/>
      <c r="B1280" s="28"/>
      <c r="C1280" s="28"/>
      <c r="D1280" s="28"/>
      <c r="E1280" s="28"/>
      <c r="F1280" s="28"/>
      <c r="G1280" s="28"/>
      <c r="H1280" s="28"/>
      <c r="I1280" s="28"/>
      <c r="J1280" s="28"/>
      <c r="K1280" s="28"/>
    </row>
    <row r="1281" spans="1:11" x14ac:dyDescent="0.25">
      <c r="A1281" s="28"/>
      <c r="B1281" s="28"/>
      <c r="C1281" s="28"/>
      <c r="D1281" s="28"/>
      <c r="E1281" s="28"/>
      <c r="F1281" s="28"/>
      <c r="G1281" s="28"/>
      <c r="H1281" s="28"/>
      <c r="I1281" s="28"/>
      <c r="J1281" s="28"/>
      <c r="K1281" s="28"/>
    </row>
    <row r="1282" spans="1:11" x14ac:dyDescent="0.25">
      <c r="A1282" s="28"/>
      <c r="B1282" s="28"/>
      <c r="C1282" s="28"/>
      <c r="D1282" s="28"/>
      <c r="E1282" s="28"/>
      <c r="F1282" s="28"/>
      <c r="G1282" s="28"/>
      <c r="H1282" s="28"/>
      <c r="I1282" s="28"/>
      <c r="J1282" s="28"/>
      <c r="K1282" s="28"/>
    </row>
    <row r="1283" spans="1:11" x14ac:dyDescent="0.25">
      <c r="A1283" s="28"/>
      <c r="B1283" s="28"/>
      <c r="C1283" s="28"/>
      <c r="D1283" s="28"/>
      <c r="E1283" s="28"/>
      <c r="F1283" s="28"/>
      <c r="G1283" s="28"/>
      <c r="H1283" s="28"/>
      <c r="I1283" s="28"/>
      <c r="J1283" s="28"/>
      <c r="K1283" s="28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1">
    <mergeCell ref="A1:Q1"/>
    <mergeCell ref="A8:A9"/>
    <mergeCell ref="B8:B9"/>
    <mergeCell ref="C8:C9"/>
    <mergeCell ref="D8:D9"/>
    <mergeCell ref="O8:O9"/>
    <mergeCell ref="K8:L8"/>
    <mergeCell ref="Q8:Q9"/>
    <mergeCell ref="A2:Q2"/>
    <mergeCell ref="A3:Q3"/>
    <mergeCell ref="M8:M9"/>
    <mergeCell ref="A4:Q4"/>
    <mergeCell ref="A5:Q5"/>
    <mergeCell ref="E8:E9"/>
    <mergeCell ref="A54:AV54"/>
    <mergeCell ref="A55:AV55"/>
    <mergeCell ref="A56:AV56"/>
    <mergeCell ref="J8:J9"/>
    <mergeCell ref="P8:P9"/>
    <mergeCell ref="G8:I8"/>
    <mergeCell ref="F8:F9"/>
  </mergeCells>
  <phoneticPr fontId="1" type="noConversion"/>
  <printOptions horizontalCentered="1"/>
  <pageMargins left="0.34" right="0.19685039370078741" top="0.39370078740157483" bottom="0.39370078740157483" header="0.51181102362204722" footer="0.51181102362204722"/>
  <pageSetup paperSize="9" scale="95" orientation="landscape" horizontalDpi="300" verticalDpi="300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V1281"/>
  <sheetViews>
    <sheetView view="pageBreakPreview" zoomScale="115" zoomScaleNormal="80" zoomScaleSheetLayoutView="115" workbookViewId="0">
      <selection activeCell="B10" sqref="B10:D22"/>
    </sheetView>
  </sheetViews>
  <sheetFormatPr defaultColWidth="9.109375" defaultRowHeight="13.2" x14ac:dyDescent="0.25"/>
  <cols>
    <col min="1" max="1" width="3.88671875" style="163" customWidth="1"/>
    <col min="2" max="2" width="26.88671875" style="163" customWidth="1"/>
    <col min="3" max="3" width="10.109375" style="163" customWidth="1"/>
    <col min="4" max="4" width="25.5546875" style="163" customWidth="1"/>
    <col min="5" max="5" width="9.6640625" style="163" customWidth="1"/>
    <col min="6" max="6" width="7.6640625" style="163" customWidth="1"/>
    <col min="7" max="9" width="7.33203125" style="163" customWidth="1"/>
    <col min="10" max="10" width="3.6640625" style="163" customWidth="1"/>
    <col min="11" max="12" width="7.33203125" style="163" customWidth="1"/>
    <col min="13" max="13" width="4" style="163" hidden="1" customWidth="1"/>
    <col min="14" max="14" width="7.33203125" style="163" customWidth="1"/>
    <col min="15" max="15" width="7.109375" style="163" customWidth="1"/>
    <col min="16" max="16" width="5" style="163" customWidth="1"/>
    <col min="17" max="17" width="8.33203125" style="163" customWidth="1"/>
    <col min="18" max="16384" width="9.109375" style="163"/>
  </cols>
  <sheetData>
    <row r="1" spans="1:40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</row>
    <row r="2" spans="1:40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</row>
    <row r="3" spans="1:40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</row>
    <row r="4" spans="1:40" ht="13.8" x14ac:dyDescent="0.25">
      <c r="A4" s="301" t="s">
        <v>211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</row>
    <row r="5" spans="1:40" x14ac:dyDescent="0.25">
      <c r="A5" s="301" t="s">
        <v>200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167"/>
      <c r="S5" s="167"/>
      <c r="T5" s="167"/>
      <c r="U5" s="167"/>
    </row>
    <row r="6" spans="1:40" ht="13.8" x14ac:dyDescent="0.25">
      <c r="A6" s="168" t="s">
        <v>1475</v>
      </c>
      <c r="B6" s="193"/>
      <c r="C6" s="246"/>
      <c r="D6" s="14"/>
      <c r="E6" s="14"/>
      <c r="F6" s="194"/>
      <c r="G6" s="194"/>
      <c r="H6" s="167"/>
      <c r="I6" s="194"/>
      <c r="J6" s="194"/>
      <c r="K6" s="194"/>
      <c r="L6" s="194"/>
      <c r="M6" s="194"/>
      <c r="N6" s="194"/>
      <c r="P6" s="170"/>
      <c r="Q6" s="67" t="s">
        <v>1482</v>
      </c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</row>
    <row r="7" spans="1:40" x14ac:dyDescent="0.25">
      <c r="A7" s="292"/>
      <c r="B7" s="67" t="s">
        <v>30</v>
      </c>
      <c r="C7" s="246" t="s">
        <v>1483</v>
      </c>
      <c r="D7" s="19" t="str">
        <f>d_1</f>
        <v>28.05.2019г.</v>
      </c>
      <c r="E7" s="19"/>
      <c r="L7" s="171"/>
      <c r="M7" s="12"/>
      <c r="N7" s="12"/>
      <c r="O7" s="12"/>
      <c r="P7" s="12"/>
      <c r="Q7" s="18" t="s">
        <v>245</v>
      </c>
      <c r="W7" s="172"/>
      <c r="X7" s="173"/>
      <c r="AB7" s="12"/>
      <c r="AC7" s="12"/>
      <c r="AD7" s="12"/>
      <c r="AE7" s="12"/>
      <c r="AF7" s="12"/>
      <c r="AG7" s="12"/>
      <c r="AH7" s="12"/>
      <c r="AI7" s="12"/>
      <c r="AJ7" s="12"/>
      <c r="AK7" s="12"/>
    </row>
    <row r="8" spans="1:40" ht="19.95" customHeight="1" x14ac:dyDescent="0.25">
      <c r="A8" s="310" t="s">
        <v>64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21" t="s">
        <v>7</v>
      </c>
      <c r="H8" s="321"/>
      <c r="I8" s="321"/>
      <c r="J8" s="322" t="s">
        <v>8</v>
      </c>
      <c r="K8" s="321" t="s">
        <v>7</v>
      </c>
      <c r="L8" s="321"/>
      <c r="M8" s="322" t="s">
        <v>8</v>
      </c>
      <c r="N8" s="174"/>
      <c r="O8" s="310" t="s">
        <v>40</v>
      </c>
      <c r="P8" s="312" t="s">
        <v>53</v>
      </c>
      <c r="Q8" s="312" t="s">
        <v>41</v>
      </c>
    </row>
    <row r="9" spans="1:40" ht="16.95" customHeight="1" x14ac:dyDescent="0.25">
      <c r="A9" s="311"/>
      <c r="B9" s="311"/>
      <c r="C9" s="311"/>
      <c r="D9" s="311"/>
      <c r="E9" s="311"/>
      <c r="F9" s="311"/>
      <c r="G9" s="174">
        <v>1</v>
      </c>
      <c r="H9" s="174">
        <v>2</v>
      </c>
      <c r="I9" s="174">
        <v>3</v>
      </c>
      <c r="J9" s="322"/>
      <c r="K9" s="174">
        <v>4</v>
      </c>
      <c r="L9" s="174">
        <v>5</v>
      </c>
      <c r="M9" s="322"/>
      <c r="N9" s="174">
        <v>6</v>
      </c>
      <c r="O9" s="311"/>
      <c r="P9" s="313"/>
      <c r="Q9" s="313"/>
    </row>
    <row r="10" spans="1:40" ht="24" customHeight="1" x14ac:dyDescent="0.25">
      <c r="A10" s="196" t="s">
        <v>42</v>
      </c>
      <c r="B10" s="176" t="str">
        <f>VLOOKUP($F10,УЧАСТНИКИ!$A$2:$L$1099,3,FALSE)</f>
        <v>Степакова Юлия</v>
      </c>
      <c r="C10" s="180" t="str">
        <f>VLOOKUP($F10,УЧАСТНИКИ!$A$2:$L$1099,4,FALSE)</f>
        <v>28.06.1998</v>
      </c>
      <c r="D10" s="225" t="str">
        <f>VLOOKUP($F10,УЧАСТНИКИ!$A$2:$L$1099,5,FALSE)</f>
        <v xml:space="preserve">Ставропольский край </v>
      </c>
      <c r="E10" s="264" t="str">
        <f>VLOOKUP($F10,УЧАСТНИКИ!$A$2:$L$1099,8,FALSE)</f>
        <v>КМС</v>
      </c>
      <c r="F10" s="196" t="s">
        <v>1425</v>
      </c>
      <c r="G10" s="196"/>
      <c r="H10" s="196"/>
      <c r="I10" s="196"/>
      <c r="J10" s="196"/>
      <c r="K10" s="178"/>
      <c r="L10" s="179"/>
      <c r="M10" s="179"/>
      <c r="N10" s="179"/>
      <c r="O10" s="179"/>
      <c r="P10" s="179"/>
      <c r="Q10" s="180" t="str">
        <f>VLOOKUP($F10,УЧАСТНИКИ!$A$2:$L$1099,9,FALSE)</f>
        <v>К</v>
      </c>
      <c r="R10" s="181"/>
      <c r="S10" s="181"/>
    </row>
    <row r="11" spans="1:40" ht="24" customHeight="1" x14ac:dyDescent="0.25">
      <c r="A11" s="196" t="s">
        <v>43</v>
      </c>
      <c r="B11" s="176" t="str">
        <f>VLOOKUP($F11,УЧАСТНИКИ!$A$2:$L$1099,3,FALSE)</f>
        <v>Карабинцева Наталия</v>
      </c>
      <c r="C11" s="180" t="str">
        <f>VLOOKUP($F11,УЧАСТНИКИ!$A$2:$L$1099,4,FALSE)</f>
        <v>14.04.1998</v>
      </c>
      <c r="D11" s="225" t="str">
        <f>VLOOKUP($F11,УЧАСТНИКИ!$A$2:$L$1099,5,FALSE)</f>
        <v xml:space="preserve">Краснодарский край </v>
      </c>
      <c r="E11" s="264" t="str">
        <f>VLOOKUP($F11,УЧАСТНИКИ!$A$2:$L$1099,8,FALSE)</f>
        <v>КМС</v>
      </c>
      <c r="F11" s="196" t="s">
        <v>1302</v>
      </c>
      <c r="G11" s="196"/>
      <c r="H11" s="196"/>
      <c r="I11" s="196"/>
      <c r="J11" s="196"/>
      <c r="K11" s="178"/>
      <c r="L11" s="179"/>
      <c r="M11" s="179"/>
      <c r="N11" s="179"/>
      <c r="O11" s="179"/>
      <c r="P11" s="179"/>
      <c r="Q11" s="180" t="str">
        <f>VLOOKUP($F11,УЧАСТНИКИ!$A$2:$L$1099,9,FALSE)</f>
        <v>Л</v>
      </c>
      <c r="R11" s="181"/>
      <c r="S11" s="181"/>
    </row>
    <row r="12" spans="1:40" ht="24" customHeight="1" x14ac:dyDescent="0.25">
      <c r="A12" s="196" t="s">
        <v>44</v>
      </c>
      <c r="B12" s="176" t="str">
        <f>VLOOKUP($F12,УЧАСТНИКИ!$A$2:$L$1099,3,FALSE)</f>
        <v>Белякова Алена</v>
      </c>
      <c r="C12" s="180" t="str">
        <f>VLOOKUP($F12,УЧАСТНИКИ!$A$2:$L$1099,4,FALSE)</f>
        <v>21.12.1998</v>
      </c>
      <c r="D12" s="225" t="str">
        <f>VLOOKUP($F12,УЧАСТНИКИ!$A$2:$L$1099,5,FALSE)</f>
        <v>Краснодарский край ЮФО (К)</v>
      </c>
      <c r="E12" s="264" t="str">
        <f>VLOOKUP($F12,УЧАСТНИКИ!$A$2:$L$1099,8,FALSE)</f>
        <v>МС</v>
      </c>
      <c r="F12" s="196" t="s">
        <v>1299</v>
      </c>
      <c r="G12" s="196"/>
      <c r="H12" s="196"/>
      <c r="I12" s="196"/>
      <c r="J12" s="196"/>
      <c r="K12" s="178"/>
      <c r="L12" s="179"/>
      <c r="M12" s="179"/>
      <c r="N12" s="179"/>
      <c r="O12" s="179"/>
      <c r="P12" s="179"/>
      <c r="Q12" s="180" t="str">
        <f>VLOOKUP($F12,УЧАСТНИКИ!$A$2:$L$1099,9,FALSE)</f>
        <v>К</v>
      </c>
      <c r="R12" s="181"/>
      <c r="S12" s="181"/>
    </row>
    <row r="13" spans="1:40" ht="24" customHeight="1" x14ac:dyDescent="0.25">
      <c r="A13" s="196" t="s">
        <v>45</v>
      </c>
      <c r="B13" s="176" t="str">
        <f>VLOOKUP($F13,УЧАСТНИКИ!$A$2:$L$1099,3,FALSE)</f>
        <v>Витюгова Анастасия</v>
      </c>
      <c r="C13" s="180" t="str">
        <f>VLOOKUP($F13,УЧАСТНИКИ!$A$2:$L$1099,4,FALSE)</f>
        <v>13.03.1997</v>
      </c>
      <c r="D13" s="225" t="str">
        <f>VLOOKUP($F13,УЧАСТНИКИ!$A$2:$L$1099,5,FALSE)</f>
        <v>Москва Санкт-Петербург</v>
      </c>
      <c r="E13" s="264" t="str">
        <f>VLOOKUP($F13,УЧАСТНИКИ!$A$2:$L$1099,8,FALSE)</f>
        <v>МС</v>
      </c>
      <c r="F13" s="196" t="s">
        <v>1353</v>
      </c>
      <c r="G13" s="196"/>
      <c r="H13" s="196"/>
      <c r="I13" s="196"/>
      <c r="J13" s="196"/>
      <c r="K13" s="178"/>
      <c r="L13" s="179"/>
      <c r="M13" s="179"/>
      <c r="N13" s="179"/>
      <c r="O13" s="179"/>
      <c r="P13" s="179"/>
      <c r="Q13" s="180" t="str">
        <f>VLOOKUP($F13,УЧАСТНИКИ!$A$2:$L$1099,9,FALSE)</f>
        <v>к</v>
      </c>
      <c r="R13" s="181"/>
      <c r="S13" s="181"/>
    </row>
    <row r="14" spans="1:40" ht="24" customHeight="1" x14ac:dyDescent="0.25">
      <c r="A14" s="196" t="s">
        <v>46</v>
      </c>
      <c r="B14" s="176" t="str">
        <f>VLOOKUP($F14,УЧАСТНИКИ!$A$2:$L$1099,3,FALSE)</f>
        <v>Кащавцева Елизавета</v>
      </c>
      <c r="C14" s="180" t="str">
        <f>VLOOKUP($F14,УЧАСТНИКИ!$A$2:$L$1099,4,FALSE)</f>
        <v>30.07.1997</v>
      </c>
      <c r="D14" s="225" t="str">
        <f>VLOOKUP($F14,УЧАСТНИКИ!$A$2:$L$1099,5,FALSE)</f>
        <v xml:space="preserve">Московская область </v>
      </c>
      <c r="E14" s="264" t="str">
        <f>VLOOKUP($F14,УЧАСТНИКИ!$A$2:$L$1099,8,FALSE)</f>
        <v>ЗМС</v>
      </c>
      <c r="F14" s="196" t="s">
        <v>1432</v>
      </c>
      <c r="G14" s="196"/>
      <c r="H14" s="196"/>
      <c r="I14" s="196"/>
      <c r="J14" s="196"/>
      <c r="K14" s="178"/>
      <c r="L14" s="179"/>
      <c r="M14" s="179"/>
      <c r="N14" s="179"/>
      <c r="O14" s="179"/>
      <c r="P14" s="179"/>
      <c r="Q14" s="180" t="str">
        <f>VLOOKUP($F14,УЧАСТНИКИ!$A$2:$L$1099,9,FALSE)</f>
        <v>Л</v>
      </c>
      <c r="R14" s="181"/>
      <c r="S14" s="181"/>
    </row>
    <row r="15" spans="1:40" ht="24" customHeight="1" x14ac:dyDescent="0.25">
      <c r="A15" s="196" t="s">
        <v>47</v>
      </c>
      <c r="B15" s="176" t="str">
        <f>VLOOKUP($F15,УЧАСТНИКИ!$A$2:$L$1099,3,FALSE)</f>
        <v>Панова Елена</v>
      </c>
      <c r="C15" s="180" t="str">
        <f>VLOOKUP($F15,УЧАСТНИКИ!$A$2:$L$1099,4,FALSE)</f>
        <v>02.03.1987</v>
      </c>
      <c r="D15" s="225" t="str">
        <f>VLOOKUP($F15,УЧАСТНИКИ!$A$2:$L$1099,5,FALSE)</f>
        <v>Москва Владимирская область</v>
      </c>
      <c r="E15" s="264" t="str">
        <f>VLOOKUP($F15,УЧАСТНИКИ!$A$2:$L$1099,8,FALSE)</f>
        <v>МСМК</v>
      </c>
      <c r="F15" s="196" t="s">
        <v>1318</v>
      </c>
      <c r="G15" s="196"/>
      <c r="H15" s="196"/>
      <c r="I15" s="196"/>
      <c r="J15" s="196"/>
      <c r="K15" s="178"/>
      <c r="L15" s="179"/>
      <c r="M15" s="179"/>
      <c r="N15" s="179"/>
      <c r="O15" s="179"/>
      <c r="P15" s="179"/>
      <c r="Q15" s="180" t="str">
        <f>VLOOKUP($F15,УЧАСТНИКИ!$A$2:$L$1099,9,FALSE)</f>
        <v>К</v>
      </c>
      <c r="R15" s="181"/>
      <c r="S15" s="181"/>
    </row>
    <row r="16" spans="1:40" ht="24" customHeight="1" x14ac:dyDescent="0.25">
      <c r="A16" s="196" t="s">
        <v>48</v>
      </c>
      <c r="B16" s="176" t="str">
        <f>VLOOKUP($F16,УЧАСТНИКИ!$A$2:$L$1099,3,FALSE)</f>
        <v>Бизякина Светлана</v>
      </c>
      <c r="C16" s="180" t="str">
        <f>VLOOKUP($F16,УЧАСТНИКИ!$A$2:$L$1099,4,FALSE)</f>
        <v>06.11.1994</v>
      </c>
      <c r="D16" s="225" t="str">
        <f>VLOOKUP($F16,УЧАСТНИКИ!$A$2:$L$1099,5,FALSE)</f>
        <v xml:space="preserve">Омская область </v>
      </c>
      <c r="E16" s="264" t="str">
        <f>VLOOKUP($F16,УЧАСТНИКИ!$A$2:$L$1099,8,FALSE)</f>
        <v>КМС</v>
      </c>
      <c r="F16" s="196" t="s">
        <v>1281</v>
      </c>
      <c r="G16" s="196"/>
      <c r="H16" s="196"/>
      <c r="I16" s="196"/>
      <c r="J16" s="196"/>
      <c r="K16" s="178"/>
      <c r="L16" s="179"/>
      <c r="M16" s="179"/>
      <c r="N16" s="179"/>
      <c r="O16" s="179"/>
      <c r="P16" s="179"/>
      <c r="Q16" s="180" t="str">
        <f>VLOOKUP($F16,УЧАСТНИКИ!$A$2:$L$1099,9,FALSE)</f>
        <v>К</v>
      </c>
      <c r="R16" s="181"/>
      <c r="S16" s="181"/>
    </row>
    <row r="17" spans="1:48" ht="24" customHeight="1" x14ac:dyDescent="0.25">
      <c r="A17" s="196" t="s">
        <v>71</v>
      </c>
      <c r="B17" s="176" t="str">
        <f>VLOOKUP($F17,УЧАСТНИКИ!$A$2:$L$1099,3,FALSE)</f>
        <v>Строкова Екатерина</v>
      </c>
      <c r="C17" s="180" t="str">
        <f>VLOOKUP($F17,УЧАСТНИКИ!$A$2:$L$1099,4,FALSE)</f>
        <v>17.12.1989</v>
      </c>
      <c r="D17" s="225" t="str">
        <f>VLOOKUP($F17,УЧАСТНИКИ!$A$2:$L$1099,5,FALSE)</f>
        <v>Москва Нижегородская область</v>
      </c>
      <c r="E17" s="264" t="str">
        <f>VLOOKUP($F17,УЧАСТНИКИ!$A$2:$L$1099,8,FALSE)</f>
        <v>МСМК</v>
      </c>
      <c r="F17" s="196" t="s">
        <v>1331</v>
      </c>
      <c r="G17" s="196"/>
      <c r="H17" s="196"/>
      <c r="I17" s="196"/>
      <c r="J17" s="196"/>
      <c r="K17" s="178"/>
      <c r="L17" s="179"/>
      <c r="M17" s="179"/>
      <c r="N17" s="179"/>
      <c r="O17" s="179"/>
      <c r="P17" s="179"/>
      <c r="Q17" s="180" t="str">
        <f>VLOOKUP($F17,УЧАСТНИКИ!$A$2:$L$1099,9,FALSE)</f>
        <v>К</v>
      </c>
      <c r="R17" s="181"/>
      <c r="S17" s="181"/>
    </row>
    <row r="18" spans="1:48" ht="24" customHeight="1" x14ac:dyDescent="0.25">
      <c r="A18" s="196" t="s">
        <v>78</v>
      </c>
      <c r="B18" s="176" t="str">
        <f>VLOOKUP($F18,УЧАСТНИКИ!$A$2:$L$1099,3,FALSE)</f>
        <v>Карпова (Широбокова) Наталья</v>
      </c>
      <c r="C18" s="180" t="str">
        <f>VLOOKUP($F18,УЧАСТНИКИ!$A$2:$L$1099,4,FALSE)</f>
        <v>18.01.1994</v>
      </c>
      <c r="D18" s="225" t="str">
        <f>VLOOKUP($F18,УЧАСТНИКИ!$A$2:$L$1099,5,FALSE)</f>
        <v>Омская область Санкт-Петербург</v>
      </c>
      <c r="E18" s="264" t="str">
        <f>VLOOKUP($F18,УЧАСТНИКИ!$A$2:$L$1099,8,FALSE)</f>
        <v>МС</v>
      </c>
      <c r="F18" s="196" t="s">
        <v>1369</v>
      </c>
      <c r="G18" s="196"/>
      <c r="H18" s="196"/>
      <c r="I18" s="196"/>
      <c r="J18" s="196"/>
      <c r="K18" s="178"/>
      <c r="L18" s="179"/>
      <c r="M18" s="179"/>
      <c r="N18" s="179"/>
      <c r="O18" s="179"/>
      <c r="P18" s="179"/>
      <c r="Q18" s="180" t="str">
        <f>VLOOKUP($F18,УЧАСТНИКИ!$A$2:$L$1099,9,FALSE)</f>
        <v>к</v>
      </c>
      <c r="R18" s="181"/>
      <c r="S18" s="181"/>
    </row>
    <row r="19" spans="1:48" ht="24" customHeight="1" x14ac:dyDescent="0.25">
      <c r="A19" s="196" t="s">
        <v>77</v>
      </c>
      <c r="B19" s="176" t="str">
        <f>VLOOKUP($F19,УЧАСТНИКИ!$A$2:$L$1099,3,FALSE)</f>
        <v>Огрицко Мария</v>
      </c>
      <c r="C19" s="180" t="str">
        <f>VLOOKUP($F19,УЧАСТНИКИ!$A$2:$L$1099,4,FALSE)</f>
        <v>01.03.1994</v>
      </c>
      <c r="D19" s="225" t="str">
        <f>VLOOKUP($F19,УЧАСТНИКИ!$A$2:$L$1099,5,FALSE)</f>
        <v xml:space="preserve">Москва </v>
      </c>
      <c r="E19" s="264" t="str">
        <f>VLOOKUP($F19,УЧАСТНИКИ!$A$2:$L$1099,8,FALSE)</f>
        <v>МС</v>
      </c>
      <c r="F19" s="196" t="s">
        <v>1458</v>
      </c>
      <c r="G19" s="196"/>
      <c r="H19" s="196"/>
      <c r="I19" s="196"/>
      <c r="J19" s="196"/>
      <c r="K19" s="178"/>
      <c r="L19" s="179"/>
      <c r="M19" s="179"/>
      <c r="N19" s="179"/>
      <c r="O19" s="179"/>
      <c r="P19" s="179"/>
      <c r="Q19" s="180" t="str">
        <f>VLOOKUP($F19,УЧАСТНИКИ!$A$2:$L$1099,9,FALSE)</f>
        <v>Л</v>
      </c>
      <c r="R19" s="181"/>
      <c r="S19" s="181"/>
    </row>
    <row r="20" spans="1:48" ht="24" customHeight="1" x14ac:dyDescent="0.25">
      <c r="A20" s="196" t="s">
        <v>76</v>
      </c>
      <c r="B20" s="176" t="str">
        <f>VLOOKUP($F20,УЧАСТНИКИ!$A$2:$L$1099,3,FALSE)</f>
        <v>Деркач Надежда</v>
      </c>
      <c r="C20" s="180" t="str">
        <f>VLOOKUP($F20,УЧАСТНИКИ!$A$2:$L$1099,4,FALSE)</f>
        <v>18.04.1996</v>
      </c>
      <c r="D20" s="225" t="str">
        <f>VLOOKUP($F20,УЧАСТНИКИ!$A$2:$L$1099,5,FALSE)</f>
        <v>Москва Нижегородская область</v>
      </c>
      <c r="E20" s="264" t="str">
        <f>VLOOKUP($F20,УЧАСТНИКИ!$A$2:$L$1099,8,FALSE)</f>
        <v>МС</v>
      </c>
      <c r="F20" s="196" t="s">
        <v>1325</v>
      </c>
      <c r="G20" s="196"/>
      <c r="H20" s="196"/>
      <c r="I20" s="196"/>
      <c r="J20" s="196"/>
      <c r="K20" s="178"/>
      <c r="L20" s="179"/>
      <c r="M20" s="179"/>
      <c r="N20" s="179"/>
      <c r="O20" s="179"/>
      <c r="P20" s="179"/>
      <c r="Q20" s="180" t="str">
        <f>VLOOKUP($F20,УЧАСТНИКИ!$A$2:$L$1099,9,FALSE)</f>
        <v>К</v>
      </c>
      <c r="R20" s="181"/>
      <c r="S20" s="181"/>
    </row>
    <row r="21" spans="1:48" ht="24" customHeight="1" x14ac:dyDescent="0.25">
      <c r="A21" s="196" t="s">
        <v>75</v>
      </c>
      <c r="B21" s="176" t="str">
        <f>VLOOKUP($F21,УЧАСТНИКИ!$A$2:$L$1099,3,FALSE)</f>
        <v>Бурмистрова Екатерина</v>
      </c>
      <c r="C21" s="180" t="str">
        <f>VLOOKUP($F21,УЧАСТНИКИ!$A$2:$L$1099,4,FALSE)</f>
        <v>18.08.1990</v>
      </c>
      <c r="D21" s="225" t="str">
        <f>VLOOKUP($F21,УЧАСТНИКИ!$A$2:$L$1099,5,FALSE)</f>
        <v xml:space="preserve">Санкт-Петербург </v>
      </c>
      <c r="E21" s="264" t="str">
        <f>VLOOKUP($F21,УЧАСТНИКИ!$A$2:$L$1099,8,FALSE)</f>
        <v>МС</v>
      </c>
      <c r="F21" s="196" t="s">
        <v>1351</v>
      </c>
      <c r="G21" s="196"/>
      <c r="H21" s="196"/>
      <c r="I21" s="196"/>
      <c r="J21" s="196"/>
      <c r="K21" s="178"/>
      <c r="L21" s="179"/>
      <c r="M21" s="179"/>
      <c r="N21" s="179"/>
      <c r="O21" s="179"/>
      <c r="P21" s="179"/>
      <c r="Q21" s="180" t="str">
        <f>VLOOKUP($F21,УЧАСТНИКИ!$A$2:$L$1099,9,FALSE)</f>
        <v>К</v>
      </c>
      <c r="R21" s="181"/>
      <c r="S21" s="181"/>
    </row>
    <row r="22" spans="1:48" ht="24" customHeight="1" x14ac:dyDescent="0.25">
      <c r="A22" s="196" t="s">
        <v>74</v>
      </c>
      <c r="B22" s="176" t="str">
        <f>VLOOKUP($F22,УЧАСТНИКИ!$A$2:$L$1099,3,FALSE)</f>
        <v>Савинова Юлия</v>
      </c>
      <c r="C22" s="180" t="str">
        <f>VLOOKUP($F22,УЧАСТНИКИ!$A$2:$L$1099,4,FALSE)</f>
        <v>28.06.1994</v>
      </c>
      <c r="D22" s="225" t="str">
        <f>VLOOKUP($F22,УЧАСТНИКИ!$A$2:$L$1099,5,FALSE)</f>
        <v>Москва Нижегородская область</v>
      </c>
      <c r="E22" s="264" t="str">
        <f>VLOOKUP($F22,УЧАСТНИКИ!$A$2:$L$1099,8,FALSE)</f>
        <v>КМС</v>
      </c>
      <c r="F22" s="196" t="s">
        <v>1329</v>
      </c>
      <c r="G22" s="196"/>
      <c r="H22" s="196"/>
      <c r="I22" s="196"/>
      <c r="J22" s="196"/>
      <c r="K22" s="178"/>
      <c r="L22" s="179"/>
      <c r="M22" s="179"/>
      <c r="N22" s="179"/>
      <c r="O22" s="179"/>
      <c r="P22" s="179"/>
      <c r="Q22" s="180" t="str">
        <f>VLOOKUP($F22,УЧАСТНИКИ!$A$2:$L$1099,9,FALSE)</f>
        <v>К</v>
      </c>
      <c r="R22" s="181"/>
      <c r="S22" s="181"/>
    </row>
    <row r="23" spans="1:48" ht="24" customHeight="1" x14ac:dyDescent="0.25">
      <c r="A23" s="196" t="s">
        <v>73</v>
      </c>
      <c r="B23" s="176" t="str">
        <f>VLOOKUP($F23,УЧАСТНИКИ!$A$2:$L$1099,3,FALSE)</f>
        <v>Пекова Залина</v>
      </c>
      <c r="C23" s="180" t="str">
        <f>VLOOKUP($F23,УЧАСТНИКИ!$A$2:$L$1099,4,FALSE)</f>
        <v>06.03.2000</v>
      </c>
      <c r="D23" s="225" t="str">
        <f>VLOOKUP($F23,УЧАСТНИКИ!$A$2:$L$1099,5,FALSE)</f>
        <v xml:space="preserve">Кабардино-Балкарская республика </v>
      </c>
      <c r="E23" s="264" t="str">
        <f>VLOOKUP($F23,УЧАСТНИКИ!$A$2:$L$1099,8,FALSE)</f>
        <v>КМС</v>
      </c>
      <c r="F23" s="196" t="s">
        <v>1388</v>
      </c>
      <c r="G23" s="196"/>
      <c r="H23" s="196"/>
      <c r="I23" s="196"/>
      <c r="J23" s="196"/>
      <c r="K23" s="178"/>
      <c r="L23" s="179"/>
      <c r="M23" s="179"/>
      <c r="N23" s="179"/>
      <c r="O23" s="179"/>
      <c r="P23" s="179"/>
      <c r="Q23" s="180" t="str">
        <f>VLOOKUP($F23,УЧАСТНИКИ!$A$2:$L$1099,9,FALSE)</f>
        <v>К</v>
      </c>
      <c r="R23" s="181"/>
      <c r="S23" s="181"/>
    </row>
    <row r="24" spans="1:48" ht="24" customHeight="1" x14ac:dyDescent="0.25">
      <c r="A24" s="196" t="s">
        <v>72</v>
      </c>
      <c r="B24" s="176" t="str">
        <f>VLOOKUP($F24,УЧАСТНИКИ!$A$2:$L$1099,3,FALSE)</f>
        <v>Мальцева Юлия</v>
      </c>
      <c r="C24" s="180" t="str">
        <f>VLOOKUP($F24,УЧАСТНИКИ!$A$2:$L$1099,4,FALSE)</f>
        <v>30.11.1990</v>
      </c>
      <c r="D24" s="225" t="str">
        <f>VLOOKUP($F24,УЧАСТНИКИ!$A$2:$L$1099,5,FALSE)</f>
        <v>Москва Ханты-Мансийский автономный округ - Югра</v>
      </c>
      <c r="E24" s="264" t="str">
        <f>VLOOKUP($F24,УЧАСТНИКИ!$A$2:$L$1099,8,FALSE)</f>
        <v>МСМК</v>
      </c>
      <c r="F24" s="196" t="s">
        <v>1459</v>
      </c>
      <c r="G24" s="196"/>
      <c r="H24" s="196"/>
      <c r="I24" s="196"/>
      <c r="J24" s="196"/>
      <c r="K24" s="178"/>
      <c r="L24" s="179"/>
      <c r="M24" s="179"/>
      <c r="N24" s="179"/>
      <c r="O24" s="179"/>
      <c r="P24" s="179"/>
      <c r="Q24" s="180" t="str">
        <f>VLOOKUP($F24,УЧАСТНИКИ!$A$2:$L$1099,9,FALSE)</f>
        <v>Л</v>
      </c>
      <c r="R24" s="181"/>
      <c r="S24" s="181"/>
    </row>
    <row r="25" spans="1:48" x14ac:dyDescent="0.25">
      <c r="A25" s="196" t="s">
        <v>79</v>
      </c>
      <c r="B25" s="176"/>
      <c r="C25" s="180"/>
      <c r="D25" s="176"/>
      <c r="E25" s="264"/>
      <c r="F25" s="196"/>
      <c r="G25" s="196"/>
      <c r="H25" s="196"/>
      <c r="I25" s="196"/>
      <c r="J25" s="196"/>
      <c r="K25" s="178"/>
      <c r="L25" s="179"/>
      <c r="M25" s="179"/>
      <c r="N25" s="179"/>
      <c r="O25" s="179"/>
      <c r="P25" s="179"/>
      <c r="Q25" s="180"/>
      <c r="R25" s="181"/>
      <c r="S25" s="181"/>
    </row>
    <row r="26" spans="1:48" x14ac:dyDescent="0.25">
      <c r="A26" s="182"/>
      <c r="B26" s="183"/>
      <c r="C26" s="184"/>
      <c r="D26" s="185"/>
      <c r="E26" s="185"/>
      <c r="F26" s="182"/>
      <c r="G26" s="182"/>
      <c r="H26" s="182"/>
      <c r="I26" s="182"/>
      <c r="J26" s="182"/>
      <c r="K26" s="186"/>
      <c r="L26" s="82"/>
      <c r="M26" s="82"/>
      <c r="N26" s="82"/>
      <c r="O26" s="82"/>
      <c r="P26" s="82"/>
      <c r="Q26" s="184"/>
      <c r="R26" s="181"/>
      <c r="S26" s="181"/>
    </row>
    <row r="27" spans="1:48" x14ac:dyDescent="0.25">
      <c r="A27" s="315" t="s">
        <v>3</v>
      </c>
      <c r="B27" s="316"/>
      <c r="C27" s="316"/>
      <c r="D27" s="316"/>
      <c r="E27" s="316"/>
      <c r="F27" s="316"/>
      <c r="G27" s="316"/>
      <c r="H27" s="316"/>
      <c r="I27" s="316"/>
      <c r="J27" s="316"/>
      <c r="K27" s="316"/>
      <c r="L27" s="316"/>
      <c r="M27" s="316"/>
      <c r="N27" s="316"/>
      <c r="O27" s="316"/>
      <c r="P27" s="316"/>
      <c r="Q27" s="316"/>
      <c r="R27" s="316"/>
      <c r="S27" s="316"/>
      <c r="T27" s="316"/>
      <c r="U27" s="316"/>
      <c r="V27" s="316"/>
      <c r="W27" s="316"/>
      <c r="X27" s="316"/>
      <c r="Y27" s="316"/>
      <c r="Z27" s="316"/>
      <c r="AA27" s="316"/>
      <c r="AB27" s="316"/>
      <c r="AC27" s="316"/>
      <c r="AD27" s="316"/>
      <c r="AE27" s="316"/>
      <c r="AF27" s="316"/>
      <c r="AG27" s="316"/>
      <c r="AH27" s="316"/>
      <c r="AI27" s="316"/>
      <c r="AJ27" s="316"/>
      <c r="AK27" s="316"/>
      <c r="AL27" s="316"/>
      <c r="AM27" s="316"/>
      <c r="AN27" s="316"/>
      <c r="AO27" s="316"/>
      <c r="AP27" s="316"/>
      <c r="AQ27" s="316"/>
      <c r="AR27" s="316"/>
      <c r="AS27" s="316"/>
      <c r="AT27" s="316"/>
      <c r="AU27" s="316"/>
      <c r="AV27" s="316"/>
    </row>
    <row r="28" spans="1:48" x14ac:dyDescent="0.25">
      <c r="A28" s="315" t="s">
        <v>4</v>
      </c>
      <c r="B28" s="316"/>
      <c r="C28" s="316"/>
      <c r="D28" s="316"/>
      <c r="E28" s="316"/>
      <c r="F28" s="316"/>
      <c r="G28" s="316"/>
      <c r="H28" s="316"/>
      <c r="I28" s="316"/>
      <c r="J28" s="316"/>
      <c r="K28" s="316"/>
      <c r="L28" s="316"/>
      <c r="M28" s="316"/>
      <c r="N28" s="316"/>
      <c r="O28" s="316"/>
      <c r="P28" s="316"/>
      <c r="Q28" s="316"/>
      <c r="R28" s="316"/>
      <c r="S28" s="316"/>
      <c r="T28" s="316"/>
      <c r="U28" s="316"/>
      <c r="V28" s="316"/>
      <c r="W28" s="316"/>
      <c r="X28" s="316"/>
      <c r="Y28" s="316"/>
      <c r="Z28" s="316"/>
      <c r="AA28" s="316"/>
      <c r="AB28" s="316"/>
      <c r="AC28" s="316"/>
      <c r="AD28" s="316"/>
      <c r="AE28" s="316"/>
      <c r="AF28" s="316"/>
      <c r="AG28" s="316"/>
      <c r="AH28" s="316"/>
      <c r="AI28" s="316"/>
      <c r="AJ28" s="316"/>
      <c r="AK28" s="316"/>
      <c r="AL28" s="316"/>
      <c r="AM28" s="316"/>
      <c r="AN28" s="316"/>
      <c r="AO28" s="316"/>
      <c r="AP28" s="316"/>
      <c r="AQ28" s="316"/>
      <c r="AR28" s="316"/>
      <c r="AS28" s="316"/>
      <c r="AT28" s="316"/>
      <c r="AU28" s="316"/>
      <c r="AV28" s="316"/>
    </row>
    <row r="29" spans="1:48" x14ac:dyDescent="0.25">
      <c r="A29" s="317" t="s">
        <v>5</v>
      </c>
      <c r="B29" s="317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7"/>
      <c r="W29" s="317"/>
      <c r="X29" s="317"/>
      <c r="Y29" s="317"/>
      <c r="Z29" s="317"/>
      <c r="AA29" s="317"/>
      <c r="AB29" s="317"/>
      <c r="AC29" s="317"/>
      <c r="AD29" s="317"/>
      <c r="AE29" s="317"/>
      <c r="AF29" s="317"/>
      <c r="AG29" s="317"/>
      <c r="AH29" s="317"/>
      <c r="AI29" s="317"/>
      <c r="AJ29" s="317"/>
      <c r="AK29" s="317"/>
      <c r="AL29" s="317"/>
      <c r="AM29" s="317"/>
      <c r="AN29" s="317"/>
      <c r="AO29" s="317"/>
      <c r="AP29" s="317"/>
      <c r="AQ29" s="317"/>
      <c r="AR29" s="317"/>
      <c r="AS29" s="317"/>
      <c r="AT29" s="317"/>
      <c r="AU29" s="317"/>
      <c r="AV29" s="317"/>
    </row>
    <row r="30" spans="1:48" ht="15.6" x14ac:dyDescent="0.3">
      <c r="A30" s="35"/>
      <c r="B30" s="189"/>
      <c r="C30" s="189"/>
      <c r="D30" s="189"/>
      <c r="E30" s="189"/>
      <c r="F30" s="35"/>
      <c r="G30" s="35"/>
      <c r="H30" s="35"/>
      <c r="I30" s="35"/>
      <c r="J30" s="35"/>
      <c r="K30" s="189"/>
    </row>
    <row r="31" spans="1:48" ht="15.6" x14ac:dyDescent="0.3">
      <c r="A31" s="35"/>
      <c r="B31" s="189"/>
      <c r="C31" s="189"/>
      <c r="D31" s="189"/>
      <c r="E31" s="189"/>
      <c r="F31" s="35"/>
      <c r="G31" s="35"/>
      <c r="H31" s="35"/>
      <c r="I31" s="35"/>
      <c r="J31" s="35"/>
      <c r="K31" s="189"/>
    </row>
    <row r="32" spans="1:48" ht="15.6" x14ac:dyDescent="0.3">
      <c r="A32" s="35"/>
      <c r="B32" s="189"/>
      <c r="C32" s="189"/>
      <c r="D32" s="189"/>
      <c r="E32" s="189"/>
      <c r="F32" s="35"/>
      <c r="G32" s="35"/>
      <c r="H32" s="35"/>
      <c r="I32" s="35"/>
      <c r="J32" s="35"/>
      <c r="K32" s="189"/>
    </row>
    <row r="33" spans="1:11" ht="15.6" x14ac:dyDescent="0.3">
      <c r="A33" s="35"/>
      <c r="B33" s="189"/>
      <c r="C33" s="189"/>
      <c r="D33" s="189"/>
      <c r="E33" s="189"/>
      <c r="F33" s="35"/>
      <c r="G33" s="35"/>
      <c r="H33" s="35"/>
      <c r="I33" s="35"/>
      <c r="J33" s="35"/>
      <c r="K33" s="189"/>
    </row>
    <row r="34" spans="1:11" ht="15.6" x14ac:dyDescent="0.3">
      <c r="A34" s="35"/>
      <c r="B34" s="189"/>
      <c r="C34" s="189"/>
      <c r="D34" s="189"/>
      <c r="E34" s="189"/>
      <c r="F34" s="35"/>
      <c r="G34" s="35"/>
      <c r="H34" s="35"/>
      <c r="I34" s="35"/>
      <c r="J34" s="35"/>
      <c r="K34" s="189"/>
    </row>
    <row r="35" spans="1:11" ht="15.6" x14ac:dyDescent="0.3">
      <c r="A35" s="35"/>
      <c r="B35" s="189"/>
      <c r="C35" s="189"/>
      <c r="D35" s="189"/>
      <c r="E35" s="189"/>
      <c r="F35" s="35"/>
      <c r="G35" s="35"/>
      <c r="H35" s="35"/>
      <c r="I35" s="35"/>
      <c r="J35" s="35"/>
      <c r="K35" s="189"/>
    </row>
    <row r="36" spans="1:11" ht="15.6" x14ac:dyDescent="0.3">
      <c r="A36" s="35"/>
      <c r="B36" s="189"/>
      <c r="C36" s="189"/>
      <c r="D36" s="189"/>
      <c r="E36" s="189"/>
      <c r="F36" s="35"/>
      <c r="G36" s="35"/>
      <c r="H36" s="35"/>
      <c r="I36" s="35"/>
      <c r="J36" s="35"/>
      <c r="K36" s="189"/>
    </row>
    <row r="37" spans="1:11" ht="15.6" x14ac:dyDescent="0.3">
      <c r="A37" s="35"/>
      <c r="B37" s="189"/>
      <c r="C37" s="189"/>
      <c r="D37" s="189"/>
      <c r="E37" s="189"/>
      <c r="F37" s="35"/>
      <c r="G37" s="35"/>
      <c r="H37" s="35"/>
      <c r="I37" s="35"/>
      <c r="J37" s="35"/>
      <c r="K37" s="189"/>
    </row>
    <row r="38" spans="1:11" x14ac:dyDescent="0.25">
      <c r="A38" s="28"/>
      <c r="B38" s="190"/>
      <c r="C38" s="28"/>
      <c r="D38" s="28"/>
      <c r="E38" s="28"/>
      <c r="F38" s="28"/>
      <c r="G38" s="28"/>
      <c r="H38" s="28"/>
      <c r="I38" s="28"/>
      <c r="J38" s="28"/>
      <c r="K38" s="28"/>
    </row>
    <row r="39" spans="1:11" ht="15.6" x14ac:dyDescent="0.3">
      <c r="A39" s="35"/>
      <c r="B39" s="189"/>
      <c r="C39" s="189"/>
      <c r="D39" s="189"/>
      <c r="E39" s="189"/>
      <c r="F39" s="35"/>
      <c r="G39" s="35"/>
      <c r="H39" s="35"/>
      <c r="I39" s="35"/>
      <c r="J39" s="35"/>
      <c r="K39" s="189"/>
    </row>
    <row r="40" spans="1:11" ht="15.6" x14ac:dyDescent="0.3">
      <c r="A40" s="35"/>
      <c r="B40" s="189"/>
      <c r="C40" s="189"/>
      <c r="D40" s="189"/>
      <c r="E40" s="189"/>
      <c r="F40" s="35"/>
      <c r="G40" s="35"/>
      <c r="H40" s="35"/>
      <c r="I40" s="35"/>
      <c r="J40" s="35"/>
      <c r="K40" s="189"/>
    </row>
    <row r="41" spans="1:11" ht="15.6" x14ac:dyDescent="0.3">
      <c r="A41" s="35"/>
      <c r="B41" s="189"/>
      <c r="C41" s="189"/>
      <c r="D41" s="189"/>
      <c r="E41" s="189"/>
      <c r="F41" s="35"/>
      <c r="G41" s="35"/>
      <c r="H41" s="35"/>
      <c r="I41" s="35"/>
      <c r="J41" s="35"/>
      <c r="K41" s="189"/>
    </row>
    <row r="42" spans="1:11" ht="15.6" x14ac:dyDescent="0.3">
      <c r="A42" s="35"/>
      <c r="B42" s="189"/>
      <c r="C42" s="189"/>
      <c r="D42" s="189"/>
      <c r="E42" s="189"/>
      <c r="F42" s="35"/>
      <c r="G42" s="35"/>
      <c r="H42" s="35"/>
      <c r="I42" s="35"/>
      <c r="J42" s="35"/>
      <c r="K42" s="189"/>
    </row>
    <row r="43" spans="1:11" ht="15.6" x14ac:dyDescent="0.3">
      <c r="A43" s="35"/>
      <c r="B43" s="189"/>
      <c r="C43" s="189"/>
      <c r="D43" s="189"/>
      <c r="E43" s="189"/>
      <c r="F43" s="35"/>
      <c r="G43" s="35"/>
      <c r="H43" s="35"/>
      <c r="I43" s="35"/>
      <c r="J43" s="35"/>
      <c r="K43" s="189"/>
    </row>
    <row r="44" spans="1:11" ht="15.6" x14ac:dyDescent="0.3">
      <c r="A44" s="35"/>
      <c r="B44" s="189"/>
      <c r="C44" s="189"/>
      <c r="D44" s="189"/>
      <c r="E44" s="189"/>
      <c r="F44" s="35"/>
      <c r="G44" s="35"/>
      <c r="H44" s="35"/>
      <c r="I44" s="35"/>
      <c r="J44" s="35"/>
      <c r="K44" s="189"/>
    </row>
    <row r="45" spans="1:11" ht="15.6" x14ac:dyDescent="0.3">
      <c r="A45" s="35"/>
      <c r="B45" s="189"/>
      <c r="C45" s="189"/>
      <c r="D45" s="189"/>
      <c r="E45" s="189"/>
      <c r="F45" s="35"/>
      <c r="G45" s="35"/>
      <c r="H45" s="35"/>
      <c r="I45" s="35"/>
      <c r="J45" s="35"/>
      <c r="K45" s="189"/>
    </row>
    <row r="46" spans="1:11" ht="15.6" x14ac:dyDescent="0.3">
      <c r="A46" s="35"/>
      <c r="B46" s="189"/>
      <c r="C46" s="189"/>
      <c r="D46" s="189"/>
      <c r="E46" s="189"/>
      <c r="F46" s="35"/>
      <c r="G46" s="35"/>
      <c r="H46" s="35"/>
      <c r="I46" s="35"/>
      <c r="J46" s="35"/>
      <c r="K46" s="189"/>
    </row>
    <row r="47" spans="1:11" x14ac:dyDescent="0.25">
      <c r="A47" s="35"/>
      <c r="B47" s="192"/>
      <c r="C47" s="306"/>
      <c r="D47" s="306"/>
      <c r="E47" s="258"/>
      <c r="F47" s="305"/>
      <c r="G47" s="305"/>
      <c r="H47" s="306"/>
      <c r="I47" s="306"/>
      <c r="J47" s="306"/>
      <c r="K47" s="35"/>
    </row>
    <row r="48" spans="1:11" x14ac:dyDescent="0.2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</row>
    <row r="49" spans="1:11" x14ac:dyDescent="0.2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</row>
    <row r="50" spans="1:11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</row>
    <row r="51" spans="1:11" x14ac:dyDescent="0.2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</row>
    <row r="52" spans="1:11" x14ac:dyDescent="0.2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</row>
    <row r="53" spans="1:11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1:11" x14ac:dyDescent="0.2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</row>
    <row r="55" spans="1:11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</row>
    <row r="56" spans="1:11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</row>
    <row r="57" spans="1:11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</row>
    <row r="58" spans="1:11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</row>
    <row r="59" spans="1:11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</row>
    <row r="61" spans="1:1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</row>
    <row r="62" spans="1:1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1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</row>
    <row r="64" spans="1:1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  <row r="1277" spans="1:11" x14ac:dyDescent="0.25">
      <c r="A1277" s="28"/>
      <c r="B1277" s="28"/>
      <c r="C1277" s="28"/>
      <c r="D1277" s="28"/>
      <c r="E1277" s="28"/>
      <c r="F1277" s="28"/>
      <c r="G1277" s="28"/>
      <c r="H1277" s="28"/>
      <c r="I1277" s="28"/>
      <c r="J1277" s="28"/>
      <c r="K1277" s="28"/>
    </row>
    <row r="1278" spans="1:11" x14ac:dyDescent="0.25">
      <c r="A1278" s="28"/>
      <c r="B1278" s="28"/>
      <c r="C1278" s="28"/>
      <c r="D1278" s="28"/>
      <c r="E1278" s="28"/>
      <c r="F1278" s="28"/>
      <c r="G1278" s="28"/>
      <c r="H1278" s="28"/>
      <c r="I1278" s="28"/>
      <c r="J1278" s="28"/>
      <c r="K1278" s="28"/>
    </row>
    <row r="1279" spans="1:11" x14ac:dyDescent="0.25">
      <c r="A1279" s="28"/>
      <c r="B1279" s="28"/>
      <c r="C1279" s="28"/>
      <c r="D1279" s="28"/>
      <c r="E1279" s="28"/>
      <c r="F1279" s="28"/>
      <c r="G1279" s="28"/>
      <c r="H1279" s="28"/>
      <c r="I1279" s="28"/>
      <c r="J1279" s="28"/>
      <c r="K1279" s="28"/>
    </row>
    <row r="1280" spans="1:11" x14ac:dyDescent="0.25">
      <c r="A1280" s="28"/>
      <c r="B1280" s="28"/>
      <c r="C1280" s="28"/>
      <c r="D1280" s="28"/>
      <c r="E1280" s="28"/>
      <c r="F1280" s="28"/>
      <c r="G1280" s="28"/>
      <c r="H1280" s="28"/>
      <c r="I1280" s="28"/>
      <c r="J1280" s="28"/>
      <c r="K1280" s="28"/>
    </row>
    <row r="1281" spans="1:11" x14ac:dyDescent="0.25">
      <c r="A1281" s="28"/>
      <c r="B1281" s="28"/>
      <c r="C1281" s="28"/>
      <c r="D1281" s="28"/>
      <c r="E1281" s="28"/>
      <c r="F1281" s="28"/>
      <c r="G1281" s="28"/>
      <c r="H1281" s="28"/>
      <c r="I1281" s="28"/>
      <c r="J1281" s="28"/>
      <c r="K1281" s="28"/>
    </row>
  </sheetData>
  <mergeCells count="24">
    <mergeCell ref="P8:P9"/>
    <mergeCell ref="E8:E9"/>
    <mergeCell ref="A27:AV27"/>
    <mergeCell ref="A28:AV28"/>
    <mergeCell ref="A29:AV29"/>
    <mergeCell ref="Q8:Q9"/>
    <mergeCell ref="K8:L8"/>
    <mergeCell ref="M8:M9"/>
    <mergeCell ref="O8:O9"/>
    <mergeCell ref="C47:D47"/>
    <mergeCell ref="F47:G47"/>
    <mergeCell ref="H47:J47"/>
    <mergeCell ref="A8:A9"/>
    <mergeCell ref="B8:B9"/>
    <mergeCell ref="C8:C9"/>
    <mergeCell ref="D8:D9"/>
    <mergeCell ref="F8:F9"/>
    <mergeCell ref="G8:I8"/>
    <mergeCell ref="J8:J9"/>
    <mergeCell ref="A1:Q1"/>
    <mergeCell ref="A2:Q2"/>
    <mergeCell ref="A3:Q3"/>
    <mergeCell ref="A4:Q4"/>
    <mergeCell ref="A5:Q5"/>
  </mergeCells>
  <pageMargins left="0.7" right="0.7" top="0.75" bottom="0.75" header="0.3" footer="0.3"/>
  <pageSetup paperSize="9" scale="87" orientation="landscape" r:id="rId1"/>
  <colBreaks count="1" manualBreakCount="1">
    <brk id="17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AV1278"/>
  <sheetViews>
    <sheetView view="pageBreakPreview" zoomScale="130" zoomScaleNormal="80" zoomScaleSheetLayoutView="130" workbookViewId="0">
      <selection activeCell="C13" sqref="C13"/>
    </sheetView>
  </sheetViews>
  <sheetFormatPr defaultColWidth="9.109375" defaultRowHeight="13.2" x14ac:dyDescent="0.25"/>
  <cols>
    <col min="1" max="1" width="3.88671875" style="163" customWidth="1"/>
    <col min="2" max="2" width="25.5546875" style="163" customWidth="1"/>
    <col min="3" max="3" width="10.109375" style="163" customWidth="1"/>
    <col min="4" max="4" width="22.6640625" style="163" customWidth="1"/>
    <col min="5" max="5" width="9.6640625" style="163" customWidth="1"/>
    <col min="6" max="6" width="7.6640625" style="163" customWidth="1"/>
    <col min="7" max="9" width="7.33203125" style="163" customWidth="1"/>
    <col min="10" max="10" width="3.6640625" style="163" customWidth="1"/>
    <col min="11" max="12" width="7.33203125" style="163" customWidth="1"/>
    <col min="13" max="13" width="4" style="163" hidden="1" customWidth="1"/>
    <col min="14" max="14" width="7.33203125" style="163" customWidth="1"/>
    <col min="15" max="15" width="7.109375" style="163" customWidth="1"/>
    <col min="16" max="16" width="5" style="163" customWidth="1"/>
    <col min="17" max="17" width="8.33203125" style="163" customWidth="1"/>
    <col min="18" max="16384" width="9.109375" style="163"/>
  </cols>
  <sheetData>
    <row r="1" spans="1:40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</row>
    <row r="2" spans="1:40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</row>
    <row r="3" spans="1:40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</row>
    <row r="4" spans="1:40" ht="13.8" x14ac:dyDescent="0.25">
      <c r="A4" s="301" t="s">
        <v>211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</row>
    <row r="5" spans="1:40" x14ac:dyDescent="0.25">
      <c r="A5" s="301" t="s">
        <v>241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167"/>
      <c r="S5" s="167"/>
      <c r="T5" s="167"/>
      <c r="U5" s="167"/>
    </row>
    <row r="6" spans="1:40" ht="13.8" x14ac:dyDescent="0.25">
      <c r="A6" s="168" t="s">
        <v>1478</v>
      </c>
      <c r="B6" s="165"/>
      <c r="C6" s="166"/>
      <c r="D6" s="14"/>
      <c r="E6" s="14"/>
      <c r="F6" s="169"/>
      <c r="G6" s="169"/>
      <c r="H6" s="167"/>
      <c r="I6" s="169"/>
      <c r="J6" s="169"/>
      <c r="K6" s="169"/>
      <c r="L6" s="169"/>
      <c r="M6" s="169"/>
      <c r="N6" s="169"/>
      <c r="P6" s="170"/>
      <c r="Q6" s="14" t="s">
        <v>227</v>
      </c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</row>
    <row r="7" spans="1:40" ht="12.75" customHeight="1" x14ac:dyDescent="0.25">
      <c r="A7" s="19"/>
      <c r="B7" s="67" t="s">
        <v>30</v>
      </c>
      <c r="C7" s="166" t="s">
        <v>1484</v>
      </c>
      <c r="D7" s="19" t="str">
        <f>d_1</f>
        <v>28.05.2019г.</v>
      </c>
      <c r="E7" s="19"/>
      <c r="L7" s="171"/>
      <c r="M7" s="12"/>
      <c r="N7" s="12"/>
      <c r="O7" s="12"/>
      <c r="P7" s="12"/>
      <c r="Q7" s="18" t="s">
        <v>245</v>
      </c>
      <c r="W7" s="172"/>
      <c r="X7" s="173"/>
      <c r="AB7" s="12"/>
      <c r="AC7" s="12"/>
      <c r="AD7" s="12"/>
      <c r="AE7" s="12"/>
      <c r="AF7" s="12"/>
      <c r="AG7" s="12"/>
      <c r="AH7" s="12"/>
      <c r="AI7" s="12"/>
      <c r="AJ7" s="12"/>
      <c r="AK7" s="12"/>
    </row>
    <row r="8" spans="1:40" ht="16.5" customHeight="1" x14ac:dyDescent="0.25">
      <c r="A8" s="310" t="s">
        <v>64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21" t="s">
        <v>7</v>
      </c>
      <c r="H8" s="321"/>
      <c r="I8" s="321"/>
      <c r="J8" s="322" t="s">
        <v>8</v>
      </c>
      <c r="K8" s="321" t="s">
        <v>7</v>
      </c>
      <c r="L8" s="321"/>
      <c r="M8" s="322" t="s">
        <v>8</v>
      </c>
      <c r="N8" s="174"/>
      <c r="O8" s="310" t="s">
        <v>40</v>
      </c>
      <c r="P8" s="312" t="s">
        <v>53</v>
      </c>
      <c r="Q8" s="312" t="s">
        <v>41</v>
      </c>
    </row>
    <row r="9" spans="1:40" ht="22.2" customHeight="1" x14ac:dyDescent="0.25">
      <c r="A9" s="311"/>
      <c r="B9" s="311"/>
      <c r="C9" s="311"/>
      <c r="D9" s="311"/>
      <c r="E9" s="311"/>
      <c r="F9" s="311"/>
      <c r="G9" s="174">
        <v>1</v>
      </c>
      <c r="H9" s="174">
        <v>2</v>
      </c>
      <c r="I9" s="174">
        <v>3</v>
      </c>
      <c r="J9" s="322"/>
      <c r="K9" s="174">
        <v>4</v>
      </c>
      <c r="L9" s="174">
        <v>5</v>
      </c>
      <c r="M9" s="322"/>
      <c r="N9" s="174">
        <v>6</v>
      </c>
      <c r="O9" s="311"/>
      <c r="P9" s="313"/>
      <c r="Q9" s="313"/>
    </row>
    <row r="10" spans="1:40" ht="27" customHeight="1" x14ac:dyDescent="0.25">
      <c r="A10" s="175" t="s">
        <v>42</v>
      </c>
      <c r="B10" s="176" t="str">
        <f>VLOOKUP($F10,УЧАСТНИКИ!$A$2:$L$1099,3,FALSE)</f>
        <v>Кузнецова Анастасия</v>
      </c>
      <c r="C10" s="180" t="str">
        <f>VLOOKUP($F10,УЧАСТНИКИ!$A$2:$L$1099,4,FALSE)</f>
        <v>07.05.2000</v>
      </c>
      <c r="D10" s="225" t="str">
        <f>VLOOKUP($F10,УЧАСТНИКИ!$A$2:$L$1099,5,FALSE)</f>
        <v xml:space="preserve">Московская область </v>
      </c>
      <c r="E10" s="264" t="str">
        <f>VLOOKUP($F10,УЧАСТНИКИ!$A$2:$L$1099,8,FALSE)</f>
        <v>КМС</v>
      </c>
      <c r="F10" s="175" t="s">
        <v>1436</v>
      </c>
      <c r="G10" s="175"/>
      <c r="H10" s="175"/>
      <c r="I10" s="175"/>
      <c r="J10" s="175"/>
      <c r="K10" s="178"/>
      <c r="L10" s="179"/>
      <c r="M10" s="179"/>
      <c r="N10" s="179"/>
      <c r="O10" s="179"/>
      <c r="P10" s="179"/>
      <c r="Q10" s="180" t="str">
        <f>VLOOKUP($F10,УЧАСТНИКИ!$A$2:$L$1099,9,FALSE)</f>
        <v>К</v>
      </c>
      <c r="R10" s="181"/>
      <c r="S10" s="181"/>
    </row>
    <row r="11" spans="1:40" ht="27" customHeight="1" x14ac:dyDescent="0.25">
      <c r="A11" s="175" t="s">
        <v>43</v>
      </c>
      <c r="B11" s="176" t="str">
        <f>VLOOKUP($F11,УЧАСТНИКИ!$A$2:$L$1099,3,FALSE)</f>
        <v>Мельчанова Кристина</v>
      </c>
      <c r="C11" s="180" t="str">
        <f>VLOOKUP($F11,УЧАСТНИКИ!$A$2:$L$1099,4,FALSE)</f>
        <v>01.10.1997</v>
      </c>
      <c r="D11" s="225" t="str">
        <f>VLOOKUP($F11,УЧАСТНИКИ!$A$2:$L$1099,5,FALSE)</f>
        <v>Москва Нижегородская область</v>
      </c>
      <c r="E11" s="264" t="str">
        <f>VLOOKUP($F11,УЧАСТНИКИ!$A$2:$L$1099,8,FALSE)</f>
        <v>КМС</v>
      </c>
      <c r="F11" s="175" t="s">
        <v>1327</v>
      </c>
      <c r="G11" s="175"/>
      <c r="H11" s="175"/>
      <c r="I11" s="175"/>
      <c r="J11" s="175"/>
      <c r="K11" s="178"/>
      <c r="L11" s="179"/>
      <c r="M11" s="179"/>
      <c r="N11" s="179"/>
      <c r="O11" s="179"/>
      <c r="P11" s="179"/>
      <c r="Q11" s="180" t="str">
        <f>VLOOKUP($F11,УЧАСТНИКИ!$A$2:$L$1099,9,FALSE)</f>
        <v>К</v>
      </c>
      <c r="R11" s="181"/>
      <c r="S11" s="181"/>
    </row>
    <row r="12" spans="1:40" ht="27" customHeight="1" x14ac:dyDescent="0.25">
      <c r="A12" s="175" t="s">
        <v>44</v>
      </c>
      <c r="B12" s="176" t="str">
        <f>VLOOKUP($F12,УЧАСТНИКИ!$A$2:$L$1099,3,FALSE)</f>
        <v>Поспелова Наталья</v>
      </c>
      <c r="C12" s="180" t="str">
        <f>VLOOKUP($F12,УЧАСТНИКИ!$A$2:$L$1099,4,FALSE)</f>
        <v>28.06.1996</v>
      </c>
      <c r="D12" s="225" t="str">
        <f>VLOOKUP($F12,УЧАСТНИКИ!$A$2:$L$1099,5,FALSE)</f>
        <v>Свердловская область Ставропольский край</v>
      </c>
      <c r="E12" s="264" t="str">
        <f>VLOOKUP($F12,УЧАСТНИКИ!$A$2:$L$1099,8,FALSE)</f>
        <v>МС</v>
      </c>
      <c r="F12" s="175" t="s">
        <v>1424</v>
      </c>
      <c r="G12" s="175"/>
      <c r="H12" s="175"/>
      <c r="I12" s="175"/>
      <c r="J12" s="175"/>
      <c r="K12" s="178"/>
      <c r="L12" s="179"/>
      <c r="M12" s="179"/>
      <c r="N12" s="179"/>
      <c r="O12" s="179"/>
      <c r="P12" s="179"/>
      <c r="Q12" s="180" t="str">
        <f>VLOOKUP($F12,УЧАСТНИКИ!$A$2:$L$1099,9,FALSE)</f>
        <v>К</v>
      </c>
      <c r="R12" s="181"/>
      <c r="S12" s="181"/>
    </row>
    <row r="13" spans="1:40" ht="27" customHeight="1" x14ac:dyDescent="0.25">
      <c r="A13" s="175" t="s">
        <v>45</v>
      </c>
      <c r="B13" s="176" t="str">
        <f>VLOOKUP($F13,УЧАСТНИКИ!$A$2:$L$1099,3,FALSE)</f>
        <v>Коробова Анна</v>
      </c>
      <c r="C13" s="180" t="str">
        <f>VLOOKUP($F13,УЧАСТНИКИ!$A$2:$L$1099,4,FALSE)</f>
        <v>25.02.2000</v>
      </c>
      <c r="D13" s="225" t="str">
        <f>VLOOKUP($F13,УЧАСТНИКИ!$A$2:$L$1099,5,FALSE)</f>
        <v xml:space="preserve">Московская область </v>
      </c>
      <c r="E13" s="264" t="str">
        <f>VLOOKUP($F13,УЧАСТНИКИ!$A$2:$L$1099,8,FALSE)</f>
        <v>МС</v>
      </c>
      <c r="F13" s="175" t="s">
        <v>1434</v>
      </c>
      <c r="G13" s="175"/>
      <c r="H13" s="175"/>
      <c r="I13" s="175"/>
      <c r="J13" s="175"/>
      <c r="K13" s="178"/>
      <c r="L13" s="179"/>
      <c r="M13" s="179"/>
      <c r="N13" s="179"/>
      <c r="O13" s="179"/>
      <c r="P13" s="179"/>
      <c r="Q13" s="180" t="str">
        <f>VLOOKUP($F13,УЧАСТНИКИ!$A$2:$L$1099,9,FALSE)</f>
        <v>Л</v>
      </c>
      <c r="R13" s="181"/>
      <c r="S13" s="181"/>
    </row>
    <row r="14" spans="1:40" ht="27" customHeight="1" x14ac:dyDescent="0.25">
      <c r="A14" s="175" t="s">
        <v>46</v>
      </c>
      <c r="B14" s="176" t="str">
        <f>VLOOKUP($F14,УЧАСТНИКИ!$A$2:$L$1099,3,FALSE)</f>
        <v>Садова Виктория</v>
      </c>
      <c r="C14" s="180" t="str">
        <f>VLOOKUP($F14,УЧАСТНИКИ!$A$2:$L$1099,4,FALSE)</f>
        <v>18.03.1993</v>
      </c>
      <c r="D14" s="225" t="str">
        <f>VLOOKUP($F14,УЧАСТНИКИ!$A$2:$L$1099,5,FALSE)</f>
        <v>Москва Нижегородская область</v>
      </c>
      <c r="E14" s="264" t="str">
        <f>VLOOKUP($F14,УЧАСТНИКИ!$A$2:$L$1099,8,FALSE)</f>
        <v>МС</v>
      </c>
      <c r="F14" s="175" t="s">
        <v>1330</v>
      </c>
      <c r="G14" s="175"/>
      <c r="H14" s="175"/>
      <c r="I14" s="175"/>
      <c r="J14" s="175"/>
      <c r="K14" s="178"/>
      <c r="L14" s="179"/>
      <c r="M14" s="179"/>
      <c r="N14" s="179"/>
      <c r="O14" s="179"/>
      <c r="P14" s="179"/>
      <c r="Q14" s="180" t="str">
        <f>VLOOKUP($F14,УЧАСТНИКИ!$A$2:$L$1099,9,FALSE)</f>
        <v>К</v>
      </c>
      <c r="R14" s="181"/>
      <c r="S14" s="181"/>
    </row>
    <row r="15" spans="1:40" ht="27" customHeight="1" x14ac:dyDescent="0.25">
      <c r="A15" s="175" t="s">
        <v>47</v>
      </c>
      <c r="B15" s="176" t="str">
        <f>VLOOKUP($F15,УЧАСТНИКИ!$A$2:$L$1099,3,FALSE)</f>
        <v>Шкуратова Анастасия</v>
      </c>
      <c r="C15" s="180" t="str">
        <f>VLOOKUP($F15,УЧАСТНИКИ!$A$2:$L$1099,4,FALSE)</f>
        <v>29.12.1999</v>
      </c>
      <c r="D15" s="225" t="str">
        <f>VLOOKUP($F15,УЧАСТНИКИ!$A$2:$L$1099,5,FALSE)</f>
        <v xml:space="preserve">Московская область </v>
      </c>
      <c r="E15" s="264" t="str">
        <f>VLOOKUP($F15,УЧАСТНИКИ!$A$2:$L$1099,8,FALSE)</f>
        <v>МС</v>
      </c>
      <c r="F15" s="175" t="s">
        <v>1443</v>
      </c>
      <c r="G15" s="175"/>
      <c r="H15" s="175"/>
      <c r="I15" s="175"/>
      <c r="J15" s="175"/>
      <c r="K15" s="178"/>
      <c r="L15" s="179"/>
      <c r="M15" s="179"/>
      <c r="N15" s="179"/>
      <c r="O15" s="179"/>
      <c r="P15" s="179"/>
      <c r="Q15" s="180" t="str">
        <f>VLOOKUP($F15,УЧАСТНИКИ!$A$2:$L$1099,9,FALSE)</f>
        <v>л</v>
      </c>
      <c r="R15" s="181"/>
      <c r="S15" s="181"/>
    </row>
    <row r="16" spans="1:40" ht="27" customHeight="1" x14ac:dyDescent="0.25">
      <c r="A16" s="175" t="s">
        <v>48</v>
      </c>
      <c r="B16" s="176" t="str">
        <f>VLOOKUP($F16,УЧАСТНИКИ!$A$2:$L$1099,3,FALSE)</f>
        <v>Пронкина Анна</v>
      </c>
      <c r="C16" s="180" t="str">
        <f>VLOOKUP($F16,УЧАСТНИКИ!$A$2:$L$1099,4,FALSE)</f>
        <v>07.09.1996</v>
      </c>
      <c r="D16" s="225" t="str">
        <f>VLOOKUP($F16,УЧАСТНИКИ!$A$2:$L$1099,5,FALSE)</f>
        <v xml:space="preserve">Москва </v>
      </c>
      <c r="E16" s="264" t="str">
        <f>VLOOKUP($F16,УЧАСТНИКИ!$A$2:$L$1099,8,FALSE)</f>
        <v>МС</v>
      </c>
      <c r="F16" s="175" t="s">
        <v>1472</v>
      </c>
      <c r="G16" s="175"/>
      <c r="H16" s="175"/>
      <c r="I16" s="175"/>
      <c r="J16" s="175"/>
      <c r="K16" s="178"/>
      <c r="L16" s="179"/>
      <c r="M16" s="179"/>
      <c r="N16" s="179"/>
      <c r="O16" s="179"/>
      <c r="P16" s="179"/>
      <c r="Q16" s="180" t="str">
        <f>VLOOKUP($F16,УЧАСТНИКИ!$A$2:$L$1099,9,FALSE)</f>
        <v>Л</v>
      </c>
      <c r="R16" s="181"/>
      <c r="S16" s="181"/>
    </row>
    <row r="17" spans="1:48" ht="27" customHeight="1" x14ac:dyDescent="0.25">
      <c r="A17" s="175" t="s">
        <v>71</v>
      </c>
      <c r="B17" s="176" t="str">
        <f>VLOOKUP($F17,УЧАСТНИКИ!$A$2:$L$1099,3,FALSE)</f>
        <v>Лысенко Алена</v>
      </c>
      <c r="C17" s="180" t="str">
        <f>VLOOKUP($F17,УЧАСТНИКИ!$A$2:$L$1099,4,FALSE)</f>
        <v>03.02.1988</v>
      </c>
      <c r="D17" s="225" t="str">
        <f>VLOOKUP($F17,УЧАСТНИКИ!$A$2:$L$1099,5,FALSE)</f>
        <v>Москва Владимирская область</v>
      </c>
      <c r="E17" s="264" t="str">
        <f>VLOOKUP($F17,УЧАСТНИКИ!$A$2:$L$1099,8,FALSE)</f>
        <v>МСМК</v>
      </c>
      <c r="F17" s="175" t="s">
        <v>1317</v>
      </c>
      <c r="G17" s="175"/>
      <c r="H17" s="175"/>
      <c r="I17" s="175"/>
      <c r="J17" s="175"/>
      <c r="K17" s="178"/>
      <c r="L17" s="179"/>
      <c r="M17" s="179"/>
      <c r="N17" s="179"/>
      <c r="O17" s="179"/>
      <c r="P17" s="179"/>
      <c r="Q17" s="180" t="str">
        <f>VLOOKUP($F17,УЧАСТНИКИ!$A$2:$L$1099,9,FALSE)</f>
        <v>К</v>
      </c>
      <c r="R17" s="181"/>
      <c r="S17" s="181"/>
    </row>
    <row r="18" spans="1:48" ht="27" customHeight="1" x14ac:dyDescent="0.25">
      <c r="A18" s="175" t="s">
        <v>78</v>
      </c>
      <c r="B18" s="176" t="str">
        <f>VLOOKUP($F18,УЧАСТНИКИ!$A$2:$L$1099,3,FALSE)</f>
        <v>Палкина Софья</v>
      </c>
      <c r="C18" s="180" t="str">
        <f>VLOOKUP($F18,УЧАСТНИКИ!$A$2:$L$1099,4,FALSE)</f>
        <v>09.06.1998</v>
      </c>
      <c r="D18" s="225" t="str">
        <f>VLOOKUP($F18,УЧАСТНИКИ!$A$2:$L$1099,5,FALSE)</f>
        <v>Московская область Самарская область</v>
      </c>
      <c r="E18" s="264" t="str">
        <f>VLOOKUP($F18,УЧАСТНИКИ!$A$2:$L$1099,8,FALSE)</f>
        <v>МСМК</v>
      </c>
      <c r="F18" s="175" t="s">
        <v>1403</v>
      </c>
      <c r="G18" s="175"/>
      <c r="H18" s="175"/>
      <c r="I18" s="175"/>
      <c r="J18" s="175"/>
      <c r="K18" s="178"/>
      <c r="L18" s="179"/>
      <c r="M18" s="179"/>
      <c r="N18" s="179"/>
      <c r="O18" s="179"/>
      <c r="P18" s="179"/>
      <c r="Q18" s="180" t="str">
        <f>VLOOKUP($F18,УЧАСТНИКИ!$A$2:$L$1099,9,FALSE)</f>
        <v>К</v>
      </c>
      <c r="R18" s="181"/>
      <c r="S18" s="181"/>
    </row>
    <row r="19" spans="1:48" ht="27" customHeight="1" x14ac:dyDescent="0.25">
      <c r="A19" s="175" t="s">
        <v>77</v>
      </c>
      <c r="B19" s="176" t="str">
        <f>VLOOKUP($F19,УЧАСТНИКИ!$A$2:$L$1099,3,FALSE)</f>
        <v>Ткачева Ирина</v>
      </c>
      <c r="C19" s="180" t="str">
        <f>VLOOKUP($F19,УЧАСТНИКИ!$A$2:$L$1099,4,FALSE)</f>
        <v>09.02.1998</v>
      </c>
      <c r="D19" s="225" t="str">
        <f>VLOOKUP($F19,УЧАСТНИКИ!$A$2:$L$1099,5,FALSE)</f>
        <v xml:space="preserve">Московская область </v>
      </c>
      <c r="E19" s="264" t="str">
        <f>VLOOKUP($F19,УЧАСТНИКИ!$A$2:$L$1099,8,FALSE)</f>
        <v>МС</v>
      </c>
      <c r="F19" s="175" t="s">
        <v>1441</v>
      </c>
      <c r="G19" s="175"/>
      <c r="H19" s="175"/>
      <c r="I19" s="175"/>
      <c r="J19" s="175"/>
      <c r="K19" s="178"/>
      <c r="L19" s="179"/>
      <c r="M19" s="179"/>
      <c r="N19" s="179"/>
      <c r="O19" s="179"/>
      <c r="P19" s="179"/>
      <c r="Q19" s="180" t="str">
        <f>VLOOKUP($F19,УЧАСТНИКИ!$A$2:$L$1099,9,FALSE)</f>
        <v>л</v>
      </c>
      <c r="R19" s="181"/>
      <c r="S19" s="181"/>
    </row>
    <row r="20" spans="1:48" ht="27" customHeight="1" x14ac:dyDescent="0.25">
      <c r="A20" s="175" t="s">
        <v>76</v>
      </c>
      <c r="B20" s="176" t="str">
        <f>VLOOKUP($F20,УЧАСТНИКИ!$A$2:$L$1099,3,FALSE)</f>
        <v>Царёва Елизавета</v>
      </c>
      <c r="C20" s="180" t="str">
        <f>VLOOKUP($F20,УЧАСТНИКИ!$A$2:$L$1099,4,FALSE)</f>
        <v>26.03.1993</v>
      </c>
      <c r="D20" s="225" t="str">
        <f>VLOOKUP($F20,УЧАСТНИКИ!$A$2:$L$1099,5,FALSE)</f>
        <v>Московская область Ростовская область</v>
      </c>
      <c r="E20" s="264" t="str">
        <f>VLOOKUP($F20,УЧАСТНИКИ!$A$2:$L$1099,8,FALSE)</f>
        <v>МСМК</v>
      </c>
      <c r="F20" s="175" t="s">
        <v>1479</v>
      </c>
      <c r="G20" s="175"/>
      <c r="H20" s="175"/>
      <c r="I20" s="175"/>
      <c r="J20" s="175"/>
      <c r="K20" s="178"/>
      <c r="L20" s="179"/>
      <c r="M20" s="179"/>
      <c r="N20" s="179"/>
      <c r="O20" s="179"/>
      <c r="P20" s="179"/>
      <c r="Q20" s="180" t="str">
        <f>VLOOKUP($F20,УЧАСТНИКИ!$A$2:$L$1099,9,FALSE)</f>
        <v>К</v>
      </c>
      <c r="R20" s="181"/>
      <c r="S20" s="181"/>
    </row>
    <row r="21" spans="1:48" x14ac:dyDescent="0.25">
      <c r="A21" s="175" t="s">
        <v>75</v>
      </c>
      <c r="B21" s="176"/>
      <c r="C21" s="180"/>
      <c r="D21" s="176"/>
      <c r="E21" s="264"/>
      <c r="F21" s="175"/>
      <c r="G21" s="175"/>
      <c r="H21" s="175"/>
      <c r="I21" s="175"/>
      <c r="J21" s="175"/>
      <c r="K21" s="178"/>
      <c r="L21" s="179"/>
      <c r="M21" s="179"/>
      <c r="N21" s="179"/>
      <c r="O21" s="179"/>
      <c r="P21" s="179"/>
      <c r="Q21" s="180"/>
      <c r="R21" s="181"/>
      <c r="S21" s="181"/>
    </row>
    <row r="22" spans="1:48" x14ac:dyDescent="0.25">
      <c r="A22" s="175" t="s">
        <v>74</v>
      </c>
      <c r="B22" s="176"/>
      <c r="C22" s="180"/>
      <c r="D22" s="176"/>
      <c r="E22" s="264"/>
      <c r="F22" s="175"/>
      <c r="G22" s="175"/>
      <c r="H22" s="175"/>
      <c r="I22" s="175"/>
      <c r="J22" s="175"/>
      <c r="K22" s="178"/>
      <c r="L22" s="179"/>
      <c r="M22" s="179"/>
      <c r="N22" s="179"/>
      <c r="O22" s="179"/>
      <c r="P22" s="179"/>
      <c r="Q22" s="180"/>
      <c r="R22" s="181"/>
      <c r="S22" s="181"/>
    </row>
    <row r="23" spans="1:48" ht="13.5" customHeight="1" x14ac:dyDescent="0.25">
      <c r="A23" s="182"/>
      <c r="B23" s="183"/>
      <c r="C23" s="184"/>
      <c r="D23" s="185"/>
      <c r="E23" s="185"/>
      <c r="F23" s="182"/>
      <c r="G23" s="182"/>
      <c r="H23" s="182"/>
      <c r="I23" s="182"/>
      <c r="J23" s="182"/>
      <c r="K23" s="186"/>
      <c r="L23" s="82"/>
      <c r="M23" s="82"/>
      <c r="N23" s="82"/>
      <c r="O23" s="82"/>
      <c r="P23" s="82"/>
      <c r="Q23" s="184"/>
      <c r="R23" s="181"/>
      <c r="S23" s="181"/>
    </row>
    <row r="24" spans="1:48" x14ac:dyDescent="0.25">
      <c r="A24" s="315" t="s">
        <v>3</v>
      </c>
      <c r="B24" s="316"/>
      <c r="C24" s="316"/>
      <c r="D24" s="316"/>
      <c r="E24" s="316"/>
      <c r="F24" s="316"/>
      <c r="G24" s="316"/>
      <c r="H24" s="316"/>
      <c r="I24" s="316"/>
      <c r="J24" s="316"/>
      <c r="K24" s="316"/>
      <c r="L24" s="316"/>
      <c r="M24" s="316"/>
      <c r="N24" s="316"/>
      <c r="O24" s="316"/>
      <c r="P24" s="316"/>
      <c r="Q24" s="316"/>
      <c r="R24" s="316"/>
      <c r="S24" s="316"/>
      <c r="T24" s="316"/>
      <c r="U24" s="316"/>
      <c r="V24" s="316"/>
      <c r="W24" s="316"/>
      <c r="X24" s="316"/>
      <c r="Y24" s="316"/>
      <c r="Z24" s="316"/>
      <c r="AA24" s="316"/>
      <c r="AB24" s="316"/>
      <c r="AC24" s="316"/>
      <c r="AD24" s="316"/>
      <c r="AE24" s="316"/>
      <c r="AF24" s="316"/>
      <c r="AG24" s="316"/>
      <c r="AH24" s="316"/>
      <c r="AI24" s="316"/>
      <c r="AJ24" s="316"/>
      <c r="AK24" s="316"/>
      <c r="AL24" s="316"/>
      <c r="AM24" s="316"/>
      <c r="AN24" s="316"/>
      <c r="AO24" s="316"/>
      <c r="AP24" s="316"/>
      <c r="AQ24" s="316"/>
      <c r="AR24" s="316"/>
      <c r="AS24" s="316"/>
      <c r="AT24" s="316"/>
      <c r="AU24" s="316"/>
      <c r="AV24" s="316"/>
    </row>
    <row r="25" spans="1:48" x14ac:dyDescent="0.25">
      <c r="A25" s="315" t="s">
        <v>4</v>
      </c>
      <c r="B25" s="316"/>
      <c r="C25" s="316"/>
      <c r="D25" s="316"/>
      <c r="E25" s="316"/>
      <c r="F25" s="316"/>
      <c r="G25" s="316"/>
      <c r="H25" s="316"/>
      <c r="I25" s="316"/>
      <c r="J25" s="316"/>
      <c r="K25" s="316"/>
      <c r="L25" s="316"/>
      <c r="M25" s="316"/>
      <c r="N25" s="316"/>
      <c r="O25" s="316"/>
      <c r="P25" s="316"/>
      <c r="Q25" s="316"/>
      <c r="R25" s="316"/>
      <c r="S25" s="316"/>
      <c r="T25" s="316"/>
      <c r="U25" s="316"/>
      <c r="V25" s="316"/>
      <c r="W25" s="316"/>
      <c r="X25" s="316"/>
      <c r="Y25" s="316"/>
      <c r="Z25" s="316"/>
      <c r="AA25" s="316"/>
      <c r="AB25" s="316"/>
      <c r="AC25" s="316"/>
      <c r="AD25" s="316"/>
      <c r="AE25" s="316"/>
      <c r="AF25" s="316"/>
      <c r="AG25" s="316"/>
      <c r="AH25" s="316"/>
      <c r="AI25" s="316"/>
      <c r="AJ25" s="316"/>
      <c r="AK25" s="316"/>
      <c r="AL25" s="316"/>
      <c r="AM25" s="316"/>
      <c r="AN25" s="316"/>
      <c r="AO25" s="316"/>
      <c r="AP25" s="316"/>
      <c r="AQ25" s="316"/>
      <c r="AR25" s="316"/>
      <c r="AS25" s="316"/>
      <c r="AT25" s="316"/>
      <c r="AU25" s="316"/>
      <c r="AV25" s="316"/>
    </row>
    <row r="26" spans="1:48" x14ac:dyDescent="0.25">
      <c r="A26" s="317" t="s">
        <v>5</v>
      </c>
      <c r="B26" s="317"/>
      <c r="C26" s="317"/>
      <c r="D26" s="317"/>
      <c r="E26" s="317"/>
      <c r="F26" s="317"/>
      <c r="G26" s="317"/>
      <c r="H26" s="317"/>
      <c r="I26" s="317"/>
      <c r="J26" s="317"/>
      <c r="K26" s="317"/>
      <c r="L26" s="317"/>
      <c r="M26" s="317"/>
      <c r="N26" s="317"/>
      <c r="O26" s="317"/>
      <c r="P26" s="317"/>
      <c r="Q26" s="317"/>
      <c r="R26" s="317"/>
      <c r="S26" s="317"/>
      <c r="T26" s="317"/>
      <c r="U26" s="317"/>
      <c r="V26" s="317"/>
      <c r="W26" s="317"/>
      <c r="X26" s="317"/>
      <c r="Y26" s="317"/>
      <c r="Z26" s="317"/>
      <c r="AA26" s="317"/>
      <c r="AB26" s="317"/>
      <c r="AC26" s="317"/>
      <c r="AD26" s="317"/>
      <c r="AE26" s="317"/>
      <c r="AF26" s="317"/>
      <c r="AG26" s="317"/>
      <c r="AH26" s="317"/>
      <c r="AI26" s="317"/>
      <c r="AJ26" s="317"/>
      <c r="AK26" s="317"/>
      <c r="AL26" s="317"/>
      <c r="AM26" s="317"/>
      <c r="AN26" s="317"/>
      <c r="AO26" s="317"/>
      <c r="AP26" s="317"/>
      <c r="AQ26" s="317"/>
      <c r="AR26" s="317"/>
      <c r="AS26" s="317"/>
      <c r="AT26" s="317"/>
      <c r="AU26" s="317"/>
      <c r="AV26" s="317"/>
    </row>
    <row r="27" spans="1:48" ht="15.6" x14ac:dyDescent="0.3">
      <c r="A27" s="35"/>
      <c r="B27" s="189"/>
      <c r="C27" s="189"/>
      <c r="D27" s="189"/>
      <c r="E27" s="189"/>
      <c r="F27" s="35"/>
      <c r="G27" s="35"/>
      <c r="H27" s="35"/>
      <c r="I27" s="35"/>
      <c r="J27" s="35"/>
      <c r="K27" s="189"/>
    </row>
    <row r="28" spans="1:48" ht="15.6" x14ac:dyDescent="0.3">
      <c r="A28" s="35"/>
      <c r="B28" s="189"/>
      <c r="C28" s="189"/>
      <c r="D28" s="189"/>
      <c r="E28" s="189"/>
      <c r="F28" s="35"/>
      <c r="G28" s="35"/>
      <c r="H28" s="35"/>
      <c r="I28" s="35"/>
      <c r="J28" s="35"/>
      <c r="K28" s="189"/>
    </row>
    <row r="29" spans="1:48" ht="15.6" x14ac:dyDescent="0.3">
      <c r="A29" s="35"/>
      <c r="B29" s="189"/>
      <c r="C29" s="189"/>
      <c r="D29" s="189"/>
      <c r="E29" s="189"/>
      <c r="F29" s="35"/>
      <c r="G29" s="35"/>
      <c r="H29" s="35"/>
      <c r="I29" s="35"/>
      <c r="J29" s="35"/>
      <c r="K29" s="189"/>
    </row>
    <row r="30" spans="1:48" ht="15.6" x14ac:dyDescent="0.3">
      <c r="A30" s="35"/>
      <c r="B30" s="189"/>
      <c r="C30" s="189"/>
      <c r="D30" s="189"/>
      <c r="E30" s="189"/>
      <c r="F30" s="35"/>
      <c r="G30" s="35"/>
      <c r="H30" s="35"/>
      <c r="I30" s="35"/>
      <c r="J30" s="35"/>
      <c r="K30" s="189"/>
    </row>
    <row r="31" spans="1:48" ht="15.6" x14ac:dyDescent="0.3">
      <c r="A31" s="35"/>
      <c r="B31" s="189"/>
      <c r="C31" s="189"/>
      <c r="D31" s="189"/>
      <c r="E31" s="189"/>
      <c r="F31" s="35"/>
      <c r="G31" s="35"/>
      <c r="H31" s="35"/>
      <c r="I31" s="35"/>
      <c r="J31" s="35"/>
      <c r="K31" s="189"/>
    </row>
    <row r="32" spans="1:48" ht="15.6" x14ac:dyDescent="0.3">
      <c r="A32" s="35"/>
      <c r="B32" s="189"/>
      <c r="C32" s="189"/>
      <c r="D32" s="189"/>
      <c r="E32" s="189"/>
      <c r="F32" s="35"/>
      <c r="G32" s="35"/>
      <c r="H32" s="35"/>
      <c r="I32" s="35"/>
      <c r="J32" s="35"/>
      <c r="K32" s="189"/>
    </row>
    <row r="33" spans="1:11" ht="15.6" x14ac:dyDescent="0.3">
      <c r="A33" s="35"/>
      <c r="B33" s="189"/>
      <c r="C33" s="189"/>
      <c r="D33" s="189"/>
      <c r="E33" s="189"/>
      <c r="F33" s="35"/>
      <c r="G33" s="35"/>
      <c r="H33" s="35"/>
      <c r="I33" s="35"/>
      <c r="J33" s="35"/>
      <c r="K33" s="189"/>
    </row>
    <row r="34" spans="1:11" ht="15.6" x14ac:dyDescent="0.3">
      <c r="A34" s="35"/>
      <c r="B34" s="189"/>
      <c r="C34" s="189"/>
      <c r="D34" s="189"/>
      <c r="E34" s="189"/>
      <c r="F34" s="35"/>
      <c r="G34" s="35"/>
      <c r="H34" s="35"/>
      <c r="I34" s="35"/>
      <c r="J34" s="35"/>
      <c r="K34" s="189"/>
    </row>
    <row r="35" spans="1:11" x14ac:dyDescent="0.25">
      <c r="A35" s="28"/>
      <c r="B35" s="190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15.6" x14ac:dyDescent="0.3">
      <c r="A36" s="35"/>
      <c r="B36" s="189"/>
      <c r="C36" s="189"/>
      <c r="D36" s="189"/>
      <c r="E36" s="189"/>
      <c r="F36" s="35"/>
      <c r="G36" s="35"/>
      <c r="H36" s="35"/>
      <c r="I36" s="35"/>
      <c r="J36" s="35"/>
      <c r="K36" s="189"/>
    </row>
    <row r="37" spans="1:11" ht="15.6" x14ac:dyDescent="0.3">
      <c r="A37" s="35"/>
      <c r="B37" s="189"/>
      <c r="C37" s="189"/>
      <c r="D37" s="189"/>
      <c r="E37" s="189"/>
      <c r="F37" s="35"/>
      <c r="G37" s="35"/>
      <c r="H37" s="35"/>
      <c r="I37" s="35"/>
      <c r="J37" s="35"/>
      <c r="K37" s="189"/>
    </row>
    <row r="38" spans="1:11" ht="15.6" x14ac:dyDescent="0.3">
      <c r="A38" s="35"/>
      <c r="B38" s="189"/>
      <c r="C38" s="189"/>
      <c r="D38" s="189"/>
      <c r="E38" s="189"/>
      <c r="F38" s="35"/>
      <c r="G38" s="35"/>
      <c r="H38" s="35"/>
      <c r="I38" s="35"/>
      <c r="J38" s="35"/>
      <c r="K38" s="189"/>
    </row>
    <row r="39" spans="1:11" ht="15.6" x14ac:dyDescent="0.3">
      <c r="A39" s="35"/>
      <c r="B39" s="189"/>
      <c r="C39" s="189"/>
      <c r="D39" s="189"/>
      <c r="E39" s="189"/>
      <c r="F39" s="35"/>
      <c r="G39" s="35"/>
      <c r="H39" s="35"/>
      <c r="I39" s="35"/>
      <c r="J39" s="35"/>
      <c r="K39" s="189"/>
    </row>
    <row r="40" spans="1:11" ht="15.6" x14ac:dyDescent="0.3">
      <c r="A40" s="35"/>
      <c r="B40" s="189"/>
      <c r="C40" s="189"/>
      <c r="D40" s="189"/>
      <c r="E40" s="189"/>
      <c r="F40" s="35"/>
      <c r="G40" s="35"/>
      <c r="H40" s="35"/>
      <c r="I40" s="35"/>
      <c r="J40" s="35"/>
      <c r="K40" s="189"/>
    </row>
    <row r="41" spans="1:11" ht="15.6" x14ac:dyDescent="0.3">
      <c r="A41" s="35"/>
      <c r="B41" s="189"/>
      <c r="C41" s="189"/>
      <c r="D41" s="189"/>
      <c r="E41" s="189"/>
      <c r="F41" s="35"/>
      <c r="G41" s="35"/>
      <c r="H41" s="35"/>
      <c r="I41" s="35"/>
      <c r="J41" s="35"/>
      <c r="K41" s="189"/>
    </row>
    <row r="42" spans="1:11" ht="15.6" x14ac:dyDescent="0.3">
      <c r="A42" s="35"/>
      <c r="B42" s="189"/>
      <c r="C42" s="189"/>
      <c r="D42" s="189"/>
      <c r="E42" s="189"/>
      <c r="F42" s="35"/>
      <c r="G42" s="35"/>
      <c r="H42" s="35"/>
      <c r="I42" s="35"/>
      <c r="J42" s="35"/>
      <c r="K42" s="189"/>
    </row>
    <row r="43" spans="1:11" ht="15.6" x14ac:dyDescent="0.3">
      <c r="A43" s="35"/>
      <c r="B43" s="189"/>
      <c r="C43" s="189"/>
      <c r="D43" s="189"/>
      <c r="E43" s="189"/>
      <c r="F43" s="35"/>
      <c r="G43" s="35"/>
      <c r="H43" s="35"/>
      <c r="I43" s="35"/>
      <c r="J43" s="35"/>
      <c r="K43" s="189"/>
    </row>
    <row r="44" spans="1:11" x14ac:dyDescent="0.25">
      <c r="A44" s="35"/>
      <c r="B44" s="191"/>
      <c r="C44" s="306"/>
      <c r="D44" s="306"/>
      <c r="E44" s="258"/>
      <c r="F44" s="305"/>
      <c r="G44" s="305"/>
      <c r="H44" s="306"/>
      <c r="I44" s="306"/>
      <c r="J44" s="306"/>
      <c r="K44" s="35"/>
    </row>
    <row r="45" spans="1:11" x14ac:dyDescent="0.2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</row>
    <row r="46" spans="1:11" x14ac:dyDescent="0.2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</row>
    <row r="47" spans="1:11" x14ac:dyDescent="0.25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1:11" x14ac:dyDescent="0.2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</row>
    <row r="49" spans="1:11" x14ac:dyDescent="0.2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</row>
    <row r="50" spans="1:11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</row>
    <row r="51" spans="1:11" x14ac:dyDescent="0.2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</row>
    <row r="52" spans="1:11" x14ac:dyDescent="0.2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</row>
    <row r="53" spans="1:11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1:11" x14ac:dyDescent="0.2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</row>
    <row r="55" spans="1:11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</row>
    <row r="56" spans="1:11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</row>
    <row r="57" spans="1:11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</row>
    <row r="58" spans="1:11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</row>
    <row r="59" spans="1:11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</row>
    <row r="61" spans="1:1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</row>
    <row r="62" spans="1:1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1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</row>
    <row r="64" spans="1:1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  <row r="1277" spans="1:11" x14ac:dyDescent="0.25">
      <c r="A1277" s="28"/>
      <c r="B1277" s="28"/>
      <c r="C1277" s="28"/>
      <c r="D1277" s="28"/>
      <c r="E1277" s="28"/>
      <c r="F1277" s="28"/>
      <c r="G1277" s="28"/>
      <c r="H1277" s="28"/>
      <c r="I1277" s="28"/>
      <c r="J1277" s="28"/>
      <c r="K1277" s="28"/>
    </row>
    <row r="1278" spans="1:11" x14ac:dyDescent="0.25">
      <c r="A1278" s="28"/>
      <c r="B1278" s="28"/>
      <c r="C1278" s="28"/>
      <c r="D1278" s="28"/>
      <c r="E1278" s="28"/>
      <c r="F1278" s="28"/>
      <c r="G1278" s="28"/>
      <c r="H1278" s="28"/>
      <c r="I1278" s="28"/>
      <c r="J1278" s="28"/>
      <c r="K1278" s="28"/>
    </row>
  </sheetData>
  <mergeCells count="24">
    <mergeCell ref="A5:Q5"/>
    <mergeCell ref="C44:D44"/>
    <mergeCell ref="F44:G44"/>
    <mergeCell ref="H44:J44"/>
    <mergeCell ref="A24:AV24"/>
    <mergeCell ref="A25:AV25"/>
    <mergeCell ref="A26:AV26"/>
    <mergeCell ref="E8:E9"/>
    <mergeCell ref="A1:Q1"/>
    <mergeCell ref="A8:A9"/>
    <mergeCell ref="B8:B9"/>
    <mergeCell ref="C8:C9"/>
    <mergeCell ref="D8:D9"/>
    <mergeCell ref="A2:Q2"/>
    <mergeCell ref="J8:J9"/>
    <mergeCell ref="G8:I8"/>
    <mergeCell ref="O8:O9"/>
    <mergeCell ref="A3:Q3"/>
    <mergeCell ref="F8:F9"/>
    <mergeCell ref="M8:M9"/>
    <mergeCell ref="K8:L8"/>
    <mergeCell ref="P8:P9"/>
    <mergeCell ref="Q8:Q9"/>
    <mergeCell ref="A4:Q4"/>
  </mergeCells>
  <phoneticPr fontId="1" type="noConversion"/>
  <printOptions horizontalCentered="1"/>
  <pageMargins left="0.23622047244094491" right="0.19685039370078741" top="0.39370078740157483" bottom="0.39370078740157483" header="0.51181102362204722" footer="0.51181102362204722"/>
  <pageSetup paperSize="9" scale="95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V1283"/>
  <sheetViews>
    <sheetView view="pageBreakPreview" topLeftCell="A16" zoomScale="115" zoomScaleNormal="80" zoomScaleSheetLayoutView="115" workbookViewId="0">
      <selection activeCell="N32" sqref="N32"/>
    </sheetView>
  </sheetViews>
  <sheetFormatPr defaultColWidth="9.109375" defaultRowHeight="13.2" x14ac:dyDescent="0.25"/>
  <cols>
    <col min="1" max="1" width="3.88671875" style="163" customWidth="1"/>
    <col min="2" max="2" width="25.5546875" style="163" customWidth="1"/>
    <col min="3" max="3" width="10.109375" style="163" customWidth="1"/>
    <col min="4" max="4" width="22.6640625" style="163" customWidth="1"/>
    <col min="5" max="5" width="9.6640625" style="163" customWidth="1"/>
    <col min="6" max="6" width="7.6640625" style="163" customWidth="1"/>
    <col min="7" max="9" width="7.33203125" style="163" customWidth="1"/>
    <col min="10" max="10" width="3.6640625" style="163" customWidth="1"/>
    <col min="11" max="12" width="7.33203125" style="163" customWidth="1"/>
    <col min="13" max="13" width="4" style="163" hidden="1" customWidth="1"/>
    <col min="14" max="14" width="7.33203125" style="163" customWidth="1"/>
    <col min="15" max="15" width="7.109375" style="163" customWidth="1"/>
    <col min="16" max="16" width="5" style="163" customWidth="1"/>
    <col min="17" max="17" width="8.33203125" style="163" customWidth="1"/>
    <col min="18" max="16384" width="9.109375" style="163"/>
  </cols>
  <sheetData>
    <row r="1" spans="1:40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</row>
    <row r="2" spans="1:40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</row>
    <row r="3" spans="1:40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</row>
    <row r="4" spans="1:40" ht="13.8" x14ac:dyDescent="0.25">
      <c r="A4" s="301" t="s">
        <v>211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</row>
    <row r="5" spans="1:40" x14ac:dyDescent="0.25">
      <c r="A5" s="301" t="s">
        <v>201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167"/>
      <c r="S5" s="167"/>
      <c r="T5" s="167"/>
      <c r="U5" s="167"/>
    </row>
    <row r="6" spans="1:40" ht="13.8" x14ac:dyDescent="0.25">
      <c r="A6" s="168" t="s">
        <v>1476</v>
      </c>
      <c r="B6" s="165"/>
      <c r="C6" s="166"/>
      <c r="D6" s="14"/>
      <c r="E6" s="14"/>
      <c r="F6" s="169"/>
      <c r="G6" s="169"/>
      <c r="H6" s="167"/>
      <c r="I6" s="169"/>
      <c r="J6" s="169"/>
      <c r="K6" s="169"/>
      <c r="L6" s="169"/>
      <c r="M6" s="169"/>
      <c r="N6" s="169"/>
      <c r="P6" s="170"/>
      <c r="Q6" s="14" t="s">
        <v>228</v>
      </c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</row>
    <row r="7" spans="1:40" ht="12.75" customHeight="1" x14ac:dyDescent="0.25">
      <c r="A7" s="19"/>
      <c r="B7" s="67" t="s">
        <v>30</v>
      </c>
      <c r="C7" s="166" t="s">
        <v>1483</v>
      </c>
      <c r="D7" s="19" t="str">
        <f>d_2</f>
        <v>29.05.2019г.</v>
      </c>
      <c r="E7" s="19"/>
      <c r="L7" s="171"/>
      <c r="M7" s="12"/>
      <c r="N7" s="12"/>
      <c r="O7" s="12"/>
      <c r="P7" s="12"/>
      <c r="Q7" s="18" t="s">
        <v>245</v>
      </c>
      <c r="W7" s="172"/>
      <c r="X7" s="173"/>
      <c r="AB7" s="12"/>
      <c r="AC7" s="12"/>
      <c r="AD7" s="12"/>
      <c r="AE7" s="12"/>
      <c r="AF7" s="12"/>
      <c r="AG7" s="12"/>
      <c r="AH7" s="12"/>
      <c r="AI7" s="12"/>
      <c r="AJ7" s="12"/>
      <c r="AK7" s="12"/>
    </row>
    <row r="8" spans="1:40" ht="16.5" customHeight="1" x14ac:dyDescent="0.25">
      <c r="A8" s="310" t="s">
        <v>64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21" t="s">
        <v>7</v>
      </c>
      <c r="H8" s="321"/>
      <c r="I8" s="321"/>
      <c r="J8" s="322" t="s">
        <v>8</v>
      </c>
      <c r="K8" s="321" t="s">
        <v>7</v>
      </c>
      <c r="L8" s="321"/>
      <c r="M8" s="322" t="s">
        <v>8</v>
      </c>
      <c r="N8" s="174"/>
      <c r="O8" s="310" t="s">
        <v>40</v>
      </c>
      <c r="P8" s="312" t="s">
        <v>53</v>
      </c>
      <c r="Q8" s="312" t="s">
        <v>41</v>
      </c>
    </row>
    <row r="9" spans="1:40" ht="24" customHeight="1" x14ac:dyDescent="0.25">
      <c r="A9" s="311"/>
      <c r="B9" s="311"/>
      <c r="C9" s="311"/>
      <c r="D9" s="311"/>
      <c r="E9" s="311"/>
      <c r="F9" s="311"/>
      <c r="G9" s="174">
        <v>1</v>
      </c>
      <c r="H9" s="174">
        <v>2</v>
      </c>
      <c r="I9" s="174">
        <v>3</v>
      </c>
      <c r="J9" s="322"/>
      <c r="K9" s="174">
        <v>4</v>
      </c>
      <c r="L9" s="174">
        <v>5</v>
      </c>
      <c r="M9" s="322"/>
      <c r="N9" s="174">
        <v>6</v>
      </c>
      <c r="O9" s="311"/>
      <c r="P9" s="313"/>
      <c r="Q9" s="313"/>
    </row>
    <row r="10" spans="1:40" ht="28.5" customHeight="1" x14ac:dyDescent="0.25">
      <c r="A10" s="175" t="s">
        <v>42</v>
      </c>
      <c r="B10" s="176" t="str">
        <f>VLOOKUP($F10,УЧАСТНИКИ!$A$2:$L$1099,3,FALSE)</f>
        <v>Жаткина Любовь</v>
      </c>
      <c r="C10" s="180" t="str">
        <f>VLOOKUP($F10,УЧАСТНИКИ!$A$2:$L$1099,4,FALSE)</f>
        <v>30.03.1990</v>
      </c>
      <c r="D10" s="225" t="str">
        <f>VLOOKUP($F10,УЧАСТНИКИ!$A$2:$L$1099,5,FALSE)</f>
        <v>Москва Ставропольский край</v>
      </c>
      <c r="E10" s="264" t="str">
        <f>VLOOKUP($F10,УЧАСТНИКИ!$A$2:$L$1099,8,FALSE)</f>
        <v>МС</v>
      </c>
      <c r="F10" s="175" t="s">
        <v>1421</v>
      </c>
      <c r="G10" s="175"/>
      <c r="H10" s="175"/>
      <c r="I10" s="175"/>
      <c r="J10" s="175"/>
      <c r="K10" s="178"/>
      <c r="L10" s="179"/>
      <c r="M10" s="179"/>
      <c r="N10" s="179"/>
      <c r="O10" s="179"/>
      <c r="P10" s="179"/>
      <c r="Q10" s="180" t="str">
        <f>VLOOKUP($F10,УЧАСТНИКИ!$A$2:$L$1099,9,FALSE)</f>
        <v>К</v>
      </c>
      <c r="R10" s="181"/>
      <c r="S10" s="181"/>
    </row>
    <row r="11" spans="1:40" ht="28.5" customHeight="1" x14ac:dyDescent="0.25">
      <c r="A11" s="175" t="s">
        <v>43</v>
      </c>
      <c r="B11" s="176" t="str">
        <f>VLOOKUP($F11,УЧАСТНИКИ!$A$2:$L$1099,3,FALSE)</f>
        <v>Зыбина Ксения</v>
      </c>
      <c r="C11" s="180" t="str">
        <f>VLOOKUP($F11,УЧАСТНИКИ!$A$2:$L$1099,4,FALSE)</f>
        <v>01.02.1989</v>
      </c>
      <c r="D11" s="225" t="str">
        <f>VLOOKUP($F11,УЧАСТНИКИ!$A$2:$L$1099,5,FALSE)</f>
        <v xml:space="preserve">Санкт-Петербург </v>
      </c>
      <c r="E11" s="264" t="str">
        <f>VLOOKUP($F11,УЧАСТНИКИ!$A$2:$L$1099,8,FALSE)</f>
        <v>МС</v>
      </c>
      <c r="F11" s="175" t="s">
        <v>1367</v>
      </c>
      <c r="G11" s="175"/>
      <c r="H11" s="175"/>
      <c r="I11" s="175"/>
      <c r="J11" s="175"/>
      <c r="K11" s="178"/>
      <c r="L11" s="179"/>
      <c r="M11" s="179"/>
      <c r="N11" s="179"/>
      <c r="O11" s="179"/>
      <c r="P11" s="179"/>
      <c r="Q11" s="180" t="str">
        <f>VLOOKUP($F11,УЧАСТНИКИ!$A$2:$L$1099,9,FALSE)</f>
        <v>К</v>
      </c>
      <c r="R11" s="181"/>
      <c r="S11" s="181"/>
    </row>
    <row r="12" spans="1:40" ht="28.5" customHeight="1" x14ac:dyDescent="0.25">
      <c r="A12" s="175" t="s">
        <v>44</v>
      </c>
      <c r="B12" s="176" t="str">
        <f>VLOOKUP($F12,УЧАСТНИКИ!$A$2:$L$1099,3,FALSE)</f>
        <v>Курбатова Мария</v>
      </c>
      <c r="C12" s="180" t="str">
        <f>VLOOKUP($F12,УЧАСТНИКИ!$A$2:$L$1099,4,FALSE)</f>
        <v>19.09.1998</v>
      </c>
      <c r="D12" s="225" t="str">
        <f>VLOOKUP($F12,УЧАСТНИКИ!$A$2:$L$1099,5,FALSE)</f>
        <v xml:space="preserve">Ростовская область </v>
      </c>
      <c r="E12" s="264" t="str">
        <f>VLOOKUP($F12,УЧАСТНИКИ!$A$2:$L$1099,8,FALSE)</f>
        <v>КМС</v>
      </c>
      <c r="F12" s="175" t="s">
        <v>1446</v>
      </c>
      <c r="G12" s="175"/>
      <c r="H12" s="175"/>
      <c r="I12" s="175"/>
      <c r="J12" s="175"/>
      <c r="K12" s="178"/>
      <c r="L12" s="179"/>
      <c r="M12" s="179"/>
      <c r="N12" s="179"/>
      <c r="O12" s="179"/>
      <c r="P12" s="179"/>
      <c r="Q12" s="180" t="str">
        <f>VLOOKUP($F12,УЧАСТНИКИ!$A$2:$L$1099,9,FALSE)</f>
        <v>К</v>
      </c>
      <c r="R12" s="181"/>
      <c r="S12" s="181"/>
    </row>
    <row r="13" spans="1:40" ht="28.5" customHeight="1" x14ac:dyDescent="0.25">
      <c r="A13" s="175" t="s">
        <v>45</v>
      </c>
      <c r="B13" s="176" t="str">
        <f>VLOOKUP($F13,УЧАСТНИКИ!$A$2:$L$1099,3,FALSE)</f>
        <v>Остапчук Мария</v>
      </c>
      <c r="C13" s="180" t="str">
        <f>VLOOKUP($F13,УЧАСТНИКИ!$A$2:$L$1099,4,FALSE)</f>
        <v>14.06.1992</v>
      </c>
      <c r="D13" s="225" t="str">
        <f>VLOOKUP($F13,УЧАСТНИКИ!$A$2:$L$1099,5,FALSE)</f>
        <v xml:space="preserve">ЮФО (К) </v>
      </c>
      <c r="E13" s="264" t="str">
        <f>VLOOKUP($F13,УЧАСТНИКИ!$A$2:$L$1099,8,FALSE)</f>
        <v>1</v>
      </c>
      <c r="F13" s="175" t="s">
        <v>1454</v>
      </c>
      <c r="G13" s="175"/>
      <c r="H13" s="175"/>
      <c r="I13" s="175"/>
      <c r="J13" s="175"/>
      <c r="K13" s="178"/>
      <c r="L13" s="179"/>
      <c r="M13" s="179"/>
      <c r="N13" s="179"/>
      <c r="O13" s="179"/>
      <c r="P13" s="179"/>
      <c r="Q13" s="180" t="str">
        <f>VLOOKUP($F13,УЧАСТНИКИ!$A$2:$L$1099,9,FALSE)</f>
        <v>К</v>
      </c>
      <c r="R13" s="181"/>
      <c r="S13" s="181"/>
    </row>
    <row r="14" spans="1:40" ht="28.5" customHeight="1" x14ac:dyDescent="0.25">
      <c r="A14" s="175" t="s">
        <v>46</v>
      </c>
      <c r="B14" s="176" t="str">
        <f>VLOOKUP($F14,УЧАСТНИКИ!$A$2:$L$1099,3,FALSE)</f>
        <v>Печникова Светлана</v>
      </c>
      <c r="C14" s="180" t="str">
        <f>VLOOKUP($F14,УЧАСТНИКИ!$A$2:$L$1099,4,FALSE)</f>
        <v>06.09.1994</v>
      </c>
      <c r="D14" s="225" t="str">
        <f>VLOOKUP($F14,УЧАСТНИКИ!$A$2:$L$1099,5,FALSE)</f>
        <v>Санкт-Петербург Владимирская область</v>
      </c>
      <c r="E14" s="264" t="str">
        <f>VLOOKUP($F14,УЧАСТНИКИ!$A$2:$L$1099,8,FALSE)</f>
        <v>МС</v>
      </c>
      <c r="F14" s="175" t="s">
        <v>1320</v>
      </c>
      <c r="G14" s="175"/>
      <c r="H14" s="175"/>
      <c r="I14" s="175"/>
      <c r="J14" s="175"/>
      <c r="K14" s="178"/>
      <c r="L14" s="179"/>
      <c r="M14" s="179"/>
      <c r="N14" s="179"/>
      <c r="O14" s="179"/>
      <c r="P14" s="179"/>
      <c r="Q14" s="180" t="str">
        <f>VLOOKUP($F14,УЧАСТНИКИ!$A$2:$L$1099,9,FALSE)</f>
        <v>К</v>
      </c>
      <c r="R14" s="181"/>
      <c r="S14" s="181"/>
    </row>
    <row r="15" spans="1:40" ht="28.5" customHeight="1" x14ac:dyDescent="0.25">
      <c r="A15" s="175" t="s">
        <v>47</v>
      </c>
      <c r="B15" s="176" t="str">
        <f>VLOOKUP($F15,УЧАСТНИКИ!$A$2:$L$1099,3,FALSE)</f>
        <v>Ребрик Вера</v>
      </c>
      <c r="C15" s="180" t="str">
        <f>VLOOKUP($F15,УЧАСТНИКИ!$A$2:$L$1099,4,FALSE)</f>
        <v>25.02.1989</v>
      </c>
      <c r="D15" s="225" t="str">
        <f>VLOOKUP($F15,УЧАСТНИКИ!$A$2:$L$1099,5,FALSE)</f>
        <v>Москва ЮФО (К)</v>
      </c>
      <c r="E15" s="264" t="str">
        <f>VLOOKUP($F15,УЧАСТНИКИ!$A$2:$L$1099,8,FALSE)</f>
        <v>ЗМС</v>
      </c>
      <c r="F15" s="175" t="s">
        <v>1455</v>
      </c>
      <c r="G15" s="175"/>
      <c r="H15" s="175"/>
      <c r="I15" s="175"/>
      <c r="J15" s="175"/>
      <c r="K15" s="178"/>
      <c r="L15" s="179"/>
      <c r="M15" s="179"/>
      <c r="N15" s="179"/>
      <c r="O15" s="179"/>
      <c r="P15" s="179"/>
      <c r="Q15" s="180" t="str">
        <f>VLOOKUP($F15,УЧАСТНИКИ!$A$2:$L$1099,9,FALSE)</f>
        <v>К</v>
      </c>
      <c r="R15" s="181"/>
      <c r="S15" s="181"/>
    </row>
    <row r="16" spans="1:40" ht="28.5" customHeight="1" x14ac:dyDescent="0.25">
      <c r="A16" s="175" t="s">
        <v>48</v>
      </c>
      <c r="B16" s="176" t="str">
        <f>VLOOKUP($F16,УЧАСТНИКИ!$A$2:$L$1099,3,FALSE)</f>
        <v>Бузанакова Алия</v>
      </c>
      <c r="C16" s="180" t="str">
        <f>VLOOKUP($F16,УЧАСТНИКИ!$A$2:$L$1099,4,FALSE)</f>
        <v>28.01.1997</v>
      </c>
      <c r="D16" s="225" t="str">
        <f>VLOOKUP($F16,УЧАСТНИКИ!$A$2:$L$1099,5,FALSE)</f>
        <v xml:space="preserve">Санкт-Петербург </v>
      </c>
      <c r="E16" s="264" t="str">
        <f>VLOOKUP($F16,УЧАСТНИКИ!$A$2:$L$1099,8,FALSE)</f>
        <v>КМС</v>
      </c>
      <c r="F16" s="175" t="s">
        <v>1350</v>
      </c>
      <c r="G16" s="175"/>
      <c r="H16" s="175"/>
      <c r="I16" s="175"/>
      <c r="J16" s="175"/>
      <c r="K16" s="178"/>
      <c r="L16" s="179"/>
      <c r="M16" s="179"/>
      <c r="N16" s="179"/>
      <c r="O16" s="179"/>
      <c r="P16" s="179"/>
      <c r="Q16" s="180" t="str">
        <f>VLOOKUP($F16,УЧАСТНИКИ!$A$2:$L$1099,9,FALSE)</f>
        <v>л</v>
      </c>
      <c r="R16" s="181"/>
      <c r="S16" s="181"/>
    </row>
    <row r="17" spans="1:48" ht="28.5" customHeight="1" x14ac:dyDescent="0.25">
      <c r="A17" s="175" t="s">
        <v>71</v>
      </c>
      <c r="B17" s="176" t="str">
        <f>VLOOKUP($F17,УЧАСТНИКИ!$A$2:$L$1099,3,FALSE)</f>
        <v>Коваленко Наталья</v>
      </c>
      <c r="C17" s="180" t="str">
        <f>VLOOKUP($F17,УЧАСТНИКИ!$A$2:$L$1099,4,FALSE)</f>
        <v>03.07.1999</v>
      </c>
      <c r="D17" s="225" t="str">
        <f>VLOOKUP($F17,УЧАСТНИКИ!$A$2:$L$1099,5,FALSE)</f>
        <v xml:space="preserve">Волгоградская область </v>
      </c>
      <c r="E17" s="264" t="str">
        <f>VLOOKUP($F17,УЧАСТНИКИ!$A$2:$L$1099,8,FALSE)</f>
        <v>КМС</v>
      </c>
      <c r="F17" s="175" t="s">
        <v>76</v>
      </c>
      <c r="G17" s="175"/>
      <c r="H17" s="175"/>
      <c r="I17" s="175"/>
      <c r="J17" s="175"/>
      <c r="K17" s="178"/>
      <c r="L17" s="179"/>
      <c r="M17" s="179"/>
      <c r="N17" s="179"/>
      <c r="O17" s="179"/>
      <c r="P17" s="179"/>
      <c r="Q17" s="180" t="str">
        <f>VLOOKUP($F17,УЧАСТНИКИ!$A$2:$L$1099,9,FALSE)</f>
        <v>К</v>
      </c>
      <c r="R17" s="181"/>
      <c r="S17" s="181"/>
    </row>
    <row r="18" spans="1:48" ht="28.5" customHeight="1" x14ac:dyDescent="0.25">
      <c r="A18" s="175" t="s">
        <v>78</v>
      </c>
      <c r="B18" s="176" t="str">
        <f>VLOOKUP($F18,УЧАСТНИКИ!$A$2:$L$1099,3,FALSE)</f>
        <v>Маилова Эмма</v>
      </c>
      <c r="C18" s="180" t="str">
        <f>VLOOKUP($F18,УЧАСТНИКИ!$A$2:$L$1099,4,FALSE)</f>
        <v>21.02.1997</v>
      </c>
      <c r="D18" s="225" t="str">
        <f>VLOOKUP($F18,УЧАСТНИКИ!$A$2:$L$1099,5,FALSE)</f>
        <v xml:space="preserve">Краснодарский край </v>
      </c>
      <c r="E18" s="264" t="str">
        <f>VLOOKUP($F18,УЧАСТНИКИ!$A$2:$L$1099,8,FALSE)</f>
        <v>КМС</v>
      </c>
      <c r="F18" s="175" t="s">
        <v>1485</v>
      </c>
      <c r="G18" s="175"/>
      <c r="H18" s="175"/>
      <c r="I18" s="175"/>
      <c r="J18" s="175"/>
      <c r="K18" s="178"/>
      <c r="L18" s="179"/>
      <c r="M18" s="179"/>
      <c r="N18" s="179"/>
      <c r="O18" s="179"/>
      <c r="P18" s="179"/>
      <c r="Q18" s="180" t="str">
        <f>VLOOKUP($F18,УЧАСТНИКИ!$A$2:$L$1099,9,FALSE)</f>
        <v>К</v>
      </c>
      <c r="R18" s="181"/>
      <c r="S18" s="181"/>
    </row>
    <row r="19" spans="1:48" ht="28.5" customHeight="1" x14ac:dyDescent="0.25">
      <c r="A19" s="175" t="s">
        <v>77</v>
      </c>
      <c r="B19" s="176" t="str">
        <f>VLOOKUP($F19,УЧАСТНИКИ!$A$2:$L$1099,3,FALSE)</f>
        <v>Митькова Мария</v>
      </c>
      <c r="C19" s="180" t="str">
        <f>VLOOKUP($F19,УЧАСТНИКИ!$A$2:$L$1099,4,FALSE)</f>
        <v>04.12.1999</v>
      </c>
      <c r="D19" s="225" t="str">
        <f>VLOOKUP($F19,УЧАСТНИКИ!$A$2:$L$1099,5,FALSE)</f>
        <v xml:space="preserve">Смоленская область </v>
      </c>
      <c r="E19" s="264" t="str">
        <f>VLOOKUP($F19,УЧАСТНИКИ!$A$2:$L$1099,8,FALSE)</f>
        <v>КМС</v>
      </c>
      <c r="F19" s="175" t="s">
        <v>1380</v>
      </c>
      <c r="G19" s="175"/>
      <c r="H19" s="175"/>
      <c r="I19" s="175"/>
      <c r="J19" s="175"/>
      <c r="K19" s="178"/>
      <c r="L19" s="179"/>
      <c r="M19" s="179"/>
      <c r="N19" s="179"/>
      <c r="O19" s="179"/>
      <c r="P19" s="179"/>
      <c r="Q19" s="180" t="str">
        <f>VLOOKUP($F19,УЧАСТНИКИ!$A$2:$L$1099,9,FALSE)</f>
        <v>К</v>
      </c>
      <c r="R19" s="181"/>
      <c r="S19" s="181"/>
    </row>
    <row r="20" spans="1:48" ht="28.5" customHeight="1" x14ac:dyDescent="0.25">
      <c r="A20" s="175" t="s">
        <v>76</v>
      </c>
      <c r="B20" s="176" t="str">
        <f>VLOOKUP($F20,УЧАСТНИКИ!$A$2:$L$1099,3,FALSE)</f>
        <v>Пекова Залина</v>
      </c>
      <c r="C20" s="180" t="str">
        <f>VLOOKUP($F20,УЧАСТНИКИ!$A$2:$L$1099,4,FALSE)</f>
        <v>06.03.2000</v>
      </c>
      <c r="D20" s="225" t="str">
        <f>VLOOKUP($F20,УЧАСТНИКИ!$A$2:$L$1099,5,FALSE)</f>
        <v xml:space="preserve">Кабардино-Балкарская республика </v>
      </c>
      <c r="E20" s="264" t="str">
        <f>VLOOKUP($F20,УЧАСТНИКИ!$A$2:$L$1099,8,FALSE)</f>
        <v>КМС</v>
      </c>
      <c r="F20" s="175" t="s">
        <v>1388</v>
      </c>
      <c r="G20" s="175"/>
      <c r="H20" s="175"/>
      <c r="I20" s="175"/>
      <c r="J20" s="175"/>
      <c r="K20" s="178"/>
      <c r="L20" s="179"/>
      <c r="M20" s="179"/>
      <c r="N20" s="179"/>
      <c r="O20" s="179"/>
      <c r="P20" s="179"/>
      <c r="Q20" s="180" t="str">
        <f>VLOOKUP($F20,УЧАСТНИКИ!$A$2:$L$1099,9,FALSE)</f>
        <v>К</v>
      </c>
      <c r="R20" s="181"/>
      <c r="S20" s="181"/>
    </row>
    <row r="21" spans="1:48" ht="28.5" customHeight="1" x14ac:dyDescent="0.25">
      <c r="A21" s="175" t="s">
        <v>75</v>
      </c>
      <c r="B21" s="176" t="str">
        <f>VLOOKUP($F21,УЧАСТНИКИ!$A$2:$L$1099,3,FALSE)</f>
        <v>Поротикова Елизавета</v>
      </c>
      <c r="C21" s="180" t="str">
        <f>VLOOKUP($F21,УЧАСТНИКИ!$A$2:$L$1099,4,FALSE)</f>
        <v>07.04.2000</v>
      </c>
      <c r="D21" s="225" t="str">
        <f>VLOOKUP($F21,УЧАСТНИКИ!$A$2:$L$1099,5,FALSE)</f>
        <v xml:space="preserve">Московская область </v>
      </c>
      <c r="E21" s="264" t="str">
        <f>VLOOKUP($F21,УЧАСТНИКИ!$A$2:$L$1099,8,FALSE)</f>
        <v>КМС</v>
      </c>
      <c r="F21" s="175" t="s">
        <v>1438</v>
      </c>
      <c r="G21" s="175"/>
      <c r="H21" s="175"/>
      <c r="I21" s="175"/>
      <c r="J21" s="175"/>
      <c r="K21" s="178"/>
      <c r="L21" s="179"/>
      <c r="M21" s="179"/>
      <c r="N21" s="179"/>
      <c r="O21" s="179"/>
      <c r="P21" s="179"/>
      <c r="Q21" s="180" t="str">
        <f>VLOOKUP($F21,УЧАСТНИКИ!$A$2:$L$1099,9,FALSE)</f>
        <v>л</v>
      </c>
      <c r="R21" s="181"/>
      <c r="S21" s="181"/>
    </row>
    <row r="22" spans="1:48" ht="28.5" customHeight="1" x14ac:dyDescent="0.25">
      <c r="A22" s="175" t="s">
        <v>74</v>
      </c>
      <c r="B22" s="176" t="str">
        <f>VLOOKUP($F22,УЧАСТНИКИ!$A$2:$L$1099,3,FALSE)</f>
        <v>Рыбникова (Сафонова) Мария</v>
      </c>
      <c r="C22" s="180" t="str">
        <f>VLOOKUP($F22,УЧАСТНИКИ!$A$2:$L$1099,4,FALSE)</f>
        <v>28.10.1994</v>
      </c>
      <c r="D22" s="225" t="str">
        <f>VLOOKUP($F22,УЧАСТНИКИ!$A$2:$L$1099,5,FALSE)</f>
        <v xml:space="preserve">Воронежская область </v>
      </c>
      <c r="E22" s="264" t="str">
        <f>VLOOKUP($F22,УЧАСТНИКИ!$A$2:$L$1099,8,FALSE)</f>
        <v>МС</v>
      </c>
      <c r="F22" s="175" t="s">
        <v>1414</v>
      </c>
      <c r="G22" s="175"/>
      <c r="H22" s="175"/>
      <c r="I22" s="175"/>
      <c r="J22" s="175"/>
      <c r="K22" s="178"/>
      <c r="L22" s="179"/>
      <c r="M22" s="179"/>
      <c r="N22" s="179"/>
      <c r="O22" s="179"/>
      <c r="P22" s="179"/>
      <c r="Q22" s="180" t="str">
        <f>VLOOKUP($F22,УЧАСТНИКИ!$A$2:$L$1099,9,FALSE)</f>
        <v>К</v>
      </c>
      <c r="R22" s="181"/>
      <c r="S22" s="181"/>
    </row>
    <row r="23" spans="1:48" ht="13.5" customHeight="1" x14ac:dyDescent="0.25">
      <c r="A23" s="175" t="s">
        <v>73</v>
      </c>
      <c r="B23" s="176"/>
      <c r="C23" s="180"/>
      <c r="D23" s="176"/>
      <c r="E23" s="264"/>
      <c r="F23" s="175"/>
      <c r="G23" s="175"/>
      <c r="H23" s="175"/>
      <c r="I23" s="175"/>
      <c r="J23" s="175"/>
      <c r="K23" s="178"/>
      <c r="L23" s="179"/>
      <c r="M23" s="179"/>
      <c r="N23" s="179"/>
      <c r="O23" s="179"/>
      <c r="P23" s="179"/>
      <c r="Q23" s="180"/>
      <c r="R23" s="181"/>
      <c r="S23" s="181"/>
    </row>
    <row r="24" spans="1:48" ht="13.5" hidden="1" customHeight="1" x14ac:dyDescent="0.25">
      <c r="A24" s="175" t="s">
        <v>72</v>
      </c>
      <c r="B24" s="176"/>
      <c r="C24" s="180"/>
      <c r="D24" s="176"/>
      <c r="E24" s="264"/>
      <c r="F24" s="175"/>
      <c r="G24" s="175"/>
      <c r="H24" s="175"/>
      <c r="I24" s="175"/>
      <c r="J24" s="175"/>
      <c r="K24" s="178"/>
      <c r="L24" s="179"/>
      <c r="M24" s="179"/>
      <c r="N24" s="179"/>
      <c r="O24" s="179"/>
      <c r="P24" s="179"/>
      <c r="Q24" s="180"/>
      <c r="R24" s="181"/>
      <c r="S24" s="181"/>
    </row>
    <row r="25" spans="1:48" ht="13.5" hidden="1" customHeight="1" x14ac:dyDescent="0.25">
      <c r="A25" s="175" t="s">
        <v>79</v>
      </c>
      <c r="B25" s="176"/>
      <c r="C25" s="180"/>
      <c r="D25" s="176"/>
      <c r="E25" s="264"/>
      <c r="F25" s="175"/>
      <c r="G25" s="175"/>
      <c r="H25" s="175"/>
      <c r="I25" s="175"/>
      <c r="J25" s="175"/>
      <c r="K25" s="178"/>
      <c r="L25" s="179"/>
      <c r="M25" s="179"/>
      <c r="N25" s="179"/>
      <c r="O25" s="179"/>
      <c r="P25" s="179"/>
      <c r="Q25" s="180"/>
      <c r="R25" s="181"/>
      <c r="S25" s="181"/>
    </row>
    <row r="26" spans="1:48" ht="13.5" hidden="1" customHeight="1" x14ac:dyDescent="0.25">
      <c r="A26" s="175" t="s">
        <v>80</v>
      </c>
      <c r="B26" s="176"/>
      <c r="C26" s="180"/>
      <c r="D26" s="176"/>
      <c r="E26" s="264"/>
      <c r="F26" s="175"/>
      <c r="G26" s="175"/>
      <c r="H26" s="175"/>
      <c r="I26" s="175"/>
      <c r="J26" s="175"/>
      <c r="K26" s="178"/>
      <c r="L26" s="179"/>
      <c r="M26" s="179"/>
      <c r="N26" s="179"/>
      <c r="O26" s="179"/>
      <c r="P26" s="179"/>
      <c r="Q26" s="180"/>
      <c r="R26" s="181"/>
      <c r="S26" s="181"/>
    </row>
    <row r="27" spans="1:48" ht="13.5" hidden="1" customHeight="1" x14ac:dyDescent="0.25">
      <c r="A27" s="175" t="s">
        <v>81</v>
      </c>
      <c r="B27" s="176"/>
      <c r="C27" s="180"/>
      <c r="D27" s="176"/>
      <c r="E27" s="264"/>
      <c r="F27" s="175"/>
      <c r="G27" s="175"/>
      <c r="H27" s="175"/>
      <c r="I27" s="175"/>
      <c r="J27" s="175"/>
      <c r="K27" s="178"/>
      <c r="L27" s="179"/>
      <c r="M27" s="179"/>
      <c r="N27" s="179"/>
      <c r="O27" s="179"/>
      <c r="P27" s="179"/>
      <c r="Q27" s="180"/>
      <c r="R27" s="181"/>
      <c r="S27" s="181"/>
    </row>
    <row r="28" spans="1:48" ht="13.5" customHeight="1" x14ac:dyDescent="0.25">
      <c r="A28" s="182"/>
      <c r="B28" s="183"/>
      <c r="C28" s="184"/>
      <c r="D28" s="185"/>
      <c r="E28" s="185"/>
      <c r="F28" s="182"/>
      <c r="G28" s="182"/>
      <c r="H28" s="182"/>
      <c r="I28" s="182"/>
      <c r="J28" s="182"/>
      <c r="K28" s="186"/>
      <c r="L28" s="82"/>
      <c r="M28" s="82"/>
      <c r="N28" s="82"/>
      <c r="O28" s="82"/>
      <c r="P28" s="82"/>
      <c r="Q28" s="184"/>
      <c r="R28" s="181"/>
      <c r="S28" s="181"/>
    </row>
    <row r="29" spans="1:48" x14ac:dyDescent="0.25">
      <c r="A29" s="315" t="s">
        <v>3</v>
      </c>
      <c r="B29" s="316"/>
      <c r="C29" s="316"/>
      <c r="D29" s="316"/>
      <c r="E29" s="316"/>
      <c r="F29" s="316"/>
      <c r="G29" s="316"/>
      <c r="H29" s="316"/>
      <c r="I29" s="316"/>
      <c r="J29" s="316"/>
      <c r="K29" s="316"/>
      <c r="L29" s="316"/>
      <c r="M29" s="316"/>
      <c r="N29" s="316"/>
      <c r="O29" s="316"/>
      <c r="P29" s="316"/>
      <c r="Q29" s="316"/>
      <c r="R29" s="316"/>
      <c r="S29" s="316"/>
      <c r="T29" s="316"/>
      <c r="U29" s="316"/>
      <c r="V29" s="316"/>
      <c r="W29" s="316"/>
      <c r="X29" s="316"/>
      <c r="Y29" s="316"/>
      <c r="Z29" s="316"/>
      <c r="AA29" s="316"/>
      <c r="AB29" s="316"/>
      <c r="AC29" s="316"/>
      <c r="AD29" s="316"/>
      <c r="AE29" s="316"/>
      <c r="AF29" s="316"/>
      <c r="AG29" s="316"/>
      <c r="AH29" s="316"/>
      <c r="AI29" s="316"/>
      <c r="AJ29" s="316"/>
      <c r="AK29" s="316"/>
      <c r="AL29" s="316"/>
      <c r="AM29" s="316"/>
      <c r="AN29" s="316"/>
      <c r="AO29" s="316"/>
      <c r="AP29" s="316"/>
      <c r="AQ29" s="316"/>
      <c r="AR29" s="316"/>
      <c r="AS29" s="316"/>
      <c r="AT29" s="316"/>
      <c r="AU29" s="316"/>
      <c r="AV29" s="316"/>
    </row>
    <row r="30" spans="1:48" x14ac:dyDescent="0.25">
      <c r="A30" s="315" t="s">
        <v>4</v>
      </c>
      <c r="B30" s="316"/>
      <c r="C30" s="316"/>
      <c r="D30" s="316"/>
      <c r="E30" s="316"/>
      <c r="F30" s="316"/>
      <c r="G30" s="316"/>
      <c r="H30" s="316"/>
      <c r="I30" s="316"/>
      <c r="J30" s="316"/>
      <c r="K30" s="316"/>
      <c r="L30" s="316"/>
      <c r="M30" s="316"/>
      <c r="N30" s="316"/>
      <c r="O30" s="316"/>
      <c r="P30" s="316"/>
      <c r="Q30" s="316"/>
      <c r="R30" s="316"/>
      <c r="S30" s="316"/>
      <c r="T30" s="316"/>
      <c r="U30" s="316"/>
      <c r="V30" s="316"/>
      <c r="W30" s="316"/>
      <c r="X30" s="316"/>
      <c r="Y30" s="316"/>
      <c r="Z30" s="316"/>
      <c r="AA30" s="316"/>
      <c r="AB30" s="316"/>
      <c r="AC30" s="316"/>
      <c r="AD30" s="316"/>
      <c r="AE30" s="316"/>
      <c r="AF30" s="316"/>
      <c r="AG30" s="316"/>
      <c r="AH30" s="316"/>
      <c r="AI30" s="316"/>
      <c r="AJ30" s="316"/>
      <c r="AK30" s="316"/>
      <c r="AL30" s="316"/>
      <c r="AM30" s="316"/>
      <c r="AN30" s="316"/>
      <c r="AO30" s="316"/>
      <c r="AP30" s="316"/>
      <c r="AQ30" s="316"/>
      <c r="AR30" s="316"/>
      <c r="AS30" s="316"/>
      <c r="AT30" s="316"/>
      <c r="AU30" s="316"/>
      <c r="AV30" s="316"/>
    </row>
    <row r="31" spans="1:48" x14ac:dyDescent="0.25">
      <c r="A31" s="317" t="s">
        <v>5</v>
      </c>
      <c r="B31" s="317"/>
      <c r="C31" s="317"/>
      <c r="D31" s="317"/>
      <c r="E31" s="317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7"/>
      <c r="R31" s="317"/>
      <c r="S31" s="317"/>
      <c r="T31" s="317"/>
      <c r="U31" s="317"/>
      <c r="V31" s="317"/>
      <c r="W31" s="317"/>
      <c r="X31" s="317"/>
      <c r="Y31" s="317"/>
      <c r="Z31" s="317"/>
      <c r="AA31" s="317"/>
      <c r="AB31" s="317"/>
      <c r="AC31" s="317"/>
      <c r="AD31" s="317"/>
      <c r="AE31" s="317"/>
      <c r="AF31" s="317"/>
      <c r="AG31" s="317"/>
      <c r="AH31" s="317"/>
      <c r="AI31" s="317"/>
      <c r="AJ31" s="317"/>
      <c r="AK31" s="317"/>
      <c r="AL31" s="317"/>
      <c r="AM31" s="317"/>
      <c r="AN31" s="317"/>
      <c r="AO31" s="317"/>
      <c r="AP31" s="317"/>
      <c r="AQ31" s="317"/>
      <c r="AR31" s="317"/>
      <c r="AS31" s="317"/>
      <c r="AT31" s="317"/>
      <c r="AU31" s="317"/>
      <c r="AV31" s="317"/>
    </row>
    <row r="32" spans="1:48" ht="15.6" x14ac:dyDescent="0.3">
      <c r="A32" s="35"/>
      <c r="B32" s="189"/>
      <c r="C32" s="189"/>
      <c r="D32" s="189"/>
      <c r="E32" s="189"/>
      <c r="F32" s="35"/>
      <c r="G32" s="35"/>
      <c r="H32" s="35"/>
      <c r="I32" s="35"/>
      <c r="J32" s="35"/>
      <c r="K32" s="189"/>
    </row>
    <row r="33" spans="1:11" ht="15.6" x14ac:dyDescent="0.3">
      <c r="A33" s="35"/>
      <c r="B33" s="189"/>
      <c r="C33" s="189"/>
      <c r="D33" s="189"/>
      <c r="E33" s="189"/>
      <c r="F33" s="35"/>
      <c r="G33" s="35"/>
      <c r="H33" s="35"/>
      <c r="I33" s="35"/>
      <c r="J33" s="35"/>
      <c r="K33" s="189"/>
    </row>
    <row r="34" spans="1:11" ht="15.6" x14ac:dyDescent="0.3">
      <c r="A34" s="35"/>
      <c r="B34" s="189"/>
      <c r="C34" s="189"/>
      <c r="D34" s="189"/>
      <c r="E34" s="189"/>
      <c r="F34" s="35"/>
      <c r="G34" s="35"/>
      <c r="H34" s="35"/>
      <c r="I34" s="35"/>
      <c r="J34" s="35"/>
      <c r="K34" s="189"/>
    </row>
    <row r="35" spans="1:11" ht="15.6" x14ac:dyDescent="0.3">
      <c r="A35" s="35"/>
      <c r="B35" s="189"/>
      <c r="C35" s="189"/>
      <c r="D35" s="189"/>
      <c r="E35" s="189"/>
      <c r="F35" s="35"/>
      <c r="G35" s="35"/>
      <c r="H35" s="35"/>
      <c r="I35" s="35"/>
      <c r="J35" s="35"/>
      <c r="K35" s="189"/>
    </row>
    <row r="36" spans="1:11" ht="15.6" x14ac:dyDescent="0.3">
      <c r="A36" s="35"/>
      <c r="B36" s="189"/>
      <c r="C36" s="189"/>
      <c r="D36" s="189"/>
      <c r="E36" s="189"/>
      <c r="F36" s="35"/>
      <c r="G36" s="35"/>
      <c r="H36" s="35"/>
      <c r="I36" s="35"/>
      <c r="J36" s="35"/>
      <c r="K36" s="189"/>
    </row>
    <row r="37" spans="1:11" ht="15.6" x14ac:dyDescent="0.3">
      <c r="A37" s="35"/>
      <c r="B37" s="189"/>
      <c r="C37" s="189"/>
      <c r="D37" s="189"/>
      <c r="E37" s="189"/>
      <c r="F37" s="35"/>
      <c r="G37" s="35"/>
      <c r="H37" s="35"/>
      <c r="I37" s="35"/>
      <c r="J37" s="35"/>
      <c r="K37" s="189"/>
    </row>
    <row r="38" spans="1:11" ht="15.6" x14ac:dyDescent="0.3">
      <c r="A38" s="35"/>
      <c r="B38" s="189"/>
      <c r="C38" s="189"/>
      <c r="D38" s="189"/>
      <c r="E38" s="189"/>
      <c r="F38" s="35"/>
      <c r="G38" s="35"/>
      <c r="H38" s="35"/>
      <c r="I38" s="35"/>
      <c r="J38" s="35"/>
      <c r="K38" s="189"/>
    </row>
    <row r="39" spans="1:11" ht="15.6" x14ac:dyDescent="0.3">
      <c r="A39" s="35"/>
      <c r="B39" s="189"/>
      <c r="C39" s="189"/>
      <c r="D39" s="189"/>
      <c r="E39" s="189"/>
      <c r="F39" s="35"/>
      <c r="G39" s="35"/>
      <c r="H39" s="35"/>
      <c r="I39" s="35"/>
      <c r="J39" s="35"/>
      <c r="K39" s="189"/>
    </row>
    <row r="40" spans="1:11" x14ac:dyDescent="0.25">
      <c r="A40" s="28"/>
      <c r="B40" s="190"/>
      <c r="C40" s="28"/>
      <c r="D40" s="28"/>
      <c r="E40" s="28"/>
      <c r="F40" s="28"/>
      <c r="G40" s="28"/>
      <c r="H40" s="28"/>
      <c r="I40" s="28"/>
      <c r="J40" s="28"/>
      <c r="K40" s="28"/>
    </row>
    <row r="41" spans="1:11" ht="15.6" x14ac:dyDescent="0.3">
      <c r="A41" s="35"/>
      <c r="B41" s="189"/>
      <c r="C41" s="189"/>
      <c r="D41" s="189"/>
      <c r="E41" s="189"/>
      <c r="F41" s="35"/>
      <c r="G41" s="35"/>
      <c r="H41" s="35"/>
      <c r="I41" s="35"/>
      <c r="J41" s="35"/>
      <c r="K41" s="189"/>
    </row>
    <row r="42" spans="1:11" ht="15.6" x14ac:dyDescent="0.3">
      <c r="A42" s="35"/>
      <c r="B42" s="189"/>
      <c r="C42" s="189"/>
      <c r="D42" s="189"/>
      <c r="E42" s="189"/>
      <c r="F42" s="35"/>
      <c r="G42" s="35"/>
      <c r="H42" s="35"/>
      <c r="I42" s="35"/>
      <c r="J42" s="35"/>
      <c r="K42" s="189"/>
    </row>
    <row r="43" spans="1:11" ht="15.6" x14ac:dyDescent="0.3">
      <c r="A43" s="35"/>
      <c r="B43" s="189"/>
      <c r="C43" s="189"/>
      <c r="D43" s="189"/>
      <c r="E43" s="189"/>
      <c r="F43" s="35"/>
      <c r="G43" s="35"/>
      <c r="H43" s="35"/>
      <c r="I43" s="35"/>
      <c r="J43" s="35"/>
      <c r="K43" s="189"/>
    </row>
    <row r="44" spans="1:11" ht="15.6" x14ac:dyDescent="0.3">
      <c r="A44" s="35"/>
      <c r="B44" s="189"/>
      <c r="C44" s="189"/>
      <c r="D44" s="189"/>
      <c r="E44" s="189"/>
      <c r="F44" s="35"/>
      <c r="G44" s="35"/>
      <c r="H44" s="35"/>
      <c r="I44" s="35"/>
      <c r="J44" s="35"/>
      <c r="K44" s="189"/>
    </row>
    <row r="45" spans="1:11" ht="15.6" x14ac:dyDescent="0.3">
      <c r="A45" s="35"/>
      <c r="B45" s="189"/>
      <c r="C45" s="189"/>
      <c r="D45" s="189"/>
      <c r="E45" s="189"/>
      <c r="F45" s="35"/>
      <c r="G45" s="35"/>
      <c r="H45" s="35"/>
      <c r="I45" s="35"/>
      <c r="J45" s="35"/>
      <c r="K45" s="189"/>
    </row>
    <row r="46" spans="1:11" ht="15.6" x14ac:dyDescent="0.3">
      <c r="A46" s="35"/>
      <c r="B46" s="189"/>
      <c r="C46" s="189"/>
      <c r="D46" s="189"/>
      <c r="E46" s="189"/>
      <c r="F46" s="35"/>
      <c r="G46" s="35"/>
      <c r="H46" s="35"/>
      <c r="I46" s="35"/>
      <c r="J46" s="35"/>
      <c r="K46" s="189"/>
    </row>
    <row r="47" spans="1:11" ht="15.6" x14ac:dyDescent="0.3">
      <c r="A47" s="35"/>
      <c r="B47" s="189"/>
      <c r="C47" s="189"/>
      <c r="D47" s="189"/>
      <c r="E47" s="189"/>
      <c r="F47" s="35"/>
      <c r="G47" s="35"/>
      <c r="H47" s="35"/>
      <c r="I47" s="35"/>
      <c r="J47" s="35"/>
      <c r="K47" s="189"/>
    </row>
    <row r="48" spans="1:11" ht="15.6" x14ac:dyDescent="0.3">
      <c r="A48" s="35"/>
      <c r="B48" s="189"/>
      <c r="C48" s="189"/>
      <c r="D48" s="189"/>
      <c r="E48" s="189"/>
      <c r="F48" s="35"/>
      <c r="G48" s="35"/>
      <c r="H48" s="35"/>
      <c r="I48" s="35"/>
      <c r="J48" s="35"/>
      <c r="K48" s="189"/>
    </row>
    <row r="49" spans="1:11" x14ac:dyDescent="0.25">
      <c r="A49" s="35"/>
      <c r="B49" s="191"/>
      <c r="C49" s="306"/>
      <c r="D49" s="306"/>
      <c r="E49" s="258"/>
      <c r="F49" s="305"/>
      <c r="G49" s="305"/>
      <c r="H49" s="306"/>
      <c r="I49" s="306"/>
      <c r="J49" s="306"/>
      <c r="K49" s="35"/>
    </row>
    <row r="50" spans="1:11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</row>
    <row r="51" spans="1:11" x14ac:dyDescent="0.2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</row>
    <row r="52" spans="1:11" x14ac:dyDescent="0.2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</row>
    <row r="53" spans="1:11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1:11" x14ac:dyDescent="0.2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</row>
    <row r="55" spans="1:11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</row>
    <row r="56" spans="1:11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</row>
    <row r="57" spans="1:11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</row>
    <row r="58" spans="1:11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</row>
    <row r="59" spans="1:11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</row>
    <row r="61" spans="1:1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</row>
    <row r="62" spans="1:1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1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</row>
    <row r="64" spans="1:1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  <row r="1277" spans="1:11" x14ac:dyDescent="0.25">
      <c r="A1277" s="28"/>
      <c r="B1277" s="28"/>
      <c r="C1277" s="28"/>
      <c r="D1277" s="28"/>
      <c r="E1277" s="28"/>
      <c r="F1277" s="28"/>
      <c r="G1277" s="28"/>
      <c r="H1277" s="28"/>
      <c r="I1277" s="28"/>
      <c r="J1277" s="28"/>
      <c r="K1277" s="28"/>
    </row>
    <row r="1278" spans="1:11" x14ac:dyDescent="0.25">
      <c r="A1278" s="28"/>
      <c r="B1278" s="28"/>
      <c r="C1278" s="28"/>
      <c r="D1278" s="28"/>
      <c r="E1278" s="28"/>
      <c r="F1278" s="28"/>
      <c r="G1278" s="28"/>
      <c r="H1278" s="28"/>
      <c r="I1278" s="28"/>
      <c r="J1278" s="28"/>
      <c r="K1278" s="28"/>
    </row>
    <row r="1279" spans="1:11" x14ac:dyDescent="0.25">
      <c r="A1279" s="28"/>
      <c r="B1279" s="28"/>
      <c r="C1279" s="28"/>
      <c r="D1279" s="28"/>
      <c r="E1279" s="28"/>
      <c r="F1279" s="28"/>
      <c r="G1279" s="28"/>
      <c r="H1279" s="28"/>
      <c r="I1279" s="28"/>
      <c r="J1279" s="28"/>
      <c r="K1279" s="28"/>
    </row>
    <row r="1280" spans="1:11" x14ac:dyDescent="0.25">
      <c r="A1280" s="28"/>
      <c r="B1280" s="28"/>
      <c r="C1280" s="28"/>
      <c r="D1280" s="28"/>
      <c r="E1280" s="28"/>
      <c r="F1280" s="28"/>
      <c r="G1280" s="28"/>
      <c r="H1280" s="28"/>
      <c r="I1280" s="28"/>
      <c r="J1280" s="28"/>
      <c r="K1280" s="28"/>
    </row>
    <row r="1281" spans="1:11" x14ac:dyDescent="0.25">
      <c r="A1281" s="28"/>
      <c r="B1281" s="28"/>
      <c r="C1281" s="28"/>
      <c r="D1281" s="28"/>
      <c r="E1281" s="28"/>
      <c r="F1281" s="28"/>
      <c r="G1281" s="28"/>
      <c r="H1281" s="28"/>
      <c r="I1281" s="28"/>
      <c r="J1281" s="28"/>
      <c r="K1281" s="28"/>
    </row>
    <row r="1282" spans="1:11" x14ac:dyDescent="0.25">
      <c r="A1282" s="28"/>
      <c r="B1282" s="28"/>
      <c r="C1282" s="28"/>
      <c r="D1282" s="28"/>
      <c r="E1282" s="28"/>
      <c r="F1282" s="28"/>
      <c r="G1282" s="28"/>
      <c r="H1282" s="28"/>
      <c r="I1282" s="28"/>
      <c r="J1282" s="28"/>
      <c r="K1282" s="28"/>
    </row>
    <row r="1283" spans="1:11" x14ac:dyDescent="0.25">
      <c r="A1283" s="28"/>
      <c r="B1283" s="28"/>
      <c r="C1283" s="28"/>
      <c r="D1283" s="28"/>
      <c r="E1283" s="28"/>
      <c r="F1283" s="28"/>
      <c r="G1283" s="28"/>
      <c r="H1283" s="28"/>
      <c r="I1283" s="28"/>
      <c r="J1283" s="28"/>
      <c r="K1283" s="28"/>
    </row>
  </sheetData>
  <mergeCells count="24">
    <mergeCell ref="A1:Q1"/>
    <mergeCell ref="A8:A9"/>
    <mergeCell ref="B8:B9"/>
    <mergeCell ref="C8:C9"/>
    <mergeCell ref="D8:D9"/>
    <mergeCell ref="A2:Q2"/>
    <mergeCell ref="G8:I8"/>
    <mergeCell ref="M8:M9"/>
    <mergeCell ref="F8:F9"/>
    <mergeCell ref="Q8:Q9"/>
    <mergeCell ref="A3:Q3"/>
    <mergeCell ref="J8:J9"/>
    <mergeCell ref="O8:O9"/>
    <mergeCell ref="K8:L8"/>
    <mergeCell ref="A4:Q4"/>
    <mergeCell ref="A5:Q5"/>
    <mergeCell ref="P8:P9"/>
    <mergeCell ref="A31:AV31"/>
    <mergeCell ref="C49:D49"/>
    <mergeCell ref="F49:G49"/>
    <mergeCell ref="H49:J49"/>
    <mergeCell ref="A29:AV29"/>
    <mergeCell ref="A30:AV30"/>
    <mergeCell ref="E8:E9"/>
  </mergeCells>
  <phoneticPr fontId="1" type="noConversion"/>
  <printOptions horizontalCentered="1"/>
  <pageMargins left="0.31496062992125984" right="0.19685039370078741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V1276"/>
  <sheetViews>
    <sheetView view="pageBreakPreview" topLeftCell="A4" zoomScale="115" zoomScaleNormal="80" zoomScaleSheetLayoutView="115" workbookViewId="0">
      <selection activeCell="R19" sqref="R19"/>
    </sheetView>
  </sheetViews>
  <sheetFormatPr defaultColWidth="9.109375" defaultRowHeight="13.2" x14ac:dyDescent="0.25"/>
  <cols>
    <col min="1" max="1" width="3.88671875" style="163" customWidth="1"/>
    <col min="2" max="2" width="25.5546875" style="163" customWidth="1"/>
    <col min="3" max="3" width="10.109375" style="163" customWidth="1"/>
    <col min="4" max="4" width="22.6640625" style="163" customWidth="1"/>
    <col min="5" max="5" width="9.6640625" style="163" customWidth="1"/>
    <col min="6" max="6" width="7.6640625" style="163" customWidth="1"/>
    <col min="7" max="9" width="7.33203125" style="163" customWidth="1"/>
    <col min="10" max="10" width="3.6640625" style="163" customWidth="1"/>
    <col min="11" max="12" width="7.33203125" style="163" customWidth="1"/>
    <col min="13" max="13" width="4" style="163" hidden="1" customWidth="1"/>
    <col min="14" max="14" width="7.33203125" style="163" customWidth="1"/>
    <col min="15" max="15" width="7.109375" style="163" customWidth="1"/>
    <col min="16" max="16" width="5" style="163" customWidth="1"/>
    <col min="17" max="17" width="8.33203125" style="163" customWidth="1"/>
    <col min="18" max="16384" width="9.109375" style="163"/>
  </cols>
  <sheetData>
    <row r="1" spans="1:40" x14ac:dyDescent="0.25">
      <c r="A1" s="299" t="str">
        <f>Name_2</f>
        <v>ВСЕРОССИЙСКАЯ ФЕДЕРАЦИЯ ЛЕГКОЙ АТЛЕТИКИ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</row>
    <row r="2" spans="1:40" ht="13.8" x14ac:dyDescent="0.25">
      <c r="A2" s="300" t="s">
        <v>89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</row>
    <row r="3" spans="1:40" ht="13.8" x14ac:dyDescent="0.25">
      <c r="A3" s="301" t="s">
        <v>235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</row>
    <row r="4" spans="1:40" ht="13.8" x14ac:dyDescent="0.25">
      <c r="A4" s="301" t="s">
        <v>211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</row>
    <row r="5" spans="1:40" x14ac:dyDescent="0.25">
      <c r="A5" s="301" t="s">
        <v>199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167"/>
      <c r="S5" s="167"/>
      <c r="T5" s="167"/>
      <c r="U5" s="167"/>
    </row>
    <row r="6" spans="1:40" ht="13.8" x14ac:dyDescent="0.25">
      <c r="A6" s="168" t="s">
        <v>1477</v>
      </c>
      <c r="B6" s="165"/>
      <c r="C6" s="166"/>
      <c r="D6" s="14"/>
      <c r="E6" s="14"/>
      <c r="F6" s="255"/>
      <c r="G6" s="255"/>
      <c r="H6" s="255"/>
      <c r="I6" s="255"/>
      <c r="J6" s="255"/>
      <c r="K6" s="255"/>
      <c r="L6" s="255"/>
      <c r="M6" s="255"/>
      <c r="N6" s="169"/>
      <c r="O6" s="19"/>
      <c r="P6" s="170"/>
      <c r="Q6" s="14" t="s">
        <v>229</v>
      </c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</row>
    <row r="7" spans="1:40" ht="12.75" customHeight="1" x14ac:dyDescent="0.25">
      <c r="A7" s="19"/>
      <c r="B7" s="67" t="s">
        <v>30</v>
      </c>
      <c r="C7" s="166" t="s">
        <v>1484</v>
      </c>
      <c r="D7" s="19" t="str">
        <f>d_2</f>
        <v>29.05.2019г.</v>
      </c>
      <c r="E7" s="19"/>
      <c r="L7" s="171"/>
      <c r="M7" s="12"/>
      <c r="N7" s="12"/>
      <c r="O7" s="12"/>
      <c r="P7" s="12"/>
      <c r="Q7" s="18" t="s">
        <v>245</v>
      </c>
      <c r="W7" s="172"/>
      <c r="X7" s="173"/>
      <c r="AB7" s="12"/>
      <c r="AC7" s="12"/>
      <c r="AD7" s="12"/>
      <c r="AE7" s="12"/>
      <c r="AF7" s="12"/>
      <c r="AG7" s="12"/>
      <c r="AH7" s="12"/>
      <c r="AI7" s="12"/>
      <c r="AJ7" s="12"/>
      <c r="AK7" s="12"/>
    </row>
    <row r="8" spans="1:40" ht="16.95" customHeight="1" x14ac:dyDescent="0.25">
      <c r="A8" s="310" t="s">
        <v>64</v>
      </c>
      <c r="B8" s="310" t="s">
        <v>100</v>
      </c>
      <c r="C8" s="310" t="s">
        <v>59</v>
      </c>
      <c r="D8" s="310" t="s">
        <v>90</v>
      </c>
      <c r="E8" s="310" t="s">
        <v>231</v>
      </c>
      <c r="F8" s="310" t="s">
        <v>39</v>
      </c>
      <c r="G8" s="321" t="s">
        <v>7</v>
      </c>
      <c r="H8" s="321"/>
      <c r="I8" s="321"/>
      <c r="J8" s="322" t="s">
        <v>8</v>
      </c>
      <c r="K8" s="321" t="s">
        <v>7</v>
      </c>
      <c r="L8" s="321"/>
      <c r="M8" s="322" t="s">
        <v>8</v>
      </c>
      <c r="N8" s="174"/>
      <c r="O8" s="310" t="s">
        <v>40</v>
      </c>
      <c r="P8" s="312" t="s">
        <v>53</v>
      </c>
      <c r="Q8" s="312" t="s">
        <v>41</v>
      </c>
    </row>
    <row r="9" spans="1:40" ht="19.2" customHeight="1" x14ac:dyDescent="0.25">
      <c r="A9" s="311"/>
      <c r="B9" s="311"/>
      <c r="C9" s="311"/>
      <c r="D9" s="311"/>
      <c r="E9" s="311"/>
      <c r="F9" s="311"/>
      <c r="G9" s="174">
        <v>1</v>
      </c>
      <c r="H9" s="174">
        <v>2</v>
      </c>
      <c r="I9" s="174">
        <v>3</v>
      </c>
      <c r="J9" s="322"/>
      <c r="K9" s="174">
        <v>4</v>
      </c>
      <c r="L9" s="174">
        <v>5</v>
      </c>
      <c r="M9" s="322"/>
      <c r="N9" s="174">
        <v>6</v>
      </c>
      <c r="O9" s="311"/>
      <c r="P9" s="313"/>
      <c r="Q9" s="313"/>
    </row>
    <row r="10" spans="1:40" ht="27.75" customHeight="1" x14ac:dyDescent="0.25">
      <c r="A10" s="175" t="s">
        <v>42</v>
      </c>
      <c r="B10" s="176" t="str">
        <f>VLOOKUP($F10,УЧАСТНИКИ!$A$2:$L$1099,3,FALSE)</f>
        <v>Авдеева Анна</v>
      </c>
      <c r="C10" s="177" t="str">
        <f>VLOOKUP($F10,УЧАСТНИКИ!$A$2:$L$1099,4,FALSE)</f>
        <v>06.04.1985</v>
      </c>
      <c r="D10" s="225" t="str">
        <f>VLOOKUP($F10,УЧАСТНИКИ!$A$2:$L$1099,5,FALSE)</f>
        <v xml:space="preserve">Самарская область </v>
      </c>
      <c r="E10" s="264" t="str">
        <f>VLOOKUP($F10,УЧАСТНИКИ!$A$2:$L$1099,8,FALSE)</f>
        <v>ЗМС</v>
      </c>
      <c r="F10" s="175" t="s">
        <v>1399</v>
      </c>
      <c r="G10" s="175"/>
      <c r="H10" s="175"/>
      <c r="I10" s="175"/>
      <c r="J10" s="175"/>
      <c r="K10" s="178"/>
      <c r="L10" s="179"/>
      <c r="M10" s="179"/>
      <c r="N10" s="179"/>
      <c r="O10" s="179"/>
      <c r="P10" s="179"/>
      <c r="Q10" s="180" t="str">
        <f>VLOOKUP($F10,УЧАСТНИКИ!$A$2:$L$1099,9,FALSE)</f>
        <v>К</v>
      </c>
      <c r="R10" s="181"/>
      <c r="S10" s="181"/>
    </row>
    <row r="11" spans="1:40" ht="27.75" customHeight="1" x14ac:dyDescent="0.25">
      <c r="A11" s="175" t="s">
        <v>43</v>
      </c>
      <c r="B11" s="176" t="str">
        <f>VLOOKUP($F11,УЧАСТНИКИ!$A$2:$L$1099,3,FALSE)</f>
        <v>Бизякина Светлана</v>
      </c>
      <c r="C11" s="177" t="str">
        <f>VLOOKUP($F11,УЧАСТНИКИ!$A$2:$L$1099,4,FALSE)</f>
        <v>06.11.1994</v>
      </c>
      <c r="D11" s="225" t="str">
        <f>VLOOKUP($F11,УЧАСТНИКИ!$A$2:$L$1099,5,FALSE)</f>
        <v xml:space="preserve">Омская область </v>
      </c>
      <c r="E11" s="264" t="str">
        <f>VLOOKUP($F11,УЧАСТНИКИ!$A$2:$L$1099,8,FALSE)</f>
        <v>КМС</v>
      </c>
      <c r="F11" s="175" t="s">
        <v>1281</v>
      </c>
      <c r="G11" s="175"/>
      <c r="H11" s="175"/>
      <c r="I11" s="175"/>
      <c r="J11" s="175"/>
      <c r="K11" s="178"/>
      <c r="L11" s="179"/>
      <c r="M11" s="179"/>
      <c r="N11" s="179"/>
      <c r="O11" s="179"/>
      <c r="P11" s="179"/>
      <c r="Q11" s="180" t="str">
        <f>VLOOKUP($F11,УЧАСТНИКИ!$A$2:$L$1099,9,FALSE)</f>
        <v>К</v>
      </c>
      <c r="R11" s="181"/>
      <c r="S11" s="181"/>
    </row>
    <row r="12" spans="1:40" ht="27.75" customHeight="1" x14ac:dyDescent="0.25">
      <c r="A12" s="175" t="s">
        <v>44</v>
      </c>
      <c r="B12" s="176" t="str">
        <f>VLOOKUP($F12,УЧАСТНИКИ!$A$2:$L$1099,3,FALSE)</f>
        <v>Гордеева (Бугакова) Алёна</v>
      </c>
      <c r="C12" s="177" t="str">
        <f>VLOOKUP($F12,УЧАСТНИКИ!$A$2:$L$1099,4,FALSE)</f>
        <v>24.04.1997</v>
      </c>
      <c r="D12" s="225" t="str">
        <f>VLOOKUP($F12,УЧАСТНИКИ!$A$2:$L$1099,5,FALSE)</f>
        <v>Москва Тверская область</v>
      </c>
      <c r="E12" s="264" t="str">
        <f>VLOOKUP($F12,УЧАСТНИКИ!$A$2:$L$1099,8,FALSE)</f>
        <v>МС</v>
      </c>
      <c r="F12" s="175" t="s">
        <v>1451</v>
      </c>
      <c r="G12" s="175"/>
      <c r="H12" s="175"/>
      <c r="I12" s="175"/>
      <c r="J12" s="175"/>
      <c r="K12" s="178"/>
      <c r="L12" s="179"/>
      <c r="M12" s="179"/>
      <c r="N12" s="179"/>
      <c r="O12" s="179"/>
      <c r="P12" s="179"/>
      <c r="Q12" s="180" t="str">
        <f>VLOOKUP($F12,УЧАСТНИКИ!$A$2:$L$1099,9,FALSE)</f>
        <v>К</v>
      </c>
      <c r="R12" s="181"/>
      <c r="S12" s="181"/>
    </row>
    <row r="13" spans="1:40" ht="27.75" customHeight="1" x14ac:dyDescent="0.25">
      <c r="A13" s="175" t="s">
        <v>45</v>
      </c>
      <c r="B13" s="176" t="str">
        <f>VLOOKUP($F13,УЧАСТНИКИ!$A$2:$L$1099,3,FALSE)</f>
        <v>Бурмистрова Екатерина</v>
      </c>
      <c r="C13" s="177" t="str">
        <f>VLOOKUP($F13,УЧАСТНИКИ!$A$2:$L$1099,4,FALSE)</f>
        <v>18.08.1990</v>
      </c>
      <c r="D13" s="225" t="str">
        <f>VLOOKUP($F13,УЧАСТНИКИ!$A$2:$L$1099,5,FALSE)</f>
        <v xml:space="preserve">Санкт-Петербург </v>
      </c>
      <c r="E13" s="264" t="str">
        <f>VLOOKUP($F13,УЧАСТНИКИ!$A$2:$L$1099,8,FALSE)</f>
        <v>МС</v>
      </c>
      <c r="F13" s="175" t="s">
        <v>1351</v>
      </c>
      <c r="G13" s="175"/>
      <c r="H13" s="175"/>
      <c r="I13" s="175"/>
      <c r="J13" s="175"/>
      <c r="K13" s="178"/>
      <c r="L13" s="179"/>
      <c r="M13" s="179"/>
      <c r="N13" s="179"/>
      <c r="O13" s="179"/>
      <c r="P13" s="179"/>
      <c r="Q13" s="180" t="str">
        <f>VLOOKUP($F13,УЧАСТНИКИ!$A$2:$L$1099,9,FALSE)</f>
        <v>К</v>
      </c>
      <c r="R13" s="181"/>
      <c r="S13" s="181"/>
    </row>
    <row r="14" spans="1:40" ht="27.75" customHeight="1" x14ac:dyDescent="0.25">
      <c r="A14" s="175" t="s">
        <v>46</v>
      </c>
      <c r="B14" s="176" t="str">
        <f>VLOOKUP($F14,УЧАСТНИКИ!$A$2:$L$1099,3,FALSE)</f>
        <v>Безрученко Елена</v>
      </c>
      <c r="C14" s="177" t="str">
        <f>VLOOKUP($F14,УЧАСТНИКИ!$A$2:$L$1099,4,FALSE)</f>
        <v>23.07.1996</v>
      </c>
      <c r="D14" s="225" t="str">
        <f>VLOOKUP($F14,УЧАСТНИКИ!$A$2:$L$1099,5,FALSE)</f>
        <v>Москва Ростовская область</v>
      </c>
      <c r="E14" s="264" t="str">
        <f>VLOOKUP($F14,УЧАСТНИКИ!$A$2:$L$1099,8,FALSE)</f>
        <v>МС</v>
      </c>
      <c r="F14" s="175" t="s">
        <v>1448</v>
      </c>
      <c r="G14" s="175"/>
      <c r="H14" s="175"/>
      <c r="I14" s="175"/>
      <c r="J14" s="175"/>
      <c r="K14" s="178"/>
      <c r="L14" s="179"/>
      <c r="M14" s="179"/>
      <c r="N14" s="179"/>
      <c r="O14" s="179"/>
      <c r="P14" s="179"/>
      <c r="Q14" s="180" t="str">
        <f>VLOOKUP($F14,УЧАСТНИКИ!$A$2:$L$1099,9,FALSE)</f>
        <v>К</v>
      </c>
      <c r="R14" s="181"/>
      <c r="S14" s="181"/>
    </row>
    <row r="15" spans="1:40" ht="27.75" customHeight="1" x14ac:dyDescent="0.25">
      <c r="A15" s="175" t="s">
        <v>47</v>
      </c>
      <c r="B15" s="176" t="str">
        <f>VLOOKUP($F15,УЧАСТНИКИ!$A$2:$L$1099,3,FALSE)</f>
        <v>Соловьёва Евгения</v>
      </c>
      <c r="C15" s="177" t="str">
        <f>VLOOKUP($F15,УЧАСТНИКИ!$A$2:$L$1099,4,FALSE)</f>
        <v>28.06.1986</v>
      </c>
      <c r="D15" s="225" t="str">
        <f>VLOOKUP($F15,УЧАСТНИКИ!$A$2:$L$1099,5,FALSE)</f>
        <v>Московская область Челябинская область</v>
      </c>
      <c r="E15" s="264" t="str">
        <f>VLOOKUP($F15,УЧАСТНИКИ!$A$2:$L$1099,8,FALSE)</f>
        <v>МСМК</v>
      </c>
      <c r="F15" s="175" t="s">
        <v>1439</v>
      </c>
      <c r="G15" s="175"/>
      <c r="H15" s="175"/>
      <c r="I15" s="175"/>
      <c r="J15" s="175"/>
      <c r="K15" s="178"/>
      <c r="L15" s="179"/>
      <c r="M15" s="179"/>
      <c r="N15" s="179"/>
      <c r="O15" s="179"/>
      <c r="P15" s="179"/>
      <c r="Q15" s="180" t="str">
        <f>VLOOKUP($F15,УЧАСТНИКИ!$A$2:$L$1099,9,FALSE)</f>
        <v>К</v>
      </c>
      <c r="R15" s="181"/>
      <c r="S15" s="181"/>
    </row>
    <row r="16" spans="1:40" ht="27.75" customHeight="1" x14ac:dyDescent="0.25">
      <c r="A16" s="175" t="s">
        <v>48</v>
      </c>
      <c r="B16" s="176" t="str">
        <f>VLOOKUP($F16,УЧАСТНИКИ!$A$2:$L$1099,3,FALSE)</f>
        <v>Тронева Наталья</v>
      </c>
      <c r="C16" s="177" t="str">
        <f>VLOOKUP($F16,УЧАСТНИКИ!$A$2:$L$1099,4,FALSE)</f>
        <v>24.02.1993</v>
      </c>
      <c r="D16" s="225" t="str">
        <f>VLOOKUP($F16,УЧАСТНИКИ!$A$2:$L$1099,5,FALSE)</f>
        <v xml:space="preserve">Краснодарский край </v>
      </c>
      <c r="E16" s="264" t="str">
        <f>VLOOKUP($F16,УЧАСТНИКИ!$A$2:$L$1099,8,FALSE)</f>
        <v>МС</v>
      </c>
      <c r="F16" s="175" t="s">
        <v>1307</v>
      </c>
      <c r="G16" s="175"/>
      <c r="H16" s="175"/>
      <c r="I16" s="175"/>
      <c r="J16" s="175"/>
      <c r="K16" s="178"/>
      <c r="L16" s="179"/>
      <c r="M16" s="179"/>
      <c r="N16" s="179"/>
      <c r="O16" s="179"/>
      <c r="P16" s="179"/>
      <c r="Q16" s="180" t="str">
        <f>VLOOKUP($F16,УЧАСТНИКИ!$A$2:$L$1099,9,FALSE)</f>
        <v>Л</v>
      </c>
      <c r="R16" s="181"/>
      <c r="S16" s="181"/>
    </row>
    <row r="17" spans="1:48" ht="13.5" customHeight="1" x14ac:dyDescent="0.25">
      <c r="A17" s="175" t="s">
        <v>71</v>
      </c>
      <c r="B17" s="176"/>
      <c r="C17" s="177"/>
      <c r="D17" s="176"/>
      <c r="E17" s="264"/>
      <c r="F17" s="175"/>
      <c r="G17" s="175"/>
      <c r="H17" s="175"/>
      <c r="I17" s="175"/>
      <c r="J17" s="175"/>
      <c r="K17" s="178"/>
      <c r="L17" s="179"/>
      <c r="M17" s="179"/>
      <c r="N17" s="179"/>
      <c r="O17" s="179"/>
      <c r="P17" s="179"/>
      <c r="Q17" s="180"/>
      <c r="R17" s="181"/>
      <c r="S17" s="181"/>
    </row>
    <row r="18" spans="1:48" ht="13.5" customHeight="1" x14ac:dyDescent="0.25">
      <c r="A18" s="175" t="s">
        <v>78</v>
      </c>
      <c r="B18" s="176"/>
      <c r="C18" s="177"/>
      <c r="D18" s="176"/>
      <c r="E18" s="264"/>
      <c r="F18" s="175"/>
      <c r="G18" s="175"/>
      <c r="H18" s="175"/>
      <c r="I18" s="175"/>
      <c r="J18" s="175"/>
      <c r="K18" s="178"/>
      <c r="L18" s="179"/>
      <c r="M18" s="179"/>
      <c r="N18" s="179"/>
      <c r="O18" s="179"/>
      <c r="P18" s="179"/>
      <c r="Q18" s="180"/>
      <c r="R18" s="181"/>
      <c r="S18" s="181"/>
    </row>
    <row r="19" spans="1:48" ht="13.5" customHeight="1" x14ac:dyDescent="0.25">
      <c r="A19" s="175" t="s">
        <v>77</v>
      </c>
      <c r="B19" s="176"/>
      <c r="C19" s="177"/>
      <c r="D19" s="176"/>
      <c r="E19" s="264"/>
      <c r="F19" s="175"/>
      <c r="G19" s="175"/>
      <c r="H19" s="175"/>
      <c r="I19" s="175"/>
      <c r="J19" s="175"/>
      <c r="K19" s="178"/>
      <c r="L19" s="179"/>
      <c r="M19" s="179"/>
      <c r="N19" s="179"/>
      <c r="O19" s="179"/>
      <c r="P19" s="179"/>
      <c r="Q19" s="180"/>
      <c r="R19" s="181"/>
      <c r="S19" s="181"/>
    </row>
    <row r="20" spans="1:48" ht="13.5" customHeight="1" x14ac:dyDescent="0.25">
      <c r="A20" s="175" t="s">
        <v>76</v>
      </c>
      <c r="B20" s="176"/>
      <c r="C20" s="177"/>
      <c r="D20" s="176"/>
      <c r="E20" s="264"/>
      <c r="F20" s="175"/>
      <c r="G20" s="175"/>
      <c r="H20" s="175"/>
      <c r="I20" s="175"/>
      <c r="J20" s="175"/>
      <c r="K20" s="178"/>
      <c r="L20" s="179"/>
      <c r="M20" s="179"/>
      <c r="N20" s="179"/>
      <c r="O20" s="179"/>
      <c r="P20" s="179"/>
      <c r="Q20" s="180"/>
      <c r="R20" s="181"/>
      <c r="S20" s="181"/>
    </row>
    <row r="21" spans="1:48" ht="13.5" customHeight="1" x14ac:dyDescent="0.25">
      <c r="A21" s="182"/>
      <c r="B21" s="183"/>
      <c r="C21" s="184"/>
      <c r="D21" s="185"/>
      <c r="E21" s="185"/>
      <c r="F21" s="182"/>
      <c r="G21" s="182"/>
      <c r="H21" s="182"/>
      <c r="I21" s="182"/>
      <c r="J21" s="182"/>
      <c r="K21" s="186"/>
      <c r="L21" s="82"/>
      <c r="M21" s="82"/>
      <c r="N21" s="82"/>
      <c r="O21" s="82"/>
      <c r="P21" s="82"/>
      <c r="Q21" s="184"/>
      <c r="R21" s="181"/>
      <c r="S21" s="181"/>
    </row>
    <row r="22" spans="1:48" x14ac:dyDescent="0.25">
      <c r="A22" s="315" t="s">
        <v>3</v>
      </c>
      <c r="B22" s="316"/>
      <c r="C22" s="316"/>
      <c r="D22" s="316"/>
      <c r="E22" s="316"/>
      <c r="F22" s="316"/>
      <c r="G22" s="316"/>
      <c r="H22" s="316"/>
      <c r="I22" s="316"/>
      <c r="J22" s="316"/>
      <c r="K22" s="316"/>
      <c r="L22" s="316"/>
      <c r="M22" s="316"/>
      <c r="N22" s="316"/>
      <c r="O22" s="316"/>
      <c r="P22" s="316"/>
      <c r="Q22" s="316"/>
      <c r="R22" s="316"/>
      <c r="S22" s="316"/>
      <c r="T22" s="316"/>
      <c r="U22" s="316"/>
      <c r="V22" s="316"/>
      <c r="W22" s="316"/>
      <c r="X22" s="316"/>
      <c r="Y22" s="316"/>
      <c r="Z22" s="316"/>
      <c r="AA22" s="316"/>
      <c r="AB22" s="316"/>
      <c r="AC22" s="316"/>
      <c r="AD22" s="316"/>
      <c r="AE22" s="316"/>
      <c r="AF22" s="316"/>
      <c r="AG22" s="316"/>
      <c r="AH22" s="316"/>
      <c r="AI22" s="316"/>
      <c r="AJ22" s="316"/>
      <c r="AK22" s="316"/>
      <c r="AL22" s="316"/>
      <c r="AM22" s="316"/>
      <c r="AN22" s="316"/>
      <c r="AO22" s="316"/>
      <c r="AP22" s="316"/>
      <c r="AQ22" s="316"/>
      <c r="AR22" s="316"/>
      <c r="AS22" s="316"/>
      <c r="AT22" s="316"/>
      <c r="AU22" s="316"/>
      <c r="AV22" s="316"/>
    </row>
    <row r="23" spans="1:48" x14ac:dyDescent="0.25">
      <c r="A23" s="315" t="s">
        <v>4</v>
      </c>
      <c r="B23" s="316"/>
      <c r="C23" s="316"/>
      <c r="D23" s="316"/>
      <c r="E23" s="316"/>
      <c r="F23" s="316"/>
      <c r="G23" s="316"/>
      <c r="H23" s="316"/>
      <c r="I23" s="316"/>
      <c r="J23" s="316"/>
      <c r="K23" s="316"/>
      <c r="L23" s="316"/>
      <c r="M23" s="316"/>
      <c r="N23" s="316"/>
      <c r="O23" s="316"/>
      <c r="P23" s="316"/>
      <c r="Q23" s="316"/>
      <c r="R23" s="316"/>
      <c r="S23" s="316"/>
      <c r="T23" s="316"/>
      <c r="U23" s="316"/>
      <c r="V23" s="316"/>
      <c r="W23" s="316"/>
      <c r="X23" s="316"/>
      <c r="Y23" s="316"/>
      <c r="Z23" s="316"/>
      <c r="AA23" s="316"/>
      <c r="AB23" s="316"/>
      <c r="AC23" s="316"/>
      <c r="AD23" s="316"/>
      <c r="AE23" s="316"/>
      <c r="AF23" s="316"/>
      <c r="AG23" s="316"/>
      <c r="AH23" s="316"/>
      <c r="AI23" s="316"/>
      <c r="AJ23" s="316"/>
      <c r="AK23" s="316"/>
      <c r="AL23" s="316"/>
      <c r="AM23" s="316"/>
      <c r="AN23" s="316"/>
      <c r="AO23" s="316"/>
      <c r="AP23" s="316"/>
      <c r="AQ23" s="316"/>
      <c r="AR23" s="316"/>
      <c r="AS23" s="316"/>
      <c r="AT23" s="316"/>
      <c r="AU23" s="316"/>
      <c r="AV23" s="316"/>
    </row>
    <row r="24" spans="1:48" x14ac:dyDescent="0.25">
      <c r="A24" s="317" t="s">
        <v>5</v>
      </c>
      <c r="B24" s="317"/>
      <c r="C24" s="317"/>
      <c r="D24" s="317"/>
      <c r="E24" s="317"/>
      <c r="F24" s="317"/>
      <c r="G24" s="317"/>
      <c r="H24" s="317"/>
      <c r="I24" s="317"/>
      <c r="J24" s="317"/>
      <c r="K24" s="317"/>
      <c r="L24" s="317"/>
      <c r="M24" s="317"/>
      <c r="N24" s="317"/>
      <c r="O24" s="317"/>
      <c r="P24" s="317"/>
      <c r="Q24" s="317"/>
      <c r="R24" s="317"/>
      <c r="S24" s="317"/>
      <c r="T24" s="317"/>
      <c r="U24" s="317"/>
      <c r="V24" s="317"/>
      <c r="W24" s="317"/>
      <c r="X24" s="317"/>
      <c r="Y24" s="317"/>
      <c r="Z24" s="317"/>
      <c r="AA24" s="317"/>
      <c r="AB24" s="317"/>
      <c r="AC24" s="317"/>
      <c r="AD24" s="317"/>
      <c r="AE24" s="317"/>
      <c r="AF24" s="317"/>
      <c r="AG24" s="317"/>
      <c r="AH24" s="317"/>
      <c r="AI24" s="317"/>
      <c r="AJ24" s="317"/>
      <c r="AK24" s="317"/>
      <c r="AL24" s="317"/>
      <c r="AM24" s="317"/>
      <c r="AN24" s="317"/>
      <c r="AO24" s="317"/>
      <c r="AP24" s="317"/>
      <c r="AQ24" s="317"/>
      <c r="AR24" s="317"/>
      <c r="AS24" s="317"/>
      <c r="AT24" s="317"/>
      <c r="AU24" s="317"/>
      <c r="AV24" s="317"/>
    </row>
    <row r="25" spans="1:48" ht="15.6" x14ac:dyDescent="0.3">
      <c r="A25" s="35"/>
      <c r="B25" s="189"/>
      <c r="C25" s="189"/>
      <c r="D25" s="189"/>
      <c r="E25" s="189"/>
      <c r="F25" s="35"/>
      <c r="G25" s="35"/>
      <c r="H25" s="35"/>
      <c r="I25" s="35"/>
      <c r="J25" s="35"/>
      <c r="K25" s="189"/>
    </row>
    <row r="26" spans="1:48" ht="15.6" x14ac:dyDescent="0.3">
      <c r="A26" s="35"/>
      <c r="B26" s="189"/>
      <c r="C26" s="189"/>
      <c r="D26" s="189"/>
      <c r="E26" s="189"/>
      <c r="F26" s="35"/>
      <c r="G26" s="35"/>
      <c r="H26" s="35"/>
      <c r="I26" s="35"/>
      <c r="J26" s="35"/>
      <c r="K26" s="189"/>
    </row>
    <row r="27" spans="1:48" ht="15.6" x14ac:dyDescent="0.3">
      <c r="A27" s="35"/>
      <c r="B27" s="189"/>
      <c r="C27" s="189"/>
      <c r="D27" s="189"/>
      <c r="E27" s="189"/>
      <c r="F27" s="35"/>
      <c r="G27" s="35"/>
      <c r="H27" s="35"/>
      <c r="I27" s="35"/>
      <c r="J27" s="35"/>
      <c r="K27" s="189"/>
    </row>
    <row r="28" spans="1:48" ht="15.6" x14ac:dyDescent="0.3">
      <c r="A28" s="35"/>
      <c r="B28" s="189"/>
      <c r="C28" s="189"/>
      <c r="D28" s="189"/>
      <c r="E28" s="189"/>
      <c r="F28" s="35"/>
      <c r="G28" s="35"/>
      <c r="H28" s="35"/>
      <c r="I28" s="35"/>
      <c r="J28" s="35"/>
      <c r="K28" s="189"/>
    </row>
    <row r="29" spans="1:48" ht="15.6" x14ac:dyDescent="0.3">
      <c r="A29" s="35"/>
      <c r="B29" s="189"/>
      <c r="C29" s="189"/>
      <c r="D29" s="189"/>
      <c r="E29" s="189"/>
      <c r="F29" s="35"/>
      <c r="G29" s="35"/>
      <c r="H29" s="35"/>
      <c r="I29" s="35"/>
      <c r="J29" s="35"/>
      <c r="K29" s="189"/>
    </row>
    <row r="30" spans="1:48" ht="15.6" x14ac:dyDescent="0.3">
      <c r="A30" s="35"/>
      <c r="B30" s="189"/>
      <c r="C30" s="189"/>
      <c r="D30" s="189"/>
      <c r="E30" s="189"/>
      <c r="F30" s="35"/>
      <c r="G30" s="35"/>
      <c r="H30" s="35"/>
      <c r="I30" s="35"/>
      <c r="J30" s="35"/>
      <c r="K30" s="189"/>
    </row>
    <row r="31" spans="1:48" ht="15.6" x14ac:dyDescent="0.3">
      <c r="A31" s="35"/>
      <c r="B31" s="189"/>
      <c r="C31" s="189"/>
      <c r="D31" s="189"/>
      <c r="E31" s="189"/>
      <c r="F31" s="35"/>
      <c r="G31" s="35"/>
      <c r="H31" s="35"/>
      <c r="I31" s="35"/>
      <c r="J31" s="35"/>
      <c r="K31" s="189"/>
    </row>
    <row r="32" spans="1:48" ht="15.6" x14ac:dyDescent="0.3">
      <c r="A32" s="35"/>
      <c r="B32" s="189"/>
      <c r="C32" s="189"/>
      <c r="D32" s="189"/>
      <c r="E32" s="189"/>
      <c r="F32" s="35"/>
      <c r="G32" s="35"/>
      <c r="H32" s="35"/>
      <c r="I32" s="35"/>
      <c r="J32" s="35"/>
      <c r="K32" s="189"/>
    </row>
    <row r="33" spans="1:11" x14ac:dyDescent="0.25">
      <c r="A33" s="28"/>
      <c r="B33" s="190"/>
      <c r="C33" s="28"/>
      <c r="D33" s="28"/>
      <c r="E33" s="28"/>
      <c r="F33" s="28"/>
      <c r="G33" s="28"/>
      <c r="H33" s="28"/>
      <c r="I33" s="28"/>
      <c r="J33" s="28"/>
      <c r="K33" s="28"/>
    </row>
    <row r="34" spans="1:11" ht="15.6" x14ac:dyDescent="0.3">
      <c r="A34" s="35"/>
      <c r="B34" s="189"/>
      <c r="C34" s="189"/>
      <c r="D34" s="189"/>
      <c r="E34" s="189"/>
      <c r="F34" s="35"/>
      <c r="G34" s="35"/>
      <c r="H34" s="35"/>
      <c r="I34" s="35"/>
      <c r="J34" s="35"/>
      <c r="K34" s="189"/>
    </row>
    <row r="35" spans="1:11" ht="15.6" x14ac:dyDescent="0.3">
      <c r="A35" s="35"/>
      <c r="B35" s="189"/>
      <c r="C35" s="189"/>
      <c r="D35" s="189"/>
      <c r="E35" s="189"/>
      <c r="F35" s="35"/>
      <c r="G35" s="35"/>
      <c r="H35" s="35"/>
      <c r="I35" s="35"/>
      <c r="J35" s="35"/>
      <c r="K35" s="189"/>
    </row>
    <row r="36" spans="1:11" ht="15.6" x14ac:dyDescent="0.3">
      <c r="A36" s="35"/>
      <c r="B36" s="189"/>
      <c r="C36" s="189"/>
      <c r="D36" s="189"/>
      <c r="E36" s="189"/>
      <c r="F36" s="35"/>
      <c r="G36" s="35"/>
      <c r="H36" s="35"/>
      <c r="I36" s="35"/>
      <c r="J36" s="35"/>
      <c r="K36" s="189"/>
    </row>
    <row r="37" spans="1:11" ht="15.6" x14ac:dyDescent="0.3">
      <c r="A37" s="35"/>
      <c r="B37" s="189"/>
      <c r="C37" s="189"/>
      <c r="D37" s="189"/>
      <c r="E37" s="189"/>
      <c r="F37" s="35"/>
      <c r="G37" s="35"/>
      <c r="H37" s="35"/>
      <c r="I37" s="35"/>
      <c r="J37" s="35"/>
      <c r="K37" s="189"/>
    </row>
    <row r="38" spans="1:11" ht="15.6" x14ac:dyDescent="0.3">
      <c r="A38" s="35"/>
      <c r="B38" s="189"/>
      <c r="C38" s="189"/>
      <c r="D38" s="189"/>
      <c r="E38" s="189"/>
      <c r="F38" s="35"/>
      <c r="G38" s="35"/>
      <c r="H38" s="35"/>
      <c r="I38" s="35"/>
      <c r="J38" s="35"/>
      <c r="K38" s="189"/>
    </row>
    <row r="39" spans="1:11" ht="15.6" x14ac:dyDescent="0.3">
      <c r="A39" s="35"/>
      <c r="B39" s="189"/>
      <c r="C39" s="189"/>
      <c r="D39" s="189"/>
      <c r="E39" s="189"/>
      <c r="F39" s="35"/>
      <c r="G39" s="35"/>
      <c r="H39" s="35"/>
      <c r="I39" s="35"/>
      <c r="J39" s="35"/>
      <c r="K39" s="189"/>
    </row>
    <row r="40" spans="1:11" ht="15.6" x14ac:dyDescent="0.3">
      <c r="A40" s="35"/>
      <c r="B40" s="189"/>
      <c r="C40" s="189"/>
      <c r="D40" s="189"/>
      <c r="E40" s="189"/>
      <c r="F40" s="35"/>
      <c r="G40" s="35"/>
      <c r="H40" s="35"/>
      <c r="I40" s="35"/>
      <c r="J40" s="35"/>
      <c r="K40" s="189"/>
    </row>
    <row r="41" spans="1:11" ht="15.6" x14ac:dyDescent="0.3">
      <c r="A41" s="35"/>
      <c r="B41" s="189"/>
      <c r="C41" s="189"/>
      <c r="D41" s="189"/>
      <c r="E41" s="189"/>
      <c r="F41" s="35"/>
      <c r="G41" s="35"/>
      <c r="H41" s="35"/>
      <c r="I41" s="35"/>
      <c r="J41" s="35"/>
      <c r="K41" s="189"/>
    </row>
    <row r="42" spans="1:11" x14ac:dyDescent="0.25">
      <c r="A42" s="35"/>
      <c r="B42" s="191"/>
      <c r="C42" s="306"/>
      <c r="D42" s="306"/>
      <c r="E42" s="258"/>
      <c r="F42" s="305"/>
      <c r="G42" s="305"/>
      <c r="H42" s="306"/>
      <c r="I42" s="306"/>
      <c r="J42" s="306"/>
      <c r="K42" s="35"/>
    </row>
    <row r="43" spans="1:11" x14ac:dyDescent="0.25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</row>
    <row r="44" spans="1:11" x14ac:dyDescent="0.25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</row>
    <row r="45" spans="1:11" x14ac:dyDescent="0.2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</row>
    <row r="46" spans="1:11" x14ac:dyDescent="0.2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</row>
    <row r="47" spans="1:11" x14ac:dyDescent="0.25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1:11" x14ac:dyDescent="0.2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</row>
    <row r="49" spans="1:11" x14ac:dyDescent="0.2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</row>
    <row r="50" spans="1:11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</row>
    <row r="51" spans="1:11" x14ac:dyDescent="0.2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</row>
    <row r="52" spans="1:11" x14ac:dyDescent="0.2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</row>
    <row r="53" spans="1:11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1:11" x14ac:dyDescent="0.2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</row>
    <row r="55" spans="1:11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</row>
    <row r="56" spans="1:11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</row>
    <row r="57" spans="1:11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</row>
    <row r="58" spans="1:11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</row>
    <row r="59" spans="1:11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</row>
    <row r="61" spans="1:1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</row>
    <row r="62" spans="1:1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1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</row>
    <row r="64" spans="1:1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</row>
    <row r="69" spans="1:1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</row>
    <row r="70" spans="1:1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</row>
    <row r="71" spans="1:1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</row>
    <row r="79" spans="1:1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</row>
    <row r="80" spans="1:1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</row>
    <row r="81" spans="1:1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</row>
    <row r="82" spans="1:1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</row>
    <row r="83" spans="1:1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</row>
    <row r="86" spans="1:1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</row>
    <row r="88" spans="1:1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89" spans="1:1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</row>
    <row r="91" spans="1:1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</row>
    <row r="92" spans="1:1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</row>
    <row r="93" spans="1:1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</row>
    <row r="94" spans="1:1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spans="1:1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</row>
    <row r="97" spans="1:1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</row>
    <row r="98" spans="1:1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</row>
    <row r="99" spans="1:1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</row>
    <row r="100" spans="1:1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</row>
    <row r="101" spans="1:1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</row>
    <row r="104" spans="1:1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</row>
    <row r="105" spans="1:1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</row>
    <row r="106" spans="1:1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</row>
    <row r="107" spans="1:1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</row>
    <row r="109" spans="1:1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</row>
    <row r="110" spans="1:1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</row>
    <row r="113" spans="1:1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</row>
    <row r="115" spans="1:1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</row>
    <row r="116" spans="1:1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</row>
    <row r="117" spans="1:1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</row>
    <row r="118" spans="1:1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</row>
    <row r="119" spans="1:1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</row>
    <row r="121" spans="1:1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</row>
    <row r="122" spans="1:1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</row>
    <row r="123" spans="1:1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</row>
    <row r="124" spans="1:1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</row>
    <row r="125" spans="1:1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</row>
    <row r="126" spans="1:1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</row>
    <row r="127" spans="1:1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</row>
    <row r="128" spans="1:1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</row>
    <row r="129" spans="1:1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</row>
    <row r="130" spans="1:1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</row>
    <row r="131" spans="1:1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</row>
    <row r="132" spans="1:1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</row>
    <row r="133" spans="1:1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</row>
    <row r="134" spans="1:1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</row>
    <row r="137" spans="1:1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</row>
    <row r="138" spans="1:1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</row>
    <row r="139" spans="1:1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</row>
    <row r="140" spans="1:1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</row>
    <row r="141" spans="1:1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</row>
    <row r="142" spans="1:1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</row>
    <row r="143" spans="1:1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</row>
    <row r="144" spans="1:1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</row>
    <row r="145" spans="1:1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</row>
    <row r="146" spans="1:1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</row>
    <row r="147" spans="1:1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</row>
    <row r="148" spans="1:1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</row>
    <row r="149" spans="1:1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</row>
    <row r="150" spans="1:1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</row>
    <row r="151" spans="1:1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</row>
    <row r="152" spans="1:1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</row>
    <row r="153" spans="1:1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</row>
    <row r="154" spans="1:1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</row>
    <row r="155" spans="1:1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</row>
    <row r="156" spans="1:1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</row>
    <row r="157" spans="1:1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</row>
    <row r="158" spans="1:1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</row>
    <row r="159" spans="1:1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</row>
    <row r="160" spans="1:1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</row>
    <row r="162" spans="1:1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</row>
    <row r="163" spans="1:1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</row>
    <row r="164" spans="1:1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</row>
    <row r="165" spans="1:1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</row>
    <row r="166" spans="1:1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</row>
    <row r="167" spans="1:1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</row>
    <row r="168" spans="1:1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</row>
    <row r="169" spans="1:1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</row>
    <row r="170" spans="1:1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</row>
    <row r="171" spans="1:1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</row>
    <row r="172" spans="1:1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</row>
    <row r="173" spans="1:1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</row>
    <row r="174" spans="1:1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</row>
    <row r="175" spans="1:1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</row>
    <row r="176" spans="1:1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</row>
    <row r="177" spans="1:1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</row>
    <row r="178" spans="1:1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</row>
    <row r="179" spans="1:1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</row>
    <row r="180" spans="1:1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</row>
    <row r="181" spans="1:1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</row>
    <row r="182" spans="1:1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</row>
    <row r="183" spans="1:1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</row>
    <row r="184" spans="1:1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</row>
    <row r="186" spans="1:1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</row>
    <row r="187" spans="1:1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</row>
    <row r="188" spans="1:1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</row>
    <row r="189" spans="1:1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</row>
    <row r="190" spans="1:1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</row>
    <row r="191" spans="1:1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</row>
    <row r="192" spans="1:1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</row>
    <row r="193" spans="1:1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</row>
    <row r="194" spans="1:1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</row>
    <row r="195" spans="1:1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spans="1:1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</row>
    <row r="197" spans="1:1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</row>
    <row r="198" spans="1:1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</row>
    <row r="199" spans="1:1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</row>
    <row r="200" spans="1:1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  <row r="201" spans="1:1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</row>
    <row r="202" spans="1:1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</row>
    <row r="203" spans="1:1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</row>
    <row r="204" spans="1:1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</row>
    <row r="205" spans="1:1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</row>
    <row r="206" spans="1:1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</row>
    <row r="207" spans="1:1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</row>
    <row r="208" spans="1:1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</row>
    <row r="209" spans="1:1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</row>
    <row r="211" spans="1:1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</row>
    <row r="212" spans="1:1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</row>
    <row r="213" spans="1:1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</row>
    <row r="214" spans="1:1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</row>
    <row r="215" spans="1:1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</row>
    <row r="216" spans="1:1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</row>
    <row r="217" spans="1:1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</row>
    <row r="218" spans="1:1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</row>
    <row r="219" spans="1:1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</row>
    <row r="220" spans="1:1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</row>
    <row r="221" spans="1:1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</row>
    <row r="222" spans="1:1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</row>
    <row r="223" spans="1:1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</row>
    <row r="224" spans="1:1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</row>
    <row r="225" spans="1:1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</row>
    <row r="226" spans="1:1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</row>
    <row r="227" spans="1:1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</row>
    <row r="228" spans="1:1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</row>
    <row r="229" spans="1:1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</row>
    <row r="230" spans="1:1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</row>
    <row r="231" spans="1:1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</row>
    <row r="232" spans="1:1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</row>
    <row r="233" spans="1:1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</row>
    <row r="235" spans="1:1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</row>
    <row r="236" spans="1:1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</row>
    <row r="237" spans="1:1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</row>
    <row r="238" spans="1:1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</row>
    <row r="239" spans="1:1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</row>
    <row r="240" spans="1:1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</row>
    <row r="241" spans="1:1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</row>
    <row r="242" spans="1:1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</row>
    <row r="243" spans="1:1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</row>
    <row r="244" spans="1:1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</row>
    <row r="245" spans="1:1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</row>
    <row r="246" spans="1:1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</row>
    <row r="247" spans="1:1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</row>
    <row r="248" spans="1:1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</row>
    <row r="249" spans="1:1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</row>
    <row r="250" spans="1:1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</row>
    <row r="251" spans="1:1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</row>
    <row r="252" spans="1:1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</row>
    <row r="253" spans="1:1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</row>
    <row r="254" spans="1:1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</row>
    <row r="255" spans="1:1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</row>
    <row r="256" spans="1:1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</row>
    <row r="257" spans="1:1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</row>
    <row r="258" spans="1:1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</row>
    <row r="260" spans="1:1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</row>
    <row r="261" spans="1:1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</row>
    <row r="262" spans="1:1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</row>
    <row r="263" spans="1:1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</row>
    <row r="264" spans="1:1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</row>
    <row r="265" spans="1:1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</row>
    <row r="266" spans="1:1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</row>
    <row r="267" spans="1:1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</row>
    <row r="268" spans="1:1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</row>
    <row r="269" spans="1:1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</row>
    <row r="270" spans="1:1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</row>
    <row r="271" spans="1:1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</row>
    <row r="272" spans="1:1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spans="1:1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</row>
    <row r="274" spans="1:1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</row>
    <row r="275" spans="1:1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</row>
    <row r="276" spans="1:1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</row>
    <row r="277" spans="1:1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</row>
    <row r="278" spans="1:1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</row>
    <row r="279" spans="1:1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</row>
    <row r="280" spans="1:1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</row>
    <row r="281" spans="1:1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</row>
    <row r="282" spans="1:1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</row>
    <row r="284" spans="1:1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</row>
    <row r="285" spans="1:1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</row>
    <row r="286" spans="1:1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</row>
    <row r="287" spans="1:1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</row>
    <row r="288" spans="1:1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</row>
    <row r="289" spans="1:1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</row>
    <row r="290" spans="1:1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</row>
    <row r="291" spans="1:1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</row>
    <row r="292" spans="1:1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</row>
    <row r="293" spans="1:1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</row>
    <row r="294" spans="1:1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</row>
    <row r="295" spans="1:1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</row>
    <row r="296" spans="1:1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</row>
    <row r="297" spans="1:1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</row>
    <row r="298" spans="1:1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</row>
    <row r="299" spans="1:1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</row>
    <row r="300" spans="1:1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</row>
    <row r="301" spans="1:1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</row>
    <row r="302" spans="1:1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</row>
    <row r="303" spans="1:1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</row>
    <row r="304" spans="1:1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</row>
    <row r="305" spans="1:1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</row>
    <row r="306" spans="1:1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</row>
    <row r="307" spans="1:1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</row>
    <row r="309" spans="1:1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</row>
    <row r="310" spans="1:1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</row>
    <row r="311" spans="1:1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</row>
    <row r="312" spans="1:1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</row>
    <row r="313" spans="1:1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</row>
    <row r="314" spans="1:1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</row>
    <row r="315" spans="1:1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</row>
    <row r="316" spans="1:1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</row>
    <row r="317" spans="1:1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spans="1:1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</row>
    <row r="319" spans="1:1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</row>
    <row r="320" spans="1:1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</row>
    <row r="321" spans="1:1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</row>
    <row r="322" spans="1:1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</row>
    <row r="323" spans="1:1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</row>
    <row r="324" spans="1:1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</row>
    <row r="325" spans="1:1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</row>
    <row r="326" spans="1:1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</row>
    <row r="327" spans="1:1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</row>
    <row r="328" spans="1:1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</row>
    <row r="329" spans="1:1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</row>
    <row r="330" spans="1:1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</row>
    <row r="331" spans="1:1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</row>
    <row r="333" spans="1:1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</row>
    <row r="334" spans="1:1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</row>
    <row r="335" spans="1:1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</row>
    <row r="336" spans="1:1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</row>
    <row r="337" spans="1:1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</row>
    <row r="338" spans="1:1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</row>
    <row r="339" spans="1:1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</row>
    <row r="340" spans="1:1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spans="1:1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</row>
    <row r="342" spans="1:1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</row>
    <row r="343" spans="1:1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</row>
    <row r="344" spans="1:1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</row>
    <row r="345" spans="1:1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</row>
    <row r="346" spans="1:1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</row>
    <row r="347" spans="1:1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</row>
    <row r="348" spans="1:1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</row>
    <row r="349" spans="1:1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</row>
    <row r="350" spans="1:1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</row>
    <row r="351" spans="1:1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</row>
    <row r="352" spans="1:1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</row>
    <row r="353" spans="1:1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</row>
    <row r="354" spans="1:1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</row>
    <row r="355" spans="1:1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</row>
    <row r="356" spans="1:1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</row>
    <row r="358" spans="1:1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</row>
    <row r="359" spans="1:1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</row>
    <row r="360" spans="1:1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</row>
    <row r="361" spans="1:1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</row>
    <row r="362" spans="1:1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</row>
    <row r="363" spans="1:1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spans="1:1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</row>
    <row r="365" spans="1:1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</row>
    <row r="366" spans="1:1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</row>
    <row r="367" spans="1:1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</row>
    <row r="368" spans="1:1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</row>
    <row r="369" spans="1:1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</row>
    <row r="370" spans="1:1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</row>
    <row r="371" spans="1:1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</row>
    <row r="372" spans="1:1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spans="1:1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</row>
    <row r="374" spans="1:1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</row>
    <row r="375" spans="1:1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</row>
    <row r="376" spans="1:1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</row>
    <row r="377" spans="1:1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</row>
    <row r="378" spans="1:1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</row>
    <row r="379" spans="1:1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</row>
    <row r="380" spans="1:1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</row>
    <row r="382" spans="1:1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</row>
    <row r="383" spans="1:1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</row>
    <row r="384" spans="1:1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</row>
    <row r="385" spans="1:1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</row>
    <row r="386" spans="1:1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</row>
    <row r="387" spans="1:1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</row>
    <row r="388" spans="1:1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</row>
    <row r="389" spans="1:1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</row>
    <row r="390" spans="1:1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</row>
    <row r="391" spans="1:1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</row>
    <row r="392" spans="1:1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spans="1:1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</row>
    <row r="394" spans="1:1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</row>
    <row r="395" spans="1:1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</row>
    <row r="396" spans="1:1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</row>
    <row r="397" spans="1:1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</row>
    <row r="398" spans="1:1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</row>
    <row r="399" spans="1:1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</row>
    <row r="400" spans="1:1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</row>
    <row r="401" spans="1:1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</row>
    <row r="402" spans="1:1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</row>
    <row r="403" spans="1:1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</row>
    <row r="404" spans="1:1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</row>
    <row r="405" spans="1:1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</row>
    <row r="482" spans="1:1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</row>
    <row r="483" spans="1:1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</row>
    <row r="484" spans="1:1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</row>
    <row r="485" spans="1:1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spans="1:1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</row>
    <row r="487" spans="1:1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</row>
    <row r="488" spans="1:1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</row>
    <row r="489" spans="1:1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</row>
    <row r="490" spans="1:1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</row>
    <row r="491" spans="1:1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</row>
    <row r="492" spans="1:1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</row>
    <row r="493" spans="1:1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</row>
    <row r="494" spans="1:1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</row>
    <row r="495" spans="1:1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</row>
    <row r="496" spans="1:1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</row>
    <row r="497" spans="1:1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</row>
    <row r="498" spans="1:1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</row>
    <row r="499" spans="1:1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</row>
    <row r="500" spans="1:1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</row>
    <row r="501" spans="1:1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</row>
    <row r="502" spans="1:1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</row>
    <row r="503" spans="1:1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</row>
    <row r="504" spans="1:1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</row>
    <row r="505" spans="1:1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</row>
    <row r="506" spans="1:1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</row>
    <row r="507" spans="1:1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</row>
    <row r="508" spans="1:1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</row>
    <row r="509" spans="1:1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</row>
    <row r="510" spans="1:1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</row>
    <row r="511" spans="1:1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</row>
    <row r="512" spans="1:1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</row>
    <row r="513" spans="1:1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spans="1:1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</row>
    <row r="515" spans="1:1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</row>
    <row r="516" spans="1:1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</row>
    <row r="517" spans="1:1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</row>
    <row r="518" spans="1:1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</row>
    <row r="519" spans="1:1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</row>
    <row r="520" spans="1:1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</row>
    <row r="521" spans="1:1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</row>
    <row r="522" spans="1:1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</row>
    <row r="523" spans="1:1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</row>
    <row r="524" spans="1:1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</row>
    <row r="525" spans="1:1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</row>
    <row r="526" spans="1:1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</row>
    <row r="527" spans="1:1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</row>
    <row r="528" spans="1:1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</row>
    <row r="529" spans="1:1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</row>
    <row r="530" spans="1:1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</row>
    <row r="531" spans="1:1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</row>
    <row r="532" spans="1:1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</row>
    <row r="533" spans="1:1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</row>
    <row r="534" spans="1:1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</row>
    <row r="535" spans="1:1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</row>
    <row r="536" spans="1:1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</row>
    <row r="537" spans="1:1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</row>
    <row r="538" spans="1:1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</row>
    <row r="539" spans="1:1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</row>
    <row r="540" spans="1:1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</row>
    <row r="541" spans="1:1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</row>
    <row r="542" spans="1:1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</row>
    <row r="543" spans="1:1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</row>
    <row r="544" spans="1:1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</row>
    <row r="545" spans="1:1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</row>
    <row r="546" spans="1:1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</row>
    <row r="547" spans="1:1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</row>
    <row r="548" spans="1:1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</row>
    <row r="549" spans="1:1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</row>
    <row r="550" spans="1:1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</row>
    <row r="551" spans="1:1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</row>
    <row r="552" spans="1:1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</row>
    <row r="553" spans="1:1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</row>
    <row r="554" spans="1:1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</row>
    <row r="555" spans="1:1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</row>
    <row r="556" spans="1:1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</row>
    <row r="557" spans="1:1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</row>
    <row r="558" spans="1:1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</row>
    <row r="559" spans="1:1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</row>
    <row r="560" spans="1:1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</row>
    <row r="561" spans="1:1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spans="1:1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</row>
    <row r="563" spans="1:1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</row>
    <row r="564" spans="1:1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</row>
    <row r="565" spans="1:1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</row>
    <row r="566" spans="1:1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</row>
    <row r="567" spans="1:1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</row>
    <row r="568" spans="1:1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</row>
    <row r="569" spans="1:1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</row>
    <row r="570" spans="1:1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</row>
    <row r="571" spans="1:1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</row>
    <row r="572" spans="1:1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</row>
    <row r="573" spans="1:1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</row>
    <row r="574" spans="1:1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</row>
    <row r="575" spans="1:1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</row>
    <row r="576" spans="1:1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</row>
    <row r="577" spans="1:1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</row>
    <row r="578" spans="1:1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</row>
    <row r="579" spans="1:1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</row>
    <row r="580" spans="1:1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</row>
    <row r="581" spans="1:1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</row>
    <row r="582" spans="1:1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</row>
    <row r="583" spans="1:1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</row>
    <row r="584" spans="1:1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</row>
    <row r="585" spans="1:1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</row>
    <row r="586" spans="1:1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</row>
    <row r="587" spans="1:1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</row>
    <row r="588" spans="1:1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</row>
    <row r="589" spans="1:1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</row>
    <row r="590" spans="1:1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</row>
    <row r="591" spans="1:1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</row>
    <row r="592" spans="1:1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</row>
    <row r="593" spans="1:1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</row>
    <row r="594" spans="1:1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</row>
    <row r="595" spans="1:1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</row>
    <row r="596" spans="1:1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</row>
    <row r="597" spans="1:1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</row>
    <row r="598" spans="1:1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</row>
    <row r="599" spans="1:1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</row>
    <row r="600" spans="1:1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</row>
    <row r="601" spans="1:1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</row>
    <row r="602" spans="1:1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</row>
    <row r="603" spans="1:1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</row>
    <row r="604" spans="1:1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</row>
    <row r="605" spans="1:1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</row>
    <row r="606" spans="1:1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</row>
    <row r="607" spans="1:1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</row>
    <row r="608" spans="1:1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</row>
    <row r="609" spans="1:1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</row>
    <row r="610" spans="1:1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</row>
    <row r="611" spans="1:1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</row>
    <row r="612" spans="1:1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</row>
    <row r="613" spans="1:1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</row>
    <row r="614" spans="1:1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</row>
    <row r="615" spans="1:1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</row>
    <row r="616" spans="1:1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</row>
    <row r="617" spans="1:1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</row>
    <row r="618" spans="1:1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</row>
    <row r="619" spans="1:1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</row>
    <row r="620" spans="1:1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</row>
    <row r="621" spans="1:1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</row>
    <row r="622" spans="1:1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</row>
    <row r="623" spans="1:1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</row>
    <row r="624" spans="1:1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</row>
    <row r="625" spans="1:1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</row>
    <row r="626" spans="1:1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</row>
    <row r="627" spans="1:1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</row>
    <row r="628" spans="1:1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</row>
    <row r="629" spans="1:1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</row>
    <row r="630" spans="1:1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</row>
    <row r="631" spans="1:1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</row>
    <row r="632" spans="1:1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</row>
    <row r="633" spans="1:1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</row>
    <row r="634" spans="1:1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</row>
    <row r="635" spans="1:1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</row>
    <row r="636" spans="1:1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</row>
    <row r="637" spans="1:1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</row>
    <row r="638" spans="1:1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</row>
    <row r="639" spans="1:1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</row>
    <row r="640" spans="1:1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</row>
    <row r="641" spans="1:1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</row>
    <row r="642" spans="1:1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</row>
    <row r="643" spans="1:1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</row>
    <row r="644" spans="1:1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</row>
    <row r="645" spans="1:1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</row>
    <row r="646" spans="1:1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</row>
    <row r="647" spans="1:1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</row>
    <row r="648" spans="1:1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</row>
    <row r="649" spans="1:1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</row>
    <row r="650" spans="1:1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</row>
    <row r="651" spans="1:1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</row>
    <row r="652" spans="1:1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</row>
    <row r="653" spans="1:1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</row>
    <row r="654" spans="1:1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</row>
    <row r="655" spans="1:1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</row>
    <row r="656" spans="1:1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</row>
    <row r="657" spans="1:1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spans="1:1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</row>
    <row r="659" spans="1:1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</row>
    <row r="660" spans="1:1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</row>
    <row r="661" spans="1:1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</row>
    <row r="662" spans="1:1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</row>
    <row r="663" spans="1:1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</row>
    <row r="664" spans="1:1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</row>
    <row r="665" spans="1:1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</row>
    <row r="666" spans="1:1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</row>
    <row r="667" spans="1:1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</row>
    <row r="668" spans="1:1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</row>
    <row r="669" spans="1:1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</row>
    <row r="670" spans="1:1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</row>
    <row r="671" spans="1:1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</row>
    <row r="672" spans="1:1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</row>
    <row r="673" spans="1:1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</row>
    <row r="674" spans="1:1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</row>
    <row r="675" spans="1:1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</row>
    <row r="676" spans="1:1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</row>
    <row r="677" spans="1:1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</row>
    <row r="678" spans="1:1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</row>
    <row r="679" spans="1:1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</row>
    <row r="680" spans="1:1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</row>
    <row r="681" spans="1:1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</row>
    <row r="682" spans="1:1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</row>
    <row r="683" spans="1:1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</row>
    <row r="684" spans="1:1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</row>
    <row r="685" spans="1:1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</row>
    <row r="686" spans="1:1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</row>
    <row r="687" spans="1:1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</row>
    <row r="688" spans="1:1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</row>
    <row r="689" spans="1:1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</row>
    <row r="690" spans="1:1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spans="1:1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</row>
    <row r="692" spans="1:1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</row>
    <row r="693" spans="1:1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</row>
    <row r="694" spans="1:1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</row>
    <row r="695" spans="1:1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</row>
    <row r="696" spans="1:1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</row>
    <row r="697" spans="1:1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</row>
    <row r="698" spans="1:1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</row>
    <row r="699" spans="1:1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</row>
    <row r="700" spans="1:1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</row>
    <row r="701" spans="1:1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</row>
    <row r="702" spans="1:1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</row>
    <row r="703" spans="1:1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</row>
    <row r="704" spans="1:1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</row>
    <row r="705" spans="1:1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</row>
    <row r="706" spans="1:1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</row>
    <row r="707" spans="1:1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</row>
    <row r="708" spans="1:1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</row>
    <row r="709" spans="1:1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</row>
    <row r="710" spans="1:1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</row>
    <row r="711" spans="1:1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</row>
    <row r="712" spans="1:1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</row>
    <row r="713" spans="1:1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</row>
    <row r="714" spans="1:1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</row>
    <row r="715" spans="1:1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</row>
    <row r="716" spans="1:1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spans="1:1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</row>
    <row r="718" spans="1:1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</row>
    <row r="719" spans="1:1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</row>
    <row r="720" spans="1:1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</row>
    <row r="721" spans="1:1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</row>
    <row r="722" spans="1:1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</row>
    <row r="723" spans="1:1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</row>
    <row r="724" spans="1:1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</row>
    <row r="725" spans="1:1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</row>
    <row r="726" spans="1:1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</row>
    <row r="727" spans="1:1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</row>
    <row r="728" spans="1:1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</row>
    <row r="729" spans="1:1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</row>
    <row r="730" spans="1:1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</row>
    <row r="731" spans="1:1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</row>
    <row r="732" spans="1:1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</row>
    <row r="733" spans="1:1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</row>
    <row r="734" spans="1:1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</row>
    <row r="735" spans="1:1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</row>
    <row r="736" spans="1:1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</row>
    <row r="737" spans="1:1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</row>
    <row r="738" spans="1:1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</row>
    <row r="739" spans="1:1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</row>
    <row r="740" spans="1:1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</row>
    <row r="741" spans="1:1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</row>
    <row r="742" spans="1:1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</row>
    <row r="743" spans="1:1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</row>
    <row r="744" spans="1:1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</row>
    <row r="745" spans="1:1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</row>
    <row r="746" spans="1:1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</row>
    <row r="747" spans="1:1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</row>
    <row r="748" spans="1:1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</row>
    <row r="749" spans="1:1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</row>
    <row r="750" spans="1:1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</row>
    <row r="751" spans="1:1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</row>
    <row r="752" spans="1:1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</row>
    <row r="753" spans="1:1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</row>
    <row r="754" spans="1:1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</row>
    <row r="755" spans="1:1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</row>
    <row r="756" spans="1:1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</row>
    <row r="757" spans="1:1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</row>
    <row r="758" spans="1:1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spans="1:1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</row>
    <row r="760" spans="1:1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</row>
    <row r="761" spans="1:1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</row>
    <row r="762" spans="1:1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</row>
    <row r="763" spans="1:1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</row>
    <row r="764" spans="1:1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</row>
    <row r="765" spans="1:1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</row>
    <row r="766" spans="1:1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</row>
    <row r="767" spans="1:1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</row>
    <row r="768" spans="1:1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</row>
    <row r="769" spans="1:1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</row>
    <row r="770" spans="1:1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</row>
    <row r="771" spans="1:1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</row>
    <row r="772" spans="1:1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</row>
    <row r="773" spans="1:1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</row>
    <row r="774" spans="1:1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</row>
    <row r="775" spans="1:1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</row>
    <row r="776" spans="1:1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</row>
    <row r="777" spans="1:1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</row>
    <row r="778" spans="1:1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</row>
    <row r="779" spans="1:1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</row>
    <row r="780" spans="1:1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</row>
    <row r="781" spans="1:1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</row>
    <row r="782" spans="1:1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</row>
    <row r="783" spans="1:1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spans="1:1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</row>
    <row r="785" spans="1:1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</row>
    <row r="786" spans="1:1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</row>
    <row r="787" spans="1:1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</row>
    <row r="788" spans="1:1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</row>
    <row r="789" spans="1:1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</row>
    <row r="790" spans="1:1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</row>
    <row r="791" spans="1:1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</row>
    <row r="792" spans="1:1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</row>
    <row r="793" spans="1:1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</row>
    <row r="794" spans="1:1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</row>
    <row r="795" spans="1:1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</row>
    <row r="796" spans="1:1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</row>
    <row r="797" spans="1:1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</row>
    <row r="798" spans="1:1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</row>
    <row r="799" spans="1:1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</row>
    <row r="800" spans="1:1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</row>
    <row r="801" spans="1:1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</row>
    <row r="802" spans="1:1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</row>
    <row r="803" spans="1:1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</row>
    <row r="804" spans="1:1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</row>
    <row r="805" spans="1:1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</row>
    <row r="806" spans="1:1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</row>
    <row r="807" spans="1:1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</row>
    <row r="808" spans="1:1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spans="1:1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</row>
    <row r="810" spans="1:1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</row>
    <row r="811" spans="1:1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</row>
    <row r="812" spans="1:1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</row>
    <row r="813" spans="1:1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</row>
    <row r="814" spans="1:1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</row>
    <row r="815" spans="1:1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</row>
    <row r="816" spans="1:1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</row>
    <row r="817" spans="1:1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</row>
    <row r="818" spans="1:1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</row>
    <row r="819" spans="1:1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</row>
    <row r="820" spans="1:1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</row>
    <row r="821" spans="1:1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</row>
    <row r="822" spans="1:1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</row>
    <row r="823" spans="1:1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</row>
    <row r="824" spans="1:1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</row>
    <row r="825" spans="1:1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</row>
    <row r="826" spans="1:1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</row>
    <row r="827" spans="1:1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</row>
    <row r="828" spans="1:1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</row>
    <row r="829" spans="1:1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</row>
    <row r="830" spans="1:1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</row>
    <row r="831" spans="1:1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</row>
    <row r="832" spans="1:1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</row>
    <row r="833" spans="1:1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</row>
    <row r="834" spans="1:1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</row>
    <row r="835" spans="1:1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</row>
    <row r="836" spans="1:1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</row>
    <row r="837" spans="1:1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</row>
    <row r="838" spans="1:1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</row>
    <row r="839" spans="1:1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</row>
    <row r="840" spans="1:1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</row>
    <row r="841" spans="1:1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</row>
    <row r="842" spans="1:1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</row>
    <row r="843" spans="1:1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</row>
    <row r="844" spans="1:1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</row>
    <row r="845" spans="1:1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</row>
    <row r="846" spans="1:1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</row>
    <row r="847" spans="1:1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</row>
    <row r="848" spans="1:1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</row>
    <row r="849" spans="1:1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</row>
    <row r="850" spans="1:1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</row>
    <row r="851" spans="1:1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</row>
    <row r="852" spans="1:1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</row>
    <row r="853" spans="1:1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</row>
    <row r="854" spans="1:1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</row>
    <row r="855" spans="1:1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</row>
    <row r="856" spans="1:1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</row>
    <row r="857" spans="1:1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</row>
    <row r="858" spans="1:1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</row>
    <row r="859" spans="1:1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</row>
    <row r="860" spans="1:1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</row>
    <row r="861" spans="1:1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</row>
    <row r="862" spans="1:1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</row>
    <row r="863" spans="1:1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</row>
    <row r="864" spans="1:1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</row>
    <row r="865" spans="1:1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</row>
    <row r="866" spans="1:1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</row>
    <row r="867" spans="1:1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</row>
    <row r="868" spans="1:1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</row>
    <row r="869" spans="1:1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</row>
    <row r="870" spans="1:1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</row>
    <row r="871" spans="1:1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</row>
    <row r="872" spans="1:1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</row>
    <row r="873" spans="1:1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</row>
    <row r="874" spans="1:1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</row>
    <row r="875" spans="1:1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</row>
    <row r="876" spans="1:1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</row>
    <row r="877" spans="1:1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</row>
    <row r="878" spans="1:1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</row>
    <row r="879" spans="1:1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</row>
    <row r="880" spans="1:1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</row>
    <row r="881" spans="1:1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</row>
    <row r="882" spans="1:1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</row>
    <row r="883" spans="1:1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</row>
    <row r="884" spans="1:1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</row>
    <row r="885" spans="1:1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</row>
    <row r="886" spans="1:1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</row>
    <row r="887" spans="1:1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</row>
    <row r="888" spans="1:1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</row>
    <row r="889" spans="1:1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</row>
    <row r="890" spans="1:1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</row>
    <row r="891" spans="1:1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</row>
    <row r="892" spans="1:1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</row>
    <row r="893" spans="1:1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</row>
    <row r="894" spans="1:1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</row>
    <row r="895" spans="1:1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</row>
    <row r="896" spans="1:1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</row>
    <row r="897" spans="1:1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</row>
    <row r="898" spans="1:1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</row>
    <row r="899" spans="1:1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</row>
    <row r="900" spans="1:1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</row>
    <row r="901" spans="1:1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</row>
    <row r="902" spans="1:1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</row>
    <row r="903" spans="1:1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</row>
    <row r="904" spans="1:1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</row>
    <row r="905" spans="1:1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</row>
    <row r="906" spans="1:1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</row>
    <row r="907" spans="1:1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</row>
    <row r="908" spans="1:1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</row>
    <row r="909" spans="1:1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</row>
    <row r="910" spans="1:1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</row>
    <row r="912" spans="1:1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</row>
    <row r="913" spans="1:1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</row>
    <row r="914" spans="1:1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</row>
    <row r="915" spans="1:1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</row>
    <row r="916" spans="1:1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</row>
    <row r="917" spans="1:1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</row>
    <row r="918" spans="1:1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</row>
    <row r="919" spans="1:1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</row>
    <row r="920" spans="1:1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</row>
    <row r="921" spans="1:1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</row>
    <row r="922" spans="1:1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</row>
    <row r="923" spans="1:1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</row>
    <row r="924" spans="1:1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</row>
    <row r="925" spans="1:1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</row>
    <row r="926" spans="1:1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spans="1:1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</row>
    <row r="928" spans="1:1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</row>
    <row r="929" spans="1:1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</row>
    <row r="930" spans="1:1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</row>
    <row r="931" spans="1:1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</row>
    <row r="932" spans="1:1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</row>
    <row r="933" spans="1:1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</row>
    <row r="934" spans="1:1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</row>
    <row r="935" spans="1:1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</row>
    <row r="936" spans="1:1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</row>
    <row r="937" spans="1:1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</row>
    <row r="938" spans="1:1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</row>
    <row r="939" spans="1:1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</row>
    <row r="940" spans="1:1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</row>
    <row r="941" spans="1:1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</row>
    <row r="942" spans="1:1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</row>
    <row r="943" spans="1:1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</row>
    <row r="944" spans="1:1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</row>
    <row r="945" spans="1:1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</row>
    <row r="946" spans="1:1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</row>
    <row r="947" spans="1:1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</row>
    <row r="948" spans="1:1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</row>
    <row r="949" spans="1:1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</row>
    <row r="950" spans="1:1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</row>
    <row r="951" spans="1:1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</row>
    <row r="952" spans="1:1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</row>
    <row r="953" spans="1:1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</row>
    <row r="954" spans="1:1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</row>
    <row r="955" spans="1:1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</row>
    <row r="956" spans="1:1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</row>
    <row r="957" spans="1:1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</row>
    <row r="958" spans="1:1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</row>
    <row r="959" spans="1:1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</row>
    <row r="960" spans="1:1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</row>
    <row r="961" spans="1:1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</row>
    <row r="962" spans="1:1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</row>
    <row r="963" spans="1:1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</row>
    <row r="964" spans="1:1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</row>
    <row r="965" spans="1:1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</row>
    <row r="966" spans="1:1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</row>
    <row r="967" spans="1:1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</row>
    <row r="968" spans="1:1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</row>
    <row r="969" spans="1:1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</row>
    <row r="970" spans="1:1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</row>
    <row r="971" spans="1:1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</row>
    <row r="972" spans="1:1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</row>
    <row r="973" spans="1:1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</row>
    <row r="974" spans="1:1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</row>
    <row r="975" spans="1:1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</row>
    <row r="976" spans="1:1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</row>
    <row r="977" spans="1:1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</row>
    <row r="978" spans="1:1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</row>
    <row r="979" spans="1:1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</row>
    <row r="980" spans="1:1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</row>
    <row r="981" spans="1:1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</row>
    <row r="982" spans="1:1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</row>
    <row r="983" spans="1:1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</row>
    <row r="984" spans="1:1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</row>
    <row r="985" spans="1:1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</row>
    <row r="986" spans="1:1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</row>
    <row r="987" spans="1:1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</row>
    <row r="988" spans="1:1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</row>
    <row r="989" spans="1:1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</row>
    <row r="990" spans="1:1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</row>
    <row r="991" spans="1:1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</row>
    <row r="992" spans="1:1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</row>
    <row r="993" spans="1:1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</row>
    <row r="994" spans="1:1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</row>
    <row r="995" spans="1:11" x14ac:dyDescent="0.2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</row>
    <row r="996" spans="1:11" x14ac:dyDescent="0.25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</row>
    <row r="997" spans="1:11" x14ac:dyDescent="0.25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</row>
    <row r="998" spans="1:11" x14ac:dyDescent="0.25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</row>
    <row r="999" spans="1:11" x14ac:dyDescent="0.25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</row>
    <row r="1000" spans="1:11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</row>
    <row r="1001" spans="1:11" x14ac:dyDescent="0.25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</row>
    <row r="1002" spans="1:11" x14ac:dyDescent="0.25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</row>
    <row r="1003" spans="1:11" x14ac:dyDescent="0.25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</row>
    <row r="1004" spans="1:11" x14ac:dyDescent="0.25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</row>
    <row r="1005" spans="1:1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</row>
    <row r="1006" spans="1:11" x14ac:dyDescent="0.25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</row>
    <row r="1007" spans="1:11" x14ac:dyDescent="0.25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</row>
    <row r="1008" spans="1:11" x14ac:dyDescent="0.25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</row>
    <row r="1009" spans="1:11" x14ac:dyDescent="0.25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</row>
    <row r="1010" spans="1:11" x14ac:dyDescent="0.25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</row>
    <row r="1011" spans="1:11" x14ac:dyDescent="0.25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</row>
    <row r="1012" spans="1:11" x14ac:dyDescent="0.25">
      <c r="A1012" s="28"/>
      <c r="B1012" s="28"/>
      <c r="C1012" s="28"/>
      <c r="D1012" s="28"/>
      <c r="E1012" s="28"/>
      <c r="F1012" s="28"/>
      <c r="G1012" s="28"/>
      <c r="H1012" s="28"/>
      <c r="I1012" s="28"/>
      <c r="J1012" s="28"/>
      <c r="K1012" s="28"/>
    </row>
    <row r="1013" spans="1:11" x14ac:dyDescent="0.25">
      <c r="A1013" s="28"/>
      <c r="B1013" s="28"/>
      <c r="C1013" s="28"/>
      <c r="D1013" s="28"/>
      <c r="E1013" s="28"/>
      <c r="F1013" s="28"/>
      <c r="G1013" s="28"/>
      <c r="H1013" s="28"/>
      <c r="I1013" s="28"/>
      <c r="J1013" s="28"/>
      <c r="K1013" s="28"/>
    </row>
    <row r="1014" spans="1:11" x14ac:dyDescent="0.25">
      <c r="A1014" s="28"/>
      <c r="B1014" s="28"/>
      <c r="C1014" s="28"/>
      <c r="D1014" s="28"/>
      <c r="E1014" s="28"/>
      <c r="F1014" s="28"/>
      <c r="G1014" s="28"/>
      <c r="H1014" s="28"/>
      <c r="I1014" s="28"/>
      <c r="J1014" s="28"/>
      <c r="K1014" s="28"/>
    </row>
    <row r="1015" spans="1:1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  <c r="K1015" s="28"/>
    </row>
    <row r="1016" spans="1:11" x14ac:dyDescent="0.25">
      <c r="A1016" s="28"/>
      <c r="B1016" s="28"/>
      <c r="C1016" s="28"/>
      <c r="D1016" s="28"/>
      <c r="E1016" s="28"/>
      <c r="F1016" s="28"/>
      <c r="G1016" s="28"/>
      <c r="H1016" s="28"/>
      <c r="I1016" s="28"/>
      <c r="J1016" s="28"/>
      <c r="K1016" s="28"/>
    </row>
    <row r="1017" spans="1:11" x14ac:dyDescent="0.25">
      <c r="A1017" s="28"/>
      <c r="B1017" s="28"/>
      <c r="C1017" s="28"/>
      <c r="D1017" s="28"/>
      <c r="E1017" s="28"/>
      <c r="F1017" s="28"/>
      <c r="G1017" s="28"/>
      <c r="H1017" s="28"/>
      <c r="I1017" s="28"/>
      <c r="J1017" s="28"/>
      <c r="K1017" s="28"/>
    </row>
    <row r="1018" spans="1:11" x14ac:dyDescent="0.25">
      <c r="A1018" s="28"/>
      <c r="B1018" s="28"/>
      <c r="C1018" s="28"/>
      <c r="D1018" s="28"/>
      <c r="E1018" s="28"/>
      <c r="F1018" s="28"/>
      <c r="G1018" s="28"/>
      <c r="H1018" s="28"/>
      <c r="I1018" s="28"/>
      <c r="J1018" s="28"/>
      <c r="K1018" s="28"/>
    </row>
    <row r="1019" spans="1:11" x14ac:dyDescent="0.25">
      <c r="A1019" s="28"/>
      <c r="B1019" s="28"/>
      <c r="C1019" s="28"/>
      <c r="D1019" s="28"/>
      <c r="E1019" s="28"/>
      <c r="F1019" s="28"/>
      <c r="G1019" s="28"/>
      <c r="H1019" s="28"/>
      <c r="I1019" s="28"/>
      <c r="J1019" s="28"/>
      <c r="K1019" s="28"/>
    </row>
    <row r="1020" spans="1:11" x14ac:dyDescent="0.25">
      <c r="A1020" s="28"/>
      <c r="B1020" s="28"/>
      <c r="C1020" s="28"/>
      <c r="D1020" s="28"/>
      <c r="E1020" s="28"/>
      <c r="F1020" s="28"/>
      <c r="G1020" s="28"/>
      <c r="H1020" s="28"/>
      <c r="I1020" s="28"/>
      <c r="J1020" s="28"/>
      <c r="K1020" s="28"/>
    </row>
    <row r="1021" spans="1:11" x14ac:dyDescent="0.25">
      <c r="A1021" s="28"/>
      <c r="B1021" s="28"/>
      <c r="C1021" s="28"/>
      <c r="D1021" s="28"/>
      <c r="E1021" s="28"/>
      <c r="F1021" s="28"/>
      <c r="G1021" s="28"/>
      <c r="H1021" s="28"/>
      <c r="I1021" s="28"/>
      <c r="J1021" s="28"/>
      <c r="K1021" s="28"/>
    </row>
    <row r="1022" spans="1:11" x14ac:dyDescent="0.25">
      <c r="A1022" s="28"/>
      <c r="B1022" s="28"/>
      <c r="C1022" s="28"/>
      <c r="D1022" s="28"/>
      <c r="E1022" s="28"/>
      <c r="F1022" s="28"/>
      <c r="G1022" s="28"/>
      <c r="H1022" s="28"/>
      <c r="I1022" s="28"/>
      <c r="J1022" s="28"/>
      <c r="K1022" s="28"/>
    </row>
    <row r="1023" spans="1:11" x14ac:dyDescent="0.25">
      <c r="A1023" s="28"/>
      <c r="B1023" s="28"/>
      <c r="C1023" s="28"/>
      <c r="D1023" s="28"/>
      <c r="E1023" s="28"/>
      <c r="F1023" s="28"/>
      <c r="G1023" s="28"/>
      <c r="H1023" s="28"/>
      <c r="I1023" s="28"/>
      <c r="J1023" s="28"/>
      <c r="K1023" s="28"/>
    </row>
    <row r="1024" spans="1:11" x14ac:dyDescent="0.25">
      <c r="A1024" s="28"/>
      <c r="B1024" s="28"/>
      <c r="C1024" s="28"/>
      <c r="D1024" s="28"/>
      <c r="E1024" s="28"/>
      <c r="F1024" s="28"/>
      <c r="G1024" s="28"/>
      <c r="H1024" s="28"/>
      <c r="I1024" s="28"/>
      <c r="J1024" s="28"/>
      <c r="K1024" s="28"/>
    </row>
    <row r="1025" spans="1:1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  <c r="K1025" s="28"/>
    </row>
    <row r="1026" spans="1:11" x14ac:dyDescent="0.25">
      <c r="A1026" s="28"/>
      <c r="B1026" s="28"/>
      <c r="C1026" s="28"/>
      <c r="D1026" s="28"/>
      <c r="E1026" s="28"/>
      <c r="F1026" s="28"/>
      <c r="G1026" s="28"/>
      <c r="H1026" s="28"/>
      <c r="I1026" s="28"/>
      <c r="J1026" s="28"/>
      <c r="K1026" s="28"/>
    </row>
    <row r="1027" spans="1:11" x14ac:dyDescent="0.25">
      <c r="A1027" s="28"/>
      <c r="B1027" s="28"/>
      <c r="C1027" s="28"/>
      <c r="D1027" s="28"/>
      <c r="E1027" s="28"/>
      <c r="F1027" s="28"/>
      <c r="G1027" s="28"/>
      <c r="H1027" s="28"/>
      <c r="I1027" s="28"/>
      <c r="J1027" s="28"/>
      <c r="K1027" s="28"/>
    </row>
    <row r="1028" spans="1:11" x14ac:dyDescent="0.25">
      <c r="A1028" s="28"/>
      <c r="B1028" s="28"/>
      <c r="C1028" s="28"/>
      <c r="D1028" s="28"/>
      <c r="E1028" s="28"/>
      <c r="F1028" s="28"/>
      <c r="G1028" s="28"/>
      <c r="H1028" s="28"/>
      <c r="I1028" s="28"/>
      <c r="J1028" s="28"/>
      <c r="K1028" s="28"/>
    </row>
    <row r="1029" spans="1:11" x14ac:dyDescent="0.25">
      <c r="A1029" s="28"/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spans="1:11" x14ac:dyDescent="0.25">
      <c r="A1030" s="28"/>
      <c r="B1030" s="28"/>
      <c r="C1030" s="28"/>
      <c r="D1030" s="28"/>
      <c r="E1030" s="28"/>
      <c r="F1030" s="28"/>
      <c r="G1030" s="28"/>
      <c r="H1030" s="28"/>
      <c r="I1030" s="28"/>
      <c r="J1030" s="28"/>
      <c r="K1030" s="28"/>
    </row>
    <row r="1031" spans="1:11" x14ac:dyDescent="0.25">
      <c r="A1031" s="28"/>
      <c r="B1031" s="28"/>
      <c r="C1031" s="28"/>
      <c r="D1031" s="28"/>
      <c r="E1031" s="28"/>
      <c r="F1031" s="28"/>
      <c r="G1031" s="28"/>
      <c r="H1031" s="28"/>
      <c r="I1031" s="28"/>
      <c r="J1031" s="28"/>
      <c r="K1031" s="28"/>
    </row>
    <row r="1032" spans="1:11" x14ac:dyDescent="0.25">
      <c r="A1032" s="28"/>
      <c r="B1032" s="28"/>
      <c r="C1032" s="28"/>
      <c r="D1032" s="28"/>
      <c r="E1032" s="28"/>
      <c r="F1032" s="28"/>
      <c r="G1032" s="28"/>
      <c r="H1032" s="28"/>
      <c r="I1032" s="28"/>
      <c r="J1032" s="28"/>
      <c r="K1032" s="28"/>
    </row>
    <row r="1033" spans="1:11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  <c r="K1033" s="28"/>
    </row>
    <row r="1034" spans="1:11" x14ac:dyDescent="0.25">
      <c r="A1034" s="28"/>
      <c r="B1034" s="28"/>
      <c r="C1034" s="28"/>
      <c r="D1034" s="28"/>
      <c r="E1034" s="28"/>
      <c r="F1034" s="28"/>
      <c r="G1034" s="28"/>
      <c r="H1034" s="28"/>
      <c r="I1034" s="28"/>
      <c r="J1034" s="28"/>
      <c r="K1034" s="28"/>
    </row>
    <row r="1035" spans="1:11" x14ac:dyDescent="0.25">
      <c r="A1035" s="28"/>
      <c r="B1035" s="28"/>
      <c r="C1035" s="28"/>
      <c r="D1035" s="28"/>
      <c r="E1035" s="28"/>
      <c r="F1035" s="28"/>
      <c r="G1035" s="28"/>
      <c r="H1035" s="28"/>
      <c r="I1035" s="28"/>
      <c r="J1035" s="28"/>
      <c r="K1035" s="28"/>
    </row>
    <row r="1036" spans="1:11" x14ac:dyDescent="0.25">
      <c r="A1036" s="28"/>
      <c r="B1036" s="28"/>
      <c r="C1036" s="28"/>
      <c r="D1036" s="28"/>
      <c r="E1036" s="28"/>
      <c r="F1036" s="28"/>
      <c r="G1036" s="28"/>
      <c r="H1036" s="28"/>
      <c r="I1036" s="28"/>
      <c r="J1036" s="28"/>
      <c r="K1036" s="28"/>
    </row>
    <row r="1037" spans="1:11" x14ac:dyDescent="0.25">
      <c r="A1037" s="28"/>
      <c r="B1037" s="28"/>
      <c r="C1037" s="28"/>
      <c r="D1037" s="28"/>
      <c r="E1037" s="28"/>
      <c r="F1037" s="28"/>
      <c r="G1037" s="28"/>
      <c r="H1037" s="28"/>
      <c r="I1037" s="28"/>
      <c r="J1037" s="28"/>
      <c r="K1037" s="28"/>
    </row>
    <row r="1038" spans="1:11" x14ac:dyDescent="0.25">
      <c r="A1038" s="28"/>
      <c r="B1038" s="28"/>
      <c r="C1038" s="28"/>
      <c r="D1038" s="28"/>
      <c r="E1038" s="28"/>
      <c r="F1038" s="28"/>
      <c r="G1038" s="28"/>
      <c r="H1038" s="28"/>
      <c r="I1038" s="28"/>
      <c r="J1038" s="28"/>
      <c r="K1038" s="28"/>
    </row>
    <row r="1039" spans="1:11" x14ac:dyDescent="0.25">
      <c r="A1039" s="28"/>
      <c r="B1039" s="28"/>
      <c r="C1039" s="28"/>
      <c r="D1039" s="28"/>
      <c r="E1039" s="28"/>
      <c r="F1039" s="28"/>
      <c r="G1039" s="28"/>
      <c r="H1039" s="28"/>
      <c r="I1039" s="28"/>
      <c r="J1039" s="28"/>
      <c r="K1039" s="28"/>
    </row>
    <row r="1040" spans="1:11" x14ac:dyDescent="0.25">
      <c r="A1040" s="28"/>
      <c r="B1040" s="28"/>
      <c r="C1040" s="28"/>
      <c r="D1040" s="28"/>
      <c r="E1040" s="28"/>
      <c r="F1040" s="28"/>
      <c r="G1040" s="28"/>
      <c r="H1040" s="28"/>
      <c r="I1040" s="28"/>
      <c r="J1040" s="28"/>
      <c r="K1040" s="28"/>
    </row>
    <row r="1041" spans="1:11" x14ac:dyDescent="0.25">
      <c r="A1041" s="28"/>
      <c r="B1041" s="28"/>
      <c r="C1041" s="28"/>
      <c r="D1041" s="28"/>
      <c r="E1041" s="28"/>
      <c r="F1041" s="28"/>
      <c r="G1041" s="28"/>
      <c r="H1041" s="28"/>
      <c r="I1041" s="28"/>
      <c r="J1041" s="28"/>
      <c r="K1041" s="28"/>
    </row>
    <row r="1042" spans="1:11" x14ac:dyDescent="0.25">
      <c r="A1042" s="28"/>
      <c r="B1042" s="28"/>
      <c r="C1042" s="28"/>
      <c r="D1042" s="28"/>
      <c r="E1042" s="28"/>
      <c r="F1042" s="28"/>
      <c r="G1042" s="28"/>
      <c r="H1042" s="28"/>
      <c r="I1042" s="28"/>
      <c r="J1042" s="28"/>
      <c r="K1042" s="28"/>
    </row>
    <row r="1043" spans="1:11" x14ac:dyDescent="0.25">
      <c r="A1043" s="28"/>
      <c r="B1043" s="28"/>
      <c r="C1043" s="28"/>
      <c r="D1043" s="28"/>
      <c r="E1043" s="28"/>
      <c r="F1043" s="28"/>
      <c r="G1043" s="28"/>
      <c r="H1043" s="28"/>
      <c r="I1043" s="28"/>
      <c r="J1043" s="28"/>
      <c r="K1043" s="28"/>
    </row>
    <row r="1044" spans="1:11" x14ac:dyDescent="0.25">
      <c r="A1044" s="28"/>
      <c r="B1044" s="28"/>
      <c r="C1044" s="28"/>
      <c r="D1044" s="28"/>
      <c r="E1044" s="28"/>
      <c r="F1044" s="28"/>
      <c r="G1044" s="28"/>
      <c r="H1044" s="28"/>
      <c r="I1044" s="28"/>
      <c r="J1044" s="28"/>
      <c r="K1044" s="28"/>
    </row>
    <row r="1045" spans="1:1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  <c r="K1045" s="28"/>
    </row>
    <row r="1046" spans="1:11" x14ac:dyDescent="0.25">
      <c r="A1046" s="28"/>
      <c r="B1046" s="28"/>
      <c r="C1046" s="28"/>
      <c r="D1046" s="28"/>
      <c r="E1046" s="28"/>
      <c r="F1046" s="28"/>
      <c r="G1046" s="28"/>
      <c r="H1046" s="28"/>
      <c r="I1046" s="28"/>
      <c r="J1046" s="28"/>
      <c r="K1046" s="28"/>
    </row>
    <row r="1047" spans="1:11" x14ac:dyDescent="0.25">
      <c r="A1047" s="28"/>
      <c r="B1047" s="28"/>
      <c r="C1047" s="28"/>
      <c r="D1047" s="28"/>
      <c r="E1047" s="28"/>
      <c r="F1047" s="28"/>
      <c r="G1047" s="28"/>
      <c r="H1047" s="28"/>
      <c r="I1047" s="28"/>
      <c r="J1047" s="28"/>
      <c r="K1047" s="28"/>
    </row>
    <row r="1048" spans="1:11" x14ac:dyDescent="0.25">
      <c r="A1048" s="28"/>
      <c r="B1048" s="28"/>
      <c r="C1048" s="28"/>
      <c r="D1048" s="28"/>
      <c r="E1048" s="28"/>
      <c r="F1048" s="28"/>
      <c r="G1048" s="28"/>
      <c r="H1048" s="28"/>
      <c r="I1048" s="28"/>
      <c r="J1048" s="28"/>
      <c r="K1048" s="28"/>
    </row>
    <row r="1049" spans="1:11" x14ac:dyDescent="0.25">
      <c r="A1049" s="28"/>
      <c r="B1049" s="28"/>
      <c r="C1049" s="28"/>
      <c r="D1049" s="28"/>
      <c r="E1049" s="28"/>
      <c r="F1049" s="28"/>
      <c r="G1049" s="28"/>
      <c r="H1049" s="28"/>
      <c r="I1049" s="28"/>
      <c r="J1049" s="28"/>
      <c r="K1049" s="28"/>
    </row>
    <row r="1050" spans="1:11" x14ac:dyDescent="0.25">
      <c r="A1050" s="28"/>
      <c r="B1050" s="28"/>
      <c r="C1050" s="28"/>
      <c r="D1050" s="28"/>
      <c r="E1050" s="28"/>
      <c r="F1050" s="28"/>
      <c r="G1050" s="28"/>
      <c r="H1050" s="28"/>
      <c r="I1050" s="28"/>
      <c r="J1050" s="28"/>
      <c r="K1050" s="28"/>
    </row>
    <row r="1051" spans="1:11" x14ac:dyDescent="0.25">
      <c r="A1051" s="28"/>
      <c r="B1051" s="28"/>
      <c r="C1051" s="28"/>
      <c r="D1051" s="28"/>
      <c r="E1051" s="28"/>
      <c r="F1051" s="28"/>
      <c r="G1051" s="28"/>
      <c r="H1051" s="28"/>
      <c r="I1051" s="28"/>
      <c r="J1051" s="28"/>
      <c r="K1051" s="28"/>
    </row>
    <row r="1052" spans="1:11" x14ac:dyDescent="0.25">
      <c r="A1052" s="28"/>
      <c r="B1052" s="28"/>
      <c r="C1052" s="28"/>
      <c r="D1052" s="28"/>
      <c r="E1052" s="28"/>
      <c r="F1052" s="28"/>
      <c r="G1052" s="28"/>
      <c r="H1052" s="28"/>
      <c r="I1052" s="28"/>
      <c r="J1052" s="28"/>
      <c r="K1052" s="28"/>
    </row>
    <row r="1053" spans="1:11" x14ac:dyDescent="0.25">
      <c r="A1053" s="28"/>
      <c r="B1053" s="28"/>
      <c r="C1053" s="28"/>
      <c r="D1053" s="28"/>
      <c r="E1053" s="28"/>
      <c r="F1053" s="28"/>
      <c r="G1053" s="28"/>
      <c r="H1053" s="28"/>
      <c r="I1053" s="28"/>
      <c r="J1053" s="28"/>
      <c r="K1053" s="28"/>
    </row>
    <row r="1054" spans="1:11" x14ac:dyDescent="0.25">
      <c r="A1054" s="28"/>
      <c r="B1054" s="28"/>
      <c r="C1054" s="28"/>
      <c r="D1054" s="28"/>
      <c r="E1054" s="28"/>
      <c r="F1054" s="28"/>
      <c r="G1054" s="28"/>
      <c r="H1054" s="28"/>
      <c r="I1054" s="28"/>
      <c r="J1054" s="28"/>
      <c r="K1054" s="28"/>
    </row>
    <row r="1055" spans="1:11" x14ac:dyDescent="0.25">
      <c r="A1055" s="28"/>
      <c r="B1055" s="28"/>
      <c r="C1055" s="28"/>
      <c r="D1055" s="28"/>
      <c r="E1055" s="28"/>
      <c r="F1055" s="28"/>
      <c r="G1055" s="28"/>
      <c r="H1055" s="28"/>
      <c r="I1055" s="28"/>
      <c r="J1055" s="28"/>
      <c r="K1055" s="28"/>
    </row>
    <row r="1056" spans="1:1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  <c r="K1056" s="28"/>
    </row>
    <row r="1057" spans="1:11" x14ac:dyDescent="0.25">
      <c r="A1057" s="28"/>
      <c r="B1057" s="28"/>
      <c r="C1057" s="28"/>
      <c r="D1057" s="28"/>
      <c r="E1057" s="28"/>
      <c r="F1057" s="28"/>
      <c r="G1057" s="28"/>
      <c r="H1057" s="28"/>
      <c r="I1057" s="28"/>
      <c r="J1057" s="28"/>
      <c r="K1057" s="28"/>
    </row>
    <row r="1058" spans="1:11" x14ac:dyDescent="0.25">
      <c r="A1058" s="28"/>
      <c r="B1058" s="28"/>
      <c r="C1058" s="28"/>
      <c r="D1058" s="28"/>
      <c r="E1058" s="28"/>
      <c r="F1058" s="28"/>
      <c r="G1058" s="28"/>
      <c r="H1058" s="28"/>
      <c r="I1058" s="28"/>
      <c r="J1058" s="28"/>
      <c r="K1058" s="28"/>
    </row>
    <row r="1059" spans="1:11" x14ac:dyDescent="0.25">
      <c r="A1059" s="28"/>
      <c r="B1059" s="28"/>
      <c r="C1059" s="28"/>
      <c r="D1059" s="28"/>
      <c r="E1059" s="28"/>
      <c r="F1059" s="28"/>
      <c r="G1059" s="28"/>
      <c r="H1059" s="28"/>
      <c r="I1059" s="28"/>
      <c r="J1059" s="28"/>
      <c r="K1059" s="28"/>
    </row>
    <row r="1060" spans="1:11" x14ac:dyDescent="0.25">
      <c r="A1060" s="28"/>
      <c r="B1060" s="28"/>
      <c r="C1060" s="28"/>
      <c r="D1060" s="28"/>
      <c r="E1060" s="28"/>
      <c r="F1060" s="28"/>
      <c r="G1060" s="28"/>
      <c r="H1060" s="28"/>
      <c r="I1060" s="28"/>
      <c r="J1060" s="28"/>
      <c r="K1060" s="28"/>
    </row>
    <row r="1061" spans="1:11" x14ac:dyDescent="0.25">
      <c r="A1061" s="28"/>
      <c r="B1061" s="28"/>
      <c r="C1061" s="28"/>
      <c r="D1061" s="28"/>
      <c r="E1061" s="28"/>
      <c r="F1061" s="28"/>
      <c r="G1061" s="28"/>
      <c r="H1061" s="28"/>
      <c r="I1061" s="28"/>
      <c r="J1061" s="28"/>
      <c r="K1061" s="28"/>
    </row>
    <row r="1062" spans="1:11" x14ac:dyDescent="0.25">
      <c r="A1062" s="28"/>
      <c r="B1062" s="28"/>
      <c r="C1062" s="28"/>
      <c r="D1062" s="28"/>
      <c r="E1062" s="28"/>
      <c r="F1062" s="28"/>
      <c r="G1062" s="28"/>
      <c r="H1062" s="28"/>
      <c r="I1062" s="28"/>
      <c r="J1062" s="28"/>
      <c r="K1062" s="28"/>
    </row>
    <row r="1063" spans="1:11" x14ac:dyDescent="0.25">
      <c r="A1063" s="28"/>
      <c r="B1063" s="28"/>
      <c r="C1063" s="28"/>
      <c r="D1063" s="28"/>
      <c r="E1063" s="28"/>
      <c r="F1063" s="28"/>
      <c r="G1063" s="28"/>
      <c r="H1063" s="28"/>
      <c r="I1063" s="28"/>
      <c r="J1063" s="28"/>
      <c r="K1063" s="28"/>
    </row>
    <row r="1064" spans="1:11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  <c r="K1064" s="28"/>
    </row>
    <row r="1065" spans="1:11" x14ac:dyDescent="0.25">
      <c r="A1065" s="28"/>
      <c r="B1065" s="28"/>
      <c r="C1065" s="28"/>
      <c r="D1065" s="28"/>
      <c r="E1065" s="28"/>
      <c r="F1065" s="28"/>
      <c r="G1065" s="28"/>
      <c r="H1065" s="28"/>
      <c r="I1065" s="28"/>
      <c r="J1065" s="28"/>
      <c r="K1065" s="28"/>
    </row>
    <row r="1066" spans="1:11" x14ac:dyDescent="0.25">
      <c r="A1066" s="28"/>
      <c r="B1066" s="28"/>
      <c r="C1066" s="28"/>
      <c r="D1066" s="28"/>
      <c r="E1066" s="28"/>
      <c r="F1066" s="28"/>
      <c r="G1066" s="28"/>
      <c r="H1066" s="28"/>
      <c r="I1066" s="28"/>
      <c r="J1066" s="28"/>
      <c r="K1066" s="28"/>
    </row>
    <row r="1067" spans="1:1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  <c r="K1067" s="28"/>
    </row>
    <row r="1068" spans="1:11" x14ac:dyDescent="0.25">
      <c r="A1068" s="28"/>
      <c r="B1068" s="28"/>
      <c r="C1068" s="28"/>
      <c r="D1068" s="28"/>
      <c r="E1068" s="28"/>
      <c r="F1068" s="28"/>
      <c r="G1068" s="28"/>
      <c r="H1068" s="28"/>
      <c r="I1068" s="28"/>
      <c r="J1068" s="28"/>
      <c r="K1068" s="28"/>
    </row>
    <row r="1069" spans="1:11" x14ac:dyDescent="0.25">
      <c r="A1069" s="28"/>
      <c r="B1069" s="28"/>
      <c r="C1069" s="28"/>
      <c r="D1069" s="28"/>
      <c r="E1069" s="28"/>
      <c r="F1069" s="28"/>
      <c r="G1069" s="28"/>
      <c r="H1069" s="28"/>
      <c r="I1069" s="28"/>
      <c r="J1069" s="28"/>
      <c r="K1069" s="28"/>
    </row>
    <row r="1070" spans="1:11" x14ac:dyDescent="0.25">
      <c r="A1070" s="28"/>
      <c r="B1070" s="28"/>
      <c r="C1070" s="28"/>
      <c r="D1070" s="28"/>
      <c r="E1070" s="28"/>
      <c r="F1070" s="28"/>
      <c r="G1070" s="28"/>
      <c r="H1070" s="28"/>
      <c r="I1070" s="28"/>
      <c r="J1070" s="28"/>
      <c r="K1070" s="28"/>
    </row>
    <row r="1071" spans="1:11" x14ac:dyDescent="0.25">
      <c r="A1071" s="28"/>
      <c r="B1071" s="28"/>
      <c r="C1071" s="28"/>
      <c r="D1071" s="28"/>
      <c r="E1071" s="28"/>
      <c r="F1071" s="28"/>
      <c r="G1071" s="28"/>
      <c r="H1071" s="28"/>
      <c r="I1071" s="28"/>
      <c r="J1071" s="28"/>
      <c r="K1071" s="28"/>
    </row>
    <row r="1072" spans="1:11" x14ac:dyDescent="0.25">
      <c r="A1072" s="28"/>
      <c r="B1072" s="28"/>
      <c r="C1072" s="28"/>
      <c r="D1072" s="28"/>
      <c r="E1072" s="28"/>
      <c r="F1072" s="28"/>
      <c r="G1072" s="28"/>
      <c r="H1072" s="28"/>
      <c r="I1072" s="28"/>
      <c r="J1072" s="28"/>
      <c r="K1072" s="28"/>
    </row>
    <row r="1073" spans="1:11" x14ac:dyDescent="0.25">
      <c r="A1073" s="28"/>
      <c r="B1073" s="28"/>
      <c r="C1073" s="28"/>
      <c r="D1073" s="28"/>
      <c r="E1073" s="28"/>
      <c r="F1073" s="28"/>
      <c r="G1073" s="28"/>
      <c r="H1073" s="28"/>
      <c r="I1073" s="28"/>
      <c r="J1073" s="28"/>
      <c r="K1073" s="28"/>
    </row>
    <row r="1074" spans="1:11" x14ac:dyDescent="0.25">
      <c r="A1074" s="28"/>
      <c r="B1074" s="28"/>
      <c r="C1074" s="28"/>
      <c r="D1074" s="28"/>
      <c r="E1074" s="28"/>
      <c r="F1074" s="28"/>
      <c r="G1074" s="28"/>
      <c r="H1074" s="28"/>
      <c r="I1074" s="28"/>
      <c r="J1074" s="28"/>
      <c r="K1074" s="28"/>
    </row>
    <row r="1075" spans="1:11" x14ac:dyDescent="0.25">
      <c r="A1075" s="28"/>
      <c r="B1075" s="28"/>
      <c r="C1075" s="28"/>
      <c r="D1075" s="28"/>
      <c r="E1075" s="28"/>
      <c r="F1075" s="28"/>
      <c r="G1075" s="28"/>
      <c r="H1075" s="28"/>
      <c r="I1075" s="28"/>
      <c r="J1075" s="28"/>
      <c r="K1075" s="28"/>
    </row>
    <row r="1076" spans="1:11" x14ac:dyDescent="0.25">
      <c r="A1076" s="28"/>
      <c r="B1076" s="28"/>
      <c r="C1076" s="28"/>
      <c r="D1076" s="28"/>
      <c r="E1076" s="28"/>
      <c r="F1076" s="28"/>
      <c r="G1076" s="28"/>
      <c r="H1076" s="28"/>
      <c r="I1076" s="28"/>
      <c r="J1076" s="28"/>
      <c r="K1076" s="28"/>
    </row>
    <row r="1077" spans="1:11" x14ac:dyDescent="0.25">
      <c r="A1077" s="28"/>
      <c r="B1077" s="28"/>
      <c r="C1077" s="28"/>
      <c r="D1077" s="28"/>
      <c r="E1077" s="28"/>
      <c r="F1077" s="28"/>
      <c r="G1077" s="28"/>
      <c r="H1077" s="28"/>
      <c r="I1077" s="28"/>
      <c r="J1077" s="28"/>
      <c r="K1077" s="28"/>
    </row>
    <row r="1078" spans="1:1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  <c r="K1078" s="28"/>
    </row>
    <row r="1079" spans="1:11" x14ac:dyDescent="0.25">
      <c r="A1079" s="28"/>
      <c r="B1079" s="28"/>
      <c r="C1079" s="28"/>
      <c r="D1079" s="28"/>
      <c r="E1079" s="28"/>
      <c r="F1079" s="28"/>
      <c r="G1079" s="28"/>
      <c r="H1079" s="28"/>
      <c r="I1079" s="28"/>
      <c r="J1079" s="28"/>
      <c r="K1079" s="28"/>
    </row>
    <row r="1080" spans="1:11" x14ac:dyDescent="0.25">
      <c r="A1080" s="28"/>
      <c r="B1080" s="28"/>
      <c r="C1080" s="28"/>
      <c r="D1080" s="28"/>
      <c r="E1080" s="28"/>
      <c r="F1080" s="28"/>
      <c r="G1080" s="28"/>
      <c r="H1080" s="28"/>
      <c r="I1080" s="28"/>
      <c r="J1080" s="28"/>
      <c r="K1080" s="28"/>
    </row>
    <row r="1081" spans="1:11" x14ac:dyDescent="0.25">
      <c r="A1081" s="28"/>
      <c r="B1081" s="28"/>
      <c r="C1081" s="28"/>
      <c r="D1081" s="28"/>
      <c r="E1081" s="28"/>
      <c r="F1081" s="28"/>
      <c r="G1081" s="28"/>
      <c r="H1081" s="28"/>
      <c r="I1081" s="28"/>
      <c r="J1081" s="28"/>
      <c r="K1081" s="28"/>
    </row>
    <row r="1082" spans="1:11" x14ac:dyDescent="0.25">
      <c r="A1082" s="28"/>
      <c r="B1082" s="28"/>
      <c r="C1082" s="28"/>
      <c r="D1082" s="28"/>
      <c r="E1082" s="28"/>
      <c r="F1082" s="28"/>
      <c r="G1082" s="28"/>
      <c r="H1082" s="28"/>
      <c r="I1082" s="28"/>
      <c r="J1082" s="28"/>
      <c r="K1082" s="28"/>
    </row>
    <row r="1083" spans="1:11" x14ac:dyDescent="0.25">
      <c r="A1083" s="28"/>
      <c r="B1083" s="28"/>
      <c r="C1083" s="28"/>
      <c r="D1083" s="28"/>
      <c r="E1083" s="28"/>
      <c r="F1083" s="28"/>
      <c r="G1083" s="28"/>
      <c r="H1083" s="28"/>
      <c r="I1083" s="28"/>
      <c r="J1083" s="28"/>
      <c r="K1083" s="28"/>
    </row>
    <row r="1084" spans="1:11" x14ac:dyDescent="0.25">
      <c r="A1084" s="28"/>
      <c r="B1084" s="28"/>
      <c r="C1084" s="28"/>
      <c r="D1084" s="28"/>
      <c r="E1084" s="28"/>
      <c r="F1084" s="28"/>
      <c r="G1084" s="28"/>
      <c r="H1084" s="28"/>
      <c r="I1084" s="28"/>
      <c r="J1084" s="28"/>
      <c r="K1084" s="28"/>
    </row>
    <row r="1085" spans="1:11" x14ac:dyDescent="0.25">
      <c r="A1085" s="28"/>
      <c r="B1085" s="28"/>
      <c r="C1085" s="28"/>
      <c r="D1085" s="28"/>
      <c r="E1085" s="28"/>
      <c r="F1085" s="28"/>
      <c r="G1085" s="28"/>
      <c r="H1085" s="28"/>
      <c r="I1085" s="28"/>
      <c r="J1085" s="28"/>
      <c r="K1085" s="28"/>
    </row>
    <row r="1086" spans="1:11" x14ac:dyDescent="0.25">
      <c r="A1086" s="28"/>
      <c r="B1086" s="28"/>
      <c r="C1086" s="28"/>
      <c r="D1086" s="28"/>
      <c r="E1086" s="28"/>
      <c r="F1086" s="28"/>
      <c r="G1086" s="28"/>
      <c r="H1086" s="28"/>
      <c r="I1086" s="28"/>
      <c r="J1086" s="28"/>
      <c r="K1086" s="28"/>
    </row>
    <row r="1087" spans="1:11" x14ac:dyDescent="0.25">
      <c r="A1087" s="28"/>
      <c r="B1087" s="28"/>
      <c r="C1087" s="28"/>
      <c r="D1087" s="28"/>
      <c r="E1087" s="28"/>
      <c r="F1087" s="28"/>
      <c r="G1087" s="28"/>
      <c r="H1087" s="28"/>
      <c r="I1087" s="28"/>
      <c r="J1087" s="28"/>
      <c r="K1087" s="28"/>
    </row>
    <row r="1088" spans="1:11" x14ac:dyDescent="0.25">
      <c r="A1088" s="28"/>
      <c r="B1088" s="28"/>
      <c r="C1088" s="28"/>
      <c r="D1088" s="28"/>
      <c r="E1088" s="28"/>
      <c r="F1088" s="28"/>
      <c r="G1088" s="28"/>
      <c r="H1088" s="28"/>
      <c r="I1088" s="28"/>
      <c r="J1088" s="28"/>
      <c r="K1088" s="28"/>
    </row>
    <row r="1089" spans="1:1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  <c r="K1089" s="28"/>
    </row>
    <row r="1090" spans="1:11" x14ac:dyDescent="0.25">
      <c r="A1090" s="28"/>
      <c r="B1090" s="28"/>
      <c r="C1090" s="28"/>
      <c r="D1090" s="28"/>
      <c r="E1090" s="28"/>
      <c r="F1090" s="28"/>
      <c r="G1090" s="28"/>
      <c r="H1090" s="28"/>
      <c r="I1090" s="28"/>
      <c r="J1090" s="28"/>
      <c r="K1090" s="28"/>
    </row>
    <row r="1091" spans="1:11" x14ac:dyDescent="0.25">
      <c r="A1091" s="28"/>
      <c r="B1091" s="28"/>
      <c r="C1091" s="28"/>
      <c r="D1091" s="28"/>
      <c r="E1091" s="28"/>
      <c r="F1091" s="28"/>
      <c r="G1091" s="28"/>
      <c r="H1091" s="28"/>
      <c r="I1091" s="28"/>
      <c r="J1091" s="28"/>
      <c r="K1091" s="28"/>
    </row>
    <row r="1092" spans="1:11" x14ac:dyDescent="0.25">
      <c r="A1092" s="28"/>
      <c r="B1092" s="28"/>
      <c r="C1092" s="28"/>
      <c r="D1092" s="28"/>
      <c r="E1092" s="28"/>
      <c r="F1092" s="28"/>
      <c r="G1092" s="28"/>
      <c r="H1092" s="28"/>
      <c r="I1092" s="28"/>
      <c r="J1092" s="28"/>
      <c r="K1092" s="28"/>
    </row>
    <row r="1093" spans="1:11" x14ac:dyDescent="0.25">
      <c r="A1093" s="28"/>
      <c r="B1093" s="28"/>
      <c r="C1093" s="28"/>
      <c r="D1093" s="28"/>
      <c r="E1093" s="28"/>
      <c r="F1093" s="28"/>
      <c r="G1093" s="28"/>
      <c r="H1093" s="28"/>
      <c r="I1093" s="28"/>
      <c r="J1093" s="28"/>
      <c r="K1093" s="28"/>
    </row>
    <row r="1094" spans="1:11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  <c r="K1094" s="28"/>
    </row>
    <row r="1095" spans="1:11" x14ac:dyDescent="0.25">
      <c r="A1095" s="28"/>
      <c r="B1095" s="28"/>
      <c r="C1095" s="28"/>
      <c r="D1095" s="28"/>
      <c r="E1095" s="28"/>
      <c r="F1095" s="28"/>
      <c r="G1095" s="28"/>
      <c r="H1095" s="28"/>
      <c r="I1095" s="28"/>
      <c r="J1095" s="28"/>
      <c r="K1095" s="28"/>
    </row>
    <row r="1096" spans="1:11" x14ac:dyDescent="0.25">
      <c r="A1096" s="28"/>
      <c r="B1096" s="28"/>
      <c r="C1096" s="28"/>
      <c r="D1096" s="28"/>
      <c r="E1096" s="28"/>
      <c r="F1096" s="28"/>
      <c r="G1096" s="28"/>
      <c r="H1096" s="28"/>
      <c r="I1096" s="28"/>
      <c r="J1096" s="28"/>
      <c r="K1096" s="28"/>
    </row>
    <row r="1097" spans="1:11" x14ac:dyDescent="0.25">
      <c r="A1097" s="28"/>
      <c r="B1097" s="28"/>
      <c r="C1097" s="28"/>
      <c r="D1097" s="28"/>
      <c r="E1097" s="28"/>
      <c r="F1097" s="28"/>
      <c r="G1097" s="28"/>
      <c r="H1097" s="28"/>
      <c r="I1097" s="28"/>
      <c r="J1097" s="28"/>
      <c r="K1097" s="28"/>
    </row>
    <row r="1098" spans="1:11" x14ac:dyDescent="0.25">
      <c r="A1098" s="28"/>
      <c r="B1098" s="28"/>
      <c r="C1098" s="28"/>
      <c r="D1098" s="28"/>
      <c r="E1098" s="28"/>
      <c r="F1098" s="28"/>
      <c r="G1098" s="28"/>
      <c r="H1098" s="28"/>
      <c r="I1098" s="28"/>
      <c r="J1098" s="28"/>
      <c r="K1098" s="28"/>
    </row>
    <row r="1099" spans="1:11" x14ac:dyDescent="0.25">
      <c r="A1099" s="28"/>
      <c r="B1099" s="28"/>
      <c r="C1099" s="28"/>
      <c r="D1099" s="28"/>
      <c r="E1099" s="28"/>
      <c r="F1099" s="28"/>
      <c r="G1099" s="28"/>
      <c r="H1099" s="28"/>
      <c r="I1099" s="28"/>
      <c r="J1099" s="28"/>
      <c r="K1099" s="28"/>
    </row>
    <row r="1100" spans="1:1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  <c r="K1100" s="28"/>
    </row>
    <row r="1101" spans="1:11" x14ac:dyDescent="0.25">
      <c r="A1101" s="28"/>
      <c r="B1101" s="28"/>
      <c r="C1101" s="28"/>
      <c r="D1101" s="28"/>
      <c r="E1101" s="28"/>
      <c r="F1101" s="28"/>
      <c r="G1101" s="28"/>
      <c r="H1101" s="28"/>
      <c r="I1101" s="28"/>
      <c r="J1101" s="28"/>
      <c r="K1101" s="28"/>
    </row>
    <row r="1102" spans="1:11" x14ac:dyDescent="0.25">
      <c r="A1102" s="28"/>
      <c r="B1102" s="28"/>
      <c r="C1102" s="28"/>
      <c r="D1102" s="28"/>
      <c r="E1102" s="28"/>
      <c r="F1102" s="28"/>
      <c r="G1102" s="28"/>
      <c r="H1102" s="28"/>
      <c r="I1102" s="28"/>
      <c r="J1102" s="28"/>
      <c r="K1102" s="28"/>
    </row>
    <row r="1103" spans="1:11" x14ac:dyDescent="0.25">
      <c r="A1103" s="28"/>
      <c r="B1103" s="28"/>
      <c r="C1103" s="28"/>
      <c r="D1103" s="28"/>
      <c r="E1103" s="28"/>
      <c r="F1103" s="28"/>
      <c r="G1103" s="28"/>
      <c r="H1103" s="28"/>
      <c r="I1103" s="28"/>
      <c r="J1103" s="28"/>
      <c r="K1103" s="28"/>
    </row>
    <row r="1104" spans="1:11" x14ac:dyDescent="0.25">
      <c r="A1104" s="28"/>
      <c r="B1104" s="28"/>
      <c r="C1104" s="28"/>
      <c r="D1104" s="28"/>
      <c r="E1104" s="28"/>
      <c r="F1104" s="28"/>
      <c r="G1104" s="28"/>
      <c r="H1104" s="28"/>
      <c r="I1104" s="28"/>
      <c r="J1104" s="28"/>
      <c r="K1104" s="28"/>
    </row>
    <row r="1105" spans="1:11" x14ac:dyDescent="0.25">
      <c r="A1105" s="28"/>
      <c r="B1105" s="28"/>
      <c r="C1105" s="28"/>
      <c r="D1105" s="28"/>
      <c r="E1105" s="28"/>
      <c r="F1105" s="28"/>
      <c r="G1105" s="28"/>
      <c r="H1105" s="28"/>
      <c r="I1105" s="28"/>
      <c r="J1105" s="28"/>
      <c r="K1105" s="28"/>
    </row>
    <row r="1106" spans="1:11" x14ac:dyDescent="0.25">
      <c r="A1106" s="28"/>
      <c r="B1106" s="28"/>
      <c r="C1106" s="28"/>
      <c r="D1106" s="28"/>
      <c r="E1106" s="28"/>
      <c r="F1106" s="28"/>
      <c r="G1106" s="28"/>
      <c r="H1106" s="28"/>
      <c r="I1106" s="28"/>
      <c r="J1106" s="28"/>
      <c r="K1106" s="28"/>
    </row>
    <row r="1107" spans="1:11" x14ac:dyDescent="0.25">
      <c r="A1107" s="28"/>
      <c r="B1107" s="28"/>
      <c r="C1107" s="28"/>
      <c r="D1107" s="28"/>
      <c r="E1107" s="28"/>
      <c r="F1107" s="28"/>
      <c r="G1107" s="28"/>
      <c r="H1107" s="28"/>
      <c r="I1107" s="28"/>
      <c r="J1107" s="28"/>
      <c r="K1107" s="28"/>
    </row>
    <row r="1108" spans="1:11" x14ac:dyDescent="0.25">
      <c r="A1108" s="28"/>
      <c r="B1108" s="28"/>
      <c r="C1108" s="28"/>
      <c r="D1108" s="28"/>
      <c r="E1108" s="28"/>
      <c r="F1108" s="28"/>
      <c r="G1108" s="28"/>
      <c r="H1108" s="28"/>
      <c r="I1108" s="28"/>
      <c r="J1108" s="28"/>
      <c r="K1108" s="28"/>
    </row>
    <row r="1109" spans="1:11" x14ac:dyDescent="0.25">
      <c r="A1109" s="28"/>
      <c r="B1109" s="28"/>
      <c r="C1109" s="28"/>
      <c r="D1109" s="28"/>
      <c r="E1109" s="28"/>
      <c r="F1109" s="28"/>
      <c r="G1109" s="28"/>
      <c r="H1109" s="28"/>
      <c r="I1109" s="28"/>
      <c r="J1109" s="28"/>
      <c r="K1109" s="28"/>
    </row>
    <row r="1110" spans="1:11" x14ac:dyDescent="0.25">
      <c r="A1110" s="28"/>
      <c r="B1110" s="28"/>
      <c r="C1110" s="28"/>
      <c r="D1110" s="28"/>
      <c r="E1110" s="28"/>
      <c r="F1110" s="28"/>
      <c r="G1110" s="28"/>
      <c r="H1110" s="28"/>
      <c r="I1110" s="28"/>
      <c r="J1110" s="28"/>
      <c r="K1110" s="28"/>
    </row>
    <row r="1111" spans="1:1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  <c r="K1111" s="28"/>
    </row>
    <row r="1112" spans="1:11" x14ac:dyDescent="0.25">
      <c r="A1112" s="28"/>
      <c r="B1112" s="28"/>
      <c r="C1112" s="28"/>
      <c r="D1112" s="28"/>
      <c r="E1112" s="28"/>
      <c r="F1112" s="28"/>
      <c r="G1112" s="28"/>
      <c r="H1112" s="28"/>
      <c r="I1112" s="28"/>
      <c r="J1112" s="28"/>
      <c r="K1112" s="28"/>
    </row>
    <row r="1113" spans="1:11" x14ac:dyDescent="0.25">
      <c r="A1113" s="28"/>
      <c r="B1113" s="28"/>
      <c r="C1113" s="28"/>
      <c r="D1113" s="28"/>
      <c r="E1113" s="28"/>
      <c r="F1113" s="28"/>
      <c r="G1113" s="28"/>
      <c r="H1113" s="28"/>
      <c r="I1113" s="28"/>
      <c r="J1113" s="28"/>
      <c r="K1113" s="28"/>
    </row>
    <row r="1114" spans="1:11" x14ac:dyDescent="0.25">
      <c r="A1114" s="28"/>
      <c r="B1114" s="28"/>
      <c r="C1114" s="28"/>
      <c r="D1114" s="28"/>
      <c r="E1114" s="28"/>
      <c r="F1114" s="28"/>
      <c r="G1114" s="28"/>
      <c r="H1114" s="28"/>
      <c r="I1114" s="28"/>
      <c r="J1114" s="28"/>
      <c r="K1114" s="28"/>
    </row>
    <row r="1115" spans="1:11" x14ac:dyDescent="0.25">
      <c r="A1115" s="28"/>
      <c r="B1115" s="28"/>
      <c r="C1115" s="28"/>
      <c r="D1115" s="28"/>
      <c r="E1115" s="28"/>
      <c r="F1115" s="28"/>
      <c r="G1115" s="28"/>
      <c r="H1115" s="28"/>
      <c r="I1115" s="28"/>
      <c r="J1115" s="28"/>
      <c r="K1115" s="28"/>
    </row>
    <row r="1116" spans="1:11" x14ac:dyDescent="0.25">
      <c r="A1116" s="28"/>
      <c r="B1116" s="28"/>
      <c r="C1116" s="28"/>
      <c r="D1116" s="28"/>
      <c r="E1116" s="28"/>
      <c r="F1116" s="28"/>
      <c r="G1116" s="28"/>
      <c r="H1116" s="28"/>
      <c r="I1116" s="28"/>
      <c r="J1116" s="28"/>
      <c r="K1116" s="28"/>
    </row>
    <row r="1117" spans="1:11" x14ac:dyDescent="0.25">
      <c r="A1117" s="28"/>
      <c r="B1117" s="28"/>
      <c r="C1117" s="28"/>
      <c r="D1117" s="28"/>
      <c r="E1117" s="28"/>
      <c r="F1117" s="28"/>
      <c r="G1117" s="28"/>
      <c r="H1117" s="28"/>
      <c r="I1117" s="28"/>
      <c r="J1117" s="28"/>
      <c r="K1117" s="28"/>
    </row>
    <row r="1118" spans="1:11" x14ac:dyDescent="0.25">
      <c r="A1118" s="28"/>
      <c r="B1118" s="28"/>
      <c r="C1118" s="28"/>
      <c r="D1118" s="28"/>
      <c r="E1118" s="28"/>
      <c r="F1118" s="28"/>
      <c r="G1118" s="28"/>
      <c r="H1118" s="28"/>
      <c r="I1118" s="28"/>
      <c r="J1118" s="28"/>
      <c r="K1118" s="28"/>
    </row>
    <row r="1119" spans="1:11" x14ac:dyDescent="0.25">
      <c r="A1119" s="28"/>
      <c r="B1119" s="28"/>
      <c r="C1119" s="28"/>
      <c r="D1119" s="28"/>
      <c r="E1119" s="28"/>
      <c r="F1119" s="28"/>
      <c r="G1119" s="28"/>
      <c r="H1119" s="28"/>
      <c r="I1119" s="28"/>
      <c r="J1119" s="28"/>
      <c r="K1119" s="28"/>
    </row>
    <row r="1120" spans="1:11" x14ac:dyDescent="0.25">
      <c r="A1120" s="28"/>
      <c r="B1120" s="28"/>
      <c r="C1120" s="28"/>
      <c r="D1120" s="28"/>
      <c r="E1120" s="28"/>
      <c r="F1120" s="28"/>
      <c r="G1120" s="28"/>
      <c r="H1120" s="28"/>
      <c r="I1120" s="28"/>
      <c r="J1120" s="28"/>
      <c r="K1120" s="28"/>
    </row>
    <row r="1121" spans="1:11" x14ac:dyDescent="0.25">
      <c r="A1121" s="28"/>
      <c r="B1121" s="28"/>
      <c r="C1121" s="28"/>
      <c r="D1121" s="28"/>
      <c r="E1121" s="28"/>
      <c r="F1121" s="28"/>
      <c r="G1121" s="28"/>
      <c r="H1121" s="28"/>
      <c r="I1121" s="28"/>
      <c r="J1121" s="28"/>
      <c r="K1121" s="28"/>
    </row>
    <row r="1122" spans="1:1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  <c r="K1122" s="28"/>
    </row>
    <row r="1123" spans="1:11" x14ac:dyDescent="0.25">
      <c r="A1123" s="28"/>
      <c r="B1123" s="28"/>
      <c r="C1123" s="28"/>
      <c r="D1123" s="28"/>
      <c r="E1123" s="28"/>
      <c r="F1123" s="28"/>
      <c r="G1123" s="28"/>
      <c r="H1123" s="28"/>
      <c r="I1123" s="28"/>
      <c r="J1123" s="28"/>
      <c r="K1123" s="28"/>
    </row>
    <row r="1124" spans="1:11" x14ac:dyDescent="0.25">
      <c r="A1124" s="28"/>
      <c r="B1124" s="28"/>
      <c r="C1124" s="28"/>
      <c r="D1124" s="28"/>
      <c r="E1124" s="28"/>
      <c r="F1124" s="28"/>
      <c r="G1124" s="28"/>
      <c r="H1124" s="28"/>
      <c r="I1124" s="28"/>
      <c r="J1124" s="28"/>
      <c r="K1124" s="28"/>
    </row>
    <row r="1125" spans="1:11" x14ac:dyDescent="0.25">
      <c r="A1125" s="28"/>
      <c r="B1125" s="28"/>
      <c r="C1125" s="28"/>
      <c r="D1125" s="28"/>
      <c r="E1125" s="28"/>
      <c r="F1125" s="28"/>
      <c r="G1125" s="28"/>
      <c r="H1125" s="28"/>
      <c r="I1125" s="28"/>
      <c r="J1125" s="28"/>
      <c r="K1125" s="28"/>
    </row>
    <row r="1126" spans="1:11" x14ac:dyDescent="0.25">
      <c r="A1126" s="28"/>
      <c r="B1126" s="28"/>
      <c r="C1126" s="28"/>
      <c r="D1126" s="28"/>
      <c r="E1126" s="28"/>
      <c r="F1126" s="28"/>
      <c r="G1126" s="28"/>
      <c r="H1126" s="28"/>
      <c r="I1126" s="28"/>
      <c r="J1126" s="28"/>
      <c r="K1126" s="28"/>
    </row>
    <row r="1127" spans="1:11" x14ac:dyDescent="0.25">
      <c r="A1127" s="28"/>
      <c r="B1127" s="28"/>
      <c r="C1127" s="28"/>
      <c r="D1127" s="28"/>
      <c r="E1127" s="28"/>
      <c r="F1127" s="28"/>
      <c r="G1127" s="28"/>
      <c r="H1127" s="28"/>
      <c r="I1127" s="28"/>
      <c r="J1127" s="28"/>
      <c r="K1127" s="28"/>
    </row>
    <row r="1128" spans="1:11" x14ac:dyDescent="0.25">
      <c r="A1128" s="28"/>
      <c r="B1128" s="28"/>
      <c r="C1128" s="28"/>
      <c r="D1128" s="28"/>
      <c r="E1128" s="28"/>
      <c r="F1128" s="28"/>
      <c r="G1128" s="28"/>
      <c r="H1128" s="28"/>
      <c r="I1128" s="28"/>
      <c r="J1128" s="28"/>
      <c r="K1128" s="28"/>
    </row>
    <row r="1129" spans="1:11" x14ac:dyDescent="0.25">
      <c r="A1129" s="28"/>
      <c r="B1129" s="28"/>
      <c r="C1129" s="28"/>
      <c r="D1129" s="28"/>
      <c r="E1129" s="28"/>
      <c r="F1129" s="28"/>
      <c r="G1129" s="28"/>
      <c r="H1129" s="28"/>
      <c r="I1129" s="28"/>
      <c r="J1129" s="28"/>
      <c r="K1129" s="28"/>
    </row>
    <row r="1130" spans="1:11" x14ac:dyDescent="0.25">
      <c r="A1130" s="28"/>
      <c r="B1130" s="28"/>
      <c r="C1130" s="28"/>
      <c r="D1130" s="28"/>
      <c r="E1130" s="28"/>
      <c r="F1130" s="28"/>
      <c r="G1130" s="28"/>
      <c r="H1130" s="28"/>
      <c r="I1130" s="28"/>
      <c r="J1130" s="28"/>
      <c r="K1130" s="28"/>
    </row>
    <row r="1131" spans="1:11" x14ac:dyDescent="0.25">
      <c r="A1131" s="28"/>
      <c r="B1131" s="28"/>
      <c r="C1131" s="28"/>
      <c r="D1131" s="28"/>
      <c r="E1131" s="28"/>
      <c r="F1131" s="28"/>
      <c r="G1131" s="28"/>
      <c r="H1131" s="28"/>
      <c r="I1131" s="28"/>
      <c r="J1131" s="28"/>
      <c r="K1131" s="28"/>
    </row>
    <row r="1132" spans="1:11" x14ac:dyDescent="0.25">
      <c r="A1132" s="28"/>
      <c r="B1132" s="28"/>
      <c r="C1132" s="28"/>
      <c r="D1132" s="28"/>
      <c r="E1132" s="28"/>
      <c r="F1132" s="28"/>
      <c r="G1132" s="28"/>
      <c r="H1132" s="28"/>
      <c r="I1132" s="28"/>
      <c r="J1132" s="28"/>
      <c r="K1132" s="28"/>
    </row>
    <row r="1133" spans="1:1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  <c r="K1133" s="28"/>
    </row>
    <row r="1134" spans="1:11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  <c r="K1134" s="28"/>
    </row>
    <row r="1135" spans="1:11" x14ac:dyDescent="0.25">
      <c r="A1135" s="28"/>
      <c r="B1135" s="28"/>
      <c r="C1135" s="28"/>
      <c r="D1135" s="28"/>
      <c r="E1135" s="28"/>
      <c r="F1135" s="28"/>
      <c r="G1135" s="28"/>
      <c r="H1135" s="28"/>
      <c r="I1135" s="28"/>
      <c r="J1135" s="28"/>
      <c r="K1135" s="28"/>
    </row>
    <row r="1136" spans="1:11" x14ac:dyDescent="0.25">
      <c r="A1136" s="28"/>
      <c r="B1136" s="28"/>
      <c r="C1136" s="28"/>
      <c r="D1136" s="28"/>
      <c r="E1136" s="28"/>
      <c r="F1136" s="28"/>
      <c r="G1136" s="28"/>
      <c r="H1136" s="28"/>
      <c r="I1136" s="28"/>
      <c r="J1136" s="28"/>
      <c r="K1136" s="28"/>
    </row>
    <row r="1137" spans="1:11" x14ac:dyDescent="0.25">
      <c r="A1137" s="28"/>
      <c r="B1137" s="28"/>
      <c r="C1137" s="28"/>
      <c r="D1137" s="28"/>
      <c r="E1137" s="28"/>
      <c r="F1137" s="28"/>
      <c r="G1137" s="28"/>
      <c r="H1137" s="28"/>
      <c r="I1137" s="28"/>
      <c r="J1137" s="28"/>
      <c r="K1137" s="28"/>
    </row>
    <row r="1138" spans="1:11" x14ac:dyDescent="0.25">
      <c r="A1138" s="28"/>
      <c r="B1138" s="28"/>
      <c r="C1138" s="28"/>
      <c r="D1138" s="28"/>
      <c r="E1138" s="28"/>
      <c r="F1138" s="28"/>
      <c r="G1138" s="28"/>
      <c r="H1138" s="28"/>
      <c r="I1138" s="28"/>
      <c r="J1138" s="28"/>
      <c r="K1138" s="28"/>
    </row>
    <row r="1139" spans="1:11" x14ac:dyDescent="0.25">
      <c r="A1139" s="28"/>
      <c r="B1139" s="28"/>
      <c r="C1139" s="28"/>
      <c r="D1139" s="28"/>
      <c r="E1139" s="28"/>
      <c r="F1139" s="28"/>
      <c r="G1139" s="28"/>
      <c r="H1139" s="28"/>
      <c r="I1139" s="28"/>
      <c r="J1139" s="28"/>
      <c r="K1139" s="28"/>
    </row>
    <row r="1140" spans="1:11" x14ac:dyDescent="0.25">
      <c r="A1140" s="28"/>
      <c r="B1140" s="28"/>
      <c r="C1140" s="28"/>
      <c r="D1140" s="28"/>
      <c r="E1140" s="28"/>
      <c r="F1140" s="28"/>
      <c r="G1140" s="28"/>
      <c r="H1140" s="28"/>
      <c r="I1140" s="28"/>
      <c r="J1140" s="28"/>
      <c r="K1140" s="28"/>
    </row>
    <row r="1141" spans="1:11" x14ac:dyDescent="0.25">
      <c r="A1141" s="28"/>
      <c r="B1141" s="28"/>
      <c r="C1141" s="28"/>
      <c r="D1141" s="28"/>
      <c r="E1141" s="28"/>
      <c r="F1141" s="28"/>
      <c r="G1141" s="28"/>
      <c r="H1141" s="28"/>
      <c r="I1141" s="28"/>
      <c r="J1141" s="28"/>
      <c r="K1141" s="28"/>
    </row>
    <row r="1142" spans="1:11" x14ac:dyDescent="0.25">
      <c r="A1142" s="28"/>
      <c r="B1142" s="28"/>
      <c r="C1142" s="28"/>
      <c r="D1142" s="28"/>
      <c r="E1142" s="28"/>
      <c r="F1142" s="28"/>
      <c r="G1142" s="28"/>
      <c r="H1142" s="28"/>
      <c r="I1142" s="28"/>
      <c r="J1142" s="28"/>
      <c r="K1142" s="28"/>
    </row>
    <row r="1143" spans="1:11" x14ac:dyDescent="0.25">
      <c r="A1143" s="28"/>
      <c r="B1143" s="28"/>
      <c r="C1143" s="28"/>
      <c r="D1143" s="28"/>
      <c r="E1143" s="28"/>
      <c r="F1143" s="28"/>
      <c r="G1143" s="28"/>
      <c r="H1143" s="28"/>
      <c r="I1143" s="28"/>
      <c r="J1143" s="28"/>
      <c r="K1143" s="28"/>
    </row>
    <row r="1144" spans="1:11" x14ac:dyDescent="0.25">
      <c r="A1144" s="28"/>
      <c r="B1144" s="28"/>
      <c r="C1144" s="28"/>
      <c r="D1144" s="28"/>
      <c r="E1144" s="28"/>
      <c r="F1144" s="28"/>
      <c r="G1144" s="28"/>
      <c r="H1144" s="28"/>
      <c r="I1144" s="28"/>
      <c r="J1144" s="28"/>
      <c r="K1144" s="28"/>
    </row>
    <row r="1145" spans="1:11" x14ac:dyDescent="0.25">
      <c r="A1145" s="28"/>
      <c r="B1145" s="28"/>
      <c r="C1145" s="28"/>
      <c r="D1145" s="28"/>
      <c r="E1145" s="28"/>
      <c r="F1145" s="28"/>
      <c r="G1145" s="28"/>
      <c r="H1145" s="28"/>
      <c r="I1145" s="28"/>
      <c r="J1145" s="28"/>
      <c r="K1145" s="28"/>
    </row>
    <row r="1146" spans="1:11" x14ac:dyDescent="0.25">
      <c r="A1146" s="28"/>
      <c r="B1146" s="28"/>
      <c r="C1146" s="28"/>
      <c r="D1146" s="28"/>
      <c r="E1146" s="28"/>
      <c r="F1146" s="28"/>
      <c r="G1146" s="28"/>
      <c r="H1146" s="28"/>
      <c r="I1146" s="28"/>
      <c r="J1146" s="28"/>
      <c r="K1146" s="28"/>
    </row>
    <row r="1147" spans="1:11" x14ac:dyDescent="0.25">
      <c r="A1147" s="28"/>
      <c r="B1147" s="28"/>
      <c r="C1147" s="28"/>
      <c r="D1147" s="28"/>
      <c r="E1147" s="28"/>
      <c r="F1147" s="28"/>
      <c r="G1147" s="28"/>
      <c r="H1147" s="28"/>
      <c r="I1147" s="28"/>
      <c r="J1147" s="28"/>
      <c r="K1147" s="28"/>
    </row>
    <row r="1148" spans="1:11" x14ac:dyDescent="0.25">
      <c r="A1148" s="28"/>
      <c r="B1148" s="28"/>
      <c r="C1148" s="28"/>
      <c r="D1148" s="28"/>
      <c r="E1148" s="28"/>
      <c r="F1148" s="28"/>
      <c r="G1148" s="28"/>
      <c r="H1148" s="28"/>
      <c r="I1148" s="28"/>
      <c r="J1148" s="28"/>
      <c r="K1148" s="28"/>
    </row>
    <row r="1149" spans="1:11" x14ac:dyDescent="0.25">
      <c r="A1149" s="28"/>
      <c r="B1149" s="28"/>
      <c r="C1149" s="28"/>
      <c r="D1149" s="28"/>
      <c r="E1149" s="28"/>
      <c r="F1149" s="28"/>
      <c r="G1149" s="28"/>
      <c r="H1149" s="28"/>
      <c r="I1149" s="28"/>
      <c r="J1149" s="28"/>
      <c r="K1149" s="28"/>
    </row>
    <row r="1150" spans="1:11" x14ac:dyDescent="0.25">
      <c r="A1150" s="28"/>
      <c r="B1150" s="28"/>
      <c r="C1150" s="28"/>
      <c r="D1150" s="28"/>
      <c r="E1150" s="28"/>
      <c r="F1150" s="28"/>
      <c r="G1150" s="28"/>
      <c r="H1150" s="28"/>
      <c r="I1150" s="28"/>
      <c r="J1150" s="28"/>
      <c r="K1150" s="28"/>
    </row>
    <row r="1151" spans="1:11" x14ac:dyDescent="0.25">
      <c r="A1151" s="28"/>
      <c r="B1151" s="28"/>
      <c r="C1151" s="28"/>
      <c r="D1151" s="28"/>
      <c r="E1151" s="28"/>
      <c r="F1151" s="28"/>
      <c r="G1151" s="28"/>
      <c r="H1151" s="28"/>
      <c r="I1151" s="28"/>
      <c r="J1151" s="28"/>
      <c r="K1151" s="28"/>
    </row>
    <row r="1152" spans="1:11" x14ac:dyDescent="0.25">
      <c r="A1152" s="28"/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</row>
    <row r="1153" spans="1:11" x14ac:dyDescent="0.25">
      <c r="A1153" s="28"/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</row>
    <row r="1154" spans="1:11" x14ac:dyDescent="0.25">
      <c r="A1154" s="28"/>
      <c r="B1154" s="28"/>
      <c r="C1154" s="28"/>
      <c r="D1154" s="28"/>
      <c r="E1154" s="28"/>
      <c r="F1154" s="28"/>
      <c r="G1154" s="28"/>
      <c r="H1154" s="28"/>
      <c r="I1154" s="28"/>
      <c r="J1154" s="28"/>
      <c r="K1154" s="28"/>
    </row>
    <row r="1155" spans="1:11" x14ac:dyDescent="0.25">
      <c r="A1155" s="28"/>
      <c r="B1155" s="28"/>
      <c r="C1155" s="28"/>
      <c r="D1155" s="28"/>
      <c r="E1155" s="28"/>
      <c r="F1155" s="28"/>
      <c r="G1155" s="28"/>
      <c r="H1155" s="28"/>
      <c r="I1155" s="28"/>
      <c r="J1155" s="28"/>
      <c r="K1155" s="28"/>
    </row>
    <row r="1156" spans="1:11" x14ac:dyDescent="0.25">
      <c r="A1156" s="28"/>
      <c r="B1156" s="28"/>
      <c r="C1156" s="28"/>
      <c r="D1156" s="28"/>
      <c r="E1156" s="28"/>
      <c r="F1156" s="28"/>
      <c r="G1156" s="28"/>
      <c r="H1156" s="28"/>
      <c r="I1156" s="28"/>
      <c r="J1156" s="28"/>
      <c r="K1156" s="28"/>
    </row>
    <row r="1157" spans="1:11" x14ac:dyDescent="0.25">
      <c r="A1157" s="28"/>
      <c r="B1157" s="28"/>
      <c r="C1157" s="28"/>
      <c r="D1157" s="28"/>
      <c r="E1157" s="28"/>
      <c r="F1157" s="28"/>
      <c r="G1157" s="28"/>
      <c r="H1157" s="28"/>
      <c r="I1157" s="28"/>
      <c r="J1157" s="28"/>
      <c r="K1157" s="28"/>
    </row>
    <row r="1158" spans="1:11" x14ac:dyDescent="0.25">
      <c r="A1158" s="28"/>
      <c r="B1158" s="28"/>
      <c r="C1158" s="28"/>
      <c r="D1158" s="28"/>
      <c r="E1158" s="28"/>
      <c r="F1158" s="28"/>
      <c r="G1158" s="28"/>
      <c r="H1158" s="28"/>
      <c r="I1158" s="28"/>
      <c r="J1158" s="28"/>
      <c r="K1158" s="28"/>
    </row>
    <row r="1159" spans="1:11" x14ac:dyDescent="0.25">
      <c r="A1159" s="28"/>
      <c r="B1159" s="28"/>
      <c r="C1159" s="28"/>
      <c r="D1159" s="28"/>
      <c r="E1159" s="28"/>
      <c r="F1159" s="28"/>
      <c r="G1159" s="28"/>
      <c r="H1159" s="28"/>
      <c r="I1159" s="28"/>
      <c r="J1159" s="28"/>
      <c r="K1159" s="28"/>
    </row>
    <row r="1160" spans="1:11" x14ac:dyDescent="0.25">
      <c r="A1160" s="28"/>
      <c r="B1160" s="28"/>
      <c r="C1160" s="28"/>
      <c r="D1160" s="28"/>
      <c r="E1160" s="28"/>
      <c r="F1160" s="28"/>
      <c r="G1160" s="28"/>
      <c r="H1160" s="28"/>
      <c r="I1160" s="28"/>
      <c r="J1160" s="28"/>
      <c r="K1160" s="28"/>
    </row>
    <row r="1161" spans="1:11" x14ac:dyDescent="0.25">
      <c r="A1161" s="28"/>
      <c r="B1161" s="28"/>
      <c r="C1161" s="28"/>
      <c r="D1161" s="28"/>
      <c r="E1161" s="28"/>
      <c r="F1161" s="28"/>
      <c r="G1161" s="28"/>
      <c r="H1161" s="28"/>
      <c r="I1161" s="28"/>
      <c r="J1161" s="28"/>
      <c r="K1161" s="28"/>
    </row>
    <row r="1162" spans="1:11" x14ac:dyDescent="0.25">
      <c r="A1162" s="28"/>
      <c r="B1162" s="28"/>
      <c r="C1162" s="28"/>
      <c r="D1162" s="28"/>
      <c r="E1162" s="28"/>
      <c r="F1162" s="28"/>
      <c r="G1162" s="28"/>
      <c r="H1162" s="28"/>
      <c r="I1162" s="28"/>
      <c r="J1162" s="28"/>
      <c r="K1162" s="28"/>
    </row>
    <row r="1163" spans="1:11" x14ac:dyDescent="0.25">
      <c r="A1163" s="28"/>
      <c r="B1163" s="28"/>
      <c r="C1163" s="28"/>
      <c r="D1163" s="28"/>
      <c r="E1163" s="28"/>
      <c r="F1163" s="28"/>
      <c r="G1163" s="28"/>
      <c r="H1163" s="28"/>
      <c r="I1163" s="28"/>
      <c r="J1163" s="28"/>
      <c r="K1163" s="28"/>
    </row>
    <row r="1164" spans="1:11" x14ac:dyDescent="0.25">
      <c r="A1164" s="28"/>
      <c r="B1164" s="28"/>
      <c r="C1164" s="28"/>
      <c r="D1164" s="28"/>
      <c r="E1164" s="28"/>
      <c r="F1164" s="28"/>
      <c r="G1164" s="28"/>
      <c r="H1164" s="28"/>
      <c r="I1164" s="28"/>
      <c r="J1164" s="28"/>
      <c r="K1164" s="28"/>
    </row>
    <row r="1165" spans="1:11" x14ac:dyDescent="0.25">
      <c r="A1165" s="28"/>
      <c r="B1165" s="28"/>
      <c r="C1165" s="28"/>
      <c r="D1165" s="28"/>
      <c r="E1165" s="28"/>
      <c r="F1165" s="28"/>
      <c r="G1165" s="28"/>
      <c r="H1165" s="28"/>
      <c r="I1165" s="28"/>
      <c r="J1165" s="28"/>
      <c r="K1165" s="28"/>
    </row>
    <row r="1166" spans="1:11" x14ac:dyDescent="0.25">
      <c r="A1166" s="28"/>
      <c r="B1166" s="28"/>
      <c r="C1166" s="28"/>
      <c r="D1166" s="28"/>
      <c r="E1166" s="28"/>
      <c r="F1166" s="28"/>
      <c r="G1166" s="28"/>
      <c r="H1166" s="28"/>
      <c r="I1166" s="28"/>
      <c r="J1166" s="28"/>
      <c r="K1166" s="28"/>
    </row>
    <row r="1167" spans="1:11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  <c r="K1167" s="28"/>
    </row>
    <row r="1168" spans="1:11" x14ac:dyDescent="0.25">
      <c r="A1168" s="28"/>
      <c r="B1168" s="28"/>
      <c r="C1168" s="28"/>
      <c r="D1168" s="28"/>
      <c r="E1168" s="28"/>
      <c r="F1168" s="28"/>
      <c r="G1168" s="28"/>
      <c r="H1168" s="28"/>
      <c r="I1168" s="28"/>
      <c r="J1168" s="28"/>
      <c r="K1168" s="28"/>
    </row>
    <row r="1169" spans="1:11" x14ac:dyDescent="0.25">
      <c r="A1169" s="28"/>
      <c r="B1169" s="28"/>
      <c r="C1169" s="28"/>
      <c r="D1169" s="28"/>
      <c r="E1169" s="28"/>
      <c r="F1169" s="28"/>
      <c r="G1169" s="28"/>
      <c r="H1169" s="28"/>
      <c r="I1169" s="28"/>
      <c r="J1169" s="28"/>
      <c r="K1169" s="28"/>
    </row>
    <row r="1170" spans="1:11" x14ac:dyDescent="0.25">
      <c r="A1170" s="28"/>
      <c r="B1170" s="28"/>
      <c r="C1170" s="28"/>
      <c r="D1170" s="28"/>
      <c r="E1170" s="28"/>
      <c r="F1170" s="28"/>
      <c r="G1170" s="28"/>
      <c r="H1170" s="28"/>
      <c r="I1170" s="28"/>
      <c r="J1170" s="28"/>
      <c r="K1170" s="28"/>
    </row>
    <row r="1171" spans="1:11" x14ac:dyDescent="0.25">
      <c r="A1171" s="28"/>
      <c r="B1171" s="28"/>
      <c r="C1171" s="28"/>
      <c r="D1171" s="28"/>
      <c r="E1171" s="28"/>
      <c r="F1171" s="28"/>
      <c r="G1171" s="28"/>
      <c r="H1171" s="28"/>
      <c r="I1171" s="28"/>
      <c r="J1171" s="28"/>
      <c r="K1171" s="28"/>
    </row>
    <row r="1172" spans="1:11" x14ac:dyDescent="0.25">
      <c r="A1172" s="28"/>
      <c r="B1172" s="28"/>
      <c r="C1172" s="28"/>
      <c r="D1172" s="28"/>
      <c r="E1172" s="28"/>
      <c r="F1172" s="28"/>
      <c r="G1172" s="28"/>
      <c r="H1172" s="28"/>
      <c r="I1172" s="28"/>
      <c r="J1172" s="28"/>
      <c r="K1172" s="28"/>
    </row>
    <row r="1173" spans="1:11" x14ac:dyDescent="0.25">
      <c r="A1173" s="28"/>
      <c r="B1173" s="28"/>
      <c r="C1173" s="28"/>
      <c r="D1173" s="28"/>
      <c r="E1173" s="28"/>
      <c r="F1173" s="28"/>
      <c r="G1173" s="28"/>
      <c r="H1173" s="28"/>
      <c r="I1173" s="28"/>
      <c r="J1173" s="28"/>
      <c r="K1173" s="28"/>
    </row>
    <row r="1174" spans="1:11" x14ac:dyDescent="0.25">
      <c r="A1174" s="28"/>
      <c r="B1174" s="28"/>
      <c r="C1174" s="28"/>
      <c r="D1174" s="28"/>
      <c r="E1174" s="28"/>
      <c r="F1174" s="28"/>
      <c r="G1174" s="28"/>
      <c r="H1174" s="28"/>
      <c r="I1174" s="28"/>
      <c r="J1174" s="28"/>
      <c r="K1174" s="28"/>
    </row>
    <row r="1175" spans="1:11" x14ac:dyDescent="0.25">
      <c r="A1175" s="28"/>
      <c r="B1175" s="28"/>
      <c r="C1175" s="28"/>
      <c r="D1175" s="28"/>
      <c r="E1175" s="28"/>
      <c r="F1175" s="28"/>
      <c r="G1175" s="28"/>
      <c r="H1175" s="28"/>
      <c r="I1175" s="28"/>
      <c r="J1175" s="28"/>
      <c r="K1175" s="28"/>
    </row>
    <row r="1176" spans="1:11" x14ac:dyDescent="0.25">
      <c r="A1176" s="28"/>
      <c r="B1176" s="28"/>
      <c r="C1176" s="28"/>
      <c r="D1176" s="28"/>
      <c r="E1176" s="28"/>
      <c r="F1176" s="28"/>
      <c r="G1176" s="28"/>
      <c r="H1176" s="28"/>
      <c r="I1176" s="28"/>
      <c r="J1176" s="28"/>
      <c r="K1176" s="28"/>
    </row>
    <row r="1177" spans="1:11" x14ac:dyDescent="0.25">
      <c r="A1177" s="28"/>
      <c r="B1177" s="28"/>
      <c r="C1177" s="28"/>
      <c r="D1177" s="28"/>
      <c r="E1177" s="28"/>
      <c r="F1177" s="28"/>
      <c r="G1177" s="28"/>
      <c r="H1177" s="28"/>
      <c r="I1177" s="28"/>
      <c r="J1177" s="28"/>
      <c r="K1177" s="28"/>
    </row>
    <row r="1178" spans="1:11" x14ac:dyDescent="0.25">
      <c r="A1178" s="28"/>
      <c r="B1178" s="28"/>
      <c r="C1178" s="28"/>
      <c r="D1178" s="28"/>
      <c r="E1178" s="28"/>
      <c r="F1178" s="28"/>
      <c r="G1178" s="28"/>
      <c r="H1178" s="28"/>
      <c r="I1178" s="28"/>
      <c r="J1178" s="28"/>
      <c r="K1178" s="28"/>
    </row>
    <row r="1179" spans="1:1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  <c r="K1179" s="28"/>
    </row>
    <row r="1180" spans="1:11" x14ac:dyDescent="0.25">
      <c r="A1180" s="28"/>
      <c r="B1180" s="28"/>
      <c r="C1180" s="28"/>
      <c r="D1180" s="28"/>
      <c r="E1180" s="28"/>
      <c r="F1180" s="28"/>
      <c r="G1180" s="28"/>
      <c r="H1180" s="28"/>
      <c r="I1180" s="28"/>
      <c r="J1180" s="28"/>
      <c r="K1180" s="28"/>
    </row>
    <row r="1181" spans="1:11" x14ac:dyDescent="0.25">
      <c r="A1181" s="28"/>
      <c r="B1181" s="28"/>
      <c r="C1181" s="28"/>
      <c r="D1181" s="28"/>
      <c r="E1181" s="28"/>
      <c r="F1181" s="28"/>
      <c r="G1181" s="28"/>
      <c r="H1181" s="28"/>
      <c r="I1181" s="28"/>
      <c r="J1181" s="28"/>
      <c r="K1181" s="28"/>
    </row>
    <row r="1182" spans="1:11" x14ac:dyDescent="0.25">
      <c r="A1182" s="28"/>
      <c r="B1182" s="28"/>
      <c r="C1182" s="28"/>
      <c r="D1182" s="28"/>
      <c r="E1182" s="28"/>
      <c r="F1182" s="28"/>
      <c r="G1182" s="28"/>
      <c r="H1182" s="28"/>
      <c r="I1182" s="28"/>
      <c r="J1182" s="28"/>
      <c r="K1182" s="28"/>
    </row>
    <row r="1183" spans="1:11" x14ac:dyDescent="0.25">
      <c r="A1183" s="28"/>
      <c r="B1183" s="28"/>
      <c r="C1183" s="28"/>
      <c r="D1183" s="28"/>
      <c r="E1183" s="28"/>
      <c r="F1183" s="28"/>
      <c r="G1183" s="28"/>
      <c r="H1183" s="28"/>
      <c r="I1183" s="28"/>
      <c r="J1183" s="28"/>
      <c r="K1183" s="28"/>
    </row>
    <row r="1184" spans="1:11" x14ac:dyDescent="0.25">
      <c r="A1184" s="28"/>
      <c r="B1184" s="28"/>
      <c r="C1184" s="28"/>
      <c r="D1184" s="28"/>
      <c r="E1184" s="28"/>
      <c r="F1184" s="28"/>
      <c r="G1184" s="28"/>
      <c r="H1184" s="28"/>
      <c r="I1184" s="28"/>
      <c r="J1184" s="28"/>
      <c r="K1184" s="28"/>
    </row>
    <row r="1185" spans="1:11" x14ac:dyDescent="0.25">
      <c r="A1185" s="28"/>
      <c r="B1185" s="28"/>
      <c r="C1185" s="28"/>
      <c r="D1185" s="28"/>
      <c r="E1185" s="28"/>
      <c r="F1185" s="28"/>
      <c r="G1185" s="28"/>
      <c r="H1185" s="28"/>
      <c r="I1185" s="28"/>
      <c r="J1185" s="28"/>
      <c r="K1185" s="28"/>
    </row>
    <row r="1186" spans="1:11" x14ac:dyDescent="0.25">
      <c r="A1186" s="28"/>
      <c r="B1186" s="28"/>
      <c r="C1186" s="28"/>
      <c r="D1186" s="28"/>
      <c r="E1186" s="28"/>
      <c r="F1186" s="28"/>
      <c r="G1186" s="28"/>
      <c r="H1186" s="28"/>
      <c r="I1186" s="28"/>
      <c r="J1186" s="28"/>
      <c r="K1186" s="28"/>
    </row>
    <row r="1187" spans="1:11" x14ac:dyDescent="0.25">
      <c r="A1187" s="28"/>
      <c r="B1187" s="28"/>
      <c r="C1187" s="28"/>
      <c r="D1187" s="28"/>
      <c r="E1187" s="28"/>
      <c r="F1187" s="28"/>
      <c r="G1187" s="28"/>
      <c r="H1187" s="28"/>
      <c r="I1187" s="28"/>
      <c r="J1187" s="28"/>
      <c r="K1187" s="28"/>
    </row>
    <row r="1188" spans="1:11" x14ac:dyDescent="0.25">
      <c r="A1188" s="28"/>
      <c r="B1188" s="28"/>
      <c r="C1188" s="28"/>
      <c r="D1188" s="28"/>
      <c r="E1188" s="28"/>
      <c r="F1188" s="28"/>
      <c r="G1188" s="28"/>
      <c r="H1188" s="28"/>
      <c r="I1188" s="28"/>
      <c r="J1188" s="28"/>
      <c r="K1188" s="28"/>
    </row>
    <row r="1189" spans="1:11" x14ac:dyDescent="0.25">
      <c r="A1189" s="28"/>
      <c r="B1189" s="28"/>
      <c r="C1189" s="28"/>
      <c r="D1189" s="28"/>
      <c r="E1189" s="28"/>
      <c r="F1189" s="28"/>
      <c r="G1189" s="28"/>
      <c r="H1189" s="28"/>
      <c r="I1189" s="28"/>
      <c r="J1189" s="28"/>
      <c r="K1189" s="28"/>
    </row>
    <row r="1190" spans="1:11" x14ac:dyDescent="0.25">
      <c r="A1190" s="28"/>
      <c r="B1190" s="28"/>
      <c r="C1190" s="28"/>
      <c r="D1190" s="28"/>
      <c r="E1190" s="28"/>
      <c r="F1190" s="28"/>
      <c r="G1190" s="28"/>
      <c r="H1190" s="28"/>
      <c r="I1190" s="28"/>
      <c r="J1190" s="28"/>
      <c r="K1190" s="28"/>
    </row>
    <row r="1191" spans="1:11" x14ac:dyDescent="0.25">
      <c r="A1191" s="28"/>
      <c r="B1191" s="28"/>
      <c r="C1191" s="28"/>
      <c r="D1191" s="28"/>
      <c r="E1191" s="28"/>
      <c r="F1191" s="28"/>
      <c r="G1191" s="28"/>
      <c r="H1191" s="28"/>
      <c r="I1191" s="28"/>
      <c r="J1191" s="28"/>
      <c r="K1191" s="28"/>
    </row>
    <row r="1192" spans="1:11" x14ac:dyDescent="0.25">
      <c r="A1192" s="28"/>
      <c r="B1192" s="28"/>
      <c r="C1192" s="28"/>
      <c r="D1192" s="28"/>
      <c r="E1192" s="28"/>
      <c r="F1192" s="28"/>
      <c r="G1192" s="28"/>
      <c r="H1192" s="28"/>
      <c r="I1192" s="28"/>
      <c r="J1192" s="28"/>
      <c r="K1192" s="28"/>
    </row>
    <row r="1193" spans="1:11" x14ac:dyDescent="0.25">
      <c r="A1193" s="28"/>
      <c r="B1193" s="28"/>
      <c r="C1193" s="28"/>
      <c r="D1193" s="28"/>
      <c r="E1193" s="28"/>
      <c r="F1193" s="28"/>
      <c r="G1193" s="28"/>
      <c r="H1193" s="28"/>
      <c r="I1193" s="28"/>
      <c r="J1193" s="28"/>
      <c r="K1193" s="28"/>
    </row>
    <row r="1194" spans="1:11" x14ac:dyDescent="0.25">
      <c r="A1194" s="28"/>
      <c r="B1194" s="28"/>
      <c r="C1194" s="28"/>
      <c r="D1194" s="28"/>
      <c r="E1194" s="28"/>
      <c r="F1194" s="28"/>
      <c r="G1194" s="28"/>
      <c r="H1194" s="28"/>
      <c r="I1194" s="28"/>
      <c r="J1194" s="28"/>
      <c r="K1194" s="28"/>
    </row>
    <row r="1195" spans="1:11" x14ac:dyDescent="0.25">
      <c r="A1195" s="28"/>
      <c r="B1195" s="28"/>
      <c r="C1195" s="28"/>
      <c r="D1195" s="28"/>
      <c r="E1195" s="28"/>
      <c r="F1195" s="28"/>
      <c r="G1195" s="28"/>
      <c r="H1195" s="28"/>
      <c r="I1195" s="28"/>
      <c r="J1195" s="28"/>
      <c r="K1195" s="28"/>
    </row>
    <row r="1196" spans="1:11" x14ac:dyDescent="0.25">
      <c r="A1196" s="28"/>
      <c r="B1196" s="28"/>
      <c r="C1196" s="28"/>
      <c r="D1196" s="28"/>
      <c r="E1196" s="28"/>
      <c r="F1196" s="28"/>
      <c r="G1196" s="28"/>
      <c r="H1196" s="28"/>
      <c r="I1196" s="28"/>
      <c r="J1196" s="28"/>
      <c r="K1196" s="28"/>
    </row>
    <row r="1197" spans="1:11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  <c r="K1197" s="28"/>
    </row>
    <row r="1198" spans="1:11" x14ac:dyDescent="0.25">
      <c r="A1198" s="28"/>
      <c r="B1198" s="28"/>
      <c r="C1198" s="28"/>
      <c r="D1198" s="28"/>
      <c r="E1198" s="28"/>
      <c r="F1198" s="28"/>
      <c r="G1198" s="28"/>
      <c r="H1198" s="28"/>
      <c r="I1198" s="28"/>
      <c r="J1198" s="28"/>
      <c r="K1198" s="28"/>
    </row>
    <row r="1199" spans="1:11" x14ac:dyDescent="0.25">
      <c r="A1199" s="28"/>
      <c r="B1199" s="28"/>
      <c r="C1199" s="28"/>
      <c r="D1199" s="28"/>
      <c r="E1199" s="28"/>
      <c r="F1199" s="28"/>
      <c r="G1199" s="28"/>
      <c r="H1199" s="28"/>
      <c r="I1199" s="28"/>
      <c r="J1199" s="28"/>
      <c r="K1199" s="28"/>
    </row>
    <row r="1200" spans="1:11" x14ac:dyDescent="0.25">
      <c r="A1200" s="28"/>
      <c r="B1200" s="28"/>
      <c r="C1200" s="28"/>
      <c r="D1200" s="28"/>
      <c r="E1200" s="28"/>
      <c r="F1200" s="28"/>
      <c r="G1200" s="28"/>
      <c r="H1200" s="28"/>
      <c r="I1200" s="28"/>
      <c r="J1200" s="28"/>
      <c r="K1200" s="28"/>
    </row>
    <row r="1201" spans="1:11" x14ac:dyDescent="0.25">
      <c r="A1201" s="28"/>
      <c r="B1201" s="28"/>
      <c r="C1201" s="28"/>
      <c r="D1201" s="28"/>
      <c r="E1201" s="28"/>
      <c r="F1201" s="28"/>
      <c r="G1201" s="28"/>
      <c r="H1201" s="28"/>
      <c r="I1201" s="28"/>
      <c r="J1201" s="28"/>
      <c r="K1201" s="28"/>
    </row>
    <row r="1202" spans="1:11" x14ac:dyDescent="0.25">
      <c r="A1202" s="28"/>
      <c r="B1202" s="28"/>
      <c r="C1202" s="28"/>
      <c r="D1202" s="28"/>
      <c r="E1202" s="28"/>
      <c r="F1202" s="28"/>
      <c r="G1202" s="28"/>
      <c r="H1202" s="28"/>
      <c r="I1202" s="28"/>
      <c r="J1202" s="28"/>
      <c r="K1202" s="28"/>
    </row>
    <row r="1203" spans="1:11" x14ac:dyDescent="0.25">
      <c r="A1203" s="28"/>
      <c r="B1203" s="28"/>
      <c r="C1203" s="28"/>
      <c r="D1203" s="28"/>
      <c r="E1203" s="28"/>
      <c r="F1203" s="28"/>
      <c r="G1203" s="28"/>
      <c r="H1203" s="28"/>
      <c r="I1203" s="28"/>
      <c r="J1203" s="28"/>
      <c r="K1203" s="28"/>
    </row>
    <row r="1204" spans="1:11" x14ac:dyDescent="0.25">
      <c r="A1204" s="28"/>
      <c r="B1204" s="28"/>
      <c r="C1204" s="28"/>
      <c r="D1204" s="28"/>
      <c r="E1204" s="28"/>
      <c r="F1204" s="28"/>
      <c r="G1204" s="28"/>
      <c r="H1204" s="28"/>
      <c r="I1204" s="28"/>
      <c r="J1204" s="28"/>
      <c r="K1204" s="28"/>
    </row>
    <row r="1205" spans="1:11" x14ac:dyDescent="0.25">
      <c r="A1205" s="28"/>
      <c r="B1205" s="28"/>
      <c r="C1205" s="28"/>
      <c r="D1205" s="28"/>
      <c r="E1205" s="28"/>
      <c r="F1205" s="28"/>
      <c r="G1205" s="28"/>
      <c r="H1205" s="28"/>
      <c r="I1205" s="28"/>
      <c r="J1205" s="28"/>
      <c r="K1205" s="28"/>
    </row>
    <row r="1206" spans="1:11" x14ac:dyDescent="0.25">
      <c r="A1206" s="28"/>
      <c r="B1206" s="28"/>
      <c r="C1206" s="28"/>
      <c r="D1206" s="28"/>
      <c r="E1206" s="28"/>
      <c r="F1206" s="28"/>
      <c r="G1206" s="28"/>
      <c r="H1206" s="28"/>
      <c r="I1206" s="28"/>
      <c r="J1206" s="28"/>
      <c r="K1206" s="28"/>
    </row>
    <row r="1207" spans="1:11" x14ac:dyDescent="0.25">
      <c r="A1207" s="28"/>
      <c r="B1207" s="28"/>
      <c r="C1207" s="28"/>
      <c r="D1207" s="28"/>
      <c r="E1207" s="28"/>
      <c r="F1207" s="28"/>
      <c r="G1207" s="28"/>
      <c r="H1207" s="28"/>
      <c r="I1207" s="28"/>
      <c r="J1207" s="28"/>
      <c r="K1207" s="28"/>
    </row>
    <row r="1208" spans="1:11" x14ac:dyDescent="0.25">
      <c r="A1208" s="28"/>
      <c r="B1208" s="28"/>
      <c r="C1208" s="28"/>
      <c r="D1208" s="28"/>
      <c r="E1208" s="28"/>
      <c r="F1208" s="28"/>
      <c r="G1208" s="28"/>
      <c r="H1208" s="28"/>
      <c r="I1208" s="28"/>
      <c r="J1208" s="28"/>
      <c r="K1208" s="28"/>
    </row>
    <row r="1209" spans="1:11" x14ac:dyDescent="0.25">
      <c r="A1209" s="28"/>
      <c r="B1209" s="28"/>
      <c r="C1209" s="28"/>
      <c r="D1209" s="28"/>
      <c r="E1209" s="28"/>
      <c r="F1209" s="28"/>
      <c r="G1209" s="28"/>
      <c r="H1209" s="28"/>
      <c r="I1209" s="28"/>
      <c r="J1209" s="28"/>
      <c r="K1209" s="28"/>
    </row>
    <row r="1210" spans="1:11" x14ac:dyDescent="0.25">
      <c r="A1210" s="28"/>
      <c r="B1210" s="28"/>
      <c r="C1210" s="28"/>
      <c r="D1210" s="28"/>
      <c r="E1210" s="28"/>
      <c r="F1210" s="28"/>
      <c r="G1210" s="28"/>
      <c r="H1210" s="28"/>
      <c r="I1210" s="28"/>
      <c r="J1210" s="28"/>
      <c r="K1210" s="28"/>
    </row>
    <row r="1211" spans="1:11" x14ac:dyDescent="0.25">
      <c r="A1211" s="28"/>
      <c r="B1211" s="28"/>
      <c r="C1211" s="28"/>
      <c r="D1211" s="28"/>
      <c r="E1211" s="28"/>
      <c r="F1211" s="28"/>
      <c r="G1211" s="28"/>
      <c r="H1211" s="28"/>
      <c r="I1211" s="28"/>
      <c r="J1211" s="28"/>
      <c r="K1211" s="28"/>
    </row>
    <row r="1212" spans="1:11" x14ac:dyDescent="0.25">
      <c r="A1212" s="28"/>
      <c r="B1212" s="28"/>
      <c r="C1212" s="28"/>
      <c r="D1212" s="28"/>
      <c r="E1212" s="28"/>
      <c r="F1212" s="28"/>
      <c r="G1212" s="28"/>
      <c r="H1212" s="28"/>
      <c r="I1212" s="28"/>
      <c r="J1212" s="28"/>
      <c r="K1212" s="28"/>
    </row>
    <row r="1213" spans="1:11" x14ac:dyDescent="0.25">
      <c r="A1213" s="28"/>
      <c r="B1213" s="28"/>
      <c r="C1213" s="28"/>
      <c r="D1213" s="28"/>
      <c r="E1213" s="28"/>
      <c r="F1213" s="28"/>
      <c r="G1213" s="28"/>
      <c r="H1213" s="28"/>
      <c r="I1213" s="28"/>
      <c r="J1213" s="28"/>
      <c r="K1213" s="28"/>
    </row>
    <row r="1214" spans="1:11" x14ac:dyDescent="0.25">
      <c r="A1214" s="28"/>
      <c r="B1214" s="28"/>
      <c r="C1214" s="28"/>
      <c r="D1214" s="28"/>
      <c r="E1214" s="28"/>
      <c r="F1214" s="28"/>
      <c r="G1214" s="28"/>
      <c r="H1214" s="28"/>
      <c r="I1214" s="28"/>
      <c r="J1214" s="28"/>
      <c r="K1214" s="28"/>
    </row>
    <row r="1215" spans="1:11" x14ac:dyDescent="0.25">
      <c r="A1215" s="28"/>
      <c r="B1215" s="28"/>
      <c r="C1215" s="28"/>
      <c r="D1215" s="28"/>
      <c r="E1215" s="28"/>
      <c r="F1215" s="28"/>
      <c r="G1215" s="28"/>
      <c r="H1215" s="28"/>
      <c r="I1215" s="28"/>
      <c r="J1215" s="28"/>
      <c r="K1215" s="28"/>
    </row>
    <row r="1216" spans="1:11" x14ac:dyDescent="0.25">
      <c r="A1216" s="28"/>
      <c r="B1216" s="28"/>
      <c r="C1216" s="28"/>
      <c r="D1216" s="28"/>
      <c r="E1216" s="28"/>
      <c r="F1216" s="28"/>
      <c r="G1216" s="28"/>
      <c r="H1216" s="28"/>
      <c r="I1216" s="28"/>
      <c r="J1216" s="28"/>
      <c r="K1216" s="28"/>
    </row>
    <row r="1217" spans="1:11" x14ac:dyDescent="0.25">
      <c r="A1217" s="28"/>
      <c r="B1217" s="28"/>
      <c r="C1217" s="28"/>
      <c r="D1217" s="28"/>
      <c r="E1217" s="28"/>
      <c r="F1217" s="28"/>
      <c r="G1217" s="28"/>
      <c r="H1217" s="28"/>
      <c r="I1217" s="28"/>
      <c r="J1217" s="28"/>
      <c r="K1217" s="28"/>
    </row>
    <row r="1218" spans="1:11" x14ac:dyDescent="0.25">
      <c r="A1218" s="28"/>
      <c r="B1218" s="28"/>
      <c r="C1218" s="28"/>
      <c r="D1218" s="28"/>
      <c r="E1218" s="28"/>
      <c r="F1218" s="28"/>
      <c r="G1218" s="28"/>
      <c r="H1218" s="28"/>
      <c r="I1218" s="28"/>
      <c r="J1218" s="28"/>
      <c r="K1218" s="28"/>
    </row>
    <row r="1219" spans="1:11" x14ac:dyDescent="0.25">
      <c r="A1219" s="28"/>
      <c r="B1219" s="28"/>
      <c r="C1219" s="28"/>
      <c r="D1219" s="28"/>
      <c r="E1219" s="28"/>
      <c r="F1219" s="28"/>
      <c r="G1219" s="28"/>
      <c r="H1219" s="28"/>
      <c r="I1219" s="28"/>
      <c r="J1219" s="28"/>
      <c r="K1219" s="28"/>
    </row>
    <row r="1220" spans="1:11" x14ac:dyDescent="0.25">
      <c r="A1220" s="28"/>
      <c r="B1220" s="28"/>
      <c r="C1220" s="28"/>
      <c r="D1220" s="28"/>
      <c r="E1220" s="28"/>
      <c r="F1220" s="28"/>
      <c r="G1220" s="28"/>
      <c r="H1220" s="28"/>
      <c r="I1220" s="28"/>
      <c r="J1220" s="28"/>
      <c r="K1220" s="28"/>
    </row>
    <row r="1221" spans="1:11" x14ac:dyDescent="0.25">
      <c r="A1221" s="28"/>
      <c r="B1221" s="28"/>
      <c r="C1221" s="28"/>
      <c r="D1221" s="28"/>
      <c r="E1221" s="28"/>
      <c r="F1221" s="28"/>
      <c r="G1221" s="28"/>
      <c r="H1221" s="28"/>
      <c r="I1221" s="28"/>
      <c r="J1221" s="28"/>
      <c r="K1221" s="28"/>
    </row>
    <row r="1222" spans="1:11" x14ac:dyDescent="0.25">
      <c r="A1222" s="28"/>
      <c r="B1222" s="28"/>
      <c r="C1222" s="28"/>
      <c r="D1222" s="28"/>
      <c r="E1222" s="28"/>
      <c r="F1222" s="28"/>
      <c r="G1222" s="28"/>
      <c r="H1222" s="28"/>
      <c r="I1222" s="28"/>
      <c r="J1222" s="28"/>
      <c r="K1222" s="28"/>
    </row>
    <row r="1223" spans="1:11" x14ac:dyDescent="0.25">
      <c r="A1223" s="28"/>
      <c r="B1223" s="28"/>
      <c r="C1223" s="28"/>
      <c r="D1223" s="28"/>
      <c r="E1223" s="28"/>
      <c r="F1223" s="28"/>
      <c r="G1223" s="28"/>
      <c r="H1223" s="28"/>
      <c r="I1223" s="28"/>
      <c r="J1223" s="28"/>
      <c r="K1223" s="28"/>
    </row>
    <row r="1224" spans="1:11" x14ac:dyDescent="0.25">
      <c r="A1224" s="28"/>
      <c r="B1224" s="28"/>
      <c r="C1224" s="28"/>
      <c r="D1224" s="28"/>
      <c r="E1224" s="28"/>
      <c r="F1224" s="28"/>
      <c r="G1224" s="28"/>
      <c r="H1224" s="28"/>
      <c r="I1224" s="28"/>
      <c r="J1224" s="28"/>
      <c r="K1224" s="28"/>
    </row>
    <row r="1225" spans="1:1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  <c r="K1225" s="28"/>
    </row>
    <row r="1226" spans="1:11" x14ac:dyDescent="0.25">
      <c r="A1226" s="28"/>
      <c r="B1226" s="28"/>
      <c r="C1226" s="28"/>
      <c r="D1226" s="28"/>
      <c r="E1226" s="28"/>
      <c r="F1226" s="28"/>
      <c r="G1226" s="28"/>
      <c r="H1226" s="28"/>
      <c r="I1226" s="28"/>
      <c r="J1226" s="28"/>
      <c r="K1226" s="28"/>
    </row>
    <row r="1227" spans="1:11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  <c r="K1227" s="28"/>
    </row>
    <row r="1228" spans="1:11" x14ac:dyDescent="0.25">
      <c r="A1228" s="28"/>
      <c r="B1228" s="28"/>
      <c r="C1228" s="28"/>
      <c r="D1228" s="28"/>
      <c r="E1228" s="28"/>
      <c r="F1228" s="28"/>
      <c r="G1228" s="28"/>
      <c r="H1228" s="28"/>
      <c r="I1228" s="28"/>
      <c r="J1228" s="28"/>
      <c r="K1228" s="28"/>
    </row>
    <row r="1229" spans="1:11" x14ac:dyDescent="0.25">
      <c r="A1229" s="28"/>
      <c r="B1229" s="28"/>
      <c r="C1229" s="28"/>
      <c r="D1229" s="28"/>
      <c r="E1229" s="28"/>
      <c r="F1229" s="28"/>
      <c r="G1229" s="28"/>
      <c r="H1229" s="28"/>
      <c r="I1229" s="28"/>
      <c r="J1229" s="28"/>
      <c r="K1229" s="28"/>
    </row>
    <row r="1230" spans="1:11" x14ac:dyDescent="0.25">
      <c r="A1230" s="28"/>
      <c r="B1230" s="28"/>
      <c r="C1230" s="28"/>
      <c r="D1230" s="28"/>
      <c r="E1230" s="28"/>
      <c r="F1230" s="28"/>
      <c r="G1230" s="28"/>
      <c r="H1230" s="28"/>
      <c r="I1230" s="28"/>
      <c r="J1230" s="28"/>
      <c r="K1230" s="28"/>
    </row>
    <row r="1231" spans="1:11" x14ac:dyDescent="0.25">
      <c r="A1231" s="28"/>
      <c r="B1231" s="28"/>
      <c r="C1231" s="28"/>
      <c r="D1231" s="28"/>
      <c r="E1231" s="28"/>
      <c r="F1231" s="28"/>
      <c r="G1231" s="28"/>
      <c r="H1231" s="28"/>
      <c r="I1231" s="28"/>
      <c r="J1231" s="28"/>
      <c r="K1231" s="28"/>
    </row>
    <row r="1232" spans="1:11" x14ac:dyDescent="0.25">
      <c r="A1232" s="28"/>
      <c r="B1232" s="28"/>
      <c r="C1232" s="28"/>
      <c r="D1232" s="28"/>
      <c r="E1232" s="28"/>
      <c r="F1232" s="28"/>
      <c r="G1232" s="28"/>
      <c r="H1232" s="28"/>
      <c r="I1232" s="28"/>
      <c r="J1232" s="28"/>
      <c r="K1232" s="28"/>
    </row>
    <row r="1233" spans="1:11" x14ac:dyDescent="0.25">
      <c r="A1233" s="28"/>
      <c r="B1233" s="28"/>
      <c r="C1233" s="28"/>
      <c r="D1233" s="28"/>
      <c r="E1233" s="28"/>
      <c r="F1233" s="28"/>
      <c r="G1233" s="28"/>
      <c r="H1233" s="28"/>
      <c r="I1233" s="28"/>
      <c r="J1233" s="28"/>
      <c r="K1233" s="28"/>
    </row>
    <row r="1234" spans="1:11" x14ac:dyDescent="0.25">
      <c r="A1234" s="28"/>
      <c r="B1234" s="28"/>
      <c r="C1234" s="28"/>
      <c r="D1234" s="28"/>
      <c r="E1234" s="28"/>
      <c r="F1234" s="28"/>
      <c r="G1234" s="28"/>
      <c r="H1234" s="28"/>
      <c r="I1234" s="28"/>
      <c r="J1234" s="28"/>
      <c r="K1234" s="28"/>
    </row>
    <row r="1235" spans="1:11" x14ac:dyDescent="0.25">
      <c r="A1235" s="28"/>
      <c r="B1235" s="28"/>
      <c r="C1235" s="28"/>
      <c r="D1235" s="28"/>
      <c r="E1235" s="28"/>
      <c r="F1235" s="28"/>
      <c r="G1235" s="28"/>
      <c r="H1235" s="28"/>
      <c r="I1235" s="28"/>
      <c r="J1235" s="28"/>
      <c r="K1235" s="28"/>
    </row>
    <row r="1236" spans="1:11" x14ac:dyDescent="0.25">
      <c r="A1236" s="28"/>
      <c r="B1236" s="28"/>
      <c r="C1236" s="28"/>
      <c r="D1236" s="28"/>
      <c r="E1236" s="28"/>
      <c r="F1236" s="28"/>
      <c r="G1236" s="28"/>
      <c r="H1236" s="28"/>
      <c r="I1236" s="28"/>
      <c r="J1236" s="28"/>
      <c r="K1236" s="28"/>
    </row>
    <row r="1237" spans="1:11" x14ac:dyDescent="0.25">
      <c r="A1237" s="28"/>
      <c r="B1237" s="28"/>
      <c r="C1237" s="28"/>
      <c r="D1237" s="28"/>
      <c r="E1237" s="28"/>
      <c r="F1237" s="28"/>
      <c r="G1237" s="28"/>
      <c r="H1237" s="28"/>
      <c r="I1237" s="28"/>
      <c r="J1237" s="28"/>
      <c r="K1237" s="28"/>
    </row>
    <row r="1238" spans="1:11" x14ac:dyDescent="0.25">
      <c r="A1238" s="28"/>
      <c r="B1238" s="28"/>
      <c r="C1238" s="28"/>
      <c r="D1238" s="28"/>
      <c r="E1238" s="28"/>
      <c r="F1238" s="28"/>
      <c r="G1238" s="28"/>
      <c r="H1238" s="28"/>
      <c r="I1238" s="28"/>
      <c r="J1238" s="28"/>
      <c r="K1238" s="28"/>
    </row>
    <row r="1239" spans="1:11" x14ac:dyDescent="0.25">
      <c r="A1239" s="28"/>
      <c r="B1239" s="28"/>
      <c r="C1239" s="28"/>
      <c r="D1239" s="28"/>
      <c r="E1239" s="28"/>
      <c r="F1239" s="28"/>
      <c r="G1239" s="28"/>
      <c r="H1239" s="28"/>
      <c r="I1239" s="28"/>
      <c r="J1239" s="28"/>
      <c r="K1239" s="28"/>
    </row>
    <row r="1240" spans="1:11" x14ac:dyDescent="0.25">
      <c r="A1240" s="28"/>
      <c r="B1240" s="28"/>
      <c r="C1240" s="28"/>
      <c r="D1240" s="28"/>
      <c r="E1240" s="28"/>
      <c r="F1240" s="28"/>
      <c r="G1240" s="28"/>
      <c r="H1240" s="28"/>
      <c r="I1240" s="28"/>
      <c r="J1240" s="28"/>
      <c r="K1240" s="28"/>
    </row>
    <row r="1241" spans="1:11" x14ac:dyDescent="0.25">
      <c r="A1241" s="28"/>
      <c r="B1241" s="28"/>
      <c r="C1241" s="28"/>
      <c r="D1241" s="28"/>
      <c r="E1241" s="28"/>
      <c r="F1241" s="28"/>
      <c r="G1241" s="28"/>
      <c r="H1241" s="28"/>
      <c r="I1241" s="28"/>
      <c r="J1241" s="28"/>
      <c r="K1241" s="28"/>
    </row>
    <row r="1242" spans="1:11" x14ac:dyDescent="0.25">
      <c r="A1242" s="28"/>
      <c r="B1242" s="28"/>
      <c r="C1242" s="28"/>
      <c r="D1242" s="28"/>
      <c r="E1242" s="28"/>
      <c r="F1242" s="28"/>
      <c r="G1242" s="28"/>
      <c r="H1242" s="28"/>
      <c r="I1242" s="28"/>
      <c r="J1242" s="28"/>
      <c r="K1242" s="28"/>
    </row>
    <row r="1243" spans="1:11" x14ac:dyDescent="0.25">
      <c r="A1243" s="28"/>
      <c r="B1243" s="28"/>
      <c r="C1243" s="28"/>
      <c r="D1243" s="28"/>
      <c r="E1243" s="28"/>
      <c r="F1243" s="28"/>
      <c r="G1243" s="28"/>
      <c r="H1243" s="28"/>
      <c r="I1243" s="28"/>
      <c r="J1243" s="28"/>
      <c r="K1243" s="28"/>
    </row>
    <row r="1244" spans="1:11" x14ac:dyDescent="0.25">
      <c r="A1244" s="28"/>
      <c r="B1244" s="28"/>
      <c r="C1244" s="28"/>
      <c r="D1244" s="28"/>
      <c r="E1244" s="28"/>
      <c r="F1244" s="28"/>
      <c r="G1244" s="28"/>
      <c r="H1244" s="28"/>
      <c r="I1244" s="28"/>
      <c r="J1244" s="28"/>
      <c r="K1244" s="28"/>
    </row>
    <row r="1245" spans="1:11" x14ac:dyDescent="0.25">
      <c r="A1245" s="28"/>
      <c r="B1245" s="28"/>
      <c r="C1245" s="28"/>
      <c r="D1245" s="28"/>
      <c r="E1245" s="28"/>
      <c r="F1245" s="28"/>
      <c r="G1245" s="28"/>
      <c r="H1245" s="28"/>
      <c r="I1245" s="28"/>
      <c r="J1245" s="28"/>
      <c r="K1245" s="28"/>
    </row>
    <row r="1246" spans="1:11" x14ac:dyDescent="0.25">
      <c r="A1246" s="28"/>
      <c r="B1246" s="28"/>
      <c r="C1246" s="28"/>
      <c r="D1246" s="28"/>
      <c r="E1246" s="28"/>
      <c r="F1246" s="28"/>
      <c r="G1246" s="28"/>
      <c r="H1246" s="28"/>
      <c r="I1246" s="28"/>
      <c r="J1246" s="28"/>
      <c r="K1246" s="28"/>
    </row>
    <row r="1247" spans="1:1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  <c r="K1247" s="28"/>
    </row>
    <row r="1248" spans="1:11" x14ac:dyDescent="0.25">
      <c r="A1248" s="28"/>
      <c r="B1248" s="28"/>
      <c r="C1248" s="28"/>
      <c r="D1248" s="28"/>
      <c r="E1248" s="28"/>
      <c r="F1248" s="28"/>
      <c r="G1248" s="28"/>
      <c r="H1248" s="28"/>
      <c r="I1248" s="28"/>
      <c r="J1248" s="28"/>
      <c r="K1248" s="28"/>
    </row>
    <row r="1249" spans="1:11" x14ac:dyDescent="0.25">
      <c r="A1249" s="28"/>
      <c r="B1249" s="28"/>
      <c r="C1249" s="28"/>
      <c r="D1249" s="28"/>
      <c r="E1249" s="28"/>
      <c r="F1249" s="28"/>
      <c r="G1249" s="28"/>
      <c r="H1249" s="28"/>
      <c r="I1249" s="28"/>
      <c r="J1249" s="28"/>
      <c r="K1249" s="28"/>
    </row>
    <row r="1250" spans="1:11" x14ac:dyDescent="0.25">
      <c r="A1250" s="28"/>
      <c r="B1250" s="28"/>
      <c r="C1250" s="28"/>
      <c r="D1250" s="28"/>
      <c r="E1250" s="28"/>
      <c r="F1250" s="28"/>
      <c r="G1250" s="28"/>
      <c r="H1250" s="28"/>
      <c r="I1250" s="28"/>
      <c r="J1250" s="28"/>
      <c r="K1250" s="28"/>
    </row>
    <row r="1251" spans="1:11" x14ac:dyDescent="0.25">
      <c r="A1251" s="28"/>
      <c r="B1251" s="28"/>
      <c r="C1251" s="28"/>
      <c r="D1251" s="28"/>
      <c r="E1251" s="28"/>
      <c r="F1251" s="28"/>
      <c r="G1251" s="28"/>
      <c r="H1251" s="28"/>
      <c r="I1251" s="28"/>
      <c r="J1251" s="28"/>
      <c r="K1251" s="28"/>
    </row>
    <row r="1252" spans="1:11" x14ac:dyDescent="0.25">
      <c r="A1252" s="28"/>
      <c r="B1252" s="28"/>
      <c r="C1252" s="28"/>
      <c r="D1252" s="28"/>
      <c r="E1252" s="28"/>
      <c r="F1252" s="28"/>
      <c r="G1252" s="28"/>
      <c r="H1252" s="28"/>
      <c r="I1252" s="28"/>
      <c r="J1252" s="28"/>
      <c r="K1252" s="28"/>
    </row>
    <row r="1253" spans="1:11" x14ac:dyDescent="0.25">
      <c r="A1253" s="28"/>
      <c r="B1253" s="28"/>
      <c r="C1253" s="28"/>
      <c r="D1253" s="28"/>
      <c r="E1253" s="28"/>
      <c r="F1253" s="28"/>
      <c r="G1253" s="28"/>
      <c r="H1253" s="28"/>
      <c r="I1253" s="28"/>
      <c r="J1253" s="28"/>
      <c r="K1253" s="28"/>
    </row>
    <row r="1254" spans="1:11" x14ac:dyDescent="0.25">
      <c r="A1254" s="28"/>
      <c r="B1254" s="28"/>
      <c r="C1254" s="28"/>
      <c r="D1254" s="28"/>
      <c r="E1254" s="28"/>
      <c r="F1254" s="28"/>
      <c r="G1254" s="28"/>
      <c r="H1254" s="28"/>
      <c r="I1254" s="28"/>
      <c r="J1254" s="28"/>
      <c r="K1254" s="28"/>
    </row>
    <row r="1255" spans="1:11" x14ac:dyDescent="0.25">
      <c r="A1255" s="28"/>
      <c r="B1255" s="28"/>
      <c r="C1255" s="28"/>
      <c r="D1255" s="28"/>
      <c r="E1255" s="28"/>
      <c r="F1255" s="28"/>
      <c r="G1255" s="28"/>
      <c r="H1255" s="28"/>
      <c r="I1255" s="28"/>
      <c r="J1255" s="28"/>
      <c r="K1255" s="28"/>
    </row>
    <row r="1256" spans="1:11" x14ac:dyDescent="0.25">
      <c r="A1256" s="28"/>
      <c r="B1256" s="28"/>
      <c r="C1256" s="28"/>
      <c r="D1256" s="28"/>
      <c r="E1256" s="28"/>
      <c r="F1256" s="28"/>
      <c r="G1256" s="28"/>
      <c r="H1256" s="28"/>
      <c r="I1256" s="28"/>
      <c r="J1256" s="28"/>
      <c r="K1256" s="28"/>
    </row>
    <row r="1257" spans="1:11" x14ac:dyDescent="0.25">
      <c r="A1257" s="28"/>
      <c r="B1257" s="28"/>
      <c r="C1257" s="28"/>
      <c r="D1257" s="28"/>
      <c r="E1257" s="28"/>
      <c r="F1257" s="28"/>
      <c r="G1257" s="28"/>
      <c r="H1257" s="28"/>
      <c r="I1257" s="28"/>
      <c r="J1257" s="28"/>
      <c r="K1257" s="28"/>
    </row>
    <row r="1258" spans="1:11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  <c r="K1258" s="28"/>
    </row>
    <row r="1259" spans="1:1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  <c r="K1259" s="28"/>
    </row>
    <row r="1260" spans="1:11" x14ac:dyDescent="0.25">
      <c r="A1260" s="28"/>
      <c r="B1260" s="28"/>
      <c r="C1260" s="28"/>
      <c r="D1260" s="28"/>
      <c r="E1260" s="28"/>
      <c r="F1260" s="28"/>
      <c r="G1260" s="28"/>
      <c r="H1260" s="28"/>
      <c r="I1260" s="28"/>
      <c r="J1260" s="28"/>
      <c r="K1260" s="28"/>
    </row>
    <row r="1261" spans="1:11" x14ac:dyDescent="0.25">
      <c r="A1261" s="28"/>
      <c r="B1261" s="28"/>
      <c r="C1261" s="28"/>
      <c r="D1261" s="28"/>
      <c r="E1261" s="28"/>
      <c r="F1261" s="28"/>
      <c r="G1261" s="28"/>
      <c r="H1261" s="28"/>
      <c r="I1261" s="28"/>
      <c r="J1261" s="28"/>
      <c r="K1261" s="28"/>
    </row>
    <row r="1262" spans="1:11" x14ac:dyDescent="0.25">
      <c r="A1262" s="28"/>
      <c r="B1262" s="28"/>
      <c r="C1262" s="28"/>
      <c r="D1262" s="28"/>
      <c r="E1262" s="28"/>
      <c r="F1262" s="28"/>
      <c r="G1262" s="28"/>
      <c r="H1262" s="28"/>
      <c r="I1262" s="28"/>
      <c r="J1262" s="28"/>
      <c r="K1262" s="28"/>
    </row>
    <row r="1263" spans="1:11" x14ac:dyDescent="0.25">
      <c r="A1263" s="28"/>
      <c r="B1263" s="28"/>
      <c r="C1263" s="28"/>
      <c r="D1263" s="28"/>
      <c r="E1263" s="28"/>
      <c r="F1263" s="28"/>
      <c r="G1263" s="28"/>
      <c r="H1263" s="28"/>
      <c r="I1263" s="28"/>
      <c r="J1263" s="28"/>
      <c r="K1263" s="28"/>
    </row>
    <row r="1264" spans="1:11" x14ac:dyDescent="0.25">
      <c r="A1264" s="28"/>
      <c r="B1264" s="28"/>
      <c r="C1264" s="28"/>
      <c r="D1264" s="28"/>
      <c r="E1264" s="28"/>
      <c r="F1264" s="28"/>
      <c r="G1264" s="28"/>
      <c r="H1264" s="28"/>
      <c r="I1264" s="28"/>
      <c r="J1264" s="28"/>
      <c r="K1264" s="28"/>
    </row>
    <row r="1265" spans="1:11" x14ac:dyDescent="0.25">
      <c r="A1265" s="28"/>
      <c r="B1265" s="28"/>
      <c r="C1265" s="28"/>
      <c r="D1265" s="28"/>
      <c r="E1265" s="28"/>
      <c r="F1265" s="28"/>
      <c r="G1265" s="28"/>
      <c r="H1265" s="28"/>
      <c r="I1265" s="28"/>
      <c r="J1265" s="28"/>
      <c r="K1265" s="28"/>
    </row>
    <row r="1266" spans="1:11" x14ac:dyDescent="0.25">
      <c r="A1266" s="28"/>
      <c r="B1266" s="28"/>
      <c r="C1266" s="28"/>
      <c r="D1266" s="28"/>
      <c r="E1266" s="28"/>
      <c r="F1266" s="28"/>
      <c r="G1266" s="28"/>
      <c r="H1266" s="28"/>
      <c r="I1266" s="28"/>
      <c r="J1266" s="28"/>
      <c r="K1266" s="28"/>
    </row>
    <row r="1267" spans="1:11" x14ac:dyDescent="0.25">
      <c r="A1267" s="28"/>
      <c r="B1267" s="28"/>
      <c r="C1267" s="28"/>
      <c r="D1267" s="28"/>
      <c r="E1267" s="28"/>
      <c r="F1267" s="28"/>
      <c r="G1267" s="28"/>
      <c r="H1267" s="28"/>
      <c r="I1267" s="28"/>
      <c r="J1267" s="28"/>
      <c r="K1267" s="28"/>
    </row>
    <row r="1268" spans="1:11" x14ac:dyDescent="0.25">
      <c r="A1268" s="28"/>
      <c r="B1268" s="28"/>
      <c r="C1268" s="28"/>
      <c r="D1268" s="28"/>
      <c r="E1268" s="28"/>
      <c r="F1268" s="28"/>
      <c r="G1268" s="28"/>
      <c r="H1268" s="28"/>
      <c r="I1268" s="28"/>
      <c r="J1268" s="28"/>
      <c r="K1268" s="28"/>
    </row>
    <row r="1269" spans="1:11" x14ac:dyDescent="0.25">
      <c r="A1269" s="28"/>
      <c r="B1269" s="28"/>
      <c r="C1269" s="28"/>
      <c r="D1269" s="28"/>
      <c r="E1269" s="28"/>
      <c r="F1269" s="28"/>
      <c r="G1269" s="28"/>
      <c r="H1269" s="28"/>
      <c r="I1269" s="28"/>
      <c r="J1269" s="28"/>
      <c r="K1269" s="28"/>
    </row>
    <row r="1270" spans="1:11" x14ac:dyDescent="0.25">
      <c r="A1270" s="28"/>
      <c r="B1270" s="28"/>
      <c r="C1270" s="28"/>
      <c r="D1270" s="28"/>
      <c r="E1270" s="28"/>
      <c r="F1270" s="28"/>
      <c r="G1270" s="28"/>
      <c r="H1270" s="28"/>
      <c r="I1270" s="28"/>
      <c r="J1270" s="28"/>
      <c r="K1270" s="28"/>
    </row>
    <row r="1271" spans="1:11" x14ac:dyDescent="0.25">
      <c r="A1271" s="28"/>
      <c r="B1271" s="28"/>
      <c r="C1271" s="28"/>
      <c r="D1271" s="28"/>
      <c r="E1271" s="28"/>
      <c r="F1271" s="28"/>
      <c r="G1271" s="28"/>
      <c r="H1271" s="28"/>
      <c r="I1271" s="28"/>
      <c r="J1271" s="28"/>
      <c r="K1271" s="28"/>
    </row>
    <row r="1272" spans="1:11" x14ac:dyDescent="0.25">
      <c r="A1272" s="28"/>
      <c r="B1272" s="28"/>
      <c r="C1272" s="28"/>
      <c r="D1272" s="28"/>
      <c r="E1272" s="28"/>
      <c r="F1272" s="28"/>
      <c r="G1272" s="28"/>
      <c r="H1272" s="28"/>
      <c r="I1272" s="28"/>
      <c r="J1272" s="28"/>
      <c r="K1272" s="28"/>
    </row>
    <row r="1273" spans="1:11" x14ac:dyDescent="0.25">
      <c r="A1273" s="28"/>
      <c r="B1273" s="28"/>
      <c r="C1273" s="28"/>
      <c r="D1273" s="28"/>
      <c r="E1273" s="28"/>
      <c r="F1273" s="28"/>
      <c r="G1273" s="28"/>
      <c r="H1273" s="28"/>
      <c r="I1273" s="28"/>
      <c r="J1273" s="28"/>
      <c r="K1273" s="28"/>
    </row>
    <row r="1274" spans="1:11" x14ac:dyDescent="0.25">
      <c r="A1274" s="28"/>
      <c r="B1274" s="28"/>
      <c r="C1274" s="28"/>
      <c r="D1274" s="28"/>
      <c r="E1274" s="28"/>
      <c r="F1274" s="28"/>
      <c r="G1274" s="28"/>
      <c r="H1274" s="28"/>
      <c r="I1274" s="28"/>
      <c r="J1274" s="28"/>
      <c r="K1274" s="28"/>
    </row>
    <row r="1275" spans="1:11" x14ac:dyDescent="0.25">
      <c r="A1275" s="28"/>
      <c r="B1275" s="28"/>
      <c r="C1275" s="28"/>
      <c r="D1275" s="28"/>
      <c r="E1275" s="28"/>
      <c r="F1275" s="28"/>
      <c r="G1275" s="28"/>
      <c r="H1275" s="28"/>
      <c r="I1275" s="28"/>
      <c r="J1275" s="28"/>
      <c r="K1275" s="28"/>
    </row>
    <row r="1276" spans="1:11" x14ac:dyDescent="0.25">
      <c r="A1276" s="28"/>
      <c r="B1276" s="28"/>
      <c r="C1276" s="28"/>
      <c r="D1276" s="28"/>
      <c r="E1276" s="28"/>
      <c r="F1276" s="28"/>
      <c r="G1276" s="28"/>
      <c r="H1276" s="28"/>
      <c r="I1276" s="28"/>
      <c r="J1276" s="28"/>
      <c r="K1276" s="28"/>
    </row>
  </sheetData>
  <mergeCells count="24">
    <mergeCell ref="K8:L8"/>
    <mergeCell ref="A24:AV24"/>
    <mergeCell ref="E8:E9"/>
    <mergeCell ref="C42:D42"/>
    <mergeCell ref="F42:G42"/>
    <mergeCell ref="H42:J42"/>
    <mergeCell ref="A22:AV22"/>
    <mergeCell ref="A23:AV23"/>
    <mergeCell ref="A1:Q1"/>
    <mergeCell ref="A8:A9"/>
    <mergeCell ref="B8:B9"/>
    <mergeCell ref="C8:C9"/>
    <mergeCell ref="O8:O9"/>
    <mergeCell ref="M8:M9"/>
    <mergeCell ref="A3:Q3"/>
    <mergeCell ref="D8:D9"/>
    <mergeCell ref="J8:J9"/>
    <mergeCell ref="F8:F9"/>
    <mergeCell ref="G8:I8"/>
    <mergeCell ref="Q8:Q9"/>
    <mergeCell ref="P8:P9"/>
    <mergeCell ref="A4:Q4"/>
    <mergeCell ref="A5:Q5"/>
    <mergeCell ref="A2:Q2"/>
  </mergeCells>
  <phoneticPr fontId="1" type="noConversion"/>
  <printOptions horizontalCentered="1"/>
  <pageMargins left="0.27559055118110237" right="0.19685039370078741" top="0.39370078740157483" bottom="0.39370078740157483" header="0.51181102362204722" footer="0.51181102362204722"/>
  <pageSetup paperSize="9" scale="95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>
      <selection activeCell="J34" sqref="J34"/>
    </sheetView>
  </sheetViews>
  <sheetFormatPr defaultRowHeight="13.2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indexed="15"/>
  </sheetPr>
  <dimension ref="A1:Z101"/>
  <sheetViews>
    <sheetView view="pageBreakPreview" topLeftCell="A22" zoomScale="70" zoomScaleNormal="90" zoomScaleSheetLayoutView="70" workbookViewId="0">
      <selection activeCell="N24" sqref="N24"/>
    </sheetView>
  </sheetViews>
  <sheetFormatPr defaultColWidth="9.109375" defaultRowHeight="13.2" outlineLevelCol="1" x14ac:dyDescent="0.25"/>
  <cols>
    <col min="1" max="1" width="6.33203125" style="29" customWidth="1"/>
    <col min="2" max="2" width="22.109375" style="8" customWidth="1"/>
    <col min="3" max="3" width="9" style="12" bestFit="1" customWidth="1"/>
    <col min="4" max="4" width="6.88671875" style="12" bestFit="1" customWidth="1"/>
    <col min="5" max="5" width="28.6640625" style="8" customWidth="1"/>
    <col min="6" max="6" width="6.88671875" style="8" hidden="1" customWidth="1"/>
    <col min="7" max="7" width="44.33203125" style="8" customWidth="1"/>
    <col min="8" max="8" width="11" style="8" hidden="1" customWidth="1" outlineLevel="1"/>
    <col min="9" max="9" width="6.33203125" style="12" customWidth="1" collapsed="1"/>
    <col min="10" max="10" width="4.44140625" style="12" customWidth="1"/>
    <col min="11" max="11" width="12.109375" style="12" hidden="1" customWidth="1" outlineLevel="1"/>
    <col min="12" max="12" width="7" style="12" customWidth="1" collapsed="1"/>
    <col min="13" max="13" width="4.44140625" style="12" customWidth="1"/>
    <col min="14" max="14" width="10.109375" style="8" customWidth="1"/>
    <col min="15" max="15" width="6.109375" style="16" customWidth="1"/>
    <col min="16" max="16" width="31.44140625" style="8" customWidth="1"/>
    <col min="17" max="17" width="8" style="8" customWidth="1" outlineLevel="1"/>
    <col min="18" max="26" width="9.109375" style="8" customWidth="1" outlineLevel="1"/>
    <col min="27" max="16384" width="9.109375" style="8"/>
  </cols>
  <sheetData>
    <row r="1" spans="1:26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U1" s="9"/>
      <c r="V1" s="10"/>
    </row>
    <row r="2" spans="1:26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U2" s="9"/>
      <c r="V2" s="10"/>
    </row>
    <row r="3" spans="1:26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U3" s="9"/>
      <c r="V3" s="10"/>
    </row>
    <row r="4" spans="1:26" ht="12.75" customHeight="1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T4" s="8" t="s">
        <v>16</v>
      </c>
      <c r="U4" s="9"/>
      <c r="V4" s="10"/>
    </row>
    <row r="5" spans="1:26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U5" s="9"/>
      <c r="V5" s="10"/>
    </row>
    <row r="6" spans="1:26" ht="12.75" customHeight="1" x14ac:dyDescent="0.3">
      <c r="A6" s="326" t="str">
        <f>d_4</f>
        <v>ЖЕНЩИНЫ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U6" s="9"/>
      <c r="V6" s="10"/>
    </row>
    <row r="7" spans="1:26" ht="12.75" customHeight="1" x14ac:dyDescent="0.3">
      <c r="A7" s="326" t="s">
        <v>16</v>
      </c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U7" s="9"/>
      <c r="V7" s="10"/>
    </row>
    <row r="8" spans="1:26" ht="12.75" customHeight="1" x14ac:dyDescent="0.3">
      <c r="A8" s="327" t="s">
        <v>181</v>
      </c>
      <c r="B8" s="326"/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U8" s="9"/>
      <c r="V8" s="10"/>
    </row>
    <row r="9" spans="1:26" ht="12.75" customHeight="1" x14ac:dyDescent="0.25">
      <c r="A9" s="323" t="s">
        <v>212</v>
      </c>
      <c r="B9" s="323"/>
      <c r="D9" s="13"/>
      <c r="E9" s="14"/>
      <c r="G9" s="270"/>
      <c r="P9" s="20" t="str">
        <f>d_5</f>
        <v>г. Сочи, ул. Бзугу 2, ст. им. Славы Метревели</v>
      </c>
      <c r="U9" s="9"/>
      <c r="V9" s="10"/>
    </row>
    <row r="10" spans="1:26" x14ac:dyDescent="0.25">
      <c r="A10" s="323" t="s">
        <v>236</v>
      </c>
      <c r="B10" s="323"/>
      <c r="D10" s="13"/>
      <c r="E10" s="13"/>
      <c r="F10" s="48"/>
      <c r="G10" s="20"/>
      <c r="H10" s="15"/>
      <c r="I10" s="30"/>
      <c r="J10" s="30"/>
      <c r="K10" s="30"/>
      <c r="L10" s="137" t="s">
        <v>147</v>
      </c>
      <c r="M10" s="30"/>
      <c r="N10" s="20" t="str">
        <f>d_2</f>
        <v>29.05.2019г.</v>
      </c>
      <c r="O10" s="52">
        <v>0.35416666666666669</v>
      </c>
      <c r="P10" s="19" t="str">
        <f>d_6</f>
        <v>t° +17 вл. 91%</v>
      </c>
      <c r="Q10" s="21" t="s">
        <v>14</v>
      </c>
      <c r="R10" s="21"/>
      <c r="S10" s="21"/>
      <c r="U10" s="28"/>
      <c r="V10" s="28"/>
    </row>
    <row r="11" spans="1:26" ht="13.8" thickBot="1" x14ac:dyDescent="0.3">
      <c r="A11" s="19" t="s">
        <v>210</v>
      </c>
      <c r="D11" s="13"/>
      <c r="E11" s="13"/>
      <c r="F11" s="48"/>
      <c r="G11" s="20"/>
      <c r="H11" s="13"/>
      <c r="I11" s="37"/>
      <c r="J11" s="37"/>
      <c r="K11" s="37"/>
      <c r="L11" s="137" t="s">
        <v>56</v>
      </c>
      <c r="M11" s="37"/>
      <c r="N11" s="20" t="str">
        <f>d_2</f>
        <v>29.05.2019г.</v>
      </c>
      <c r="O11" s="52">
        <v>0.35416666666666669</v>
      </c>
      <c r="P11" s="19" t="str">
        <f>d_6</f>
        <v>t° +17 вл. 91%</v>
      </c>
      <c r="R11" s="21" t="s">
        <v>105</v>
      </c>
      <c r="S11" s="21" t="s">
        <v>106</v>
      </c>
      <c r="T11" s="21" t="s">
        <v>107</v>
      </c>
      <c r="U11" s="21">
        <v>1</v>
      </c>
      <c r="V11" s="21">
        <v>2</v>
      </c>
      <c r="W11" s="21" t="s">
        <v>44</v>
      </c>
      <c r="X11" s="21" t="s">
        <v>108</v>
      </c>
      <c r="Y11" s="21" t="s">
        <v>109</v>
      </c>
      <c r="Z11" s="21" t="s">
        <v>110</v>
      </c>
    </row>
    <row r="12" spans="1:26" ht="28.95" customHeight="1" thickBot="1" x14ac:dyDescent="0.3">
      <c r="A12" s="44" t="s">
        <v>9</v>
      </c>
      <c r="B12" s="45" t="s">
        <v>58</v>
      </c>
      <c r="C12" s="45" t="s">
        <v>59</v>
      </c>
      <c r="D12" s="45" t="s">
        <v>10</v>
      </c>
      <c r="E12" s="45" t="s">
        <v>90</v>
      </c>
      <c r="F12" s="46" t="s">
        <v>94</v>
      </c>
      <c r="G12" s="43" t="s">
        <v>148</v>
      </c>
      <c r="H12" s="45"/>
      <c r="I12" s="46" t="s">
        <v>11</v>
      </c>
      <c r="J12" s="36" t="s">
        <v>144</v>
      </c>
      <c r="K12" s="46"/>
      <c r="L12" s="46" t="s">
        <v>12</v>
      </c>
      <c r="M12" s="36" t="s">
        <v>144</v>
      </c>
      <c r="N12" s="45" t="s">
        <v>145</v>
      </c>
      <c r="O12" s="45" t="s">
        <v>13</v>
      </c>
      <c r="P12" s="47" t="s">
        <v>146</v>
      </c>
      <c r="R12" s="140">
        <v>1130</v>
      </c>
      <c r="S12" s="140">
        <v>1184</v>
      </c>
      <c r="T12" s="140">
        <v>1264</v>
      </c>
      <c r="U12" s="140">
        <v>1344</v>
      </c>
      <c r="V12" s="140">
        <v>1434</v>
      </c>
      <c r="W12" s="140">
        <v>1534</v>
      </c>
      <c r="X12" s="140">
        <v>1634</v>
      </c>
      <c r="Y12" s="140">
        <v>1744</v>
      </c>
      <c r="Z12" s="141">
        <v>1864</v>
      </c>
    </row>
    <row r="13" spans="1:26" x14ac:dyDescent="0.25">
      <c r="A13" s="35" t="s">
        <v>42</v>
      </c>
      <c r="B13" s="23" t="e">
        <f>VLOOKUP($Q13,УЧАСТНИКИ!$A$2:$L$1099,3,FALSE)</f>
        <v>#N/A</v>
      </c>
      <c r="C13" s="24" t="e">
        <f>VLOOKUP($Q13,УЧАСТНИКИ!$A$2:$L$1099,4,FALSE)</f>
        <v>#N/A</v>
      </c>
      <c r="D13" s="24" t="e">
        <f>VLOOKUP($Q13,УЧАСТНИКИ!$A$2:$L$1099,8,FALSE)</f>
        <v>#N/A</v>
      </c>
      <c r="E13" s="23" t="e">
        <f>VLOOKUP($Q13,УЧАСТНИКИ!$A$2:$L$1099,5,FALSE)</f>
        <v>#N/A</v>
      </c>
      <c r="F13" s="24" t="e">
        <f>VLOOKUP($Q13,УЧАСТНИКИ!$A$2:$L$1099,7,FALSE)</f>
        <v>#N/A</v>
      </c>
      <c r="G13" s="25" t="e">
        <f>VLOOKUP($Q13,УЧАСТНИКИ!$A$2:$L$1099,11,FALSE)</f>
        <v>#N/A</v>
      </c>
      <c r="H13" s="38"/>
      <c r="I13" s="11">
        <f>IF(H13=0,0,CONCATENATE(MID(H13,1,2),".",MID(H13,3,2)))</f>
        <v>0</v>
      </c>
      <c r="J13" s="11"/>
      <c r="K13" s="38"/>
      <c r="L13" s="11">
        <f>IF(K13=0,0,CONCATENATE(MID(K13,1,2),".",MID(K13,3,2)))</f>
        <v>0</v>
      </c>
      <c r="M13" s="11"/>
      <c r="N13" s="27" t="str">
        <f>IF(S13&lt;=$R$12,"МСМК",IF(S13&lt;=$S$12,"МС",IF(S13&lt;=$T$12,"КМС",IF(S13&lt;=$U$12,"1",IF(S13&lt;=$V$12,"2",IF(S13&lt;=$W$12,"3",IF(S13&lt;=$X$12,"1юн",IF(S13&lt;=$Y$12,"2юн",IF(S13&lt;=$Z$12,"3юн",IF(S13&gt;$Z$12,"б/р"))))))))))</f>
        <v>МСМК</v>
      </c>
      <c r="O13" s="25" t="e">
        <f>VLOOKUP($Q13,УЧАСТНИКИ!$A$2:$L$1099,9,FALSE)</f>
        <v>#N/A</v>
      </c>
      <c r="P13" s="23" t="e">
        <f>VLOOKUP($Q13,УЧАСТНИКИ!$A$2:$L$1099,10,FALSE)</f>
        <v>#N/A</v>
      </c>
      <c r="Q13" s="1"/>
      <c r="R13" s="32"/>
      <c r="S13" s="33">
        <f>MIN(H13,K13)</f>
        <v>0</v>
      </c>
    </row>
    <row r="14" spans="1:26" x14ac:dyDescent="0.25">
      <c r="A14" s="35" t="s">
        <v>43</v>
      </c>
      <c r="B14" s="23" t="e">
        <f>VLOOKUP($Q14,УЧАСТНИКИ!$A$2:$L$1099,3,FALSE)</f>
        <v>#N/A</v>
      </c>
      <c r="C14" s="24" t="e">
        <f>VLOOKUP($Q14,УЧАСТНИКИ!$A$2:$L$1099,4,FALSE)</f>
        <v>#N/A</v>
      </c>
      <c r="D14" s="24" t="e">
        <f>VLOOKUP($Q14,УЧАСТНИКИ!$A$2:$L$1099,8,FALSE)</f>
        <v>#N/A</v>
      </c>
      <c r="E14" s="23" t="e">
        <f>VLOOKUP($Q14,УЧАСТНИКИ!$A$2:$L$1099,5,FALSE)</f>
        <v>#N/A</v>
      </c>
      <c r="F14" s="24" t="e">
        <f>VLOOKUP($Q14,УЧАСТНИКИ!$A$2:$L$1099,7,FALSE)</f>
        <v>#N/A</v>
      </c>
      <c r="G14" s="25" t="e">
        <f>VLOOKUP($Q14,УЧАСТНИКИ!$A$2:$L$1099,11,FALSE)</f>
        <v>#N/A</v>
      </c>
      <c r="H14" s="26"/>
      <c r="I14" s="11">
        <f t="shared" ref="I14:I56" si="0">IF(H14=0,0,CONCATENATE(MID(H14,1,2),".",MID(H14,3,2)))</f>
        <v>0</v>
      </c>
      <c r="J14" s="11"/>
      <c r="K14" s="26"/>
      <c r="L14" s="11">
        <f>IF(K14=0,0,CONCATENATE(MID(K14,1,2),".",MID(K14,3,2)))</f>
        <v>0</v>
      </c>
      <c r="M14" s="11"/>
      <c r="N14" s="27" t="str">
        <f t="shared" ref="N14:N56" si="1">IF(S14&lt;=$R$12,"МСМК",IF(S14&lt;=$S$12,"МС",IF(S14&lt;=$T$12,"КМС",IF(S14&lt;=$U$12,"1",IF(S14&lt;=$V$12,"2",IF(S14&lt;=$W$12,"3",IF(S14&lt;=$X$12,"1юн",IF(S14&lt;=$Y$12,"2юн",IF(S14&lt;=$Z$12,"3юн",IF(S14&gt;$Z$12,"б/р"))))))))))</f>
        <v>МСМК</v>
      </c>
      <c r="O14" s="25" t="e">
        <f>VLOOKUP($Q14,УЧАСТНИКИ!$A$2:$L$1099,9,FALSE)</f>
        <v>#N/A</v>
      </c>
      <c r="P14" s="23" t="e">
        <f>VLOOKUP($Q14,УЧАСТНИКИ!$A$2:$L$1099,10,FALSE)</f>
        <v>#N/A</v>
      </c>
      <c r="Q14" s="1"/>
      <c r="R14" s="32"/>
      <c r="S14" s="33">
        <f t="shared" ref="S14:S56" si="2">MIN(H14,K14)</f>
        <v>0</v>
      </c>
    </row>
    <row r="15" spans="1:26" x14ac:dyDescent="0.25">
      <c r="A15" s="35" t="s">
        <v>44</v>
      </c>
      <c r="B15" s="23" t="e">
        <f>VLOOKUP($Q15,УЧАСТНИКИ!$A$2:$L$1099,3,FALSE)</f>
        <v>#N/A</v>
      </c>
      <c r="C15" s="24" t="e">
        <f>VLOOKUP($Q15,УЧАСТНИКИ!$A$2:$L$1099,4,FALSE)</f>
        <v>#N/A</v>
      </c>
      <c r="D15" s="24" t="e">
        <f>VLOOKUP($Q15,УЧАСТНИКИ!$A$2:$L$1099,8,FALSE)</f>
        <v>#N/A</v>
      </c>
      <c r="E15" s="23" t="e">
        <f>VLOOKUP($Q15,УЧАСТНИКИ!$A$2:$L$1099,5,FALSE)</f>
        <v>#N/A</v>
      </c>
      <c r="F15" s="24" t="e">
        <f>VLOOKUP($Q15,УЧАСТНИКИ!$A$2:$L$1099,7,FALSE)</f>
        <v>#N/A</v>
      </c>
      <c r="G15" s="25" t="e">
        <f>VLOOKUP($Q15,УЧАСТНИКИ!$A$2:$L$1099,11,FALSE)</f>
        <v>#N/A</v>
      </c>
      <c r="H15" s="26"/>
      <c r="I15" s="11">
        <f t="shared" si="0"/>
        <v>0</v>
      </c>
      <c r="J15" s="11"/>
      <c r="K15" s="26"/>
      <c r="L15" s="11">
        <f t="shared" ref="L15:L56" si="3">IF(K15=0,0,CONCATENATE(MID(K15,1,2),".",MID(K15,3,2)))</f>
        <v>0</v>
      </c>
      <c r="M15" s="11"/>
      <c r="N15" s="27" t="str">
        <f t="shared" si="1"/>
        <v>МСМК</v>
      </c>
      <c r="O15" s="25" t="e">
        <f>VLOOKUP($Q15,УЧАСТНИКИ!$A$2:$L$1099,9,FALSE)</f>
        <v>#N/A</v>
      </c>
      <c r="P15" s="23" t="e">
        <f>VLOOKUP($Q15,УЧАСТНИКИ!$A$2:$L$1099,10,FALSE)</f>
        <v>#N/A</v>
      </c>
      <c r="Q15" s="1"/>
      <c r="R15" s="32"/>
      <c r="S15" s="33">
        <f t="shared" si="2"/>
        <v>0</v>
      </c>
    </row>
    <row r="16" spans="1:26" x14ac:dyDescent="0.25">
      <c r="A16" s="35" t="s">
        <v>45</v>
      </c>
      <c r="B16" s="23" t="e">
        <f>VLOOKUP($Q16,УЧАСТНИКИ!$A$2:$L$1099,3,FALSE)</f>
        <v>#N/A</v>
      </c>
      <c r="C16" s="24" t="e">
        <f>VLOOKUP($Q16,УЧАСТНИКИ!$A$2:$L$1099,4,FALSE)</f>
        <v>#N/A</v>
      </c>
      <c r="D16" s="24" t="e">
        <f>VLOOKUP($Q16,УЧАСТНИКИ!$A$2:$L$1099,8,FALSE)</f>
        <v>#N/A</v>
      </c>
      <c r="E16" s="23" t="e">
        <f>VLOOKUP($Q16,УЧАСТНИКИ!$A$2:$L$1099,5,FALSE)</f>
        <v>#N/A</v>
      </c>
      <c r="F16" s="24" t="e">
        <f>VLOOKUP($Q16,УЧАСТНИКИ!$A$2:$L$1099,7,FALSE)</f>
        <v>#N/A</v>
      </c>
      <c r="G16" s="25" t="e">
        <f>VLOOKUP($Q16,УЧАСТНИКИ!$A$2:$L$1099,11,FALSE)</f>
        <v>#N/A</v>
      </c>
      <c r="H16" s="26"/>
      <c r="I16" s="11">
        <f t="shared" si="0"/>
        <v>0</v>
      </c>
      <c r="J16" s="11"/>
      <c r="K16" s="26"/>
      <c r="L16" s="11">
        <f t="shared" si="3"/>
        <v>0</v>
      </c>
      <c r="M16" s="11"/>
      <c r="N16" s="27" t="str">
        <f t="shared" si="1"/>
        <v>МСМК</v>
      </c>
      <c r="O16" s="25" t="e">
        <f>VLOOKUP($Q16,УЧАСТНИКИ!$A$2:$L$1099,9,FALSE)</f>
        <v>#N/A</v>
      </c>
      <c r="P16" s="23" t="e">
        <f>VLOOKUP($Q16,УЧАСТНИКИ!$A$2:$L$1099,10,FALSE)</f>
        <v>#N/A</v>
      </c>
      <c r="Q16" s="1"/>
      <c r="R16" s="32"/>
      <c r="S16" s="33">
        <f t="shared" si="2"/>
        <v>0</v>
      </c>
    </row>
    <row r="17" spans="1:19" x14ac:dyDescent="0.25">
      <c r="A17" s="35" t="s">
        <v>46</v>
      </c>
      <c r="B17" s="23" t="e">
        <f>VLOOKUP($Q17,УЧАСТНИКИ!$A$2:$L$1099,3,FALSE)</f>
        <v>#N/A</v>
      </c>
      <c r="C17" s="24" t="e">
        <f>VLOOKUP($Q17,УЧАСТНИКИ!$A$2:$L$1099,4,FALSE)</f>
        <v>#N/A</v>
      </c>
      <c r="D17" s="24" t="e">
        <f>VLOOKUP($Q17,УЧАСТНИКИ!$A$2:$L$1099,8,FALSE)</f>
        <v>#N/A</v>
      </c>
      <c r="E17" s="23" t="e">
        <f>VLOOKUP($Q17,УЧАСТНИКИ!$A$2:$L$1099,5,FALSE)</f>
        <v>#N/A</v>
      </c>
      <c r="F17" s="24" t="e">
        <f>VLOOKUP($Q17,УЧАСТНИКИ!$A$2:$L$1099,7,FALSE)</f>
        <v>#N/A</v>
      </c>
      <c r="G17" s="25" t="e">
        <f>VLOOKUP($Q17,УЧАСТНИКИ!$A$2:$L$1099,11,FALSE)</f>
        <v>#N/A</v>
      </c>
      <c r="H17" s="26"/>
      <c r="I17" s="11">
        <f t="shared" si="0"/>
        <v>0</v>
      </c>
      <c r="J17" s="11"/>
      <c r="K17" s="26"/>
      <c r="L17" s="11">
        <f t="shared" si="3"/>
        <v>0</v>
      </c>
      <c r="M17" s="11"/>
      <c r="N17" s="27" t="str">
        <f t="shared" si="1"/>
        <v>МСМК</v>
      </c>
      <c r="O17" s="25" t="e">
        <f>VLOOKUP($Q17,УЧАСТНИКИ!$A$2:$L$1099,9,FALSE)</f>
        <v>#N/A</v>
      </c>
      <c r="P17" s="23" t="e">
        <f>VLOOKUP($Q17,УЧАСТНИКИ!$A$2:$L$1099,10,FALSE)</f>
        <v>#N/A</v>
      </c>
      <c r="Q17" s="1"/>
      <c r="R17" s="32"/>
      <c r="S17" s="33">
        <f t="shared" si="2"/>
        <v>0</v>
      </c>
    </row>
    <row r="18" spans="1:19" x14ac:dyDescent="0.25">
      <c r="A18" s="35" t="s">
        <v>47</v>
      </c>
      <c r="B18" s="23" t="e">
        <f>VLOOKUP($Q18,УЧАСТНИКИ!$A$2:$L$1099,3,FALSE)</f>
        <v>#N/A</v>
      </c>
      <c r="C18" s="24" t="e">
        <f>VLOOKUP($Q18,УЧАСТНИКИ!$A$2:$L$1099,4,FALSE)</f>
        <v>#N/A</v>
      </c>
      <c r="D18" s="24" t="e">
        <f>VLOOKUP($Q18,УЧАСТНИКИ!$A$2:$L$1099,8,FALSE)</f>
        <v>#N/A</v>
      </c>
      <c r="E18" s="23" t="e">
        <f>VLOOKUP($Q18,УЧАСТНИКИ!$A$2:$L$1099,5,FALSE)</f>
        <v>#N/A</v>
      </c>
      <c r="F18" s="24" t="e">
        <f>VLOOKUP($Q18,УЧАСТНИКИ!$A$2:$L$1099,7,FALSE)</f>
        <v>#N/A</v>
      </c>
      <c r="G18" s="25" t="e">
        <f>VLOOKUP($Q18,УЧАСТНИКИ!$A$2:$L$1099,11,FALSE)</f>
        <v>#N/A</v>
      </c>
      <c r="H18" s="26"/>
      <c r="I18" s="11">
        <f t="shared" ref="I18" si="4">IF(H18=0,0,CONCATENATE(MID(H18,1,2),".",MID(H18,3,2)))</f>
        <v>0</v>
      </c>
      <c r="J18" s="11"/>
      <c r="K18" s="26"/>
      <c r="L18" s="11">
        <f t="shared" si="3"/>
        <v>0</v>
      </c>
      <c r="M18" s="11"/>
      <c r="N18" s="27" t="str">
        <f t="shared" si="1"/>
        <v>МСМК</v>
      </c>
      <c r="O18" s="25" t="e">
        <f>VLOOKUP($Q18,УЧАСТНИКИ!$A$2:$L$1099,9,FALSE)</f>
        <v>#N/A</v>
      </c>
      <c r="P18" s="23" t="e">
        <f>VLOOKUP($Q18,УЧАСТНИКИ!$A$2:$L$1099,10,FALSE)</f>
        <v>#N/A</v>
      </c>
      <c r="Q18" s="1"/>
      <c r="R18" s="32"/>
      <c r="S18" s="33">
        <f t="shared" si="2"/>
        <v>0</v>
      </c>
    </row>
    <row r="19" spans="1:19" x14ac:dyDescent="0.25">
      <c r="A19" s="35" t="s">
        <v>48</v>
      </c>
      <c r="B19" s="23" t="e">
        <f>VLOOKUP($Q19,УЧАСТНИКИ!$A$2:$L$1099,3,FALSE)</f>
        <v>#N/A</v>
      </c>
      <c r="C19" s="24" t="e">
        <f>VLOOKUP($Q19,УЧАСТНИКИ!$A$2:$L$1099,4,FALSE)</f>
        <v>#N/A</v>
      </c>
      <c r="D19" s="24" t="e">
        <f>VLOOKUP($Q19,УЧАСТНИКИ!$A$2:$L$1099,8,FALSE)</f>
        <v>#N/A</v>
      </c>
      <c r="E19" s="23" t="e">
        <f>VLOOKUP($Q19,УЧАСТНИКИ!$A$2:$L$1099,5,FALSE)</f>
        <v>#N/A</v>
      </c>
      <c r="F19" s="24" t="e">
        <f>VLOOKUP($Q19,УЧАСТНИКИ!$A$2:$L$1099,7,FALSE)</f>
        <v>#N/A</v>
      </c>
      <c r="G19" s="25" t="e">
        <f>VLOOKUP($Q19,УЧАСТНИКИ!$A$2:$L$1099,11,FALSE)</f>
        <v>#N/A</v>
      </c>
      <c r="H19" s="26"/>
      <c r="I19" s="11">
        <f t="shared" si="0"/>
        <v>0</v>
      </c>
      <c r="J19" s="11"/>
      <c r="K19" s="26"/>
      <c r="L19" s="11">
        <f t="shared" si="3"/>
        <v>0</v>
      </c>
      <c r="M19" s="11"/>
      <c r="N19" s="27" t="str">
        <f t="shared" si="1"/>
        <v>МСМК</v>
      </c>
      <c r="O19" s="25" t="e">
        <f>VLOOKUP($Q19,УЧАСТНИКИ!$A$2:$L$1099,9,FALSE)</f>
        <v>#N/A</v>
      </c>
      <c r="P19" s="23" t="e">
        <f>VLOOKUP($Q19,УЧАСТНИКИ!$A$2:$L$1099,10,FALSE)</f>
        <v>#N/A</v>
      </c>
      <c r="Q19" s="160"/>
      <c r="R19" s="32"/>
      <c r="S19" s="33">
        <f t="shared" si="2"/>
        <v>0</v>
      </c>
    </row>
    <row r="20" spans="1:19" x14ac:dyDescent="0.25">
      <c r="A20" s="35" t="s">
        <v>71</v>
      </c>
      <c r="B20" s="23" t="e">
        <f>VLOOKUP($Q20,УЧАСТНИКИ!$A$2:$L$1099,3,FALSE)</f>
        <v>#N/A</v>
      </c>
      <c r="C20" s="24" t="e">
        <f>VLOOKUP($Q20,УЧАСТНИКИ!$A$2:$L$1099,4,FALSE)</f>
        <v>#N/A</v>
      </c>
      <c r="D20" s="24" t="e">
        <f>VLOOKUP($Q20,УЧАСТНИКИ!$A$2:$L$1099,8,FALSE)</f>
        <v>#N/A</v>
      </c>
      <c r="E20" s="23" t="e">
        <f>VLOOKUP($Q20,УЧАСТНИКИ!$A$2:$L$1099,5,FALSE)</f>
        <v>#N/A</v>
      </c>
      <c r="F20" s="24" t="e">
        <f>VLOOKUP($Q20,УЧАСТНИКИ!$A$2:$L$1099,7,FALSE)</f>
        <v>#N/A</v>
      </c>
      <c r="G20" s="25" t="e">
        <f>VLOOKUP($Q20,УЧАСТНИКИ!$A$2:$L$1099,11,FALSE)</f>
        <v>#N/A</v>
      </c>
      <c r="H20" s="26"/>
      <c r="I20" s="11">
        <f t="shared" si="0"/>
        <v>0</v>
      </c>
      <c r="J20" s="11"/>
      <c r="K20" s="26"/>
      <c r="L20" s="11">
        <f t="shared" si="3"/>
        <v>0</v>
      </c>
      <c r="M20" s="11"/>
      <c r="N20" s="27" t="str">
        <f t="shared" si="1"/>
        <v>МСМК</v>
      </c>
      <c r="O20" s="25" t="e">
        <f>VLOOKUP($Q20,УЧАСТНИКИ!$A$2:$L$1099,9,FALSE)</f>
        <v>#N/A</v>
      </c>
      <c r="P20" s="23" t="e">
        <f>VLOOKUP($Q20,УЧАСТНИКИ!$A$2:$L$1099,10,FALSE)</f>
        <v>#N/A</v>
      </c>
      <c r="Q20" s="1"/>
      <c r="R20" s="32"/>
      <c r="S20" s="33">
        <f t="shared" si="2"/>
        <v>0</v>
      </c>
    </row>
    <row r="21" spans="1:19" x14ac:dyDescent="0.25">
      <c r="A21" s="35" t="s">
        <v>78</v>
      </c>
      <c r="B21" s="23" t="e">
        <f>VLOOKUP($Q21,УЧАСТНИКИ!$A$2:$L$1099,3,FALSE)</f>
        <v>#N/A</v>
      </c>
      <c r="C21" s="24" t="e">
        <f>VLOOKUP($Q21,УЧАСТНИКИ!$A$2:$L$1099,4,FALSE)</f>
        <v>#N/A</v>
      </c>
      <c r="D21" s="24" t="e">
        <f>VLOOKUP($Q21,УЧАСТНИКИ!$A$2:$L$1099,8,FALSE)</f>
        <v>#N/A</v>
      </c>
      <c r="E21" s="23" t="e">
        <f>VLOOKUP($Q21,УЧАСТНИКИ!$A$2:$L$1099,5,FALSE)</f>
        <v>#N/A</v>
      </c>
      <c r="F21" s="24" t="e">
        <f>VLOOKUP($Q21,УЧАСТНИКИ!$A$2:$L$1099,7,FALSE)</f>
        <v>#N/A</v>
      </c>
      <c r="G21" s="25" t="e">
        <f>VLOOKUP($Q21,УЧАСТНИКИ!$A$2:$L$1099,11,FALSE)</f>
        <v>#N/A</v>
      </c>
      <c r="H21" s="26"/>
      <c r="I21" s="11">
        <f t="shared" si="0"/>
        <v>0</v>
      </c>
      <c r="J21" s="11"/>
      <c r="K21" s="26"/>
      <c r="L21" s="11">
        <f t="shared" si="3"/>
        <v>0</v>
      </c>
      <c r="M21" s="11"/>
      <c r="N21" s="27" t="str">
        <f t="shared" si="1"/>
        <v>МСМК</v>
      </c>
      <c r="O21" s="25" t="e">
        <f>VLOOKUP($Q21,УЧАСТНИКИ!$A$2:$L$1099,9,FALSE)</f>
        <v>#N/A</v>
      </c>
      <c r="P21" s="23" t="e">
        <f>VLOOKUP($Q21,УЧАСТНИКИ!$A$2:$L$1099,10,FALSE)</f>
        <v>#N/A</v>
      </c>
      <c r="Q21" s="1"/>
      <c r="R21" s="32"/>
      <c r="S21" s="33">
        <f t="shared" si="2"/>
        <v>0</v>
      </c>
    </row>
    <row r="22" spans="1:19" x14ac:dyDescent="0.25">
      <c r="A22" s="35" t="s">
        <v>77</v>
      </c>
      <c r="B22" s="23" t="e">
        <f>VLOOKUP($Q22,УЧАСТНИКИ!$A$2:$L$1099,3,FALSE)</f>
        <v>#N/A</v>
      </c>
      <c r="C22" s="24" t="e">
        <f>VLOOKUP($Q22,УЧАСТНИКИ!$A$2:$L$1099,4,FALSE)</f>
        <v>#N/A</v>
      </c>
      <c r="D22" s="24" t="e">
        <f>VLOOKUP($Q22,УЧАСТНИКИ!$A$2:$L$1099,8,FALSE)</f>
        <v>#N/A</v>
      </c>
      <c r="E22" s="23" t="e">
        <f>VLOOKUP($Q22,УЧАСТНИКИ!$A$2:$L$1099,5,FALSE)</f>
        <v>#N/A</v>
      </c>
      <c r="F22" s="24" t="e">
        <f>VLOOKUP($Q22,УЧАСТНИКИ!$A$2:$L$1099,7,FALSE)</f>
        <v>#N/A</v>
      </c>
      <c r="G22" s="25" t="e">
        <f>VLOOKUP($Q22,УЧАСТНИКИ!$A$2:$L$1099,11,FALSE)</f>
        <v>#N/A</v>
      </c>
      <c r="H22" s="26"/>
      <c r="I22" s="11">
        <f t="shared" si="0"/>
        <v>0</v>
      </c>
      <c r="J22" s="11"/>
      <c r="K22" s="26"/>
      <c r="L22" s="11">
        <f t="shared" si="3"/>
        <v>0</v>
      </c>
      <c r="M22" s="11"/>
      <c r="N22" s="27" t="str">
        <f t="shared" si="1"/>
        <v>МСМК</v>
      </c>
      <c r="O22" s="25" t="e">
        <f>VLOOKUP($Q22,УЧАСТНИКИ!$A$2:$L$1099,9,FALSE)</f>
        <v>#N/A</v>
      </c>
      <c r="P22" s="23" t="e">
        <f>VLOOKUP($Q22,УЧАСТНИКИ!$A$2:$L$1099,10,FALSE)</f>
        <v>#N/A</v>
      </c>
      <c r="Q22" s="1"/>
      <c r="R22" s="32"/>
      <c r="S22" s="33">
        <f t="shared" si="2"/>
        <v>0</v>
      </c>
    </row>
    <row r="23" spans="1:19" x14ac:dyDescent="0.25">
      <c r="A23" s="35" t="s">
        <v>76</v>
      </c>
      <c r="B23" s="23" t="e">
        <f>VLOOKUP($Q23,УЧАСТНИКИ!$A$2:$L$1099,3,FALSE)</f>
        <v>#N/A</v>
      </c>
      <c r="C23" s="24" t="e">
        <f>VLOOKUP($Q23,УЧАСТНИКИ!$A$2:$L$1099,4,FALSE)</f>
        <v>#N/A</v>
      </c>
      <c r="D23" s="24" t="e">
        <f>VLOOKUP($Q23,УЧАСТНИКИ!$A$2:$L$1099,8,FALSE)</f>
        <v>#N/A</v>
      </c>
      <c r="E23" s="23" t="e">
        <f>VLOOKUP($Q23,УЧАСТНИКИ!$A$2:$L$1099,5,FALSE)</f>
        <v>#N/A</v>
      </c>
      <c r="F23" s="24" t="e">
        <f>VLOOKUP($Q23,УЧАСТНИКИ!$A$2:$L$1099,7,FALSE)</f>
        <v>#N/A</v>
      </c>
      <c r="G23" s="25" t="e">
        <f>VLOOKUP($Q23,УЧАСТНИКИ!$A$2:$L$1099,11,FALSE)</f>
        <v>#N/A</v>
      </c>
      <c r="H23" s="26"/>
      <c r="I23" s="11">
        <f t="shared" si="0"/>
        <v>0</v>
      </c>
      <c r="J23" s="11"/>
      <c r="K23" s="26"/>
      <c r="L23" s="11">
        <f t="shared" si="3"/>
        <v>0</v>
      </c>
      <c r="M23" s="11"/>
      <c r="N23" s="27" t="str">
        <f t="shared" si="1"/>
        <v>МСМК</v>
      </c>
      <c r="O23" s="25" t="e">
        <f>VLOOKUP($Q23,УЧАСТНИКИ!$A$2:$L$1099,9,FALSE)</f>
        <v>#N/A</v>
      </c>
      <c r="P23" s="23" t="e">
        <f>VLOOKUP($Q23,УЧАСТНИКИ!$A$2:$L$1099,10,FALSE)</f>
        <v>#N/A</v>
      </c>
      <c r="Q23" s="1"/>
      <c r="R23" s="32"/>
      <c r="S23" s="33">
        <f t="shared" si="2"/>
        <v>0</v>
      </c>
    </row>
    <row r="24" spans="1:19" x14ac:dyDescent="0.25">
      <c r="A24" s="35" t="s">
        <v>75</v>
      </c>
      <c r="B24" s="23" t="e">
        <f>VLOOKUP($Q24,УЧАСТНИКИ!$A$2:$L$1099,3,FALSE)</f>
        <v>#N/A</v>
      </c>
      <c r="C24" s="24" t="e">
        <f>VLOOKUP($Q24,УЧАСТНИКИ!$A$2:$L$1099,4,FALSE)</f>
        <v>#N/A</v>
      </c>
      <c r="D24" s="24" t="e">
        <f>VLOOKUP($Q24,УЧАСТНИКИ!$A$2:$L$1099,8,FALSE)</f>
        <v>#N/A</v>
      </c>
      <c r="E24" s="23" t="e">
        <f>VLOOKUP($Q24,УЧАСТНИКИ!$A$2:$L$1099,5,FALSE)</f>
        <v>#N/A</v>
      </c>
      <c r="F24" s="24" t="e">
        <f>VLOOKUP($Q24,УЧАСТНИКИ!$A$2:$L$1099,7,FALSE)</f>
        <v>#N/A</v>
      </c>
      <c r="G24" s="25" t="e">
        <f>VLOOKUP($Q24,УЧАСТНИКИ!$A$2:$L$1099,11,FALSE)</f>
        <v>#N/A</v>
      </c>
      <c r="H24" s="26"/>
      <c r="I24" s="11">
        <f t="shared" si="0"/>
        <v>0</v>
      </c>
      <c r="J24" s="11"/>
      <c r="K24" s="26"/>
      <c r="L24" s="11">
        <f t="shared" si="3"/>
        <v>0</v>
      </c>
      <c r="M24" s="11"/>
      <c r="N24" s="27" t="str">
        <f t="shared" si="1"/>
        <v>МСМК</v>
      </c>
      <c r="O24" s="25" t="e">
        <f>VLOOKUP($Q24,УЧАСТНИКИ!$A$2:$L$1099,9,FALSE)</f>
        <v>#N/A</v>
      </c>
      <c r="P24" s="23" t="e">
        <f>VLOOKUP($Q24,УЧАСТНИКИ!$A$2:$L$1099,10,FALSE)</f>
        <v>#N/A</v>
      </c>
      <c r="Q24" s="1"/>
      <c r="R24" s="32"/>
      <c r="S24" s="33">
        <f t="shared" si="2"/>
        <v>0</v>
      </c>
    </row>
    <row r="25" spans="1:19" x14ac:dyDescent="0.25">
      <c r="A25" s="35" t="s">
        <v>74</v>
      </c>
      <c r="B25" s="23" t="e">
        <f>VLOOKUP($Q25,УЧАСТНИКИ!$A$2:$L$1099,3,FALSE)</f>
        <v>#N/A</v>
      </c>
      <c r="C25" s="24" t="e">
        <f>VLOOKUP($Q25,УЧАСТНИКИ!$A$2:$L$1099,4,FALSE)</f>
        <v>#N/A</v>
      </c>
      <c r="D25" s="24" t="e">
        <f>VLOOKUP($Q25,УЧАСТНИКИ!$A$2:$L$1099,8,FALSE)</f>
        <v>#N/A</v>
      </c>
      <c r="E25" s="23" t="e">
        <f>VLOOKUP($Q25,УЧАСТНИКИ!$A$2:$L$1099,5,FALSE)</f>
        <v>#N/A</v>
      </c>
      <c r="F25" s="24" t="e">
        <f>VLOOKUP($Q25,УЧАСТНИКИ!$A$2:$L$1099,7,FALSE)</f>
        <v>#N/A</v>
      </c>
      <c r="G25" s="25" t="e">
        <f>VLOOKUP($Q25,УЧАСТНИКИ!$A$2:$L$1099,11,FALSE)</f>
        <v>#N/A</v>
      </c>
      <c r="H25" s="26"/>
      <c r="I25" s="11">
        <f t="shared" si="0"/>
        <v>0</v>
      </c>
      <c r="J25" s="11"/>
      <c r="K25" s="26"/>
      <c r="L25" s="11">
        <f t="shared" si="3"/>
        <v>0</v>
      </c>
      <c r="M25" s="11"/>
      <c r="N25" s="27" t="str">
        <f t="shared" si="1"/>
        <v>МСМК</v>
      </c>
      <c r="O25" s="25" t="e">
        <f>VLOOKUP($Q25,УЧАСТНИКИ!$A$2:$L$1099,9,FALSE)</f>
        <v>#N/A</v>
      </c>
      <c r="P25" s="23" t="e">
        <f>VLOOKUP($Q25,УЧАСТНИКИ!$A$2:$L$1099,10,FALSE)</f>
        <v>#N/A</v>
      </c>
      <c r="Q25" s="1"/>
      <c r="R25" s="34"/>
      <c r="S25" s="33">
        <f t="shared" si="2"/>
        <v>0</v>
      </c>
    </row>
    <row r="26" spans="1:19" x14ac:dyDescent="0.25">
      <c r="A26" s="35" t="s">
        <v>73</v>
      </c>
      <c r="B26" s="23" t="e">
        <f>VLOOKUP($Q26,УЧАСТНИКИ!$A$2:$L$1099,3,FALSE)</f>
        <v>#N/A</v>
      </c>
      <c r="C26" s="24" t="e">
        <f>VLOOKUP($Q26,УЧАСТНИКИ!$A$2:$L$1099,4,FALSE)</f>
        <v>#N/A</v>
      </c>
      <c r="D26" s="24" t="e">
        <f>VLOOKUP($Q26,УЧАСТНИКИ!$A$2:$L$1099,8,FALSE)</f>
        <v>#N/A</v>
      </c>
      <c r="E26" s="23" t="e">
        <f>VLOOKUP($Q26,УЧАСТНИКИ!$A$2:$L$1099,5,FALSE)</f>
        <v>#N/A</v>
      </c>
      <c r="F26" s="24" t="e">
        <f>VLOOKUP($Q26,УЧАСТНИКИ!$A$2:$L$1099,7,FALSE)</f>
        <v>#N/A</v>
      </c>
      <c r="G26" s="25" t="e">
        <f>VLOOKUP($Q26,УЧАСТНИКИ!$A$2:$L$1099,11,FALSE)</f>
        <v>#N/A</v>
      </c>
      <c r="H26" s="26"/>
      <c r="I26" s="11">
        <f t="shared" si="0"/>
        <v>0</v>
      </c>
      <c r="J26" s="11"/>
      <c r="K26" s="26"/>
      <c r="L26" s="11">
        <f t="shared" si="3"/>
        <v>0</v>
      </c>
      <c r="M26" s="11"/>
      <c r="N26" s="27" t="str">
        <f t="shared" si="1"/>
        <v>МСМК</v>
      </c>
      <c r="O26" s="25" t="e">
        <f>VLOOKUP($Q26,УЧАСТНИКИ!$A$2:$L$1099,9,FALSE)</f>
        <v>#N/A</v>
      </c>
      <c r="P26" s="23" t="e">
        <f>VLOOKUP($Q26,УЧАСТНИКИ!$A$2:$L$1099,10,FALSE)</f>
        <v>#N/A</v>
      </c>
      <c r="Q26" s="1"/>
      <c r="R26" s="34"/>
      <c r="S26" s="33">
        <f t="shared" si="2"/>
        <v>0</v>
      </c>
    </row>
    <row r="27" spans="1:19" x14ac:dyDescent="0.25">
      <c r="A27" s="35" t="s">
        <v>72</v>
      </c>
      <c r="B27" s="23" t="e">
        <f>VLOOKUP($Q27,УЧАСТНИКИ!$A$2:$L$1099,3,FALSE)</f>
        <v>#N/A</v>
      </c>
      <c r="C27" s="24" t="e">
        <f>VLOOKUP($Q27,УЧАСТНИКИ!$A$2:$L$1099,4,FALSE)</f>
        <v>#N/A</v>
      </c>
      <c r="D27" s="24" t="e">
        <f>VLOOKUP($Q27,УЧАСТНИКИ!$A$2:$L$1099,8,FALSE)</f>
        <v>#N/A</v>
      </c>
      <c r="E27" s="23" t="e">
        <f>VLOOKUP($Q27,УЧАСТНИКИ!$A$2:$L$1099,5,FALSE)</f>
        <v>#N/A</v>
      </c>
      <c r="F27" s="24" t="e">
        <f>VLOOKUP($Q27,УЧАСТНИКИ!$A$2:$L$1099,7,FALSE)</f>
        <v>#N/A</v>
      </c>
      <c r="G27" s="25" t="e">
        <f>VLOOKUP($Q27,УЧАСТНИКИ!$A$2:$L$1099,11,FALSE)</f>
        <v>#N/A</v>
      </c>
      <c r="H27" s="26"/>
      <c r="I27" s="11">
        <f t="shared" si="0"/>
        <v>0</v>
      </c>
      <c r="J27" s="11"/>
      <c r="K27" s="26"/>
      <c r="L27" s="11">
        <f t="shared" si="3"/>
        <v>0</v>
      </c>
      <c r="M27" s="11"/>
      <c r="N27" s="27" t="str">
        <f t="shared" si="1"/>
        <v>МСМК</v>
      </c>
      <c r="O27" s="25" t="e">
        <f>VLOOKUP($Q27,УЧАСТНИКИ!$A$2:$L$1099,9,FALSE)</f>
        <v>#N/A</v>
      </c>
      <c r="P27" s="23" t="e">
        <f>VLOOKUP($Q27,УЧАСТНИКИ!$A$2:$L$1099,10,FALSE)</f>
        <v>#N/A</v>
      </c>
      <c r="Q27" s="1"/>
      <c r="R27" s="34"/>
      <c r="S27" s="33">
        <f t="shared" si="2"/>
        <v>0</v>
      </c>
    </row>
    <row r="28" spans="1:19" x14ac:dyDescent="0.25">
      <c r="A28" s="35" t="s">
        <v>79</v>
      </c>
      <c r="B28" s="23" t="e">
        <f>VLOOKUP($Q28,УЧАСТНИКИ!$A$2:$L$1099,3,FALSE)</f>
        <v>#N/A</v>
      </c>
      <c r="C28" s="24" t="e">
        <f>VLOOKUP($Q28,УЧАСТНИКИ!$A$2:$L$1099,4,FALSE)</f>
        <v>#N/A</v>
      </c>
      <c r="D28" s="24" t="e">
        <f>VLOOKUP($Q28,УЧАСТНИКИ!$A$2:$L$1099,8,FALSE)</f>
        <v>#N/A</v>
      </c>
      <c r="E28" s="23" t="e">
        <f>VLOOKUP($Q28,УЧАСТНИКИ!$A$2:$L$1099,5,FALSE)</f>
        <v>#N/A</v>
      </c>
      <c r="F28" s="24" t="e">
        <f>VLOOKUP($Q28,УЧАСТНИКИ!$A$2:$L$1099,7,FALSE)</f>
        <v>#N/A</v>
      </c>
      <c r="G28" s="25" t="e">
        <f>VLOOKUP($Q28,УЧАСТНИКИ!$A$2:$L$1099,11,FALSE)</f>
        <v>#N/A</v>
      </c>
      <c r="H28" s="26"/>
      <c r="I28" s="11">
        <f t="shared" si="0"/>
        <v>0</v>
      </c>
      <c r="J28" s="11"/>
      <c r="K28" s="26"/>
      <c r="L28" s="11">
        <f t="shared" si="3"/>
        <v>0</v>
      </c>
      <c r="M28" s="11"/>
      <c r="N28" s="27" t="str">
        <f t="shared" si="1"/>
        <v>МСМК</v>
      </c>
      <c r="O28" s="25" t="e">
        <f>VLOOKUP($Q28,УЧАСТНИКИ!$A$2:$L$1099,9,FALSE)</f>
        <v>#N/A</v>
      </c>
      <c r="P28" s="23" t="e">
        <f>VLOOKUP($Q28,УЧАСТНИКИ!$A$2:$L$1099,10,FALSE)</f>
        <v>#N/A</v>
      </c>
      <c r="Q28" s="1"/>
      <c r="R28" s="34"/>
      <c r="S28" s="33">
        <f t="shared" si="2"/>
        <v>0</v>
      </c>
    </row>
    <row r="29" spans="1:19" ht="13.2" customHeight="1" x14ac:dyDescent="0.25">
      <c r="A29" s="35" t="s">
        <v>80</v>
      </c>
      <c r="B29" s="23" t="e">
        <f>VLOOKUP($Q29,УЧАСТНИКИ!$A$2:$L$1099,3,FALSE)</f>
        <v>#N/A</v>
      </c>
      <c r="C29" s="24" t="e">
        <f>VLOOKUP($Q29,УЧАСТНИКИ!$A$2:$L$1099,4,FALSE)</f>
        <v>#N/A</v>
      </c>
      <c r="D29" s="24" t="e">
        <f>VLOOKUP($Q29,УЧАСТНИКИ!$A$2:$L$1099,8,FALSE)</f>
        <v>#N/A</v>
      </c>
      <c r="E29" s="23" t="e">
        <f>VLOOKUP($Q29,УЧАСТНИКИ!$A$2:$L$1099,5,FALSE)</f>
        <v>#N/A</v>
      </c>
      <c r="F29" s="24" t="e">
        <f>VLOOKUP($Q29,УЧАСТНИКИ!$A$2:$L$1099,7,FALSE)</f>
        <v>#N/A</v>
      </c>
      <c r="G29" s="25" t="e">
        <f>VLOOKUP($Q29,УЧАСТНИКИ!$A$2:$L$1099,11,FALSE)</f>
        <v>#N/A</v>
      </c>
      <c r="H29" s="26"/>
      <c r="I29" s="11">
        <f t="shared" si="0"/>
        <v>0</v>
      </c>
      <c r="J29" s="11"/>
      <c r="K29" s="26"/>
      <c r="L29" s="11">
        <f t="shared" si="3"/>
        <v>0</v>
      </c>
      <c r="M29" s="11"/>
      <c r="N29" s="27" t="str">
        <f t="shared" si="1"/>
        <v>МСМК</v>
      </c>
      <c r="O29" s="25" t="e">
        <f>VLOOKUP($Q29,УЧАСТНИКИ!$A$2:$L$1099,9,FALSE)</f>
        <v>#N/A</v>
      </c>
      <c r="P29" s="23" t="e">
        <f>VLOOKUP($Q29,УЧАСТНИКИ!$A$2:$L$1099,10,FALSE)</f>
        <v>#N/A</v>
      </c>
      <c r="Q29" s="1"/>
      <c r="R29" s="34"/>
      <c r="S29" s="33">
        <f t="shared" si="2"/>
        <v>0</v>
      </c>
    </row>
    <row r="30" spans="1:19" ht="13.2" customHeight="1" x14ac:dyDescent="0.25">
      <c r="A30" s="35" t="s">
        <v>81</v>
      </c>
      <c r="B30" s="23" t="e">
        <f>VLOOKUP($Q30,УЧАСТНИКИ!$A$2:$L$1099,3,FALSE)</f>
        <v>#N/A</v>
      </c>
      <c r="C30" s="24" t="e">
        <f>VLOOKUP($Q30,УЧАСТНИКИ!$A$2:$L$1099,4,FALSE)</f>
        <v>#N/A</v>
      </c>
      <c r="D30" s="24" t="e">
        <f>VLOOKUP($Q30,УЧАСТНИКИ!$A$2:$L$1099,8,FALSE)</f>
        <v>#N/A</v>
      </c>
      <c r="E30" s="23" t="e">
        <f>VLOOKUP($Q30,УЧАСТНИКИ!$A$2:$L$1099,5,FALSE)</f>
        <v>#N/A</v>
      </c>
      <c r="F30" s="24" t="e">
        <f>VLOOKUP($Q30,УЧАСТНИКИ!$A$2:$L$1099,7,FALSE)</f>
        <v>#N/A</v>
      </c>
      <c r="G30" s="25" t="e">
        <f>VLOOKUP($Q30,УЧАСТНИКИ!$A$2:$L$1099,11,FALSE)</f>
        <v>#N/A</v>
      </c>
      <c r="H30" s="26"/>
      <c r="I30" s="11">
        <f t="shared" si="0"/>
        <v>0</v>
      </c>
      <c r="J30" s="11"/>
      <c r="K30" s="26"/>
      <c r="L30" s="11">
        <f t="shared" si="3"/>
        <v>0</v>
      </c>
      <c r="M30" s="11"/>
      <c r="N30" s="27" t="str">
        <f t="shared" si="1"/>
        <v>МСМК</v>
      </c>
      <c r="O30" s="25" t="e">
        <f>VLOOKUP($Q30,УЧАСТНИКИ!$A$2:$L$1099,9,FALSE)</f>
        <v>#N/A</v>
      </c>
      <c r="P30" s="23" t="e">
        <f>VLOOKUP($Q30,УЧАСТНИКИ!$A$2:$L$1099,10,FALSE)</f>
        <v>#N/A</v>
      </c>
      <c r="Q30" s="1"/>
      <c r="R30" s="34"/>
      <c r="S30" s="33">
        <f t="shared" si="2"/>
        <v>0</v>
      </c>
    </row>
    <row r="31" spans="1:19" x14ac:dyDescent="0.25">
      <c r="A31" s="35" t="s">
        <v>82</v>
      </c>
      <c r="B31" s="23" t="e">
        <f>VLOOKUP($Q31,УЧАСТНИКИ!$A$2:$L$1099,3,FALSE)</f>
        <v>#N/A</v>
      </c>
      <c r="C31" s="24" t="e">
        <f>VLOOKUP($Q31,УЧАСТНИКИ!$A$2:$L$1099,4,FALSE)</f>
        <v>#N/A</v>
      </c>
      <c r="D31" s="24" t="e">
        <f>VLOOKUP($Q31,УЧАСТНИКИ!$A$2:$L$1099,8,FALSE)</f>
        <v>#N/A</v>
      </c>
      <c r="E31" s="23" t="e">
        <f>VLOOKUP($Q31,УЧАСТНИКИ!$A$2:$L$1099,5,FALSE)</f>
        <v>#N/A</v>
      </c>
      <c r="F31" s="24" t="e">
        <f>VLOOKUP($Q31,УЧАСТНИКИ!$A$2:$L$1099,7,FALSE)</f>
        <v>#N/A</v>
      </c>
      <c r="G31" s="25" t="e">
        <f>VLOOKUP($Q31,УЧАСТНИКИ!$A$2:$L$1099,11,FALSE)</f>
        <v>#N/A</v>
      </c>
      <c r="H31" s="26"/>
      <c r="I31" s="11">
        <f t="shared" si="0"/>
        <v>0</v>
      </c>
      <c r="J31" s="11"/>
      <c r="K31" s="26"/>
      <c r="L31" s="11">
        <f t="shared" si="3"/>
        <v>0</v>
      </c>
      <c r="M31" s="11"/>
      <c r="N31" s="27" t="str">
        <f t="shared" si="1"/>
        <v>МСМК</v>
      </c>
      <c r="O31" s="25" t="e">
        <f>VLOOKUP($Q31,УЧАСТНИКИ!$A$2:$L$1099,9,FALSE)</f>
        <v>#N/A</v>
      </c>
      <c r="P31" s="23" t="e">
        <f>VLOOKUP($Q31,УЧАСТНИКИ!$A$2:$L$1099,10,FALSE)</f>
        <v>#N/A</v>
      </c>
      <c r="Q31" s="1"/>
      <c r="R31" s="34"/>
      <c r="S31" s="33">
        <f t="shared" si="2"/>
        <v>0</v>
      </c>
    </row>
    <row r="32" spans="1:19" ht="13.2" customHeight="1" x14ac:dyDescent="0.25">
      <c r="A32" s="35" t="s">
        <v>83</v>
      </c>
      <c r="B32" s="23" t="e">
        <f>VLOOKUP($Q32,УЧАСТНИКИ!$A$2:$L$1099,3,FALSE)</f>
        <v>#N/A</v>
      </c>
      <c r="C32" s="24" t="e">
        <f>VLOOKUP($Q32,УЧАСТНИКИ!$A$2:$L$1099,4,FALSE)</f>
        <v>#N/A</v>
      </c>
      <c r="D32" s="24" t="e">
        <f>VLOOKUP($Q32,УЧАСТНИКИ!$A$2:$L$1099,8,FALSE)</f>
        <v>#N/A</v>
      </c>
      <c r="E32" s="23" t="e">
        <f>VLOOKUP($Q32,УЧАСТНИКИ!$A$2:$L$1099,5,FALSE)</f>
        <v>#N/A</v>
      </c>
      <c r="F32" s="24" t="e">
        <f>VLOOKUP($Q32,УЧАСТНИКИ!$A$2:$L$1099,7,FALSE)</f>
        <v>#N/A</v>
      </c>
      <c r="G32" s="25" t="e">
        <f>VLOOKUP($Q32,УЧАСТНИКИ!$A$2:$L$1099,11,FALSE)</f>
        <v>#N/A</v>
      </c>
      <c r="H32" s="26"/>
      <c r="I32" s="11">
        <f t="shared" si="0"/>
        <v>0</v>
      </c>
      <c r="J32" s="11"/>
      <c r="K32" s="26"/>
      <c r="L32" s="11">
        <f t="shared" si="3"/>
        <v>0</v>
      </c>
      <c r="M32" s="11"/>
      <c r="N32" s="27" t="str">
        <f t="shared" si="1"/>
        <v>МСМК</v>
      </c>
      <c r="O32" s="25" t="e">
        <f>VLOOKUP($Q32,УЧАСТНИКИ!$A$2:$L$1099,9,FALSE)</f>
        <v>#N/A</v>
      </c>
      <c r="P32" s="23" t="e">
        <f>VLOOKUP($Q32,УЧАСТНИКИ!$A$2:$L$1099,10,FALSE)</f>
        <v>#N/A</v>
      </c>
      <c r="Q32" s="1"/>
      <c r="R32" s="34"/>
      <c r="S32" s="33">
        <f t="shared" si="2"/>
        <v>0</v>
      </c>
    </row>
    <row r="33" spans="1:19" ht="13.2" customHeight="1" x14ac:dyDescent="0.25">
      <c r="A33" s="35" t="s">
        <v>84</v>
      </c>
      <c r="B33" s="23" t="e">
        <f>VLOOKUP($Q33,УЧАСТНИКИ!$A$2:$L$1099,3,FALSE)</f>
        <v>#N/A</v>
      </c>
      <c r="C33" s="24" t="e">
        <f>VLOOKUP($Q33,УЧАСТНИКИ!$A$2:$L$1099,4,FALSE)</f>
        <v>#N/A</v>
      </c>
      <c r="D33" s="24" t="e">
        <f>VLOOKUP($Q33,УЧАСТНИКИ!$A$2:$L$1099,8,FALSE)</f>
        <v>#N/A</v>
      </c>
      <c r="E33" s="23" t="e">
        <f>VLOOKUP($Q33,УЧАСТНИКИ!$A$2:$L$1099,5,FALSE)</f>
        <v>#N/A</v>
      </c>
      <c r="F33" s="24" t="e">
        <f>VLOOKUP($Q33,УЧАСТНИКИ!$A$2:$L$1099,7,FALSE)</f>
        <v>#N/A</v>
      </c>
      <c r="G33" s="25" t="e">
        <f>VLOOKUP($Q33,УЧАСТНИКИ!$A$2:$L$1099,11,FALSE)</f>
        <v>#N/A</v>
      </c>
      <c r="H33" s="26"/>
      <c r="I33" s="11">
        <f t="shared" si="0"/>
        <v>0</v>
      </c>
      <c r="J33" s="11"/>
      <c r="K33" s="26"/>
      <c r="L33" s="11">
        <f t="shared" si="3"/>
        <v>0</v>
      </c>
      <c r="M33" s="11"/>
      <c r="N33" s="27" t="str">
        <f t="shared" si="1"/>
        <v>МСМК</v>
      </c>
      <c r="O33" s="25" t="e">
        <f>VLOOKUP($Q33,УЧАСТНИКИ!$A$2:$L$1099,9,FALSE)</f>
        <v>#N/A</v>
      </c>
      <c r="P33" s="23" t="e">
        <f>VLOOKUP($Q33,УЧАСТНИКИ!$A$2:$L$1099,10,FALSE)</f>
        <v>#N/A</v>
      </c>
      <c r="R33" s="34"/>
      <c r="S33" s="33">
        <f t="shared" si="2"/>
        <v>0</v>
      </c>
    </row>
    <row r="34" spans="1:19" ht="13.2" customHeight="1" x14ac:dyDescent="0.25">
      <c r="A34" s="35" t="s">
        <v>28</v>
      </c>
      <c r="B34" s="23" t="e">
        <f>VLOOKUP($Q34,УЧАСТНИКИ!$A$2:$L$1099,3,FALSE)</f>
        <v>#N/A</v>
      </c>
      <c r="C34" s="24" t="e">
        <f>VLOOKUP($Q34,УЧАСТНИКИ!$A$2:$L$1099,4,FALSE)</f>
        <v>#N/A</v>
      </c>
      <c r="D34" s="24" t="e">
        <f>VLOOKUP($Q34,УЧАСТНИКИ!$A$2:$L$1099,8,FALSE)</f>
        <v>#N/A</v>
      </c>
      <c r="E34" s="23" t="e">
        <f>VLOOKUP($Q34,УЧАСТНИКИ!$A$2:$L$1099,5,FALSE)</f>
        <v>#N/A</v>
      </c>
      <c r="F34" s="24" t="e">
        <f>VLOOKUP($Q34,УЧАСТНИКИ!$A$2:$L$1099,7,FALSE)</f>
        <v>#N/A</v>
      </c>
      <c r="G34" s="25" t="e">
        <f>VLOOKUP($Q34,УЧАСТНИКИ!$A$2:$L$1099,11,FALSE)</f>
        <v>#N/A</v>
      </c>
      <c r="H34" s="26"/>
      <c r="I34" s="11">
        <f t="shared" si="0"/>
        <v>0</v>
      </c>
      <c r="J34" s="11"/>
      <c r="K34" s="26"/>
      <c r="L34" s="11">
        <f t="shared" si="3"/>
        <v>0</v>
      </c>
      <c r="M34" s="11"/>
      <c r="N34" s="27" t="str">
        <f t="shared" si="1"/>
        <v>МСМК</v>
      </c>
      <c r="O34" s="25" t="e">
        <f>VLOOKUP($Q34,УЧАСТНИКИ!$A$2:$L$1099,9,FALSE)</f>
        <v>#N/A</v>
      </c>
      <c r="P34" s="23" t="e">
        <f>VLOOKUP($Q34,УЧАСТНИКИ!$A$2:$L$1099,10,FALSE)</f>
        <v>#N/A</v>
      </c>
      <c r="R34" s="34"/>
      <c r="S34" s="33">
        <f t="shared" si="2"/>
        <v>0</v>
      </c>
    </row>
    <row r="35" spans="1:19" ht="13.2" customHeight="1" x14ac:dyDescent="0.25">
      <c r="A35" s="35" t="s">
        <v>122</v>
      </c>
      <c r="B35" s="23" t="e">
        <f>VLOOKUP($Q35,УЧАСТНИКИ!$A$2:$L$1099,3,FALSE)</f>
        <v>#N/A</v>
      </c>
      <c r="C35" s="24" t="e">
        <f>VLOOKUP($Q35,УЧАСТНИКИ!$A$2:$L$1099,4,FALSE)</f>
        <v>#N/A</v>
      </c>
      <c r="D35" s="24" t="e">
        <f>VLOOKUP($Q35,УЧАСТНИКИ!$A$2:$L$1099,8,FALSE)</f>
        <v>#N/A</v>
      </c>
      <c r="E35" s="23" t="e">
        <f>VLOOKUP($Q35,УЧАСТНИКИ!$A$2:$L$1099,5,FALSE)</f>
        <v>#N/A</v>
      </c>
      <c r="F35" s="24" t="e">
        <f>VLOOKUP($Q35,УЧАСТНИКИ!$A$2:$L$1099,7,FALSE)</f>
        <v>#N/A</v>
      </c>
      <c r="G35" s="25" t="e">
        <f>VLOOKUP($Q35,УЧАСТНИКИ!$A$2:$L$1099,11,FALSE)</f>
        <v>#N/A</v>
      </c>
      <c r="H35" s="26"/>
      <c r="I35" s="11">
        <f t="shared" si="0"/>
        <v>0</v>
      </c>
      <c r="J35" s="11"/>
      <c r="K35" s="26"/>
      <c r="L35" s="11">
        <f t="shared" si="3"/>
        <v>0</v>
      </c>
      <c r="M35" s="11"/>
      <c r="N35" s="27" t="str">
        <f t="shared" si="1"/>
        <v>МСМК</v>
      </c>
      <c r="O35" s="25" t="e">
        <f>VLOOKUP($Q35,УЧАСТНИКИ!$A$2:$L$1099,9,FALSE)</f>
        <v>#N/A</v>
      </c>
      <c r="P35" s="23" t="e">
        <f>VLOOKUP($Q35,УЧАСТНИКИ!$A$2:$L$1099,10,FALSE)</f>
        <v>#N/A</v>
      </c>
      <c r="R35" s="34"/>
      <c r="S35" s="33">
        <f t="shared" si="2"/>
        <v>0</v>
      </c>
    </row>
    <row r="36" spans="1:19" ht="13.2" customHeight="1" x14ac:dyDescent="0.25">
      <c r="A36" s="35" t="s">
        <v>123</v>
      </c>
      <c r="B36" s="23" t="e">
        <f>VLOOKUP($Q36,УЧАСТНИКИ!$A$2:$L$1099,3,FALSE)</f>
        <v>#N/A</v>
      </c>
      <c r="C36" s="24" t="e">
        <f>VLOOKUP($Q36,УЧАСТНИКИ!$A$2:$L$1099,4,FALSE)</f>
        <v>#N/A</v>
      </c>
      <c r="D36" s="24" t="e">
        <f>VLOOKUP($Q36,УЧАСТНИКИ!$A$2:$L$1099,8,FALSE)</f>
        <v>#N/A</v>
      </c>
      <c r="E36" s="23" t="e">
        <f>VLOOKUP($Q36,УЧАСТНИКИ!$A$2:$L$1099,5,FALSE)</f>
        <v>#N/A</v>
      </c>
      <c r="F36" s="24" t="e">
        <f>VLOOKUP($Q36,УЧАСТНИКИ!$A$2:$L$1099,7,FALSE)</f>
        <v>#N/A</v>
      </c>
      <c r="G36" s="25" t="e">
        <f>VLOOKUP($Q36,УЧАСТНИКИ!$A$2:$L$1099,11,FALSE)</f>
        <v>#N/A</v>
      </c>
      <c r="H36" s="26"/>
      <c r="I36" s="11">
        <f t="shared" si="0"/>
        <v>0</v>
      </c>
      <c r="J36" s="11"/>
      <c r="K36" s="26"/>
      <c r="L36" s="11">
        <f t="shared" si="3"/>
        <v>0</v>
      </c>
      <c r="M36" s="11"/>
      <c r="N36" s="27" t="str">
        <f t="shared" si="1"/>
        <v>МСМК</v>
      </c>
      <c r="O36" s="25" t="e">
        <f>VLOOKUP($Q36,УЧАСТНИКИ!$A$2:$L$1099,9,FALSE)</f>
        <v>#N/A</v>
      </c>
      <c r="P36" s="23" t="e">
        <f>VLOOKUP($Q36,УЧАСТНИКИ!$A$2:$L$1099,10,FALSE)</f>
        <v>#N/A</v>
      </c>
      <c r="R36" s="34"/>
      <c r="S36" s="33">
        <f t="shared" si="2"/>
        <v>0</v>
      </c>
    </row>
    <row r="37" spans="1:19" ht="13.2" customHeight="1" x14ac:dyDescent="0.25">
      <c r="A37" s="35" t="s">
        <v>124</v>
      </c>
      <c r="B37" s="23" t="e">
        <f>VLOOKUP($Q37,УЧАСТНИКИ!$A$2:$L$1099,3,FALSE)</f>
        <v>#N/A</v>
      </c>
      <c r="C37" s="24" t="e">
        <f>VLOOKUP($Q37,УЧАСТНИКИ!$A$2:$L$1099,4,FALSE)</f>
        <v>#N/A</v>
      </c>
      <c r="D37" s="24" t="e">
        <f>VLOOKUP($Q37,УЧАСТНИКИ!$A$2:$L$1099,8,FALSE)</f>
        <v>#N/A</v>
      </c>
      <c r="E37" s="23" t="e">
        <f>VLOOKUP($Q37,УЧАСТНИКИ!$A$2:$L$1099,5,FALSE)</f>
        <v>#N/A</v>
      </c>
      <c r="F37" s="24" t="e">
        <f>VLOOKUP($Q37,УЧАСТНИКИ!$A$2:$L$1099,7,FALSE)</f>
        <v>#N/A</v>
      </c>
      <c r="G37" s="25" t="e">
        <f>VLOOKUP($Q37,УЧАСТНИКИ!$A$2:$L$1099,11,FALSE)</f>
        <v>#N/A</v>
      </c>
      <c r="H37" s="26"/>
      <c r="I37" s="11">
        <f t="shared" si="0"/>
        <v>0</v>
      </c>
      <c r="J37" s="11"/>
      <c r="K37" s="26"/>
      <c r="L37" s="11">
        <f t="shared" si="3"/>
        <v>0</v>
      </c>
      <c r="M37" s="11"/>
      <c r="N37" s="27" t="str">
        <f t="shared" si="1"/>
        <v>МСМК</v>
      </c>
      <c r="O37" s="25" t="e">
        <f>VLOOKUP($Q37,УЧАСТНИКИ!$A$2:$L$1099,9,FALSE)</f>
        <v>#N/A</v>
      </c>
      <c r="P37" s="23" t="e">
        <f>VLOOKUP($Q37,УЧАСТНИКИ!$A$2:$L$1099,10,FALSE)</f>
        <v>#N/A</v>
      </c>
      <c r="R37" s="34"/>
      <c r="S37" s="33">
        <f t="shared" si="2"/>
        <v>0</v>
      </c>
    </row>
    <row r="38" spans="1:19" ht="13.2" customHeight="1" x14ac:dyDescent="0.25">
      <c r="A38" s="35" t="s">
        <v>125</v>
      </c>
      <c r="B38" s="23" t="e">
        <f>VLOOKUP($Q38,УЧАСТНИКИ!$A$2:$L$1099,3,FALSE)</f>
        <v>#N/A</v>
      </c>
      <c r="C38" s="24" t="e">
        <f>VLOOKUP($Q38,УЧАСТНИКИ!$A$2:$L$1099,4,FALSE)</f>
        <v>#N/A</v>
      </c>
      <c r="D38" s="24" t="e">
        <f>VLOOKUP($Q38,УЧАСТНИКИ!$A$2:$L$1099,8,FALSE)</f>
        <v>#N/A</v>
      </c>
      <c r="E38" s="23" t="e">
        <f>VLOOKUP($Q38,УЧАСТНИКИ!$A$2:$L$1099,5,FALSE)</f>
        <v>#N/A</v>
      </c>
      <c r="F38" s="24" t="e">
        <f>VLOOKUP($Q38,УЧАСТНИКИ!$A$2:$L$1099,7,FALSE)</f>
        <v>#N/A</v>
      </c>
      <c r="G38" s="25" t="e">
        <f>VLOOKUP($Q38,УЧАСТНИКИ!$A$2:$L$1099,11,FALSE)</f>
        <v>#N/A</v>
      </c>
      <c r="H38" s="26"/>
      <c r="I38" s="11">
        <f t="shared" si="0"/>
        <v>0</v>
      </c>
      <c r="J38" s="11"/>
      <c r="K38" s="26"/>
      <c r="L38" s="11">
        <f t="shared" si="3"/>
        <v>0</v>
      </c>
      <c r="M38" s="11"/>
      <c r="N38" s="27" t="str">
        <f t="shared" si="1"/>
        <v>МСМК</v>
      </c>
      <c r="O38" s="25" t="e">
        <f>VLOOKUP($Q38,УЧАСТНИКИ!$A$2:$L$1099,9,FALSE)</f>
        <v>#N/A</v>
      </c>
      <c r="P38" s="23" t="e">
        <f>VLOOKUP($Q38,УЧАСТНИКИ!$A$2:$L$1099,10,FALSE)</f>
        <v>#N/A</v>
      </c>
      <c r="R38" s="34"/>
      <c r="S38" s="33">
        <f t="shared" si="2"/>
        <v>0</v>
      </c>
    </row>
    <row r="39" spans="1:19" ht="13.2" customHeight="1" x14ac:dyDescent="0.25">
      <c r="A39" s="35" t="s">
        <v>126</v>
      </c>
      <c r="B39" s="23" t="e">
        <f>VLOOKUP($Q39,УЧАСТНИКИ!$A$2:$L$1099,3,FALSE)</f>
        <v>#N/A</v>
      </c>
      <c r="C39" s="24" t="e">
        <f>VLOOKUP($Q39,УЧАСТНИКИ!$A$2:$L$1099,4,FALSE)</f>
        <v>#N/A</v>
      </c>
      <c r="D39" s="24" t="e">
        <f>VLOOKUP($Q39,УЧАСТНИКИ!$A$2:$L$1099,8,FALSE)</f>
        <v>#N/A</v>
      </c>
      <c r="E39" s="23" t="e">
        <f>VLOOKUP($Q39,УЧАСТНИКИ!$A$2:$L$1099,5,FALSE)</f>
        <v>#N/A</v>
      </c>
      <c r="F39" s="24" t="e">
        <f>VLOOKUP($Q39,УЧАСТНИКИ!$A$2:$L$1099,7,FALSE)</f>
        <v>#N/A</v>
      </c>
      <c r="G39" s="25" t="e">
        <f>VLOOKUP($Q39,УЧАСТНИКИ!$A$2:$L$1099,11,FALSE)</f>
        <v>#N/A</v>
      </c>
      <c r="H39" s="26"/>
      <c r="I39" s="11">
        <f t="shared" si="0"/>
        <v>0</v>
      </c>
      <c r="J39" s="11"/>
      <c r="K39" s="26"/>
      <c r="L39" s="11">
        <f t="shared" si="3"/>
        <v>0</v>
      </c>
      <c r="M39" s="11"/>
      <c r="N39" s="27" t="str">
        <f t="shared" si="1"/>
        <v>МСМК</v>
      </c>
      <c r="O39" s="25" t="e">
        <f>VLOOKUP($Q39,УЧАСТНИКИ!$A$2:$L$1099,9,FALSE)</f>
        <v>#N/A</v>
      </c>
      <c r="P39" s="23" t="e">
        <f>VLOOKUP($Q39,УЧАСТНИКИ!$A$2:$L$1099,10,FALSE)</f>
        <v>#N/A</v>
      </c>
      <c r="R39" s="34"/>
      <c r="S39" s="33">
        <f t="shared" si="2"/>
        <v>0</v>
      </c>
    </row>
    <row r="40" spans="1:19" ht="13.2" customHeight="1" x14ac:dyDescent="0.25">
      <c r="A40" s="35" t="s">
        <v>127</v>
      </c>
      <c r="B40" s="23" t="e">
        <f>VLOOKUP($Q40,УЧАСТНИКИ!$A$2:$L$1099,3,FALSE)</f>
        <v>#N/A</v>
      </c>
      <c r="C40" s="24" t="e">
        <f>VLOOKUP($Q40,УЧАСТНИКИ!$A$2:$L$1099,4,FALSE)</f>
        <v>#N/A</v>
      </c>
      <c r="D40" s="24" t="e">
        <f>VLOOKUP($Q40,УЧАСТНИКИ!$A$2:$L$1099,8,FALSE)</f>
        <v>#N/A</v>
      </c>
      <c r="E40" s="23" t="e">
        <f>VLOOKUP($Q40,УЧАСТНИКИ!$A$2:$L$1099,5,FALSE)</f>
        <v>#N/A</v>
      </c>
      <c r="F40" s="24" t="e">
        <f>VLOOKUP($Q40,УЧАСТНИКИ!$A$2:$L$1099,7,FALSE)</f>
        <v>#N/A</v>
      </c>
      <c r="G40" s="25" t="e">
        <f>VLOOKUP($Q40,УЧАСТНИКИ!$A$2:$L$1099,11,FALSE)</f>
        <v>#N/A</v>
      </c>
      <c r="H40" s="26"/>
      <c r="I40" s="11">
        <f t="shared" si="0"/>
        <v>0</v>
      </c>
      <c r="J40" s="11"/>
      <c r="K40" s="26"/>
      <c r="L40" s="11">
        <f t="shared" si="3"/>
        <v>0</v>
      </c>
      <c r="M40" s="11"/>
      <c r="N40" s="27" t="str">
        <f t="shared" si="1"/>
        <v>МСМК</v>
      </c>
      <c r="O40" s="25" t="e">
        <f>VLOOKUP($Q40,УЧАСТНИКИ!$A$2:$L$1099,9,FALSE)</f>
        <v>#N/A</v>
      </c>
      <c r="P40" s="23" t="e">
        <f>VLOOKUP($Q40,УЧАСТНИКИ!$A$2:$L$1099,10,FALSE)</f>
        <v>#N/A</v>
      </c>
      <c r="R40" s="34"/>
      <c r="S40" s="33">
        <f t="shared" si="2"/>
        <v>0</v>
      </c>
    </row>
    <row r="41" spans="1:19" ht="13.2" customHeight="1" x14ac:dyDescent="0.25">
      <c r="A41" s="35" t="s">
        <v>128</v>
      </c>
      <c r="B41" s="23" t="e">
        <f>VLOOKUP($Q41,УЧАСТНИКИ!$A$2:$L$1099,3,FALSE)</f>
        <v>#N/A</v>
      </c>
      <c r="C41" s="24" t="e">
        <f>VLOOKUP($Q41,УЧАСТНИКИ!$A$2:$L$1099,4,FALSE)</f>
        <v>#N/A</v>
      </c>
      <c r="D41" s="24" t="e">
        <f>VLOOKUP($Q41,УЧАСТНИКИ!$A$2:$L$1099,8,FALSE)</f>
        <v>#N/A</v>
      </c>
      <c r="E41" s="23" t="e">
        <f>VLOOKUP($Q41,УЧАСТНИКИ!$A$2:$L$1099,5,FALSE)</f>
        <v>#N/A</v>
      </c>
      <c r="F41" s="24" t="e">
        <f>VLOOKUP($Q41,УЧАСТНИКИ!$A$2:$L$1099,7,FALSE)</f>
        <v>#N/A</v>
      </c>
      <c r="G41" s="25" t="e">
        <f>VLOOKUP($Q41,УЧАСТНИКИ!$A$2:$L$1099,11,FALSE)</f>
        <v>#N/A</v>
      </c>
      <c r="H41" s="26"/>
      <c r="I41" s="11">
        <f t="shared" si="0"/>
        <v>0</v>
      </c>
      <c r="J41" s="11"/>
      <c r="K41" s="26"/>
      <c r="L41" s="11">
        <f t="shared" si="3"/>
        <v>0</v>
      </c>
      <c r="M41" s="11"/>
      <c r="N41" s="27" t="str">
        <f t="shared" si="1"/>
        <v>МСМК</v>
      </c>
      <c r="O41" s="25" t="e">
        <f>VLOOKUP($Q41,УЧАСТНИКИ!$A$2:$L$1099,9,FALSE)</f>
        <v>#N/A</v>
      </c>
      <c r="P41" s="23" t="e">
        <f>VLOOKUP($Q41,УЧАСТНИКИ!$A$2:$L$1099,10,FALSE)</f>
        <v>#N/A</v>
      </c>
      <c r="R41" s="34"/>
      <c r="S41" s="33">
        <f t="shared" si="2"/>
        <v>0</v>
      </c>
    </row>
    <row r="42" spans="1:19" ht="13.2" customHeight="1" x14ac:dyDescent="0.25">
      <c r="A42" s="35" t="s">
        <v>129</v>
      </c>
      <c r="B42" s="23" t="e">
        <f>VLOOKUP($Q42,УЧАСТНИКИ!$A$2:$L$1099,3,FALSE)</f>
        <v>#N/A</v>
      </c>
      <c r="C42" s="24" t="e">
        <f>VLOOKUP($Q42,УЧАСТНИКИ!$A$2:$L$1099,4,FALSE)</f>
        <v>#N/A</v>
      </c>
      <c r="D42" s="24" t="e">
        <f>VLOOKUP($Q42,УЧАСТНИКИ!$A$2:$L$1099,8,FALSE)</f>
        <v>#N/A</v>
      </c>
      <c r="E42" s="23" t="e">
        <f>VLOOKUP($Q42,УЧАСТНИКИ!$A$2:$L$1099,5,FALSE)</f>
        <v>#N/A</v>
      </c>
      <c r="F42" s="24" t="e">
        <f>VLOOKUP($Q42,УЧАСТНИКИ!$A$2:$L$1099,7,FALSE)</f>
        <v>#N/A</v>
      </c>
      <c r="G42" s="25" t="e">
        <f>VLOOKUP($Q42,УЧАСТНИКИ!$A$2:$L$1099,11,FALSE)</f>
        <v>#N/A</v>
      </c>
      <c r="H42" s="26"/>
      <c r="I42" s="11">
        <f t="shared" si="0"/>
        <v>0</v>
      </c>
      <c r="J42" s="11"/>
      <c r="K42" s="26"/>
      <c r="L42" s="11">
        <f t="shared" si="3"/>
        <v>0</v>
      </c>
      <c r="M42" s="11"/>
      <c r="N42" s="27" t="str">
        <f t="shared" si="1"/>
        <v>МСМК</v>
      </c>
      <c r="O42" s="25" t="e">
        <f>VLOOKUP($Q42,УЧАСТНИКИ!$A$2:$L$1099,9,FALSE)</f>
        <v>#N/A</v>
      </c>
      <c r="P42" s="23" t="e">
        <f>VLOOKUP($Q42,УЧАСТНИКИ!$A$2:$L$1099,10,FALSE)</f>
        <v>#N/A</v>
      </c>
      <c r="R42" s="32"/>
      <c r="S42" s="33">
        <f t="shared" si="2"/>
        <v>0</v>
      </c>
    </row>
    <row r="43" spans="1:19" ht="13.2" customHeight="1" x14ac:dyDescent="0.25">
      <c r="A43" s="35" t="s">
        <v>130</v>
      </c>
      <c r="B43" s="23" t="e">
        <f>VLOOKUP($Q43,УЧАСТНИКИ!$A$2:$L$1099,3,FALSE)</f>
        <v>#N/A</v>
      </c>
      <c r="C43" s="24" t="e">
        <f>VLOOKUP($Q43,УЧАСТНИКИ!$A$2:$L$1099,4,FALSE)</f>
        <v>#N/A</v>
      </c>
      <c r="D43" s="24" t="e">
        <f>VLOOKUP($Q43,УЧАСТНИКИ!$A$2:$L$1099,8,FALSE)</f>
        <v>#N/A</v>
      </c>
      <c r="E43" s="23" t="e">
        <f>VLOOKUP($Q43,УЧАСТНИКИ!$A$2:$L$1099,5,FALSE)</f>
        <v>#N/A</v>
      </c>
      <c r="F43" s="24" t="e">
        <f>VLOOKUP($Q43,УЧАСТНИКИ!$A$2:$L$1099,7,FALSE)</f>
        <v>#N/A</v>
      </c>
      <c r="G43" s="25" t="e">
        <f>VLOOKUP($Q43,УЧАСТНИКИ!$A$2:$L$1099,11,FALSE)</f>
        <v>#N/A</v>
      </c>
      <c r="H43" s="26"/>
      <c r="I43" s="11">
        <f t="shared" si="0"/>
        <v>0</v>
      </c>
      <c r="J43" s="11"/>
      <c r="K43" s="26"/>
      <c r="L43" s="11">
        <f t="shared" si="3"/>
        <v>0</v>
      </c>
      <c r="M43" s="11"/>
      <c r="N43" s="27" t="str">
        <f t="shared" si="1"/>
        <v>МСМК</v>
      </c>
      <c r="O43" s="25" t="e">
        <f>VLOOKUP($Q43,УЧАСТНИКИ!$A$2:$L$1099,9,FALSE)</f>
        <v>#N/A</v>
      </c>
      <c r="P43" s="23" t="e">
        <f>VLOOKUP($Q43,УЧАСТНИКИ!$A$2:$L$1099,10,FALSE)</f>
        <v>#N/A</v>
      </c>
      <c r="R43" s="32"/>
      <c r="S43" s="33">
        <f t="shared" si="2"/>
        <v>0</v>
      </c>
    </row>
    <row r="44" spans="1:19" ht="13.2" customHeight="1" x14ac:dyDescent="0.25">
      <c r="A44" s="35" t="s">
        <v>131</v>
      </c>
      <c r="B44" s="23" t="e">
        <f>VLOOKUP($Q44,УЧАСТНИКИ!$A$2:$L$1099,3,FALSE)</f>
        <v>#N/A</v>
      </c>
      <c r="C44" s="24" t="e">
        <f>VLOOKUP($Q44,УЧАСТНИКИ!$A$2:$L$1099,4,FALSE)</f>
        <v>#N/A</v>
      </c>
      <c r="D44" s="24" t="e">
        <f>VLOOKUP($Q44,УЧАСТНИКИ!$A$2:$L$1099,8,FALSE)</f>
        <v>#N/A</v>
      </c>
      <c r="E44" s="23" t="e">
        <f>VLOOKUP($Q44,УЧАСТНИКИ!$A$2:$L$1099,5,FALSE)</f>
        <v>#N/A</v>
      </c>
      <c r="F44" s="24" t="e">
        <f>VLOOKUP($Q44,УЧАСТНИКИ!$A$2:$L$1099,7,FALSE)</f>
        <v>#N/A</v>
      </c>
      <c r="G44" s="25" t="e">
        <f>VLOOKUP($Q44,УЧАСТНИКИ!$A$2:$L$1099,11,FALSE)</f>
        <v>#N/A</v>
      </c>
      <c r="H44" s="26"/>
      <c r="I44" s="11">
        <f t="shared" si="0"/>
        <v>0</v>
      </c>
      <c r="J44" s="11"/>
      <c r="K44" s="26"/>
      <c r="L44" s="11">
        <f t="shared" si="3"/>
        <v>0</v>
      </c>
      <c r="M44" s="11"/>
      <c r="N44" s="27" t="str">
        <f t="shared" si="1"/>
        <v>МСМК</v>
      </c>
      <c r="O44" s="25" t="e">
        <f>VLOOKUP($Q44,УЧАСТНИКИ!$A$2:$L$1099,9,FALSE)</f>
        <v>#N/A</v>
      </c>
      <c r="P44" s="23" t="e">
        <f>VLOOKUP($Q44,УЧАСТНИКИ!$A$2:$L$1099,10,FALSE)</f>
        <v>#N/A</v>
      </c>
      <c r="R44" s="32"/>
      <c r="S44" s="33">
        <f t="shared" si="2"/>
        <v>0</v>
      </c>
    </row>
    <row r="45" spans="1:19" ht="13.2" customHeight="1" x14ac:dyDescent="0.25">
      <c r="A45" s="35" t="s">
        <v>132</v>
      </c>
      <c r="B45" s="23" t="e">
        <f>VLOOKUP($Q45,УЧАСТНИКИ!$A$2:$L$1099,3,FALSE)</f>
        <v>#N/A</v>
      </c>
      <c r="C45" s="24" t="e">
        <f>VLOOKUP($Q45,УЧАСТНИКИ!$A$2:$L$1099,4,FALSE)</f>
        <v>#N/A</v>
      </c>
      <c r="D45" s="24" t="e">
        <f>VLOOKUP($Q45,УЧАСТНИКИ!$A$2:$L$1099,8,FALSE)</f>
        <v>#N/A</v>
      </c>
      <c r="E45" s="23" t="e">
        <f>VLOOKUP($Q45,УЧАСТНИКИ!$A$2:$L$1099,5,FALSE)</f>
        <v>#N/A</v>
      </c>
      <c r="F45" s="24" t="e">
        <f>VLOOKUP($Q45,УЧАСТНИКИ!$A$2:$L$1099,7,FALSE)</f>
        <v>#N/A</v>
      </c>
      <c r="G45" s="25" t="e">
        <f>VLOOKUP($Q45,УЧАСТНИКИ!$A$2:$L$1099,11,FALSE)</f>
        <v>#N/A</v>
      </c>
      <c r="H45" s="26"/>
      <c r="I45" s="11">
        <f t="shared" si="0"/>
        <v>0</v>
      </c>
      <c r="J45" s="11"/>
      <c r="K45" s="26"/>
      <c r="L45" s="11">
        <f t="shared" si="3"/>
        <v>0</v>
      </c>
      <c r="M45" s="11"/>
      <c r="N45" s="27" t="str">
        <f t="shared" si="1"/>
        <v>МСМК</v>
      </c>
      <c r="O45" s="25" t="e">
        <f>VLOOKUP($Q45,УЧАСТНИКИ!$A$2:$L$1099,9,FALSE)</f>
        <v>#N/A</v>
      </c>
      <c r="P45" s="23" t="e">
        <f>VLOOKUP($Q45,УЧАСТНИКИ!$A$2:$L$1099,10,FALSE)</f>
        <v>#N/A</v>
      </c>
      <c r="R45" s="32"/>
      <c r="S45" s="33">
        <f t="shared" si="2"/>
        <v>0</v>
      </c>
    </row>
    <row r="46" spans="1:19" ht="13.2" customHeight="1" x14ac:dyDescent="0.25">
      <c r="A46" s="35" t="s">
        <v>133</v>
      </c>
      <c r="B46" s="23" t="e">
        <f>VLOOKUP($Q46,УЧАСТНИКИ!$A$2:$L$1099,3,FALSE)</f>
        <v>#N/A</v>
      </c>
      <c r="C46" s="24" t="e">
        <f>VLOOKUP($Q46,УЧАСТНИКИ!$A$2:$L$1099,4,FALSE)</f>
        <v>#N/A</v>
      </c>
      <c r="D46" s="24" t="e">
        <f>VLOOKUP($Q46,УЧАСТНИКИ!$A$2:$L$1099,8,FALSE)</f>
        <v>#N/A</v>
      </c>
      <c r="E46" s="23" t="e">
        <f>VLOOKUP($Q46,УЧАСТНИКИ!$A$2:$L$1099,5,FALSE)</f>
        <v>#N/A</v>
      </c>
      <c r="F46" s="24" t="e">
        <f>VLOOKUP($Q46,УЧАСТНИКИ!$A$2:$L$1099,7,FALSE)</f>
        <v>#N/A</v>
      </c>
      <c r="G46" s="25" t="e">
        <f>VLOOKUP($Q46,УЧАСТНИКИ!$A$2:$L$1099,11,FALSE)</f>
        <v>#N/A</v>
      </c>
      <c r="H46" s="26"/>
      <c r="I46" s="11">
        <f t="shared" si="0"/>
        <v>0</v>
      </c>
      <c r="J46" s="11"/>
      <c r="K46" s="26"/>
      <c r="L46" s="11">
        <f t="shared" si="3"/>
        <v>0</v>
      </c>
      <c r="M46" s="11"/>
      <c r="N46" s="27" t="str">
        <f t="shared" si="1"/>
        <v>МСМК</v>
      </c>
      <c r="O46" s="25" t="e">
        <f>VLOOKUP($Q46,УЧАСТНИКИ!$A$2:$L$1099,9,FALSE)</f>
        <v>#N/A</v>
      </c>
      <c r="P46" s="23" t="e">
        <f>VLOOKUP($Q46,УЧАСТНИКИ!$A$2:$L$1099,10,FALSE)</f>
        <v>#N/A</v>
      </c>
      <c r="R46" s="32"/>
      <c r="S46" s="33">
        <f t="shared" si="2"/>
        <v>0</v>
      </c>
    </row>
    <row r="47" spans="1:19" ht="13.2" customHeight="1" x14ac:dyDescent="0.25">
      <c r="A47" s="35" t="s">
        <v>134</v>
      </c>
      <c r="B47" s="23" t="e">
        <f>VLOOKUP($Q47,УЧАСТНИКИ!$A$2:$L$1099,3,FALSE)</f>
        <v>#N/A</v>
      </c>
      <c r="C47" s="24" t="e">
        <f>VLOOKUP($Q47,УЧАСТНИКИ!$A$2:$L$1099,4,FALSE)</f>
        <v>#N/A</v>
      </c>
      <c r="D47" s="24" t="e">
        <f>VLOOKUP($Q47,УЧАСТНИКИ!$A$2:$L$1099,8,FALSE)</f>
        <v>#N/A</v>
      </c>
      <c r="E47" s="23" t="e">
        <f>VLOOKUP($Q47,УЧАСТНИКИ!$A$2:$L$1099,5,FALSE)</f>
        <v>#N/A</v>
      </c>
      <c r="F47" s="24" t="e">
        <f>VLOOKUP($Q47,УЧАСТНИКИ!$A$2:$L$1099,7,FALSE)</f>
        <v>#N/A</v>
      </c>
      <c r="G47" s="25" t="e">
        <f>VLOOKUP($Q47,УЧАСТНИКИ!$A$2:$L$1099,11,FALSE)</f>
        <v>#N/A</v>
      </c>
      <c r="H47" s="26"/>
      <c r="I47" s="11">
        <f t="shared" si="0"/>
        <v>0</v>
      </c>
      <c r="J47" s="11"/>
      <c r="K47" s="26"/>
      <c r="L47" s="11">
        <f t="shared" si="3"/>
        <v>0</v>
      </c>
      <c r="M47" s="11"/>
      <c r="N47" s="27" t="str">
        <f t="shared" si="1"/>
        <v>МСМК</v>
      </c>
      <c r="O47" s="25" t="e">
        <f>VLOOKUP($Q47,УЧАСТНИКИ!$A$2:$L$1099,9,FALSE)</f>
        <v>#N/A</v>
      </c>
      <c r="P47" s="23" t="e">
        <f>VLOOKUP($Q47,УЧАСТНИКИ!$A$2:$L$1099,10,FALSE)</f>
        <v>#N/A</v>
      </c>
      <c r="R47" s="32"/>
      <c r="S47" s="33">
        <f t="shared" si="2"/>
        <v>0</v>
      </c>
    </row>
    <row r="48" spans="1:19" ht="13.2" customHeight="1" x14ac:dyDescent="0.25">
      <c r="A48" s="35" t="s">
        <v>135</v>
      </c>
      <c r="B48" s="23" t="e">
        <f>VLOOKUP($Q48,УЧАСТНИКИ!$A$2:$L$1099,3,FALSE)</f>
        <v>#N/A</v>
      </c>
      <c r="C48" s="24" t="e">
        <f>VLOOKUP($Q48,УЧАСТНИКИ!$A$2:$L$1099,4,FALSE)</f>
        <v>#N/A</v>
      </c>
      <c r="D48" s="24" t="e">
        <f>VLOOKUP($Q48,УЧАСТНИКИ!$A$2:$L$1099,8,FALSE)</f>
        <v>#N/A</v>
      </c>
      <c r="E48" s="23" t="e">
        <f>VLOOKUP($Q48,УЧАСТНИКИ!$A$2:$L$1099,5,FALSE)</f>
        <v>#N/A</v>
      </c>
      <c r="F48" s="24" t="e">
        <f>VLOOKUP($Q48,УЧАСТНИКИ!$A$2:$L$1099,7,FALSE)</f>
        <v>#N/A</v>
      </c>
      <c r="G48" s="25" t="e">
        <f>VLOOKUP($Q48,УЧАСТНИКИ!$A$2:$L$1099,11,FALSE)</f>
        <v>#N/A</v>
      </c>
      <c r="H48" s="26"/>
      <c r="I48" s="11">
        <f t="shared" si="0"/>
        <v>0</v>
      </c>
      <c r="J48" s="11"/>
      <c r="K48" s="26"/>
      <c r="L48" s="11">
        <f t="shared" si="3"/>
        <v>0</v>
      </c>
      <c r="M48" s="11"/>
      <c r="N48" s="27" t="str">
        <f t="shared" si="1"/>
        <v>МСМК</v>
      </c>
      <c r="O48" s="25" t="e">
        <f>VLOOKUP($Q48,УЧАСТНИКИ!$A$2:$L$1099,9,FALSE)</f>
        <v>#N/A</v>
      </c>
      <c r="P48" s="23" t="e">
        <f>VLOOKUP($Q48,УЧАСТНИКИ!$A$2:$L$1099,10,FALSE)</f>
        <v>#N/A</v>
      </c>
      <c r="R48" s="32"/>
      <c r="S48" s="33">
        <f t="shared" si="2"/>
        <v>0</v>
      </c>
    </row>
    <row r="49" spans="1:19" ht="13.2" customHeight="1" x14ac:dyDescent="0.25">
      <c r="A49" s="35" t="s">
        <v>136</v>
      </c>
      <c r="B49" s="23" t="e">
        <f>VLOOKUP($Q49,УЧАСТНИКИ!$A$2:$L$1099,3,FALSE)</f>
        <v>#N/A</v>
      </c>
      <c r="C49" s="24" t="e">
        <f>VLOOKUP($Q49,УЧАСТНИКИ!$A$2:$L$1099,4,FALSE)</f>
        <v>#N/A</v>
      </c>
      <c r="D49" s="24" t="e">
        <f>VLOOKUP($Q49,УЧАСТНИКИ!$A$2:$L$1099,8,FALSE)</f>
        <v>#N/A</v>
      </c>
      <c r="E49" s="23" t="e">
        <f>VLOOKUP($Q49,УЧАСТНИКИ!$A$2:$L$1099,5,FALSE)</f>
        <v>#N/A</v>
      </c>
      <c r="F49" s="24" t="e">
        <f>VLOOKUP($Q49,УЧАСТНИКИ!$A$2:$L$1099,7,FALSE)</f>
        <v>#N/A</v>
      </c>
      <c r="G49" s="25" t="e">
        <f>VLOOKUP($Q49,УЧАСТНИКИ!$A$2:$L$1099,11,FALSE)</f>
        <v>#N/A</v>
      </c>
      <c r="H49" s="26"/>
      <c r="I49" s="11">
        <f t="shared" si="0"/>
        <v>0</v>
      </c>
      <c r="J49" s="11"/>
      <c r="K49" s="26"/>
      <c r="L49" s="11">
        <f t="shared" si="3"/>
        <v>0</v>
      </c>
      <c r="M49" s="11"/>
      <c r="N49" s="27" t="str">
        <f t="shared" si="1"/>
        <v>МСМК</v>
      </c>
      <c r="O49" s="25" t="e">
        <f>VLOOKUP($Q49,УЧАСТНИКИ!$A$2:$L$1099,9,FALSE)</f>
        <v>#N/A</v>
      </c>
      <c r="P49" s="23" t="e">
        <f>VLOOKUP($Q49,УЧАСТНИКИ!$A$2:$L$1099,10,FALSE)</f>
        <v>#N/A</v>
      </c>
      <c r="R49" s="32"/>
      <c r="S49" s="33">
        <f t="shared" si="2"/>
        <v>0</v>
      </c>
    </row>
    <row r="50" spans="1:19" ht="13.2" customHeight="1" x14ac:dyDescent="0.25">
      <c r="A50" s="35" t="s">
        <v>137</v>
      </c>
      <c r="B50" s="23" t="e">
        <f>VLOOKUP($Q50,УЧАСТНИКИ!$A$2:$L$1099,3,FALSE)</f>
        <v>#N/A</v>
      </c>
      <c r="C50" s="24" t="e">
        <f>VLOOKUP($Q50,УЧАСТНИКИ!$A$2:$L$1099,4,FALSE)</f>
        <v>#N/A</v>
      </c>
      <c r="D50" s="24" t="e">
        <f>VLOOKUP($Q50,УЧАСТНИКИ!$A$2:$L$1099,8,FALSE)</f>
        <v>#N/A</v>
      </c>
      <c r="E50" s="23" t="e">
        <f>VLOOKUP($Q50,УЧАСТНИКИ!$A$2:$L$1099,5,FALSE)</f>
        <v>#N/A</v>
      </c>
      <c r="F50" s="24" t="e">
        <f>VLOOKUP($Q50,УЧАСТНИКИ!$A$2:$L$1099,7,FALSE)</f>
        <v>#N/A</v>
      </c>
      <c r="G50" s="25" t="e">
        <f>VLOOKUP($Q50,УЧАСТНИКИ!$A$2:$L$1099,11,FALSE)</f>
        <v>#N/A</v>
      </c>
      <c r="H50" s="26"/>
      <c r="I50" s="11">
        <f t="shared" si="0"/>
        <v>0</v>
      </c>
      <c r="J50" s="11"/>
      <c r="K50" s="26"/>
      <c r="L50" s="11">
        <f t="shared" si="3"/>
        <v>0</v>
      </c>
      <c r="M50" s="11"/>
      <c r="N50" s="27" t="str">
        <f t="shared" si="1"/>
        <v>МСМК</v>
      </c>
      <c r="O50" s="25" t="e">
        <f>VLOOKUP($Q50,УЧАСТНИКИ!$A$2:$L$1099,9,FALSE)</f>
        <v>#N/A</v>
      </c>
      <c r="P50" s="23" t="e">
        <f>VLOOKUP($Q50,УЧАСТНИКИ!$A$2:$L$1099,10,FALSE)</f>
        <v>#N/A</v>
      </c>
      <c r="R50" s="32"/>
      <c r="S50" s="33">
        <f t="shared" si="2"/>
        <v>0</v>
      </c>
    </row>
    <row r="51" spans="1:19" ht="13.2" customHeight="1" x14ac:dyDescent="0.25">
      <c r="A51" s="35" t="s">
        <v>138</v>
      </c>
      <c r="B51" s="23" t="e">
        <f>VLOOKUP($Q51,УЧАСТНИКИ!$A$2:$L$1099,3,FALSE)</f>
        <v>#N/A</v>
      </c>
      <c r="C51" s="24" t="e">
        <f>VLOOKUP($Q51,УЧАСТНИКИ!$A$2:$L$1099,4,FALSE)</f>
        <v>#N/A</v>
      </c>
      <c r="D51" s="24" t="e">
        <f>VLOOKUP($Q51,УЧАСТНИКИ!$A$2:$L$1099,8,FALSE)</f>
        <v>#N/A</v>
      </c>
      <c r="E51" s="23" t="e">
        <f>VLOOKUP($Q51,УЧАСТНИКИ!$A$2:$L$1099,5,FALSE)</f>
        <v>#N/A</v>
      </c>
      <c r="F51" s="24" t="e">
        <f>VLOOKUP($Q51,УЧАСТНИКИ!$A$2:$L$1099,7,FALSE)</f>
        <v>#N/A</v>
      </c>
      <c r="G51" s="25" t="e">
        <f>VLOOKUP($Q51,УЧАСТНИКИ!$A$2:$L$1099,11,FALSE)</f>
        <v>#N/A</v>
      </c>
      <c r="H51" s="26"/>
      <c r="I51" s="11">
        <f t="shared" si="0"/>
        <v>0</v>
      </c>
      <c r="J51" s="11"/>
      <c r="K51" s="26"/>
      <c r="L51" s="11">
        <f t="shared" si="3"/>
        <v>0</v>
      </c>
      <c r="M51" s="11"/>
      <c r="N51" s="27" t="str">
        <f t="shared" si="1"/>
        <v>МСМК</v>
      </c>
      <c r="O51" s="25" t="e">
        <f>VLOOKUP($Q51,УЧАСТНИКИ!$A$2:$L$1099,9,FALSE)</f>
        <v>#N/A</v>
      </c>
      <c r="P51" s="23" t="e">
        <f>VLOOKUP($Q51,УЧАСТНИКИ!$A$2:$L$1099,10,FALSE)</f>
        <v>#N/A</v>
      </c>
      <c r="R51" s="32"/>
      <c r="S51" s="33">
        <f t="shared" si="2"/>
        <v>0</v>
      </c>
    </row>
    <row r="52" spans="1:19" ht="13.2" customHeight="1" x14ac:dyDescent="0.25">
      <c r="A52" s="35" t="s">
        <v>139</v>
      </c>
      <c r="B52" s="23" t="e">
        <f>VLOOKUP($Q52,УЧАСТНИКИ!$A$2:$L$1099,3,FALSE)</f>
        <v>#N/A</v>
      </c>
      <c r="C52" s="24" t="e">
        <f>VLOOKUP($Q52,УЧАСТНИКИ!$A$2:$L$1099,4,FALSE)</f>
        <v>#N/A</v>
      </c>
      <c r="D52" s="24" t="e">
        <f>VLOOKUP($Q52,УЧАСТНИКИ!$A$2:$L$1099,8,FALSE)</f>
        <v>#N/A</v>
      </c>
      <c r="E52" s="23" t="e">
        <f>VLOOKUP($Q52,УЧАСТНИКИ!$A$2:$L$1099,5,FALSE)</f>
        <v>#N/A</v>
      </c>
      <c r="F52" s="24" t="e">
        <f>VLOOKUP($Q52,УЧАСТНИКИ!$A$2:$L$1099,7,FALSE)</f>
        <v>#N/A</v>
      </c>
      <c r="G52" s="25" t="e">
        <f>VLOOKUP($Q52,УЧАСТНИКИ!$A$2:$L$1099,11,FALSE)</f>
        <v>#N/A</v>
      </c>
      <c r="H52" s="26"/>
      <c r="I52" s="11">
        <f t="shared" si="0"/>
        <v>0</v>
      </c>
      <c r="J52" s="11"/>
      <c r="K52" s="26"/>
      <c r="L52" s="11">
        <f t="shared" si="3"/>
        <v>0</v>
      </c>
      <c r="M52" s="11"/>
      <c r="N52" s="27" t="str">
        <f t="shared" si="1"/>
        <v>МСМК</v>
      </c>
      <c r="O52" s="25" t="e">
        <f>VLOOKUP($Q52,УЧАСТНИКИ!$A$2:$L$1099,9,FALSE)</f>
        <v>#N/A</v>
      </c>
      <c r="P52" s="23" t="e">
        <f>VLOOKUP($Q52,УЧАСТНИКИ!$A$2:$L$1099,10,FALSE)</f>
        <v>#N/A</v>
      </c>
      <c r="R52" s="32"/>
      <c r="S52" s="33">
        <f t="shared" si="2"/>
        <v>0</v>
      </c>
    </row>
    <row r="53" spans="1:19" ht="13.2" customHeight="1" x14ac:dyDescent="0.25">
      <c r="A53" s="35" t="s">
        <v>140</v>
      </c>
      <c r="B53" s="23" t="e">
        <f>VLOOKUP($Q53,УЧАСТНИКИ!$A$2:$L$1099,3,FALSE)</f>
        <v>#N/A</v>
      </c>
      <c r="C53" s="24" t="e">
        <f>VLOOKUP($Q53,УЧАСТНИКИ!$A$2:$L$1099,4,FALSE)</f>
        <v>#N/A</v>
      </c>
      <c r="D53" s="24" t="e">
        <f>VLOOKUP($Q53,УЧАСТНИКИ!$A$2:$L$1099,8,FALSE)</f>
        <v>#N/A</v>
      </c>
      <c r="E53" s="23" t="e">
        <f>VLOOKUP($Q53,УЧАСТНИКИ!$A$2:$L$1099,5,FALSE)</f>
        <v>#N/A</v>
      </c>
      <c r="F53" s="24" t="e">
        <f>VLOOKUP($Q53,УЧАСТНИКИ!$A$2:$L$1099,7,FALSE)</f>
        <v>#N/A</v>
      </c>
      <c r="G53" s="25" t="e">
        <f>VLOOKUP($Q53,УЧАСТНИКИ!$A$2:$L$1099,11,FALSE)</f>
        <v>#N/A</v>
      </c>
      <c r="H53" s="26"/>
      <c r="I53" s="11">
        <f t="shared" si="0"/>
        <v>0</v>
      </c>
      <c r="J53" s="11"/>
      <c r="K53" s="26"/>
      <c r="L53" s="11">
        <f t="shared" si="3"/>
        <v>0</v>
      </c>
      <c r="M53" s="11"/>
      <c r="N53" s="27" t="str">
        <f t="shared" si="1"/>
        <v>МСМК</v>
      </c>
      <c r="O53" s="25" t="e">
        <f>VLOOKUP($Q53,УЧАСТНИКИ!$A$2:$L$1099,9,FALSE)</f>
        <v>#N/A</v>
      </c>
      <c r="P53" s="23" t="e">
        <f>VLOOKUP($Q53,УЧАСТНИКИ!$A$2:$L$1099,10,FALSE)</f>
        <v>#N/A</v>
      </c>
      <c r="R53" s="32"/>
      <c r="S53" s="33">
        <f t="shared" si="2"/>
        <v>0</v>
      </c>
    </row>
    <row r="54" spans="1:19" ht="13.2" customHeight="1" x14ac:dyDescent="0.25">
      <c r="A54" s="35" t="s">
        <v>141</v>
      </c>
      <c r="B54" s="23" t="e">
        <f>VLOOKUP($Q54,УЧАСТНИКИ!$A$2:$L$1099,3,FALSE)</f>
        <v>#N/A</v>
      </c>
      <c r="C54" s="24" t="e">
        <f>VLOOKUP($Q54,УЧАСТНИКИ!$A$2:$L$1099,4,FALSE)</f>
        <v>#N/A</v>
      </c>
      <c r="D54" s="24" t="e">
        <f>VLOOKUP($Q54,УЧАСТНИКИ!$A$2:$L$1099,8,FALSE)</f>
        <v>#N/A</v>
      </c>
      <c r="E54" s="23" t="e">
        <f>VLOOKUP($Q54,УЧАСТНИКИ!$A$2:$L$1099,5,FALSE)</f>
        <v>#N/A</v>
      </c>
      <c r="F54" s="24" t="e">
        <f>VLOOKUP($Q54,УЧАСТНИКИ!$A$2:$L$1099,7,FALSE)</f>
        <v>#N/A</v>
      </c>
      <c r="G54" s="25" t="e">
        <f>VLOOKUP($Q54,УЧАСТНИКИ!$A$2:$L$1099,11,FALSE)</f>
        <v>#N/A</v>
      </c>
      <c r="H54" s="26"/>
      <c r="I54" s="11">
        <f t="shared" si="0"/>
        <v>0</v>
      </c>
      <c r="J54" s="11"/>
      <c r="K54" s="26"/>
      <c r="L54" s="11">
        <f t="shared" si="3"/>
        <v>0</v>
      </c>
      <c r="M54" s="11"/>
      <c r="N54" s="27" t="str">
        <f t="shared" si="1"/>
        <v>МСМК</v>
      </c>
      <c r="O54" s="25" t="e">
        <f>VLOOKUP($Q54,УЧАСТНИКИ!$A$2:$L$1099,9,FALSE)</f>
        <v>#N/A</v>
      </c>
      <c r="P54" s="23" t="e">
        <f>VLOOKUP($Q54,УЧАСТНИКИ!$A$2:$L$1099,10,FALSE)</f>
        <v>#N/A</v>
      </c>
      <c r="R54" s="32"/>
      <c r="S54" s="33">
        <f t="shared" si="2"/>
        <v>0</v>
      </c>
    </row>
    <row r="55" spans="1:19" ht="13.2" customHeight="1" x14ac:dyDescent="0.25">
      <c r="A55" s="35" t="s">
        <v>142</v>
      </c>
      <c r="B55" s="23" t="e">
        <f>VLOOKUP($Q55,УЧАСТНИКИ!$A$2:$L$1099,3,FALSE)</f>
        <v>#N/A</v>
      </c>
      <c r="C55" s="24" t="e">
        <f>VLOOKUP($Q55,УЧАСТНИКИ!$A$2:$L$1099,4,FALSE)</f>
        <v>#N/A</v>
      </c>
      <c r="D55" s="24" t="e">
        <f>VLOOKUP($Q55,УЧАСТНИКИ!$A$2:$L$1099,8,FALSE)</f>
        <v>#N/A</v>
      </c>
      <c r="E55" s="23" t="e">
        <f>VLOOKUP($Q55,УЧАСТНИКИ!$A$2:$L$1099,5,FALSE)</f>
        <v>#N/A</v>
      </c>
      <c r="F55" s="24" t="e">
        <f>VLOOKUP($Q55,УЧАСТНИКИ!$A$2:$L$1099,7,FALSE)</f>
        <v>#N/A</v>
      </c>
      <c r="G55" s="25" t="e">
        <f>VLOOKUP($Q55,УЧАСТНИКИ!$A$2:$L$1099,11,FALSE)</f>
        <v>#N/A</v>
      </c>
      <c r="H55" s="26"/>
      <c r="I55" s="11">
        <f t="shared" si="0"/>
        <v>0</v>
      </c>
      <c r="J55" s="11"/>
      <c r="K55" s="26"/>
      <c r="L55" s="11">
        <f t="shared" si="3"/>
        <v>0</v>
      </c>
      <c r="M55" s="11"/>
      <c r="N55" s="27" t="str">
        <f t="shared" si="1"/>
        <v>МСМК</v>
      </c>
      <c r="O55" s="25" t="e">
        <f>VLOOKUP($Q55,УЧАСТНИКИ!$A$2:$L$1099,9,FALSE)</f>
        <v>#N/A</v>
      </c>
      <c r="P55" s="23" t="e">
        <f>VLOOKUP($Q55,УЧАСТНИКИ!$A$2:$L$1099,10,FALSE)</f>
        <v>#N/A</v>
      </c>
      <c r="R55" s="32"/>
      <c r="S55" s="33">
        <f t="shared" si="2"/>
        <v>0</v>
      </c>
    </row>
    <row r="56" spans="1:19" ht="13.2" customHeight="1" x14ac:dyDescent="0.25">
      <c r="A56" s="35" t="s">
        <v>143</v>
      </c>
      <c r="B56" s="23" t="e">
        <f>VLOOKUP($Q56,УЧАСТНИКИ!$A$2:$L$1099,3,FALSE)</f>
        <v>#N/A</v>
      </c>
      <c r="C56" s="24" t="e">
        <f>VLOOKUP($Q56,УЧАСТНИКИ!$A$2:$L$1099,4,FALSE)</f>
        <v>#N/A</v>
      </c>
      <c r="D56" s="24" t="e">
        <f>VLOOKUP($Q56,УЧАСТНИКИ!$A$2:$L$1099,8,FALSE)</f>
        <v>#N/A</v>
      </c>
      <c r="E56" s="23" t="e">
        <f>VLOOKUP($Q56,УЧАСТНИКИ!$A$2:$L$1099,5,FALSE)</f>
        <v>#N/A</v>
      </c>
      <c r="F56" s="24" t="e">
        <f>VLOOKUP($Q56,УЧАСТНИКИ!$A$2:$L$1099,7,FALSE)</f>
        <v>#N/A</v>
      </c>
      <c r="G56" s="25" t="e">
        <f>VLOOKUP($Q56,УЧАСТНИКИ!$A$2:$L$1099,11,FALSE)</f>
        <v>#N/A</v>
      </c>
      <c r="H56" s="26"/>
      <c r="I56" s="11">
        <f t="shared" si="0"/>
        <v>0</v>
      </c>
      <c r="J56" s="11"/>
      <c r="K56" s="26"/>
      <c r="L56" s="11">
        <f t="shared" si="3"/>
        <v>0</v>
      </c>
      <c r="M56" s="11"/>
      <c r="N56" s="27" t="str">
        <f t="shared" si="1"/>
        <v>МСМК</v>
      </c>
      <c r="O56" s="25" t="e">
        <f>VLOOKUP($Q56,УЧАСТНИКИ!$A$2:$L$1099,9,FALSE)</f>
        <v>#N/A</v>
      </c>
      <c r="P56" s="23" t="e">
        <f>VLOOKUP($Q56,УЧАСТНИКИ!$A$2:$L$1099,10,FALSE)</f>
        <v>#N/A</v>
      </c>
      <c r="R56" s="32"/>
      <c r="S56" s="33">
        <f t="shared" si="2"/>
        <v>0</v>
      </c>
    </row>
    <row r="57" spans="1:19" ht="13.2" customHeight="1" x14ac:dyDescent="0.25">
      <c r="A57" s="24"/>
    </row>
    <row r="58" spans="1:19" ht="13.2" customHeight="1" x14ac:dyDescent="0.25">
      <c r="A58" s="24"/>
    </row>
    <row r="59" spans="1:19" ht="13.2" customHeight="1" x14ac:dyDescent="0.25">
      <c r="A59" s="24"/>
    </row>
    <row r="60" spans="1:19" ht="13.2" customHeight="1" x14ac:dyDescent="0.25">
      <c r="A60" s="24"/>
    </row>
    <row r="61" spans="1:19" ht="13.2" customHeight="1" x14ac:dyDescent="0.25">
      <c r="A61" s="24"/>
    </row>
    <row r="62" spans="1:19" ht="13.2" customHeight="1" x14ac:dyDescent="0.25">
      <c r="A62" s="24"/>
    </row>
    <row r="63" spans="1:19" ht="13.2" customHeight="1" x14ac:dyDescent="0.25">
      <c r="A63" s="24"/>
    </row>
    <row r="64" spans="1:19" ht="13.2" customHeight="1" x14ac:dyDescent="0.25">
      <c r="A64" s="24"/>
    </row>
    <row r="65" spans="1:1" ht="13.2" customHeight="1" x14ac:dyDescent="0.25">
      <c r="A65" s="24"/>
    </row>
    <row r="66" spans="1:1" ht="13.2" customHeight="1" x14ac:dyDescent="0.25">
      <c r="A66" s="24"/>
    </row>
    <row r="67" spans="1:1" ht="13.2" customHeight="1" x14ac:dyDescent="0.25">
      <c r="A67" s="24"/>
    </row>
    <row r="68" spans="1:1" ht="13.2" customHeight="1" x14ac:dyDescent="0.25">
      <c r="A68" s="24"/>
    </row>
    <row r="69" spans="1:1" ht="13.2" customHeight="1" x14ac:dyDescent="0.25">
      <c r="A69" s="24"/>
    </row>
    <row r="70" spans="1:1" ht="13.2" customHeight="1" x14ac:dyDescent="0.25">
      <c r="A70" s="24"/>
    </row>
    <row r="71" spans="1:1" ht="13.2" customHeight="1" x14ac:dyDescent="0.25">
      <c r="A71" s="24"/>
    </row>
    <row r="72" spans="1:1" ht="13.2" customHeight="1" x14ac:dyDescent="0.25">
      <c r="A72" s="24"/>
    </row>
    <row r="73" spans="1:1" ht="13.2" customHeight="1" x14ac:dyDescent="0.25">
      <c r="A73" s="24"/>
    </row>
    <row r="74" spans="1:1" ht="13.2" customHeight="1" x14ac:dyDescent="0.25">
      <c r="A74" s="24"/>
    </row>
    <row r="75" spans="1:1" x14ac:dyDescent="0.25">
      <c r="A75" s="24"/>
    </row>
    <row r="76" spans="1:1" x14ac:dyDescent="0.25">
      <c r="A76" s="24"/>
    </row>
    <row r="77" spans="1:1" x14ac:dyDescent="0.25">
      <c r="A77" s="24"/>
    </row>
    <row r="78" spans="1:1" x14ac:dyDescent="0.25">
      <c r="A78" s="24"/>
    </row>
    <row r="79" spans="1:1" x14ac:dyDescent="0.25">
      <c r="A79" s="24"/>
    </row>
    <row r="80" spans="1:1" x14ac:dyDescent="0.25">
      <c r="A80" s="24"/>
    </row>
    <row r="81" spans="1:1" x14ac:dyDescent="0.25">
      <c r="A81" s="24"/>
    </row>
    <row r="82" spans="1: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10">
    <mergeCell ref="A10:B10"/>
    <mergeCell ref="A1:P1"/>
    <mergeCell ref="A3:P3"/>
    <mergeCell ref="A2:P2"/>
    <mergeCell ref="A5:P5"/>
    <mergeCell ref="A9:B9"/>
    <mergeCell ref="A4:P4"/>
    <mergeCell ref="A6:P6"/>
    <mergeCell ref="A7:P7"/>
    <mergeCell ref="A8:P8"/>
  </mergeCells>
  <phoneticPr fontId="1" type="noConversion"/>
  <pageMargins left="0.39370078740157483" right="0.39370078740157483" top="0.70866141732283472" bottom="0.39370078740157483" header="0" footer="0"/>
  <pageSetup paperSize="9" scale="75" orientation="landscape" horizontalDpi="300" verticalDpi="300" r:id="rId2"/>
  <headerFooter alignWithMargins="0"/>
  <cellWatches>
    <cellWatch r="B13"/>
  </cellWatche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indexed="15"/>
  </sheetPr>
  <dimension ref="A1:Z101"/>
  <sheetViews>
    <sheetView view="pageBreakPreview" zoomScale="70" zoomScaleNormal="90" zoomScaleSheetLayoutView="70" workbookViewId="0">
      <selection activeCell="E25" sqref="E25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9.5546875" style="8" hidden="1" customWidth="1" outlineLevel="1"/>
    <col min="9" max="9" width="6.88671875" style="12" bestFit="1" customWidth="1" collapsed="1"/>
    <col min="10" max="10" width="4.44140625" style="12" customWidth="1"/>
    <col min="11" max="11" width="6.88671875" style="12" hidden="1" customWidth="1" outlineLevel="1"/>
    <col min="12" max="12" width="7.33203125" style="12" customWidth="1" collapsed="1"/>
    <col min="13" max="13" width="4.44140625" style="12" customWidth="1"/>
    <col min="14" max="14" width="10.109375" style="8" customWidth="1"/>
    <col min="15" max="15" width="8.44140625" style="16" customWidth="1"/>
    <col min="16" max="16" width="31.44140625" style="8" customWidth="1"/>
    <col min="17" max="26" width="8.33203125" style="8" customWidth="1" outlineLevel="1"/>
    <col min="27" max="16384" width="8.33203125" style="8"/>
  </cols>
  <sheetData>
    <row r="1" spans="1:26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V1" s="9"/>
      <c r="W1" s="10"/>
    </row>
    <row r="2" spans="1:26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V2" s="9"/>
      <c r="W2" s="10"/>
    </row>
    <row r="3" spans="1:26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V3" s="9"/>
      <c r="W3" s="10"/>
    </row>
    <row r="4" spans="1:26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V4" s="9"/>
      <c r="W4" s="10"/>
    </row>
    <row r="5" spans="1:26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V5" s="9"/>
      <c r="W5" s="10"/>
    </row>
    <row r="6" spans="1:26" ht="15.6" customHeight="1" x14ac:dyDescent="0.3">
      <c r="A6" s="328" t="str">
        <f>d_4</f>
        <v>ЖЕНЩИНЫ</v>
      </c>
      <c r="B6" s="328"/>
      <c r="C6" s="328"/>
      <c r="D6" s="328"/>
      <c r="E6" s="328"/>
      <c r="F6" s="328"/>
      <c r="G6" s="328"/>
      <c r="H6" s="328"/>
      <c r="I6" s="328"/>
      <c r="J6" s="328"/>
      <c r="K6" s="328"/>
      <c r="L6" s="328"/>
      <c r="M6" s="328"/>
      <c r="N6" s="328"/>
      <c r="O6" s="328"/>
      <c r="P6" s="328"/>
      <c r="V6" s="9"/>
      <c r="W6" s="10"/>
    </row>
    <row r="7" spans="1:26" ht="15.6" customHeight="1" x14ac:dyDescent="0.3">
      <c r="A7" s="328" t="s">
        <v>16</v>
      </c>
      <c r="B7" s="328"/>
      <c r="C7" s="328"/>
      <c r="D7" s="328"/>
      <c r="E7" s="328"/>
      <c r="F7" s="328"/>
      <c r="G7" s="328"/>
      <c r="H7" s="328"/>
      <c r="I7" s="328"/>
      <c r="J7" s="328"/>
      <c r="K7" s="328"/>
      <c r="L7" s="328"/>
      <c r="M7" s="328"/>
      <c r="N7" s="328"/>
      <c r="O7" s="328"/>
      <c r="P7" s="328"/>
      <c r="V7" s="9"/>
      <c r="W7" s="10"/>
    </row>
    <row r="8" spans="1:26" ht="12.75" customHeight="1" x14ac:dyDescent="0.3">
      <c r="A8" s="326" t="s">
        <v>186</v>
      </c>
      <c r="B8" s="326"/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V8" s="9"/>
      <c r="W8" s="10"/>
    </row>
    <row r="9" spans="1:26" ht="12.75" customHeight="1" x14ac:dyDescent="0.25">
      <c r="A9" s="260" t="s">
        <v>213</v>
      </c>
      <c r="B9" s="55"/>
      <c r="D9" s="13"/>
      <c r="E9" s="14"/>
      <c r="F9" s="48"/>
      <c r="G9" s="48"/>
      <c r="H9" s="15"/>
      <c r="I9" s="30"/>
      <c r="J9" s="30"/>
      <c r="K9" s="30"/>
      <c r="L9" s="30"/>
      <c r="M9" s="30"/>
      <c r="N9" s="30"/>
      <c r="O9" s="53"/>
      <c r="P9" s="20" t="str">
        <f>d_5</f>
        <v>г. Сочи, ул. Бзугу 2, ст. им. Славы Метревели</v>
      </c>
      <c r="V9" s="9"/>
      <c r="W9" s="10"/>
    </row>
    <row r="10" spans="1:26" ht="12.75" customHeight="1" x14ac:dyDescent="0.25">
      <c r="A10" s="323" t="s">
        <v>236</v>
      </c>
      <c r="B10" s="323"/>
      <c r="D10" s="13"/>
      <c r="E10" s="13"/>
      <c r="F10" s="49"/>
      <c r="G10" s="20"/>
      <c r="H10" s="48"/>
      <c r="I10" s="15"/>
      <c r="J10" s="30"/>
      <c r="K10" s="30"/>
      <c r="L10" s="137" t="s">
        <v>147</v>
      </c>
      <c r="M10" s="30"/>
      <c r="N10" s="20" t="str">
        <f>d_2</f>
        <v>29.05.2019г.</v>
      </c>
      <c r="O10" s="52">
        <v>0.35416666666666669</v>
      </c>
      <c r="P10" s="19" t="str">
        <f>d_6</f>
        <v>t° +17 вл. 91%</v>
      </c>
      <c r="V10" s="9"/>
      <c r="W10" s="10"/>
    </row>
    <row r="11" spans="1:26" ht="13.8" thickBot="1" x14ac:dyDescent="0.3">
      <c r="A11" s="19" t="s">
        <v>210</v>
      </c>
      <c r="D11" s="13"/>
      <c r="E11" s="13"/>
      <c r="G11" s="20"/>
      <c r="H11" s="49"/>
      <c r="I11" s="13"/>
      <c r="J11" s="37"/>
      <c r="K11" s="37"/>
      <c r="L11" s="137" t="s">
        <v>56</v>
      </c>
      <c r="M11" s="37"/>
      <c r="N11" s="20" t="str">
        <f>d_2</f>
        <v>29.05.2019г.</v>
      </c>
      <c r="O11" s="52">
        <v>0.35416666666666669</v>
      </c>
      <c r="P11" s="19" t="str">
        <f>d_6</f>
        <v>t° +17 вл. 91%</v>
      </c>
      <c r="Q11" s="8" t="s">
        <v>14</v>
      </c>
      <c r="R11" s="21" t="s">
        <v>105</v>
      </c>
      <c r="S11" s="21" t="s">
        <v>106</v>
      </c>
      <c r="T11" s="21" t="s">
        <v>107</v>
      </c>
      <c r="U11" s="21">
        <v>1</v>
      </c>
      <c r="V11" s="21">
        <v>2</v>
      </c>
      <c r="W11" s="21" t="s">
        <v>44</v>
      </c>
      <c r="X11" s="21" t="s">
        <v>108</v>
      </c>
      <c r="Y11" s="21" t="s">
        <v>109</v>
      </c>
      <c r="Z11" s="21" t="s">
        <v>110</v>
      </c>
    </row>
    <row r="12" spans="1:26" ht="28.95" customHeight="1" thickBot="1" x14ac:dyDescent="0.3">
      <c r="A12" s="44" t="s">
        <v>9</v>
      </c>
      <c r="B12" s="45" t="s">
        <v>58</v>
      </c>
      <c r="C12" s="45" t="s">
        <v>17</v>
      </c>
      <c r="D12" s="45" t="s">
        <v>10</v>
      </c>
      <c r="E12" s="45" t="s">
        <v>90</v>
      </c>
      <c r="F12" s="46" t="s">
        <v>94</v>
      </c>
      <c r="G12" s="43" t="s">
        <v>148</v>
      </c>
      <c r="H12" s="54"/>
      <c r="I12" s="46" t="s">
        <v>11</v>
      </c>
      <c r="J12" s="36" t="s">
        <v>144</v>
      </c>
      <c r="K12" s="46"/>
      <c r="L12" s="46" t="s">
        <v>12</v>
      </c>
      <c r="M12" s="36" t="s">
        <v>144</v>
      </c>
      <c r="N12" s="45" t="s">
        <v>145</v>
      </c>
      <c r="O12" s="45" t="s">
        <v>13</v>
      </c>
      <c r="P12" s="47" t="s">
        <v>146</v>
      </c>
      <c r="R12" s="142">
        <v>2292</v>
      </c>
      <c r="S12" s="142">
        <v>2400</v>
      </c>
      <c r="T12" s="142">
        <v>2574</v>
      </c>
      <c r="U12" s="143">
        <v>2734</v>
      </c>
      <c r="V12" s="143">
        <v>2944</v>
      </c>
      <c r="W12" s="143">
        <v>3174</v>
      </c>
      <c r="X12" s="143">
        <v>3414</v>
      </c>
      <c r="Y12" s="143">
        <v>3654</v>
      </c>
      <c r="Z12" s="144">
        <v>3994</v>
      </c>
    </row>
    <row r="13" spans="1:26" ht="13.2" customHeight="1" x14ac:dyDescent="0.25">
      <c r="A13" s="35" t="s">
        <v>42</v>
      </c>
      <c r="B13" s="23" t="e">
        <f>VLOOKUP($Q13,УЧАСТНИКИ!$A$2:$L$1099,3,FALSE)</f>
        <v>#N/A</v>
      </c>
      <c r="C13" s="24" t="e">
        <f>VLOOKUP($Q13,УЧАСТНИКИ!$A$2:$L$1099,4,FALSE)</f>
        <v>#N/A</v>
      </c>
      <c r="D13" s="24" t="e">
        <f>VLOOKUP($Q13,УЧАСТНИКИ!$A$2:$L$1099,8,FALSE)</f>
        <v>#N/A</v>
      </c>
      <c r="E13" s="23" t="e">
        <f>VLOOKUP($Q13,УЧАСТНИКИ!$A$2:$L$1099,5,FALSE)</f>
        <v>#N/A</v>
      </c>
      <c r="F13" s="24" t="e">
        <f>VLOOKUP($Q13,УЧАСТНИКИ!$A$2:$L$1099,7,FALSE)</f>
        <v>#N/A</v>
      </c>
      <c r="G13" s="25" t="e">
        <f>VLOOKUP($Q13,УЧАСТНИКИ!$A$2:$L$1099,11,FALSE)</f>
        <v>#N/A</v>
      </c>
      <c r="H13" s="38">
        <v>2075</v>
      </c>
      <c r="I13" s="11" t="str">
        <f>IF(H13=0,0,CONCATENATE(MID(H13,1,2),".",MID(H13,3,2)))</f>
        <v>20.75</v>
      </c>
      <c r="J13" s="11"/>
      <c r="K13" s="38">
        <v>2113</v>
      </c>
      <c r="L13" s="11" t="str">
        <f>IF(K13=0,0,CONCATENATE(MID(K13,1,2),".",MID(K13,3,2)))</f>
        <v>21.13</v>
      </c>
      <c r="M13" s="11"/>
      <c r="N13" s="27" t="str">
        <f>IF(S13&lt;=$R$12,"МСМК",IF(S13&lt;=$S$12,"МС",IF(S13&lt;=$T$12,"КМС",IF(S13&lt;=$U$12,"1",IF(S13&lt;=$V$12,"2",IF(S13&lt;=$W$12,"3",IF(S13&lt;=$X$12,"1юн",IF(S13&lt;=$Y$12,"2юн",IF(S13&lt;=$Z$12,"3юн",IF(S13&gt;$Z$12,"б/р"))))))))))</f>
        <v>МСМК</v>
      </c>
      <c r="O13" s="25" t="e">
        <f>VLOOKUP($Q13,УЧАСТНИКИ!$A$2:$L$1099,9,FALSE)</f>
        <v>#N/A</v>
      </c>
      <c r="P13" s="23" t="e">
        <f>VLOOKUP($Q13,УЧАСТНИКИ!$A$2:$L$1099,10,FALSE)</f>
        <v>#N/A</v>
      </c>
      <c r="Q13" s="8" t="s">
        <v>101</v>
      </c>
      <c r="R13" s="32"/>
      <c r="S13" s="33">
        <f>MIN(H13,K13)</f>
        <v>2075</v>
      </c>
    </row>
    <row r="14" spans="1:26" ht="13.2" customHeight="1" x14ac:dyDescent="0.25">
      <c r="A14" s="35" t="s">
        <v>43</v>
      </c>
      <c r="B14" s="23" t="e">
        <f>VLOOKUP($Q14,УЧАСТНИКИ!$A$2:$L$1099,3,FALSE)</f>
        <v>#N/A</v>
      </c>
      <c r="C14" s="24" t="e">
        <f>VLOOKUP($Q14,УЧАСТНИКИ!$A$2:$L$1099,4,FALSE)</f>
        <v>#N/A</v>
      </c>
      <c r="D14" s="24" t="e">
        <f>VLOOKUP($Q14,УЧАСТНИКИ!$A$2:$L$1099,8,FALSE)</f>
        <v>#N/A</v>
      </c>
      <c r="E14" s="23" t="e">
        <f>VLOOKUP($Q14,УЧАСТНИКИ!$A$2:$L$1099,5,FALSE)</f>
        <v>#N/A</v>
      </c>
      <c r="F14" s="24" t="e">
        <f>VLOOKUP($Q14,УЧАСТНИКИ!$A$2:$L$1099,7,FALSE)</f>
        <v>#N/A</v>
      </c>
      <c r="G14" s="25" t="e">
        <f>VLOOKUP($Q14,УЧАСТНИКИ!$A$2:$L$1099,11,FALSE)</f>
        <v>#N/A</v>
      </c>
      <c r="H14" s="26">
        <v>2074</v>
      </c>
      <c r="I14" s="11" t="str">
        <f>IF(H14=0,0,CONCATENATE(MID(H14,1,2),".",MID(H14,3,2)))</f>
        <v>20.74</v>
      </c>
      <c r="J14" s="11"/>
      <c r="K14" s="26"/>
      <c r="L14" s="11">
        <f t="shared" ref="L14:L57" si="0">IF(K14=0,0,CONCATENATE(MID(K14,1,2),".",MID(K14,3,2)))</f>
        <v>0</v>
      </c>
      <c r="M14" s="11"/>
      <c r="N14" s="27" t="str">
        <f t="shared" ref="N14:N56" si="1">IF(S14&lt;=$R$12,"МСМК",IF(S14&lt;=$S$12,"МС",IF(S14&lt;=$T$12,"КМС",IF(S14&lt;=$U$12,"1",IF(S14&lt;=$V$12,"2",IF(S14&lt;=$W$12,"3",IF(S14&lt;=$X$12,"1юн",IF(S14&lt;=$Y$12,"2юн",IF(S14&lt;=$Z$12,"3юн",IF(S14&gt;$Z$12,"б/р"))))))))))</f>
        <v>МСМК</v>
      </c>
      <c r="O14" s="25" t="e">
        <f>VLOOKUP($Q14,УЧАСТНИКИ!$A$2:$L$1099,9,FALSE)</f>
        <v>#N/A</v>
      </c>
      <c r="P14" s="23" t="e">
        <f>VLOOKUP($Q14,УЧАСТНИКИ!$A$2:$L$1099,10,FALSE)</f>
        <v>#N/A</v>
      </c>
      <c r="R14" s="32"/>
      <c r="S14" s="33">
        <f t="shared" ref="S14:S56" si="2">MIN(H14,K14)</f>
        <v>2074</v>
      </c>
    </row>
    <row r="15" spans="1:26" ht="13.2" customHeight="1" x14ac:dyDescent="0.25">
      <c r="A15" s="35" t="s">
        <v>44</v>
      </c>
      <c r="B15" s="23" t="e">
        <f>VLOOKUP($Q15,УЧАСТНИКИ!$A$2:$L$1099,3,FALSE)</f>
        <v>#N/A</v>
      </c>
      <c r="C15" s="24" t="e">
        <f>VLOOKUP($Q15,УЧАСТНИКИ!$A$2:$L$1099,4,FALSE)</f>
        <v>#N/A</v>
      </c>
      <c r="D15" s="24" t="e">
        <f>VLOOKUP($Q15,УЧАСТНИКИ!$A$2:$L$1099,8,FALSE)</f>
        <v>#N/A</v>
      </c>
      <c r="E15" s="23" t="e">
        <f>VLOOKUP($Q15,УЧАСТНИКИ!$A$2:$L$1099,5,FALSE)</f>
        <v>#N/A</v>
      </c>
      <c r="F15" s="24" t="e">
        <f>VLOOKUP($Q15,УЧАСТНИКИ!$A$2:$L$1099,7,FALSE)</f>
        <v>#N/A</v>
      </c>
      <c r="G15" s="25" t="e">
        <f>VLOOKUP($Q15,УЧАСТНИКИ!$A$2:$L$1099,11,FALSE)</f>
        <v>#N/A</v>
      </c>
      <c r="H15" s="26">
        <v>2076</v>
      </c>
      <c r="I15" s="11" t="str">
        <f>IF(H15=0,0,CONCATENATE(MID(H15,1,2),".",MID(H15,3,2)))</f>
        <v>20.76</v>
      </c>
      <c r="J15" s="11"/>
      <c r="K15" s="26"/>
      <c r="L15" s="11">
        <f t="shared" si="0"/>
        <v>0</v>
      </c>
      <c r="M15" s="11"/>
      <c r="N15" s="27" t="str">
        <f t="shared" si="1"/>
        <v>МСМК</v>
      </c>
      <c r="O15" s="25" t="e">
        <f>VLOOKUP($Q15,УЧАСТНИКИ!$A$2:$L$1099,9,FALSE)</f>
        <v>#N/A</v>
      </c>
      <c r="P15" s="23" t="e">
        <f>VLOOKUP($Q15,УЧАСТНИКИ!$A$2:$L$1099,10,FALSE)</f>
        <v>#N/A</v>
      </c>
      <c r="R15" s="32"/>
      <c r="S15" s="33">
        <f t="shared" si="2"/>
        <v>2076</v>
      </c>
    </row>
    <row r="16" spans="1:26" ht="13.2" customHeight="1" x14ac:dyDescent="0.25">
      <c r="A16" s="35" t="s">
        <v>45</v>
      </c>
      <c r="B16" s="23" t="e">
        <f>VLOOKUP($Q16,УЧАСТНИКИ!$A$2:$L$1099,3,FALSE)</f>
        <v>#N/A</v>
      </c>
      <c r="C16" s="24" t="e">
        <f>VLOOKUP($Q16,УЧАСТНИКИ!$A$2:$L$1099,4,FALSE)</f>
        <v>#N/A</v>
      </c>
      <c r="D16" s="24" t="e">
        <f>VLOOKUP($Q16,УЧАСТНИКИ!$A$2:$L$1099,8,FALSE)</f>
        <v>#N/A</v>
      </c>
      <c r="E16" s="23" t="e">
        <f>VLOOKUP($Q16,УЧАСТНИКИ!$A$2:$L$1099,5,FALSE)</f>
        <v>#N/A</v>
      </c>
      <c r="F16" s="24" t="e">
        <f>VLOOKUP($Q16,УЧАСТНИКИ!$A$2:$L$1099,7,FALSE)</f>
        <v>#N/A</v>
      </c>
      <c r="G16" s="25" t="e">
        <f>VLOOKUP($Q16,УЧАСТНИКИ!$A$2:$L$1099,11,FALSE)</f>
        <v>#N/A</v>
      </c>
      <c r="H16" s="26">
        <v>2135</v>
      </c>
      <c r="I16" s="11" t="str">
        <f>IF(H16=0,0,CONCATENATE(MID(H16,1,2),".",MID(H16,3,2)))</f>
        <v>21.35</v>
      </c>
      <c r="J16" s="11"/>
      <c r="K16" s="26"/>
      <c r="L16" s="11">
        <f t="shared" si="0"/>
        <v>0</v>
      </c>
      <c r="M16" s="11"/>
      <c r="N16" s="27" t="str">
        <f t="shared" si="1"/>
        <v>МСМК</v>
      </c>
      <c r="O16" s="25" t="e">
        <f>VLOOKUP($Q16,УЧАСТНИКИ!$A$2:$L$1099,9,FALSE)</f>
        <v>#N/A</v>
      </c>
      <c r="P16" s="23" t="e">
        <f>VLOOKUP($Q16,УЧАСТНИКИ!$A$2:$L$1099,10,FALSE)</f>
        <v>#N/A</v>
      </c>
      <c r="Q16" s="28"/>
      <c r="R16" s="32"/>
      <c r="S16" s="33">
        <f t="shared" si="2"/>
        <v>2135</v>
      </c>
    </row>
    <row r="17" spans="1:19" ht="13.2" customHeight="1" x14ac:dyDescent="0.25">
      <c r="A17" s="35" t="s">
        <v>46</v>
      </c>
      <c r="B17" s="23" t="e">
        <f>VLOOKUP($Q17,УЧАСТНИКИ!$A$2:$L$1099,3,FALSE)</f>
        <v>#N/A</v>
      </c>
      <c r="C17" s="24" t="e">
        <f>VLOOKUP($Q17,УЧАСТНИКИ!$A$2:$L$1099,4,FALSE)</f>
        <v>#N/A</v>
      </c>
      <c r="D17" s="24" t="e">
        <f>VLOOKUP($Q17,УЧАСТНИКИ!$A$2:$L$1099,8,FALSE)</f>
        <v>#N/A</v>
      </c>
      <c r="E17" s="23" t="e">
        <f>VLOOKUP($Q17,УЧАСТНИКИ!$A$2:$L$1099,5,FALSE)</f>
        <v>#N/A</v>
      </c>
      <c r="F17" s="24" t="e">
        <f>VLOOKUP($Q17,УЧАСТНИКИ!$A$2:$L$1099,7,FALSE)</f>
        <v>#N/A</v>
      </c>
      <c r="G17" s="25" t="e">
        <f>VLOOKUP($Q17,УЧАСТНИКИ!$A$2:$L$1099,11,FALSE)</f>
        <v>#N/A</v>
      </c>
      <c r="H17" s="26">
        <v>2134</v>
      </c>
      <c r="I17" s="11" t="str">
        <f>IF(H17=0,0,CONCATENATE(MID(H17,1,2),".",MID(H17,3,2)))</f>
        <v>21.34</v>
      </c>
      <c r="J17" s="11"/>
      <c r="K17" s="26"/>
      <c r="L17" s="11">
        <f t="shared" si="0"/>
        <v>0</v>
      </c>
      <c r="M17" s="11"/>
      <c r="N17" s="27" t="str">
        <f t="shared" si="1"/>
        <v>МСМК</v>
      </c>
      <c r="O17" s="25" t="e">
        <f>VLOOKUP($Q17,УЧАСТНИКИ!$A$2:$L$1099,9,FALSE)</f>
        <v>#N/A</v>
      </c>
      <c r="P17" s="23" t="e">
        <f>VLOOKUP($Q17,УЧАСТНИКИ!$A$2:$L$1099,10,FALSE)</f>
        <v>#N/A</v>
      </c>
      <c r="Q17" s="28"/>
      <c r="R17" s="32"/>
      <c r="S17" s="33">
        <f t="shared" si="2"/>
        <v>2134</v>
      </c>
    </row>
    <row r="18" spans="1:19" ht="13.2" customHeight="1" x14ac:dyDescent="0.25">
      <c r="A18" s="35" t="s">
        <v>47</v>
      </c>
      <c r="B18" s="23" t="e">
        <f>VLOOKUP($Q18,УЧАСТНИКИ!$A$2:$L$1099,3,FALSE)</f>
        <v>#N/A</v>
      </c>
      <c r="C18" s="24" t="e">
        <f>VLOOKUP($Q18,УЧАСТНИКИ!$A$2:$L$1099,4,FALSE)</f>
        <v>#N/A</v>
      </c>
      <c r="D18" s="24" t="e">
        <f>VLOOKUP($Q18,УЧАСТНИКИ!$A$2:$L$1099,8,FALSE)</f>
        <v>#N/A</v>
      </c>
      <c r="E18" s="23" t="e">
        <f>VLOOKUP($Q18,УЧАСТНИКИ!$A$2:$L$1099,5,FALSE)</f>
        <v>#N/A</v>
      </c>
      <c r="F18" s="24" t="e">
        <f>VLOOKUP($Q18,УЧАСТНИКИ!$A$2:$L$1099,7,FALSE)</f>
        <v>#N/A</v>
      </c>
      <c r="G18" s="25" t="e">
        <f>VLOOKUP($Q18,УЧАСТНИКИ!$A$2:$L$1099,11,FALSE)</f>
        <v>#N/A</v>
      </c>
      <c r="H18" s="26">
        <v>2244</v>
      </c>
      <c r="I18" s="11" t="str">
        <f t="shared" ref="I18:I57" si="3">IF(H18=0,0,CONCATENATE(MID(H18,1,2),".",MID(H18,3,2)))</f>
        <v>22.44</v>
      </c>
      <c r="J18" s="11"/>
      <c r="K18" s="26"/>
      <c r="L18" s="11">
        <f t="shared" si="0"/>
        <v>0</v>
      </c>
      <c r="M18" s="11"/>
      <c r="N18" s="27" t="str">
        <f t="shared" si="1"/>
        <v>МСМК</v>
      </c>
      <c r="O18" s="25" t="e">
        <f>VLOOKUP($Q18,УЧАСТНИКИ!$A$2:$L$1099,9,FALSE)</f>
        <v>#N/A</v>
      </c>
      <c r="P18" s="23" t="e">
        <f>VLOOKUP($Q18,УЧАСТНИКИ!$A$2:$L$1099,10,FALSE)</f>
        <v>#N/A</v>
      </c>
      <c r="Q18" s="28"/>
      <c r="R18" s="32"/>
      <c r="S18" s="33">
        <f t="shared" si="2"/>
        <v>2244</v>
      </c>
    </row>
    <row r="19" spans="1:19" ht="13.2" customHeight="1" x14ac:dyDescent="0.25">
      <c r="A19" s="35" t="s">
        <v>48</v>
      </c>
      <c r="B19" s="23" t="e">
        <f>VLOOKUP($Q19,УЧАСТНИКИ!$A$2:$L$1099,3,FALSE)</f>
        <v>#N/A</v>
      </c>
      <c r="C19" s="24" t="e">
        <f>VLOOKUP($Q19,УЧАСТНИКИ!$A$2:$L$1099,4,FALSE)</f>
        <v>#N/A</v>
      </c>
      <c r="D19" s="24" t="e">
        <f>VLOOKUP($Q19,УЧАСТНИКИ!$A$2:$L$1099,8,FALSE)</f>
        <v>#N/A</v>
      </c>
      <c r="E19" s="23" t="e">
        <f>VLOOKUP($Q19,УЧАСТНИКИ!$A$2:$L$1099,5,FALSE)</f>
        <v>#N/A</v>
      </c>
      <c r="F19" s="24" t="e">
        <f>VLOOKUP($Q19,УЧАСТНИКИ!$A$2:$L$1099,7,FALSE)</f>
        <v>#N/A</v>
      </c>
      <c r="G19" s="25" t="e">
        <f>VLOOKUP($Q19,УЧАСТНИКИ!$A$2:$L$1099,11,FALSE)</f>
        <v>#N/A</v>
      </c>
      <c r="H19" s="26">
        <v>2243</v>
      </c>
      <c r="I19" s="11" t="str">
        <f t="shared" si="3"/>
        <v>22.43</v>
      </c>
      <c r="J19" s="11"/>
      <c r="K19" s="26"/>
      <c r="L19" s="11">
        <f t="shared" si="0"/>
        <v>0</v>
      </c>
      <c r="M19" s="11"/>
      <c r="N19" s="27" t="str">
        <f t="shared" si="1"/>
        <v>МСМК</v>
      </c>
      <c r="O19" s="25" t="e">
        <f>VLOOKUP($Q19,УЧАСТНИКИ!$A$2:$L$1099,9,FALSE)</f>
        <v>#N/A</v>
      </c>
      <c r="P19" s="23" t="e">
        <f>VLOOKUP($Q19,УЧАСТНИКИ!$A$2:$L$1099,10,FALSE)</f>
        <v>#N/A</v>
      </c>
      <c r="Q19" s="28"/>
      <c r="R19" s="32"/>
      <c r="S19" s="33">
        <f t="shared" si="2"/>
        <v>2243</v>
      </c>
    </row>
    <row r="20" spans="1:19" ht="13.2" customHeight="1" x14ac:dyDescent="0.25">
      <c r="A20" s="35" t="s">
        <v>71</v>
      </c>
      <c r="B20" s="23" t="e">
        <f>VLOOKUP($Q20,УЧАСТНИКИ!$A$2:$L$1099,3,FALSE)</f>
        <v>#N/A</v>
      </c>
      <c r="C20" s="24" t="e">
        <f>VLOOKUP($Q20,УЧАСТНИКИ!$A$2:$L$1099,4,FALSE)</f>
        <v>#N/A</v>
      </c>
      <c r="D20" s="24" t="e">
        <f>VLOOKUP($Q20,УЧАСТНИКИ!$A$2:$L$1099,8,FALSE)</f>
        <v>#N/A</v>
      </c>
      <c r="E20" s="23" t="e">
        <f>VLOOKUP($Q20,УЧАСТНИКИ!$A$2:$L$1099,5,FALSE)</f>
        <v>#N/A</v>
      </c>
      <c r="F20" s="24" t="e">
        <f>VLOOKUP($Q20,УЧАСТНИКИ!$A$2:$L$1099,7,FALSE)</f>
        <v>#N/A</v>
      </c>
      <c r="G20" s="25" t="e">
        <f>VLOOKUP($Q20,УЧАСТНИКИ!$A$2:$L$1099,11,FALSE)</f>
        <v>#N/A</v>
      </c>
      <c r="H20" s="26">
        <v>2254</v>
      </c>
      <c r="I20" s="11" t="str">
        <f t="shared" si="3"/>
        <v>22.54</v>
      </c>
      <c r="J20" s="11"/>
      <c r="K20" s="26"/>
      <c r="L20" s="11">
        <f t="shared" si="0"/>
        <v>0</v>
      </c>
      <c r="M20" s="11"/>
      <c r="N20" s="27" t="str">
        <f t="shared" si="1"/>
        <v>МСМК</v>
      </c>
      <c r="O20" s="25" t="e">
        <f>VLOOKUP($Q20,УЧАСТНИКИ!$A$2:$L$1099,9,FALSE)</f>
        <v>#N/A</v>
      </c>
      <c r="P20" s="23" t="e">
        <f>VLOOKUP($Q20,УЧАСТНИКИ!$A$2:$L$1099,10,FALSE)</f>
        <v>#N/A</v>
      </c>
      <c r="Q20" s="28"/>
      <c r="R20" s="32"/>
      <c r="S20" s="33">
        <f t="shared" si="2"/>
        <v>2254</v>
      </c>
    </row>
    <row r="21" spans="1:19" ht="13.2" customHeight="1" x14ac:dyDescent="0.25">
      <c r="A21" s="35" t="s">
        <v>78</v>
      </c>
      <c r="B21" s="23" t="e">
        <f>VLOOKUP($Q21,УЧАСТНИКИ!$A$2:$L$1099,3,FALSE)</f>
        <v>#N/A</v>
      </c>
      <c r="C21" s="24" t="e">
        <f>VLOOKUP($Q21,УЧАСТНИКИ!$A$2:$L$1099,4,FALSE)</f>
        <v>#N/A</v>
      </c>
      <c r="D21" s="24" t="e">
        <f>VLOOKUP($Q21,УЧАСТНИКИ!$A$2:$L$1099,8,FALSE)</f>
        <v>#N/A</v>
      </c>
      <c r="E21" s="23" t="e">
        <f>VLOOKUP($Q21,УЧАСТНИКИ!$A$2:$L$1099,5,FALSE)</f>
        <v>#N/A</v>
      </c>
      <c r="F21" s="24" t="e">
        <f>VLOOKUP($Q21,УЧАСТНИКИ!$A$2:$L$1099,7,FALSE)</f>
        <v>#N/A</v>
      </c>
      <c r="G21" s="25" t="e">
        <f>VLOOKUP($Q21,УЧАСТНИКИ!$A$2:$L$1099,11,FALSE)</f>
        <v>#N/A</v>
      </c>
      <c r="H21" s="26"/>
      <c r="I21" s="11">
        <f t="shared" si="3"/>
        <v>0</v>
      </c>
      <c r="J21" s="11"/>
      <c r="K21" s="26"/>
      <c r="L21" s="11">
        <f t="shared" si="0"/>
        <v>0</v>
      </c>
      <c r="M21" s="11"/>
      <c r="N21" s="27" t="str">
        <f t="shared" si="1"/>
        <v>МСМК</v>
      </c>
      <c r="O21" s="25" t="e">
        <f>VLOOKUP($Q21,УЧАСТНИКИ!$A$2:$L$1099,9,FALSE)</f>
        <v>#N/A</v>
      </c>
      <c r="P21" s="23" t="e">
        <f>VLOOKUP($Q21,УЧАСТНИКИ!$A$2:$L$1099,10,FALSE)</f>
        <v>#N/A</v>
      </c>
      <c r="R21" s="32"/>
      <c r="S21" s="33">
        <f t="shared" si="2"/>
        <v>0</v>
      </c>
    </row>
    <row r="22" spans="1:19" ht="13.2" customHeight="1" x14ac:dyDescent="0.25">
      <c r="A22" s="35" t="s">
        <v>77</v>
      </c>
      <c r="B22" s="23" t="e">
        <f>VLOOKUP($Q22,УЧАСТНИКИ!$A$2:$L$1099,3,FALSE)</f>
        <v>#N/A</v>
      </c>
      <c r="C22" s="24" t="e">
        <f>VLOOKUP($Q22,УЧАСТНИКИ!$A$2:$L$1099,4,FALSE)</f>
        <v>#N/A</v>
      </c>
      <c r="D22" s="24" t="e">
        <f>VLOOKUP($Q22,УЧАСТНИКИ!$A$2:$L$1099,8,FALSE)</f>
        <v>#N/A</v>
      </c>
      <c r="E22" s="23" t="e">
        <f>VLOOKUP($Q22,УЧАСТНИКИ!$A$2:$L$1099,5,FALSE)</f>
        <v>#N/A</v>
      </c>
      <c r="F22" s="24" t="e">
        <f>VLOOKUP($Q22,УЧАСТНИКИ!$A$2:$L$1099,7,FALSE)</f>
        <v>#N/A</v>
      </c>
      <c r="G22" s="25" t="e">
        <f>VLOOKUP($Q22,УЧАСТНИКИ!$A$2:$L$1099,11,FALSE)</f>
        <v>#N/A</v>
      </c>
      <c r="H22" s="26"/>
      <c r="I22" s="11">
        <f t="shared" si="3"/>
        <v>0</v>
      </c>
      <c r="J22" s="11"/>
      <c r="K22" s="26"/>
      <c r="L22" s="11">
        <f t="shared" si="0"/>
        <v>0</v>
      </c>
      <c r="M22" s="11"/>
      <c r="N22" s="27" t="str">
        <f t="shared" si="1"/>
        <v>МСМК</v>
      </c>
      <c r="O22" s="25" t="e">
        <f>VLOOKUP($Q22,УЧАСТНИКИ!$A$2:$L$1099,9,FALSE)</f>
        <v>#N/A</v>
      </c>
      <c r="P22" s="23" t="e">
        <f>VLOOKUP($Q22,УЧАСТНИКИ!$A$2:$L$1099,10,FALSE)</f>
        <v>#N/A</v>
      </c>
      <c r="R22" s="32"/>
      <c r="S22" s="33">
        <f t="shared" si="2"/>
        <v>0</v>
      </c>
    </row>
    <row r="23" spans="1:19" ht="13.2" customHeight="1" x14ac:dyDescent="0.25">
      <c r="A23" s="35" t="s">
        <v>76</v>
      </c>
      <c r="B23" s="23" t="e">
        <f>VLOOKUP($Q23,УЧАСТНИКИ!$A$2:$L$1099,3,FALSE)</f>
        <v>#N/A</v>
      </c>
      <c r="C23" s="24" t="e">
        <f>VLOOKUP($Q23,УЧАСТНИКИ!$A$2:$L$1099,4,FALSE)</f>
        <v>#N/A</v>
      </c>
      <c r="D23" s="24" t="e">
        <f>VLOOKUP($Q23,УЧАСТНИКИ!$A$2:$L$1099,8,FALSE)</f>
        <v>#N/A</v>
      </c>
      <c r="E23" s="23" t="e">
        <f>VLOOKUP($Q23,УЧАСТНИКИ!$A$2:$L$1099,5,FALSE)</f>
        <v>#N/A</v>
      </c>
      <c r="F23" s="24" t="e">
        <f>VLOOKUP($Q23,УЧАСТНИКИ!$A$2:$L$1099,7,FALSE)</f>
        <v>#N/A</v>
      </c>
      <c r="G23" s="25" t="e">
        <f>VLOOKUP($Q23,УЧАСТНИКИ!$A$2:$L$1099,11,FALSE)</f>
        <v>#N/A</v>
      </c>
      <c r="H23" s="26"/>
      <c r="I23" s="11">
        <f t="shared" si="3"/>
        <v>0</v>
      </c>
      <c r="J23" s="11"/>
      <c r="K23" s="26"/>
      <c r="L23" s="11">
        <f t="shared" si="0"/>
        <v>0</v>
      </c>
      <c r="M23" s="11"/>
      <c r="N23" s="27" t="str">
        <f t="shared" si="1"/>
        <v>МСМК</v>
      </c>
      <c r="O23" s="25" t="e">
        <f>VLOOKUP($Q23,УЧАСТНИКИ!$A$2:$L$1099,9,FALSE)</f>
        <v>#N/A</v>
      </c>
      <c r="P23" s="23" t="e">
        <f>VLOOKUP($Q23,УЧАСТНИКИ!$A$2:$L$1099,10,FALSE)</f>
        <v>#N/A</v>
      </c>
      <c r="R23" s="32"/>
      <c r="S23" s="33">
        <f t="shared" si="2"/>
        <v>0</v>
      </c>
    </row>
    <row r="24" spans="1:19" ht="13.2" customHeight="1" x14ac:dyDescent="0.25">
      <c r="A24" s="35" t="s">
        <v>75</v>
      </c>
      <c r="B24" s="23" t="e">
        <f>VLOOKUP($Q24,УЧАСТНИКИ!$A$2:$L$1099,3,FALSE)</f>
        <v>#N/A</v>
      </c>
      <c r="C24" s="24" t="e">
        <f>VLOOKUP($Q24,УЧАСТНИКИ!$A$2:$L$1099,4,FALSE)</f>
        <v>#N/A</v>
      </c>
      <c r="D24" s="24" t="e">
        <f>VLOOKUP($Q24,УЧАСТНИКИ!$A$2:$L$1099,8,FALSE)</f>
        <v>#N/A</v>
      </c>
      <c r="E24" s="23" t="e">
        <f>VLOOKUP($Q24,УЧАСТНИКИ!$A$2:$L$1099,5,FALSE)</f>
        <v>#N/A</v>
      </c>
      <c r="F24" s="24" t="e">
        <f>VLOOKUP($Q24,УЧАСТНИКИ!$A$2:$L$1099,7,FALSE)</f>
        <v>#N/A</v>
      </c>
      <c r="G24" s="25" t="e">
        <f>VLOOKUP($Q24,УЧАСТНИКИ!$A$2:$L$1099,11,FALSE)</f>
        <v>#N/A</v>
      </c>
      <c r="H24" s="26"/>
      <c r="I24" s="11">
        <f t="shared" si="3"/>
        <v>0</v>
      </c>
      <c r="J24" s="11"/>
      <c r="K24" s="26"/>
      <c r="L24" s="11">
        <f t="shared" si="0"/>
        <v>0</v>
      </c>
      <c r="M24" s="11"/>
      <c r="N24" s="27" t="str">
        <f t="shared" si="1"/>
        <v>МСМК</v>
      </c>
      <c r="O24" s="25" t="e">
        <f>VLOOKUP($Q24,УЧАСТНИКИ!$A$2:$L$1099,9,FALSE)</f>
        <v>#N/A</v>
      </c>
      <c r="P24" s="23" t="e">
        <f>VLOOKUP($Q24,УЧАСТНИКИ!$A$2:$L$1099,10,FALSE)</f>
        <v>#N/A</v>
      </c>
      <c r="R24" s="32"/>
      <c r="S24" s="33">
        <f t="shared" si="2"/>
        <v>0</v>
      </c>
    </row>
    <row r="25" spans="1:19" ht="13.2" customHeight="1" x14ac:dyDescent="0.25">
      <c r="A25" s="35" t="s">
        <v>74</v>
      </c>
      <c r="B25" s="23" t="e">
        <f>VLOOKUP($Q25,УЧАСТНИКИ!$A$2:$L$1099,3,FALSE)</f>
        <v>#N/A</v>
      </c>
      <c r="C25" s="24" t="e">
        <f>VLOOKUP($Q25,УЧАСТНИКИ!$A$2:$L$1099,4,FALSE)</f>
        <v>#N/A</v>
      </c>
      <c r="D25" s="24" t="e">
        <f>VLOOKUP($Q25,УЧАСТНИКИ!$A$2:$L$1099,8,FALSE)</f>
        <v>#N/A</v>
      </c>
      <c r="E25" s="23" t="e">
        <f>VLOOKUP($Q25,УЧАСТНИКИ!$A$2:$L$1099,5,FALSE)</f>
        <v>#N/A</v>
      </c>
      <c r="F25" s="24" t="e">
        <f>VLOOKUP($Q25,УЧАСТНИКИ!$A$2:$L$1099,7,FALSE)</f>
        <v>#N/A</v>
      </c>
      <c r="G25" s="25" t="e">
        <f>VLOOKUP($Q25,УЧАСТНИКИ!$A$2:$L$1099,11,FALSE)</f>
        <v>#N/A</v>
      </c>
      <c r="H25" s="26"/>
      <c r="I25" s="11">
        <f t="shared" si="3"/>
        <v>0</v>
      </c>
      <c r="J25" s="11"/>
      <c r="K25" s="26"/>
      <c r="L25" s="11">
        <f t="shared" si="0"/>
        <v>0</v>
      </c>
      <c r="M25" s="11"/>
      <c r="N25" s="27" t="str">
        <f t="shared" si="1"/>
        <v>МСМК</v>
      </c>
      <c r="O25" s="25" t="e">
        <f>VLOOKUP($Q25,УЧАСТНИКИ!$A$2:$L$1099,9,FALSE)</f>
        <v>#N/A</v>
      </c>
      <c r="P25" s="23" t="e">
        <f>VLOOKUP($Q25,УЧАСТНИКИ!$A$2:$L$1099,10,FALSE)</f>
        <v>#N/A</v>
      </c>
      <c r="R25" s="34"/>
      <c r="S25" s="33">
        <f t="shared" si="2"/>
        <v>0</v>
      </c>
    </row>
    <row r="26" spans="1:19" ht="13.2" customHeight="1" x14ac:dyDescent="0.25">
      <c r="A26" s="35" t="s">
        <v>73</v>
      </c>
      <c r="B26" s="23" t="e">
        <f>VLOOKUP($Q26,УЧАСТНИКИ!$A$2:$L$1099,3,FALSE)</f>
        <v>#N/A</v>
      </c>
      <c r="C26" s="24" t="e">
        <f>VLOOKUP($Q26,УЧАСТНИКИ!$A$2:$L$1099,4,FALSE)</f>
        <v>#N/A</v>
      </c>
      <c r="D26" s="24" t="e">
        <f>VLOOKUP($Q26,УЧАСТНИКИ!$A$2:$L$1099,8,FALSE)</f>
        <v>#N/A</v>
      </c>
      <c r="E26" s="23" t="e">
        <f>VLOOKUP($Q26,УЧАСТНИКИ!$A$2:$L$1099,5,FALSE)</f>
        <v>#N/A</v>
      </c>
      <c r="F26" s="24" t="e">
        <f>VLOOKUP($Q26,УЧАСТНИКИ!$A$2:$L$1099,7,FALSE)</f>
        <v>#N/A</v>
      </c>
      <c r="G26" s="25" t="e">
        <f>VLOOKUP($Q26,УЧАСТНИКИ!$A$2:$L$1099,11,FALSE)</f>
        <v>#N/A</v>
      </c>
      <c r="H26" s="26"/>
      <c r="I26" s="11">
        <f t="shared" si="3"/>
        <v>0</v>
      </c>
      <c r="J26" s="11"/>
      <c r="K26" s="26"/>
      <c r="L26" s="11">
        <f t="shared" si="0"/>
        <v>0</v>
      </c>
      <c r="M26" s="11"/>
      <c r="N26" s="27" t="str">
        <f t="shared" si="1"/>
        <v>МСМК</v>
      </c>
      <c r="O26" s="25" t="e">
        <f>VLOOKUP($Q26,УЧАСТНИКИ!$A$2:$L$1099,9,FALSE)</f>
        <v>#N/A</v>
      </c>
      <c r="P26" s="23" t="e">
        <f>VLOOKUP($Q26,УЧАСТНИКИ!$A$2:$L$1099,10,FALSE)</f>
        <v>#N/A</v>
      </c>
      <c r="R26" s="34"/>
      <c r="S26" s="33">
        <f t="shared" si="2"/>
        <v>0</v>
      </c>
    </row>
    <row r="27" spans="1:19" ht="13.2" customHeight="1" x14ac:dyDescent="0.25">
      <c r="A27" s="35" t="s">
        <v>72</v>
      </c>
      <c r="B27" s="23" t="e">
        <f>VLOOKUP($Q27,УЧАСТНИКИ!$A$2:$L$1099,3,FALSE)</f>
        <v>#N/A</v>
      </c>
      <c r="C27" s="24" t="e">
        <f>VLOOKUP($Q27,УЧАСТНИКИ!$A$2:$L$1099,4,FALSE)</f>
        <v>#N/A</v>
      </c>
      <c r="D27" s="24" t="e">
        <f>VLOOKUP($Q27,УЧАСТНИКИ!$A$2:$L$1099,8,FALSE)</f>
        <v>#N/A</v>
      </c>
      <c r="E27" s="23" t="e">
        <f>VLOOKUP($Q27,УЧАСТНИКИ!$A$2:$L$1099,5,FALSE)</f>
        <v>#N/A</v>
      </c>
      <c r="F27" s="24" t="e">
        <f>VLOOKUP($Q27,УЧАСТНИКИ!$A$2:$L$1099,7,FALSE)</f>
        <v>#N/A</v>
      </c>
      <c r="G27" s="25" t="e">
        <f>VLOOKUP($Q27,УЧАСТНИКИ!$A$2:$L$1099,11,FALSE)</f>
        <v>#N/A</v>
      </c>
      <c r="H27" s="26"/>
      <c r="I27" s="11">
        <f t="shared" si="3"/>
        <v>0</v>
      </c>
      <c r="J27" s="11"/>
      <c r="K27" s="26"/>
      <c r="L27" s="11">
        <f t="shared" si="0"/>
        <v>0</v>
      </c>
      <c r="M27" s="11"/>
      <c r="N27" s="27" t="str">
        <f t="shared" si="1"/>
        <v>МСМК</v>
      </c>
      <c r="O27" s="25" t="e">
        <f>VLOOKUP($Q27,УЧАСТНИКИ!$A$2:$L$1099,9,FALSE)</f>
        <v>#N/A</v>
      </c>
      <c r="P27" s="23" t="e">
        <f>VLOOKUP($Q27,УЧАСТНИКИ!$A$2:$L$1099,10,FALSE)</f>
        <v>#N/A</v>
      </c>
      <c r="R27" s="34"/>
      <c r="S27" s="33">
        <f t="shared" si="2"/>
        <v>0</v>
      </c>
    </row>
    <row r="28" spans="1:19" ht="13.2" customHeight="1" x14ac:dyDescent="0.25">
      <c r="A28" s="35" t="s">
        <v>79</v>
      </c>
      <c r="B28" s="23" t="e">
        <f>VLOOKUP($Q28,УЧАСТНИКИ!$A$2:$L$1099,3,FALSE)</f>
        <v>#N/A</v>
      </c>
      <c r="C28" s="24" t="e">
        <f>VLOOKUP($Q28,УЧАСТНИКИ!$A$2:$L$1099,4,FALSE)</f>
        <v>#N/A</v>
      </c>
      <c r="D28" s="24" t="e">
        <f>VLOOKUP($Q28,УЧАСТНИКИ!$A$2:$L$1099,8,FALSE)</f>
        <v>#N/A</v>
      </c>
      <c r="E28" s="23" t="e">
        <f>VLOOKUP($Q28,УЧАСТНИКИ!$A$2:$L$1099,5,FALSE)</f>
        <v>#N/A</v>
      </c>
      <c r="F28" s="24" t="e">
        <f>VLOOKUP($Q28,УЧАСТНИКИ!$A$2:$L$1099,7,FALSE)</f>
        <v>#N/A</v>
      </c>
      <c r="G28" s="25" t="e">
        <f>VLOOKUP($Q28,УЧАСТНИКИ!$A$2:$L$1099,11,FALSE)</f>
        <v>#N/A</v>
      </c>
      <c r="H28" s="26"/>
      <c r="I28" s="11">
        <f t="shared" si="3"/>
        <v>0</v>
      </c>
      <c r="J28" s="11"/>
      <c r="K28" s="26"/>
      <c r="L28" s="11">
        <f t="shared" si="0"/>
        <v>0</v>
      </c>
      <c r="M28" s="11"/>
      <c r="N28" s="27" t="str">
        <f t="shared" si="1"/>
        <v>МСМК</v>
      </c>
      <c r="O28" s="25" t="e">
        <f>VLOOKUP($Q28,УЧАСТНИКИ!$A$2:$L$1099,9,FALSE)</f>
        <v>#N/A</v>
      </c>
      <c r="P28" s="23" t="e">
        <f>VLOOKUP($Q28,УЧАСТНИКИ!$A$2:$L$1099,10,FALSE)</f>
        <v>#N/A</v>
      </c>
      <c r="R28" s="34"/>
      <c r="S28" s="33">
        <f t="shared" si="2"/>
        <v>0</v>
      </c>
    </row>
    <row r="29" spans="1:19" ht="13.2" customHeight="1" x14ac:dyDescent="0.25">
      <c r="A29" s="35" t="s">
        <v>80</v>
      </c>
      <c r="B29" s="23" t="e">
        <f>VLOOKUP($Q29,УЧАСТНИКИ!$A$2:$L$1099,3,FALSE)</f>
        <v>#N/A</v>
      </c>
      <c r="C29" s="24" t="e">
        <f>VLOOKUP($Q29,УЧАСТНИКИ!$A$2:$L$1099,4,FALSE)</f>
        <v>#N/A</v>
      </c>
      <c r="D29" s="24" t="e">
        <f>VLOOKUP($Q29,УЧАСТНИКИ!$A$2:$L$1099,8,FALSE)</f>
        <v>#N/A</v>
      </c>
      <c r="E29" s="23" t="e">
        <f>VLOOKUP($Q29,УЧАСТНИКИ!$A$2:$L$1099,5,FALSE)</f>
        <v>#N/A</v>
      </c>
      <c r="F29" s="24" t="e">
        <f>VLOOKUP($Q29,УЧАСТНИКИ!$A$2:$L$1099,7,FALSE)</f>
        <v>#N/A</v>
      </c>
      <c r="G29" s="25" t="e">
        <f>VLOOKUP($Q29,УЧАСТНИКИ!$A$2:$L$1099,11,FALSE)</f>
        <v>#N/A</v>
      </c>
      <c r="H29" s="26"/>
      <c r="I29" s="11">
        <f t="shared" si="3"/>
        <v>0</v>
      </c>
      <c r="J29" s="11"/>
      <c r="K29" s="26"/>
      <c r="L29" s="11">
        <f t="shared" si="0"/>
        <v>0</v>
      </c>
      <c r="M29" s="11"/>
      <c r="N29" s="27" t="str">
        <f t="shared" si="1"/>
        <v>МСМК</v>
      </c>
      <c r="O29" s="25" t="e">
        <f>VLOOKUP($Q29,УЧАСТНИКИ!$A$2:$L$1099,9,FALSE)</f>
        <v>#N/A</v>
      </c>
      <c r="P29" s="23" t="e">
        <f>VLOOKUP($Q29,УЧАСТНИКИ!$A$2:$L$1099,10,FALSE)</f>
        <v>#N/A</v>
      </c>
      <c r="R29" s="34"/>
      <c r="S29" s="33">
        <f t="shared" si="2"/>
        <v>0</v>
      </c>
    </row>
    <row r="30" spans="1:19" ht="13.2" customHeight="1" x14ac:dyDescent="0.25">
      <c r="A30" s="35" t="s">
        <v>81</v>
      </c>
      <c r="B30" s="23" t="e">
        <f>VLOOKUP($Q30,УЧАСТНИКИ!$A$2:$L$1099,3,FALSE)</f>
        <v>#N/A</v>
      </c>
      <c r="C30" s="24" t="e">
        <f>VLOOKUP($Q30,УЧАСТНИКИ!$A$2:$L$1099,4,FALSE)</f>
        <v>#N/A</v>
      </c>
      <c r="D30" s="24" t="e">
        <f>VLOOKUP($Q30,УЧАСТНИКИ!$A$2:$L$1099,8,FALSE)</f>
        <v>#N/A</v>
      </c>
      <c r="E30" s="23" t="e">
        <f>VLOOKUP($Q30,УЧАСТНИКИ!$A$2:$L$1099,5,FALSE)</f>
        <v>#N/A</v>
      </c>
      <c r="F30" s="24" t="e">
        <f>VLOOKUP($Q30,УЧАСТНИКИ!$A$2:$L$1099,7,FALSE)</f>
        <v>#N/A</v>
      </c>
      <c r="G30" s="25" t="e">
        <f>VLOOKUP($Q30,УЧАСТНИКИ!$A$2:$L$1099,11,FALSE)</f>
        <v>#N/A</v>
      </c>
      <c r="H30" s="26"/>
      <c r="I30" s="11">
        <f t="shared" si="3"/>
        <v>0</v>
      </c>
      <c r="J30" s="11"/>
      <c r="K30" s="26"/>
      <c r="L30" s="11">
        <f t="shared" si="0"/>
        <v>0</v>
      </c>
      <c r="M30" s="11"/>
      <c r="N30" s="27" t="str">
        <f t="shared" si="1"/>
        <v>МСМК</v>
      </c>
      <c r="O30" s="25" t="e">
        <f>VLOOKUP($Q30,УЧАСТНИКИ!$A$2:$L$1099,9,FALSE)</f>
        <v>#N/A</v>
      </c>
      <c r="P30" s="23" t="e">
        <f>VLOOKUP($Q30,УЧАСТНИКИ!$A$2:$L$1099,10,FALSE)</f>
        <v>#N/A</v>
      </c>
      <c r="R30" s="34"/>
      <c r="S30" s="33">
        <f t="shared" si="2"/>
        <v>0</v>
      </c>
    </row>
    <row r="31" spans="1:19" ht="13.2" customHeight="1" x14ac:dyDescent="0.25">
      <c r="A31" s="35" t="s">
        <v>82</v>
      </c>
      <c r="B31" s="23" t="e">
        <f>VLOOKUP($Q31,УЧАСТНИКИ!$A$2:$L$1099,3,FALSE)</f>
        <v>#N/A</v>
      </c>
      <c r="C31" s="24" t="e">
        <f>VLOOKUP($Q31,УЧАСТНИКИ!$A$2:$L$1099,4,FALSE)</f>
        <v>#N/A</v>
      </c>
      <c r="D31" s="24" t="e">
        <f>VLOOKUP($Q31,УЧАСТНИКИ!$A$2:$L$1099,8,FALSE)</f>
        <v>#N/A</v>
      </c>
      <c r="E31" s="23" t="e">
        <f>VLOOKUP($Q31,УЧАСТНИКИ!$A$2:$L$1099,5,FALSE)</f>
        <v>#N/A</v>
      </c>
      <c r="F31" s="24" t="e">
        <f>VLOOKUP($Q31,УЧАСТНИКИ!$A$2:$L$1099,7,FALSE)</f>
        <v>#N/A</v>
      </c>
      <c r="G31" s="25" t="e">
        <f>VLOOKUP($Q31,УЧАСТНИКИ!$A$2:$L$1099,11,FALSE)</f>
        <v>#N/A</v>
      </c>
      <c r="H31" s="26"/>
      <c r="I31" s="11">
        <f t="shared" si="3"/>
        <v>0</v>
      </c>
      <c r="J31" s="11"/>
      <c r="K31" s="26"/>
      <c r="L31" s="11">
        <f t="shared" si="0"/>
        <v>0</v>
      </c>
      <c r="M31" s="11"/>
      <c r="N31" s="27" t="str">
        <f t="shared" si="1"/>
        <v>МСМК</v>
      </c>
      <c r="O31" s="25" t="e">
        <f>VLOOKUP($Q31,УЧАСТНИКИ!$A$2:$L$1099,9,FALSE)</f>
        <v>#N/A</v>
      </c>
      <c r="P31" s="23" t="e">
        <f>VLOOKUP($Q31,УЧАСТНИКИ!$A$2:$L$1099,10,FALSE)</f>
        <v>#N/A</v>
      </c>
      <c r="R31" s="34"/>
      <c r="S31" s="33">
        <f t="shared" si="2"/>
        <v>0</v>
      </c>
    </row>
    <row r="32" spans="1:19" ht="13.2" customHeight="1" x14ac:dyDescent="0.25">
      <c r="A32" s="35" t="s">
        <v>83</v>
      </c>
      <c r="B32" s="23" t="e">
        <f>VLOOKUP($Q32,УЧАСТНИКИ!$A$2:$L$1099,3,FALSE)</f>
        <v>#N/A</v>
      </c>
      <c r="C32" s="24" t="e">
        <f>VLOOKUP($Q32,УЧАСТНИКИ!$A$2:$L$1099,4,FALSE)</f>
        <v>#N/A</v>
      </c>
      <c r="D32" s="24" t="e">
        <f>VLOOKUP($Q32,УЧАСТНИКИ!$A$2:$L$1099,8,FALSE)</f>
        <v>#N/A</v>
      </c>
      <c r="E32" s="23" t="e">
        <f>VLOOKUP($Q32,УЧАСТНИКИ!$A$2:$L$1099,5,FALSE)</f>
        <v>#N/A</v>
      </c>
      <c r="F32" s="24" t="e">
        <f>VLOOKUP($Q32,УЧАСТНИКИ!$A$2:$L$1099,7,FALSE)</f>
        <v>#N/A</v>
      </c>
      <c r="G32" s="25" t="e">
        <f>VLOOKUP($Q32,УЧАСТНИКИ!$A$2:$L$1099,11,FALSE)</f>
        <v>#N/A</v>
      </c>
      <c r="H32" s="26"/>
      <c r="I32" s="11">
        <f t="shared" si="3"/>
        <v>0</v>
      </c>
      <c r="J32" s="11"/>
      <c r="K32" s="26"/>
      <c r="L32" s="11">
        <f t="shared" si="0"/>
        <v>0</v>
      </c>
      <c r="M32" s="11"/>
      <c r="N32" s="27" t="str">
        <f t="shared" si="1"/>
        <v>МСМК</v>
      </c>
      <c r="O32" s="25" t="e">
        <f>VLOOKUP($Q32,УЧАСТНИКИ!$A$2:$L$1099,9,FALSE)</f>
        <v>#N/A</v>
      </c>
      <c r="P32" s="23" t="e">
        <f>VLOOKUP($Q32,УЧАСТНИКИ!$A$2:$L$1099,10,FALSE)</f>
        <v>#N/A</v>
      </c>
      <c r="R32" s="34"/>
      <c r="S32" s="33">
        <f t="shared" si="2"/>
        <v>0</v>
      </c>
    </row>
    <row r="33" spans="1:19" ht="13.2" customHeight="1" x14ac:dyDescent="0.25">
      <c r="A33" s="35" t="s">
        <v>84</v>
      </c>
      <c r="B33" s="23" t="e">
        <f>VLOOKUP($Q33,УЧАСТНИКИ!$A$2:$L$1099,3,FALSE)</f>
        <v>#N/A</v>
      </c>
      <c r="C33" s="24" t="e">
        <f>VLOOKUP($Q33,УЧАСТНИКИ!$A$2:$L$1099,4,FALSE)</f>
        <v>#N/A</v>
      </c>
      <c r="D33" s="24" t="e">
        <f>VLOOKUP($Q33,УЧАСТНИКИ!$A$2:$L$1099,8,FALSE)</f>
        <v>#N/A</v>
      </c>
      <c r="E33" s="23" t="e">
        <f>VLOOKUP($Q33,УЧАСТНИКИ!$A$2:$L$1099,5,FALSE)</f>
        <v>#N/A</v>
      </c>
      <c r="F33" s="24" t="e">
        <f>VLOOKUP($Q33,УЧАСТНИКИ!$A$2:$L$1099,7,FALSE)</f>
        <v>#N/A</v>
      </c>
      <c r="G33" s="25" t="e">
        <f>VLOOKUP($Q33,УЧАСТНИКИ!$A$2:$L$1099,11,FALSE)</f>
        <v>#N/A</v>
      </c>
      <c r="H33" s="26"/>
      <c r="I33" s="11">
        <f t="shared" si="3"/>
        <v>0</v>
      </c>
      <c r="J33" s="11"/>
      <c r="K33" s="26"/>
      <c r="L33" s="11">
        <f t="shared" si="0"/>
        <v>0</v>
      </c>
      <c r="M33" s="11"/>
      <c r="N33" s="27" t="str">
        <f t="shared" si="1"/>
        <v>МСМК</v>
      </c>
      <c r="O33" s="25" t="e">
        <f>VLOOKUP($Q33,УЧАСТНИКИ!$A$2:$L$1099,9,FALSE)</f>
        <v>#N/A</v>
      </c>
      <c r="P33" s="23" t="e">
        <f>VLOOKUP($Q33,УЧАСТНИКИ!$A$2:$L$1099,10,FALSE)</f>
        <v>#N/A</v>
      </c>
      <c r="R33" s="34"/>
      <c r="S33" s="33">
        <f t="shared" si="2"/>
        <v>0</v>
      </c>
    </row>
    <row r="34" spans="1:19" ht="13.2" customHeight="1" x14ac:dyDescent="0.25">
      <c r="A34" s="35" t="s">
        <v>28</v>
      </c>
      <c r="B34" s="23" t="e">
        <f>VLOOKUP($Q34,УЧАСТНИКИ!$A$2:$L$1099,3,FALSE)</f>
        <v>#N/A</v>
      </c>
      <c r="C34" s="24" t="e">
        <f>VLOOKUP($Q34,УЧАСТНИКИ!$A$2:$L$1099,4,FALSE)</f>
        <v>#N/A</v>
      </c>
      <c r="D34" s="24" t="e">
        <f>VLOOKUP($Q34,УЧАСТНИКИ!$A$2:$L$1099,8,FALSE)</f>
        <v>#N/A</v>
      </c>
      <c r="E34" s="23" t="e">
        <f>VLOOKUP($Q34,УЧАСТНИКИ!$A$2:$L$1099,5,FALSE)</f>
        <v>#N/A</v>
      </c>
      <c r="F34" s="24" t="e">
        <f>VLOOKUP($Q34,УЧАСТНИКИ!$A$2:$L$1099,7,FALSE)</f>
        <v>#N/A</v>
      </c>
      <c r="G34" s="25" t="e">
        <f>VLOOKUP($Q34,УЧАСТНИКИ!$A$2:$L$1099,11,FALSE)</f>
        <v>#N/A</v>
      </c>
      <c r="H34" s="26"/>
      <c r="I34" s="11">
        <f t="shared" si="3"/>
        <v>0</v>
      </c>
      <c r="J34" s="11"/>
      <c r="K34" s="26"/>
      <c r="L34" s="11">
        <f t="shared" si="0"/>
        <v>0</v>
      </c>
      <c r="M34" s="11"/>
      <c r="N34" s="27" t="str">
        <f t="shared" si="1"/>
        <v>МСМК</v>
      </c>
      <c r="O34" s="25" t="e">
        <f>VLOOKUP($Q34,УЧАСТНИКИ!$A$2:$L$1099,9,FALSE)</f>
        <v>#N/A</v>
      </c>
      <c r="P34" s="23" t="e">
        <f>VLOOKUP($Q34,УЧАСТНИКИ!$A$2:$L$1099,10,FALSE)</f>
        <v>#N/A</v>
      </c>
      <c r="R34" s="34"/>
      <c r="S34" s="33">
        <f t="shared" si="2"/>
        <v>0</v>
      </c>
    </row>
    <row r="35" spans="1:19" ht="13.2" customHeight="1" x14ac:dyDescent="0.25">
      <c r="A35" s="35" t="s">
        <v>122</v>
      </c>
      <c r="B35" s="23" t="e">
        <f>VLOOKUP($Q35,УЧАСТНИКИ!$A$2:$L$1099,3,FALSE)</f>
        <v>#N/A</v>
      </c>
      <c r="C35" s="24" t="e">
        <f>VLOOKUP($Q35,УЧАСТНИКИ!$A$2:$L$1099,4,FALSE)</f>
        <v>#N/A</v>
      </c>
      <c r="D35" s="24" t="e">
        <f>VLOOKUP($Q35,УЧАСТНИКИ!$A$2:$L$1099,8,FALSE)</f>
        <v>#N/A</v>
      </c>
      <c r="E35" s="23" t="e">
        <f>VLOOKUP($Q35,УЧАСТНИКИ!$A$2:$L$1099,5,FALSE)</f>
        <v>#N/A</v>
      </c>
      <c r="F35" s="24" t="e">
        <f>VLOOKUP($Q35,УЧАСТНИКИ!$A$2:$L$1099,7,FALSE)</f>
        <v>#N/A</v>
      </c>
      <c r="G35" s="25" t="e">
        <f>VLOOKUP($Q35,УЧАСТНИКИ!$A$2:$L$1099,11,FALSE)</f>
        <v>#N/A</v>
      </c>
      <c r="H35" s="26"/>
      <c r="I35" s="11">
        <f t="shared" si="3"/>
        <v>0</v>
      </c>
      <c r="J35" s="11"/>
      <c r="K35" s="26"/>
      <c r="L35" s="11">
        <f t="shared" si="0"/>
        <v>0</v>
      </c>
      <c r="M35" s="11"/>
      <c r="N35" s="27" t="str">
        <f t="shared" si="1"/>
        <v>МСМК</v>
      </c>
      <c r="O35" s="25" t="e">
        <f>VLOOKUP($Q35,УЧАСТНИКИ!$A$2:$L$1099,9,FALSE)</f>
        <v>#N/A</v>
      </c>
      <c r="P35" s="23" t="e">
        <f>VLOOKUP($Q35,УЧАСТНИКИ!$A$2:$L$1099,10,FALSE)</f>
        <v>#N/A</v>
      </c>
      <c r="R35" s="34"/>
      <c r="S35" s="33">
        <f t="shared" si="2"/>
        <v>0</v>
      </c>
    </row>
    <row r="36" spans="1:19" ht="13.2" customHeight="1" x14ac:dyDescent="0.25">
      <c r="A36" s="35" t="s">
        <v>123</v>
      </c>
      <c r="B36" s="23" t="e">
        <f>VLOOKUP($Q36,УЧАСТНИКИ!$A$2:$L$1099,3,FALSE)</f>
        <v>#N/A</v>
      </c>
      <c r="C36" s="24" t="e">
        <f>VLOOKUP($Q36,УЧАСТНИКИ!$A$2:$L$1099,4,FALSE)</f>
        <v>#N/A</v>
      </c>
      <c r="D36" s="24" t="e">
        <f>VLOOKUP($Q36,УЧАСТНИКИ!$A$2:$L$1099,8,FALSE)</f>
        <v>#N/A</v>
      </c>
      <c r="E36" s="23" t="e">
        <f>VLOOKUP($Q36,УЧАСТНИКИ!$A$2:$L$1099,5,FALSE)</f>
        <v>#N/A</v>
      </c>
      <c r="F36" s="24" t="e">
        <f>VLOOKUP($Q36,УЧАСТНИКИ!$A$2:$L$1099,7,FALSE)</f>
        <v>#N/A</v>
      </c>
      <c r="G36" s="25" t="e">
        <f>VLOOKUP($Q36,УЧАСТНИКИ!$A$2:$L$1099,11,FALSE)</f>
        <v>#N/A</v>
      </c>
      <c r="H36" s="26"/>
      <c r="I36" s="11">
        <f t="shared" si="3"/>
        <v>0</v>
      </c>
      <c r="J36" s="11"/>
      <c r="K36" s="26"/>
      <c r="L36" s="11">
        <f t="shared" si="0"/>
        <v>0</v>
      </c>
      <c r="M36" s="11"/>
      <c r="N36" s="27" t="str">
        <f t="shared" si="1"/>
        <v>МСМК</v>
      </c>
      <c r="O36" s="25" t="e">
        <f>VLOOKUP($Q36,УЧАСТНИКИ!$A$2:$L$1099,9,FALSE)</f>
        <v>#N/A</v>
      </c>
      <c r="P36" s="23" t="e">
        <f>VLOOKUP($Q36,УЧАСТНИКИ!$A$2:$L$1099,10,FALSE)</f>
        <v>#N/A</v>
      </c>
      <c r="R36" s="34"/>
      <c r="S36" s="33">
        <f t="shared" si="2"/>
        <v>0</v>
      </c>
    </row>
    <row r="37" spans="1:19" ht="13.2" customHeight="1" x14ac:dyDescent="0.25">
      <c r="A37" s="35" t="s">
        <v>124</v>
      </c>
      <c r="B37" s="23" t="e">
        <f>VLOOKUP($Q37,УЧАСТНИКИ!$A$2:$L$1099,3,FALSE)</f>
        <v>#N/A</v>
      </c>
      <c r="C37" s="24" t="e">
        <f>VLOOKUP($Q37,УЧАСТНИКИ!$A$2:$L$1099,4,FALSE)</f>
        <v>#N/A</v>
      </c>
      <c r="D37" s="24" t="e">
        <f>VLOOKUP($Q37,УЧАСТНИКИ!$A$2:$L$1099,8,FALSE)</f>
        <v>#N/A</v>
      </c>
      <c r="E37" s="23" t="e">
        <f>VLOOKUP($Q37,УЧАСТНИКИ!$A$2:$L$1099,5,FALSE)</f>
        <v>#N/A</v>
      </c>
      <c r="F37" s="24" t="e">
        <f>VLOOKUP($Q37,УЧАСТНИКИ!$A$2:$L$1099,7,FALSE)</f>
        <v>#N/A</v>
      </c>
      <c r="G37" s="25" t="e">
        <f>VLOOKUP($Q37,УЧАСТНИКИ!$A$2:$L$1099,11,FALSE)</f>
        <v>#N/A</v>
      </c>
      <c r="H37" s="26"/>
      <c r="I37" s="11">
        <f t="shared" si="3"/>
        <v>0</v>
      </c>
      <c r="J37" s="11"/>
      <c r="K37" s="26"/>
      <c r="L37" s="11">
        <f t="shared" si="0"/>
        <v>0</v>
      </c>
      <c r="M37" s="11"/>
      <c r="N37" s="27" t="str">
        <f t="shared" si="1"/>
        <v>МСМК</v>
      </c>
      <c r="O37" s="25" t="e">
        <f>VLOOKUP($Q37,УЧАСТНИКИ!$A$2:$L$1099,9,FALSE)</f>
        <v>#N/A</v>
      </c>
      <c r="P37" s="23" t="e">
        <f>VLOOKUP($Q37,УЧАСТНИКИ!$A$2:$L$1099,10,FALSE)</f>
        <v>#N/A</v>
      </c>
      <c r="R37" s="34"/>
      <c r="S37" s="33">
        <f t="shared" si="2"/>
        <v>0</v>
      </c>
    </row>
    <row r="38" spans="1:19" ht="13.2" customHeight="1" x14ac:dyDescent="0.25">
      <c r="A38" s="35" t="s">
        <v>125</v>
      </c>
      <c r="B38" s="23" t="e">
        <f>VLOOKUP($Q38,УЧАСТНИКИ!$A$2:$L$1099,3,FALSE)</f>
        <v>#N/A</v>
      </c>
      <c r="C38" s="24" t="e">
        <f>VLOOKUP($Q38,УЧАСТНИКИ!$A$2:$L$1099,4,FALSE)</f>
        <v>#N/A</v>
      </c>
      <c r="D38" s="24" t="e">
        <f>VLOOKUP($Q38,УЧАСТНИКИ!$A$2:$L$1099,8,FALSE)</f>
        <v>#N/A</v>
      </c>
      <c r="E38" s="23" t="e">
        <f>VLOOKUP($Q38,УЧАСТНИКИ!$A$2:$L$1099,5,FALSE)</f>
        <v>#N/A</v>
      </c>
      <c r="F38" s="24" t="e">
        <f>VLOOKUP($Q38,УЧАСТНИКИ!$A$2:$L$1099,7,FALSE)</f>
        <v>#N/A</v>
      </c>
      <c r="G38" s="25" t="e">
        <f>VLOOKUP($Q38,УЧАСТНИКИ!$A$2:$L$1099,11,FALSE)</f>
        <v>#N/A</v>
      </c>
      <c r="H38" s="26"/>
      <c r="I38" s="11">
        <f t="shared" si="3"/>
        <v>0</v>
      </c>
      <c r="J38" s="11"/>
      <c r="K38" s="26"/>
      <c r="L38" s="11">
        <f t="shared" si="0"/>
        <v>0</v>
      </c>
      <c r="M38" s="11"/>
      <c r="N38" s="27" t="str">
        <f t="shared" si="1"/>
        <v>МСМК</v>
      </c>
      <c r="O38" s="25" t="e">
        <f>VLOOKUP($Q38,УЧАСТНИКИ!$A$2:$L$1099,9,FALSE)</f>
        <v>#N/A</v>
      </c>
      <c r="P38" s="23" t="e">
        <f>VLOOKUP($Q38,УЧАСТНИКИ!$A$2:$L$1099,10,FALSE)</f>
        <v>#N/A</v>
      </c>
      <c r="R38" s="34"/>
      <c r="S38" s="33">
        <f t="shared" si="2"/>
        <v>0</v>
      </c>
    </row>
    <row r="39" spans="1:19" ht="13.2" customHeight="1" x14ac:dyDescent="0.25">
      <c r="A39" s="35" t="s">
        <v>126</v>
      </c>
      <c r="B39" s="23" t="e">
        <f>VLOOKUP($Q39,УЧАСТНИКИ!$A$2:$L$1099,3,FALSE)</f>
        <v>#N/A</v>
      </c>
      <c r="C39" s="24" t="e">
        <f>VLOOKUP($Q39,УЧАСТНИКИ!$A$2:$L$1099,4,FALSE)</f>
        <v>#N/A</v>
      </c>
      <c r="D39" s="24" t="e">
        <f>VLOOKUP($Q39,УЧАСТНИКИ!$A$2:$L$1099,8,FALSE)</f>
        <v>#N/A</v>
      </c>
      <c r="E39" s="23" t="e">
        <f>VLOOKUP($Q39,УЧАСТНИКИ!$A$2:$L$1099,5,FALSE)</f>
        <v>#N/A</v>
      </c>
      <c r="F39" s="24" t="e">
        <f>VLOOKUP($Q39,УЧАСТНИКИ!$A$2:$L$1099,7,FALSE)</f>
        <v>#N/A</v>
      </c>
      <c r="G39" s="25" t="e">
        <f>VLOOKUP($Q39,УЧАСТНИКИ!$A$2:$L$1099,11,FALSE)</f>
        <v>#N/A</v>
      </c>
      <c r="H39" s="26"/>
      <c r="I39" s="11">
        <f t="shared" si="3"/>
        <v>0</v>
      </c>
      <c r="J39" s="11"/>
      <c r="K39" s="26"/>
      <c r="L39" s="11">
        <f t="shared" si="0"/>
        <v>0</v>
      </c>
      <c r="M39" s="11"/>
      <c r="N39" s="27" t="str">
        <f t="shared" si="1"/>
        <v>МСМК</v>
      </c>
      <c r="O39" s="25" t="e">
        <f>VLOOKUP($Q39,УЧАСТНИКИ!$A$2:$L$1099,9,FALSE)</f>
        <v>#N/A</v>
      </c>
      <c r="P39" s="23" t="e">
        <f>VLOOKUP($Q39,УЧАСТНИКИ!$A$2:$L$1099,10,FALSE)</f>
        <v>#N/A</v>
      </c>
      <c r="R39" s="34"/>
      <c r="S39" s="33">
        <f t="shared" si="2"/>
        <v>0</v>
      </c>
    </row>
    <row r="40" spans="1:19" ht="13.2" customHeight="1" x14ac:dyDescent="0.25">
      <c r="A40" s="35" t="s">
        <v>127</v>
      </c>
      <c r="B40" s="23" t="e">
        <f>VLOOKUP($Q40,УЧАСТНИКИ!$A$2:$L$1099,3,FALSE)</f>
        <v>#N/A</v>
      </c>
      <c r="C40" s="24" t="e">
        <f>VLOOKUP($Q40,УЧАСТНИКИ!$A$2:$L$1099,4,FALSE)</f>
        <v>#N/A</v>
      </c>
      <c r="D40" s="24" t="e">
        <f>VLOOKUP($Q40,УЧАСТНИКИ!$A$2:$L$1099,8,FALSE)</f>
        <v>#N/A</v>
      </c>
      <c r="E40" s="23" t="e">
        <f>VLOOKUP($Q40,УЧАСТНИКИ!$A$2:$L$1099,5,FALSE)</f>
        <v>#N/A</v>
      </c>
      <c r="F40" s="24" t="e">
        <f>VLOOKUP($Q40,УЧАСТНИКИ!$A$2:$L$1099,7,FALSE)</f>
        <v>#N/A</v>
      </c>
      <c r="G40" s="25" t="e">
        <f>VLOOKUP($Q40,УЧАСТНИКИ!$A$2:$L$1099,11,FALSE)</f>
        <v>#N/A</v>
      </c>
      <c r="H40" s="26"/>
      <c r="I40" s="11">
        <f t="shared" si="3"/>
        <v>0</v>
      </c>
      <c r="J40" s="11"/>
      <c r="K40" s="26"/>
      <c r="L40" s="11">
        <f t="shared" si="0"/>
        <v>0</v>
      </c>
      <c r="M40" s="11"/>
      <c r="N40" s="27" t="str">
        <f t="shared" si="1"/>
        <v>МСМК</v>
      </c>
      <c r="O40" s="25" t="e">
        <f>VLOOKUP($Q40,УЧАСТНИКИ!$A$2:$L$1099,9,FALSE)</f>
        <v>#N/A</v>
      </c>
      <c r="P40" s="23" t="e">
        <f>VLOOKUP($Q40,УЧАСТНИКИ!$A$2:$L$1099,10,FALSE)</f>
        <v>#N/A</v>
      </c>
      <c r="R40" s="34"/>
      <c r="S40" s="33">
        <f t="shared" si="2"/>
        <v>0</v>
      </c>
    </row>
    <row r="41" spans="1:19" ht="13.2" customHeight="1" x14ac:dyDescent="0.25">
      <c r="A41" s="35" t="s">
        <v>128</v>
      </c>
      <c r="B41" s="23" t="e">
        <f>VLOOKUP($Q41,УЧАСТНИКИ!$A$2:$L$1099,3,FALSE)</f>
        <v>#N/A</v>
      </c>
      <c r="C41" s="24" t="e">
        <f>VLOOKUP($Q41,УЧАСТНИКИ!$A$2:$L$1099,4,FALSE)</f>
        <v>#N/A</v>
      </c>
      <c r="D41" s="24" t="e">
        <f>VLOOKUP($Q41,УЧАСТНИКИ!$A$2:$L$1099,8,FALSE)</f>
        <v>#N/A</v>
      </c>
      <c r="E41" s="23" t="e">
        <f>VLOOKUP($Q41,УЧАСТНИКИ!$A$2:$L$1099,5,FALSE)</f>
        <v>#N/A</v>
      </c>
      <c r="F41" s="24" t="e">
        <f>VLOOKUP($Q41,УЧАСТНИКИ!$A$2:$L$1099,7,FALSE)</f>
        <v>#N/A</v>
      </c>
      <c r="G41" s="25" t="e">
        <f>VLOOKUP($Q41,УЧАСТНИКИ!$A$2:$L$1099,11,FALSE)</f>
        <v>#N/A</v>
      </c>
      <c r="H41" s="26"/>
      <c r="I41" s="11">
        <f t="shared" si="3"/>
        <v>0</v>
      </c>
      <c r="J41" s="11"/>
      <c r="K41" s="26"/>
      <c r="L41" s="11">
        <f t="shared" si="0"/>
        <v>0</v>
      </c>
      <c r="M41" s="11"/>
      <c r="N41" s="27" t="str">
        <f t="shared" si="1"/>
        <v>МСМК</v>
      </c>
      <c r="O41" s="25" t="e">
        <f>VLOOKUP($Q41,УЧАСТНИКИ!$A$2:$L$1099,9,FALSE)</f>
        <v>#N/A</v>
      </c>
      <c r="P41" s="23" t="e">
        <f>VLOOKUP($Q41,УЧАСТНИКИ!$A$2:$L$1099,10,FALSE)</f>
        <v>#N/A</v>
      </c>
      <c r="R41" s="34"/>
      <c r="S41" s="33">
        <f t="shared" si="2"/>
        <v>0</v>
      </c>
    </row>
    <row r="42" spans="1:19" ht="13.2" customHeight="1" x14ac:dyDescent="0.25">
      <c r="A42" s="35" t="s">
        <v>129</v>
      </c>
      <c r="B42" s="23" t="e">
        <f>VLOOKUP($Q42,УЧАСТНИКИ!$A$2:$L$1099,3,FALSE)</f>
        <v>#N/A</v>
      </c>
      <c r="C42" s="24" t="e">
        <f>VLOOKUP($Q42,УЧАСТНИКИ!$A$2:$L$1099,4,FALSE)</f>
        <v>#N/A</v>
      </c>
      <c r="D42" s="24" t="e">
        <f>VLOOKUP($Q42,УЧАСТНИКИ!$A$2:$L$1099,8,FALSE)</f>
        <v>#N/A</v>
      </c>
      <c r="E42" s="23" t="e">
        <f>VLOOKUP($Q42,УЧАСТНИКИ!$A$2:$L$1099,5,FALSE)</f>
        <v>#N/A</v>
      </c>
      <c r="F42" s="24" t="e">
        <f>VLOOKUP($Q42,УЧАСТНИКИ!$A$2:$L$1099,7,FALSE)</f>
        <v>#N/A</v>
      </c>
      <c r="G42" s="25" t="e">
        <f>VLOOKUP($Q42,УЧАСТНИКИ!$A$2:$L$1099,11,FALSE)</f>
        <v>#N/A</v>
      </c>
      <c r="H42" s="26"/>
      <c r="I42" s="11">
        <f t="shared" si="3"/>
        <v>0</v>
      </c>
      <c r="J42" s="11"/>
      <c r="K42" s="26"/>
      <c r="L42" s="11">
        <f t="shared" si="0"/>
        <v>0</v>
      </c>
      <c r="M42" s="11"/>
      <c r="N42" s="27" t="str">
        <f t="shared" si="1"/>
        <v>МСМК</v>
      </c>
      <c r="O42" s="25" t="e">
        <f>VLOOKUP($Q42,УЧАСТНИКИ!$A$2:$L$1099,9,FALSE)</f>
        <v>#N/A</v>
      </c>
      <c r="P42" s="23" t="e">
        <f>VLOOKUP($Q42,УЧАСТНИКИ!$A$2:$L$1099,10,FALSE)</f>
        <v>#N/A</v>
      </c>
      <c r="R42" s="32"/>
      <c r="S42" s="33">
        <f t="shared" si="2"/>
        <v>0</v>
      </c>
    </row>
    <row r="43" spans="1:19" ht="13.2" customHeight="1" x14ac:dyDescent="0.25">
      <c r="A43" s="35" t="s">
        <v>130</v>
      </c>
      <c r="B43" s="23" t="e">
        <f>VLOOKUP($Q43,УЧАСТНИКИ!$A$2:$L$1099,3,FALSE)</f>
        <v>#N/A</v>
      </c>
      <c r="C43" s="24" t="e">
        <f>VLOOKUP($Q43,УЧАСТНИКИ!$A$2:$L$1099,4,FALSE)</f>
        <v>#N/A</v>
      </c>
      <c r="D43" s="24" t="e">
        <f>VLOOKUP($Q43,УЧАСТНИКИ!$A$2:$L$1099,8,FALSE)</f>
        <v>#N/A</v>
      </c>
      <c r="E43" s="23" t="e">
        <f>VLOOKUP($Q43,УЧАСТНИКИ!$A$2:$L$1099,5,FALSE)</f>
        <v>#N/A</v>
      </c>
      <c r="F43" s="24" t="e">
        <f>VLOOKUP($Q43,УЧАСТНИКИ!$A$2:$L$1099,7,FALSE)</f>
        <v>#N/A</v>
      </c>
      <c r="G43" s="25" t="e">
        <f>VLOOKUP($Q43,УЧАСТНИКИ!$A$2:$L$1099,11,FALSE)</f>
        <v>#N/A</v>
      </c>
      <c r="H43" s="26"/>
      <c r="I43" s="11">
        <f t="shared" si="3"/>
        <v>0</v>
      </c>
      <c r="J43" s="11"/>
      <c r="K43" s="26"/>
      <c r="L43" s="11">
        <f t="shared" si="0"/>
        <v>0</v>
      </c>
      <c r="M43" s="11"/>
      <c r="N43" s="27" t="str">
        <f t="shared" si="1"/>
        <v>МСМК</v>
      </c>
      <c r="O43" s="25" t="e">
        <f>VLOOKUP($Q43,УЧАСТНИКИ!$A$2:$L$1099,9,FALSE)</f>
        <v>#N/A</v>
      </c>
      <c r="P43" s="23" t="e">
        <f>VLOOKUP($Q43,УЧАСТНИКИ!$A$2:$L$1099,10,FALSE)</f>
        <v>#N/A</v>
      </c>
      <c r="R43" s="32"/>
      <c r="S43" s="33">
        <f t="shared" si="2"/>
        <v>0</v>
      </c>
    </row>
    <row r="44" spans="1:19" ht="13.2" customHeight="1" x14ac:dyDescent="0.25">
      <c r="A44" s="35" t="s">
        <v>131</v>
      </c>
      <c r="B44" s="23" t="e">
        <f>VLOOKUP($Q44,УЧАСТНИКИ!$A$2:$L$1099,3,FALSE)</f>
        <v>#N/A</v>
      </c>
      <c r="C44" s="24" t="e">
        <f>VLOOKUP($Q44,УЧАСТНИКИ!$A$2:$L$1099,4,FALSE)</f>
        <v>#N/A</v>
      </c>
      <c r="D44" s="24" t="e">
        <f>VLOOKUP($Q44,УЧАСТНИКИ!$A$2:$L$1099,8,FALSE)</f>
        <v>#N/A</v>
      </c>
      <c r="E44" s="23" t="e">
        <f>VLOOKUP($Q44,УЧАСТНИКИ!$A$2:$L$1099,5,FALSE)</f>
        <v>#N/A</v>
      </c>
      <c r="F44" s="24" t="e">
        <f>VLOOKUP($Q44,УЧАСТНИКИ!$A$2:$L$1099,7,FALSE)</f>
        <v>#N/A</v>
      </c>
      <c r="G44" s="25" t="e">
        <f>VLOOKUP($Q44,УЧАСТНИКИ!$A$2:$L$1099,11,FALSE)</f>
        <v>#N/A</v>
      </c>
      <c r="H44" s="26"/>
      <c r="I44" s="11">
        <f t="shared" si="3"/>
        <v>0</v>
      </c>
      <c r="J44" s="11"/>
      <c r="K44" s="26"/>
      <c r="L44" s="11">
        <f t="shared" si="0"/>
        <v>0</v>
      </c>
      <c r="M44" s="11"/>
      <c r="N44" s="27" t="str">
        <f t="shared" si="1"/>
        <v>МСМК</v>
      </c>
      <c r="O44" s="25" t="e">
        <f>VLOOKUP($Q44,УЧАСТНИКИ!$A$2:$L$1099,9,FALSE)</f>
        <v>#N/A</v>
      </c>
      <c r="P44" s="23" t="e">
        <f>VLOOKUP($Q44,УЧАСТНИКИ!$A$2:$L$1099,10,FALSE)</f>
        <v>#N/A</v>
      </c>
      <c r="R44" s="32"/>
      <c r="S44" s="33">
        <f t="shared" si="2"/>
        <v>0</v>
      </c>
    </row>
    <row r="45" spans="1:19" ht="13.2" customHeight="1" x14ac:dyDescent="0.25">
      <c r="A45" s="35" t="s">
        <v>132</v>
      </c>
      <c r="B45" s="23" t="e">
        <f>VLOOKUP($Q45,УЧАСТНИКИ!$A$2:$L$1099,3,FALSE)</f>
        <v>#N/A</v>
      </c>
      <c r="C45" s="24" t="e">
        <f>VLOOKUP($Q45,УЧАСТНИКИ!$A$2:$L$1099,4,FALSE)</f>
        <v>#N/A</v>
      </c>
      <c r="D45" s="24" t="e">
        <f>VLOOKUP($Q45,УЧАСТНИКИ!$A$2:$L$1099,8,FALSE)</f>
        <v>#N/A</v>
      </c>
      <c r="E45" s="23" t="e">
        <f>VLOOKUP($Q45,УЧАСТНИКИ!$A$2:$L$1099,5,FALSE)</f>
        <v>#N/A</v>
      </c>
      <c r="F45" s="24" t="e">
        <f>VLOOKUP($Q45,УЧАСТНИКИ!$A$2:$L$1099,7,FALSE)</f>
        <v>#N/A</v>
      </c>
      <c r="G45" s="25" t="e">
        <f>VLOOKUP($Q45,УЧАСТНИКИ!$A$2:$L$1099,11,FALSE)</f>
        <v>#N/A</v>
      </c>
      <c r="H45" s="26"/>
      <c r="I45" s="11">
        <f t="shared" si="3"/>
        <v>0</v>
      </c>
      <c r="J45" s="11"/>
      <c r="K45" s="26"/>
      <c r="L45" s="11">
        <f t="shared" si="0"/>
        <v>0</v>
      </c>
      <c r="M45" s="11"/>
      <c r="N45" s="27" t="str">
        <f t="shared" si="1"/>
        <v>МСМК</v>
      </c>
      <c r="O45" s="25" t="e">
        <f>VLOOKUP($Q45,УЧАСТНИКИ!$A$2:$L$1099,9,FALSE)</f>
        <v>#N/A</v>
      </c>
      <c r="P45" s="23" t="e">
        <f>VLOOKUP($Q45,УЧАСТНИКИ!$A$2:$L$1099,10,FALSE)</f>
        <v>#N/A</v>
      </c>
      <c r="R45" s="32"/>
      <c r="S45" s="33">
        <f t="shared" si="2"/>
        <v>0</v>
      </c>
    </row>
    <row r="46" spans="1:19" ht="13.2" customHeight="1" x14ac:dyDescent="0.25">
      <c r="A46" s="35" t="s">
        <v>133</v>
      </c>
      <c r="B46" s="23" t="e">
        <f>VLOOKUP($Q46,УЧАСТНИКИ!$A$2:$L$1099,3,FALSE)</f>
        <v>#N/A</v>
      </c>
      <c r="C46" s="24" t="e">
        <f>VLOOKUP($Q46,УЧАСТНИКИ!$A$2:$L$1099,4,FALSE)</f>
        <v>#N/A</v>
      </c>
      <c r="D46" s="24" t="e">
        <f>VLOOKUP($Q46,УЧАСТНИКИ!$A$2:$L$1099,8,FALSE)</f>
        <v>#N/A</v>
      </c>
      <c r="E46" s="23" t="e">
        <f>VLOOKUP($Q46,УЧАСТНИКИ!$A$2:$L$1099,5,FALSE)</f>
        <v>#N/A</v>
      </c>
      <c r="F46" s="24" t="e">
        <f>VLOOKUP($Q46,УЧАСТНИКИ!$A$2:$L$1099,7,FALSE)</f>
        <v>#N/A</v>
      </c>
      <c r="G46" s="25" t="e">
        <f>VLOOKUP($Q46,УЧАСТНИКИ!$A$2:$L$1099,11,FALSE)</f>
        <v>#N/A</v>
      </c>
      <c r="H46" s="26"/>
      <c r="I46" s="11">
        <f t="shared" si="3"/>
        <v>0</v>
      </c>
      <c r="J46" s="11"/>
      <c r="K46" s="26"/>
      <c r="L46" s="11">
        <f t="shared" si="0"/>
        <v>0</v>
      </c>
      <c r="M46" s="11"/>
      <c r="N46" s="27" t="str">
        <f t="shared" si="1"/>
        <v>МСМК</v>
      </c>
      <c r="O46" s="25" t="e">
        <f>VLOOKUP($Q46,УЧАСТНИКИ!$A$2:$L$1099,9,FALSE)</f>
        <v>#N/A</v>
      </c>
      <c r="P46" s="23" t="e">
        <f>VLOOKUP($Q46,УЧАСТНИКИ!$A$2:$L$1099,10,FALSE)</f>
        <v>#N/A</v>
      </c>
      <c r="R46" s="32"/>
      <c r="S46" s="33">
        <f t="shared" si="2"/>
        <v>0</v>
      </c>
    </row>
    <row r="47" spans="1:19" ht="13.2" customHeight="1" x14ac:dyDescent="0.25">
      <c r="A47" s="35" t="s">
        <v>134</v>
      </c>
      <c r="B47" s="23" t="e">
        <f>VLOOKUP($Q47,УЧАСТНИКИ!$A$2:$L$1099,3,FALSE)</f>
        <v>#N/A</v>
      </c>
      <c r="C47" s="24" t="e">
        <f>VLOOKUP($Q47,УЧАСТНИКИ!$A$2:$L$1099,4,FALSE)</f>
        <v>#N/A</v>
      </c>
      <c r="D47" s="24" t="e">
        <f>VLOOKUP($Q47,УЧАСТНИКИ!$A$2:$L$1099,8,FALSE)</f>
        <v>#N/A</v>
      </c>
      <c r="E47" s="23" t="e">
        <f>VLOOKUP($Q47,УЧАСТНИКИ!$A$2:$L$1099,5,FALSE)</f>
        <v>#N/A</v>
      </c>
      <c r="F47" s="24" t="e">
        <f>VLOOKUP($Q47,УЧАСТНИКИ!$A$2:$L$1099,7,FALSE)</f>
        <v>#N/A</v>
      </c>
      <c r="G47" s="25" t="e">
        <f>VLOOKUP($Q47,УЧАСТНИКИ!$A$2:$L$1099,11,FALSE)</f>
        <v>#N/A</v>
      </c>
      <c r="H47" s="26"/>
      <c r="I47" s="11">
        <f t="shared" si="3"/>
        <v>0</v>
      </c>
      <c r="J47" s="11"/>
      <c r="K47" s="26"/>
      <c r="L47" s="11">
        <f t="shared" si="0"/>
        <v>0</v>
      </c>
      <c r="M47" s="11"/>
      <c r="N47" s="27" t="str">
        <f t="shared" si="1"/>
        <v>МСМК</v>
      </c>
      <c r="O47" s="25" t="e">
        <f>VLOOKUP($Q47,УЧАСТНИКИ!$A$2:$L$1099,9,FALSE)</f>
        <v>#N/A</v>
      </c>
      <c r="P47" s="23" t="e">
        <f>VLOOKUP($Q47,УЧАСТНИКИ!$A$2:$L$1099,10,FALSE)</f>
        <v>#N/A</v>
      </c>
      <c r="R47" s="32"/>
      <c r="S47" s="33">
        <f t="shared" si="2"/>
        <v>0</v>
      </c>
    </row>
    <row r="48" spans="1:19" ht="13.2" customHeight="1" x14ac:dyDescent="0.25">
      <c r="A48" s="35" t="s">
        <v>135</v>
      </c>
      <c r="B48" s="23" t="e">
        <f>VLOOKUP($Q48,УЧАСТНИКИ!$A$2:$L$1099,3,FALSE)</f>
        <v>#N/A</v>
      </c>
      <c r="C48" s="24" t="e">
        <f>VLOOKUP($Q48,УЧАСТНИКИ!$A$2:$L$1099,4,FALSE)</f>
        <v>#N/A</v>
      </c>
      <c r="D48" s="24" t="e">
        <f>VLOOKUP($Q48,УЧАСТНИКИ!$A$2:$L$1099,8,FALSE)</f>
        <v>#N/A</v>
      </c>
      <c r="E48" s="23" t="e">
        <f>VLOOKUP($Q48,УЧАСТНИКИ!$A$2:$L$1099,5,FALSE)</f>
        <v>#N/A</v>
      </c>
      <c r="F48" s="24" t="e">
        <f>VLOOKUP($Q48,УЧАСТНИКИ!$A$2:$L$1099,7,FALSE)</f>
        <v>#N/A</v>
      </c>
      <c r="G48" s="25" t="e">
        <f>VLOOKUP($Q48,УЧАСТНИКИ!$A$2:$L$1099,11,FALSE)</f>
        <v>#N/A</v>
      </c>
      <c r="H48" s="26"/>
      <c r="I48" s="11">
        <f t="shared" si="3"/>
        <v>0</v>
      </c>
      <c r="J48" s="11"/>
      <c r="K48" s="26"/>
      <c r="L48" s="11">
        <f t="shared" si="0"/>
        <v>0</v>
      </c>
      <c r="M48" s="11"/>
      <c r="N48" s="27" t="str">
        <f t="shared" si="1"/>
        <v>МСМК</v>
      </c>
      <c r="O48" s="25" t="e">
        <f>VLOOKUP($Q48,УЧАСТНИКИ!$A$2:$L$1099,9,FALSE)</f>
        <v>#N/A</v>
      </c>
      <c r="P48" s="23" t="e">
        <f>VLOOKUP($Q48,УЧАСТНИКИ!$A$2:$L$1099,10,FALSE)</f>
        <v>#N/A</v>
      </c>
      <c r="R48" s="32"/>
      <c r="S48" s="33">
        <f t="shared" si="2"/>
        <v>0</v>
      </c>
    </row>
    <row r="49" spans="1:19" ht="13.2" customHeight="1" x14ac:dyDescent="0.25">
      <c r="A49" s="35" t="s">
        <v>136</v>
      </c>
      <c r="B49" s="23" t="e">
        <f>VLOOKUP($Q49,УЧАСТНИКИ!$A$2:$L$1099,3,FALSE)</f>
        <v>#N/A</v>
      </c>
      <c r="C49" s="24" t="e">
        <f>VLOOKUP($Q49,УЧАСТНИКИ!$A$2:$L$1099,4,FALSE)</f>
        <v>#N/A</v>
      </c>
      <c r="D49" s="24" t="e">
        <f>VLOOKUP($Q49,УЧАСТНИКИ!$A$2:$L$1099,8,FALSE)</f>
        <v>#N/A</v>
      </c>
      <c r="E49" s="23" t="e">
        <f>VLOOKUP($Q49,УЧАСТНИКИ!$A$2:$L$1099,5,FALSE)</f>
        <v>#N/A</v>
      </c>
      <c r="F49" s="24" t="e">
        <f>VLOOKUP($Q49,УЧАСТНИКИ!$A$2:$L$1099,7,FALSE)</f>
        <v>#N/A</v>
      </c>
      <c r="G49" s="25" t="e">
        <f>VLOOKUP($Q49,УЧАСТНИКИ!$A$2:$L$1099,11,FALSE)</f>
        <v>#N/A</v>
      </c>
      <c r="H49" s="26"/>
      <c r="I49" s="11">
        <f t="shared" si="3"/>
        <v>0</v>
      </c>
      <c r="J49" s="11"/>
      <c r="K49" s="26"/>
      <c r="L49" s="11">
        <f t="shared" si="0"/>
        <v>0</v>
      </c>
      <c r="M49" s="11"/>
      <c r="N49" s="27" t="str">
        <f t="shared" si="1"/>
        <v>МСМК</v>
      </c>
      <c r="O49" s="25" t="e">
        <f>VLOOKUP($Q49,УЧАСТНИКИ!$A$2:$L$1099,9,FALSE)</f>
        <v>#N/A</v>
      </c>
      <c r="P49" s="23" t="e">
        <f>VLOOKUP($Q49,УЧАСТНИКИ!$A$2:$L$1099,10,FALSE)</f>
        <v>#N/A</v>
      </c>
      <c r="R49" s="32"/>
      <c r="S49" s="33">
        <f t="shared" si="2"/>
        <v>0</v>
      </c>
    </row>
    <row r="50" spans="1:19" ht="13.2" customHeight="1" x14ac:dyDescent="0.25">
      <c r="A50" s="35" t="s">
        <v>137</v>
      </c>
      <c r="B50" s="23" t="e">
        <f>VLOOKUP($Q50,УЧАСТНИКИ!$A$2:$L$1099,3,FALSE)</f>
        <v>#N/A</v>
      </c>
      <c r="C50" s="24" t="e">
        <f>VLOOKUP($Q50,УЧАСТНИКИ!$A$2:$L$1099,4,FALSE)</f>
        <v>#N/A</v>
      </c>
      <c r="D50" s="24" t="e">
        <f>VLOOKUP($Q50,УЧАСТНИКИ!$A$2:$L$1099,8,FALSE)</f>
        <v>#N/A</v>
      </c>
      <c r="E50" s="23" t="e">
        <f>VLOOKUP($Q50,УЧАСТНИКИ!$A$2:$L$1099,5,FALSE)</f>
        <v>#N/A</v>
      </c>
      <c r="F50" s="24" t="e">
        <f>VLOOKUP($Q50,УЧАСТНИКИ!$A$2:$L$1099,7,FALSE)</f>
        <v>#N/A</v>
      </c>
      <c r="G50" s="25" t="e">
        <f>VLOOKUP($Q50,УЧАСТНИКИ!$A$2:$L$1099,11,FALSE)</f>
        <v>#N/A</v>
      </c>
      <c r="H50" s="26"/>
      <c r="I50" s="11">
        <f t="shared" si="3"/>
        <v>0</v>
      </c>
      <c r="J50" s="11"/>
      <c r="K50" s="26"/>
      <c r="L50" s="11">
        <f t="shared" si="0"/>
        <v>0</v>
      </c>
      <c r="M50" s="11"/>
      <c r="N50" s="27" t="str">
        <f t="shared" si="1"/>
        <v>МСМК</v>
      </c>
      <c r="O50" s="25" t="e">
        <f>VLOOKUP($Q50,УЧАСТНИКИ!$A$2:$L$1099,9,FALSE)</f>
        <v>#N/A</v>
      </c>
      <c r="P50" s="23" t="e">
        <f>VLOOKUP($Q50,УЧАСТНИКИ!$A$2:$L$1099,10,FALSE)</f>
        <v>#N/A</v>
      </c>
      <c r="R50" s="32"/>
      <c r="S50" s="33">
        <f t="shared" si="2"/>
        <v>0</v>
      </c>
    </row>
    <row r="51" spans="1:19" ht="13.2" customHeight="1" x14ac:dyDescent="0.25">
      <c r="A51" s="35" t="s">
        <v>138</v>
      </c>
      <c r="B51" s="23" t="e">
        <f>VLOOKUP($Q51,УЧАСТНИКИ!$A$2:$L$1099,3,FALSE)</f>
        <v>#N/A</v>
      </c>
      <c r="C51" s="24" t="e">
        <f>VLOOKUP($Q51,УЧАСТНИКИ!$A$2:$L$1099,4,FALSE)</f>
        <v>#N/A</v>
      </c>
      <c r="D51" s="24" t="e">
        <f>VLOOKUP($Q51,УЧАСТНИКИ!$A$2:$L$1099,8,FALSE)</f>
        <v>#N/A</v>
      </c>
      <c r="E51" s="23" t="e">
        <f>VLOOKUP($Q51,УЧАСТНИКИ!$A$2:$L$1099,5,FALSE)</f>
        <v>#N/A</v>
      </c>
      <c r="F51" s="24" t="e">
        <f>VLOOKUP($Q51,УЧАСТНИКИ!$A$2:$L$1099,7,FALSE)</f>
        <v>#N/A</v>
      </c>
      <c r="G51" s="25" t="e">
        <f>VLOOKUP($Q51,УЧАСТНИКИ!$A$2:$L$1099,11,FALSE)</f>
        <v>#N/A</v>
      </c>
      <c r="H51" s="26"/>
      <c r="I51" s="11">
        <f t="shared" si="3"/>
        <v>0</v>
      </c>
      <c r="J51" s="11"/>
      <c r="K51" s="26"/>
      <c r="L51" s="11">
        <f t="shared" si="0"/>
        <v>0</v>
      </c>
      <c r="M51" s="11"/>
      <c r="N51" s="27" t="str">
        <f t="shared" si="1"/>
        <v>МСМК</v>
      </c>
      <c r="O51" s="25" t="e">
        <f>VLOOKUP($Q51,УЧАСТНИКИ!$A$2:$L$1099,9,FALSE)</f>
        <v>#N/A</v>
      </c>
      <c r="P51" s="23" t="e">
        <f>VLOOKUP($Q51,УЧАСТНИКИ!$A$2:$L$1099,10,FALSE)</f>
        <v>#N/A</v>
      </c>
      <c r="R51" s="32"/>
      <c r="S51" s="33">
        <f t="shared" si="2"/>
        <v>0</v>
      </c>
    </row>
    <row r="52" spans="1:19" ht="13.2" customHeight="1" x14ac:dyDescent="0.25">
      <c r="A52" s="35" t="s">
        <v>139</v>
      </c>
      <c r="B52" s="23" t="e">
        <f>VLOOKUP($Q52,УЧАСТНИКИ!$A$2:$L$1099,3,FALSE)</f>
        <v>#N/A</v>
      </c>
      <c r="C52" s="24" t="e">
        <f>VLOOKUP($Q52,УЧАСТНИКИ!$A$2:$L$1099,4,FALSE)</f>
        <v>#N/A</v>
      </c>
      <c r="D52" s="24" t="e">
        <f>VLOOKUP($Q52,УЧАСТНИКИ!$A$2:$L$1099,8,FALSE)</f>
        <v>#N/A</v>
      </c>
      <c r="E52" s="23" t="e">
        <f>VLOOKUP($Q52,УЧАСТНИКИ!$A$2:$L$1099,5,FALSE)</f>
        <v>#N/A</v>
      </c>
      <c r="F52" s="24" t="e">
        <f>VLOOKUP($Q52,УЧАСТНИКИ!$A$2:$L$1099,7,FALSE)</f>
        <v>#N/A</v>
      </c>
      <c r="G52" s="25" t="e">
        <f>VLOOKUP($Q52,УЧАСТНИКИ!$A$2:$L$1099,11,FALSE)</f>
        <v>#N/A</v>
      </c>
      <c r="H52" s="26"/>
      <c r="I52" s="11">
        <f t="shared" si="3"/>
        <v>0</v>
      </c>
      <c r="J52" s="11"/>
      <c r="K52" s="26"/>
      <c r="L52" s="11">
        <f t="shared" si="0"/>
        <v>0</v>
      </c>
      <c r="M52" s="11"/>
      <c r="N52" s="27" t="str">
        <f t="shared" si="1"/>
        <v>МСМК</v>
      </c>
      <c r="O52" s="25" t="e">
        <f>VLOOKUP($Q52,УЧАСТНИКИ!$A$2:$L$1099,9,FALSE)</f>
        <v>#N/A</v>
      </c>
      <c r="P52" s="23" t="e">
        <f>VLOOKUP($Q52,УЧАСТНИКИ!$A$2:$L$1099,10,FALSE)</f>
        <v>#N/A</v>
      </c>
      <c r="R52" s="32"/>
      <c r="S52" s="33">
        <f t="shared" si="2"/>
        <v>0</v>
      </c>
    </row>
    <row r="53" spans="1:19" ht="13.2" customHeight="1" x14ac:dyDescent="0.25">
      <c r="A53" s="35" t="s">
        <v>140</v>
      </c>
      <c r="B53" s="23" t="e">
        <f>VLOOKUP($Q53,УЧАСТНИКИ!$A$2:$L$1099,3,FALSE)</f>
        <v>#N/A</v>
      </c>
      <c r="C53" s="24" t="e">
        <f>VLOOKUP($Q53,УЧАСТНИКИ!$A$2:$L$1099,4,FALSE)</f>
        <v>#N/A</v>
      </c>
      <c r="D53" s="24" t="e">
        <f>VLOOKUP($Q53,УЧАСТНИКИ!$A$2:$L$1099,8,FALSE)</f>
        <v>#N/A</v>
      </c>
      <c r="E53" s="23" t="e">
        <f>VLOOKUP($Q53,УЧАСТНИКИ!$A$2:$L$1099,5,FALSE)</f>
        <v>#N/A</v>
      </c>
      <c r="F53" s="24" t="e">
        <f>VLOOKUP($Q53,УЧАСТНИКИ!$A$2:$L$1099,7,FALSE)</f>
        <v>#N/A</v>
      </c>
      <c r="G53" s="25" t="e">
        <f>VLOOKUP($Q53,УЧАСТНИКИ!$A$2:$L$1099,11,FALSE)</f>
        <v>#N/A</v>
      </c>
      <c r="H53" s="26"/>
      <c r="I53" s="11">
        <f t="shared" si="3"/>
        <v>0</v>
      </c>
      <c r="J53" s="11"/>
      <c r="K53" s="26"/>
      <c r="L53" s="11">
        <f t="shared" si="0"/>
        <v>0</v>
      </c>
      <c r="M53" s="11"/>
      <c r="N53" s="27" t="str">
        <f t="shared" si="1"/>
        <v>МСМК</v>
      </c>
      <c r="O53" s="25" t="e">
        <f>VLOOKUP($Q53,УЧАСТНИКИ!$A$2:$L$1099,9,FALSE)</f>
        <v>#N/A</v>
      </c>
      <c r="P53" s="23" t="e">
        <f>VLOOKUP($Q53,УЧАСТНИКИ!$A$2:$L$1099,10,FALSE)</f>
        <v>#N/A</v>
      </c>
      <c r="R53" s="32"/>
      <c r="S53" s="33">
        <f t="shared" si="2"/>
        <v>0</v>
      </c>
    </row>
    <row r="54" spans="1:19" ht="13.2" customHeight="1" x14ac:dyDescent="0.25">
      <c r="A54" s="35" t="s">
        <v>141</v>
      </c>
      <c r="B54" s="23" t="e">
        <f>VLOOKUP($Q54,УЧАСТНИКИ!$A$2:$L$1099,3,FALSE)</f>
        <v>#N/A</v>
      </c>
      <c r="C54" s="24" t="e">
        <f>VLOOKUP($Q54,УЧАСТНИКИ!$A$2:$L$1099,4,FALSE)</f>
        <v>#N/A</v>
      </c>
      <c r="D54" s="24" t="e">
        <f>VLOOKUP($Q54,УЧАСТНИКИ!$A$2:$L$1099,8,FALSE)</f>
        <v>#N/A</v>
      </c>
      <c r="E54" s="23" t="e">
        <f>VLOOKUP($Q54,УЧАСТНИКИ!$A$2:$L$1099,5,FALSE)</f>
        <v>#N/A</v>
      </c>
      <c r="F54" s="24" t="e">
        <f>VLOOKUP($Q54,УЧАСТНИКИ!$A$2:$L$1099,7,FALSE)</f>
        <v>#N/A</v>
      </c>
      <c r="G54" s="25" t="e">
        <f>VLOOKUP($Q54,УЧАСТНИКИ!$A$2:$L$1099,11,FALSE)</f>
        <v>#N/A</v>
      </c>
      <c r="H54" s="26"/>
      <c r="I54" s="11">
        <f t="shared" si="3"/>
        <v>0</v>
      </c>
      <c r="J54" s="11"/>
      <c r="K54" s="26"/>
      <c r="L54" s="11">
        <f t="shared" si="0"/>
        <v>0</v>
      </c>
      <c r="M54" s="11"/>
      <c r="N54" s="27" t="str">
        <f t="shared" si="1"/>
        <v>МСМК</v>
      </c>
      <c r="O54" s="25" t="e">
        <f>VLOOKUP($Q54,УЧАСТНИКИ!$A$2:$L$1099,9,FALSE)</f>
        <v>#N/A</v>
      </c>
      <c r="P54" s="23" t="e">
        <f>VLOOKUP($Q54,УЧАСТНИКИ!$A$2:$L$1099,10,FALSE)</f>
        <v>#N/A</v>
      </c>
      <c r="R54" s="32"/>
      <c r="S54" s="33">
        <f t="shared" si="2"/>
        <v>0</v>
      </c>
    </row>
    <row r="55" spans="1:19" ht="13.2" customHeight="1" x14ac:dyDescent="0.25">
      <c r="A55" s="35" t="s">
        <v>142</v>
      </c>
      <c r="B55" s="23" t="e">
        <f>VLOOKUP($Q55,УЧАСТНИКИ!$A$2:$L$1099,3,FALSE)</f>
        <v>#N/A</v>
      </c>
      <c r="C55" s="24" t="e">
        <f>VLOOKUP($Q55,УЧАСТНИКИ!$A$2:$L$1099,4,FALSE)</f>
        <v>#N/A</v>
      </c>
      <c r="D55" s="24" t="e">
        <f>VLOOKUP($Q55,УЧАСТНИКИ!$A$2:$L$1099,8,FALSE)</f>
        <v>#N/A</v>
      </c>
      <c r="E55" s="23" t="e">
        <f>VLOOKUP($Q55,УЧАСТНИКИ!$A$2:$L$1099,5,FALSE)</f>
        <v>#N/A</v>
      </c>
      <c r="F55" s="24" t="e">
        <f>VLOOKUP($Q55,УЧАСТНИКИ!$A$2:$L$1099,7,FALSE)</f>
        <v>#N/A</v>
      </c>
      <c r="G55" s="25" t="e">
        <f>VLOOKUP($Q55,УЧАСТНИКИ!$A$2:$L$1099,11,FALSE)</f>
        <v>#N/A</v>
      </c>
      <c r="H55" s="26"/>
      <c r="I55" s="11">
        <f t="shared" si="3"/>
        <v>0</v>
      </c>
      <c r="J55" s="11"/>
      <c r="K55" s="26"/>
      <c r="L55" s="11">
        <f t="shared" si="0"/>
        <v>0</v>
      </c>
      <c r="M55" s="11"/>
      <c r="N55" s="27" t="str">
        <f t="shared" si="1"/>
        <v>МСМК</v>
      </c>
      <c r="O55" s="25" t="e">
        <f>VLOOKUP($Q55,УЧАСТНИКИ!$A$2:$L$1099,9,FALSE)</f>
        <v>#N/A</v>
      </c>
      <c r="P55" s="23" t="e">
        <f>VLOOKUP($Q55,УЧАСТНИКИ!$A$2:$L$1099,10,FALSE)</f>
        <v>#N/A</v>
      </c>
      <c r="R55" s="32"/>
      <c r="S55" s="33">
        <f t="shared" si="2"/>
        <v>0</v>
      </c>
    </row>
    <row r="56" spans="1:19" ht="13.2" customHeight="1" x14ac:dyDescent="0.25">
      <c r="A56" s="35" t="s">
        <v>143</v>
      </c>
      <c r="B56" s="23" t="e">
        <f>VLOOKUP($Q56,УЧАСТНИКИ!$A$2:$L$1099,3,FALSE)</f>
        <v>#N/A</v>
      </c>
      <c r="C56" s="24" t="e">
        <f>VLOOKUP($Q56,УЧАСТНИКИ!$A$2:$L$1099,4,FALSE)</f>
        <v>#N/A</v>
      </c>
      <c r="D56" s="24" t="e">
        <f>VLOOKUP($Q56,УЧАСТНИКИ!$A$2:$L$1099,8,FALSE)</f>
        <v>#N/A</v>
      </c>
      <c r="E56" s="23" t="e">
        <f>VLOOKUP($Q56,УЧАСТНИКИ!$A$2:$L$1099,5,FALSE)</f>
        <v>#N/A</v>
      </c>
      <c r="F56" s="24" t="e">
        <f>VLOOKUP($Q56,УЧАСТНИКИ!$A$2:$L$1099,7,FALSE)</f>
        <v>#N/A</v>
      </c>
      <c r="G56" s="25" t="e">
        <f>VLOOKUP($Q56,УЧАСТНИКИ!$A$2:$L$1099,11,FALSE)</f>
        <v>#N/A</v>
      </c>
      <c r="H56" s="26"/>
      <c r="I56" s="11">
        <f t="shared" si="3"/>
        <v>0</v>
      </c>
      <c r="J56" s="11"/>
      <c r="K56" s="26"/>
      <c r="L56" s="11">
        <f t="shared" si="0"/>
        <v>0</v>
      </c>
      <c r="M56" s="11"/>
      <c r="N56" s="27" t="str">
        <f t="shared" si="1"/>
        <v>МСМК</v>
      </c>
      <c r="O56" s="25" t="e">
        <f>VLOOKUP($Q56,УЧАСТНИКИ!$A$2:$L$1099,9,FALSE)</f>
        <v>#N/A</v>
      </c>
      <c r="P56" s="23" t="e">
        <f>VLOOKUP($Q56,УЧАСТНИКИ!$A$2:$L$1099,10,FALSE)</f>
        <v>#N/A</v>
      </c>
      <c r="R56" s="32"/>
      <c r="S56" s="33">
        <f t="shared" si="2"/>
        <v>0</v>
      </c>
    </row>
    <row r="57" spans="1:19" ht="13.2" customHeight="1" x14ac:dyDescent="0.25">
      <c r="A57" s="24"/>
      <c r="H57" s="16"/>
      <c r="I57" s="11">
        <f t="shared" si="3"/>
        <v>0</v>
      </c>
      <c r="J57" s="11"/>
      <c r="K57" s="26"/>
      <c r="L57" s="11">
        <f t="shared" si="0"/>
        <v>0</v>
      </c>
      <c r="M57" s="11"/>
      <c r="N57" s="16"/>
    </row>
    <row r="58" spans="1:19" ht="13.2" customHeight="1" x14ac:dyDescent="0.25">
      <c r="A58" s="24"/>
    </row>
    <row r="59" spans="1:19" ht="13.2" customHeight="1" x14ac:dyDescent="0.25">
      <c r="A59" s="24"/>
    </row>
    <row r="60" spans="1:19" ht="13.2" customHeight="1" x14ac:dyDescent="0.25">
      <c r="A60" s="24"/>
    </row>
    <row r="61" spans="1:19" ht="13.2" customHeight="1" x14ac:dyDescent="0.25">
      <c r="A61" s="24"/>
    </row>
    <row r="62" spans="1:19" ht="13.2" customHeight="1" x14ac:dyDescent="0.25">
      <c r="A62" s="24"/>
    </row>
    <row r="63" spans="1:19" ht="13.2" customHeight="1" x14ac:dyDescent="0.25">
      <c r="A63" s="24"/>
    </row>
    <row r="64" spans="1:19" ht="13.2" customHeight="1" x14ac:dyDescent="0.25">
      <c r="A64" s="24"/>
    </row>
    <row r="65" spans="1:1" ht="13.2" customHeight="1" x14ac:dyDescent="0.25">
      <c r="A65" s="24"/>
    </row>
    <row r="66" spans="1:1" ht="13.2" customHeight="1" x14ac:dyDescent="0.25">
      <c r="A66" s="24"/>
    </row>
    <row r="67" spans="1:1" ht="27" customHeight="1" x14ac:dyDescent="0.25">
      <c r="A67" s="24"/>
    </row>
    <row r="68" spans="1:1" ht="27" customHeight="1" x14ac:dyDescent="0.25">
      <c r="A68" s="24"/>
    </row>
    <row r="69" spans="1:1" ht="27" customHeight="1" x14ac:dyDescent="0.25">
      <c r="A69" s="24"/>
    </row>
    <row r="70" spans="1:1" ht="27" customHeight="1" x14ac:dyDescent="0.25">
      <c r="A70" s="24"/>
    </row>
    <row r="71" spans="1:1" ht="27" customHeight="1" x14ac:dyDescent="0.25">
      <c r="A71" s="24"/>
    </row>
    <row r="72" spans="1:1" ht="27" customHeight="1" x14ac:dyDescent="0.25">
      <c r="A72" s="24"/>
    </row>
    <row r="73" spans="1:1" ht="27" customHeight="1" x14ac:dyDescent="0.25">
      <c r="A73" s="24"/>
    </row>
    <row r="74" spans="1:1" ht="27" customHeight="1" x14ac:dyDescent="0.25">
      <c r="A74" s="24"/>
    </row>
    <row r="75" spans="1:1" ht="27" customHeight="1" x14ac:dyDescent="0.25">
      <c r="A75" s="24"/>
    </row>
    <row r="76" spans="1:1" ht="27" customHeight="1" x14ac:dyDescent="0.25">
      <c r="A76" s="24"/>
    </row>
    <row r="77" spans="1:1" ht="27" customHeight="1" x14ac:dyDescent="0.25">
      <c r="A77" s="24"/>
    </row>
    <row r="78" spans="1:1" ht="27" customHeight="1" x14ac:dyDescent="0.25">
      <c r="A78" s="24"/>
    </row>
    <row r="79" spans="1:1" ht="27" customHeight="1" x14ac:dyDescent="0.25">
      <c r="A79" s="24"/>
    </row>
    <row r="80" spans="1:1" ht="27" customHeight="1" x14ac:dyDescent="0.25">
      <c r="A80" s="24"/>
    </row>
    <row r="81" spans="1:1" ht="27" customHeight="1" x14ac:dyDescent="0.25">
      <c r="A81" s="24"/>
    </row>
    <row r="82" spans="1:1" ht="27" customHeight="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9">
    <mergeCell ref="A10:B10"/>
    <mergeCell ref="A5:P5"/>
    <mergeCell ref="A4:P4"/>
    <mergeCell ref="A1:P1"/>
    <mergeCell ref="A2:P2"/>
    <mergeCell ref="A3:P3"/>
    <mergeCell ref="A6:P6"/>
    <mergeCell ref="A7:P7"/>
    <mergeCell ref="A8:P8"/>
  </mergeCells>
  <phoneticPr fontId="1" type="noConversion"/>
  <printOptions horizontalCentered="1"/>
  <pageMargins left="0.19685039370078741" right="0.19685039370078741" top="0.78740157480314965" bottom="0.39370078740157483" header="0.51181102362204722" footer="0.51181102362204722"/>
  <pageSetup paperSize="9" scale="75" orientation="landscape" horizontalDpi="300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indexed="15"/>
  </sheetPr>
  <dimension ref="A1:W101"/>
  <sheetViews>
    <sheetView view="pageBreakPreview" zoomScale="70" zoomScaleNormal="90" zoomScaleSheetLayoutView="70" workbookViewId="0">
      <selection activeCell="A10" sqref="A10:B10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15" style="8" hidden="1" customWidth="1" outlineLevel="1"/>
    <col min="9" max="9" width="8.44140625" style="12" customWidth="1" collapsed="1"/>
    <col min="10" max="10" width="7.33203125" style="12" hidden="1" customWidth="1"/>
    <col min="11" max="11" width="10.5546875" style="8" customWidth="1"/>
    <col min="12" max="12" width="8.44140625" style="16" customWidth="1"/>
    <col min="13" max="13" width="31.44140625" style="8" customWidth="1"/>
    <col min="14" max="23" width="8.33203125" style="8" customWidth="1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S1" s="9"/>
      <c r="T1" s="9"/>
      <c r="U1" s="10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S2" s="9"/>
      <c r="T2" s="9"/>
      <c r="U2" s="10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S3" s="9"/>
      <c r="T3" s="9"/>
      <c r="U3" s="10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S4" s="9"/>
      <c r="T4" s="9"/>
      <c r="U4" s="10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S7" s="9"/>
      <c r="T7" s="9"/>
      <c r="U7" s="10"/>
    </row>
    <row r="8" spans="1:23" ht="15.6" x14ac:dyDescent="0.3">
      <c r="A8" s="326" t="s">
        <v>187</v>
      </c>
      <c r="B8" s="326"/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104"/>
      <c r="S8" s="9"/>
      <c r="T8" s="9"/>
      <c r="U8" s="10"/>
    </row>
    <row r="9" spans="1:23" ht="12.75" customHeight="1" x14ac:dyDescent="0.25">
      <c r="A9" s="323" t="s">
        <v>214</v>
      </c>
      <c r="B9" s="323"/>
      <c r="D9" s="13"/>
      <c r="E9" s="14"/>
      <c r="F9" s="330"/>
      <c r="G9" s="330"/>
      <c r="H9" s="15"/>
      <c r="I9" s="331"/>
      <c r="J9" s="331"/>
      <c r="K9" s="331"/>
      <c r="M9" s="18"/>
      <c r="S9" s="9"/>
      <c r="T9" s="9"/>
      <c r="U9" s="10"/>
    </row>
    <row r="10" spans="1:23" ht="12.75" customHeight="1" x14ac:dyDescent="0.25">
      <c r="A10" s="323" t="s">
        <v>236</v>
      </c>
      <c r="B10" s="323"/>
      <c r="D10" s="13"/>
      <c r="E10" s="14"/>
      <c r="F10" s="329"/>
      <c r="G10" s="329"/>
      <c r="H10" s="13"/>
      <c r="K10" s="20"/>
      <c r="L10" s="52"/>
      <c r="M10" s="20" t="str">
        <f>d_5</f>
        <v>г. Сочи, ул. Бзугу 2, ст. им. Славы Метревели</v>
      </c>
      <c r="S10" s="9"/>
      <c r="T10" s="9"/>
      <c r="U10" s="10"/>
    </row>
    <row r="11" spans="1:23" ht="12.75" customHeight="1" thickBot="1" x14ac:dyDescent="0.3">
      <c r="A11" s="19" t="s">
        <v>210</v>
      </c>
      <c r="D11" s="13"/>
      <c r="E11" s="13"/>
      <c r="G11" s="137"/>
      <c r="H11" s="49"/>
      <c r="I11" s="138" t="s">
        <v>70</v>
      </c>
      <c r="J11" s="37"/>
      <c r="K11" s="19" t="str">
        <f>d_2</f>
        <v>29.05.2019г.</v>
      </c>
      <c r="L11" s="52">
        <v>0.35416666666666669</v>
      </c>
      <c r="M11" s="19" t="str">
        <f>d_6</f>
        <v>t° +17 вл. 91%</v>
      </c>
      <c r="N11" s="8" t="s">
        <v>14</v>
      </c>
      <c r="O11" s="21" t="s">
        <v>105</v>
      </c>
      <c r="P11" s="21" t="s">
        <v>106</v>
      </c>
      <c r="Q11" s="21" t="s">
        <v>107</v>
      </c>
      <c r="R11" s="21">
        <v>1</v>
      </c>
      <c r="S11" s="21">
        <v>2</v>
      </c>
      <c r="T11" s="21" t="s">
        <v>44</v>
      </c>
      <c r="U11" s="21" t="s">
        <v>108</v>
      </c>
      <c r="V11" s="21" t="s">
        <v>109</v>
      </c>
      <c r="W11" s="21" t="s">
        <v>110</v>
      </c>
    </row>
    <row r="12" spans="1:23" ht="28.95" customHeight="1" thickBot="1" x14ac:dyDescent="0.3">
      <c r="A12" s="44" t="s">
        <v>9</v>
      </c>
      <c r="B12" s="45" t="s">
        <v>58</v>
      </c>
      <c r="C12" s="45" t="s">
        <v>17</v>
      </c>
      <c r="D12" s="45" t="s">
        <v>10</v>
      </c>
      <c r="E12" s="45" t="s">
        <v>90</v>
      </c>
      <c r="F12" s="46" t="s">
        <v>94</v>
      </c>
      <c r="G12" s="43" t="s">
        <v>148</v>
      </c>
      <c r="H12" s="60"/>
      <c r="I12" s="42" t="s">
        <v>11</v>
      </c>
      <c r="J12" s="42" t="s">
        <v>12</v>
      </c>
      <c r="K12" s="45" t="s">
        <v>145</v>
      </c>
      <c r="L12" s="45" t="s">
        <v>13</v>
      </c>
      <c r="M12" s="47" t="s">
        <v>146</v>
      </c>
      <c r="O12" s="142">
        <v>5124</v>
      </c>
      <c r="P12" s="143">
        <v>5424</v>
      </c>
      <c r="Q12" s="143">
        <v>5774</v>
      </c>
      <c r="R12" s="143">
        <v>10174</v>
      </c>
      <c r="S12" s="143">
        <v>10624</v>
      </c>
      <c r="T12" s="143">
        <v>11124</v>
      </c>
      <c r="U12" s="143">
        <v>11724</v>
      </c>
      <c r="V12" s="143">
        <v>12424</v>
      </c>
      <c r="W12" s="144">
        <v>13072</v>
      </c>
    </row>
    <row r="13" spans="1:23" ht="13.2" customHeight="1" x14ac:dyDescent="0.25">
      <c r="A13" s="35" t="s">
        <v>42</v>
      </c>
      <c r="B13" s="23" t="e">
        <f>VLOOKUP($N13,УЧАСТНИКИ!$A$2:$L$1099,3,FALSE)</f>
        <v>#N/A</v>
      </c>
      <c r="C13" s="24" t="e">
        <f>VLOOKUP($N13,УЧАСТНИКИ!$A$2:$L$1099,4,FALSE)</f>
        <v>#N/A</v>
      </c>
      <c r="D13" s="24" t="e">
        <f>VLOOKUP($N13,УЧАСТНИКИ!$A$2:$L$1099,8,FALSE)</f>
        <v>#N/A</v>
      </c>
      <c r="E13" s="23" t="e">
        <f>VLOOKUP($N13,УЧАСТНИКИ!$A$2:$L$1099,5,FALSE)</f>
        <v>#N/A</v>
      </c>
      <c r="F13" s="24" t="e">
        <f>VLOOKUP($N13,УЧАСТНИКИ!$A$2:$L$1099,7,FALSE)</f>
        <v>#N/A</v>
      </c>
      <c r="G13" s="25" t="e">
        <f>VLOOKUP($N13,УЧАСТНИКИ!$A$2:$L$1099,11,FALSE)</f>
        <v>#N/A</v>
      </c>
      <c r="H13" s="38">
        <v>4580</v>
      </c>
      <c r="I13" s="11" t="str">
        <f t="shared" ref="I13:I56" si="0">IF(H13=0,0,CONCATENATE(MID(H13,1,2),".",MID(H13,3,2)))</f>
        <v>45.80</v>
      </c>
      <c r="J13" s="56"/>
      <c r="K13" s="27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L13" s="25" t="e">
        <f>VLOOKUP($N13,УЧАСТНИКИ!$A$2:$L$1099,9,FALSE)</f>
        <v>#N/A</v>
      </c>
      <c r="M13" s="23" t="e">
        <f>VLOOKUP($N13,УЧАСТНИКИ!$A$2:$L$1099,10,FALSE)</f>
        <v>#N/A</v>
      </c>
      <c r="N13" s="8" t="s">
        <v>101</v>
      </c>
    </row>
    <row r="14" spans="1:23" ht="13.2" customHeight="1" x14ac:dyDescent="0.25">
      <c r="A14" s="35" t="s">
        <v>43</v>
      </c>
      <c r="B14" s="23" t="e">
        <f>VLOOKUP($N14,УЧАСТНИКИ!$A$2:$L$1099,3,FALSE)</f>
        <v>#N/A</v>
      </c>
      <c r="C14" s="24" t="e">
        <f>VLOOKUP($N14,УЧАСТНИКИ!$A$2:$L$1099,4,FALSE)</f>
        <v>#N/A</v>
      </c>
      <c r="D14" s="24" t="e">
        <f>VLOOKUP($N14,УЧАСТНИКИ!$A$2:$L$1099,8,FALSE)</f>
        <v>#N/A</v>
      </c>
      <c r="E14" s="23" t="e">
        <f>VLOOKUP($N14,УЧАСТНИКИ!$A$2:$L$1099,5,FALSE)</f>
        <v>#N/A</v>
      </c>
      <c r="F14" s="24" t="e">
        <f>VLOOKUP($N14,УЧАСТНИКИ!$A$2:$L$1099,7,FALSE)</f>
        <v>#N/A</v>
      </c>
      <c r="G14" s="25" t="e">
        <f>VLOOKUP($N14,УЧАСТНИКИ!$A$2:$L$1099,11,FALSE)</f>
        <v>#N/A</v>
      </c>
      <c r="H14" s="26">
        <v>4735</v>
      </c>
      <c r="I14" s="11" t="str">
        <f t="shared" si="0"/>
        <v>47.35</v>
      </c>
      <c r="J14" s="56"/>
      <c r="K14" s="27" t="str">
        <f t="shared" ref="K14:K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МСМК</v>
      </c>
      <c r="L14" s="25" t="e">
        <f>VLOOKUP($N14,УЧАСТНИКИ!$A$2:$L$1099,9,FALSE)</f>
        <v>#N/A</v>
      </c>
      <c r="M14" s="23" t="e">
        <f>VLOOKUP($N14,УЧАСТНИКИ!$A$2:$L$1099,10,FALSE)</f>
        <v>#N/A</v>
      </c>
    </row>
    <row r="15" spans="1:23" ht="13.2" customHeight="1" x14ac:dyDescent="0.25">
      <c r="A15" s="35" t="s">
        <v>44</v>
      </c>
      <c r="B15" s="23" t="e">
        <f>VLOOKUP($N15,УЧАСТНИКИ!$A$2:$L$1099,3,FALSE)</f>
        <v>#N/A</v>
      </c>
      <c r="C15" s="24" t="e">
        <f>VLOOKUP($N15,УЧАСТНИКИ!$A$2:$L$1099,4,FALSE)</f>
        <v>#N/A</v>
      </c>
      <c r="D15" s="24" t="e">
        <f>VLOOKUP($N15,УЧАСТНИКИ!$A$2:$L$1099,8,FALSE)</f>
        <v>#N/A</v>
      </c>
      <c r="E15" s="23" t="e">
        <f>VLOOKUP($N15,УЧАСТНИКИ!$A$2:$L$1099,5,FALSE)</f>
        <v>#N/A</v>
      </c>
      <c r="F15" s="24" t="e">
        <f>VLOOKUP($N15,УЧАСТНИКИ!$A$2:$L$1099,7,FALSE)</f>
        <v>#N/A</v>
      </c>
      <c r="G15" s="25" t="e">
        <f>VLOOKUP($N15,УЧАСТНИКИ!$A$2:$L$1099,11,FALSE)</f>
        <v>#N/A</v>
      </c>
      <c r="H15" s="26">
        <v>10015</v>
      </c>
      <c r="I15" s="11" t="str">
        <f>IF(H15=0,0,CONCATENATE(MID(H15,1,1),":",MID(H15,2,2),",",MID(H15,4,2)))</f>
        <v>1:00,15</v>
      </c>
      <c r="J15" s="56"/>
      <c r="K15" s="27" t="str">
        <f t="shared" si="1"/>
        <v>1</v>
      </c>
      <c r="L15" s="25" t="e">
        <f>VLOOKUP($N15,УЧАСТНИКИ!$A$2:$L$1099,9,FALSE)</f>
        <v>#N/A</v>
      </c>
      <c r="M15" s="23" t="e">
        <f>VLOOKUP($N15,УЧАСТНИКИ!$A$2:$L$1099,10,FALSE)</f>
        <v>#N/A</v>
      </c>
    </row>
    <row r="16" spans="1:23" ht="13.2" customHeight="1" x14ac:dyDescent="0.25">
      <c r="A16" s="35" t="s">
        <v>45</v>
      </c>
      <c r="B16" s="23" t="e">
        <f>VLOOKUP($N16,УЧАСТНИКИ!$A$2:$L$1099,3,FALSE)</f>
        <v>#N/A</v>
      </c>
      <c r="C16" s="24" t="e">
        <f>VLOOKUP($N16,УЧАСТНИКИ!$A$2:$L$1099,4,FALSE)</f>
        <v>#N/A</v>
      </c>
      <c r="D16" s="24" t="e">
        <f>VLOOKUP($N16,УЧАСТНИКИ!$A$2:$L$1099,8,FALSE)</f>
        <v>#N/A</v>
      </c>
      <c r="E16" s="23" t="e">
        <f>VLOOKUP($N16,УЧАСТНИКИ!$A$2:$L$1099,5,FALSE)</f>
        <v>#N/A</v>
      </c>
      <c r="F16" s="24" t="e">
        <f>VLOOKUP($N16,УЧАСТНИКИ!$A$2:$L$1099,7,FALSE)</f>
        <v>#N/A</v>
      </c>
      <c r="G16" s="25" t="e">
        <f>VLOOKUP($N16,УЧАСТНИКИ!$A$2:$L$1099,11,FALSE)</f>
        <v>#N/A</v>
      </c>
      <c r="H16" s="26">
        <v>10014</v>
      </c>
      <c r="I16" s="11" t="str">
        <f t="shared" ref="I16:I23" si="2">IF(H16=0,0,CONCATENATE(MID(H16,1,1),":",MID(H16,2,2),",",MID(H16,4,2)))</f>
        <v>1:00,14</v>
      </c>
      <c r="J16" s="56"/>
      <c r="K16" s="27" t="str">
        <f t="shared" si="1"/>
        <v>1</v>
      </c>
      <c r="L16" s="25" t="e">
        <f>VLOOKUP($N16,УЧАСТНИКИ!$A$2:$L$1099,9,FALSE)</f>
        <v>#N/A</v>
      </c>
      <c r="M16" s="23" t="e">
        <f>VLOOKUP($N16,УЧАСТНИКИ!$A$2:$L$1099,10,FALSE)</f>
        <v>#N/A</v>
      </c>
      <c r="N16" s="28"/>
    </row>
    <row r="17" spans="1:14" ht="13.2" customHeight="1" x14ac:dyDescent="0.25">
      <c r="A17" s="35" t="s">
        <v>46</v>
      </c>
      <c r="B17" s="23" t="e">
        <f>VLOOKUP($N17,УЧАСТНИКИ!$A$2:$L$1099,3,FALSE)</f>
        <v>#N/A</v>
      </c>
      <c r="C17" s="24" t="e">
        <f>VLOOKUP($N17,УЧАСТНИКИ!$A$2:$L$1099,4,FALSE)</f>
        <v>#N/A</v>
      </c>
      <c r="D17" s="24" t="e">
        <f>VLOOKUP($N17,УЧАСТНИКИ!$A$2:$L$1099,8,FALSE)</f>
        <v>#N/A</v>
      </c>
      <c r="E17" s="23" t="e">
        <f>VLOOKUP($N17,УЧАСТНИКИ!$A$2:$L$1099,5,FALSE)</f>
        <v>#N/A</v>
      </c>
      <c r="F17" s="24" t="e">
        <f>VLOOKUP($N17,УЧАСТНИКИ!$A$2:$L$1099,7,FALSE)</f>
        <v>#N/A</v>
      </c>
      <c r="G17" s="25" t="e">
        <f>VLOOKUP($N17,УЧАСТНИКИ!$A$2:$L$1099,11,FALSE)</f>
        <v>#N/A</v>
      </c>
      <c r="H17" s="26">
        <v>10016</v>
      </c>
      <c r="I17" s="11" t="str">
        <f t="shared" si="2"/>
        <v>1:00,16</v>
      </c>
      <c r="J17" s="56"/>
      <c r="K17" s="27" t="str">
        <f t="shared" si="1"/>
        <v>1</v>
      </c>
      <c r="L17" s="25" t="e">
        <f>VLOOKUP($N17,УЧАСТНИКИ!$A$2:$L$1099,9,FALSE)</f>
        <v>#N/A</v>
      </c>
      <c r="M17" s="23" t="e">
        <f>VLOOKUP($N17,УЧАСТНИКИ!$A$2:$L$1099,10,FALSE)</f>
        <v>#N/A</v>
      </c>
      <c r="N17" s="28"/>
    </row>
    <row r="18" spans="1:14" ht="13.2" customHeight="1" x14ac:dyDescent="0.25">
      <c r="A18" s="35" t="s">
        <v>47</v>
      </c>
      <c r="B18" s="23" t="e">
        <f>VLOOKUP($N18,УЧАСТНИКИ!$A$2:$L$1099,3,FALSE)</f>
        <v>#N/A</v>
      </c>
      <c r="C18" s="24" t="e">
        <f>VLOOKUP($N18,УЧАСТНИКИ!$A$2:$L$1099,4,FALSE)</f>
        <v>#N/A</v>
      </c>
      <c r="D18" s="24" t="e">
        <f>VLOOKUP($N18,УЧАСТНИКИ!$A$2:$L$1099,8,FALSE)</f>
        <v>#N/A</v>
      </c>
      <c r="E18" s="23" t="e">
        <f>VLOOKUP($N18,УЧАСТНИКИ!$A$2:$L$1099,5,FALSE)</f>
        <v>#N/A</v>
      </c>
      <c r="F18" s="24" t="e">
        <f>VLOOKUP($N18,УЧАСТНИКИ!$A$2:$L$1099,7,FALSE)</f>
        <v>#N/A</v>
      </c>
      <c r="G18" s="25" t="e">
        <f>VLOOKUP($N18,УЧАСТНИКИ!$A$2:$L$1099,11,FALSE)</f>
        <v>#N/A</v>
      </c>
      <c r="H18" s="26">
        <v>11016</v>
      </c>
      <c r="I18" s="11" t="str">
        <f t="shared" si="2"/>
        <v>1:10,16</v>
      </c>
      <c r="J18" s="56"/>
      <c r="K18" s="27" t="str">
        <f t="shared" si="1"/>
        <v>3</v>
      </c>
      <c r="L18" s="25" t="e">
        <f>VLOOKUP($N18,УЧАСТНИКИ!$A$2:$L$1099,9,FALSE)</f>
        <v>#N/A</v>
      </c>
      <c r="M18" s="23" t="e">
        <f>VLOOKUP($N18,УЧАСТНИКИ!$A$2:$L$1099,10,FALSE)</f>
        <v>#N/A</v>
      </c>
      <c r="N18" s="28"/>
    </row>
    <row r="19" spans="1:14" ht="13.2" customHeight="1" x14ac:dyDescent="0.25">
      <c r="A19" s="35" t="s">
        <v>48</v>
      </c>
      <c r="B19" s="23" t="e">
        <f>VLOOKUP($N19,УЧАСТНИКИ!$A$2:$L$1099,3,FALSE)</f>
        <v>#N/A</v>
      </c>
      <c r="C19" s="24" t="e">
        <f>VLOOKUP($N19,УЧАСТНИКИ!$A$2:$L$1099,4,FALSE)</f>
        <v>#N/A</v>
      </c>
      <c r="D19" s="24" t="e">
        <f>VLOOKUP($N19,УЧАСТНИКИ!$A$2:$L$1099,8,FALSE)</f>
        <v>#N/A</v>
      </c>
      <c r="E19" s="23" t="e">
        <f>VLOOKUP($N19,УЧАСТНИКИ!$A$2:$L$1099,5,FALSE)</f>
        <v>#N/A</v>
      </c>
      <c r="F19" s="24" t="e">
        <f>VLOOKUP($N19,УЧАСТНИКИ!$A$2:$L$1099,7,FALSE)</f>
        <v>#N/A</v>
      </c>
      <c r="G19" s="25" t="e">
        <f>VLOOKUP($N19,УЧАСТНИКИ!$A$2:$L$1099,11,FALSE)</f>
        <v>#N/A</v>
      </c>
      <c r="H19" s="26">
        <v>11015</v>
      </c>
      <c r="I19" s="11" t="str">
        <f t="shared" si="2"/>
        <v>1:10,15</v>
      </c>
      <c r="J19" s="56"/>
      <c r="K19" s="27" t="str">
        <f t="shared" si="1"/>
        <v>3</v>
      </c>
      <c r="L19" s="25" t="e">
        <f>VLOOKUP($N19,УЧАСТНИКИ!$A$2:$L$1099,9,FALSE)</f>
        <v>#N/A</v>
      </c>
      <c r="M19" s="23" t="e">
        <f>VLOOKUP($N19,УЧАСТНИКИ!$A$2:$L$1099,10,FALSE)</f>
        <v>#N/A</v>
      </c>
      <c r="N19" s="28"/>
    </row>
    <row r="20" spans="1:14" ht="13.2" customHeight="1" x14ac:dyDescent="0.25">
      <c r="A20" s="35" t="s">
        <v>71</v>
      </c>
      <c r="B20" s="23" t="e">
        <f>VLOOKUP($N20,УЧАСТНИКИ!$A$2:$L$1099,3,FALSE)</f>
        <v>#N/A</v>
      </c>
      <c r="C20" s="24" t="e">
        <f>VLOOKUP($N20,УЧАСТНИКИ!$A$2:$L$1099,4,FALSE)</f>
        <v>#N/A</v>
      </c>
      <c r="D20" s="24" t="e">
        <f>VLOOKUP($N20,УЧАСТНИКИ!$A$2:$L$1099,8,FALSE)</f>
        <v>#N/A</v>
      </c>
      <c r="E20" s="23" t="e">
        <f>VLOOKUP($N20,УЧАСТНИКИ!$A$2:$L$1099,5,FALSE)</f>
        <v>#N/A</v>
      </c>
      <c r="F20" s="24" t="e">
        <f>VLOOKUP($N20,УЧАСТНИКИ!$A$2:$L$1099,7,FALSE)</f>
        <v>#N/A</v>
      </c>
      <c r="G20" s="25" t="e">
        <f>VLOOKUP($N20,УЧАСТНИКИ!$A$2:$L$1099,11,FALSE)</f>
        <v>#N/A</v>
      </c>
      <c r="H20" s="26">
        <v>11212</v>
      </c>
      <c r="I20" s="11" t="str">
        <f t="shared" si="2"/>
        <v>1:12,12</v>
      </c>
      <c r="J20" s="56"/>
      <c r="K20" s="27" t="str">
        <f t="shared" si="1"/>
        <v>1юн</v>
      </c>
      <c r="L20" s="25" t="e">
        <f>VLOOKUP($N20,УЧАСТНИКИ!$A$2:$L$1099,9,FALSE)</f>
        <v>#N/A</v>
      </c>
      <c r="M20" s="23" t="e">
        <f>VLOOKUP($N20,УЧАСТНИКИ!$A$2:$L$1099,10,FALSE)</f>
        <v>#N/A</v>
      </c>
      <c r="N20" s="28"/>
    </row>
    <row r="21" spans="1:14" ht="13.2" customHeight="1" x14ac:dyDescent="0.25">
      <c r="A21" s="35" t="s">
        <v>78</v>
      </c>
      <c r="B21" s="23" t="e">
        <f>VLOOKUP($N21,УЧАСТНИКИ!$A$2:$L$1099,3,FALSE)</f>
        <v>#N/A</v>
      </c>
      <c r="C21" s="24" t="e">
        <f>VLOOKUP($N21,УЧАСТНИКИ!$A$2:$L$1099,4,FALSE)</f>
        <v>#N/A</v>
      </c>
      <c r="D21" s="24" t="e">
        <f>VLOOKUP($N21,УЧАСТНИКИ!$A$2:$L$1099,8,FALSE)</f>
        <v>#N/A</v>
      </c>
      <c r="E21" s="23" t="e">
        <f>VLOOKUP($N21,УЧАСТНИКИ!$A$2:$L$1099,5,FALSE)</f>
        <v>#N/A</v>
      </c>
      <c r="F21" s="24" t="e">
        <f>VLOOKUP($N21,УЧАСТНИКИ!$A$2:$L$1099,7,FALSE)</f>
        <v>#N/A</v>
      </c>
      <c r="G21" s="25" t="e">
        <f>VLOOKUP($N21,УЧАСТНИКИ!$A$2:$L$1099,11,FALSE)</f>
        <v>#N/A</v>
      </c>
      <c r="H21" s="26">
        <v>11515</v>
      </c>
      <c r="I21" s="11" t="str">
        <f t="shared" si="2"/>
        <v>1:15,15</v>
      </c>
      <c r="J21" s="56"/>
      <c r="K21" s="27" t="str">
        <f t="shared" si="1"/>
        <v>1юн</v>
      </c>
      <c r="L21" s="25" t="e">
        <f>VLOOKUP($N21,УЧАСТНИКИ!$A$2:$L$1099,9,FALSE)</f>
        <v>#N/A</v>
      </c>
      <c r="M21" s="23" t="e">
        <f>VLOOKUP($N21,УЧАСТНИКИ!$A$2:$L$1099,10,FALSE)</f>
        <v>#N/A</v>
      </c>
    </row>
    <row r="22" spans="1:14" ht="13.2" customHeight="1" x14ac:dyDescent="0.25">
      <c r="A22" s="35" t="s">
        <v>77</v>
      </c>
      <c r="B22" s="23" t="e">
        <f>VLOOKUP($N22,УЧАСТНИКИ!$A$2:$L$1099,3,FALSE)</f>
        <v>#N/A</v>
      </c>
      <c r="C22" s="24" t="e">
        <f>VLOOKUP($N22,УЧАСТНИКИ!$A$2:$L$1099,4,FALSE)</f>
        <v>#N/A</v>
      </c>
      <c r="D22" s="24" t="e">
        <f>VLOOKUP($N22,УЧАСТНИКИ!$A$2:$L$1099,8,FALSE)</f>
        <v>#N/A</v>
      </c>
      <c r="E22" s="23" t="e">
        <f>VLOOKUP($N22,УЧАСТНИКИ!$A$2:$L$1099,5,FALSE)</f>
        <v>#N/A</v>
      </c>
      <c r="F22" s="24" t="e">
        <f>VLOOKUP($N22,УЧАСТНИКИ!$A$2:$L$1099,7,FALSE)</f>
        <v>#N/A</v>
      </c>
      <c r="G22" s="25" t="e">
        <f>VLOOKUP($N22,УЧАСТНИКИ!$A$2:$L$1099,11,FALSE)</f>
        <v>#N/A</v>
      </c>
      <c r="H22" s="26">
        <v>11516</v>
      </c>
      <c r="I22" s="11" t="str">
        <f t="shared" si="2"/>
        <v>1:15,16</v>
      </c>
      <c r="J22" s="56"/>
      <c r="K22" s="27" t="str">
        <f t="shared" si="1"/>
        <v>1юн</v>
      </c>
      <c r="L22" s="25" t="e">
        <f>VLOOKUP($N22,УЧАСТНИКИ!$A$2:$L$1099,9,FALSE)</f>
        <v>#N/A</v>
      </c>
      <c r="M22" s="23" t="e">
        <f>VLOOKUP($N22,УЧАСТНИКИ!$A$2:$L$1099,10,FALSE)</f>
        <v>#N/A</v>
      </c>
    </row>
    <row r="23" spans="1:14" ht="13.2" customHeight="1" x14ac:dyDescent="0.25">
      <c r="A23" s="35" t="s">
        <v>76</v>
      </c>
      <c r="B23" s="23" t="e">
        <f>VLOOKUP($N23,УЧАСТНИКИ!$A$2:$L$1099,3,FALSE)</f>
        <v>#N/A</v>
      </c>
      <c r="C23" s="24" t="e">
        <f>VLOOKUP($N23,УЧАСТНИКИ!$A$2:$L$1099,4,FALSE)</f>
        <v>#N/A</v>
      </c>
      <c r="D23" s="24" t="e">
        <f>VLOOKUP($N23,УЧАСТНИКИ!$A$2:$L$1099,8,FALSE)</f>
        <v>#N/A</v>
      </c>
      <c r="E23" s="23" t="e">
        <f>VLOOKUP($N23,УЧАСТНИКИ!$A$2:$L$1099,5,FALSE)</f>
        <v>#N/A</v>
      </c>
      <c r="F23" s="24" t="e">
        <f>VLOOKUP($N23,УЧАСТНИКИ!$A$2:$L$1099,7,FALSE)</f>
        <v>#N/A</v>
      </c>
      <c r="G23" s="25" t="e">
        <f>VLOOKUP($N23,УЧАСТНИКИ!$A$2:$L$1099,11,FALSE)</f>
        <v>#N/A</v>
      </c>
      <c r="H23" s="26">
        <v>10100</v>
      </c>
      <c r="I23" s="11" t="str">
        <f t="shared" si="2"/>
        <v>1:01,00</v>
      </c>
      <c r="J23" s="56"/>
      <c r="K23" s="27" t="str">
        <f t="shared" si="1"/>
        <v>1</v>
      </c>
      <c r="L23" s="25" t="e">
        <f>VLOOKUP($N23,УЧАСТНИКИ!$A$2:$L$1099,9,FALSE)</f>
        <v>#N/A</v>
      </c>
      <c r="M23" s="23" t="e">
        <f>VLOOKUP($N23,УЧАСТНИКИ!$A$2:$L$1099,10,FALSE)</f>
        <v>#N/A</v>
      </c>
    </row>
    <row r="24" spans="1:14" ht="13.2" customHeight="1" x14ac:dyDescent="0.25">
      <c r="A24" s="35" t="s">
        <v>75</v>
      </c>
      <c r="B24" s="23" t="e">
        <f>VLOOKUP($N24,УЧАСТНИКИ!$A$2:$L$1099,3,FALSE)</f>
        <v>#N/A</v>
      </c>
      <c r="C24" s="24" t="e">
        <f>VLOOKUP($N24,УЧАСТНИКИ!$A$2:$L$1099,4,FALSE)</f>
        <v>#N/A</v>
      </c>
      <c r="D24" s="24" t="e">
        <f>VLOOKUP($N24,УЧАСТНИКИ!$A$2:$L$1099,8,FALSE)</f>
        <v>#N/A</v>
      </c>
      <c r="E24" s="23" t="e">
        <f>VLOOKUP($N24,УЧАСТНИКИ!$A$2:$L$1099,5,FALSE)</f>
        <v>#N/A</v>
      </c>
      <c r="F24" s="24" t="e">
        <f>VLOOKUP($N24,УЧАСТНИКИ!$A$2:$L$1099,7,FALSE)</f>
        <v>#N/A</v>
      </c>
      <c r="G24" s="25" t="e">
        <f>VLOOKUP($N24,УЧАСТНИКИ!$A$2:$L$1099,11,FALSE)</f>
        <v>#N/A</v>
      </c>
      <c r="H24" s="26"/>
      <c r="I24" s="11">
        <f t="shared" si="0"/>
        <v>0</v>
      </c>
      <c r="J24" s="56"/>
      <c r="K24" s="27" t="str">
        <f t="shared" si="1"/>
        <v>МСМК</v>
      </c>
      <c r="L24" s="25" t="e">
        <f>VLOOKUP($N24,УЧАСТНИКИ!$A$2:$L$1099,9,FALSE)</f>
        <v>#N/A</v>
      </c>
      <c r="M24" s="23" t="e">
        <f>VLOOKUP($N24,УЧАСТНИКИ!$A$2:$L$1099,10,FALSE)</f>
        <v>#N/A</v>
      </c>
    </row>
    <row r="25" spans="1:14" ht="13.2" customHeight="1" x14ac:dyDescent="0.25">
      <c r="A25" s="35" t="s">
        <v>74</v>
      </c>
      <c r="B25" s="23" t="e">
        <f>VLOOKUP($N25,УЧАСТНИКИ!$A$2:$L$1099,3,FALSE)</f>
        <v>#N/A</v>
      </c>
      <c r="C25" s="24" t="e">
        <f>VLOOKUP($N25,УЧАСТНИКИ!$A$2:$L$1099,4,FALSE)</f>
        <v>#N/A</v>
      </c>
      <c r="D25" s="24" t="e">
        <f>VLOOKUP($N25,УЧАСТНИКИ!$A$2:$L$1099,8,FALSE)</f>
        <v>#N/A</v>
      </c>
      <c r="E25" s="23" t="e">
        <f>VLOOKUP($N25,УЧАСТНИКИ!$A$2:$L$1099,5,FALSE)</f>
        <v>#N/A</v>
      </c>
      <c r="F25" s="24" t="e">
        <f>VLOOKUP($N25,УЧАСТНИКИ!$A$2:$L$1099,7,FALSE)</f>
        <v>#N/A</v>
      </c>
      <c r="G25" s="25" t="e">
        <f>VLOOKUP($N25,УЧАСТНИКИ!$A$2:$L$1099,11,FALSE)</f>
        <v>#N/A</v>
      </c>
      <c r="H25" s="26"/>
      <c r="I25" s="11">
        <f t="shared" si="0"/>
        <v>0</v>
      </c>
      <c r="J25" s="56"/>
      <c r="K25" s="27" t="str">
        <f t="shared" si="1"/>
        <v>МСМК</v>
      </c>
      <c r="L25" s="25" t="e">
        <f>VLOOKUP($N25,УЧАСТНИКИ!$A$2:$L$1099,9,FALSE)</f>
        <v>#N/A</v>
      </c>
      <c r="M25" s="23" t="e">
        <f>VLOOKUP($N25,УЧАСТНИКИ!$A$2:$L$1099,10,FALSE)</f>
        <v>#N/A</v>
      </c>
    </row>
    <row r="26" spans="1:14" ht="13.2" customHeight="1" x14ac:dyDescent="0.25">
      <c r="A26" s="35" t="s">
        <v>73</v>
      </c>
      <c r="B26" s="23" t="e">
        <f>VLOOKUP($N26,УЧАСТНИКИ!$A$2:$L$1099,3,FALSE)</f>
        <v>#N/A</v>
      </c>
      <c r="C26" s="24" t="e">
        <f>VLOOKUP($N26,УЧАСТНИКИ!$A$2:$L$1099,4,FALSE)</f>
        <v>#N/A</v>
      </c>
      <c r="D26" s="24" t="e">
        <f>VLOOKUP($N26,УЧАСТНИКИ!$A$2:$L$1099,8,FALSE)</f>
        <v>#N/A</v>
      </c>
      <c r="E26" s="23" t="e">
        <f>VLOOKUP($N26,УЧАСТНИКИ!$A$2:$L$1099,5,FALSE)</f>
        <v>#N/A</v>
      </c>
      <c r="F26" s="24" t="e">
        <f>VLOOKUP($N26,УЧАСТНИКИ!$A$2:$L$1099,7,FALSE)</f>
        <v>#N/A</v>
      </c>
      <c r="G26" s="25" t="e">
        <f>VLOOKUP($N26,УЧАСТНИКИ!$A$2:$L$1099,11,FALSE)</f>
        <v>#N/A</v>
      </c>
      <c r="H26" s="26"/>
      <c r="I26" s="11">
        <f t="shared" si="0"/>
        <v>0</v>
      </c>
      <c r="J26" s="56"/>
      <c r="K26" s="27" t="str">
        <f t="shared" si="1"/>
        <v>МСМК</v>
      </c>
      <c r="L26" s="25" t="e">
        <f>VLOOKUP($N26,УЧАСТНИКИ!$A$2:$L$1099,9,FALSE)</f>
        <v>#N/A</v>
      </c>
      <c r="M26" s="23" t="e">
        <f>VLOOKUP($N26,УЧАСТНИКИ!$A$2:$L$1099,10,FALSE)</f>
        <v>#N/A</v>
      </c>
    </row>
    <row r="27" spans="1:14" ht="13.2" customHeight="1" x14ac:dyDescent="0.25">
      <c r="A27" s="35" t="s">
        <v>72</v>
      </c>
      <c r="B27" s="23" t="e">
        <f>VLOOKUP($N27,УЧАСТНИКИ!$A$2:$L$1099,3,FALSE)</f>
        <v>#N/A</v>
      </c>
      <c r="C27" s="24" t="e">
        <f>VLOOKUP($N27,УЧАСТНИКИ!$A$2:$L$1099,4,FALSE)</f>
        <v>#N/A</v>
      </c>
      <c r="D27" s="24" t="e">
        <f>VLOOKUP($N27,УЧАСТНИКИ!$A$2:$L$1099,8,FALSE)</f>
        <v>#N/A</v>
      </c>
      <c r="E27" s="23" t="e">
        <f>VLOOKUP($N27,УЧАСТНИКИ!$A$2:$L$1099,5,FALSE)</f>
        <v>#N/A</v>
      </c>
      <c r="F27" s="24" t="e">
        <f>VLOOKUP($N27,УЧАСТНИКИ!$A$2:$L$1099,7,FALSE)</f>
        <v>#N/A</v>
      </c>
      <c r="G27" s="25" t="e">
        <f>VLOOKUP($N27,УЧАСТНИКИ!$A$2:$L$1099,11,FALSE)</f>
        <v>#N/A</v>
      </c>
      <c r="H27" s="26"/>
      <c r="I27" s="11">
        <f t="shared" si="0"/>
        <v>0</v>
      </c>
      <c r="J27" s="56"/>
      <c r="K27" s="27" t="str">
        <f t="shared" si="1"/>
        <v>МСМК</v>
      </c>
      <c r="L27" s="25" t="e">
        <f>VLOOKUP($N27,УЧАСТНИКИ!$A$2:$L$1099,9,FALSE)</f>
        <v>#N/A</v>
      </c>
      <c r="M27" s="23" t="e">
        <f>VLOOKUP($N27,УЧАСТНИКИ!$A$2:$L$1099,10,FALSE)</f>
        <v>#N/A</v>
      </c>
    </row>
    <row r="28" spans="1:14" ht="13.2" customHeight="1" x14ac:dyDescent="0.25">
      <c r="A28" s="35" t="s">
        <v>79</v>
      </c>
      <c r="B28" s="23" t="e">
        <f>VLOOKUP($N28,УЧАСТНИКИ!$A$2:$L$1099,3,FALSE)</f>
        <v>#N/A</v>
      </c>
      <c r="C28" s="24" t="e">
        <f>VLOOKUP($N28,УЧАСТНИКИ!$A$2:$L$1099,4,FALSE)</f>
        <v>#N/A</v>
      </c>
      <c r="D28" s="24" t="e">
        <f>VLOOKUP($N28,УЧАСТНИКИ!$A$2:$L$1099,8,FALSE)</f>
        <v>#N/A</v>
      </c>
      <c r="E28" s="23" t="e">
        <f>VLOOKUP($N28,УЧАСТНИКИ!$A$2:$L$1099,5,FALSE)</f>
        <v>#N/A</v>
      </c>
      <c r="F28" s="24" t="e">
        <f>VLOOKUP($N28,УЧАСТНИКИ!$A$2:$L$1099,7,FALSE)</f>
        <v>#N/A</v>
      </c>
      <c r="G28" s="25" t="e">
        <f>VLOOKUP($N28,УЧАСТНИКИ!$A$2:$L$1099,11,FALSE)</f>
        <v>#N/A</v>
      </c>
      <c r="H28" s="26"/>
      <c r="I28" s="11">
        <f t="shared" si="0"/>
        <v>0</v>
      </c>
      <c r="J28" s="56"/>
      <c r="K28" s="27" t="str">
        <f t="shared" si="1"/>
        <v>МСМК</v>
      </c>
      <c r="L28" s="25" t="e">
        <f>VLOOKUP($N28,УЧАСТНИКИ!$A$2:$L$1099,9,FALSE)</f>
        <v>#N/A</v>
      </c>
      <c r="M28" s="23" t="e">
        <f>VLOOKUP($N28,УЧАСТНИКИ!$A$2:$L$1099,10,FALSE)</f>
        <v>#N/A</v>
      </c>
    </row>
    <row r="29" spans="1:14" ht="13.2" customHeight="1" x14ac:dyDescent="0.25">
      <c r="A29" s="35" t="s">
        <v>80</v>
      </c>
      <c r="B29" s="23" t="e">
        <f>VLOOKUP($N29,УЧАСТНИКИ!$A$2:$L$1099,3,FALSE)</f>
        <v>#N/A</v>
      </c>
      <c r="C29" s="24" t="e">
        <f>VLOOKUP($N29,УЧАСТНИКИ!$A$2:$L$1099,4,FALSE)</f>
        <v>#N/A</v>
      </c>
      <c r="D29" s="24" t="e">
        <f>VLOOKUP($N29,УЧАСТНИКИ!$A$2:$L$1099,8,FALSE)</f>
        <v>#N/A</v>
      </c>
      <c r="E29" s="23" t="e">
        <f>VLOOKUP($N29,УЧАСТНИКИ!$A$2:$L$1099,5,FALSE)</f>
        <v>#N/A</v>
      </c>
      <c r="F29" s="24" t="e">
        <f>VLOOKUP($N29,УЧАСТНИКИ!$A$2:$L$1099,7,FALSE)</f>
        <v>#N/A</v>
      </c>
      <c r="G29" s="25" t="e">
        <f>VLOOKUP($N29,УЧАСТНИКИ!$A$2:$L$1099,11,FALSE)</f>
        <v>#N/A</v>
      </c>
      <c r="H29" s="26"/>
      <c r="I29" s="11">
        <f t="shared" si="0"/>
        <v>0</v>
      </c>
      <c r="J29" s="56"/>
      <c r="K29" s="27" t="str">
        <f t="shared" si="1"/>
        <v>МСМК</v>
      </c>
      <c r="L29" s="25" t="e">
        <f>VLOOKUP($N29,УЧАСТНИКИ!$A$2:$L$1099,9,FALSE)</f>
        <v>#N/A</v>
      </c>
      <c r="M29" s="23" t="e">
        <f>VLOOKUP($N29,УЧАСТНИКИ!$A$2:$L$1099,10,FALSE)</f>
        <v>#N/A</v>
      </c>
    </row>
    <row r="30" spans="1:14" ht="13.2" customHeight="1" x14ac:dyDescent="0.25">
      <c r="A30" s="35" t="s">
        <v>81</v>
      </c>
      <c r="B30" s="23" t="e">
        <f>VLOOKUP($N30,УЧАСТНИКИ!$A$2:$L$1099,3,FALSE)</f>
        <v>#N/A</v>
      </c>
      <c r="C30" s="24" t="e">
        <f>VLOOKUP($N30,УЧАСТНИКИ!$A$2:$L$1099,4,FALSE)</f>
        <v>#N/A</v>
      </c>
      <c r="D30" s="24" t="e">
        <f>VLOOKUP($N30,УЧАСТНИКИ!$A$2:$L$1099,8,FALSE)</f>
        <v>#N/A</v>
      </c>
      <c r="E30" s="23" t="e">
        <f>VLOOKUP($N30,УЧАСТНИКИ!$A$2:$L$1099,5,FALSE)</f>
        <v>#N/A</v>
      </c>
      <c r="F30" s="24" t="e">
        <f>VLOOKUP($N30,УЧАСТНИКИ!$A$2:$L$1099,7,FALSE)</f>
        <v>#N/A</v>
      </c>
      <c r="G30" s="25" t="e">
        <f>VLOOKUP($N30,УЧАСТНИКИ!$A$2:$L$1099,11,FALSE)</f>
        <v>#N/A</v>
      </c>
      <c r="H30" s="26"/>
      <c r="I30" s="11">
        <f t="shared" si="0"/>
        <v>0</v>
      </c>
      <c r="J30" s="56"/>
      <c r="K30" s="27" t="str">
        <f t="shared" si="1"/>
        <v>МСМК</v>
      </c>
      <c r="L30" s="25" t="e">
        <f>VLOOKUP($N30,УЧАСТНИКИ!$A$2:$L$1099,9,FALSE)</f>
        <v>#N/A</v>
      </c>
      <c r="M30" s="23" t="e">
        <f>VLOOKUP($N30,УЧАСТНИКИ!$A$2:$L$1099,10,FALSE)</f>
        <v>#N/A</v>
      </c>
    </row>
    <row r="31" spans="1:14" ht="13.2" customHeight="1" x14ac:dyDescent="0.25">
      <c r="A31" s="35" t="s">
        <v>82</v>
      </c>
      <c r="B31" s="23" t="e">
        <f>VLOOKUP($N31,УЧАСТНИКИ!$A$2:$L$1099,3,FALSE)</f>
        <v>#N/A</v>
      </c>
      <c r="C31" s="24" t="e">
        <f>VLOOKUP($N31,УЧАСТНИКИ!$A$2:$L$1099,4,FALSE)</f>
        <v>#N/A</v>
      </c>
      <c r="D31" s="24" t="e">
        <f>VLOOKUP($N31,УЧАСТНИКИ!$A$2:$L$1099,8,FALSE)</f>
        <v>#N/A</v>
      </c>
      <c r="E31" s="23" t="e">
        <f>VLOOKUP($N31,УЧАСТНИКИ!$A$2:$L$1099,5,FALSE)</f>
        <v>#N/A</v>
      </c>
      <c r="F31" s="24" t="e">
        <f>VLOOKUP($N31,УЧАСТНИКИ!$A$2:$L$1099,7,FALSE)</f>
        <v>#N/A</v>
      </c>
      <c r="G31" s="25" t="e">
        <f>VLOOKUP($N31,УЧАСТНИКИ!$A$2:$L$1099,11,FALSE)</f>
        <v>#N/A</v>
      </c>
      <c r="H31" s="26"/>
      <c r="I31" s="11">
        <f t="shared" si="0"/>
        <v>0</v>
      </c>
      <c r="J31" s="56"/>
      <c r="K31" s="27" t="str">
        <f t="shared" si="1"/>
        <v>МСМК</v>
      </c>
      <c r="L31" s="25" t="e">
        <f>VLOOKUP($N31,УЧАСТНИКИ!$A$2:$L$1099,9,FALSE)</f>
        <v>#N/A</v>
      </c>
      <c r="M31" s="23" t="e">
        <f>VLOOKUP($N31,УЧАСТНИКИ!$A$2:$L$1099,10,FALSE)</f>
        <v>#N/A</v>
      </c>
    </row>
    <row r="32" spans="1:14" ht="13.2" customHeight="1" x14ac:dyDescent="0.25">
      <c r="A32" s="35" t="s">
        <v>83</v>
      </c>
      <c r="B32" s="23" t="e">
        <f>VLOOKUP($N32,УЧАСТНИКИ!$A$2:$L$1099,3,FALSE)</f>
        <v>#N/A</v>
      </c>
      <c r="C32" s="24" t="e">
        <f>VLOOKUP($N32,УЧАСТНИКИ!$A$2:$L$1099,4,FALSE)</f>
        <v>#N/A</v>
      </c>
      <c r="D32" s="24" t="e">
        <f>VLOOKUP($N32,УЧАСТНИКИ!$A$2:$L$1099,8,FALSE)</f>
        <v>#N/A</v>
      </c>
      <c r="E32" s="23" t="e">
        <f>VLOOKUP($N32,УЧАСТНИКИ!$A$2:$L$1099,5,FALSE)</f>
        <v>#N/A</v>
      </c>
      <c r="F32" s="24" t="e">
        <f>VLOOKUP($N32,УЧАСТНИКИ!$A$2:$L$1099,7,FALSE)</f>
        <v>#N/A</v>
      </c>
      <c r="G32" s="25" t="e">
        <f>VLOOKUP($N32,УЧАСТНИКИ!$A$2:$L$1099,11,FALSE)</f>
        <v>#N/A</v>
      </c>
      <c r="H32" s="26"/>
      <c r="I32" s="11">
        <f t="shared" si="0"/>
        <v>0</v>
      </c>
      <c r="J32" s="56"/>
      <c r="K32" s="27" t="str">
        <f t="shared" si="1"/>
        <v>МСМК</v>
      </c>
      <c r="L32" s="25" t="e">
        <f>VLOOKUP($N32,УЧАСТНИКИ!$A$2:$L$1099,9,FALSE)</f>
        <v>#N/A</v>
      </c>
      <c r="M32" s="23" t="e">
        <f>VLOOKUP($N32,УЧАСТНИКИ!$A$2:$L$1099,10,FALSE)</f>
        <v>#N/A</v>
      </c>
    </row>
    <row r="33" spans="1:13" ht="13.2" customHeight="1" x14ac:dyDescent="0.25">
      <c r="A33" s="35" t="s">
        <v>84</v>
      </c>
      <c r="B33" s="23" t="e">
        <f>VLOOKUP($N33,УЧАСТНИКИ!$A$2:$L$1099,3,FALSE)</f>
        <v>#N/A</v>
      </c>
      <c r="C33" s="24" t="e">
        <f>VLOOKUP($N33,УЧАСТНИКИ!$A$2:$L$1099,4,FALSE)</f>
        <v>#N/A</v>
      </c>
      <c r="D33" s="24" t="e">
        <f>VLOOKUP($N33,УЧАСТНИКИ!$A$2:$L$1099,8,FALSE)</f>
        <v>#N/A</v>
      </c>
      <c r="E33" s="23" t="e">
        <f>VLOOKUP($N33,УЧАСТНИКИ!$A$2:$L$1099,5,FALSE)</f>
        <v>#N/A</v>
      </c>
      <c r="F33" s="24" t="e">
        <f>VLOOKUP($N33,УЧАСТНИКИ!$A$2:$L$1099,7,FALSE)</f>
        <v>#N/A</v>
      </c>
      <c r="G33" s="25" t="e">
        <f>VLOOKUP($N33,УЧАСТНИКИ!$A$2:$L$1099,11,FALSE)</f>
        <v>#N/A</v>
      </c>
      <c r="H33" s="26"/>
      <c r="I33" s="11">
        <f t="shared" si="0"/>
        <v>0</v>
      </c>
      <c r="J33" s="56"/>
      <c r="K33" s="27" t="str">
        <f t="shared" si="1"/>
        <v>МСМК</v>
      </c>
      <c r="L33" s="25" t="e">
        <f>VLOOKUP($N33,УЧАСТНИКИ!$A$2:$L$1099,9,FALSE)</f>
        <v>#N/A</v>
      </c>
      <c r="M33" s="23" t="e">
        <f>VLOOKUP($N33,УЧАСТНИКИ!$A$2:$L$1099,10,FALSE)</f>
        <v>#N/A</v>
      </c>
    </row>
    <row r="34" spans="1:13" ht="13.2" customHeight="1" x14ac:dyDescent="0.25">
      <c r="A34" s="35" t="s">
        <v>28</v>
      </c>
      <c r="B34" s="23" t="e">
        <f>VLOOKUP($N34,УЧАСТНИКИ!$A$2:$L$1099,3,FALSE)</f>
        <v>#N/A</v>
      </c>
      <c r="C34" s="24" t="e">
        <f>VLOOKUP($N34,УЧАСТНИКИ!$A$2:$L$1099,4,FALSE)</f>
        <v>#N/A</v>
      </c>
      <c r="D34" s="24" t="e">
        <f>VLOOKUP($N34,УЧАСТНИКИ!$A$2:$L$1099,8,FALSE)</f>
        <v>#N/A</v>
      </c>
      <c r="E34" s="23" t="e">
        <f>VLOOKUP($N34,УЧАСТНИКИ!$A$2:$L$1099,5,FALSE)</f>
        <v>#N/A</v>
      </c>
      <c r="F34" s="24" t="e">
        <f>VLOOKUP($N34,УЧАСТНИКИ!$A$2:$L$1099,7,FALSE)</f>
        <v>#N/A</v>
      </c>
      <c r="G34" s="25" t="e">
        <f>VLOOKUP($N34,УЧАСТНИКИ!$A$2:$L$1099,11,FALSE)</f>
        <v>#N/A</v>
      </c>
      <c r="H34" s="26"/>
      <c r="I34" s="11">
        <f t="shared" si="0"/>
        <v>0</v>
      </c>
      <c r="J34" s="56"/>
      <c r="K34" s="27" t="str">
        <f t="shared" si="1"/>
        <v>МСМК</v>
      </c>
      <c r="L34" s="25" t="e">
        <f>VLOOKUP($N34,УЧАСТНИКИ!$A$2:$L$1099,9,FALSE)</f>
        <v>#N/A</v>
      </c>
      <c r="M34" s="23" t="e">
        <f>VLOOKUP($N34,УЧАСТНИКИ!$A$2:$L$1099,10,FALSE)</f>
        <v>#N/A</v>
      </c>
    </row>
    <row r="35" spans="1:13" ht="13.2" customHeight="1" x14ac:dyDescent="0.25">
      <c r="A35" s="35" t="s">
        <v>122</v>
      </c>
      <c r="B35" s="23" t="e">
        <f>VLOOKUP($N35,УЧАСТНИКИ!$A$2:$L$1099,3,FALSE)</f>
        <v>#N/A</v>
      </c>
      <c r="C35" s="24" t="e">
        <f>VLOOKUP($N35,УЧАСТНИКИ!$A$2:$L$1099,4,FALSE)</f>
        <v>#N/A</v>
      </c>
      <c r="D35" s="24" t="e">
        <f>VLOOKUP($N35,УЧАСТНИКИ!$A$2:$L$1099,8,FALSE)</f>
        <v>#N/A</v>
      </c>
      <c r="E35" s="23" t="e">
        <f>VLOOKUP($N35,УЧАСТНИКИ!$A$2:$L$1099,5,FALSE)</f>
        <v>#N/A</v>
      </c>
      <c r="F35" s="24" t="e">
        <f>VLOOKUP($N35,УЧАСТНИКИ!$A$2:$L$1099,7,FALSE)</f>
        <v>#N/A</v>
      </c>
      <c r="G35" s="25" t="e">
        <f>VLOOKUP($N35,УЧАСТНИКИ!$A$2:$L$1099,11,FALSE)</f>
        <v>#N/A</v>
      </c>
      <c r="H35" s="26"/>
      <c r="I35" s="11">
        <f t="shared" si="0"/>
        <v>0</v>
      </c>
      <c r="J35" s="56"/>
      <c r="K35" s="27" t="str">
        <f t="shared" si="1"/>
        <v>МСМК</v>
      </c>
      <c r="L35" s="25" t="e">
        <f>VLOOKUP($N35,УЧАСТНИКИ!$A$2:$L$1099,9,FALSE)</f>
        <v>#N/A</v>
      </c>
      <c r="M35" s="23" t="e">
        <f>VLOOKUP($N35,УЧАСТНИКИ!$A$2:$L$1099,10,FALSE)</f>
        <v>#N/A</v>
      </c>
    </row>
    <row r="36" spans="1:13" ht="13.2" customHeight="1" x14ac:dyDescent="0.25">
      <c r="A36" s="35" t="s">
        <v>123</v>
      </c>
      <c r="B36" s="23" t="e">
        <f>VLOOKUP($N36,УЧАСТНИКИ!$A$2:$L$1099,3,FALSE)</f>
        <v>#N/A</v>
      </c>
      <c r="C36" s="24" t="e">
        <f>VLOOKUP($N36,УЧАСТНИКИ!$A$2:$L$1099,4,FALSE)</f>
        <v>#N/A</v>
      </c>
      <c r="D36" s="24" t="e">
        <f>VLOOKUP($N36,УЧАСТНИКИ!$A$2:$L$1099,8,FALSE)</f>
        <v>#N/A</v>
      </c>
      <c r="E36" s="23" t="e">
        <f>VLOOKUP($N36,УЧАСТНИКИ!$A$2:$L$1099,5,FALSE)</f>
        <v>#N/A</v>
      </c>
      <c r="F36" s="24" t="e">
        <f>VLOOKUP($N36,УЧАСТНИКИ!$A$2:$L$1099,7,FALSE)</f>
        <v>#N/A</v>
      </c>
      <c r="G36" s="25" t="e">
        <f>VLOOKUP($N36,УЧАСТНИКИ!$A$2:$L$1099,11,FALSE)</f>
        <v>#N/A</v>
      </c>
      <c r="H36" s="26"/>
      <c r="I36" s="11">
        <f t="shared" si="0"/>
        <v>0</v>
      </c>
      <c r="J36" s="56"/>
      <c r="K36" s="27" t="str">
        <f t="shared" si="1"/>
        <v>МСМК</v>
      </c>
      <c r="L36" s="25" t="e">
        <f>VLOOKUP($N36,УЧАСТНИКИ!$A$2:$L$1099,9,FALSE)</f>
        <v>#N/A</v>
      </c>
      <c r="M36" s="23" t="e">
        <f>VLOOKUP($N36,УЧАСТНИКИ!$A$2:$L$1099,10,FALSE)</f>
        <v>#N/A</v>
      </c>
    </row>
    <row r="37" spans="1:13" ht="13.2" customHeight="1" x14ac:dyDescent="0.25">
      <c r="A37" s="35" t="s">
        <v>124</v>
      </c>
      <c r="B37" s="23" t="e">
        <f>VLOOKUP($N37,УЧАСТНИКИ!$A$2:$L$1099,3,FALSE)</f>
        <v>#N/A</v>
      </c>
      <c r="C37" s="24" t="e">
        <f>VLOOKUP($N37,УЧАСТНИКИ!$A$2:$L$1099,4,FALSE)</f>
        <v>#N/A</v>
      </c>
      <c r="D37" s="24" t="e">
        <f>VLOOKUP($N37,УЧАСТНИКИ!$A$2:$L$1099,8,FALSE)</f>
        <v>#N/A</v>
      </c>
      <c r="E37" s="23" t="e">
        <f>VLOOKUP($N37,УЧАСТНИКИ!$A$2:$L$1099,5,FALSE)</f>
        <v>#N/A</v>
      </c>
      <c r="F37" s="24" t="e">
        <f>VLOOKUP($N37,УЧАСТНИКИ!$A$2:$L$1099,7,FALSE)</f>
        <v>#N/A</v>
      </c>
      <c r="G37" s="25" t="e">
        <f>VLOOKUP($N37,УЧАСТНИКИ!$A$2:$L$1099,11,FALSE)</f>
        <v>#N/A</v>
      </c>
      <c r="H37" s="26"/>
      <c r="I37" s="11">
        <f t="shared" si="0"/>
        <v>0</v>
      </c>
      <c r="J37" s="56"/>
      <c r="K37" s="27" t="str">
        <f t="shared" si="1"/>
        <v>МСМК</v>
      </c>
      <c r="L37" s="25" t="e">
        <f>VLOOKUP($N37,УЧАСТНИКИ!$A$2:$L$1099,9,FALSE)</f>
        <v>#N/A</v>
      </c>
      <c r="M37" s="23" t="e">
        <f>VLOOKUP($N37,УЧАСТНИКИ!$A$2:$L$1099,10,FALSE)</f>
        <v>#N/A</v>
      </c>
    </row>
    <row r="38" spans="1:13" ht="13.2" customHeight="1" x14ac:dyDescent="0.25">
      <c r="A38" s="35" t="s">
        <v>125</v>
      </c>
      <c r="B38" s="23" t="e">
        <f>VLOOKUP($N38,УЧАСТНИКИ!$A$2:$L$1099,3,FALSE)</f>
        <v>#N/A</v>
      </c>
      <c r="C38" s="24" t="e">
        <f>VLOOKUP($N38,УЧАСТНИКИ!$A$2:$L$1099,4,FALSE)</f>
        <v>#N/A</v>
      </c>
      <c r="D38" s="24" t="e">
        <f>VLOOKUP($N38,УЧАСТНИКИ!$A$2:$L$1099,8,FALSE)</f>
        <v>#N/A</v>
      </c>
      <c r="E38" s="23" t="e">
        <f>VLOOKUP($N38,УЧАСТНИКИ!$A$2:$L$1099,5,FALSE)</f>
        <v>#N/A</v>
      </c>
      <c r="F38" s="24" t="e">
        <f>VLOOKUP($N38,УЧАСТНИКИ!$A$2:$L$1099,7,FALSE)</f>
        <v>#N/A</v>
      </c>
      <c r="G38" s="25" t="e">
        <f>VLOOKUP($N38,УЧАСТНИКИ!$A$2:$L$1099,11,FALSE)</f>
        <v>#N/A</v>
      </c>
      <c r="H38" s="26"/>
      <c r="I38" s="11">
        <f t="shared" si="0"/>
        <v>0</v>
      </c>
      <c r="J38" s="56"/>
      <c r="K38" s="27" t="str">
        <f t="shared" si="1"/>
        <v>МСМК</v>
      </c>
      <c r="L38" s="25" t="e">
        <f>VLOOKUP($N38,УЧАСТНИКИ!$A$2:$L$1099,9,FALSE)</f>
        <v>#N/A</v>
      </c>
      <c r="M38" s="23" t="e">
        <f>VLOOKUP($N38,УЧАСТНИКИ!$A$2:$L$1099,10,FALSE)</f>
        <v>#N/A</v>
      </c>
    </row>
    <row r="39" spans="1:13" ht="13.2" customHeight="1" x14ac:dyDescent="0.25">
      <c r="A39" s="35" t="s">
        <v>126</v>
      </c>
      <c r="B39" s="23" t="e">
        <f>VLOOKUP($N39,УЧАСТНИКИ!$A$2:$L$1099,3,FALSE)</f>
        <v>#N/A</v>
      </c>
      <c r="C39" s="24" t="e">
        <f>VLOOKUP($N39,УЧАСТНИКИ!$A$2:$L$1099,4,FALSE)</f>
        <v>#N/A</v>
      </c>
      <c r="D39" s="24" t="e">
        <f>VLOOKUP($N39,УЧАСТНИКИ!$A$2:$L$1099,8,FALSE)</f>
        <v>#N/A</v>
      </c>
      <c r="E39" s="23" t="e">
        <f>VLOOKUP($N39,УЧАСТНИКИ!$A$2:$L$1099,5,FALSE)</f>
        <v>#N/A</v>
      </c>
      <c r="F39" s="24" t="e">
        <f>VLOOKUP($N39,УЧАСТНИКИ!$A$2:$L$1099,7,FALSE)</f>
        <v>#N/A</v>
      </c>
      <c r="G39" s="25" t="e">
        <f>VLOOKUP($N39,УЧАСТНИКИ!$A$2:$L$1099,11,FALSE)</f>
        <v>#N/A</v>
      </c>
      <c r="H39" s="26"/>
      <c r="I39" s="11">
        <f t="shared" si="0"/>
        <v>0</v>
      </c>
      <c r="J39" s="56"/>
      <c r="K39" s="27" t="str">
        <f t="shared" si="1"/>
        <v>МСМК</v>
      </c>
      <c r="L39" s="25" t="e">
        <f>VLOOKUP($N39,УЧАСТНИКИ!$A$2:$L$1099,9,FALSE)</f>
        <v>#N/A</v>
      </c>
      <c r="M39" s="23" t="e">
        <f>VLOOKUP($N39,УЧАСТНИКИ!$A$2:$L$1099,10,FALSE)</f>
        <v>#N/A</v>
      </c>
    </row>
    <row r="40" spans="1:13" ht="13.2" customHeight="1" x14ac:dyDescent="0.25">
      <c r="A40" s="35" t="s">
        <v>127</v>
      </c>
      <c r="B40" s="23" t="e">
        <f>VLOOKUP($N40,УЧАСТНИКИ!$A$2:$L$1099,3,FALSE)</f>
        <v>#N/A</v>
      </c>
      <c r="C40" s="24" t="e">
        <f>VLOOKUP($N40,УЧАСТНИКИ!$A$2:$L$1099,4,FALSE)</f>
        <v>#N/A</v>
      </c>
      <c r="D40" s="24" t="e">
        <f>VLOOKUP($N40,УЧАСТНИКИ!$A$2:$L$1099,8,FALSE)</f>
        <v>#N/A</v>
      </c>
      <c r="E40" s="23" t="e">
        <f>VLOOKUP($N40,УЧАСТНИКИ!$A$2:$L$1099,5,FALSE)</f>
        <v>#N/A</v>
      </c>
      <c r="F40" s="24" t="e">
        <f>VLOOKUP($N40,УЧАСТНИКИ!$A$2:$L$1099,7,FALSE)</f>
        <v>#N/A</v>
      </c>
      <c r="G40" s="25" t="e">
        <f>VLOOKUP($N40,УЧАСТНИКИ!$A$2:$L$1099,11,FALSE)</f>
        <v>#N/A</v>
      </c>
      <c r="H40" s="26"/>
      <c r="I40" s="11">
        <f t="shared" si="0"/>
        <v>0</v>
      </c>
      <c r="J40" s="56"/>
      <c r="K40" s="27" t="str">
        <f t="shared" si="1"/>
        <v>МСМК</v>
      </c>
      <c r="L40" s="25" t="e">
        <f>VLOOKUP($N40,УЧАСТНИКИ!$A$2:$L$1099,9,FALSE)</f>
        <v>#N/A</v>
      </c>
      <c r="M40" s="23" t="e">
        <f>VLOOKUP($N40,УЧАСТНИКИ!$A$2:$L$1099,10,FALSE)</f>
        <v>#N/A</v>
      </c>
    </row>
    <row r="41" spans="1:13" ht="13.2" customHeight="1" x14ac:dyDescent="0.25">
      <c r="A41" s="35" t="s">
        <v>128</v>
      </c>
      <c r="B41" s="23" t="e">
        <f>VLOOKUP($N41,УЧАСТНИКИ!$A$2:$L$1099,3,FALSE)</f>
        <v>#N/A</v>
      </c>
      <c r="C41" s="24" t="e">
        <f>VLOOKUP($N41,УЧАСТНИКИ!$A$2:$L$1099,4,FALSE)</f>
        <v>#N/A</v>
      </c>
      <c r="D41" s="24" t="e">
        <f>VLOOKUP($N41,УЧАСТНИКИ!$A$2:$L$1099,8,FALSE)</f>
        <v>#N/A</v>
      </c>
      <c r="E41" s="23" t="e">
        <f>VLOOKUP($N41,УЧАСТНИКИ!$A$2:$L$1099,5,FALSE)</f>
        <v>#N/A</v>
      </c>
      <c r="F41" s="24" t="e">
        <f>VLOOKUP($N41,УЧАСТНИКИ!$A$2:$L$1099,7,FALSE)</f>
        <v>#N/A</v>
      </c>
      <c r="G41" s="25" t="e">
        <f>VLOOKUP($N41,УЧАСТНИКИ!$A$2:$L$1099,11,FALSE)</f>
        <v>#N/A</v>
      </c>
      <c r="H41" s="26"/>
      <c r="I41" s="11">
        <f t="shared" si="0"/>
        <v>0</v>
      </c>
      <c r="J41" s="56"/>
      <c r="K41" s="27" t="str">
        <f t="shared" si="1"/>
        <v>МСМК</v>
      </c>
      <c r="L41" s="25" t="e">
        <f>VLOOKUP($N41,УЧАСТНИКИ!$A$2:$L$1099,9,FALSE)</f>
        <v>#N/A</v>
      </c>
      <c r="M41" s="23" t="e">
        <f>VLOOKUP($N41,УЧАСТНИКИ!$A$2:$L$1099,10,FALSE)</f>
        <v>#N/A</v>
      </c>
    </row>
    <row r="42" spans="1:13" ht="13.2" customHeight="1" x14ac:dyDescent="0.25">
      <c r="A42" s="35" t="s">
        <v>129</v>
      </c>
      <c r="B42" s="23" t="e">
        <f>VLOOKUP($N42,УЧАСТНИКИ!$A$2:$L$1099,3,FALSE)</f>
        <v>#N/A</v>
      </c>
      <c r="C42" s="24" t="e">
        <f>VLOOKUP($N42,УЧАСТНИКИ!$A$2:$L$1099,4,FALSE)</f>
        <v>#N/A</v>
      </c>
      <c r="D42" s="24" t="e">
        <f>VLOOKUP($N42,УЧАСТНИКИ!$A$2:$L$1099,8,FALSE)</f>
        <v>#N/A</v>
      </c>
      <c r="E42" s="23" t="e">
        <f>VLOOKUP($N42,УЧАСТНИКИ!$A$2:$L$1099,5,FALSE)</f>
        <v>#N/A</v>
      </c>
      <c r="F42" s="24" t="e">
        <f>VLOOKUP($N42,УЧАСТНИКИ!$A$2:$L$1099,7,FALSE)</f>
        <v>#N/A</v>
      </c>
      <c r="G42" s="25" t="e">
        <f>VLOOKUP($N42,УЧАСТНИКИ!$A$2:$L$1099,11,FALSE)</f>
        <v>#N/A</v>
      </c>
      <c r="H42" s="26"/>
      <c r="I42" s="11">
        <f t="shared" si="0"/>
        <v>0</v>
      </c>
      <c r="J42" s="56"/>
      <c r="K42" s="27" t="str">
        <f t="shared" si="1"/>
        <v>МСМК</v>
      </c>
      <c r="L42" s="25" t="e">
        <f>VLOOKUP($N42,УЧАСТНИКИ!$A$2:$L$1099,9,FALSE)</f>
        <v>#N/A</v>
      </c>
      <c r="M42" s="23" t="e">
        <f>VLOOKUP($N42,УЧАСТНИКИ!$A$2:$L$1099,10,FALSE)</f>
        <v>#N/A</v>
      </c>
    </row>
    <row r="43" spans="1:13" ht="13.2" customHeight="1" x14ac:dyDescent="0.25">
      <c r="A43" s="35" t="s">
        <v>130</v>
      </c>
      <c r="B43" s="23" t="e">
        <f>VLOOKUP($N43,УЧАСТНИКИ!$A$2:$L$1099,3,FALSE)</f>
        <v>#N/A</v>
      </c>
      <c r="C43" s="24" t="e">
        <f>VLOOKUP($N43,УЧАСТНИКИ!$A$2:$L$1099,4,FALSE)</f>
        <v>#N/A</v>
      </c>
      <c r="D43" s="24" t="e">
        <f>VLOOKUP($N43,УЧАСТНИКИ!$A$2:$L$1099,8,FALSE)</f>
        <v>#N/A</v>
      </c>
      <c r="E43" s="23" t="e">
        <f>VLOOKUP($N43,УЧАСТНИКИ!$A$2:$L$1099,5,FALSE)</f>
        <v>#N/A</v>
      </c>
      <c r="F43" s="24" t="e">
        <f>VLOOKUP($N43,УЧАСТНИКИ!$A$2:$L$1099,7,FALSE)</f>
        <v>#N/A</v>
      </c>
      <c r="G43" s="25" t="e">
        <f>VLOOKUP($N43,УЧАСТНИКИ!$A$2:$L$1099,11,FALSE)</f>
        <v>#N/A</v>
      </c>
      <c r="H43" s="26"/>
      <c r="I43" s="11">
        <f t="shared" si="0"/>
        <v>0</v>
      </c>
      <c r="J43" s="56"/>
      <c r="K43" s="27" t="str">
        <f t="shared" si="1"/>
        <v>МСМК</v>
      </c>
      <c r="L43" s="25" t="e">
        <f>VLOOKUP($N43,УЧАСТНИКИ!$A$2:$L$1099,9,FALSE)</f>
        <v>#N/A</v>
      </c>
      <c r="M43" s="23" t="e">
        <f>VLOOKUP($N43,УЧАСТНИКИ!$A$2:$L$1099,10,FALSE)</f>
        <v>#N/A</v>
      </c>
    </row>
    <row r="44" spans="1:13" ht="13.2" customHeight="1" x14ac:dyDescent="0.25">
      <c r="A44" s="35" t="s">
        <v>131</v>
      </c>
      <c r="B44" s="23" t="e">
        <f>VLOOKUP($N44,УЧАСТНИКИ!$A$2:$L$1099,3,FALSE)</f>
        <v>#N/A</v>
      </c>
      <c r="C44" s="24" t="e">
        <f>VLOOKUP($N44,УЧАСТНИКИ!$A$2:$L$1099,4,FALSE)</f>
        <v>#N/A</v>
      </c>
      <c r="D44" s="24" t="e">
        <f>VLOOKUP($N44,УЧАСТНИКИ!$A$2:$L$1099,8,FALSE)</f>
        <v>#N/A</v>
      </c>
      <c r="E44" s="23" t="e">
        <f>VLOOKUP($N44,УЧАСТНИКИ!$A$2:$L$1099,5,FALSE)</f>
        <v>#N/A</v>
      </c>
      <c r="F44" s="24" t="e">
        <f>VLOOKUP($N44,УЧАСТНИКИ!$A$2:$L$1099,7,FALSE)</f>
        <v>#N/A</v>
      </c>
      <c r="G44" s="25" t="e">
        <f>VLOOKUP($N44,УЧАСТНИКИ!$A$2:$L$1099,11,FALSE)</f>
        <v>#N/A</v>
      </c>
      <c r="H44" s="26"/>
      <c r="I44" s="11">
        <f t="shared" si="0"/>
        <v>0</v>
      </c>
      <c r="J44" s="56"/>
      <c r="K44" s="27" t="str">
        <f t="shared" si="1"/>
        <v>МСМК</v>
      </c>
      <c r="L44" s="25" t="e">
        <f>VLOOKUP($N44,УЧАСТНИКИ!$A$2:$L$1099,9,FALSE)</f>
        <v>#N/A</v>
      </c>
      <c r="M44" s="23" t="e">
        <f>VLOOKUP($N44,УЧАСТНИКИ!$A$2:$L$1099,10,FALSE)</f>
        <v>#N/A</v>
      </c>
    </row>
    <row r="45" spans="1:13" ht="13.2" customHeight="1" x14ac:dyDescent="0.25">
      <c r="A45" s="35" t="s">
        <v>132</v>
      </c>
      <c r="B45" s="23" t="e">
        <f>VLOOKUP($N45,УЧАСТНИКИ!$A$2:$L$1099,3,FALSE)</f>
        <v>#N/A</v>
      </c>
      <c r="C45" s="24" t="e">
        <f>VLOOKUP($N45,УЧАСТНИКИ!$A$2:$L$1099,4,FALSE)</f>
        <v>#N/A</v>
      </c>
      <c r="D45" s="24" t="e">
        <f>VLOOKUP($N45,УЧАСТНИКИ!$A$2:$L$1099,8,FALSE)</f>
        <v>#N/A</v>
      </c>
      <c r="E45" s="23" t="e">
        <f>VLOOKUP($N45,УЧАСТНИКИ!$A$2:$L$1099,5,FALSE)</f>
        <v>#N/A</v>
      </c>
      <c r="F45" s="24" t="e">
        <f>VLOOKUP($N45,УЧАСТНИКИ!$A$2:$L$1099,7,FALSE)</f>
        <v>#N/A</v>
      </c>
      <c r="G45" s="25" t="e">
        <f>VLOOKUP($N45,УЧАСТНИКИ!$A$2:$L$1099,11,FALSE)</f>
        <v>#N/A</v>
      </c>
      <c r="H45" s="26"/>
      <c r="I45" s="11">
        <f t="shared" si="0"/>
        <v>0</v>
      </c>
      <c r="J45" s="56"/>
      <c r="K45" s="27" t="str">
        <f t="shared" si="1"/>
        <v>МСМК</v>
      </c>
      <c r="L45" s="25" t="e">
        <f>VLOOKUP($N45,УЧАСТНИКИ!$A$2:$L$1099,9,FALSE)</f>
        <v>#N/A</v>
      </c>
      <c r="M45" s="23" t="e">
        <f>VLOOKUP($N45,УЧАСТНИКИ!$A$2:$L$1099,10,FALSE)</f>
        <v>#N/A</v>
      </c>
    </row>
    <row r="46" spans="1:13" ht="13.2" customHeight="1" x14ac:dyDescent="0.25">
      <c r="A46" s="35" t="s">
        <v>133</v>
      </c>
      <c r="B46" s="23" t="e">
        <f>VLOOKUP($N46,УЧАСТНИКИ!$A$2:$L$1099,3,FALSE)</f>
        <v>#N/A</v>
      </c>
      <c r="C46" s="24" t="e">
        <f>VLOOKUP($N46,УЧАСТНИКИ!$A$2:$L$1099,4,FALSE)</f>
        <v>#N/A</v>
      </c>
      <c r="D46" s="24" t="e">
        <f>VLOOKUP($N46,УЧАСТНИКИ!$A$2:$L$1099,8,FALSE)</f>
        <v>#N/A</v>
      </c>
      <c r="E46" s="23" t="e">
        <f>VLOOKUP($N46,УЧАСТНИКИ!$A$2:$L$1099,5,FALSE)</f>
        <v>#N/A</v>
      </c>
      <c r="F46" s="24" t="e">
        <f>VLOOKUP($N46,УЧАСТНИКИ!$A$2:$L$1099,7,FALSE)</f>
        <v>#N/A</v>
      </c>
      <c r="G46" s="25" t="e">
        <f>VLOOKUP($N46,УЧАСТНИКИ!$A$2:$L$1099,11,FALSE)</f>
        <v>#N/A</v>
      </c>
      <c r="H46" s="26"/>
      <c r="I46" s="11">
        <f t="shared" si="0"/>
        <v>0</v>
      </c>
      <c r="J46" s="56"/>
      <c r="K46" s="27" t="str">
        <f t="shared" si="1"/>
        <v>МСМК</v>
      </c>
      <c r="L46" s="25" t="e">
        <f>VLOOKUP($N46,УЧАСТНИКИ!$A$2:$L$1099,9,FALSE)</f>
        <v>#N/A</v>
      </c>
      <c r="M46" s="23" t="e">
        <f>VLOOKUP($N46,УЧАСТНИКИ!$A$2:$L$1099,10,FALSE)</f>
        <v>#N/A</v>
      </c>
    </row>
    <row r="47" spans="1:13" ht="13.2" customHeight="1" x14ac:dyDescent="0.25">
      <c r="A47" s="35" t="s">
        <v>134</v>
      </c>
      <c r="B47" s="23" t="e">
        <f>VLOOKUP($N47,УЧАСТНИКИ!$A$2:$L$1099,3,FALSE)</f>
        <v>#N/A</v>
      </c>
      <c r="C47" s="24" t="e">
        <f>VLOOKUP($N47,УЧАСТНИКИ!$A$2:$L$1099,4,FALSE)</f>
        <v>#N/A</v>
      </c>
      <c r="D47" s="24" t="e">
        <f>VLOOKUP($N47,УЧАСТНИКИ!$A$2:$L$1099,8,FALSE)</f>
        <v>#N/A</v>
      </c>
      <c r="E47" s="23" t="e">
        <f>VLOOKUP($N47,УЧАСТНИКИ!$A$2:$L$1099,5,FALSE)</f>
        <v>#N/A</v>
      </c>
      <c r="F47" s="24" t="e">
        <f>VLOOKUP($N47,УЧАСТНИКИ!$A$2:$L$1099,7,FALSE)</f>
        <v>#N/A</v>
      </c>
      <c r="G47" s="25" t="e">
        <f>VLOOKUP($N47,УЧАСТНИКИ!$A$2:$L$1099,11,FALSE)</f>
        <v>#N/A</v>
      </c>
      <c r="H47" s="26"/>
      <c r="I47" s="11">
        <f t="shared" si="0"/>
        <v>0</v>
      </c>
      <c r="J47" s="56"/>
      <c r="K47" s="27" t="str">
        <f t="shared" si="1"/>
        <v>МСМК</v>
      </c>
      <c r="L47" s="25" t="e">
        <f>VLOOKUP($N47,УЧАСТНИКИ!$A$2:$L$1099,9,FALSE)</f>
        <v>#N/A</v>
      </c>
      <c r="M47" s="23" t="e">
        <f>VLOOKUP($N47,УЧАСТНИКИ!$A$2:$L$1099,10,FALSE)</f>
        <v>#N/A</v>
      </c>
    </row>
    <row r="48" spans="1:13" ht="13.2" customHeight="1" x14ac:dyDescent="0.25">
      <c r="A48" s="35" t="s">
        <v>135</v>
      </c>
      <c r="B48" s="23" t="e">
        <f>VLOOKUP($N48,УЧАСТНИКИ!$A$2:$L$1099,3,FALSE)</f>
        <v>#N/A</v>
      </c>
      <c r="C48" s="24" t="e">
        <f>VLOOKUP($N48,УЧАСТНИКИ!$A$2:$L$1099,4,FALSE)</f>
        <v>#N/A</v>
      </c>
      <c r="D48" s="24" t="e">
        <f>VLOOKUP($N48,УЧАСТНИКИ!$A$2:$L$1099,8,FALSE)</f>
        <v>#N/A</v>
      </c>
      <c r="E48" s="23" t="e">
        <f>VLOOKUP($N48,УЧАСТНИКИ!$A$2:$L$1099,5,FALSE)</f>
        <v>#N/A</v>
      </c>
      <c r="F48" s="24" t="e">
        <f>VLOOKUP($N48,УЧАСТНИКИ!$A$2:$L$1099,7,FALSE)</f>
        <v>#N/A</v>
      </c>
      <c r="G48" s="25" t="e">
        <f>VLOOKUP($N48,УЧАСТНИКИ!$A$2:$L$1099,11,FALSE)</f>
        <v>#N/A</v>
      </c>
      <c r="H48" s="26"/>
      <c r="I48" s="11">
        <f t="shared" si="0"/>
        <v>0</v>
      </c>
      <c r="J48" s="56"/>
      <c r="K48" s="27" t="str">
        <f t="shared" si="1"/>
        <v>МСМК</v>
      </c>
      <c r="L48" s="25" t="e">
        <f>VLOOKUP($N48,УЧАСТНИКИ!$A$2:$L$1099,9,FALSE)</f>
        <v>#N/A</v>
      </c>
      <c r="M48" s="23" t="e">
        <f>VLOOKUP($N48,УЧАСТНИКИ!$A$2:$L$1099,10,FALSE)</f>
        <v>#N/A</v>
      </c>
    </row>
    <row r="49" spans="1:13" ht="13.2" customHeight="1" x14ac:dyDescent="0.25">
      <c r="A49" s="35" t="s">
        <v>136</v>
      </c>
      <c r="B49" s="23" t="e">
        <f>VLOOKUP($N49,УЧАСТНИКИ!$A$2:$L$1099,3,FALSE)</f>
        <v>#N/A</v>
      </c>
      <c r="C49" s="24" t="e">
        <f>VLOOKUP($N49,УЧАСТНИКИ!$A$2:$L$1099,4,FALSE)</f>
        <v>#N/A</v>
      </c>
      <c r="D49" s="24" t="e">
        <f>VLOOKUP($N49,УЧАСТНИКИ!$A$2:$L$1099,8,FALSE)</f>
        <v>#N/A</v>
      </c>
      <c r="E49" s="23" t="e">
        <f>VLOOKUP($N49,УЧАСТНИКИ!$A$2:$L$1099,5,FALSE)</f>
        <v>#N/A</v>
      </c>
      <c r="F49" s="24" t="e">
        <f>VLOOKUP($N49,УЧАСТНИКИ!$A$2:$L$1099,7,FALSE)</f>
        <v>#N/A</v>
      </c>
      <c r="G49" s="25" t="e">
        <f>VLOOKUP($N49,УЧАСТНИКИ!$A$2:$L$1099,11,FALSE)</f>
        <v>#N/A</v>
      </c>
      <c r="H49" s="26"/>
      <c r="I49" s="11">
        <f t="shared" si="0"/>
        <v>0</v>
      </c>
      <c r="J49" s="56"/>
      <c r="K49" s="27" t="str">
        <f t="shared" si="1"/>
        <v>МСМК</v>
      </c>
      <c r="L49" s="25" t="e">
        <f>VLOOKUP($N49,УЧАСТНИКИ!$A$2:$L$1099,9,FALSE)</f>
        <v>#N/A</v>
      </c>
      <c r="M49" s="23" t="e">
        <f>VLOOKUP($N49,УЧАСТНИКИ!$A$2:$L$1099,10,FALSE)</f>
        <v>#N/A</v>
      </c>
    </row>
    <row r="50" spans="1:13" ht="13.2" customHeight="1" x14ac:dyDescent="0.25">
      <c r="A50" s="35" t="s">
        <v>137</v>
      </c>
      <c r="B50" s="23" t="e">
        <f>VLOOKUP($N50,УЧАСТНИКИ!$A$2:$L$1099,3,FALSE)</f>
        <v>#N/A</v>
      </c>
      <c r="C50" s="24" t="e">
        <f>VLOOKUP($N50,УЧАСТНИКИ!$A$2:$L$1099,4,FALSE)</f>
        <v>#N/A</v>
      </c>
      <c r="D50" s="24" t="e">
        <f>VLOOKUP($N50,УЧАСТНИКИ!$A$2:$L$1099,8,FALSE)</f>
        <v>#N/A</v>
      </c>
      <c r="E50" s="23" t="e">
        <f>VLOOKUP($N50,УЧАСТНИКИ!$A$2:$L$1099,5,FALSE)</f>
        <v>#N/A</v>
      </c>
      <c r="F50" s="24" t="e">
        <f>VLOOKUP($N50,УЧАСТНИКИ!$A$2:$L$1099,7,FALSE)</f>
        <v>#N/A</v>
      </c>
      <c r="G50" s="25" t="e">
        <f>VLOOKUP($N50,УЧАСТНИКИ!$A$2:$L$1099,11,FALSE)</f>
        <v>#N/A</v>
      </c>
      <c r="H50" s="26"/>
      <c r="I50" s="11">
        <f t="shared" si="0"/>
        <v>0</v>
      </c>
      <c r="J50" s="56"/>
      <c r="K50" s="27" t="str">
        <f t="shared" si="1"/>
        <v>МСМК</v>
      </c>
      <c r="L50" s="25" t="e">
        <f>VLOOKUP($N50,УЧАСТНИКИ!$A$2:$L$1099,9,FALSE)</f>
        <v>#N/A</v>
      </c>
      <c r="M50" s="23" t="e">
        <f>VLOOKUP($N50,УЧАСТНИКИ!$A$2:$L$1099,10,FALSE)</f>
        <v>#N/A</v>
      </c>
    </row>
    <row r="51" spans="1:13" ht="13.2" customHeight="1" x14ac:dyDescent="0.25">
      <c r="A51" s="35" t="s">
        <v>138</v>
      </c>
      <c r="B51" s="23" t="e">
        <f>VLOOKUP($N51,УЧАСТНИКИ!$A$2:$L$1099,3,FALSE)</f>
        <v>#N/A</v>
      </c>
      <c r="C51" s="24" t="e">
        <f>VLOOKUP($N51,УЧАСТНИКИ!$A$2:$L$1099,4,FALSE)</f>
        <v>#N/A</v>
      </c>
      <c r="D51" s="24" t="e">
        <f>VLOOKUP($N51,УЧАСТНИКИ!$A$2:$L$1099,8,FALSE)</f>
        <v>#N/A</v>
      </c>
      <c r="E51" s="23" t="e">
        <f>VLOOKUP($N51,УЧАСТНИКИ!$A$2:$L$1099,5,FALSE)</f>
        <v>#N/A</v>
      </c>
      <c r="F51" s="24" t="e">
        <f>VLOOKUP($N51,УЧАСТНИКИ!$A$2:$L$1099,7,FALSE)</f>
        <v>#N/A</v>
      </c>
      <c r="G51" s="25" t="e">
        <f>VLOOKUP($N51,УЧАСТНИКИ!$A$2:$L$1099,11,FALSE)</f>
        <v>#N/A</v>
      </c>
      <c r="H51" s="26"/>
      <c r="I51" s="11">
        <f t="shared" si="0"/>
        <v>0</v>
      </c>
      <c r="J51" s="56"/>
      <c r="K51" s="27" t="str">
        <f t="shared" si="1"/>
        <v>МСМК</v>
      </c>
      <c r="L51" s="25" t="e">
        <f>VLOOKUP($N51,УЧАСТНИКИ!$A$2:$L$1099,9,FALSE)</f>
        <v>#N/A</v>
      </c>
      <c r="M51" s="23" t="e">
        <f>VLOOKUP($N51,УЧАСТНИКИ!$A$2:$L$1099,10,FALSE)</f>
        <v>#N/A</v>
      </c>
    </row>
    <row r="52" spans="1:13" ht="13.2" customHeight="1" x14ac:dyDescent="0.25">
      <c r="A52" s="35" t="s">
        <v>139</v>
      </c>
      <c r="B52" s="23" t="e">
        <f>VLOOKUP($N52,УЧАСТНИКИ!$A$2:$L$1099,3,FALSE)</f>
        <v>#N/A</v>
      </c>
      <c r="C52" s="24" t="e">
        <f>VLOOKUP($N52,УЧАСТНИКИ!$A$2:$L$1099,4,FALSE)</f>
        <v>#N/A</v>
      </c>
      <c r="D52" s="24" t="e">
        <f>VLOOKUP($N52,УЧАСТНИКИ!$A$2:$L$1099,8,FALSE)</f>
        <v>#N/A</v>
      </c>
      <c r="E52" s="23" t="e">
        <f>VLOOKUP($N52,УЧАСТНИКИ!$A$2:$L$1099,5,FALSE)</f>
        <v>#N/A</v>
      </c>
      <c r="F52" s="24" t="e">
        <f>VLOOKUP($N52,УЧАСТНИКИ!$A$2:$L$1099,7,FALSE)</f>
        <v>#N/A</v>
      </c>
      <c r="G52" s="25" t="e">
        <f>VLOOKUP($N52,УЧАСТНИКИ!$A$2:$L$1099,11,FALSE)</f>
        <v>#N/A</v>
      </c>
      <c r="H52" s="26"/>
      <c r="I52" s="11">
        <f t="shared" si="0"/>
        <v>0</v>
      </c>
      <c r="J52" s="56"/>
      <c r="K52" s="27" t="str">
        <f t="shared" si="1"/>
        <v>МСМК</v>
      </c>
      <c r="L52" s="25" t="e">
        <f>VLOOKUP($N52,УЧАСТНИКИ!$A$2:$L$1099,9,FALSE)</f>
        <v>#N/A</v>
      </c>
      <c r="M52" s="23" t="e">
        <f>VLOOKUP($N52,УЧАСТНИКИ!$A$2:$L$1099,10,FALSE)</f>
        <v>#N/A</v>
      </c>
    </row>
    <row r="53" spans="1:13" ht="13.2" customHeight="1" x14ac:dyDescent="0.25">
      <c r="A53" s="35" t="s">
        <v>140</v>
      </c>
      <c r="B53" s="23" t="e">
        <f>VLOOKUP($N53,УЧАСТНИКИ!$A$2:$L$1099,3,FALSE)</f>
        <v>#N/A</v>
      </c>
      <c r="C53" s="24" t="e">
        <f>VLOOKUP($N53,УЧАСТНИКИ!$A$2:$L$1099,4,FALSE)</f>
        <v>#N/A</v>
      </c>
      <c r="D53" s="24" t="e">
        <f>VLOOKUP($N53,УЧАСТНИКИ!$A$2:$L$1099,8,FALSE)</f>
        <v>#N/A</v>
      </c>
      <c r="E53" s="23" t="e">
        <f>VLOOKUP($N53,УЧАСТНИКИ!$A$2:$L$1099,5,FALSE)</f>
        <v>#N/A</v>
      </c>
      <c r="F53" s="24" t="e">
        <f>VLOOKUP($N53,УЧАСТНИКИ!$A$2:$L$1099,7,FALSE)</f>
        <v>#N/A</v>
      </c>
      <c r="G53" s="25" t="e">
        <f>VLOOKUP($N53,УЧАСТНИКИ!$A$2:$L$1099,11,FALSE)</f>
        <v>#N/A</v>
      </c>
      <c r="H53" s="26"/>
      <c r="I53" s="11">
        <f t="shared" si="0"/>
        <v>0</v>
      </c>
      <c r="J53" s="56"/>
      <c r="K53" s="27" t="str">
        <f t="shared" si="1"/>
        <v>МСМК</v>
      </c>
      <c r="L53" s="25" t="e">
        <f>VLOOKUP($N53,УЧАСТНИКИ!$A$2:$L$1099,9,FALSE)</f>
        <v>#N/A</v>
      </c>
      <c r="M53" s="23" t="e">
        <f>VLOOKUP($N53,УЧАСТНИКИ!$A$2:$L$1099,10,FALSE)</f>
        <v>#N/A</v>
      </c>
    </row>
    <row r="54" spans="1:13" ht="13.2" customHeight="1" x14ac:dyDescent="0.25">
      <c r="A54" s="35" t="s">
        <v>141</v>
      </c>
      <c r="B54" s="23" t="e">
        <f>VLOOKUP($N54,УЧАСТНИКИ!$A$2:$L$1099,3,FALSE)</f>
        <v>#N/A</v>
      </c>
      <c r="C54" s="24" t="e">
        <f>VLOOKUP($N54,УЧАСТНИКИ!$A$2:$L$1099,4,FALSE)</f>
        <v>#N/A</v>
      </c>
      <c r="D54" s="24" t="e">
        <f>VLOOKUP($N54,УЧАСТНИКИ!$A$2:$L$1099,8,FALSE)</f>
        <v>#N/A</v>
      </c>
      <c r="E54" s="23" t="e">
        <f>VLOOKUP($N54,УЧАСТНИКИ!$A$2:$L$1099,5,FALSE)</f>
        <v>#N/A</v>
      </c>
      <c r="F54" s="24" t="e">
        <f>VLOOKUP($N54,УЧАСТНИКИ!$A$2:$L$1099,7,FALSE)</f>
        <v>#N/A</v>
      </c>
      <c r="G54" s="25" t="e">
        <f>VLOOKUP($N54,УЧАСТНИКИ!$A$2:$L$1099,11,FALSE)</f>
        <v>#N/A</v>
      </c>
      <c r="H54" s="26"/>
      <c r="I54" s="11">
        <f t="shared" si="0"/>
        <v>0</v>
      </c>
      <c r="J54" s="56"/>
      <c r="K54" s="27" t="str">
        <f t="shared" si="1"/>
        <v>МСМК</v>
      </c>
      <c r="L54" s="25" t="e">
        <f>VLOOKUP($N54,УЧАСТНИКИ!$A$2:$L$1099,9,FALSE)</f>
        <v>#N/A</v>
      </c>
      <c r="M54" s="23" t="e">
        <f>VLOOKUP($N54,УЧАСТНИКИ!$A$2:$L$1099,10,FALSE)</f>
        <v>#N/A</v>
      </c>
    </row>
    <row r="55" spans="1:13" ht="13.2" customHeight="1" x14ac:dyDescent="0.25">
      <c r="A55" s="35" t="s">
        <v>142</v>
      </c>
      <c r="B55" s="23" t="e">
        <f>VLOOKUP($N55,УЧАСТНИКИ!$A$2:$L$1099,3,FALSE)</f>
        <v>#N/A</v>
      </c>
      <c r="C55" s="24" t="e">
        <f>VLOOKUP($N55,УЧАСТНИКИ!$A$2:$L$1099,4,FALSE)</f>
        <v>#N/A</v>
      </c>
      <c r="D55" s="24" t="e">
        <f>VLOOKUP($N55,УЧАСТНИКИ!$A$2:$L$1099,8,FALSE)</f>
        <v>#N/A</v>
      </c>
      <c r="E55" s="23" t="e">
        <f>VLOOKUP($N55,УЧАСТНИКИ!$A$2:$L$1099,5,FALSE)</f>
        <v>#N/A</v>
      </c>
      <c r="F55" s="24" t="e">
        <f>VLOOKUP($N55,УЧАСТНИКИ!$A$2:$L$1099,7,FALSE)</f>
        <v>#N/A</v>
      </c>
      <c r="G55" s="25" t="e">
        <f>VLOOKUP($N55,УЧАСТНИКИ!$A$2:$L$1099,11,FALSE)</f>
        <v>#N/A</v>
      </c>
      <c r="H55" s="26"/>
      <c r="I55" s="11">
        <f t="shared" si="0"/>
        <v>0</v>
      </c>
      <c r="J55" s="56"/>
      <c r="K55" s="27" t="str">
        <f t="shared" si="1"/>
        <v>МСМК</v>
      </c>
      <c r="L55" s="25" t="e">
        <f>VLOOKUP($N55,УЧАСТНИКИ!$A$2:$L$1099,9,FALSE)</f>
        <v>#N/A</v>
      </c>
      <c r="M55" s="23" t="e">
        <f>VLOOKUP($N55,УЧАСТНИКИ!$A$2:$L$1099,10,FALSE)</f>
        <v>#N/A</v>
      </c>
    </row>
    <row r="56" spans="1:13" ht="13.2" customHeight="1" x14ac:dyDescent="0.25">
      <c r="A56" s="35" t="s">
        <v>143</v>
      </c>
      <c r="B56" s="23" t="e">
        <f>VLOOKUP($N56,УЧАСТНИКИ!$A$2:$L$1099,3,FALSE)</f>
        <v>#N/A</v>
      </c>
      <c r="C56" s="24" t="e">
        <f>VLOOKUP($N56,УЧАСТНИКИ!$A$2:$L$1099,4,FALSE)</f>
        <v>#N/A</v>
      </c>
      <c r="D56" s="24" t="e">
        <f>VLOOKUP($N56,УЧАСТНИКИ!$A$2:$L$1099,8,FALSE)</f>
        <v>#N/A</v>
      </c>
      <c r="E56" s="23" t="e">
        <f>VLOOKUP($N56,УЧАСТНИКИ!$A$2:$L$1099,5,FALSE)</f>
        <v>#N/A</v>
      </c>
      <c r="F56" s="24" t="e">
        <f>VLOOKUP($N56,УЧАСТНИКИ!$A$2:$L$1099,7,FALSE)</f>
        <v>#N/A</v>
      </c>
      <c r="G56" s="25" t="e">
        <f>VLOOKUP($N56,УЧАСТНИКИ!$A$2:$L$1099,11,FALSE)</f>
        <v>#N/A</v>
      </c>
      <c r="H56" s="26"/>
      <c r="I56" s="57">
        <f t="shared" si="0"/>
        <v>0</v>
      </c>
      <c r="J56" s="56"/>
      <c r="K56" s="27" t="str">
        <f t="shared" si="1"/>
        <v>МСМК</v>
      </c>
      <c r="L56" s="58" t="e">
        <f>VLOOKUP($N56,УЧАСТНИКИ!$A$2:$L$1099,9,FALSE)</f>
        <v>#N/A</v>
      </c>
      <c r="M56" s="23" t="e">
        <f>VLOOKUP($N56,УЧАСТНИКИ!$A$2:$L$1099,10,FALSE)</f>
        <v>#N/A</v>
      </c>
    </row>
    <row r="57" spans="1:13" ht="13.2" customHeight="1" x14ac:dyDescent="0.25">
      <c r="A57" s="24"/>
    </row>
    <row r="58" spans="1:13" ht="13.2" customHeight="1" x14ac:dyDescent="0.25">
      <c r="A58" s="24"/>
    </row>
    <row r="59" spans="1:13" ht="13.2" customHeight="1" x14ac:dyDescent="0.25">
      <c r="A59" s="24"/>
    </row>
    <row r="60" spans="1:13" ht="13.2" customHeight="1" x14ac:dyDescent="0.25">
      <c r="A60" s="24"/>
    </row>
    <row r="61" spans="1:13" ht="13.2" customHeight="1" x14ac:dyDescent="0.25">
      <c r="A61" s="24"/>
    </row>
    <row r="62" spans="1:13" ht="13.2" customHeight="1" x14ac:dyDescent="0.25">
      <c r="A62" s="24"/>
    </row>
    <row r="63" spans="1:13" ht="13.2" customHeight="1" x14ac:dyDescent="0.25">
      <c r="A63" s="24"/>
    </row>
    <row r="64" spans="1:13" ht="13.2" customHeight="1" x14ac:dyDescent="0.25">
      <c r="A64" s="24"/>
    </row>
    <row r="65" spans="1:1" ht="13.2" customHeight="1" x14ac:dyDescent="0.25">
      <c r="A65" s="24"/>
    </row>
    <row r="66" spans="1:1" ht="13.2" customHeight="1" x14ac:dyDescent="0.25">
      <c r="A66" s="24"/>
    </row>
    <row r="67" spans="1:1" ht="13.2" customHeight="1" x14ac:dyDescent="0.25">
      <c r="A67" s="24"/>
    </row>
    <row r="68" spans="1:1" ht="13.2" customHeight="1" x14ac:dyDescent="0.25">
      <c r="A68" s="24"/>
    </row>
    <row r="69" spans="1:1" ht="13.2" customHeight="1" x14ac:dyDescent="0.25">
      <c r="A69" s="24"/>
    </row>
    <row r="70" spans="1:1" ht="13.2" customHeight="1" x14ac:dyDescent="0.25">
      <c r="A70" s="24"/>
    </row>
    <row r="71" spans="1:1" ht="13.2" customHeight="1" x14ac:dyDescent="0.25">
      <c r="A71" s="24"/>
    </row>
    <row r="72" spans="1:1" ht="13.2" customHeight="1" x14ac:dyDescent="0.25">
      <c r="A72" s="24"/>
    </row>
    <row r="73" spans="1:1" ht="13.2" customHeight="1" x14ac:dyDescent="0.25">
      <c r="A73" s="24"/>
    </row>
    <row r="74" spans="1:1" ht="13.2" customHeight="1" x14ac:dyDescent="0.25">
      <c r="A74" s="24"/>
    </row>
    <row r="75" spans="1:1" ht="13.2" customHeight="1" x14ac:dyDescent="0.25">
      <c r="A75" s="24"/>
    </row>
    <row r="76" spans="1:1" ht="13.2" customHeight="1" x14ac:dyDescent="0.25">
      <c r="A76" s="24"/>
    </row>
    <row r="77" spans="1:1" ht="13.2" customHeight="1" x14ac:dyDescent="0.25">
      <c r="A77" s="24"/>
    </row>
    <row r="78" spans="1:1" ht="13.2" customHeight="1" x14ac:dyDescent="0.25">
      <c r="A78" s="24"/>
    </row>
    <row r="79" spans="1:1" ht="13.2" customHeight="1" x14ac:dyDescent="0.25">
      <c r="A79" s="24"/>
    </row>
    <row r="80" spans="1:1" ht="13.2" customHeight="1" x14ac:dyDescent="0.25">
      <c r="A80" s="24"/>
    </row>
    <row r="81" spans="1:1" ht="13.2" customHeight="1" x14ac:dyDescent="0.25">
      <c r="A81" s="24"/>
    </row>
    <row r="82" spans="1:1" ht="13.2" customHeight="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13">
    <mergeCell ref="A10:B10"/>
    <mergeCell ref="F10:G10"/>
    <mergeCell ref="A1:M1"/>
    <mergeCell ref="A2:M2"/>
    <mergeCell ref="A3:M3"/>
    <mergeCell ref="F9:G9"/>
    <mergeCell ref="A9:B9"/>
    <mergeCell ref="I9:K9"/>
    <mergeCell ref="A5:M5"/>
    <mergeCell ref="A4:M4"/>
    <mergeCell ref="A6:M6"/>
    <mergeCell ref="A7:M7"/>
    <mergeCell ref="A8:M8"/>
  </mergeCells>
  <phoneticPr fontId="1" type="noConversion"/>
  <pageMargins left="0.39370078740157483" right="0.39370078740157483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indexed="15"/>
  </sheetPr>
  <dimension ref="A1:W101"/>
  <sheetViews>
    <sheetView view="pageBreakPreview" zoomScale="70" zoomScaleNormal="90" zoomScaleSheetLayoutView="70" workbookViewId="0">
      <selection activeCell="E28" sqref="E28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13.6640625" style="8" hidden="1" customWidth="1" outlineLevel="1"/>
    <col min="9" max="9" width="8.44140625" style="12" customWidth="1" collapsed="1"/>
    <col min="10" max="10" width="7.33203125" style="12" hidden="1" customWidth="1"/>
    <col min="11" max="11" width="10.5546875" style="8" customWidth="1"/>
    <col min="12" max="12" width="8.44140625" style="16" customWidth="1"/>
    <col min="13" max="13" width="31.44140625" style="8" customWidth="1"/>
    <col min="14" max="23" width="8.33203125" style="8" customWidth="1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S1" s="9"/>
      <c r="T1" s="9"/>
      <c r="U1" s="10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S2" s="9"/>
      <c r="T2" s="9"/>
      <c r="U2" s="10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S3" s="9"/>
      <c r="T3" s="9"/>
      <c r="U3" s="10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S4" s="9"/>
      <c r="T4" s="9"/>
      <c r="U4" s="10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S7" s="9"/>
      <c r="T7" s="9"/>
      <c r="U7" s="10"/>
    </row>
    <row r="8" spans="1:23" ht="15.6" x14ac:dyDescent="0.3">
      <c r="A8" s="326" t="s">
        <v>189</v>
      </c>
      <c r="B8" s="326"/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S8" s="9"/>
      <c r="T8" s="9"/>
      <c r="U8" s="10"/>
    </row>
    <row r="9" spans="1:23" ht="12.75" customHeight="1" x14ac:dyDescent="0.25">
      <c r="A9" s="323" t="s">
        <v>215</v>
      </c>
      <c r="B9" s="323"/>
      <c r="D9" s="13"/>
      <c r="E9" s="14"/>
      <c r="F9" s="330"/>
      <c r="G9" s="330"/>
      <c r="H9" s="15"/>
      <c r="I9" s="331"/>
      <c r="J9" s="331"/>
      <c r="K9" s="331"/>
      <c r="M9" s="12"/>
      <c r="S9" s="9"/>
      <c r="T9" s="9"/>
      <c r="U9" s="10"/>
    </row>
    <row r="10" spans="1:23" ht="12.75" customHeight="1" x14ac:dyDescent="0.25">
      <c r="A10" s="323" t="s">
        <v>236</v>
      </c>
      <c r="B10" s="323"/>
      <c r="D10" s="13"/>
      <c r="E10" s="14"/>
      <c r="F10" s="329"/>
      <c r="G10" s="329"/>
      <c r="H10" s="13"/>
      <c r="K10" s="20"/>
      <c r="L10" s="52"/>
      <c r="M10" s="20" t="str">
        <f>d_5</f>
        <v>г. Сочи, ул. Бзугу 2, ст. им. Славы Метревели</v>
      </c>
      <c r="N10" s="30"/>
      <c r="O10" s="30"/>
      <c r="S10" s="9"/>
      <c r="T10" s="9"/>
      <c r="U10" s="10"/>
    </row>
    <row r="11" spans="1:23" ht="13.8" thickBot="1" x14ac:dyDescent="0.3">
      <c r="A11" s="19" t="s">
        <v>210</v>
      </c>
      <c r="D11" s="13"/>
      <c r="E11" s="13"/>
      <c r="G11" s="137"/>
      <c r="I11" s="138" t="s">
        <v>70</v>
      </c>
      <c r="J11" s="8"/>
      <c r="K11" s="20" t="str">
        <f>d_2</f>
        <v>29.05.2019г.</v>
      </c>
      <c r="L11" s="52">
        <v>0.35416666666666669</v>
      </c>
      <c r="M11" s="19" t="str">
        <f>d_6</f>
        <v>t° +17 вл. 91%</v>
      </c>
      <c r="N11" s="8" t="s">
        <v>14</v>
      </c>
      <c r="O11" s="21" t="s">
        <v>105</v>
      </c>
      <c r="P11" s="21" t="s">
        <v>106</v>
      </c>
      <c r="Q11" s="21" t="s">
        <v>107</v>
      </c>
      <c r="R11" s="21">
        <v>1</v>
      </c>
      <c r="S11" s="21">
        <v>2</v>
      </c>
      <c r="T11" s="21" t="s">
        <v>44</v>
      </c>
      <c r="U11" s="21" t="s">
        <v>108</v>
      </c>
      <c r="V11" s="21" t="s">
        <v>109</v>
      </c>
      <c r="W11" s="21" t="s">
        <v>110</v>
      </c>
    </row>
    <row r="12" spans="1:23" ht="28.95" customHeight="1" thickBot="1" x14ac:dyDescent="0.3">
      <c r="A12" s="44" t="s">
        <v>9</v>
      </c>
      <c r="B12" s="45" t="s">
        <v>58</v>
      </c>
      <c r="C12" s="45" t="s">
        <v>17</v>
      </c>
      <c r="D12" s="45" t="s">
        <v>10</v>
      </c>
      <c r="E12" s="45" t="s">
        <v>90</v>
      </c>
      <c r="F12" s="46" t="s">
        <v>94</v>
      </c>
      <c r="G12" s="43" t="s">
        <v>148</v>
      </c>
      <c r="H12" s="41"/>
      <c r="I12" s="42" t="s">
        <v>11</v>
      </c>
      <c r="J12" s="42" t="s">
        <v>12</v>
      </c>
      <c r="K12" s="45" t="s">
        <v>145</v>
      </c>
      <c r="L12" s="45" t="s">
        <v>13</v>
      </c>
      <c r="M12" s="47" t="s">
        <v>146</v>
      </c>
      <c r="O12" s="142">
        <v>20024</v>
      </c>
      <c r="P12" s="142">
        <v>20564</v>
      </c>
      <c r="Q12" s="143">
        <v>21524</v>
      </c>
      <c r="R12" s="143">
        <v>22524</v>
      </c>
      <c r="S12" s="143">
        <v>23624</v>
      </c>
      <c r="T12" s="143">
        <v>24824</v>
      </c>
      <c r="U12" s="143">
        <v>30124</v>
      </c>
      <c r="V12" s="143">
        <v>31624</v>
      </c>
      <c r="W12" s="144">
        <v>33524</v>
      </c>
    </row>
    <row r="13" spans="1:23" ht="13.2" customHeight="1" x14ac:dyDescent="0.25">
      <c r="A13" s="35" t="s">
        <v>42</v>
      </c>
      <c r="B13" s="23" t="e">
        <f>VLOOKUP($N13,УЧАСТНИКИ!$A$2:$L$1099,3,FALSE)</f>
        <v>#N/A</v>
      </c>
      <c r="C13" s="24" t="e">
        <f>VLOOKUP($N13,УЧАСТНИКИ!$A$2:$L$1099,4,FALSE)</f>
        <v>#N/A</v>
      </c>
      <c r="D13" s="24" t="e">
        <f>VLOOKUP($N13,УЧАСТНИКИ!$A$2:$L$1099,8,FALSE)</f>
        <v>#N/A</v>
      </c>
      <c r="E13" s="23" t="e">
        <f>VLOOKUP($N13,УЧАСТНИКИ!$A$2:$L$1099,5,FALSE)</f>
        <v>#N/A</v>
      </c>
      <c r="F13" s="24" t="e">
        <f>VLOOKUP($N13,УЧАСТНИКИ!$A$2:$L$1099,7,FALSE)</f>
        <v>#N/A</v>
      </c>
      <c r="G13" s="25" t="e">
        <f>VLOOKUP($N13,УЧАСТНИКИ!$A$2:$L$1099,11,FALSE)</f>
        <v>#N/A</v>
      </c>
      <c r="H13" s="38">
        <v>23015</v>
      </c>
      <c r="I13" s="11" t="str">
        <f>IF(H13=0,0,CONCATENATE(MID(H13,1,1),":",MID(H13,2,2),",",MID(H13,4,2)))</f>
        <v>2:30,15</v>
      </c>
      <c r="J13" s="56"/>
      <c r="K13" s="27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2</v>
      </c>
      <c r="L13" s="25" t="e">
        <f>VLOOKUP($N13,УЧАСТНИКИ!$A$2:$L$1099,9,FALSE)</f>
        <v>#N/A</v>
      </c>
      <c r="M13" s="23" t="e">
        <f>VLOOKUP($N13,УЧАСТНИКИ!$A$2:$L$1099,10,FALSE)</f>
        <v>#N/A</v>
      </c>
      <c r="N13" s="8" t="s">
        <v>101</v>
      </c>
    </row>
    <row r="14" spans="1:23" ht="13.2" customHeight="1" x14ac:dyDescent="0.25">
      <c r="A14" s="35" t="s">
        <v>43</v>
      </c>
      <c r="B14" s="23" t="e">
        <f>VLOOKUP($N14,УЧАСТНИКИ!$A$2:$L$1099,3,FALSE)</f>
        <v>#N/A</v>
      </c>
      <c r="C14" s="24" t="e">
        <f>VLOOKUP($N14,УЧАСТНИКИ!$A$2:$L$1099,4,FALSE)</f>
        <v>#N/A</v>
      </c>
      <c r="D14" s="24" t="e">
        <f>VLOOKUP($N14,УЧАСТНИКИ!$A$2:$L$1099,8,FALSE)</f>
        <v>#N/A</v>
      </c>
      <c r="E14" s="23" t="e">
        <f>VLOOKUP($N14,УЧАСТНИКИ!$A$2:$L$1099,5,FALSE)</f>
        <v>#N/A</v>
      </c>
      <c r="F14" s="24" t="e">
        <f>VLOOKUP($N14,УЧАСТНИКИ!$A$2:$L$1099,7,FALSE)</f>
        <v>#N/A</v>
      </c>
      <c r="G14" s="25" t="e">
        <f>VLOOKUP($N14,УЧАСТНИКИ!$A$2:$L$1099,11,FALSE)</f>
        <v>#N/A</v>
      </c>
      <c r="H14" s="26">
        <v>14916</v>
      </c>
      <c r="I14" s="11" t="str">
        <f t="shared" ref="I14:I25" si="0">IF(H14=0,0,CONCATENATE(MID(H14,1,1),":",MID(H14,2,2),",",MID(H14,4,2)))</f>
        <v>1:49,16</v>
      </c>
      <c r="J14" s="56"/>
      <c r="K14" s="27" t="str">
        <f t="shared" ref="K14:K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МСМК</v>
      </c>
      <c r="L14" s="25" t="e">
        <f>VLOOKUP($N14,УЧАСТНИКИ!$A$2:$L$1099,9,FALSE)</f>
        <v>#N/A</v>
      </c>
      <c r="M14" s="23" t="e">
        <f>VLOOKUP($N14,УЧАСТНИКИ!$A$2:$L$1099,10,FALSE)</f>
        <v>#N/A</v>
      </c>
    </row>
    <row r="15" spans="1:23" ht="13.2" customHeight="1" x14ac:dyDescent="0.25">
      <c r="A15" s="35" t="s">
        <v>44</v>
      </c>
      <c r="B15" s="23" t="e">
        <f>VLOOKUP($N15,УЧАСТНИКИ!$A$2:$L$1099,3,FALSE)</f>
        <v>#N/A</v>
      </c>
      <c r="C15" s="24" t="e">
        <f>VLOOKUP($N15,УЧАСТНИКИ!$A$2:$L$1099,4,FALSE)</f>
        <v>#N/A</v>
      </c>
      <c r="D15" s="24" t="e">
        <f>VLOOKUP($N15,УЧАСТНИКИ!$A$2:$L$1099,8,FALSE)</f>
        <v>#N/A</v>
      </c>
      <c r="E15" s="23" t="e">
        <f>VLOOKUP($N15,УЧАСТНИКИ!$A$2:$L$1099,5,FALSE)</f>
        <v>#N/A</v>
      </c>
      <c r="F15" s="24" t="e">
        <f>VLOOKUP($N15,УЧАСТНИКИ!$A$2:$L$1099,7,FALSE)</f>
        <v>#N/A</v>
      </c>
      <c r="G15" s="25" t="e">
        <f>VLOOKUP($N15,УЧАСТНИКИ!$A$2:$L$1099,11,FALSE)</f>
        <v>#N/A</v>
      </c>
      <c r="H15" s="26">
        <v>14945</v>
      </c>
      <c r="I15" s="11" t="str">
        <f t="shared" si="0"/>
        <v>1:49,45</v>
      </c>
      <c r="J15" s="56"/>
      <c r="K15" s="27" t="str">
        <f t="shared" si="1"/>
        <v>МСМК</v>
      </c>
      <c r="L15" s="25" t="e">
        <f>VLOOKUP($N15,УЧАСТНИКИ!$A$2:$L$1099,9,FALSE)</f>
        <v>#N/A</v>
      </c>
      <c r="M15" s="23" t="e">
        <f>VLOOKUP($N15,УЧАСТНИКИ!$A$2:$L$1099,10,FALSE)</f>
        <v>#N/A</v>
      </c>
    </row>
    <row r="16" spans="1:23" ht="13.2" customHeight="1" x14ac:dyDescent="0.25">
      <c r="A16" s="35" t="s">
        <v>45</v>
      </c>
      <c r="B16" s="23" t="e">
        <f>VLOOKUP($N16,УЧАСТНИКИ!$A$2:$L$1099,3,FALSE)</f>
        <v>#N/A</v>
      </c>
      <c r="C16" s="24" t="e">
        <f>VLOOKUP($N16,УЧАСТНИКИ!$A$2:$L$1099,4,FALSE)</f>
        <v>#N/A</v>
      </c>
      <c r="D16" s="24" t="e">
        <f>VLOOKUP($N16,УЧАСТНИКИ!$A$2:$L$1099,8,FALSE)</f>
        <v>#N/A</v>
      </c>
      <c r="E16" s="23" t="e">
        <f>VLOOKUP($N16,УЧАСТНИКИ!$A$2:$L$1099,5,FALSE)</f>
        <v>#N/A</v>
      </c>
      <c r="F16" s="24" t="e">
        <f>VLOOKUP($N16,УЧАСТНИКИ!$A$2:$L$1099,7,FALSE)</f>
        <v>#N/A</v>
      </c>
      <c r="G16" s="25" t="e">
        <f>VLOOKUP($N16,УЧАСТНИКИ!$A$2:$L$1099,11,FALSE)</f>
        <v>#N/A</v>
      </c>
      <c r="H16" s="26">
        <v>14915</v>
      </c>
      <c r="I16" s="11" t="str">
        <f t="shared" si="0"/>
        <v>1:49,15</v>
      </c>
      <c r="J16" s="56"/>
      <c r="K16" s="27" t="str">
        <f t="shared" si="1"/>
        <v>МСМК</v>
      </c>
      <c r="L16" s="25" t="e">
        <f>VLOOKUP($N16,УЧАСТНИКИ!$A$2:$L$1099,9,FALSE)</f>
        <v>#N/A</v>
      </c>
      <c r="M16" s="23" t="e">
        <f>VLOOKUP($N16,УЧАСТНИКИ!$A$2:$L$1099,10,FALSE)</f>
        <v>#N/A</v>
      </c>
      <c r="N16" s="28"/>
    </row>
    <row r="17" spans="1:14" ht="13.2" customHeight="1" x14ac:dyDescent="0.25">
      <c r="A17" s="35" t="s">
        <v>46</v>
      </c>
      <c r="B17" s="23" t="e">
        <f>VLOOKUP($N17,УЧАСТНИКИ!$A$2:$L$1099,3,FALSE)</f>
        <v>#N/A</v>
      </c>
      <c r="C17" s="24" t="e">
        <f>VLOOKUP($N17,УЧАСТНИКИ!$A$2:$L$1099,4,FALSE)</f>
        <v>#N/A</v>
      </c>
      <c r="D17" s="24" t="e">
        <f>VLOOKUP($N17,УЧАСТНИКИ!$A$2:$L$1099,8,FALSE)</f>
        <v>#N/A</v>
      </c>
      <c r="E17" s="23" t="e">
        <f>VLOOKUP($N17,УЧАСТНИКИ!$A$2:$L$1099,5,FALSE)</f>
        <v>#N/A</v>
      </c>
      <c r="F17" s="24" t="e">
        <f>VLOOKUP($N17,УЧАСТНИКИ!$A$2:$L$1099,7,FALSE)</f>
        <v>#N/A</v>
      </c>
      <c r="G17" s="25" t="e">
        <f>VLOOKUP($N17,УЧАСТНИКИ!$A$2:$L$1099,11,FALSE)</f>
        <v>#N/A</v>
      </c>
      <c r="H17" s="26">
        <v>22115</v>
      </c>
      <c r="I17" s="11" t="str">
        <f t="shared" si="0"/>
        <v>2:21,15</v>
      </c>
      <c r="J17" s="56"/>
      <c r="K17" s="27" t="str">
        <f t="shared" si="1"/>
        <v>1</v>
      </c>
      <c r="L17" s="25" t="e">
        <f>VLOOKUP($N17,УЧАСТНИКИ!$A$2:$L$1099,9,FALSE)</f>
        <v>#N/A</v>
      </c>
      <c r="M17" s="23" t="e">
        <f>VLOOKUP($N17,УЧАСТНИКИ!$A$2:$L$1099,10,FALSE)</f>
        <v>#N/A</v>
      </c>
      <c r="N17" s="28"/>
    </row>
    <row r="18" spans="1:14" ht="13.2" customHeight="1" x14ac:dyDescent="0.25">
      <c r="A18" s="35" t="s">
        <v>47</v>
      </c>
      <c r="B18" s="23" t="e">
        <f>VLOOKUP($N18,УЧАСТНИКИ!$A$2:$L$1099,3,FALSE)</f>
        <v>#N/A</v>
      </c>
      <c r="C18" s="24" t="e">
        <f>VLOOKUP($N18,УЧАСТНИКИ!$A$2:$L$1099,4,FALSE)</f>
        <v>#N/A</v>
      </c>
      <c r="D18" s="24" t="e">
        <f>VLOOKUP($N18,УЧАСТНИКИ!$A$2:$L$1099,8,FALSE)</f>
        <v>#N/A</v>
      </c>
      <c r="E18" s="23" t="e">
        <f>VLOOKUP($N18,УЧАСТНИКИ!$A$2:$L$1099,5,FALSE)</f>
        <v>#N/A</v>
      </c>
      <c r="F18" s="24" t="e">
        <f>VLOOKUP($N18,УЧАСТНИКИ!$A$2:$L$1099,7,FALSE)</f>
        <v>#N/A</v>
      </c>
      <c r="G18" s="25" t="e">
        <f>VLOOKUP($N18,УЧАСТНИКИ!$A$2:$L$1099,11,FALSE)</f>
        <v>#N/A</v>
      </c>
      <c r="H18" s="26">
        <v>22014</v>
      </c>
      <c r="I18" s="11" t="str">
        <f t="shared" si="0"/>
        <v>2:20,14</v>
      </c>
      <c r="J18" s="56"/>
      <c r="K18" s="27" t="str">
        <f t="shared" si="1"/>
        <v>1</v>
      </c>
      <c r="L18" s="25" t="e">
        <f>VLOOKUP($N18,УЧАСТНИКИ!$A$2:$L$1099,9,FALSE)</f>
        <v>#N/A</v>
      </c>
      <c r="M18" s="23" t="e">
        <f>VLOOKUP($N18,УЧАСТНИКИ!$A$2:$L$1099,10,FALSE)</f>
        <v>#N/A</v>
      </c>
      <c r="N18" s="28"/>
    </row>
    <row r="19" spans="1:14" ht="13.2" customHeight="1" x14ac:dyDescent="0.25">
      <c r="A19" s="35" t="s">
        <v>48</v>
      </c>
      <c r="B19" s="23" t="e">
        <f>VLOOKUP($N19,УЧАСТНИКИ!$A$2:$L$1099,3,FALSE)</f>
        <v>#N/A</v>
      </c>
      <c r="C19" s="24" t="e">
        <f>VLOOKUP($N19,УЧАСТНИКИ!$A$2:$L$1099,4,FALSE)</f>
        <v>#N/A</v>
      </c>
      <c r="D19" s="24" t="e">
        <f>VLOOKUP($N19,УЧАСТНИКИ!$A$2:$L$1099,8,FALSE)</f>
        <v>#N/A</v>
      </c>
      <c r="E19" s="23" t="e">
        <f>VLOOKUP($N19,УЧАСТНИКИ!$A$2:$L$1099,5,FALSE)</f>
        <v>#N/A</v>
      </c>
      <c r="F19" s="24" t="e">
        <f>VLOOKUP($N19,УЧАСТНИКИ!$A$2:$L$1099,7,FALSE)</f>
        <v>#N/A</v>
      </c>
      <c r="G19" s="25" t="e">
        <f>VLOOKUP($N19,УЧАСТНИКИ!$A$2:$L$1099,11,FALSE)</f>
        <v>#N/A</v>
      </c>
      <c r="H19" s="26">
        <v>22015</v>
      </c>
      <c r="I19" s="11" t="str">
        <f t="shared" si="0"/>
        <v>2:20,15</v>
      </c>
      <c r="J19" s="56"/>
      <c r="K19" s="27" t="str">
        <f t="shared" si="1"/>
        <v>1</v>
      </c>
      <c r="L19" s="25" t="e">
        <f>VLOOKUP($N19,УЧАСТНИКИ!$A$2:$L$1099,9,FALSE)</f>
        <v>#N/A</v>
      </c>
      <c r="M19" s="23" t="e">
        <f>VLOOKUP($N19,УЧАСТНИКИ!$A$2:$L$1099,10,FALSE)</f>
        <v>#N/A</v>
      </c>
      <c r="N19" s="28"/>
    </row>
    <row r="20" spans="1:14" ht="13.2" customHeight="1" x14ac:dyDescent="0.25">
      <c r="A20" s="35" t="s">
        <v>71</v>
      </c>
      <c r="B20" s="23" t="e">
        <f>VLOOKUP($N20,УЧАСТНИКИ!$A$2:$L$1099,3,FALSE)</f>
        <v>#N/A</v>
      </c>
      <c r="C20" s="24" t="e">
        <f>VLOOKUP($N20,УЧАСТНИКИ!$A$2:$L$1099,4,FALSE)</f>
        <v>#N/A</v>
      </c>
      <c r="D20" s="24" t="e">
        <f>VLOOKUP($N20,УЧАСТНИКИ!$A$2:$L$1099,8,FALSE)</f>
        <v>#N/A</v>
      </c>
      <c r="E20" s="23" t="e">
        <f>VLOOKUP($N20,УЧАСТНИКИ!$A$2:$L$1099,5,FALSE)</f>
        <v>#N/A</v>
      </c>
      <c r="F20" s="24" t="e">
        <f>VLOOKUP($N20,УЧАСТНИКИ!$A$2:$L$1099,7,FALSE)</f>
        <v>#N/A</v>
      </c>
      <c r="G20" s="25" t="e">
        <f>VLOOKUP($N20,УЧАСТНИКИ!$A$2:$L$1099,11,FALSE)</f>
        <v>#N/A</v>
      </c>
      <c r="H20" s="26">
        <v>22016</v>
      </c>
      <c r="I20" s="11" t="str">
        <f t="shared" si="0"/>
        <v>2:20,16</v>
      </c>
      <c r="J20" s="56"/>
      <c r="K20" s="27" t="str">
        <f t="shared" si="1"/>
        <v>1</v>
      </c>
      <c r="L20" s="25" t="e">
        <f>VLOOKUP($N20,УЧАСТНИКИ!$A$2:$L$1099,9,FALSE)</f>
        <v>#N/A</v>
      </c>
      <c r="M20" s="23" t="e">
        <f>VLOOKUP($N20,УЧАСТНИКИ!$A$2:$L$1099,10,FALSE)</f>
        <v>#N/A</v>
      </c>
      <c r="N20" s="28"/>
    </row>
    <row r="21" spans="1:14" ht="13.2" customHeight="1" x14ac:dyDescent="0.25">
      <c r="A21" s="35" t="s">
        <v>78</v>
      </c>
      <c r="B21" s="23" t="e">
        <f>VLOOKUP($N21,УЧАСТНИКИ!$A$2:$L$1099,3,FALSE)</f>
        <v>#N/A</v>
      </c>
      <c r="C21" s="24" t="e">
        <f>VLOOKUP($N21,УЧАСТНИКИ!$A$2:$L$1099,4,FALSE)</f>
        <v>#N/A</v>
      </c>
      <c r="D21" s="24" t="e">
        <f>VLOOKUP($N21,УЧАСТНИКИ!$A$2:$L$1099,8,FALSE)</f>
        <v>#N/A</v>
      </c>
      <c r="E21" s="23" t="e">
        <f>VLOOKUP($N21,УЧАСТНИКИ!$A$2:$L$1099,5,FALSE)</f>
        <v>#N/A</v>
      </c>
      <c r="F21" s="24" t="e">
        <f>VLOOKUP($N21,УЧАСТНИКИ!$A$2:$L$1099,7,FALSE)</f>
        <v>#N/A</v>
      </c>
      <c r="G21" s="25" t="e">
        <f>VLOOKUP($N21,УЧАСТНИКИ!$A$2:$L$1099,11,FALSE)</f>
        <v>#N/A</v>
      </c>
      <c r="H21" s="26">
        <v>23015</v>
      </c>
      <c r="I21" s="11" t="str">
        <f t="shared" si="0"/>
        <v>2:30,15</v>
      </c>
      <c r="J21" s="56"/>
      <c r="K21" s="27" t="str">
        <f t="shared" si="1"/>
        <v>2</v>
      </c>
      <c r="L21" s="25" t="e">
        <f>VLOOKUP($N21,УЧАСТНИКИ!$A$2:$L$1099,9,FALSE)</f>
        <v>#N/A</v>
      </c>
      <c r="M21" s="23" t="e">
        <f>VLOOKUP($N21,УЧАСТНИКИ!$A$2:$L$1099,10,FALSE)</f>
        <v>#N/A</v>
      </c>
    </row>
    <row r="22" spans="1:14" ht="13.2" customHeight="1" x14ac:dyDescent="0.25">
      <c r="A22" s="35" t="s">
        <v>77</v>
      </c>
      <c r="B22" s="23" t="e">
        <f>VLOOKUP($N22,УЧАСТНИКИ!$A$2:$L$1099,3,FALSE)</f>
        <v>#N/A</v>
      </c>
      <c r="C22" s="24" t="e">
        <f>VLOOKUP($N22,УЧАСТНИКИ!$A$2:$L$1099,4,FALSE)</f>
        <v>#N/A</v>
      </c>
      <c r="D22" s="24" t="e">
        <f>VLOOKUP($N22,УЧАСТНИКИ!$A$2:$L$1099,8,FALSE)</f>
        <v>#N/A</v>
      </c>
      <c r="E22" s="23" t="e">
        <f>VLOOKUP($N22,УЧАСТНИКИ!$A$2:$L$1099,5,FALSE)</f>
        <v>#N/A</v>
      </c>
      <c r="F22" s="24" t="e">
        <f>VLOOKUP($N22,УЧАСТНИКИ!$A$2:$L$1099,7,FALSE)</f>
        <v>#N/A</v>
      </c>
      <c r="G22" s="25" t="e">
        <f>VLOOKUP($N22,УЧАСТНИКИ!$A$2:$L$1099,11,FALSE)</f>
        <v>#N/A</v>
      </c>
      <c r="H22" s="26">
        <v>23016</v>
      </c>
      <c r="I22" s="11" t="str">
        <f t="shared" si="0"/>
        <v>2:30,16</v>
      </c>
      <c r="J22" s="56"/>
      <c r="K22" s="27" t="str">
        <f t="shared" si="1"/>
        <v>2</v>
      </c>
      <c r="L22" s="25" t="e">
        <f>VLOOKUP($N22,УЧАСТНИКИ!$A$2:$L$1099,9,FALSE)</f>
        <v>#N/A</v>
      </c>
      <c r="M22" s="23" t="e">
        <f>VLOOKUP($N22,УЧАСТНИКИ!$A$2:$L$1099,10,FALSE)</f>
        <v>#N/A</v>
      </c>
    </row>
    <row r="23" spans="1:14" ht="13.2" customHeight="1" x14ac:dyDescent="0.25">
      <c r="A23" s="35" t="s">
        <v>76</v>
      </c>
      <c r="B23" s="23" t="e">
        <f>VLOOKUP($N23,УЧАСТНИКИ!$A$2:$L$1099,3,FALSE)</f>
        <v>#N/A</v>
      </c>
      <c r="C23" s="24" t="e">
        <f>VLOOKUP($N23,УЧАСТНИКИ!$A$2:$L$1099,4,FALSE)</f>
        <v>#N/A</v>
      </c>
      <c r="D23" s="24" t="e">
        <f>VLOOKUP($N23,УЧАСТНИКИ!$A$2:$L$1099,8,FALSE)</f>
        <v>#N/A</v>
      </c>
      <c r="E23" s="23" t="e">
        <f>VLOOKUP($N23,УЧАСТНИКИ!$A$2:$L$1099,5,FALSE)</f>
        <v>#N/A</v>
      </c>
      <c r="F23" s="24" t="e">
        <f>VLOOKUP($N23,УЧАСТНИКИ!$A$2:$L$1099,7,FALSE)</f>
        <v>#N/A</v>
      </c>
      <c r="G23" s="25" t="e">
        <f>VLOOKUP($N23,УЧАСТНИКИ!$A$2:$L$1099,11,FALSE)</f>
        <v>#N/A</v>
      </c>
      <c r="H23" s="26">
        <v>25016</v>
      </c>
      <c r="I23" s="11" t="str">
        <f t="shared" si="0"/>
        <v>2:50,16</v>
      </c>
      <c r="J23" s="56"/>
      <c r="K23" s="27" t="str">
        <f t="shared" si="1"/>
        <v>1юн</v>
      </c>
      <c r="L23" s="25" t="e">
        <f>VLOOKUP($N23,УЧАСТНИКИ!$A$2:$L$1099,9,FALSE)</f>
        <v>#N/A</v>
      </c>
      <c r="M23" s="23" t="e">
        <f>VLOOKUP($N23,УЧАСТНИКИ!$A$2:$L$1099,10,FALSE)</f>
        <v>#N/A</v>
      </c>
    </row>
    <row r="24" spans="1:14" ht="13.2" customHeight="1" x14ac:dyDescent="0.25">
      <c r="A24" s="35" t="s">
        <v>75</v>
      </c>
      <c r="B24" s="23" t="e">
        <f>VLOOKUP($N24,УЧАСТНИКИ!$A$2:$L$1099,3,FALSE)</f>
        <v>#N/A</v>
      </c>
      <c r="C24" s="24" t="e">
        <f>VLOOKUP($N24,УЧАСТНИКИ!$A$2:$L$1099,4,FALSE)</f>
        <v>#N/A</v>
      </c>
      <c r="D24" s="24" t="e">
        <f>VLOOKUP($N24,УЧАСТНИКИ!$A$2:$L$1099,8,FALSE)</f>
        <v>#N/A</v>
      </c>
      <c r="E24" s="23" t="e">
        <f>VLOOKUP($N24,УЧАСТНИКИ!$A$2:$L$1099,5,FALSE)</f>
        <v>#N/A</v>
      </c>
      <c r="F24" s="24" t="e">
        <f>VLOOKUP($N24,УЧАСТНИКИ!$A$2:$L$1099,7,FALSE)</f>
        <v>#N/A</v>
      </c>
      <c r="G24" s="25" t="e">
        <f>VLOOKUP($N24,УЧАСТНИКИ!$A$2:$L$1099,11,FALSE)</f>
        <v>#N/A</v>
      </c>
      <c r="H24" s="26">
        <v>25014</v>
      </c>
      <c r="I24" s="11" t="str">
        <f t="shared" si="0"/>
        <v>2:50,14</v>
      </c>
      <c r="J24" s="56"/>
      <c r="K24" s="27" t="str">
        <f t="shared" si="1"/>
        <v>1юн</v>
      </c>
      <c r="L24" s="25" t="e">
        <f>VLOOKUP($N24,УЧАСТНИКИ!$A$2:$L$1099,9,FALSE)</f>
        <v>#N/A</v>
      </c>
      <c r="M24" s="23" t="e">
        <f>VLOOKUP($N24,УЧАСТНИКИ!$A$2:$L$1099,10,FALSE)</f>
        <v>#N/A</v>
      </c>
    </row>
    <row r="25" spans="1:14" ht="13.2" customHeight="1" x14ac:dyDescent="0.25">
      <c r="A25" s="35" t="s">
        <v>74</v>
      </c>
      <c r="B25" s="23" t="e">
        <f>VLOOKUP($N25,УЧАСТНИКИ!$A$2:$L$1099,3,FALSE)</f>
        <v>#N/A</v>
      </c>
      <c r="C25" s="24" t="e">
        <f>VLOOKUP($N25,УЧАСТНИКИ!$A$2:$L$1099,4,FALSE)</f>
        <v>#N/A</v>
      </c>
      <c r="D25" s="24" t="e">
        <f>VLOOKUP($N25,УЧАСТНИКИ!$A$2:$L$1099,8,FALSE)</f>
        <v>#N/A</v>
      </c>
      <c r="E25" s="23" t="e">
        <f>VLOOKUP($N25,УЧАСТНИКИ!$A$2:$L$1099,5,FALSE)</f>
        <v>#N/A</v>
      </c>
      <c r="F25" s="24" t="e">
        <f>VLOOKUP($N25,УЧАСТНИКИ!$A$2:$L$1099,7,FALSE)</f>
        <v>#N/A</v>
      </c>
      <c r="G25" s="25" t="e">
        <f>VLOOKUP($N25,УЧАСТНИКИ!$A$2:$L$1099,11,FALSE)</f>
        <v>#N/A</v>
      </c>
      <c r="H25" s="26">
        <v>25015</v>
      </c>
      <c r="I25" s="11" t="str">
        <f t="shared" si="0"/>
        <v>2:50,15</v>
      </c>
      <c r="J25" s="56"/>
      <c r="K25" s="27" t="str">
        <f t="shared" si="1"/>
        <v>1юн</v>
      </c>
      <c r="L25" s="25" t="e">
        <f>VLOOKUP($N25,УЧАСТНИКИ!$A$2:$L$1099,9,FALSE)</f>
        <v>#N/A</v>
      </c>
      <c r="M25" s="23" t="e">
        <f>VLOOKUP($N25,УЧАСТНИКИ!$A$2:$L$1099,10,FALSE)</f>
        <v>#N/A</v>
      </c>
    </row>
    <row r="26" spans="1:14" ht="13.2" customHeight="1" x14ac:dyDescent="0.25">
      <c r="A26" s="35" t="s">
        <v>73</v>
      </c>
      <c r="B26" s="23" t="e">
        <f>VLOOKUP($N26,УЧАСТНИКИ!$A$2:$L$1099,3,FALSE)</f>
        <v>#N/A</v>
      </c>
      <c r="C26" s="24" t="e">
        <f>VLOOKUP($N26,УЧАСТНИКИ!$A$2:$L$1099,4,FALSE)</f>
        <v>#N/A</v>
      </c>
      <c r="D26" s="24" t="e">
        <f>VLOOKUP($N26,УЧАСТНИКИ!$A$2:$L$1099,8,FALSE)</f>
        <v>#N/A</v>
      </c>
      <c r="E26" s="23" t="e">
        <f>VLOOKUP($N26,УЧАСТНИКИ!$A$2:$L$1099,5,FALSE)</f>
        <v>#N/A</v>
      </c>
      <c r="F26" s="24" t="e">
        <f>VLOOKUP($N26,УЧАСТНИКИ!$A$2:$L$1099,7,FALSE)</f>
        <v>#N/A</v>
      </c>
      <c r="G26" s="25" t="e">
        <f>VLOOKUP($N26,УЧАСТНИКИ!$A$2:$L$1099,11,FALSE)</f>
        <v>#N/A</v>
      </c>
      <c r="H26" s="26"/>
      <c r="I26" s="11">
        <f t="shared" ref="I26:I56" si="2">IF(H26=0,0,CONCATENATE(MID(H26,1,1),":",MID(H26,2,2),".",MID(H26,4,2)))</f>
        <v>0</v>
      </c>
      <c r="J26" s="56"/>
      <c r="K26" s="27" t="str">
        <f t="shared" si="1"/>
        <v>МСМК</v>
      </c>
      <c r="L26" s="25" t="e">
        <f>VLOOKUP($N26,УЧАСТНИКИ!$A$2:$L$1099,9,FALSE)</f>
        <v>#N/A</v>
      </c>
      <c r="M26" s="23" t="e">
        <f>VLOOKUP($N26,УЧАСТНИКИ!$A$2:$L$1099,10,FALSE)</f>
        <v>#N/A</v>
      </c>
    </row>
    <row r="27" spans="1:14" ht="13.2" customHeight="1" x14ac:dyDescent="0.25">
      <c r="A27" s="35" t="s">
        <v>72</v>
      </c>
      <c r="B27" s="23" t="e">
        <f>VLOOKUP($N27,УЧАСТНИКИ!$A$2:$L$1099,3,FALSE)</f>
        <v>#N/A</v>
      </c>
      <c r="C27" s="24" t="e">
        <f>VLOOKUP($N27,УЧАСТНИКИ!$A$2:$L$1099,4,FALSE)</f>
        <v>#N/A</v>
      </c>
      <c r="D27" s="24" t="e">
        <f>VLOOKUP($N27,УЧАСТНИКИ!$A$2:$L$1099,8,FALSE)</f>
        <v>#N/A</v>
      </c>
      <c r="E27" s="23" t="e">
        <f>VLOOKUP($N27,УЧАСТНИКИ!$A$2:$L$1099,5,FALSE)</f>
        <v>#N/A</v>
      </c>
      <c r="F27" s="24" t="e">
        <f>VLOOKUP($N27,УЧАСТНИКИ!$A$2:$L$1099,7,FALSE)</f>
        <v>#N/A</v>
      </c>
      <c r="G27" s="25" t="e">
        <f>VLOOKUP($N27,УЧАСТНИКИ!$A$2:$L$1099,11,FALSE)</f>
        <v>#N/A</v>
      </c>
      <c r="H27" s="26"/>
      <c r="I27" s="11">
        <f t="shared" si="2"/>
        <v>0</v>
      </c>
      <c r="J27" s="56"/>
      <c r="K27" s="27" t="str">
        <f t="shared" si="1"/>
        <v>МСМК</v>
      </c>
      <c r="L27" s="25" t="e">
        <f>VLOOKUP($N27,УЧАСТНИКИ!$A$2:$L$1099,9,FALSE)</f>
        <v>#N/A</v>
      </c>
      <c r="M27" s="23" t="e">
        <f>VLOOKUP($N27,УЧАСТНИКИ!$A$2:$L$1099,10,FALSE)</f>
        <v>#N/A</v>
      </c>
    </row>
    <row r="28" spans="1:14" ht="13.2" customHeight="1" x14ac:dyDescent="0.25">
      <c r="A28" s="35" t="s">
        <v>79</v>
      </c>
      <c r="B28" s="23" t="e">
        <f>VLOOKUP($N28,УЧАСТНИКИ!$A$2:$L$1099,3,FALSE)</f>
        <v>#N/A</v>
      </c>
      <c r="C28" s="24" t="e">
        <f>VLOOKUP($N28,УЧАСТНИКИ!$A$2:$L$1099,4,FALSE)</f>
        <v>#N/A</v>
      </c>
      <c r="D28" s="24" t="e">
        <f>VLOOKUP($N28,УЧАСТНИКИ!$A$2:$L$1099,8,FALSE)</f>
        <v>#N/A</v>
      </c>
      <c r="E28" s="23" t="e">
        <f>VLOOKUP($N28,УЧАСТНИКИ!$A$2:$L$1099,5,FALSE)</f>
        <v>#N/A</v>
      </c>
      <c r="F28" s="24" t="e">
        <f>VLOOKUP($N28,УЧАСТНИКИ!$A$2:$L$1099,7,FALSE)</f>
        <v>#N/A</v>
      </c>
      <c r="G28" s="25" t="e">
        <f>VLOOKUP($N28,УЧАСТНИКИ!$A$2:$L$1099,11,FALSE)</f>
        <v>#N/A</v>
      </c>
      <c r="H28" s="26"/>
      <c r="I28" s="11">
        <f t="shared" si="2"/>
        <v>0</v>
      </c>
      <c r="J28" s="56"/>
      <c r="K28" s="27" t="str">
        <f t="shared" si="1"/>
        <v>МСМК</v>
      </c>
      <c r="L28" s="25" t="e">
        <f>VLOOKUP($N28,УЧАСТНИКИ!$A$2:$L$1099,9,FALSE)</f>
        <v>#N/A</v>
      </c>
      <c r="M28" s="23" t="e">
        <f>VLOOKUP($N28,УЧАСТНИКИ!$A$2:$L$1099,10,FALSE)</f>
        <v>#N/A</v>
      </c>
    </row>
    <row r="29" spans="1:14" ht="13.2" customHeight="1" x14ac:dyDescent="0.25">
      <c r="A29" s="35" t="s">
        <v>80</v>
      </c>
      <c r="B29" s="23" t="e">
        <f>VLOOKUP($N29,УЧАСТНИКИ!$A$2:$L$1099,3,FALSE)</f>
        <v>#N/A</v>
      </c>
      <c r="C29" s="24" t="e">
        <f>VLOOKUP($N29,УЧАСТНИКИ!$A$2:$L$1099,4,FALSE)</f>
        <v>#N/A</v>
      </c>
      <c r="D29" s="24" t="e">
        <f>VLOOKUP($N29,УЧАСТНИКИ!$A$2:$L$1099,8,FALSE)</f>
        <v>#N/A</v>
      </c>
      <c r="E29" s="23" t="e">
        <f>VLOOKUP($N29,УЧАСТНИКИ!$A$2:$L$1099,5,FALSE)</f>
        <v>#N/A</v>
      </c>
      <c r="F29" s="24" t="e">
        <f>VLOOKUP($N29,УЧАСТНИКИ!$A$2:$L$1099,7,FALSE)</f>
        <v>#N/A</v>
      </c>
      <c r="G29" s="25" t="e">
        <f>VLOOKUP($N29,УЧАСТНИКИ!$A$2:$L$1099,11,FALSE)</f>
        <v>#N/A</v>
      </c>
      <c r="H29" s="26"/>
      <c r="I29" s="11">
        <f t="shared" si="2"/>
        <v>0</v>
      </c>
      <c r="J29" s="56"/>
      <c r="K29" s="27" t="str">
        <f t="shared" si="1"/>
        <v>МСМК</v>
      </c>
      <c r="L29" s="25" t="e">
        <f>VLOOKUP($N29,УЧАСТНИКИ!$A$2:$L$1099,9,FALSE)</f>
        <v>#N/A</v>
      </c>
      <c r="M29" s="23" t="e">
        <f>VLOOKUP($N29,УЧАСТНИКИ!$A$2:$L$1099,10,FALSE)</f>
        <v>#N/A</v>
      </c>
    </row>
    <row r="30" spans="1:14" ht="13.2" customHeight="1" x14ac:dyDescent="0.25">
      <c r="A30" s="35" t="s">
        <v>81</v>
      </c>
      <c r="B30" s="23" t="e">
        <f>VLOOKUP($N30,УЧАСТНИКИ!$A$2:$L$1099,3,FALSE)</f>
        <v>#N/A</v>
      </c>
      <c r="C30" s="24" t="e">
        <f>VLOOKUP($N30,УЧАСТНИКИ!$A$2:$L$1099,4,FALSE)</f>
        <v>#N/A</v>
      </c>
      <c r="D30" s="24" t="e">
        <f>VLOOKUP($N30,УЧАСТНИКИ!$A$2:$L$1099,8,FALSE)</f>
        <v>#N/A</v>
      </c>
      <c r="E30" s="23" t="e">
        <f>VLOOKUP($N30,УЧАСТНИКИ!$A$2:$L$1099,5,FALSE)</f>
        <v>#N/A</v>
      </c>
      <c r="F30" s="24" t="e">
        <f>VLOOKUP($N30,УЧАСТНИКИ!$A$2:$L$1099,7,FALSE)</f>
        <v>#N/A</v>
      </c>
      <c r="G30" s="25" t="e">
        <f>VLOOKUP($N30,УЧАСТНИКИ!$A$2:$L$1099,11,FALSE)</f>
        <v>#N/A</v>
      </c>
      <c r="H30" s="26"/>
      <c r="I30" s="11">
        <f t="shared" si="2"/>
        <v>0</v>
      </c>
      <c r="J30" s="56"/>
      <c r="K30" s="27" t="str">
        <f t="shared" si="1"/>
        <v>МСМК</v>
      </c>
      <c r="L30" s="25" t="e">
        <f>VLOOKUP($N30,УЧАСТНИКИ!$A$2:$L$1099,9,FALSE)</f>
        <v>#N/A</v>
      </c>
      <c r="M30" s="23" t="e">
        <f>VLOOKUP($N30,УЧАСТНИКИ!$A$2:$L$1099,10,FALSE)</f>
        <v>#N/A</v>
      </c>
    </row>
    <row r="31" spans="1:14" ht="13.2" customHeight="1" x14ac:dyDescent="0.25">
      <c r="A31" s="35" t="s">
        <v>82</v>
      </c>
      <c r="B31" s="23" t="e">
        <f>VLOOKUP($N31,УЧАСТНИКИ!$A$2:$L$1099,3,FALSE)</f>
        <v>#N/A</v>
      </c>
      <c r="C31" s="24" t="e">
        <f>VLOOKUP($N31,УЧАСТНИКИ!$A$2:$L$1099,4,FALSE)</f>
        <v>#N/A</v>
      </c>
      <c r="D31" s="24" t="e">
        <f>VLOOKUP($N31,УЧАСТНИКИ!$A$2:$L$1099,8,FALSE)</f>
        <v>#N/A</v>
      </c>
      <c r="E31" s="23" t="e">
        <f>VLOOKUP($N31,УЧАСТНИКИ!$A$2:$L$1099,5,FALSE)</f>
        <v>#N/A</v>
      </c>
      <c r="F31" s="24" t="e">
        <f>VLOOKUP($N31,УЧАСТНИКИ!$A$2:$L$1099,7,FALSE)</f>
        <v>#N/A</v>
      </c>
      <c r="G31" s="25" t="e">
        <f>VLOOKUP($N31,УЧАСТНИКИ!$A$2:$L$1099,11,FALSE)</f>
        <v>#N/A</v>
      </c>
      <c r="H31" s="26"/>
      <c r="I31" s="11">
        <f t="shared" si="2"/>
        <v>0</v>
      </c>
      <c r="J31" s="56"/>
      <c r="K31" s="27" t="str">
        <f t="shared" si="1"/>
        <v>МСМК</v>
      </c>
      <c r="L31" s="25" t="e">
        <f>VLOOKUP($N31,УЧАСТНИКИ!$A$2:$L$1099,9,FALSE)</f>
        <v>#N/A</v>
      </c>
      <c r="M31" s="23" t="e">
        <f>VLOOKUP($N31,УЧАСТНИКИ!$A$2:$L$1099,10,FALSE)</f>
        <v>#N/A</v>
      </c>
    </row>
    <row r="32" spans="1:14" ht="13.2" customHeight="1" x14ac:dyDescent="0.25">
      <c r="A32" s="35" t="s">
        <v>83</v>
      </c>
      <c r="B32" s="23" t="e">
        <f>VLOOKUP($N32,УЧАСТНИКИ!$A$2:$L$1099,3,FALSE)</f>
        <v>#N/A</v>
      </c>
      <c r="C32" s="24" t="e">
        <f>VLOOKUP($N32,УЧАСТНИКИ!$A$2:$L$1099,4,FALSE)</f>
        <v>#N/A</v>
      </c>
      <c r="D32" s="24" t="e">
        <f>VLOOKUP($N32,УЧАСТНИКИ!$A$2:$L$1099,8,FALSE)</f>
        <v>#N/A</v>
      </c>
      <c r="E32" s="23" t="e">
        <f>VLOOKUP($N32,УЧАСТНИКИ!$A$2:$L$1099,5,FALSE)</f>
        <v>#N/A</v>
      </c>
      <c r="F32" s="24" t="e">
        <f>VLOOKUP($N32,УЧАСТНИКИ!$A$2:$L$1099,7,FALSE)</f>
        <v>#N/A</v>
      </c>
      <c r="G32" s="25" t="e">
        <f>VLOOKUP($N32,УЧАСТНИКИ!$A$2:$L$1099,11,FALSE)</f>
        <v>#N/A</v>
      </c>
      <c r="H32" s="26"/>
      <c r="I32" s="11">
        <f t="shared" si="2"/>
        <v>0</v>
      </c>
      <c r="J32" s="56"/>
      <c r="K32" s="27" t="str">
        <f t="shared" si="1"/>
        <v>МСМК</v>
      </c>
      <c r="L32" s="25" t="e">
        <f>VLOOKUP($N32,УЧАСТНИКИ!$A$2:$L$1099,9,FALSE)</f>
        <v>#N/A</v>
      </c>
      <c r="M32" s="23" t="e">
        <f>VLOOKUP($N32,УЧАСТНИКИ!$A$2:$L$1099,10,FALSE)</f>
        <v>#N/A</v>
      </c>
    </row>
    <row r="33" spans="1:13" ht="13.2" customHeight="1" x14ac:dyDescent="0.25">
      <c r="A33" s="35" t="s">
        <v>84</v>
      </c>
      <c r="B33" s="23" t="e">
        <f>VLOOKUP($N33,УЧАСТНИКИ!$A$2:$L$1099,3,FALSE)</f>
        <v>#N/A</v>
      </c>
      <c r="C33" s="24" t="e">
        <f>VLOOKUP($N33,УЧАСТНИКИ!$A$2:$L$1099,4,FALSE)</f>
        <v>#N/A</v>
      </c>
      <c r="D33" s="24" t="e">
        <f>VLOOKUP($N33,УЧАСТНИКИ!$A$2:$L$1099,8,FALSE)</f>
        <v>#N/A</v>
      </c>
      <c r="E33" s="23" t="e">
        <f>VLOOKUP($N33,УЧАСТНИКИ!$A$2:$L$1099,5,FALSE)</f>
        <v>#N/A</v>
      </c>
      <c r="F33" s="24" t="e">
        <f>VLOOKUP($N33,УЧАСТНИКИ!$A$2:$L$1099,7,FALSE)</f>
        <v>#N/A</v>
      </c>
      <c r="G33" s="25" t="e">
        <f>VLOOKUP($N33,УЧАСТНИКИ!$A$2:$L$1099,11,FALSE)</f>
        <v>#N/A</v>
      </c>
      <c r="H33" s="26"/>
      <c r="I33" s="11">
        <f t="shared" si="2"/>
        <v>0</v>
      </c>
      <c r="J33" s="56"/>
      <c r="K33" s="27" t="str">
        <f t="shared" si="1"/>
        <v>МСМК</v>
      </c>
      <c r="L33" s="25" t="e">
        <f>VLOOKUP($N33,УЧАСТНИКИ!$A$2:$L$1099,9,FALSE)</f>
        <v>#N/A</v>
      </c>
      <c r="M33" s="23" t="e">
        <f>VLOOKUP($N33,УЧАСТНИКИ!$A$2:$L$1099,10,FALSE)</f>
        <v>#N/A</v>
      </c>
    </row>
    <row r="34" spans="1:13" ht="13.2" customHeight="1" x14ac:dyDescent="0.25">
      <c r="A34" s="35" t="s">
        <v>28</v>
      </c>
      <c r="B34" s="23" t="e">
        <f>VLOOKUP($N34,УЧАСТНИКИ!$A$2:$L$1099,3,FALSE)</f>
        <v>#N/A</v>
      </c>
      <c r="C34" s="24" t="e">
        <f>VLOOKUP($N34,УЧАСТНИКИ!$A$2:$L$1099,4,FALSE)</f>
        <v>#N/A</v>
      </c>
      <c r="D34" s="24" t="e">
        <f>VLOOKUP($N34,УЧАСТНИКИ!$A$2:$L$1099,8,FALSE)</f>
        <v>#N/A</v>
      </c>
      <c r="E34" s="23" t="e">
        <f>VLOOKUP($N34,УЧАСТНИКИ!$A$2:$L$1099,5,FALSE)</f>
        <v>#N/A</v>
      </c>
      <c r="F34" s="24" t="e">
        <f>VLOOKUP($N34,УЧАСТНИКИ!$A$2:$L$1099,7,FALSE)</f>
        <v>#N/A</v>
      </c>
      <c r="G34" s="25" t="e">
        <f>VLOOKUP($N34,УЧАСТНИКИ!$A$2:$L$1099,11,FALSE)</f>
        <v>#N/A</v>
      </c>
      <c r="H34" s="26"/>
      <c r="I34" s="11">
        <f t="shared" si="2"/>
        <v>0</v>
      </c>
      <c r="J34" s="56"/>
      <c r="K34" s="27" t="str">
        <f t="shared" si="1"/>
        <v>МСМК</v>
      </c>
      <c r="L34" s="25" t="e">
        <f>VLOOKUP($N34,УЧАСТНИКИ!$A$2:$L$1099,9,FALSE)</f>
        <v>#N/A</v>
      </c>
      <c r="M34" s="23" t="e">
        <f>VLOOKUP($N34,УЧАСТНИКИ!$A$2:$L$1099,10,FALSE)</f>
        <v>#N/A</v>
      </c>
    </row>
    <row r="35" spans="1:13" ht="13.2" customHeight="1" x14ac:dyDescent="0.25">
      <c r="A35" s="35" t="s">
        <v>122</v>
      </c>
      <c r="B35" s="23" t="e">
        <f>VLOOKUP($N35,УЧАСТНИКИ!$A$2:$L$1099,3,FALSE)</f>
        <v>#N/A</v>
      </c>
      <c r="C35" s="24" t="e">
        <f>VLOOKUP($N35,УЧАСТНИКИ!$A$2:$L$1099,4,FALSE)</f>
        <v>#N/A</v>
      </c>
      <c r="D35" s="24" t="e">
        <f>VLOOKUP($N35,УЧАСТНИКИ!$A$2:$L$1099,8,FALSE)</f>
        <v>#N/A</v>
      </c>
      <c r="E35" s="23" t="e">
        <f>VLOOKUP($N35,УЧАСТНИКИ!$A$2:$L$1099,5,FALSE)</f>
        <v>#N/A</v>
      </c>
      <c r="F35" s="24" t="e">
        <f>VLOOKUP($N35,УЧАСТНИКИ!$A$2:$L$1099,7,FALSE)</f>
        <v>#N/A</v>
      </c>
      <c r="G35" s="25" t="e">
        <f>VLOOKUP($N35,УЧАСТНИКИ!$A$2:$L$1099,11,FALSE)</f>
        <v>#N/A</v>
      </c>
      <c r="H35" s="26"/>
      <c r="I35" s="11">
        <f t="shared" si="2"/>
        <v>0</v>
      </c>
      <c r="J35" s="56"/>
      <c r="K35" s="27" t="str">
        <f t="shared" si="1"/>
        <v>МСМК</v>
      </c>
      <c r="L35" s="25" t="e">
        <f>VLOOKUP($N35,УЧАСТНИКИ!$A$2:$L$1099,9,FALSE)</f>
        <v>#N/A</v>
      </c>
      <c r="M35" s="23" t="e">
        <f>VLOOKUP($N35,УЧАСТНИКИ!$A$2:$L$1099,10,FALSE)</f>
        <v>#N/A</v>
      </c>
    </row>
    <row r="36" spans="1:13" ht="13.2" customHeight="1" x14ac:dyDescent="0.25">
      <c r="A36" s="35" t="s">
        <v>123</v>
      </c>
      <c r="B36" s="23" t="e">
        <f>VLOOKUP($N36,УЧАСТНИКИ!$A$2:$L$1099,3,FALSE)</f>
        <v>#N/A</v>
      </c>
      <c r="C36" s="24" t="e">
        <f>VLOOKUP($N36,УЧАСТНИКИ!$A$2:$L$1099,4,FALSE)</f>
        <v>#N/A</v>
      </c>
      <c r="D36" s="24" t="e">
        <f>VLOOKUP($N36,УЧАСТНИКИ!$A$2:$L$1099,8,FALSE)</f>
        <v>#N/A</v>
      </c>
      <c r="E36" s="23" t="e">
        <f>VLOOKUP($N36,УЧАСТНИКИ!$A$2:$L$1099,5,FALSE)</f>
        <v>#N/A</v>
      </c>
      <c r="F36" s="24" t="e">
        <f>VLOOKUP($N36,УЧАСТНИКИ!$A$2:$L$1099,7,FALSE)</f>
        <v>#N/A</v>
      </c>
      <c r="G36" s="25" t="e">
        <f>VLOOKUP($N36,УЧАСТНИКИ!$A$2:$L$1099,11,FALSE)</f>
        <v>#N/A</v>
      </c>
      <c r="H36" s="26"/>
      <c r="I36" s="11">
        <f t="shared" si="2"/>
        <v>0</v>
      </c>
      <c r="J36" s="56"/>
      <c r="K36" s="27" t="str">
        <f t="shared" si="1"/>
        <v>МСМК</v>
      </c>
      <c r="L36" s="25" t="e">
        <f>VLOOKUP($N36,УЧАСТНИКИ!$A$2:$L$1099,9,FALSE)</f>
        <v>#N/A</v>
      </c>
      <c r="M36" s="23" t="e">
        <f>VLOOKUP($N36,УЧАСТНИКИ!$A$2:$L$1099,10,FALSE)</f>
        <v>#N/A</v>
      </c>
    </row>
    <row r="37" spans="1:13" ht="13.2" customHeight="1" x14ac:dyDescent="0.25">
      <c r="A37" s="35" t="s">
        <v>124</v>
      </c>
      <c r="B37" s="23" t="e">
        <f>VLOOKUP($N37,УЧАСТНИКИ!$A$2:$L$1099,3,FALSE)</f>
        <v>#N/A</v>
      </c>
      <c r="C37" s="24" t="e">
        <f>VLOOKUP($N37,УЧАСТНИКИ!$A$2:$L$1099,4,FALSE)</f>
        <v>#N/A</v>
      </c>
      <c r="D37" s="24" t="e">
        <f>VLOOKUP($N37,УЧАСТНИКИ!$A$2:$L$1099,8,FALSE)</f>
        <v>#N/A</v>
      </c>
      <c r="E37" s="23" t="e">
        <f>VLOOKUP($N37,УЧАСТНИКИ!$A$2:$L$1099,5,FALSE)</f>
        <v>#N/A</v>
      </c>
      <c r="F37" s="24" t="e">
        <f>VLOOKUP($N37,УЧАСТНИКИ!$A$2:$L$1099,7,FALSE)</f>
        <v>#N/A</v>
      </c>
      <c r="G37" s="25" t="e">
        <f>VLOOKUP($N37,УЧАСТНИКИ!$A$2:$L$1099,11,FALSE)</f>
        <v>#N/A</v>
      </c>
      <c r="H37" s="26"/>
      <c r="I37" s="11">
        <f t="shared" si="2"/>
        <v>0</v>
      </c>
      <c r="J37" s="56"/>
      <c r="K37" s="27" t="str">
        <f t="shared" si="1"/>
        <v>МСМК</v>
      </c>
      <c r="L37" s="25" t="e">
        <f>VLOOKUP($N37,УЧАСТНИКИ!$A$2:$L$1099,9,FALSE)</f>
        <v>#N/A</v>
      </c>
      <c r="M37" s="23" t="e">
        <f>VLOOKUP($N37,УЧАСТНИКИ!$A$2:$L$1099,10,FALSE)</f>
        <v>#N/A</v>
      </c>
    </row>
    <row r="38" spans="1:13" ht="13.2" customHeight="1" x14ac:dyDescent="0.25">
      <c r="A38" s="35" t="s">
        <v>125</v>
      </c>
      <c r="B38" s="23" t="e">
        <f>VLOOKUP($N38,УЧАСТНИКИ!$A$2:$L$1099,3,FALSE)</f>
        <v>#N/A</v>
      </c>
      <c r="C38" s="24" t="e">
        <f>VLOOKUP($N38,УЧАСТНИКИ!$A$2:$L$1099,4,FALSE)</f>
        <v>#N/A</v>
      </c>
      <c r="D38" s="24" t="e">
        <f>VLOOKUP($N38,УЧАСТНИКИ!$A$2:$L$1099,8,FALSE)</f>
        <v>#N/A</v>
      </c>
      <c r="E38" s="23" t="e">
        <f>VLOOKUP($N38,УЧАСТНИКИ!$A$2:$L$1099,5,FALSE)</f>
        <v>#N/A</v>
      </c>
      <c r="F38" s="24" t="e">
        <f>VLOOKUP($N38,УЧАСТНИКИ!$A$2:$L$1099,7,FALSE)</f>
        <v>#N/A</v>
      </c>
      <c r="G38" s="25" t="e">
        <f>VLOOKUP($N38,УЧАСТНИКИ!$A$2:$L$1099,11,FALSE)</f>
        <v>#N/A</v>
      </c>
      <c r="H38" s="26"/>
      <c r="I38" s="11">
        <f t="shared" si="2"/>
        <v>0</v>
      </c>
      <c r="J38" s="56"/>
      <c r="K38" s="27" t="str">
        <f t="shared" si="1"/>
        <v>МСМК</v>
      </c>
      <c r="L38" s="25" t="e">
        <f>VLOOKUP($N38,УЧАСТНИКИ!$A$2:$L$1099,9,FALSE)</f>
        <v>#N/A</v>
      </c>
      <c r="M38" s="23" t="e">
        <f>VLOOKUP($N38,УЧАСТНИКИ!$A$2:$L$1099,10,FALSE)</f>
        <v>#N/A</v>
      </c>
    </row>
    <row r="39" spans="1:13" ht="13.2" customHeight="1" x14ac:dyDescent="0.25">
      <c r="A39" s="35" t="s">
        <v>126</v>
      </c>
      <c r="B39" s="23" t="e">
        <f>VLOOKUP($N39,УЧАСТНИКИ!$A$2:$L$1099,3,FALSE)</f>
        <v>#N/A</v>
      </c>
      <c r="C39" s="24" t="e">
        <f>VLOOKUP($N39,УЧАСТНИКИ!$A$2:$L$1099,4,FALSE)</f>
        <v>#N/A</v>
      </c>
      <c r="D39" s="24" t="e">
        <f>VLOOKUP($N39,УЧАСТНИКИ!$A$2:$L$1099,8,FALSE)</f>
        <v>#N/A</v>
      </c>
      <c r="E39" s="23" t="e">
        <f>VLOOKUP($N39,УЧАСТНИКИ!$A$2:$L$1099,5,FALSE)</f>
        <v>#N/A</v>
      </c>
      <c r="F39" s="24" t="e">
        <f>VLOOKUP($N39,УЧАСТНИКИ!$A$2:$L$1099,7,FALSE)</f>
        <v>#N/A</v>
      </c>
      <c r="G39" s="25" t="e">
        <f>VLOOKUP($N39,УЧАСТНИКИ!$A$2:$L$1099,11,FALSE)</f>
        <v>#N/A</v>
      </c>
      <c r="H39" s="26"/>
      <c r="I39" s="11">
        <f t="shared" si="2"/>
        <v>0</v>
      </c>
      <c r="J39" s="56"/>
      <c r="K39" s="27" t="str">
        <f t="shared" si="1"/>
        <v>МСМК</v>
      </c>
      <c r="L39" s="25" t="e">
        <f>VLOOKUP($N39,УЧАСТНИКИ!$A$2:$L$1099,9,FALSE)</f>
        <v>#N/A</v>
      </c>
      <c r="M39" s="23" t="e">
        <f>VLOOKUP($N39,УЧАСТНИКИ!$A$2:$L$1099,10,FALSE)</f>
        <v>#N/A</v>
      </c>
    </row>
    <row r="40" spans="1:13" ht="13.2" customHeight="1" x14ac:dyDescent="0.25">
      <c r="A40" s="35" t="s">
        <v>127</v>
      </c>
      <c r="B40" s="23" t="e">
        <f>VLOOKUP($N40,УЧАСТНИКИ!$A$2:$L$1099,3,FALSE)</f>
        <v>#N/A</v>
      </c>
      <c r="C40" s="24" t="e">
        <f>VLOOKUP($N40,УЧАСТНИКИ!$A$2:$L$1099,4,FALSE)</f>
        <v>#N/A</v>
      </c>
      <c r="D40" s="24" t="e">
        <f>VLOOKUP($N40,УЧАСТНИКИ!$A$2:$L$1099,8,FALSE)</f>
        <v>#N/A</v>
      </c>
      <c r="E40" s="23" t="e">
        <f>VLOOKUP($N40,УЧАСТНИКИ!$A$2:$L$1099,5,FALSE)</f>
        <v>#N/A</v>
      </c>
      <c r="F40" s="24" t="e">
        <f>VLOOKUP($N40,УЧАСТНИКИ!$A$2:$L$1099,7,FALSE)</f>
        <v>#N/A</v>
      </c>
      <c r="G40" s="25" t="e">
        <f>VLOOKUP($N40,УЧАСТНИКИ!$A$2:$L$1099,11,FALSE)</f>
        <v>#N/A</v>
      </c>
      <c r="H40" s="26"/>
      <c r="I40" s="11">
        <f t="shared" si="2"/>
        <v>0</v>
      </c>
      <c r="J40" s="56"/>
      <c r="K40" s="27" t="str">
        <f t="shared" si="1"/>
        <v>МСМК</v>
      </c>
      <c r="L40" s="25" t="e">
        <f>VLOOKUP($N40,УЧАСТНИКИ!$A$2:$L$1099,9,FALSE)</f>
        <v>#N/A</v>
      </c>
      <c r="M40" s="23" t="e">
        <f>VLOOKUP($N40,УЧАСТНИКИ!$A$2:$L$1099,10,FALSE)</f>
        <v>#N/A</v>
      </c>
    </row>
    <row r="41" spans="1:13" ht="13.2" customHeight="1" x14ac:dyDescent="0.25">
      <c r="A41" s="35" t="s">
        <v>128</v>
      </c>
      <c r="B41" s="23" t="e">
        <f>VLOOKUP($N41,УЧАСТНИКИ!$A$2:$L$1099,3,FALSE)</f>
        <v>#N/A</v>
      </c>
      <c r="C41" s="24" t="e">
        <f>VLOOKUP($N41,УЧАСТНИКИ!$A$2:$L$1099,4,FALSE)</f>
        <v>#N/A</v>
      </c>
      <c r="D41" s="24" t="e">
        <f>VLOOKUP($N41,УЧАСТНИКИ!$A$2:$L$1099,8,FALSE)</f>
        <v>#N/A</v>
      </c>
      <c r="E41" s="23" t="e">
        <f>VLOOKUP($N41,УЧАСТНИКИ!$A$2:$L$1099,5,FALSE)</f>
        <v>#N/A</v>
      </c>
      <c r="F41" s="24" t="e">
        <f>VLOOKUP($N41,УЧАСТНИКИ!$A$2:$L$1099,7,FALSE)</f>
        <v>#N/A</v>
      </c>
      <c r="G41" s="25" t="e">
        <f>VLOOKUP($N41,УЧАСТНИКИ!$A$2:$L$1099,11,FALSE)</f>
        <v>#N/A</v>
      </c>
      <c r="H41" s="26"/>
      <c r="I41" s="11">
        <f t="shared" si="2"/>
        <v>0</v>
      </c>
      <c r="J41" s="56"/>
      <c r="K41" s="27" t="str">
        <f t="shared" si="1"/>
        <v>МСМК</v>
      </c>
      <c r="L41" s="25" t="e">
        <f>VLOOKUP($N41,УЧАСТНИКИ!$A$2:$L$1099,9,FALSE)</f>
        <v>#N/A</v>
      </c>
      <c r="M41" s="23" t="e">
        <f>VLOOKUP($N41,УЧАСТНИКИ!$A$2:$L$1099,10,FALSE)</f>
        <v>#N/A</v>
      </c>
    </row>
    <row r="42" spans="1:13" ht="13.2" customHeight="1" x14ac:dyDescent="0.25">
      <c r="A42" s="35" t="s">
        <v>129</v>
      </c>
      <c r="B42" s="23" t="e">
        <f>VLOOKUP($N42,УЧАСТНИКИ!$A$2:$L$1099,3,FALSE)</f>
        <v>#N/A</v>
      </c>
      <c r="C42" s="24" t="e">
        <f>VLOOKUP($N42,УЧАСТНИКИ!$A$2:$L$1099,4,FALSE)</f>
        <v>#N/A</v>
      </c>
      <c r="D42" s="24" t="e">
        <f>VLOOKUP($N42,УЧАСТНИКИ!$A$2:$L$1099,8,FALSE)</f>
        <v>#N/A</v>
      </c>
      <c r="E42" s="23" t="e">
        <f>VLOOKUP($N42,УЧАСТНИКИ!$A$2:$L$1099,5,FALSE)</f>
        <v>#N/A</v>
      </c>
      <c r="F42" s="24" t="e">
        <f>VLOOKUP($N42,УЧАСТНИКИ!$A$2:$L$1099,7,FALSE)</f>
        <v>#N/A</v>
      </c>
      <c r="G42" s="25" t="e">
        <f>VLOOKUP($N42,УЧАСТНИКИ!$A$2:$L$1099,11,FALSE)</f>
        <v>#N/A</v>
      </c>
      <c r="H42" s="26"/>
      <c r="I42" s="11">
        <f t="shared" si="2"/>
        <v>0</v>
      </c>
      <c r="J42" s="56"/>
      <c r="K42" s="27" t="str">
        <f t="shared" si="1"/>
        <v>МСМК</v>
      </c>
      <c r="L42" s="25" t="e">
        <f>VLOOKUP($N42,УЧАСТНИКИ!$A$2:$L$1099,9,FALSE)</f>
        <v>#N/A</v>
      </c>
      <c r="M42" s="23" t="e">
        <f>VLOOKUP($N42,УЧАСТНИКИ!$A$2:$L$1099,10,FALSE)</f>
        <v>#N/A</v>
      </c>
    </row>
    <row r="43" spans="1:13" ht="13.2" customHeight="1" x14ac:dyDescent="0.25">
      <c r="A43" s="35" t="s">
        <v>130</v>
      </c>
      <c r="B43" s="23" t="e">
        <f>VLOOKUP($N43,УЧАСТНИКИ!$A$2:$L$1099,3,FALSE)</f>
        <v>#N/A</v>
      </c>
      <c r="C43" s="24" t="e">
        <f>VLOOKUP($N43,УЧАСТНИКИ!$A$2:$L$1099,4,FALSE)</f>
        <v>#N/A</v>
      </c>
      <c r="D43" s="24" t="e">
        <f>VLOOKUP($N43,УЧАСТНИКИ!$A$2:$L$1099,8,FALSE)</f>
        <v>#N/A</v>
      </c>
      <c r="E43" s="23" t="e">
        <f>VLOOKUP($N43,УЧАСТНИКИ!$A$2:$L$1099,5,FALSE)</f>
        <v>#N/A</v>
      </c>
      <c r="F43" s="24" t="e">
        <f>VLOOKUP($N43,УЧАСТНИКИ!$A$2:$L$1099,7,FALSE)</f>
        <v>#N/A</v>
      </c>
      <c r="G43" s="25" t="e">
        <f>VLOOKUP($N43,УЧАСТНИКИ!$A$2:$L$1099,11,FALSE)</f>
        <v>#N/A</v>
      </c>
      <c r="H43" s="26"/>
      <c r="I43" s="11">
        <f t="shared" si="2"/>
        <v>0</v>
      </c>
      <c r="J43" s="56"/>
      <c r="K43" s="27" t="str">
        <f t="shared" si="1"/>
        <v>МСМК</v>
      </c>
      <c r="L43" s="25" t="e">
        <f>VLOOKUP($N43,УЧАСТНИКИ!$A$2:$L$1099,9,FALSE)</f>
        <v>#N/A</v>
      </c>
      <c r="M43" s="23" t="e">
        <f>VLOOKUP($N43,УЧАСТНИКИ!$A$2:$L$1099,10,FALSE)</f>
        <v>#N/A</v>
      </c>
    </row>
    <row r="44" spans="1:13" ht="13.2" customHeight="1" x14ac:dyDescent="0.25">
      <c r="A44" s="35" t="s">
        <v>131</v>
      </c>
      <c r="B44" s="23" t="e">
        <f>VLOOKUP($N44,УЧАСТНИКИ!$A$2:$L$1099,3,FALSE)</f>
        <v>#N/A</v>
      </c>
      <c r="C44" s="24" t="e">
        <f>VLOOKUP($N44,УЧАСТНИКИ!$A$2:$L$1099,4,FALSE)</f>
        <v>#N/A</v>
      </c>
      <c r="D44" s="24" t="e">
        <f>VLOOKUP($N44,УЧАСТНИКИ!$A$2:$L$1099,8,FALSE)</f>
        <v>#N/A</v>
      </c>
      <c r="E44" s="23" t="e">
        <f>VLOOKUP($N44,УЧАСТНИКИ!$A$2:$L$1099,5,FALSE)</f>
        <v>#N/A</v>
      </c>
      <c r="F44" s="24" t="e">
        <f>VLOOKUP($N44,УЧАСТНИКИ!$A$2:$L$1099,7,FALSE)</f>
        <v>#N/A</v>
      </c>
      <c r="G44" s="25" t="e">
        <f>VLOOKUP($N44,УЧАСТНИКИ!$A$2:$L$1099,11,FALSE)</f>
        <v>#N/A</v>
      </c>
      <c r="H44" s="26"/>
      <c r="I44" s="11">
        <f t="shared" si="2"/>
        <v>0</v>
      </c>
      <c r="J44" s="56"/>
      <c r="K44" s="27" t="str">
        <f t="shared" si="1"/>
        <v>МСМК</v>
      </c>
      <c r="L44" s="25" t="e">
        <f>VLOOKUP($N44,УЧАСТНИКИ!$A$2:$L$1099,9,FALSE)</f>
        <v>#N/A</v>
      </c>
      <c r="M44" s="23" t="e">
        <f>VLOOKUP($N44,УЧАСТНИКИ!$A$2:$L$1099,10,FALSE)</f>
        <v>#N/A</v>
      </c>
    </row>
    <row r="45" spans="1:13" ht="13.2" customHeight="1" x14ac:dyDescent="0.25">
      <c r="A45" s="35" t="s">
        <v>132</v>
      </c>
      <c r="B45" s="23" t="e">
        <f>VLOOKUP($N45,УЧАСТНИКИ!$A$2:$L$1099,3,FALSE)</f>
        <v>#N/A</v>
      </c>
      <c r="C45" s="24" t="e">
        <f>VLOOKUP($N45,УЧАСТНИКИ!$A$2:$L$1099,4,FALSE)</f>
        <v>#N/A</v>
      </c>
      <c r="D45" s="24" t="e">
        <f>VLOOKUP($N45,УЧАСТНИКИ!$A$2:$L$1099,8,FALSE)</f>
        <v>#N/A</v>
      </c>
      <c r="E45" s="23" t="e">
        <f>VLOOKUP($N45,УЧАСТНИКИ!$A$2:$L$1099,5,FALSE)</f>
        <v>#N/A</v>
      </c>
      <c r="F45" s="24" t="e">
        <f>VLOOKUP($N45,УЧАСТНИКИ!$A$2:$L$1099,7,FALSE)</f>
        <v>#N/A</v>
      </c>
      <c r="G45" s="25" t="e">
        <f>VLOOKUP($N45,УЧАСТНИКИ!$A$2:$L$1099,11,FALSE)</f>
        <v>#N/A</v>
      </c>
      <c r="H45" s="26"/>
      <c r="I45" s="11">
        <f t="shared" si="2"/>
        <v>0</v>
      </c>
      <c r="J45" s="56"/>
      <c r="K45" s="27" t="str">
        <f t="shared" si="1"/>
        <v>МСМК</v>
      </c>
      <c r="L45" s="25" t="e">
        <f>VLOOKUP($N45,УЧАСТНИКИ!$A$2:$L$1099,9,FALSE)</f>
        <v>#N/A</v>
      </c>
      <c r="M45" s="23" t="e">
        <f>VLOOKUP($N45,УЧАСТНИКИ!$A$2:$L$1099,10,FALSE)</f>
        <v>#N/A</v>
      </c>
    </row>
    <row r="46" spans="1:13" ht="13.2" customHeight="1" x14ac:dyDescent="0.25">
      <c r="A46" s="35" t="s">
        <v>133</v>
      </c>
      <c r="B46" s="23" t="e">
        <f>VLOOKUP($N46,УЧАСТНИКИ!$A$2:$L$1099,3,FALSE)</f>
        <v>#N/A</v>
      </c>
      <c r="C46" s="24" t="e">
        <f>VLOOKUP($N46,УЧАСТНИКИ!$A$2:$L$1099,4,FALSE)</f>
        <v>#N/A</v>
      </c>
      <c r="D46" s="24" t="e">
        <f>VLOOKUP($N46,УЧАСТНИКИ!$A$2:$L$1099,8,FALSE)</f>
        <v>#N/A</v>
      </c>
      <c r="E46" s="23" t="e">
        <f>VLOOKUP($N46,УЧАСТНИКИ!$A$2:$L$1099,5,FALSE)</f>
        <v>#N/A</v>
      </c>
      <c r="F46" s="24" t="e">
        <f>VLOOKUP($N46,УЧАСТНИКИ!$A$2:$L$1099,7,FALSE)</f>
        <v>#N/A</v>
      </c>
      <c r="G46" s="25" t="e">
        <f>VLOOKUP($N46,УЧАСТНИКИ!$A$2:$L$1099,11,FALSE)</f>
        <v>#N/A</v>
      </c>
      <c r="H46" s="26"/>
      <c r="I46" s="11">
        <f t="shared" si="2"/>
        <v>0</v>
      </c>
      <c r="J46" s="56"/>
      <c r="K46" s="27" t="str">
        <f t="shared" si="1"/>
        <v>МСМК</v>
      </c>
      <c r="L46" s="25" t="e">
        <f>VLOOKUP($N46,УЧАСТНИКИ!$A$2:$L$1099,9,FALSE)</f>
        <v>#N/A</v>
      </c>
      <c r="M46" s="23" t="e">
        <f>VLOOKUP($N46,УЧАСТНИКИ!$A$2:$L$1099,10,FALSE)</f>
        <v>#N/A</v>
      </c>
    </row>
    <row r="47" spans="1:13" ht="13.2" customHeight="1" x14ac:dyDescent="0.25">
      <c r="A47" s="35" t="s">
        <v>134</v>
      </c>
      <c r="B47" s="23" t="e">
        <f>VLOOKUP($N47,УЧАСТНИКИ!$A$2:$L$1099,3,FALSE)</f>
        <v>#N/A</v>
      </c>
      <c r="C47" s="24" t="e">
        <f>VLOOKUP($N47,УЧАСТНИКИ!$A$2:$L$1099,4,FALSE)</f>
        <v>#N/A</v>
      </c>
      <c r="D47" s="24" t="e">
        <f>VLOOKUP($N47,УЧАСТНИКИ!$A$2:$L$1099,8,FALSE)</f>
        <v>#N/A</v>
      </c>
      <c r="E47" s="23" t="e">
        <f>VLOOKUP($N47,УЧАСТНИКИ!$A$2:$L$1099,5,FALSE)</f>
        <v>#N/A</v>
      </c>
      <c r="F47" s="24" t="e">
        <f>VLOOKUP($N47,УЧАСТНИКИ!$A$2:$L$1099,7,FALSE)</f>
        <v>#N/A</v>
      </c>
      <c r="G47" s="25" t="e">
        <f>VLOOKUP($N47,УЧАСТНИКИ!$A$2:$L$1099,11,FALSE)</f>
        <v>#N/A</v>
      </c>
      <c r="H47" s="26"/>
      <c r="I47" s="11">
        <f t="shared" si="2"/>
        <v>0</v>
      </c>
      <c r="J47" s="56"/>
      <c r="K47" s="27" t="str">
        <f t="shared" si="1"/>
        <v>МСМК</v>
      </c>
      <c r="L47" s="25" t="e">
        <f>VLOOKUP($N47,УЧАСТНИКИ!$A$2:$L$1099,9,FALSE)</f>
        <v>#N/A</v>
      </c>
      <c r="M47" s="23" t="e">
        <f>VLOOKUP($N47,УЧАСТНИКИ!$A$2:$L$1099,10,FALSE)</f>
        <v>#N/A</v>
      </c>
    </row>
    <row r="48" spans="1:13" ht="13.2" customHeight="1" x14ac:dyDescent="0.25">
      <c r="A48" s="35" t="s">
        <v>135</v>
      </c>
      <c r="B48" s="23" t="e">
        <f>VLOOKUP($N48,УЧАСТНИКИ!$A$2:$L$1099,3,FALSE)</f>
        <v>#N/A</v>
      </c>
      <c r="C48" s="24" t="e">
        <f>VLOOKUP($N48,УЧАСТНИКИ!$A$2:$L$1099,4,FALSE)</f>
        <v>#N/A</v>
      </c>
      <c r="D48" s="24" t="e">
        <f>VLOOKUP($N48,УЧАСТНИКИ!$A$2:$L$1099,8,FALSE)</f>
        <v>#N/A</v>
      </c>
      <c r="E48" s="23" t="e">
        <f>VLOOKUP($N48,УЧАСТНИКИ!$A$2:$L$1099,5,FALSE)</f>
        <v>#N/A</v>
      </c>
      <c r="F48" s="24" t="e">
        <f>VLOOKUP($N48,УЧАСТНИКИ!$A$2:$L$1099,7,FALSE)</f>
        <v>#N/A</v>
      </c>
      <c r="G48" s="25" t="e">
        <f>VLOOKUP($N48,УЧАСТНИКИ!$A$2:$L$1099,11,FALSE)</f>
        <v>#N/A</v>
      </c>
      <c r="H48" s="26"/>
      <c r="I48" s="11">
        <f t="shared" si="2"/>
        <v>0</v>
      </c>
      <c r="J48" s="56"/>
      <c r="K48" s="27" t="str">
        <f t="shared" si="1"/>
        <v>МСМК</v>
      </c>
      <c r="L48" s="25" t="e">
        <f>VLOOKUP($N48,УЧАСТНИКИ!$A$2:$L$1099,9,FALSE)</f>
        <v>#N/A</v>
      </c>
      <c r="M48" s="23" t="e">
        <f>VLOOKUP($N48,УЧАСТНИКИ!$A$2:$L$1099,10,FALSE)</f>
        <v>#N/A</v>
      </c>
    </row>
    <row r="49" spans="1:13" ht="13.2" customHeight="1" x14ac:dyDescent="0.25">
      <c r="A49" s="35" t="s">
        <v>136</v>
      </c>
      <c r="B49" s="23" t="e">
        <f>VLOOKUP($N49,УЧАСТНИКИ!$A$2:$L$1099,3,FALSE)</f>
        <v>#N/A</v>
      </c>
      <c r="C49" s="24" t="e">
        <f>VLOOKUP($N49,УЧАСТНИКИ!$A$2:$L$1099,4,FALSE)</f>
        <v>#N/A</v>
      </c>
      <c r="D49" s="24" t="e">
        <f>VLOOKUP($N49,УЧАСТНИКИ!$A$2:$L$1099,8,FALSE)</f>
        <v>#N/A</v>
      </c>
      <c r="E49" s="23" t="e">
        <f>VLOOKUP($N49,УЧАСТНИКИ!$A$2:$L$1099,5,FALSE)</f>
        <v>#N/A</v>
      </c>
      <c r="F49" s="24" t="e">
        <f>VLOOKUP($N49,УЧАСТНИКИ!$A$2:$L$1099,7,FALSE)</f>
        <v>#N/A</v>
      </c>
      <c r="G49" s="25" t="e">
        <f>VLOOKUP($N49,УЧАСТНИКИ!$A$2:$L$1099,11,FALSE)</f>
        <v>#N/A</v>
      </c>
      <c r="H49" s="26"/>
      <c r="I49" s="11">
        <f t="shared" si="2"/>
        <v>0</v>
      </c>
      <c r="J49" s="56"/>
      <c r="K49" s="27" t="str">
        <f t="shared" si="1"/>
        <v>МСМК</v>
      </c>
      <c r="L49" s="25" t="e">
        <f>VLOOKUP($N49,УЧАСТНИКИ!$A$2:$L$1099,9,FALSE)</f>
        <v>#N/A</v>
      </c>
      <c r="M49" s="23" t="e">
        <f>VLOOKUP($N49,УЧАСТНИКИ!$A$2:$L$1099,10,FALSE)</f>
        <v>#N/A</v>
      </c>
    </row>
    <row r="50" spans="1:13" ht="13.2" customHeight="1" x14ac:dyDescent="0.25">
      <c r="A50" s="35" t="s">
        <v>137</v>
      </c>
      <c r="B50" s="23" t="e">
        <f>VLOOKUP($N50,УЧАСТНИКИ!$A$2:$L$1099,3,FALSE)</f>
        <v>#N/A</v>
      </c>
      <c r="C50" s="24" t="e">
        <f>VLOOKUP($N50,УЧАСТНИКИ!$A$2:$L$1099,4,FALSE)</f>
        <v>#N/A</v>
      </c>
      <c r="D50" s="24" t="e">
        <f>VLOOKUP($N50,УЧАСТНИКИ!$A$2:$L$1099,8,FALSE)</f>
        <v>#N/A</v>
      </c>
      <c r="E50" s="23" t="e">
        <f>VLOOKUP($N50,УЧАСТНИКИ!$A$2:$L$1099,5,FALSE)</f>
        <v>#N/A</v>
      </c>
      <c r="F50" s="24" t="e">
        <f>VLOOKUP($N50,УЧАСТНИКИ!$A$2:$L$1099,7,FALSE)</f>
        <v>#N/A</v>
      </c>
      <c r="G50" s="25" t="e">
        <f>VLOOKUP($N50,УЧАСТНИКИ!$A$2:$L$1099,11,FALSE)</f>
        <v>#N/A</v>
      </c>
      <c r="H50" s="26"/>
      <c r="I50" s="11">
        <f t="shared" si="2"/>
        <v>0</v>
      </c>
      <c r="J50" s="56"/>
      <c r="K50" s="27" t="str">
        <f t="shared" si="1"/>
        <v>МСМК</v>
      </c>
      <c r="L50" s="25" t="e">
        <f>VLOOKUP($N50,УЧАСТНИКИ!$A$2:$L$1099,9,FALSE)</f>
        <v>#N/A</v>
      </c>
      <c r="M50" s="23" t="e">
        <f>VLOOKUP($N50,УЧАСТНИКИ!$A$2:$L$1099,10,FALSE)</f>
        <v>#N/A</v>
      </c>
    </row>
    <row r="51" spans="1:13" ht="13.2" customHeight="1" x14ac:dyDescent="0.25">
      <c r="A51" s="35" t="s">
        <v>138</v>
      </c>
      <c r="B51" s="23" t="e">
        <f>VLOOKUP($N51,УЧАСТНИКИ!$A$2:$L$1099,3,FALSE)</f>
        <v>#N/A</v>
      </c>
      <c r="C51" s="24" t="e">
        <f>VLOOKUP($N51,УЧАСТНИКИ!$A$2:$L$1099,4,FALSE)</f>
        <v>#N/A</v>
      </c>
      <c r="D51" s="24" t="e">
        <f>VLOOKUP($N51,УЧАСТНИКИ!$A$2:$L$1099,8,FALSE)</f>
        <v>#N/A</v>
      </c>
      <c r="E51" s="23" t="e">
        <f>VLOOKUP($N51,УЧАСТНИКИ!$A$2:$L$1099,5,FALSE)</f>
        <v>#N/A</v>
      </c>
      <c r="F51" s="24" t="e">
        <f>VLOOKUP($N51,УЧАСТНИКИ!$A$2:$L$1099,7,FALSE)</f>
        <v>#N/A</v>
      </c>
      <c r="G51" s="25" t="e">
        <f>VLOOKUP($N51,УЧАСТНИКИ!$A$2:$L$1099,11,FALSE)</f>
        <v>#N/A</v>
      </c>
      <c r="H51" s="26"/>
      <c r="I51" s="11">
        <f t="shared" si="2"/>
        <v>0</v>
      </c>
      <c r="J51" s="56"/>
      <c r="K51" s="27" t="str">
        <f t="shared" si="1"/>
        <v>МСМК</v>
      </c>
      <c r="L51" s="25" t="e">
        <f>VLOOKUP($N51,УЧАСТНИКИ!$A$2:$L$1099,9,FALSE)</f>
        <v>#N/A</v>
      </c>
      <c r="M51" s="23" t="e">
        <f>VLOOKUP($N51,УЧАСТНИКИ!$A$2:$L$1099,10,FALSE)</f>
        <v>#N/A</v>
      </c>
    </row>
    <row r="52" spans="1:13" ht="13.2" customHeight="1" x14ac:dyDescent="0.25">
      <c r="A52" s="35" t="s">
        <v>139</v>
      </c>
      <c r="B52" s="23" t="e">
        <f>VLOOKUP($N52,УЧАСТНИКИ!$A$2:$L$1099,3,FALSE)</f>
        <v>#N/A</v>
      </c>
      <c r="C52" s="24" t="e">
        <f>VLOOKUP($N52,УЧАСТНИКИ!$A$2:$L$1099,4,FALSE)</f>
        <v>#N/A</v>
      </c>
      <c r="D52" s="24" t="e">
        <f>VLOOKUP($N52,УЧАСТНИКИ!$A$2:$L$1099,8,FALSE)</f>
        <v>#N/A</v>
      </c>
      <c r="E52" s="23" t="e">
        <f>VLOOKUP($N52,УЧАСТНИКИ!$A$2:$L$1099,5,FALSE)</f>
        <v>#N/A</v>
      </c>
      <c r="F52" s="24" t="e">
        <f>VLOOKUP($N52,УЧАСТНИКИ!$A$2:$L$1099,7,FALSE)</f>
        <v>#N/A</v>
      </c>
      <c r="G52" s="25" t="e">
        <f>VLOOKUP($N52,УЧАСТНИКИ!$A$2:$L$1099,11,FALSE)</f>
        <v>#N/A</v>
      </c>
      <c r="H52" s="26"/>
      <c r="I52" s="11">
        <f t="shared" si="2"/>
        <v>0</v>
      </c>
      <c r="J52" s="56"/>
      <c r="K52" s="27" t="str">
        <f t="shared" si="1"/>
        <v>МСМК</v>
      </c>
      <c r="L52" s="25" t="e">
        <f>VLOOKUP($N52,УЧАСТНИКИ!$A$2:$L$1099,9,FALSE)</f>
        <v>#N/A</v>
      </c>
      <c r="M52" s="23" t="e">
        <f>VLOOKUP($N52,УЧАСТНИКИ!$A$2:$L$1099,10,FALSE)</f>
        <v>#N/A</v>
      </c>
    </row>
    <row r="53" spans="1:13" ht="13.2" customHeight="1" x14ac:dyDescent="0.25">
      <c r="A53" s="35" t="s">
        <v>140</v>
      </c>
      <c r="B53" s="23" t="e">
        <f>VLOOKUP($N53,УЧАСТНИКИ!$A$2:$L$1099,3,FALSE)</f>
        <v>#N/A</v>
      </c>
      <c r="C53" s="24" t="e">
        <f>VLOOKUP($N53,УЧАСТНИКИ!$A$2:$L$1099,4,FALSE)</f>
        <v>#N/A</v>
      </c>
      <c r="D53" s="24" t="e">
        <f>VLOOKUP($N53,УЧАСТНИКИ!$A$2:$L$1099,8,FALSE)</f>
        <v>#N/A</v>
      </c>
      <c r="E53" s="23" t="e">
        <f>VLOOKUP($N53,УЧАСТНИКИ!$A$2:$L$1099,5,FALSE)</f>
        <v>#N/A</v>
      </c>
      <c r="F53" s="24" t="e">
        <f>VLOOKUP($N53,УЧАСТНИКИ!$A$2:$L$1099,7,FALSE)</f>
        <v>#N/A</v>
      </c>
      <c r="G53" s="25" t="e">
        <f>VLOOKUP($N53,УЧАСТНИКИ!$A$2:$L$1099,11,FALSE)</f>
        <v>#N/A</v>
      </c>
      <c r="H53" s="26"/>
      <c r="I53" s="11">
        <f t="shared" si="2"/>
        <v>0</v>
      </c>
      <c r="J53" s="56"/>
      <c r="K53" s="27" t="str">
        <f t="shared" si="1"/>
        <v>МСМК</v>
      </c>
      <c r="L53" s="25" t="e">
        <f>VLOOKUP($N53,УЧАСТНИКИ!$A$2:$L$1099,9,FALSE)</f>
        <v>#N/A</v>
      </c>
      <c r="M53" s="23" t="e">
        <f>VLOOKUP($N53,УЧАСТНИКИ!$A$2:$L$1099,10,FALSE)</f>
        <v>#N/A</v>
      </c>
    </row>
    <row r="54" spans="1:13" ht="13.2" customHeight="1" x14ac:dyDescent="0.25">
      <c r="A54" s="35" t="s">
        <v>141</v>
      </c>
      <c r="B54" s="23" t="e">
        <f>VLOOKUP($N54,УЧАСТНИКИ!$A$2:$L$1099,3,FALSE)</f>
        <v>#N/A</v>
      </c>
      <c r="C54" s="24" t="e">
        <f>VLOOKUP($N54,УЧАСТНИКИ!$A$2:$L$1099,4,FALSE)</f>
        <v>#N/A</v>
      </c>
      <c r="D54" s="24" t="e">
        <f>VLOOKUP($N54,УЧАСТНИКИ!$A$2:$L$1099,8,FALSE)</f>
        <v>#N/A</v>
      </c>
      <c r="E54" s="23" t="e">
        <f>VLOOKUP($N54,УЧАСТНИКИ!$A$2:$L$1099,5,FALSE)</f>
        <v>#N/A</v>
      </c>
      <c r="F54" s="24" t="e">
        <f>VLOOKUP($N54,УЧАСТНИКИ!$A$2:$L$1099,7,FALSE)</f>
        <v>#N/A</v>
      </c>
      <c r="G54" s="25" t="e">
        <f>VLOOKUP($N54,УЧАСТНИКИ!$A$2:$L$1099,11,FALSE)</f>
        <v>#N/A</v>
      </c>
      <c r="H54" s="26"/>
      <c r="I54" s="11">
        <f t="shared" si="2"/>
        <v>0</v>
      </c>
      <c r="J54" s="56"/>
      <c r="K54" s="27" t="str">
        <f t="shared" si="1"/>
        <v>МСМК</v>
      </c>
      <c r="L54" s="25" t="e">
        <f>VLOOKUP($N54,УЧАСТНИКИ!$A$2:$L$1099,9,FALSE)</f>
        <v>#N/A</v>
      </c>
      <c r="M54" s="23" t="e">
        <f>VLOOKUP($N54,УЧАСТНИКИ!$A$2:$L$1099,10,FALSE)</f>
        <v>#N/A</v>
      </c>
    </row>
    <row r="55" spans="1:13" ht="13.2" customHeight="1" x14ac:dyDescent="0.25">
      <c r="A55" s="35" t="s">
        <v>142</v>
      </c>
      <c r="B55" s="23" t="e">
        <f>VLOOKUP($N55,УЧАСТНИКИ!$A$2:$L$1099,3,FALSE)</f>
        <v>#N/A</v>
      </c>
      <c r="C55" s="24" t="e">
        <f>VLOOKUP($N55,УЧАСТНИКИ!$A$2:$L$1099,4,FALSE)</f>
        <v>#N/A</v>
      </c>
      <c r="D55" s="24" t="e">
        <f>VLOOKUP($N55,УЧАСТНИКИ!$A$2:$L$1099,8,FALSE)</f>
        <v>#N/A</v>
      </c>
      <c r="E55" s="23" t="e">
        <f>VLOOKUP($N55,УЧАСТНИКИ!$A$2:$L$1099,5,FALSE)</f>
        <v>#N/A</v>
      </c>
      <c r="F55" s="24" t="e">
        <f>VLOOKUP($N55,УЧАСТНИКИ!$A$2:$L$1099,7,FALSE)</f>
        <v>#N/A</v>
      </c>
      <c r="G55" s="25" t="e">
        <f>VLOOKUP($N55,УЧАСТНИКИ!$A$2:$L$1099,11,FALSE)</f>
        <v>#N/A</v>
      </c>
      <c r="H55" s="26"/>
      <c r="I55" s="11">
        <f t="shared" si="2"/>
        <v>0</v>
      </c>
      <c r="J55" s="56"/>
      <c r="K55" s="27" t="str">
        <f t="shared" si="1"/>
        <v>МСМК</v>
      </c>
      <c r="L55" s="25" t="e">
        <f>VLOOKUP($N55,УЧАСТНИКИ!$A$2:$L$1099,9,FALSE)</f>
        <v>#N/A</v>
      </c>
      <c r="M55" s="23" t="e">
        <f>VLOOKUP($N55,УЧАСТНИКИ!$A$2:$L$1099,10,FALSE)</f>
        <v>#N/A</v>
      </c>
    </row>
    <row r="56" spans="1:13" ht="13.2" customHeight="1" x14ac:dyDescent="0.25">
      <c r="A56" s="35" t="s">
        <v>143</v>
      </c>
      <c r="B56" s="23" t="e">
        <f>VLOOKUP($N56,УЧАСТНИКИ!$A$2:$L$1099,3,FALSE)</f>
        <v>#N/A</v>
      </c>
      <c r="C56" s="24" t="e">
        <f>VLOOKUP($N56,УЧАСТНИКИ!$A$2:$L$1099,4,FALSE)</f>
        <v>#N/A</v>
      </c>
      <c r="D56" s="24" t="e">
        <f>VLOOKUP($N56,УЧАСТНИКИ!$A$2:$L$1099,8,FALSE)</f>
        <v>#N/A</v>
      </c>
      <c r="E56" s="23" t="e">
        <f>VLOOKUP($N56,УЧАСТНИКИ!$A$2:$L$1099,5,FALSE)</f>
        <v>#N/A</v>
      </c>
      <c r="F56" s="24" t="e">
        <f>VLOOKUP($N56,УЧАСТНИКИ!$A$2:$L$1099,7,FALSE)</f>
        <v>#N/A</v>
      </c>
      <c r="G56" s="25" t="e">
        <f>VLOOKUP($N56,УЧАСТНИКИ!$A$2:$L$1099,11,FALSE)</f>
        <v>#N/A</v>
      </c>
      <c r="H56" s="26"/>
      <c r="I56" s="11">
        <f t="shared" si="2"/>
        <v>0</v>
      </c>
      <c r="J56" s="56"/>
      <c r="K56" s="27" t="str">
        <f t="shared" si="1"/>
        <v>МСМК</v>
      </c>
      <c r="L56" s="25" t="e">
        <f>VLOOKUP($N56,УЧАСТНИКИ!$A$2:$L$1099,9,FALSE)</f>
        <v>#N/A</v>
      </c>
      <c r="M56" s="23" t="e">
        <f>VLOOKUP($N56,УЧАСТНИКИ!$A$2:$L$1099,10,FALSE)</f>
        <v>#N/A</v>
      </c>
    </row>
    <row r="57" spans="1:13" ht="13.2" customHeight="1" x14ac:dyDescent="0.25">
      <c r="A57" s="24"/>
      <c r="K57" s="27"/>
    </row>
    <row r="58" spans="1:13" ht="13.2" customHeight="1" x14ac:dyDescent="0.25">
      <c r="A58" s="24"/>
      <c r="K58" s="27"/>
    </row>
    <row r="59" spans="1:13" ht="13.2" customHeight="1" x14ac:dyDescent="0.25">
      <c r="A59" s="24"/>
    </row>
    <row r="60" spans="1:13" ht="13.2" customHeight="1" x14ac:dyDescent="0.25">
      <c r="A60" s="24"/>
    </row>
    <row r="61" spans="1:13" ht="13.2" customHeight="1" x14ac:dyDescent="0.25">
      <c r="A61" s="24"/>
    </row>
    <row r="62" spans="1:13" ht="13.2" customHeight="1" x14ac:dyDescent="0.25">
      <c r="A62" s="24"/>
    </row>
    <row r="63" spans="1:13" ht="13.2" customHeight="1" x14ac:dyDescent="0.25">
      <c r="A63" s="24"/>
    </row>
    <row r="64" spans="1:13" ht="13.2" customHeight="1" x14ac:dyDescent="0.25">
      <c r="A64" s="24"/>
    </row>
    <row r="65" spans="1:1" ht="13.2" customHeight="1" x14ac:dyDescent="0.25">
      <c r="A65" s="24"/>
    </row>
    <row r="66" spans="1:1" ht="13.2" customHeight="1" x14ac:dyDescent="0.25">
      <c r="A66" s="24"/>
    </row>
    <row r="67" spans="1:1" ht="13.2" customHeight="1" x14ac:dyDescent="0.25">
      <c r="A67" s="24"/>
    </row>
    <row r="68" spans="1:1" ht="13.2" customHeight="1" x14ac:dyDescent="0.25">
      <c r="A68" s="24"/>
    </row>
    <row r="69" spans="1:1" ht="13.2" customHeight="1" x14ac:dyDescent="0.25">
      <c r="A69" s="24"/>
    </row>
    <row r="70" spans="1:1" ht="13.2" customHeight="1" x14ac:dyDescent="0.25">
      <c r="A70" s="24"/>
    </row>
    <row r="71" spans="1:1" ht="13.2" customHeight="1" x14ac:dyDescent="0.25">
      <c r="A71" s="24"/>
    </row>
    <row r="72" spans="1:1" ht="13.2" customHeight="1" x14ac:dyDescent="0.25">
      <c r="A72" s="24"/>
    </row>
    <row r="73" spans="1:1" ht="13.2" customHeight="1" x14ac:dyDescent="0.25">
      <c r="A73" s="24"/>
    </row>
    <row r="74" spans="1:1" ht="13.2" customHeight="1" x14ac:dyDescent="0.25">
      <c r="A74" s="24"/>
    </row>
    <row r="75" spans="1:1" ht="13.2" customHeight="1" x14ac:dyDescent="0.25">
      <c r="A75" s="24"/>
    </row>
    <row r="76" spans="1:1" ht="13.2" customHeight="1" x14ac:dyDescent="0.25">
      <c r="A76" s="24"/>
    </row>
    <row r="77" spans="1:1" ht="13.2" customHeight="1" x14ac:dyDescent="0.25">
      <c r="A77" s="24"/>
    </row>
    <row r="78" spans="1:1" ht="13.2" customHeight="1" x14ac:dyDescent="0.25">
      <c r="A78" s="24"/>
    </row>
    <row r="79" spans="1:1" ht="13.2" customHeight="1" x14ac:dyDescent="0.25">
      <c r="A79" s="24"/>
    </row>
    <row r="80" spans="1:1" ht="13.2" customHeight="1" x14ac:dyDescent="0.25">
      <c r="A80" s="24"/>
    </row>
    <row r="81" spans="1:1" ht="13.2" customHeight="1" x14ac:dyDescent="0.25">
      <c r="A81" s="24"/>
    </row>
    <row r="82" spans="1:1" ht="13.2" customHeight="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13">
    <mergeCell ref="A1:M1"/>
    <mergeCell ref="A2:M2"/>
    <mergeCell ref="A3:M3"/>
    <mergeCell ref="F10:G10"/>
    <mergeCell ref="I9:K9"/>
    <mergeCell ref="A10:B10"/>
    <mergeCell ref="F9:G9"/>
    <mergeCell ref="A4:M4"/>
    <mergeCell ref="A9:B9"/>
    <mergeCell ref="A5:M5"/>
    <mergeCell ref="A6:M6"/>
    <mergeCell ref="A7:M7"/>
    <mergeCell ref="A8:M8"/>
  </mergeCells>
  <phoneticPr fontId="1" type="noConversion"/>
  <printOptions horizontalCentered="1"/>
  <pageMargins left="0" right="0" top="0.78740157480314965" bottom="0.19685039370078741" header="0" footer="0.51181102362204722"/>
  <pageSetup paperSize="9" scale="75" orientation="landscape" horizontalDpi="300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indexed="15"/>
  </sheetPr>
  <dimension ref="A1:W101"/>
  <sheetViews>
    <sheetView view="pageBreakPreview" zoomScale="70" zoomScaleNormal="80" zoomScaleSheetLayoutView="70" workbookViewId="0">
      <selection activeCell="G32" sqref="G32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1.5546875" style="8" hidden="1" customWidth="1"/>
    <col min="7" max="7" width="44.33203125" style="8" customWidth="1"/>
    <col min="8" max="8" width="15" style="8" hidden="1" customWidth="1" outlineLevel="1"/>
    <col min="9" max="9" width="9.6640625" style="12" customWidth="1" collapsed="1"/>
    <col min="10" max="10" width="10.5546875" style="8" customWidth="1"/>
    <col min="11" max="11" width="8.44140625" style="16" customWidth="1"/>
    <col min="12" max="12" width="31.44140625" style="8" customWidth="1"/>
    <col min="13" max="23" width="8.33203125" style="8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S1" s="9"/>
      <c r="T1" s="9"/>
      <c r="U1" s="10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S2" s="9"/>
      <c r="T2" s="9"/>
      <c r="U2" s="10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S3" s="9"/>
      <c r="T3" s="9"/>
      <c r="U3" s="10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S4" s="9"/>
      <c r="T4" s="9"/>
      <c r="U4" s="10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161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S7" s="9"/>
      <c r="T7" s="9"/>
      <c r="U7" s="10"/>
    </row>
    <row r="8" spans="1:23" ht="15.6" x14ac:dyDescent="0.25">
      <c r="A8" s="332" t="s">
        <v>194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S8" s="9"/>
      <c r="T8" s="9"/>
      <c r="U8" s="10"/>
    </row>
    <row r="9" spans="1:23" ht="12.75" customHeight="1" x14ac:dyDescent="0.25">
      <c r="A9" s="323" t="s">
        <v>216</v>
      </c>
      <c r="B9" s="323"/>
      <c r="D9" s="13"/>
      <c r="E9" s="14"/>
      <c r="F9" s="330"/>
      <c r="G9" s="330"/>
      <c r="H9" s="15"/>
      <c r="I9" s="331"/>
      <c r="J9" s="331"/>
      <c r="S9" s="9"/>
      <c r="T9" s="9"/>
      <c r="U9" s="10"/>
    </row>
    <row r="10" spans="1:23" ht="12.75" customHeight="1" x14ac:dyDescent="0.25">
      <c r="A10" s="323" t="s">
        <v>236</v>
      </c>
      <c r="B10" s="323"/>
      <c r="D10" s="13"/>
      <c r="E10" s="14"/>
      <c r="F10" s="329"/>
      <c r="G10" s="329"/>
      <c r="H10" s="13"/>
      <c r="I10" s="20"/>
      <c r="J10" s="20"/>
      <c r="K10" s="52"/>
      <c r="L10" s="20" t="str">
        <f>d_5</f>
        <v>г. Сочи, ул. Бзугу 2, ст. им. Славы Метревели</v>
      </c>
      <c r="S10" s="9"/>
      <c r="T10" s="9"/>
      <c r="U10" s="10"/>
    </row>
    <row r="11" spans="1:23" ht="13.5" customHeight="1" thickBot="1" x14ac:dyDescent="0.3">
      <c r="A11" s="19" t="s">
        <v>210</v>
      </c>
      <c r="E11" s="13"/>
      <c r="G11" s="63"/>
      <c r="H11" s="13"/>
      <c r="I11" s="138" t="s">
        <v>70</v>
      </c>
      <c r="J11" s="20" t="str">
        <f>d_2</f>
        <v>29.05.2019г.</v>
      </c>
      <c r="K11" s="52">
        <v>0.35416666666666669</v>
      </c>
      <c r="L11" s="19" t="str">
        <f>d_6</f>
        <v>t° +17 вл. 91%</v>
      </c>
      <c r="M11" s="8" t="s">
        <v>14</v>
      </c>
      <c r="O11" s="21" t="s">
        <v>105</v>
      </c>
      <c r="P11" s="21" t="s">
        <v>106</v>
      </c>
      <c r="Q11" s="21" t="s">
        <v>107</v>
      </c>
      <c r="R11" s="21">
        <v>1</v>
      </c>
      <c r="S11" s="21">
        <v>2</v>
      </c>
      <c r="T11" s="21" t="s">
        <v>44</v>
      </c>
      <c r="U11" s="21" t="s">
        <v>108</v>
      </c>
      <c r="V11" s="21" t="s">
        <v>109</v>
      </c>
      <c r="W11" s="21" t="s">
        <v>110</v>
      </c>
    </row>
    <row r="12" spans="1:23" ht="28.95" customHeight="1" thickBot="1" x14ac:dyDescent="0.3">
      <c r="A12" s="44" t="s">
        <v>9</v>
      </c>
      <c r="B12" s="45" t="s">
        <v>58</v>
      </c>
      <c r="C12" s="45" t="s">
        <v>17</v>
      </c>
      <c r="D12" s="45" t="s">
        <v>10</v>
      </c>
      <c r="E12" s="45" t="s">
        <v>90</v>
      </c>
      <c r="F12" s="46" t="s">
        <v>94</v>
      </c>
      <c r="G12" s="43" t="s">
        <v>148</v>
      </c>
      <c r="H12" s="62"/>
      <c r="I12" s="46" t="s">
        <v>18</v>
      </c>
      <c r="J12" s="45" t="s">
        <v>145</v>
      </c>
      <c r="K12" s="45" t="s">
        <v>13</v>
      </c>
      <c r="L12" s="47" t="s">
        <v>146</v>
      </c>
      <c r="O12" s="145">
        <v>40674</v>
      </c>
      <c r="P12" s="146">
        <v>41824</v>
      </c>
      <c r="Q12" s="146">
        <v>43624</v>
      </c>
      <c r="R12" s="146">
        <v>45724</v>
      </c>
      <c r="S12" s="146">
        <v>51924</v>
      </c>
      <c r="T12" s="146">
        <v>54524</v>
      </c>
      <c r="U12" s="146">
        <v>61624</v>
      </c>
      <c r="V12" s="146">
        <v>65024</v>
      </c>
      <c r="W12" s="147">
        <v>73024</v>
      </c>
    </row>
    <row r="13" spans="1:23" ht="13.2" customHeight="1" x14ac:dyDescent="0.25">
      <c r="A13" s="35" t="s">
        <v>42</v>
      </c>
      <c r="B13" s="23" t="e">
        <f>VLOOKUP($M13,УЧАСТНИКИ!$A$2:$L$1099,3,FALSE)</f>
        <v>#N/A</v>
      </c>
      <c r="C13" s="24" t="e">
        <f>VLOOKUP($M13,УЧАСТНИКИ!$A$2:$L$1099,4,FALSE)</f>
        <v>#N/A</v>
      </c>
      <c r="D13" s="24" t="e">
        <f>VLOOKUP($M13,УЧАСТНИКИ!$A$2:$L$1099,8,FALSE)</f>
        <v>#N/A</v>
      </c>
      <c r="E13" s="23" t="e">
        <f>VLOOKUP($M13,УЧАСТНИКИ!$A$2:$L$1099,5,FALSE)</f>
        <v>#N/A</v>
      </c>
      <c r="F13" s="24" t="e">
        <f>VLOOKUP($M13,УЧАСТНИКИ!$A$2:$L$1099,7,FALSE)</f>
        <v>#N/A</v>
      </c>
      <c r="G13" s="25" t="e">
        <f>VLOOKUP($M13,УЧАСТНИКИ!$A$2:$L$1099,11,FALSE)</f>
        <v>#N/A</v>
      </c>
      <c r="H13" s="38">
        <v>33824</v>
      </c>
      <c r="I13" s="11" t="str">
        <f>IF(H13=0,0,CONCATENATE(MID(H13,1,1),":",MID(H13,2,2),",",MID(H13,4,2)))</f>
        <v>3:38,24</v>
      </c>
      <c r="J13" s="27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K13" s="25" t="e">
        <f>VLOOKUP($M13,УЧАСТНИКИ!$A$2:$L$1099,9,FALSE)</f>
        <v>#N/A</v>
      </c>
      <c r="L13" s="23" t="e">
        <f>VLOOKUP($M13,УЧАСТНИКИ!$A$2:$L$1099,10,FALSE)</f>
        <v>#N/A</v>
      </c>
      <c r="M13" s="8" t="s">
        <v>101</v>
      </c>
    </row>
    <row r="14" spans="1:23" ht="13.2" customHeight="1" x14ac:dyDescent="0.25">
      <c r="A14" s="35" t="s">
        <v>43</v>
      </c>
      <c r="B14" s="23" t="e">
        <f>VLOOKUP($M14,УЧАСТНИКИ!$A$2:$L$1099,3,FALSE)</f>
        <v>#N/A</v>
      </c>
      <c r="C14" s="24" t="e">
        <f>VLOOKUP($M14,УЧАСТНИКИ!$A$2:$L$1099,4,FALSE)</f>
        <v>#N/A</v>
      </c>
      <c r="D14" s="24" t="e">
        <f>VLOOKUP($M14,УЧАСТНИКИ!$A$2:$L$1099,8,FALSE)</f>
        <v>#N/A</v>
      </c>
      <c r="E14" s="23" t="e">
        <f>VLOOKUP($M14,УЧАСТНИКИ!$A$2:$L$1099,5,FALSE)</f>
        <v>#N/A</v>
      </c>
      <c r="F14" s="24" t="e">
        <f>VLOOKUP($M14,УЧАСТНИКИ!$A$2:$L$1099,7,FALSE)</f>
        <v>#N/A</v>
      </c>
      <c r="G14" s="25" t="e">
        <f>VLOOKUP($M14,УЧАСТНИКИ!$A$2:$L$1099,11,FALSE)</f>
        <v>#N/A</v>
      </c>
      <c r="H14" s="26">
        <v>34624</v>
      </c>
      <c r="I14" s="11" t="str">
        <f t="shared" ref="I14:I32" si="0">IF(H14=0,0,CONCATENATE(MID(H14,1,1),":",MID(H14,2,2),",",MID(H14,4,2)))</f>
        <v>3:46,24</v>
      </c>
      <c r="J14" s="27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МСМК</v>
      </c>
      <c r="K14" s="25" t="e">
        <f>VLOOKUP($M14,УЧАСТНИКИ!$A$2:$L$1099,9,FALSE)</f>
        <v>#N/A</v>
      </c>
      <c r="L14" s="23" t="e">
        <f>VLOOKUP($M14,УЧАСТНИКИ!$A$2:$L$1099,10,FALSE)</f>
        <v>#N/A</v>
      </c>
    </row>
    <row r="15" spans="1:23" ht="13.2" customHeight="1" x14ac:dyDescent="0.25">
      <c r="A15" s="35" t="s">
        <v>44</v>
      </c>
      <c r="B15" s="23" t="e">
        <f>VLOOKUP($M15,УЧАСТНИКИ!$A$2:$L$1099,3,FALSE)</f>
        <v>#N/A</v>
      </c>
      <c r="C15" s="24" t="e">
        <f>VLOOKUP($M15,УЧАСТНИКИ!$A$2:$L$1099,4,FALSE)</f>
        <v>#N/A</v>
      </c>
      <c r="D15" s="24" t="e">
        <f>VLOOKUP($M15,УЧАСТНИКИ!$A$2:$L$1099,8,FALSE)</f>
        <v>#N/A</v>
      </c>
      <c r="E15" s="23" t="e">
        <f>VLOOKUP($M15,УЧАСТНИКИ!$A$2:$L$1099,5,FALSE)</f>
        <v>#N/A</v>
      </c>
      <c r="F15" s="24" t="e">
        <f>VLOOKUP($M15,УЧАСТНИКИ!$A$2:$L$1099,7,FALSE)</f>
        <v>#N/A</v>
      </c>
      <c r="G15" s="25" t="e">
        <f>VLOOKUP($M15,УЧАСТНИКИ!$A$2:$L$1099,11,FALSE)</f>
        <v>#N/A</v>
      </c>
      <c r="H15" s="26">
        <v>41024</v>
      </c>
      <c r="I15" s="11" t="str">
        <f t="shared" si="0"/>
        <v>4:10,24</v>
      </c>
      <c r="J15" s="27" t="str">
        <f t="shared" si="1"/>
        <v>МС</v>
      </c>
      <c r="K15" s="25" t="e">
        <f>VLOOKUP($M15,УЧАСТНИКИ!$A$2:$L$1099,9,FALSE)</f>
        <v>#N/A</v>
      </c>
      <c r="L15" s="23" t="e">
        <f>VLOOKUP($M15,УЧАСТНИКИ!$A$2:$L$1099,10,FALSE)</f>
        <v>#N/A</v>
      </c>
    </row>
    <row r="16" spans="1:23" ht="13.2" customHeight="1" x14ac:dyDescent="0.25">
      <c r="A16" s="35" t="s">
        <v>45</v>
      </c>
      <c r="B16" s="23" t="e">
        <f>VLOOKUP($M16,УЧАСТНИКИ!$A$2:$L$1099,3,FALSE)</f>
        <v>#N/A</v>
      </c>
      <c r="C16" s="24" t="e">
        <f>VLOOKUP($M16,УЧАСТНИКИ!$A$2:$L$1099,4,FALSE)</f>
        <v>#N/A</v>
      </c>
      <c r="D16" s="24" t="e">
        <f>VLOOKUP($M16,УЧАСТНИКИ!$A$2:$L$1099,8,FALSE)</f>
        <v>#N/A</v>
      </c>
      <c r="E16" s="23" t="e">
        <f>VLOOKUP($M16,УЧАСТНИКИ!$A$2:$L$1099,5,FALSE)</f>
        <v>#N/A</v>
      </c>
      <c r="F16" s="24" t="e">
        <f>VLOOKUP($M16,УЧАСТНИКИ!$A$2:$L$1099,7,FALSE)</f>
        <v>#N/A</v>
      </c>
      <c r="G16" s="25" t="e">
        <f>VLOOKUP($M16,УЧАСТНИКИ!$A$2:$L$1099,11,FALSE)</f>
        <v>#N/A</v>
      </c>
      <c r="H16" s="26">
        <v>41025</v>
      </c>
      <c r="I16" s="11" t="str">
        <f t="shared" si="0"/>
        <v>4:10,25</v>
      </c>
      <c r="J16" s="27" t="str">
        <f t="shared" si="1"/>
        <v>МС</v>
      </c>
      <c r="K16" s="25" t="e">
        <f>VLOOKUP($M16,УЧАСТНИКИ!$A$2:$L$1099,9,FALSE)</f>
        <v>#N/A</v>
      </c>
      <c r="L16" s="23" t="e">
        <f>VLOOKUP($M16,УЧАСТНИКИ!$A$2:$L$1099,10,FALSE)</f>
        <v>#N/A</v>
      </c>
      <c r="M16" s="28"/>
    </row>
    <row r="17" spans="1:13" ht="13.2" customHeight="1" x14ac:dyDescent="0.25">
      <c r="A17" s="35" t="s">
        <v>46</v>
      </c>
      <c r="B17" s="23" t="e">
        <f>VLOOKUP($M17,УЧАСТНИКИ!$A$2:$L$1099,3,FALSE)</f>
        <v>#N/A</v>
      </c>
      <c r="C17" s="24" t="e">
        <f>VLOOKUP($M17,УЧАСТНИКИ!$A$2:$L$1099,4,FALSE)</f>
        <v>#N/A</v>
      </c>
      <c r="D17" s="24" t="e">
        <f>VLOOKUP($M17,УЧАСТНИКИ!$A$2:$L$1099,8,FALSE)</f>
        <v>#N/A</v>
      </c>
      <c r="E17" s="23" t="e">
        <f>VLOOKUP($M17,УЧАСТНИКИ!$A$2:$L$1099,5,FALSE)</f>
        <v>#N/A</v>
      </c>
      <c r="F17" s="24" t="e">
        <f>VLOOKUP($M17,УЧАСТНИКИ!$A$2:$L$1099,7,FALSE)</f>
        <v>#N/A</v>
      </c>
      <c r="G17" s="25" t="e">
        <f>VLOOKUP($M17,УЧАСТНИКИ!$A$2:$L$1099,11,FALSE)</f>
        <v>#N/A</v>
      </c>
      <c r="H17" s="26"/>
      <c r="I17" s="11">
        <f t="shared" si="0"/>
        <v>0</v>
      </c>
      <c r="J17" s="27" t="str">
        <f t="shared" si="1"/>
        <v>МСМК</v>
      </c>
      <c r="K17" s="25" t="e">
        <f>VLOOKUP($M17,УЧАСТНИКИ!$A$2:$L$1099,9,FALSE)</f>
        <v>#N/A</v>
      </c>
      <c r="L17" s="23" t="e">
        <f>VLOOKUP($M17,УЧАСТНИКИ!$A$2:$L$1099,10,FALSE)</f>
        <v>#N/A</v>
      </c>
      <c r="M17" s="28"/>
    </row>
    <row r="18" spans="1:13" ht="13.2" customHeight="1" x14ac:dyDescent="0.25">
      <c r="A18" s="35" t="s">
        <v>47</v>
      </c>
      <c r="B18" s="23" t="e">
        <f>VLOOKUP($M18,УЧАСТНИКИ!$A$2:$L$1099,3,FALSE)</f>
        <v>#N/A</v>
      </c>
      <c r="C18" s="24" t="e">
        <f>VLOOKUP($M18,УЧАСТНИКИ!$A$2:$L$1099,4,FALSE)</f>
        <v>#N/A</v>
      </c>
      <c r="D18" s="24" t="e">
        <f>VLOOKUP($M18,УЧАСТНИКИ!$A$2:$L$1099,8,FALSE)</f>
        <v>#N/A</v>
      </c>
      <c r="E18" s="23" t="e">
        <f>VLOOKUP($M18,УЧАСТНИКИ!$A$2:$L$1099,5,FALSE)</f>
        <v>#N/A</v>
      </c>
      <c r="F18" s="24" t="e">
        <f>VLOOKUP($M18,УЧАСТНИКИ!$A$2:$L$1099,7,FALSE)</f>
        <v>#N/A</v>
      </c>
      <c r="G18" s="25" t="e">
        <f>VLOOKUP($M18,УЧАСТНИКИ!$A$2:$L$1099,11,FALSE)</f>
        <v>#N/A</v>
      </c>
      <c r="H18" s="26"/>
      <c r="I18" s="11">
        <f t="shared" si="0"/>
        <v>0</v>
      </c>
      <c r="J18" s="27" t="str">
        <f t="shared" si="1"/>
        <v>МСМК</v>
      </c>
      <c r="K18" s="25" t="e">
        <f>VLOOKUP($M18,УЧАСТНИКИ!$A$2:$L$1099,9,FALSE)</f>
        <v>#N/A</v>
      </c>
      <c r="L18" s="23" t="e">
        <f>VLOOKUP($M18,УЧАСТНИКИ!$A$2:$L$1099,10,FALSE)</f>
        <v>#N/A</v>
      </c>
      <c r="M18" s="28"/>
    </row>
    <row r="19" spans="1:13" ht="13.2" customHeight="1" x14ac:dyDescent="0.25">
      <c r="A19" s="35" t="s">
        <v>48</v>
      </c>
      <c r="B19" s="23" t="e">
        <f>VLOOKUP($M19,УЧАСТНИКИ!$A$2:$L$1099,3,FALSE)</f>
        <v>#N/A</v>
      </c>
      <c r="C19" s="24" t="e">
        <f>VLOOKUP($M19,УЧАСТНИКИ!$A$2:$L$1099,4,FALSE)</f>
        <v>#N/A</v>
      </c>
      <c r="D19" s="24" t="e">
        <f>VLOOKUP($M19,УЧАСТНИКИ!$A$2:$L$1099,8,FALSE)</f>
        <v>#N/A</v>
      </c>
      <c r="E19" s="23" t="e">
        <f>VLOOKUP($M19,УЧАСТНИКИ!$A$2:$L$1099,5,FALSE)</f>
        <v>#N/A</v>
      </c>
      <c r="F19" s="24" t="e">
        <f>VLOOKUP($M19,УЧАСТНИКИ!$A$2:$L$1099,7,FALSE)</f>
        <v>#N/A</v>
      </c>
      <c r="G19" s="25" t="e">
        <f>VLOOKUP($M19,УЧАСТНИКИ!$A$2:$L$1099,11,FALSE)</f>
        <v>#N/A</v>
      </c>
      <c r="H19" s="26"/>
      <c r="I19" s="11">
        <f t="shared" si="0"/>
        <v>0</v>
      </c>
      <c r="J19" s="27" t="str">
        <f t="shared" si="1"/>
        <v>МСМК</v>
      </c>
      <c r="K19" s="25" t="e">
        <f>VLOOKUP($M19,УЧАСТНИКИ!$A$2:$L$1099,9,FALSE)</f>
        <v>#N/A</v>
      </c>
      <c r="L19" s="23" t="e">
        <f>VLOOKUP($M19,УЧАСТНИКИ!$A$2:$L$1099,10,FALSE)</f>
        <v>#N/A</v>
      </c>
      <c r="M19" s="28"/>
    </row>
    <row r="20" spans="1:13" ht="13.2" customHeight="1" x14ac:dyDescent="0.25">
      <c r="A20" s="35" t="s">
        <v>71</v>
      </c>
      <c r="B20" s="23" t="e">
        <f>VLOOKUP($M20,УЧАСТНИКИ!$A$2:$L$1099,3,FALSE)</f>
        <v>#N/A</v>
      </c>
      <c r="C20" s="24" t="e">
        <f>VLOOKUP($M20,УЧАСТНИКИ!$A$2:$L$1099,4,FALSE)</f>
        <v>#N/A</v>
      </c>
      <c r="D20" s="24" t="e">
        <f>VLOOKUP($M20,УЧАСТНИКИ!$A$2:$L$1099,8,FALSE)</f>
        <v>#N/A</v>
      </c>
      <c r="E20" s="23" t="e">
        <f>VLOOKUP($M20,УЧАСТНИКИ!$A$2:$L$1099,5,FALSE)</f>
        <v>#N/A</v>
      </c>
      <c r="F20" s="24" t="e">
        <f>VLOOKUP($M20,УЧАСТНИКИ!$A$2:$L$1099,7,FALSE)</f>
        <v>#N/A</v>
      </c>
      <c r="G20" s="25" t="e">
        <f>VLOOKUP($M20,УЧАСТНИКИ!$A$2:$L$1099,11,FALSE)</f>
        <v>#N/A</v>
      </c>
      <c r="H20" s="26"/>
      <c r="I20" s="11">
        <f t="shared" si="0"/>
        <v>0</v>
      </c>
      <c r="J20" s="27" t="str">
        <f t="shared" si="1"/>
        <v>МСМК</v>
      </c>
      <c r="K20" s="25" t="e">
        <f>VLOOKUP($M20,УЧАСТНИКИ!$A$2:$L$1099,9,FALSE)</f>
        <v>#N/A</v>
      </c>
      <c r="L20" s="23" t="e">
        <f>VLOOKUP($M20,УЧАСТНИКИ!$A$2:$L$1099,10,FALSE)</f>
        <v>#N/A</v>
      </c>
      <c r="M20" s="28"/>
    </row>
    <row r="21" spans="1:13" ht="13.2" customHeight="1" x14ac:dyDescent="0.25">
      <c r="A21" s="35" t="s">
        <v>78</v>
      </c>
      <c r="B21" s="23" t="e">
        <f>VLOOKUP($M21,УЧАСТНИКИ!$A$2:$L$1099,3,FALSE)</f>
        <v>#N/A</v>
      </c>
      <c r="C21" s="24" t="e">
        <f>VLOOKUP($M21,УЧАСТНИКИ!$A$2:$L$1099,4,FALSE)</f>
        <v>#N/A</v>
      </c>
      <c r="D21" s="24" t="e">
        <f>VLOOKUP($M21,УЧАСТНИКИ!$A$2:$L$1099,8,FALSE)</f>
        <v>#N/A</v>
      </c>
      <c r="E21" s="23" t="e">
        <f>VLOOKUP($M21,УЧАСТНИКИ!$A$2:$L$1099,5,FALSE)</f>
        <v>#N/A</v>
      </c>
      <c r="F21" s="24" t="e">
        <f>VLOOKUP($M21,УЧАСТНИКИ!$A$2:$L$1099,7,FALSE)</f>
        <v>#N/A</v>
      </c>
      <c r="G21" s="25" t="e">
        <f>VLOOKUP($M21,УЧАСТНИКИ!$A$2:$L$1099,11,FALSE)</f>
        <v>#N/A</v>
      </c>
      <c r="H21" s="26"/>
      <c r="I21" s="11">
        <f t="shared" si="0"/>
        <v>0</v>
      </c>
      <c r="J21" s="27" t="str">
        <f t="shared" si="1"/>
        <v>МСМК</v>
      </c>
      <c r="K21" s="25" t="e">
        <f>VLOOKUP($M21,УЧАСТНИКИ!$A$2:$L$1099,9,FALSE)</f>
        <v>#N/A</v>
      </c>
      <c r="L21" s="23" t="e">
        <f>VLOOKUP($M21,УЧАСТНИКИ!$A$2:$L$1099,10,FALSE)</f>
        <v>#N/A</v>
      </c>
    </row>
    <row r="22" spans="1:13" ht="13.2" customHeight="1" x14ac:dyDescent="0.25">
      <c r="A22" s="35" t="s">
        <v>77</v>
      </c>
      <c r="B22" s="23" t="e">
        <f>VLOOKUP($M22,УЧАСТНИКИ!$A$2:$L$1099,3,FALSE)</f>
        <v>#N/A</v>
      </c>
      <c r="C22" s="24" t="e">
        <f>VLOOKUP($M22,УЧАСТНИКИ!$A$2:$L$1099,4,FALSE)</f>
        <v>#N/A</v>
      </c>
      <c r="D22" s="24" t="e">
        <f>VLOOKUP($M22,УЧАСТНИКИ!$A$2:$L$1099,8,FALSE)</f>
        <v>#N/A</v>
      </c>
      <c r="E22" s="23" t="e">
        <f>VLOOKUP($M22,УЧАСТНИКИ!$A$2:$L$1099,5,FALSE)</f>
        <v>#N/A</v>
      </c>
      <c r="F22" s="24" t="e">
        <f>VLOOKUP($M22,УЧАСТНИКИ!$A$2:$L$1099,7,FALSE)</f>
        <v>#N/A</v>
      </c>
      <c r="G22" s="25" t="e">
        <f>VLOOKUP($M22,УЧАСТНИКИ!$A$2:$L$1099,11,FALSE)</f>
        <v>#N/A</v>
      </c>
      <c r="H22" s="26"/>
      <c r="I22" s="11">
        <f t="shared" si="0"/>
        <v>0</v>
      </c>
      <c r="J22" s="27" t="str">
        <f t="shared" si="1"/>
        <v>МСМК</v>
      </c>
      <c r="K22" s="25" t="e">
        <f>VLOOKUP($M22,УЧАСТНИКИ!$A$2:$L$1099,9,FALSE)</f>
        <v>#N/A</v>
      </c>
      <c r="L22" s="23" t="e">
        <f>VLOOKUP($M22,УЧАСТНИКИ!$A$2:$L$1099,10,FALSE)</f>
        <v>#N/A</v>
      </c>
    </row>
    <row r="23" spans="1:13" ht="13.2" customHeight="1" x14ac:dyDescent="0.25">
      <c r="A23" s="35" t="s">
        <v>76</v>
      </c>
      <c r="B23" s="23" t="e">
        <f>VLOOKUP($M23,УЧАСТНИКИ!$A$2:$L$1099,3,FALSE)</f>
        <v>#N/A</v>
      </c>
      <c r="C23" s="24" t="e">
        <f>VLOOKUP($M23,УЧАСТНИКИ!$A$2:$L$1099,4,FALSE)</f>
        <v>#N/A</v>
      </c>
      <c r="D23" s="24" t="e">
        <f>VLOOKUP($M23,УЧАСТНИКИ!$A$2:$L$1099,8,FALSE)</f>
        <v>#N/A</v>
      </c>
      <c r="E23" s="23" t="e">
        <f>VLOOKUP($M23,УЧАСТНИКИ!$A$2:$L$1099,5,FALSE)</f>
        <v>#N/A</v>
      </c>
      <c r="F23" s="24" t="e">
        <f>VLOOKUP($M23,УЧАСТНИКИ!$A$2:$L$1099,7,FALSE)</f>
        <v>#N/A</v>
      </c>
      <c r="G23" s="25" t="e">
        <f>VLOOKUP($M23,УЧАСТНИКИ!$A$2:$L$1099,11,FALSE)</f>
        <v>#N/A</v>
      </c>
      <c r="H23" s="26"/>
      <c r="I23" s="11">
        <f t="shared" si="0"/>
        <v>0</v>
      </c>
      <c r="J23" s="27" t="str">
        <f t="shared" si="1"/>
        <v>МСМК</v>
      </c>
      <c r="K23" s="25" t="e">
        <f>VLOOKUP($M23,УЧАСТНИКИ!$A$2:$L$1099,9,FALSE)</f>
        <v>#N/A</v>
      </c>
      <c r="L23" s="23" t="e">
        <f>VLOOKUP($M23,УЧАСТНИКИ!$A$2:$L$1099,10,FALSE)</f>
        <v>#N/A</v>
      </c>
    </row>
    <row r="24" spans="1:13" ht="13.2" customHeight="1" x14ac:dyDescent="0.25">
      <c r="A24" s="35" t="s">
        <v>75</v>
      </c>
      <c r="B24" s="23" t="e">
        <f>VLOOKUP($M24,УЧАСТНИКИ!$A$2:$L$1099,3,FALSE)</f>
        <v>#N/A</v>
      </c>
      <c r="C24" s="24" t="e">
        <f>VLOOKUP($M24,УЧАСТНИКИ!$A$2:$L$1099,4,FALSE)</f>
        <v>#N/A</v>
      </c>
      <c r="D24" s="24" t="e">
        <f>VLOOKUP($M24,УЧАСТНИКИ!$A$2:$L$1099,8,FALSE)</f>
        <v>#N/A</v>
      </c>
      <c r="E24" s="23" t="e">
        <f>VLOOKUP($M24,УЧАСТНИКИ!$A$2:$L$1099,5,FALSE)</f>
        <v>#N/A</v>
      </c>
      <c r="F24" s="24" t="e">
        <f>VLOOKUP($M24,УЧАСТНИКИ!$A$2:$L$1099,7,FALSE)</f>
        <v>#N/A</v>
      </c>
      <c r="G24" s="25" t="e">
        <f>VLOOKUP($M24,УЧАСТНИКИ!$A$2:$L$1099,11,FALSE)</f>
        <v>#N/A</v>
      </c>
      <c r="H24" s="26"/>
      <c r="I24" s="11">
        <f t="shared" si="0"/>
        <v>0</v>
      </c>
      <c r="J24" s="27" t="str">
        <f t="shared" si="1"/>
        <v>МСМК</v>
      </c>
      <c r="K24" s="25" t="e">
        <f>VLOOKUP($M24,УЧАСТНИКИ!$A$2:$L$1099,9,FALSE)</f>
        <v>#N/A</v>
      </c>
      <c r="L24" s="23" t="e">
        <f>VLOOKUP($M24,УЧАСТНИКИ!$A$2:$L$1099,10,FALSE)</f>
        <v>#N/A</v>
      </c>
    </row>
    <row r="25" spans="1:13" ht="13.2" customHeight="1" x14ac:dyDescent="0.25">
      <c r="A25" s="35" t="s">
        <v>74</v>
      </c>
      <c r="B25" s="23" t="e">
        <f>VLOOKUP($M25,УЧАСТНИКИ!$A$2:$L$1099,3,FALSE)</f>
        <v>#N/A</v>
      </c>
      <c r="C25" s="24" t="e">
        <f>VLOOKUP($M25,УЧАСТНИКИ!$A$2:$L$1099,4,FALSE)</f>
        <v>#N/A</v>
      </c>
      <c r="D25" s="24" t="e">
        <f>VLOOKUP($M25,УЧАСТНИКИ!$A$2:$L$1099,8,FALSE)</f>
        <v>#N/A</v>
      </c>
      <c r="E25" s="23" t="e">
        <f>VLOOKUP($M25,УЧАСТНИКИ!$A$2:$L$1099,5,FALSE)</f>
        <v>#N/A</v>
      </c>
      <c r="F25" s="24" t="e">
        <f>VLOOKUP($M25,УЧАСТНИКИ!$A$2:$L$1099,7,FALSE)</f>
        <v>#N/A</v>
      </c>
      <c r="G25" s="25" t="e">
        <f>VLOOKUP($M25,УЧАСТНИКИ!$A$2:$L$1099,11,FALSE)</f>
        <v>#N/A</v>
      </c>
      <c r="H25" s="26"/>
      <c r="I25" s="11">
        <f t="shared" si="0"/>
        <v>0</v>
      </c>
      <c r="J25" s="27" t="str">
        <f t="shared" si="1"/>
        <v>МСМК</v>
      </c>
      <c r="K25" s="25" t="e">
        <f>VLOOKUP($M25,УЧАСТНИКИ!$A$2:$L$1099,9,FALSE)</f>
        <v>#N/A</v>
      </c>
      <c r="L25" s="23" t="e">
        <f>VLOOKUP($M25,УЧАСТНИКИ!$A$2:$L$1099,10,FALSE)</f>
        <v>#N/A</v>
      </c>
    </row>
    <row r="26" spans="1:13" ht="13.2" customHeight="1" x14ac:dyDescent="0.25">
      <c r="A26" s="35" t="s">
        <v>73</v>
      </c>
      <c r="B26" s="23" t="e">
        <f>VLOOKUP($M26,УЧАСТНИКИ!$A$2:$L$1099,3,FALSE)</f>
        <v>#N/A</v>
      </c>
      <c r="C26" s="24" t="e">
        <f>VLOOKUP($M26,УЧАСТНИКИ!$A$2:$L$1099,4,FALSE)</f>
        <v>#N/A</v>
      </c>
      <c r="D26" s="24" t="e">
        <f>VLOOKUP($M26,УЧАСТНИКИ!$A$2:$L$1099,8,FALSE)</f>
        <v>#N/A</v>
      </c>
      <c r="E26" s="23" t="e">
        <f>VLOOKUP($M26,УЧАСТНИКИ!$A$2:$L$1099,5,FALSE)</f>
        <v>#N/A</v>
      </c>
      <c r="F26" s="24" t="e">
        <f>VLOOKUP($M26,УЧАСТНИКИ!$A$2:$L$1099,7,FALSE)</f>
        <v>#N/A</v>
      </c>
      <c r="G26" s="25" t="e">
        <f>VLOOKUP($M26,УЧАСТНИКИ!$A$2:$L$1099,11,FALSE)</f>
        <v>#N/A</v>
      </c>
      <c r="H26" s="26"/>
      <c r="I26" s="11">
        <f t="shared" si="0"/>
        <v>0</v>
      </c>
      <c r="J26" s="27" t="str">
        <f t="shared" si="1"/>
        <v>МСМК</v>
      </c>
      <c r="K26" s="25" t="e">
        <f>VLOOKUP($M26,УЧАСТНИКИ!$A$2:$L$1099,9,FALSE)</f>
        <v>#N/A</v>
      </c>
      <c r="L26" s="23" t="e">
        <f>VLOOKUP($M26,УЧАСТНИКИ!$A$2:$L$1099,10,FALSE)</f>
        <v>#N/A</v>
      </c>
    </row>
    <row r="27" spans="1:13" ht="13.2" customHeight="1" x14ac:dyDescent="0.25">
      <c r="A27" s="35" t="s">
        <v>72</v>
      </c>
      <c r="B27" s="23" t="e">
        <f>VLOOKUP($M27,УЧАСТНИКИ!$A$2:$L$1099,3,FALSE)</f>
        <v>#N/A</v>
      </c>
      <c r="C27" s="24" t="e">
        <f>VLOOKUP($M27,УЧАСТНИКИ!$A$2:$L$1099,4,FALSE)</f>
        <v>#N/A</v>
      </c>
      <c r="D27" s="24" t="e">
        <f>VLOOKUP($M27,УЧАСТНИКИ!$A$2:$L$1099,8,FALSE)</f>
        <v>#N/A</v>
      </c>
      <c r="E27" s="23" t="e">
        <f>VLOOKUP($M27,УЧАСТНИКИ!$A$2:$L$1099,5,FALSE)</f>
        <v>#N/A</v>
      </c>
      <c r="F27" s="24" t="e">
        <f>VLOOKUP($M27,УЧАСТНИКИ!$A$2:$L$1099,7,FALSE)</f>
        <v>#N/A</v>
      </c>
      <c r="G27" s="25" t="e">
        <f>VLOOKUP($M27,УЧАСТНИКИ!$A$2:$L$1099,11,FALSE)</f>
        <v>#N/A</v>
      </c>
      <c r="H27" s="26"/>
      <c r="I27" s="11">
        <f t="shared" si="0"/>
        <v>0</v>
      </c>
      <c r="J27" s="27" t="str">
        <f t="shared" si="1"/>
        <v>МСМК</v>
      </c>
      <c r="K27" s="25" t="e">
        <f>VLOOKUP($M27,УЧАСТНИКИ!$A$2:$L$1099,9,FALSE)</f>
        <v>#N/A</v>
      </c>
      <c r="L27" s="23" t="e">
        <f>VLOOKUP($M27,УЧАСТНИКИ!$A$2:$L$1099,10,FALSE)</f>
        <v>#N/A</v>
      </c>
    </row>
    <row r="28" spans="1:13" ht="13.2" customHeight="1" x14ac:dyDescent="0.25">
      <c r="A28" s="35" t="s">
        <v>79</v>
      </c>
      <c r="B28" s="23" t="e">
        <f>VLOOKUP($M28,УЧАСТНИКИ!$A$2:$L$1099,3,FALSE)</f>
        <v>#N/A</v>
      </c>
      <c r="C28" s="24" t="e">
        <f>VLOOKUP($M28,УЧАСТНИКИ!$A$2:$L$1099,4,FALSE)</f>
        <v>#N/A</v>
      </c>
      <c r="D28" s="24" t="e">
        <f>VLOOKUP($M28,УЧАСТНИКИ!$A$2:$L$1099,8,FALSE)</f>
        <v>#N/A</v>
      </c>
      <c r="E28" s="23" t="e">
        <f>VLOOKUP($M28,УЧАСТНИКИ!$A$2:$L$1099,5,FALSE)</f>
        <v>#N/A</v>
      </c>
      <c r="F28" s="24" t="e">
        <f>VLOOKUP($M28,УЧАСТНИКИ!$A$2:$L$1099,7,FALSE)</f>
        <v>#N/A</v>
      </c>
      <c r="G28" s="25" t="e">
        <f>VLOOKUP($M28,УЧАСТНИКИ!$A$2:$L$1099,11,FALSE)</f>
        <v>#N/A</v>
      </c>
      <c r="H28" s="26"/>
      <c r="I28" s="11">
        <f t="shared" si="0"/>
        <v>0</v>
      </c>
      <c r="J28" s="27" t="str">
        <f t="shared" si="1"/>
        <v>МСМК</v>
      </c>
      <c r="K28" s="25" t="e">
        <f>VLOOKUP($M28,УЧАСТНИКИ!$A$2:$L$1099,9,FALSE)</f>
        <v>#N/A</v>
      </c>
      <c r="L28" s="23" t="e">
        <f>VLOOKUP($M28,УЧАСТНИКИ!$A$2:$L$1099,10,FALSE)</f>
        <v>#N/A</v>
      </c>
    </row>
    <row r="29" spans="1:13" ht="13.2" customHeight="1" x14ac:dyDescent="0.25">
      <c r="A29" s="35" t="s">
        <v>80</v>
      </c>
      <c r="B29" s="23" t="e">
        <f>VLOOKUP($M29,УЧАСТНИКИ!$A$2:$L$1099,3,FALSE)</f>
        <v>#N/A</v>
      </c>
      <c r="C29" s="24" t="e">
        <f>VLOOKUP($M29,УЧАСТНИКИ!$A$2:$L$1099,4,FALSE)</f>
        <v>#N/A</v>
      </c>
      <c r="D29" s="24" t="e">
        <f>VLOOKUP($M29,УЧАСТНИКИ!$A$2:$L$1099,8,FALSE)</f>
        <v>#N/A</v>
      </c>
      <c r="E29" s="23" t="e">
        <f>VLOOKUP($M29,УЧАСТНИКИ!$A$2:$L$1099,5,FALSE)</f>
        <v>#N/A</v>
      </c>
      <c r="F29" s="24" t="e">
        <f>VLOOKUP($M29,УЧАСТНИКИ!$A$2:$L$1099,7,FALSE)</f>
        <v>#N/A</v>
      </c>
      <c r="G29" s="25" t="e">
        <f>VLOOKUP($M29,УЧАСТНИКИ!$A$2:$L$1099,11,FALSE)</f>
        <v>#N/A</v>
      </c>
      <c r="H29" s="26"/>
      <c r="I29" s="11">
        <f t="shared" si="0"/>
        <v>0</v>
      </c>
      <c r="J29" s="27" t="str">
        <f t="shared" si="1"/>
        <v>МСМК</v>
      </c>
      <c r="K29" s="25" t="e">
        <f>VLOOKUP($M29,УЧАСТНИКИ!$A$2:$L$1099,9,FALSE)</f>
        <v>#N/A</v>
      </c>
      <c r="L29" s="23" t="e">
        <f>VLOOKUP($M29,УЧАСТНИКИ!$A$2:$L$1099,10,FALSE)</f>
        <v>#N/A</v>
      </c>
    </row>
    <row r="30" spans="1:13" ht="13.2" customHeight="1" x14ac:dyDescent="0.25">
      <c r="A30" s="35" t="s">
        <v>81</v>
      </c>
      <c r="B30" s="23" t="e">
        <f>VLOOKUP($M30,УЧАСТНИКИ!$A$2:$L$1099,3,FALSE)</f>
        <v>#N/A</v>
      </c>
      <c r="C30" s="24" t="e">
        <f>VLOOKUP($M30,УЧАСТНИКИ!$A$2:$L$1099,4,FALSE)</f>
        <v>#N/A</v>
      </c>
      <c r="D30" s="24" t="e">
        <f>VLOOKUP($M30,УЧАСТНИКИ!$A$2:$L$1099,8,FALSE)</f>
        <v>#N/A</v>
      </c>
      <c r="E30" s="23" t="e">
        <f>VLOOKUP($M30,УЧАСТНИКИ!$A$2:$L$1099,5,FALSE)</f>
        <v>#N/A</v>
      </c>
      <c r="F30" s="24" t="e">
        <f>VLOOKUP($M30,УЧАСТНИКИ!$A$2:$L$1099,7,FALSE)</f>
        <v>#N/A</v>
      </c>
      <c r="G30" s="25" t="e">
        <f>VLOOKUP($M30,УЧАСТНИКИ!$A$2:$L$1099,11,FALSE)</f>
        <v>#N/A</v>
      </c>
      <c r="H30" s="26"/>
      <c r="I30" s="11">
        <f t="shared" si="0"/>
        <v>0</v>
      </c>
      <c r="J30" s="27" t="str">
        <f t="shared" si="1"/>
        <v>МСМК</v>
      </c>
      <c r="K30" s="25" t="e">
        <f>VLOOKUP($M30,УЧАСТНИКИ!$A$2:$L$1099,9,FALSE)</f>
        <v>#N/A</v>
      </c>
      <c r="L30" s="23" t="e">
        <f>VLOOKUP($M30,УЧАСТНИКИ!$A$2:$L$1099,10,FALSE)</f>
        <v>#N/A</v>
      </c>
    </row>
    <row r="31" spans="1:13" ht="13.2" customHeight="1" x14ac:dyDescent="0.25">
      <c r="A31" s="35" t="s">
        <v>82</v>
      </c>
      <c r="B31" s="23" t="e">
        <f>VLOOKUP($M31,УЧАСТНИКИ!$A$2:$L$1099,3,FALSE)</f>
        <v>#N/A</v>
      </c>
      <c r="C31" s="24" t="e">
        <f>VLOOKUP($M31,УЧАСТНИКИ!$A$2:$L$1099,4,FALSE)</f>
        <v>#N/A</v>
      </c>
      <c r="D31" s="24" t="e">
        <f>VLOOKUP($M31,УЧАСТНИКИ!$A$2:$L$1099,8,FALSE)</f>
        <v>#N/A</v>
      </c>
      <c r="E31" s="23" t="e">
        <f>VLOOKUP($M31,УЧАСТНИКИ!$A$2:$L$1099,5,FALSE)</f>
        <v>#N/A</v>
      </c>
      <c r="F31" s="24" t="e">
        <f>VLOOKUP($M31,УЧАСТНИКИ!$A$2:$L$1099,7,FALSE)</f>
        <v>#N/A</v>
      </c>
      <c r="G31" s="25" t="e">
        <f>VLOOKUP($M31,УЧАСТНИКИ!$A$2:$L$1099,11,FALSE)</f>
        <v>#N/A</v>
      </c>
      <c r="H31" s="26"/>
      <c r="I31" s="11">
        <f t="shared" si="0"/>
        <v>0</v>
      </c>
      <c r="J31" s="27" t="str">
        <f t="shared" si="1"/>
        <v>МСМК</v>
      </c>
      <c r="K31" s="25" t="e">
        <f>VLOOKUP($M31,УЧАСТНИКИ!$A$2:$L$1099,9,FALSE)</f>
        <v>#N/A</v>
      </c>
      <c r="L31" s="23" t="e">
        <f>VLOOKUP($M31,УЧАСТНИКИ!$A$2:$L$1099,10,FALSE)</f>
        <v>#N/A</v>
      </c>
    </row>
    <row r="32" spans="1:13" ht="13.2" customHeight="1" x14ac:dyDescent="0.25">
      <c r="A32" s="35" t="s">
        <v>83</v>
      </c>
      <c r="B32" s="23" t="e">
        <f>VLOOKUP($M32,УЧАСТНИКИ!$A$2:$L$1099,3,FALSE)</f>
        <v>#N/A</v>
      </c>
      <c r="C32" s="24" t="e">
        <f>VLOOKUP($M32,УЧАСТНИКИ!$A$2:$L$1099,4,FALSE)</f>
        <v>#N/A</v>
      </c>
      <c r="D32" s="24" t="e">
        <f>VLOOKUP($M32,УЧАСТНИКИ!$A$2:$L$1099,8,FALSE)</f>
        <v>#N/A</v>
      </c>
      <c r="E32" s="23" t="e">
        <f>VLOOKUP($M32,УЧАСТНИКИ!$A$2:$L$1099,5,FALSE)</f>
        <v>#N/A</v>
      </c>
      <c r="F32" s="24" t="e">
        <f>VLOOKUP($M32,УЧАСТНИКИ!$A$2:$L$1099,7,FALSE)</f>
        <v>#N/A</v>
      </c>
      <c r="G32" s="25" t="e">
        <f>VLOOKUP($M32,УЧАСТНИКИ!$A$2:$L$1099,11,FALSE)</f>
        <v>#N/A</v>
      </c>
      <c r="H32" s="26"/>
      <c r="I32" s="11">
        <f t="shared" si="0"/>
        <v>0</v>
      </c>
      <c r="J32" s="27" t="str">
        <f t="shared" si="1"/>
        <v>МСМК</v>
      </c>
      <c r="K32" s="25" t="e">
        <f>VLOOKUP($M32,УЧАСТНИКИ!$A$2:$L$1099,9,FALSE)</f>
        <v>#N/A</v>
      </c>
      <c r="L32" s="23" t="e">
        <f>VLOOKUP($M32,УЧАСТНИКИ!$A$2:$L$1099,10,FALSE)</f>
        <v>#N/A</v>
      </c>
    </row>
    <row r="33" spans="1:12" ht="13.2" customHeight="1" x14ac:dyDescent="0.25">
      <c r="A33" s="35" t="s">
        <v>84</v>
      </c>
      <c r="B33" s="23" t="e">
        <f>VLOOKUP($M33,УЧАСТНИКИ!$A$2:$L$1099,3,FALSE)</f>
        <v>#N/A</v>
      </c>
      <c r="C33" s="24" t="e">
        <f>VLOOKUP($M33,УЧАСТНИКИ!$A$2:$L$1099,4,FALSE)</f>
        <v>#N/A</v>
      </c>
      <c r="D33" s="24" t="e">
        <f>VLOOKUP($M33,УЧАСТНИКИ!$A$2:$L$1099,8,FALSE)</f>
        <v>#N/A</v>
      </c>
      <c r="E33" s="23" t="e">
        <f>VLOOKUP($M33,УЧАСТНИКИ!$A$2:$L$1099,5,FALSE)</f>
        <v>#N/A</v>
      </c>
      <c r="F33" s="24" t="e">
        <f>VLOOKUP($M33,УЧАСТНИКИ!$A$2:$L$1099,7,FALSE)</f>
        <v>#N/A</v>
      </c>
      <c r="G33" s="25" t="e">
        <f>VLOOKUP($M33,УЧАСТНИКИ!$A$2:$L$1099,11,FALSE)</f>
        <v>#N/A</v>
      </c>
      <c r="H33" s="26"/>
      <c r="I33" s="11">
        <f t="shared" ref="I33:I56" si="2">IF(H33=0,0,CONCATENATE(MID(H33,1,1),":",MID(H33,2,2),".",MID(H33,4,2)))</f>
        <v>0</v>
      </c>
      <c r="J33" s="27" t="str">
        <f t="shared" si="1"/>
        <v>МСМК</v>
      </c>
      <c r="K33" s="25" t="e">
        <f>VLOOKUP($M33,УЧАСТНИКИ!$A$2:$L$1099,9,FALSE)</f>
        <v>#N/A</v>
      </c>
      <c r="L33" s="23" t="e">
        <f>VLOOKUP($M33,УЧАСТНИКИ!$A$2:$L$1099,10,FALSE)</f>
        <v>#N/A</v>
      </c>
    </row>
    <row r="34" spans="1:12" ht="13.2" customHeight="1" x14ac:dyDescent="0.25">
      <c r="A34" s="35" t="s">
        <v>28</v>
      </c>
      <c r="B34" s="23" t="e">
        <f>VLOOKUP($M34,УЧАСТНИКИ!$A$2:$L$1099,3,FALSE)</f>
        <v>#N/A</v>
      </c>
      <c r="C34" s="24" t="e">
        <f>VLOOKUP($M34,УЧАСТНИКИ!$A$2:$L$1099,4,FALSE)</f>
        <v>#N/A</v>
      </c>
      <c r="D34" s="24" t="e">
        <f>VLOOKUP($M34,УЧАСТНИКИ!$A$2:$L$1099,8,FALSE)</f>
        <v>#N/A</v>
      </c>
      <c r="E34" s="23" t="e">
        <f>VLOOKUP($M34,УЧАСТНИКИ!$A$2:$L$1099,5,FALSE)</f>
        <v>#N/A</v>
      </c>
      <c r="F34" s="24" t="e">
        <f>VLOOKUP($M34,УЧАСТНИКИ!$A$2:$L$1099,7,FALSE)</f>
        <v>#N/A</v>
      </c>
      <c r="G34" s="25" t="e">
        <f>VLOOKUP($M34,УЧАСТНИКИ!$A$2:$L$1099,11,FALSE)</f>
        <v>#N/A</v>
      </c>
      <c r="H34" s="26"/>
      <c r="I34" s="11">
        <f t="shared" si="2"/>
        <v>0</v>
      </c>
      <c r="J34" s="27" t="str">
        <f t="shared" si="1"/>
        <v>МСМК</v>
      </c>
      <c r="K34" s="25" t="e">
        <f>VLOOKUP($M34,УЧАСТНИКИ!$A$2:$L$1099,9,FALSE)</f>
        <v>#N/A</v>
      </c>
      <c r="L34" s="23" t="e">
        <f>VLOOKUP($M34,УЧАСТНИКИ!$A$2:$L$1099,10,FALSE)</f>
        <v>#N/A</v>
      </c>
    </row>
    <row r="35" spans="1:12" ht="13.2" customHeight="1" x14ac:dyDescent="0.25">
      <c r="A35" s="35" t="s">
        <v>122</v>
      </c>
      <c r="B35" s="23" t="e">
        <f>VLOOKUP($M35,УЧАСТНИКИ!$A$2:$L$1099,3,FALSE)</f>
        <v>#N/A</v>
      </c>
      <c r="C35" s="24" t="e">
        <f>VLOOKUP($M35,УЧАСТНИКИ!$A$2:$L$1099,4,FALSE)</f>
        <v>#N/A</v>
      </c>
      <c r="D35" s="24" t="e">
        <f>VLOOKUP($M35,УЧАСТНИКИ!$A$2:$L$1099,8,FALSE)</f>
        <v>#N/A</v>
      </c>
      <c r="E35" s="23" t="e">
        <f>VLOOKUP($M35,УЧАСТНИКИ!$A$2:$L$1099,5,FALSE)</f>
        <v>#N/A</v>
      </c>
      <c r="F35" s="24" t="e">
        <f>VLOOKUP($M35,УЧАСТНИКИ!$A$2:$L$1099,7,FALSE)</f>
        <v>#N/A</v>
      </c>
      <c r="G35" s="25" t="e">
        <f>VLOOKUP($M35,УЧАСТНИКИ!$A$2:$L$1099,11,FALSE)</f>
        <v>#N/A</v>
      </c>
      <c r="H35" s="26"/>
      <c r="I35" s="11">
        <f t="shared" si="2"/>
        <v>0</v>
      </c>
      <c r="J35" s="27" t="str">
        <f t="shared" si="1"/>
        <v>МСМК</v>
      </c>
      <c r="K35" s="25" t="e">
        <f>VLOOKUP($M35,УЧАСТНИКИ!$A$2:$L$1099,9,FALSE)</f>
        <v>#N/A</v>
      </c>
      <c r="L35" s="23" t="e">
        <f>VLOOKUP($M35,УЧАСТНИКИ!$A$2:$L$1099,10,FALSE)</f>
        <v>#N/A</v>
      </c>
    </row>
    <row r="36" spans="1:12" ht="13.2" customHeight="1" x14ac:dyDescent="0.25">
      <c r="A36" s="35" t="s">
        <v>123</v>
      </c>
      <c r="B36" s="23" t="e">
        <f>VLOOKUP($M36,УЧАСТНИКИ!$A$2:$L$1099,3,FALSE)</f>
        <v>#N/A</v>
      </c>
      <c r="C36" s="24" t="e">
        <f>VLOOKUP($M36,УЧАСТНИКИ!$A$2:$L$1099,4,FALSE)</f>
        <v>#N/A</v>
      </c>
      <c r="D36" s="24" t="e">
        <f>VLOOKUP($M36,УЧАСТНИКИ!$A$2:$L$1099,8,FALSE)</f>
        <v>#N/A</v>
      </c>
      <c r="E36" s="23" t="e">
        <f>VLOOKUP($M36,УЧАСТНИКИ!$A$2:$L$1099,5,FALSE)</f>
        <v>#N/A</v>
      </c>
      <c r="F36" s="24" t="e">
        <f>VLOOKUP($M36,УЧАСТНИКИ!$A$2:$L$1099,7,FALSE)</f>
        <v>#N/A</v>
      </c>
      <c r="G36" s="25" t="e">
        <f>VLOOKUP($M36,УЧАСТНИКИ!$A$2:$L$1099,11,FALSE)</f>
        <v>#N/A</v>
      </c>
      <c r="H36" s="26"/>
      <c r="I36" s="11">
        <f t="shared" si="2"/>
        <v>0</v>
      </c>
      <c r="J36" s="27" t="str">
        <f t="shared" si="1"/>
        <v>МСМК</v>
      </c>
      <c r="K36" s="25" t="e">
        <f>VLOOKUP($M36,УЧАСТНИКИ!$A$2:$L$1099,9,FALSE)</f>
        <v>#N/A</v>
      </c>
      <c r="L36" s="23" t="e">
        <f>VLOOKUP($M36,УЧАСТНИКИ!$A$2:$L$1099,10,FALSE)</f>
        <v>#N/A</v>
      </c>
    </row>
    <row r="37" spans="1:12" ht="13.2" customHeight="1" x14ac:dyDescent="0.25">
      <c r="A37" s="35" t="s">
        <v>124</v>
      </c>
      <c r="B37" s="23" t="e">
        <f>VLOOKUP($M37,УЧАСТНИКИ!$A$2:$L$1099,3,FALSE)</f>
        <v>#N/A</v>
      </c>
      <c r="C37" s="24" t="e">
        <f>VLOOKUP($M37,УЧАСТНИКИ!$A$2:$L$1099,4,FALSE)</f>
        <v>#N/A</v>
      </c>
      <c r="D37" s="24" t="e">
        <f>VLOOKUP($M37,УЧАСТНИКИ!$A$2:$L$1099,8,FALSE)</f>
        <v>#N/A</v>
      </c>
      <c r="E37" s="23" t="e">
        <f>VLOOKUP($M37,УЧАСТНИКИ!$A$2:$L$1099,5,FALSE)</f>
        <v>#N/A</v>
      </c>
      <c r="F37" s="24" t="e">
        <f>VLOOKUP($M37,УЧАСТНИКИ!$A$2:$L$1099,7,FALSE)</f>
        <v>#N/A</v>
      </c>
      <c r="G37" s="25" t="e">
        <f>VLOOKUP($M37,УЧАСТНИКИ!$A$2:$L$1099,11,FALSE)</f>
        <v>#N/A</v>
      </c>
      <c r="H37" s="26"/>
      <c r="I37" s="11">
        <f t="shared" si="2"/>
        <v>0</v>
      </c>
      <c r="J37" s="27" t="str">
        <f t="shared" si="1"/>
        <v>МСМК</v>
      </c>
      <c r="K37" s="25" t="e">
        <f>VLOOKUP($M37,УЧАСТНИКИ!$A$2:$L$1099,9,FALSE)</f>
        <v>#N/A</v>
      </c>
      <c r="L37" s="23" t="e">
        <f>VLOOKUP($M37,УЧАСТНИКИ!$A$2:$L$1099,10,FALSE)</f>
        <v>#N/A</v>
      </c>
    </row>
    <row r="38" spans="1:12" ht="13.2" customHeight="1" x14ac:dyDescent="0.25">
      <c r="A38" s="35" t="s">
        <v>125</v>
      </c>
      <c r="B38" s="23" t="e">
        <f>VLOOKUP($M38,УЧАСТНИКИ!$A$2:$L$1099,3,FALSE)</f>
        <v>#N/A</v>
      </c>
      <c r="C38" s="24" t="e">
        <f>VLOOKUP($M38,УЧАСТНИКИ!$A$2:$L$1099,4,FALSE)</f>
        <v>#N/A</v>
      </c>
      <c r="D38" s="24" t="e">
        <f>VLOOKUP($M38,УЧАСТНИКИ!$A$2:$L$1099,8,FALSE)</f>
        <v>#N/A</v>
      </c>
      <c r="E38" s="23" t="e">
        <f>VLOOKUP($M38,УЧАСТНИКИ!$A$2:$L$1099,5,FALSE)</f>
        <v>#N/A</v>
      </c>
      <c r="F38" s="24" t="e">
        <f>VLOOKUP($M38,УЧАСТНИКИ!$A$2:$L$1099,7,FALSE)</f>
        <v>#N/A</v>
      </c>
      <c r="G38" s="25" t="e">
        <f>VLOOKUP($M38,УЧАСТНИКИ!$A$2:$L$1099,11,FALSE)</f>
        <v>#N/A</v>
      </c>
      <c r="H38" s="26"/>
      <c r="I38" s="11">
        <f t="shared" si="2"/>
        <v>0</v>
      </c>
      <c r="J38" s="27" t="str">
        <f t="shared" si="1"/>
        <v>МСМК</v>
      </c>
      <c r="K38" s="25" t="e">
        <f>VLOOKUP($M38,УЧАСТНИКИ!$A$2:$L$1099,9,FALSE)</f>
        <v>#N/A</v>
      </c>
      <c r="L38" s="23" t="e">
        <f>VLOOKUP($M38,УЧАСТНИКИ!$A$2:$L$1099,10,FALSE)</f>
        <v>#N/A</v>
      </c>
    </row>
    <row r="39" spans="1:12" ht="13.2" customHeight="1" x14ac:dyDescent="0.25">
      <c r="A39" s="35" t="s">
        <v>126</v>
      </c>
      <c r="B39" s="23" t="e">
        <f>VLOOKUP($M39,УЧАСТНИКИ!$A$2:$L$1099,3,FALSE)</f>
        <v>#N/A</v>
      </c>
      <c r="C39" s="24" t="e">
        <f>VLOOKUP($M39,УЧАСТНИКИ!$A$2:$L$1099,4,FALSE)</f>
        <v>#N/A</v>
      </c>
      <c r="D39" s="24" t="e">
        <f>VLOOKUP($M39,УЧАСТНИКИ!$A$2:$L$1099,8,FALSE)</f>
        <v>#N/A</v>
      </c>
      <c r="E39" s="23" t="e">
        <f>VLOOKUP($M39,УЧАСТНИКИ!$A$2:$L$1099,5,FALSE)</f>
        <v>#N/A</v>
      </c>
      <c r="F39" s="24" t="e">
        <f>VLOOKUP($M39,УЧАСТНИКИ!$A$2:$L$1099,7,FALSE)</f>
        <v>#N/A</v>
      </c>
      <c r="G39" s="25" t="e">
        <f>VLOOKUP($M39,УЧАСТНИКИ!$A$2:$L$1099,11,FALSE)</f>
        <v>#N/A</v>
      </c>
      <c r="H39" s="26"/>
      <c r="I39" s="11">
        <f t="shared" si="2"/>
        <v>0</v>
      </c>
      <c r="J39" s="27" t="str">
        <f t="shared" si="1"/>
        <v>МСМК</v>
      </c>
      <c r="K39" s="25" t="e">
        <f>VLOOKUP($M39,УЧАСТНИКИ!$A$2:$L$1099,9,FALSE)</f>
        <v>#N/A</v>
      </c>
      <c r="L39" s="23" t="e">
        <f>VLOOKUP($M39,УЧАСТНИКИ!$A$2:$L$1099,10,FALSE)</f>
        <v>#N/A</v>
      </c>
    </row>
    <row r="40" spans="1:12" ht="13.2" customHeight="1" x14ac:dyDescent="0.25">
      <c r="A40" s="35" t="s">
        <v>127</v>
      </c>
      <c r="B40" s="23" t="e">
        <f>VLOOKUP($M40,УЧАСТНИКИ!$A$2:$L$1099,3,FALSE)</f>
        <v>#N/A</v>
      </c>
      <c r="C40" s="24" t="e">
        <f>VLOOKUP($M40,УЧАСТНИКИ!$A$2:$L$1099,4,FALSE)</f>
        <v>#N/A</v>
      </c>
      <c r="D40" s="24" t="e">
        <f>VLOOKUP($M40,УЧАСТНИКИ!$A$2:$L$1099,8,FALSE)</f>
        <v>#N/A</v>
      </c>
      <c r="E40" s="23" t="e">
        <f>VLOOKUP($M40,УЧАСТНИКИ!$A$2:$L$1099,5,FALSE)</f>
        <v>#N/A</v>
      </c>
      <c r="F40" s="24" t="e">
        <f>VLOOKUP($M40,УЧАСТНИКИ!$A$2:$L$1099,7,FALSE)</f>
        <v>#N/A</v>
      </c>
      <c r="G40" s="25" t="e">
        <f>VLOOKUP($M40,УЧАСТНИКИ!$A$2:$L$1099,11,FALSE)</f>
        <v>#N/A</v>
      </c>
      <c r="H40" s="26"/>
      <c r="I40" s="11">
        <f t="shared" si="2"/>
        <v>0</v>
      </c>
      <c r="J40" s="27" t="str">
        <f t="shared" si="1"/>
        <v>МСМК</v>
      </c>
      <c r="K40" s="25" t="e">
        <f>VLOOKUP($M40,УЧАСТНИКИ!$A$2:$L$1099,9,FALSE)</f>
        <v>#N/A</v>
      </c>
      <c r="L40" s="23" t="e">
        <f>VLOOKUP($M40,УЧАСТНИКИ!$A$2:$L$1099,10,FALSE)</f>
        <v>#N/A</v>
      </c>
    </row>
    <row r="41" spans="1:12" ht="13.2" customHeight="1" x14ac:dyDescent="0.25">
      <c r="A41" s="35" t="s">
        <v>128</v>
      </c>
      <c r="B41" s="23" t="e">
        <f>VLOOKUP($M41,УЧАСТНИКИ!$A$2:$L$1099,3,FALSE)</f>
        <v>#N/A</v>
      </c>
      <c r="C41" s="24" t="e">
        <f>VLOOKUP($M41,УЧАСТНИКИ!$A$2:$L$1099,4,FALSE)</f>
        <v>#N/A</v>
      </c>
      <c r="D41" s="24" t="e">
        <f>VLOOKUP($M41,УЧАСТНИКИ!$A$2:$L$1099,8,FALSE)</f>
        <v>#N/A</v>
      </c>
      <c r="E41" s="23" t="e">
        <f>VLOOKUP($M41,УЧАСТНИКИ!$A$2:$L$1099,5,FALSE)</f>
        <v>#N/A</v>
      </c>
      <c r="F41" s="24" t="e">
        <f>VLOOKUP($M41,УЧАСТНИКИ!$A$2:$L$1099,7,FALSE)</f>
        <v>#N/A</v>
      </c>
      <c r="G41" s="25" t="e">
        <f>VLOOKUP($M41,УЧАСТНИКИ!$A$2:$L$1099,11,FALSE)</f>
        <v>#N/A</v>
      </c>
      <c r="H41" s="26"/>
      <c r="I41" s="11">
        <f t="shared" si="2"/>
        <v>0</v>
      </c>
      <c r="J41" s="27" t="str">
        <f t="shared" si="1"/>
        <v>МСМК</v>
      </c>
      <c r="K41" s="25" t="e">
        <f>VLOOKUP($M41,УЧАСТНИКИ!$A$2:$L$1099,9,FALSE)</f>
        <v>#N/A</v>
      </c>
      <c r="L41" s="23" t="e">
        <f>VLOOKUP($M41,УЧАСТНИКИ!$A$2:$L$1099,10,FALSE)</f>
        <v>#N/A</v>
      </c>
    </row>
    <row r="42" spans="1:12" ht="13.2" customHeight="1" x14ac:dyDescent="0.25">
      <c r="A42" s="35" t="s">
        <v>129</v>
      </c>
      <c r="B42" s="23" t="e">
        <f>VLOOKUP($M42,УЧАСТНИКИ!$A$2:$L$1099,3,FALSE)</f>
        <v>#N/A</v>
      </c>
      <c r="C42" s="24" t="e">
        <f>VLOOKUP($M42,УЧАСТНИКИ!$A$2:$L$1099,4,FALSE)</f>
        <v>#N/A</v>
      </c>
      <c r="D42" s="24" t="e">
        <f>VLOOKUP($M42,УЧАСТНИКИ!$A$2:$L$1099,8,FALSE)</f>
        <v>#N/A</v>
      </c>
      <c r="E42" s="23" t="e">
        <f>VLOOKUP($M42,УЧАСТНИКИ!$A$2:$L$1099,5,FALSE)</f>
        <v>#N/A</v>
      </c>
      <c r="F42" s="24" t="e">
        <f>VLOOKUP($M42,УЧАСТНИКИ!$A$2:$L$1099,7,FALSE)</f>
        <v>#N/A</v>
      </c>
      <c r="G42" s="25" t="e">
        <f>VLOOKUP($M42,УЧАСТНИКИ!$A$2:$L$1099,11,FALSE)</f>
        <v>#N/A</v>
      </c>
      <c r="H42" s="26"/>
      <c r="I42" s="11">
        <f t="shared" si="2"/>
        <v>0</v>
      </c>
      <c r="J42" s="27" t="str">
        <f t="shared" si="1"/>
        <v>МСМК</v>
      </c>
      <c r="K42" s="25" t="e">
        <f>VLOOKUP($M42,УЧАСТНИКИ!$A$2:$L$1099,9,FALSE)</f>
        <v>#N/A</v>
      </c>
      <c r="L42" s="23" t="e">
        <f>VLOOKUP($M42,УЧАСТНИКИ!$A$2:$L$1099,10,FALSE)</f>
        <v>#N/A</v>
      </c>
    </row>
    <row r="43" spans="1:12" ht="13.2" customHeight="1" x14ac:dyDescent="0.25">
      <c r="A43" s="35" t="s">
        <v>130</v>
      </c>
      <c r="B43" s="23" t="e">
        <f>VLOOKUP($M43,УЧАСТНИКИ!$A$2:$L$1099,3,FALSE)</f>
        <v>#N/A</v>
      </c>
      <c r="C43" s="24" t="e">
        <f>VLOOKUP($M43,УЧАСТНИКИ!$A$2:$L$1099,4,FALSE)</f>
        <v>#N/A</v>
      </c>
      <c r="D43" s="24" t="e">
        <f>VLOOKUP($M43,УЧАСТНИКИ!$A$2:$L$1099,8,FALSE)</f>
        <v>#N/A</v>
      </c>
      <c r="E43" s="23" t="e">
        <f>VLOOKUP($M43,УЧАСТНИКИ!$A$2:$L$1099,5,FALSE)</f>
        <v>#N/A</v>
      </c>
      <c r="F43" s="24" t="e">
        <f>VLOOKUP($M43,УЧАСТНИКИ!$A$2:$L$1099,7,FALSE)</f>
        <v>#N/A</v>
      </c>
      <c r="G43" s="25" t="e">
        <f>VLOOKUP($M43,УЧАСТНИКИ!$A$2:$L$1099,11,FALSE)</f>
        <v>#N/A</v>
      </c>
      <c r="H43" s="26"/>
      <c r="I43" s="11">
        <f t="shared" si="2"/>
        <v>0</v>
      </c>
      <c r="J43" s="27" t="str">
        <f t="shared" si="1"/>
        <v>МСМК</v>
      </c>
      <c r="K43" s="25" t="e">
        <f>VLOOKUP($M43,УЧАСТНИКИ!$A$2:$L$1099,9,FALSE)</f>
        <v>#N/A</v>
      </c>
      <c r="L43" s="23" t="e">
        <f>VLOOKUP($M43,УЧАСТНИКИ!$A$2:$L$1099,10,FALSE)</f>
        <v>#N/A</v>
      </c>
    </row>
    <row r="44" spans="1:12" ht="13.2" customHeight="1" x14ac:dyDescent="0.25">
      <c r="A44" s="35" t="s">
        <v>131</v>
      </c>
      <c r="B44" s="23" t="e">
        <f>VLOOKUP($M44,УЧАСТНИКИ!$A$2:$L$1099,3,FALSE)</f>
        <v>#N/A</v>
      </c>
      <c r="C44" s="24" t="e">
        <f>VLOOKUP($M44,УЧАСТНИКИ!$A$2:$L$1099,4,FALSE)</f>
        <v>#N/A</v>
      </c>
      <c r="D44" s="24" t="e">
        <f>VLOOKUP($M44,УЧАСТНИКИ!$A$2:$L$1099,8,FALSE)</f>
        <v>#N/A</v>
      </c>
      <c r="E44" s="23" t="e">
        <f>VLOOKUP($M44,УЧАСТНИКИ!$A$2:$L$1099,5,FALSE)</f>
        <v>#N/A</v>
      </c>
      <c r="F44" s="24" t="e">
        <f>VLOOKUP($M44,УЧАСТНИКИ!$A$2:$L$1099,7,FALSE)</f>
        <v>#N/A</v>
      </c>
      <c r="G44" s="25" t="e">
        <f>VLOOKUP($M44,УЧАСТНИКИ!$A$2:$L$1099,11,FALSE)</f>
        <v>#N/A</v>
      </c>
      <c r="H44" s="26"/>
      <c r="I44" s="11">
        <f t="shared" si="2"/>
        <v>0</v>
      </c>
      <c r="J44" s="27" t="str">
        <f t="shared" si="1"/>
        <v>МСМК</v>
      </c>
      <c r="K44" s="25" t="e">
        <f>VLOOKUP($M44,УЧАСТНИКИ!$A$2:$L$1099,9,FALSE)</f>
        <v>#N/A</v>
      </c>
      <c r="L44" s="23" t="e">
        <f>VLOOKUP($M44,УЧАСТНИКИ!$A$2:$L$1099,10,FALSE)</f>
        <v>#N/A</v>
      </c>
    </row>
    <row r="45" spans="1:12" ht="13.2" customHeight="1" x14ac:dyDescent="0.25">
      <c r="A45" s="35" t="s">
        <v>132</v>
      </c>
      <c r="B45" s="23" t="e">
        <f>VLOOKUP($M45,УЧАСТНИКИ!$A$2:$L$1099,3,FALSE)</f>
        <v>#N/A</v>
      </c>
      <c r="C45" s="24" t="e">
        <f>VLOOKUP($M45,УЧАСТНИКИ!$A$2:$L$1099,4,FALSE)</f>
        <v>#N/A</v>
      </c>
      <c r="D45" s="24" t="e">
        <f>VLOOKUP($M45,УЧАСТНИКИ!$A$2:$L$1099,8,FALSE)</f>
        <v>#N/A</v>
      </c>
      <c r="E45" s="23" t="e">
        <f>VLOOKUP($M45,УЧАСТНИКИ!$A$2:$L$1099,5,FALSE)</f>
        <v>#N/A</v>
      </c>
      <c r="F45" s="24" t="e">
        <f>VLOOKUP($M45,УЧАСТНИКИ!$A$2:$L$1099,7,FALSE)</f>
        <v>#N/A</v>
      </c>
      <c r="G45" s="25" t="e">
        <f>VLOOKUP($M45,УЧАСТНИКИ!$A$2:$L$1099,11,FALSE)</f>
        <v>#N/A</v>
      </c>
      <c r="H45" s="26"/>
      <c r="I45" s="11">
        <f t="shared" si="2"/>
        <v>0</v>
      </c>
      <c r="J45" s="27" t="str">
        <f t="shared" si="1"/>
        <v>МСМК</v>
      </c>
      <c r="K45" s="25" t="e">
        <f>VLOOKUP($M45,УЧАСТНИКИ!$A$2:$L$1099,9,FALSE)</f>
        <v>#N/A</v>
      </c>
      <c r="L45" s="23" t="e">
        <f>VLOOKUP($M45,УЧАСТНИКИ!$A$2:$L$1099,10,FALSE)</f>
        <v>#N/A</v>
      </c>
    </row>
    <row r="46" spans="1:12" ht="13.2" customHeight="1" x14ac:dyDescent="0.25">
      <c r="A46" s="35" t="s">
        <v>133</v>
      </c>
      <c r="B46" s="23" t="e">
        <f>VLOOKUP($M46,УЧАСТНИКИ!$A$2:$L$1099,3,FALSE)</f>
        <v>#N/A</v>
      </c>
      <c r="C46" s="24" t="e">
        <f>VLOOKUP($M46,УЧАСТНИКИ!$A$2:$L$1099,4,FALSE)</f>
        <v>#N/A</v>
      </c>
      <c r="D46" s="24" t="e">
        <f>VLOOKUP($M46,УЧАСТНИКИ!$A$2:$L$1099,8,FALSE)</f>
        <v>#N/A</v>
      </c>
      <c r="E46" s="23" t="e">
        <f>VLOOKUP($M46,УЧАСТНИКИ!$A$2:$L$1099,5,FALSE)</f>
        <v>#N/A</v>
      </c>
      <c r="F46" s="24" t="e">
        <f>VLOOKUP($M46,УЧАСТНИКИ!$A$2:$L$1099,7,FALSE)</f>
        <v>#N/A</v>
      </c>
      <c r="G46" s="25" t="e">
        <f>VLOOKUP($M46,УЧАСТНИКИ!$A$2:$L$1099,11,FALSE)</f>
        <v>#N/A</v>
      </c>
      <c r="H46" s="26"/>
      <c r="I46" s="11">
        <f t="shared" si="2"/>
        <v>0</v>
      </c>
      <c r="J46" s="27" t="str">
        <f t="shared" si="1"/>
        <v>МСМК</v>
      </c>
      <c r="K46" s="25" t="e">
        <f>VLOOKUP($M46,УЧАСТНИКИ!$A$2:$L$1099,9,FALSE)</f>
        <v>#N/A</v>
      </c>
      <c r="L46" s="23" t="e">
        <f>VLOOKUP($M46,УЧАСТНИКИ!$A$2:$L$1099,10,FALSE)</f>
        <v>#N/A</v>
      </c>
    </row>
    <row r="47" spans="1:12" ht="13.2" customHeight="1" x14ac:dyDescent="0.25">
      <c r="A47" s="35" t="s">
        <v>134</v>
      </c>
      <c r="B47" s="23" t="e">
        <f>VLOOKUP($M47,УЧАСТНИКИ!$A$2:$L$1099,3,FALSE)</f>
        <v>#N/A</v>
      </c>
      <c r="C47" s="24" t="e">
        <f>VLOOKUP($M47,УЧАСТНИКИ!$A$2:$L$1099,4,FALSE)</f>
        <v>#N/A</v>
      </c>
      <c r="D47" s="24" t="e">
        <f>VLOOKUP($M47,УЧАСТНИКИ!$A$2:$L$1099,8,FALSE)</f>
        <v>#N/A</v>
      </c>
      <c r="E47" s="23" t="e">
        <f>VLOOKUP($M47,УЧАСТНИКИ!$A$2:$L$1099,5,FALSE)</f>
        <v>#N/A</v>
      </c>
      <c r="F47" s="24" t="e">
        <f>VLOOKUP($M47,УЧАСТНИКИ!$A$2:$L$1099,7,FALSE)</f>
        <v>#N/A</v>
      </c>
      <c r="G47" s="25" t="e">
        <f>VLOOKUP($M47,УЧАСТНИКИ!$A$2:$L$1099,11,FALSE)</f>
        <v>#N/A</v>
      </c>
      <c r="H47" s="26"/>
      <c r="I47" s="11">
        <f t="shared" si="2"/>
        <v>0</v>
      </c>
      <c r="J47" s="27" t="str">
        <f t="shared" si="1"/>
        <v>МСМК</v>
      </c>
      <c r="K47" s="25" t="e">
        <f>VLOOKUP($M47,УЧАСТНИКИ!$A$2:$L$1099,9,FALSE)</f>
        <v>#N/A</v>
      </c>
      <c r="L47" s="23" t="e">
        <f>VLOOKUP($M47,УЧАСТНИКИ!$A$2:$L$1099,10,FALSE)</f>
        <v>#N/A</v>
      </c>
    </row>
    <row r="48" spans="1:12" ht="13.2" customHeight="1" x14ac:dyDescent="0.25">
      <c r="A48" s="35" t="s">
        <v>135</v>
      </c>
      <c r="B48" s="23" t="e">
        <f>VLOOKUP($M48,УЧАСТНИКИ!$A$2:$L$1099,3,FALSE)</f>
        <v>#N/A</v>
      </c>
      <c r="C48" s="24" t="e">
        <f>VLOOKUP($M48,УЧАСТНИКИ!$A$2:$L$1099,4,FALSE)</f>
        <v>#N/A</v>
      </c>
      <c r="D48" s="24" t="e">
        <f>VLOOKUP($M48,УЧАСТНИКИ!$A$2:$L$1099,8,FALSE)</f>
        <v>#N/A</v>
      </c>
      <c r="E48" s="23" t="e">
        <f>VLOOKUP($M48,УЧАСТНИКИ!$A$2:$L$1099,5,FALSE)</f>
        <v>#N/A</v>
      </c>
      <c r="F48" s="24" t="e">
        <f>VLOOKUP($M48,УЧАСТНИКИ!$A$2:$L$1099,7,FALSE)</f>
        <v>#N/A</v>
      </c>
      <c r="G48" s="25" t="e">
        <f>VLOOKUP($M48,УЧАСТНИКИ!$A$2:$L$1099,11,FALSE)</f>
        <v>#N/A</v>
      </c>
      <c r="H48" s="26"/>
      <c r="I48" s="11">
        <f t="shared" si="2"/>
        <v>0</v>
      </c>
      <c r="J48" s="27" t="str">
        <f t="shared" si="1"/>
        <v>МСМК</v>
      </c>
      <c r="K48" s="25" t="e">
        <f>VLOOKUP($M48,УЧАСТНИКИ!$A$2:$L$1099,9,FALSE)</f>
        <v>#N/A</v>
      </c>
      <c r="L48" s="23" t="e">
        <f>VLOOKUP($M48,УЧАСТНИКИ!$A$2:$L$1099,10,FALSE)</f>
        <v>#N/A</v>
      </c>
    </row>
    <row r="49" spans="1:12" ht="13.2" customHeight="1" x14ac:dyDescent="0.25">
      <c r="A49" s="35" t="s">
        <v>136</v>
      </c>
      <c r="B49" s="23" t="e">
        <f>VLOOKUP($M49,УЧАСТНИКИ!$A$2:$L$1099,3,FALSE)</f>
        <v>#N/A</v>
      </c>
      <c r="C49" s="24" t="e">
        <f>VLOOKUP($M49,УЧАСТНИКИ!$A$2:$L$1099,4,FALSE)</f>
        <v>#N/A</v>
      </c>
      <c r="D49" s="24" t="e">
        <f>VLOOKUP($M49,УЧАСТНИКИ!$A$2:$L$1099,8,FALSE)</f>
        <v>#N/A</v>
      </c>
      <c r="E49" s="23" t="e">
        <f>VLOOKUP($M49,УЧАСТНИКИ!$A$2:$L$1099,5,FALSE)</f>
        <v>#N/A</v>
      </c>
      <c r="F49" s="24" t="e">
        <f>VLOOKUP($M49,УЧАСТНИКИ!$A$2:$L$1099,7,FALSE)</f>
        <v>#N/A</v>
      </c>
      <c r="G49" s="25" t="e">
        <f>VLOOKUP($M49,УЧАСТНИКИ!$A$2:$L$1099,11,FALSE)</f>
        <v>#N/A</v>
      </c>
      <c r="H49" s="26"/>
      <c r="I49" s="11">
        <f t="shared" si="2"/>
        <v>0</v>
      </c>
      <c r="J49" s="27" t="str">
        <f t="shared" si="1"/>
        <v>МСМК</v>
      </c>
      <c r="K49" s="25" t="e">
        <f>VLOOKUP($M49,УЧАСТНИКИ!$A$2:$L$1099,9,FALSE)</f>
        <v>#N/A</v>
      </c>
      <c r="L49" s="23" t="e">
        <f>VLOOKUP($M49,УЧАСТНИКИ!$A$2:$L$1099,10,FALSE)</f>
        <v>#N/A</v>
      </c>
    </row>
    <row r="50" spans="1:12" ht="13.2" customHeight="1" x14ac:dyDescent="0.25">
      <c r="A50" s="35" t="s">
        <v>137</v>
      </c>
      <c r="B50" s="23" t="e">
        <f>VLOOKUP($M50,УЧАСТНИКИ!$A$2:$L$1099,3,FALSE)</f>
        <v>#N/A</v>
      </c>
      <c r="C50" s="24" t="e">
        <f>VLOOKUP($M50,УЧАСТНИКИ!$A$2:$L$1099,4,FALSE)</f>
        <v>#N/A</v>
      </c>
      <c r="D50" s="24" t="e">
        <f>VLOOKUP($M50,УЧАСТНИКИ!$A$2:$L$1099,8,FALSE)</f>
        <v>#N/A</v>
      </c>
      <c r="E50" s="23" t="e">
        <f>VLOOKUP($M50,УЧАСТНИКИ!$A$2:$L$1099,5,FALSE)</f>
        <v>#N/A</v>
      </c>
      <c r="F50" s="24" t="e">
        <f>VLOOKUP($M50,УЧАСТНИКИ!$A$2:$L$1099,7,FALSE)</f>
        <v>#N/A</v>
      </c>
      <c r="G50" s="25" t="e">
        <f>VLOOKUP($M50,УЧАСТНИКИ!$A$2:$L$1099,11,FALSE)</f>
        <v>#N/A</v>
      </c>
      <c r="H50" s="26"/>
      <c r="I50" s="11">
        <f t="shared" si="2"/>
        <v>0</v>
      </c>
      <c r="J50" s="27" t="str">
        <f t="shared" si="1"/>
        <v>МСМК</v>
      </c>
      <c r="K50" s="25" t="e">
        <f>VLOOKUP($M50,УЧАСТНИКИ!$A$2:$L$1099,9,FALSE)</f>
        <v>#N/A</v>
      </c>
      <c r="L50" s="23" t="e">
        <f>VLOOKUP($M50,УЧАСТНИКИ!$A$2:$L$1099,10,FALSE)</f>
        <v>#N/A</v>
      </c>
    </row>
    <row r="51" spans="1:12" ht="13.2" customHeight="1" x14ac:dyDescent="0.25">
      <c r="A51" s="35" t="s">
        <v>138</v>
      </c>
      <c r="B51" s="23" t="e">
        <f>VLOOKUP($M51,УЧАСТНИКИ!$A$2:$L$1099,3,FALSE)</f>
        <v>#N/A</v>
      </c>
      <c r="C51" s="24" t="e">
        <f>VLOOKUP($M51,УЧАСТНИКИ!$A$2:$L$1099,4,FALSE)</f>
        <v>#N/A</v>
      </c>
      <c r="D51" s="24" t="e">
        <f>VLOOKUP($M51,УЧАСТНИКИ!$A$2:$L$1099,8,FALSE)</f>
        <v>#N/A</v>
      </c>
      <c r="E51" s="23" t="e">
        <f>VLOOKUP($M51,УЧАСТНИКИ!$A$2:$L$1099,5,FALSE)</f>
        <v>#N/A</v>
      </c>
      <c r="F51" s="24" t="e">
        <f>VLOOKUP($M51,УЧАСТНИКИ!$A$2:$L$1099,7,FALSE)</f>
        <v>#N/A</v>
      </c>
      <c r="G51" s="25" t="e">
        <f>VLOOKUP($M51,УЧАСТНИКИ!$A$2:$L$1099,11,FALSE)</f>
        <v>#N/A</v>
      </c>
      <c r="H51" s="26"/>
      <c r="I51" s="11">
        <f t="shared" si="2"/>
        <v>0</v>
      </c>
      <c r="J51" s="27" t="str">
        <f t="shared" si="1"/>
        <v>МСМК</v>
      </c>
      <c r="K51" s="25" t="e">
        <f>VLOOKUP($M51,УЧАСТНИКИ!$A$2:$L$1099,9,FALSE)</f>
        <v>#N/A</v>
      </c>
      <c r="L51" s="23" t="e">
        <f>VLOOKUP($M51,УЧАСТНИКИ!$A$2:$L$1099,10,FALSE)</f>
        <v>#N/A</v>
      </c>
    </row>
    <row r="52" spans="1:12" ht="13.2" customHeight="1" x14ac:dyDescent="0.25">
      <c r="A52" s="35" t="s">
        <v>139</v>
      </c>
      <c r="B52" s="23" t="e">
        <f>VLOOKUP($M52,УЧАСТНИКИ!$A$2:$L$1099,3,FALSE)</f>
        <v>#N/A</v>
      </c>
      <c r="C52" s="24" t="e">
        <f>VLOOKUP($M52,УЧАСТНИКИ!$A$2:$L$1099,4,FALSE)</f>
        <v>#N/A</v>
      </c>
      <c r="D52" s="24" t="e">
        <f>VLOOKUP($M52,УЧАСТНИКИ!$A$2:$L$1099,8,FALSE)</f>
        <v>#N/A</v>
      </c>
      <c r="E52" s="23" t="e">
        <f>VLOOKUP($M52,УЧАСТНИКИ!$A$2:$L$1099,5,FALSE)</f>
        <v>#N/A</v>
      </c>
      <c r="F52" s="24" t="e">
        <f>VLOOKUP($M52,УЧАСТНИКИ!$A$2:$L$1099,7,FALSE)</f>
        <v>#N/A</v>
      </c>
      <c r="G52" s="25" t="e">
        <f>VLOOKUP($M52,УЧАСТНИКИ!$A$2:$L$1099,11,FALSE)</f>
        <v>#N/A</v>
      </c>
      <c r="H52" s="26"/>
      <c r="I52" s="11">
        <f t="shared" si="2"/>
        <v>0</v>
      </c>
      <c r="J52" s="27" t="str">
        <f t="shared" si="1"/>
        <v>МСМК</v>
      </c>
      <c r="K52" s="25" t="e">
        <f>VLOOKUP($M52,УЧАСТНИКИ!$A$2:$L$1099,9,FALSE)</f>
        <v>#N/A</v>
      </c>
      <c r="L52" s="23" t="e">
        <f>VLOOKUP($M52,УЧАСТНИКИ!$A$2:$L$1099,10,FALSE)</f>
        <v>#N/A</v>
      </c>
    </row>
    <row r="53" spans="1:12" ht="13.2" customHeight="1" x14ac:dyDescent="0.25">
      <c r="A53" s="35" t="s">
        <v>140</v>
      </c>
      <c r="B53" s="23" t="e">
        <f>VLOOKUP($M53,УЧАСТНИКИ!$A$2:$L$1099,3,FALSE)</f>
        <v>#N/A</v>
      </c>
      <c r="C53" s="24" t="e">
        <f>VLOOKUP($M53,УЧАСТНИКИ!$A$2:$L$1099,4,FALSE)</f>
        <v>#N/A</v>
      </c>
      <c r="D53" s="24" t="e">
        <f>VLOOKUP($M53,УЧАСТНИКИ!$A$2:$L$1099,8,FALSE)</f>
        <v>#N/A</v>
      </c>
      <c r="E53" s="23" t="e">
        <f>VLOOKUP($M53,УЧАСТНИКИ!$A$2:$L$1099,5,FALSE)</f>
        <v>#N/A</v>
      </c>
      <c r="F53" s="24" t="e">
        <f>VLOOKUP($M53,УЧАСТНИКИ!$A$2:$L$1099,7,FALSE)</f>
        <v>#N/A</v>
      </c>
      <c r="G53" s="25" t="e">
        <f>VLOOKUP($M53,УЧАСТНИКИ!$A$2:$L$1099,11,FALSE)</f>
        <v>#N/A</v>
      </c>
      <c r="H53" s="26"/>
      <c r="I53" s="11">
        <f t="shared" si="2"/>
        <v>0</v>
      </c>
      <c r="J53" s="27" t="str">
        <f t="shared" si="1"/>
        <v>МСМК</v>
      </c>
      <c r="K53" s="25" t="e">
        <f>VLOOKUP($M53,УЧАСТНИКИ!$A$2:$L$1099,9,FALSE)</f>
        <v>#N/A</v>
      </c>
      <c r="L53" s="23" t="e">
        <f>VLOOKUP($M53,УЧАСТНИКИ!$A$2:$L$1099,10,FALSE)</f>
        <v>#N/A</v>
      </c>
    </row>
    <row r="54" spans="1:12" ht="13.2" customHeight="1" x14ac:dyDescent="0.25">
      <c r="A54" s="35" t="s">
        <v>141</v>
      </c>
      <c r="B54" s="23" t="e">
        <f>VLOOKUP($M54,УЧАСТНИКИ!$A$2:$L$1099,3,FALSE)</f>
        <v>#N/A</v>
      </c>
      <c r="C54" s="24" t="e">
        <f>VLOOKUP($M54,УЧАСТНИКИ!$A$2:$L$1099,4,FALSE)</f>
        <v>#N/A</v>
      </c>
      <c r="D54" s="24" t="e">
        <f>VLOOKUP($M54,УЧАСТНИКИ!$A$2:$L$1099,8,FALSE)</f>
        <v>#N/A</v>
      </c>
      <c r="E54" s="23" t="e">
        <f>VLOOKUP($M54,УЧАСТНИКИ!$A$2:$L$1099,5,FALSE)</f>
        <v>#N/A</v>
      </c>
      <c r="F54" s="24" t="e">
        <f>VLOOKUP($M54,УЧАСТНИКИ!$A$2:$L$1099,7,FALSE)</f>
        <v>#N/A</v>
      </c>
      <c r="G54" s="25" t="e">
        <f>VLOOKUP($M54,УЧАСТНИКИ!$A$2:$L$1099,11,FALSE)</f>
        <v>#N/A</v>
      </c>
      <c r="H54" s="26"/>
      <c r="I54" s="11">
        <f t="shared" si="2"/>
        <v>0</v>
      </c>
      <c r="J54" s="27" t="str">
        <f t="shared" si="1"/>
        <v>МСМК</v>
      </c>
      <c r="K54" s="25" t="e">
        <f>VLOOKUP($M54,УЧАСТНИКИ!$A$2:$L$1099,9,FALSE)</f>
        <v>#N/A</v>
      </c>
      <c r="L54" s="23" t="e">
        <f>VLOOKUP($M54,УЧАСТНИКИ!$A$2:$L$1099,10,FALSE)</f>
        <v>#N/A</v>
      </c>
    </row>
    <row r="55" spans="1:12" ht="13.2" customHeight="1" x14ac:dyDescent="0.25">
      <c r="A55" s="35" t="s">
        <v>142</v>
      </c>
      <c r="B55" s="23" t="e">
        <f>VLOOKUP($M55,УЧАСТНИКИ!$A$2:$L$1099,3,FALSE)</f>
        <v>#N/A</v>
      </c>
      <c r="C55" s="24" t="e">
        <f>VLOOKUP($M55,УЧАСТНИКИ!$A$2:$L$1099,4,FALSE)</f>
        <v>#N/A</v>
      </c>
      <c r="D55" s="24" t="e">
        <f>VLOOKUP($M55,УЧАСТНИКИ!$A$2:$L$1099,8,FALSE)</f>
        <v>#N/A</v>
      </c>
      <c r="E55" s="23" t="e">
        <f>VLOOKUP($M55,УЧАСТНИКИ!$A$2:$L$1099,5,FALSE)</f>
        <v>#N/A</v>
      </c>
      <c r="F55" s="24" t="e">
        <f>VLOOKUP($M55,УЧАСТНИКИ!$A$2:$L$1099,7,FALSE)</f>
        <v>#N/A</v>
      </c>
      <c r="G55" s="25" t="e">
        <f>VLOOKUP($M55,УЧАСТНИКИ!$A$2:$L$1099,11,FALSE)</f>
        <v>#N/A</v>
      </c>
      <c r="H55" s="26"/>
      <c r="I55" s="11">
        <f t="shared" si="2"/>
        <v>0</v>
      </c>
      <c r="J55" s="27" t="str">
        <f t="shared" si="1"/>
        <v>МСМК</v>
      </c>
      <c r="K55" s="25" t="e">
        <f>VLOOKUP($M55,УЧАСТНИКИ!$A$2:$L$1099,9,FALSE)</f>
        <v>#N/A</v>
      </c>
      <c r="L55" s="23" t="e">
        <f>VLOOKUP($M55,УЧАСТНИКИ!$A$2:$L$1099,10,FALSE)</f>
        <v>#N/A</v>
      </c>
    </row>
    <row r="56" spans="1:12" ht="13.2" customHeight="1" x14ac:dyDescent="0.25">
      <c r="A56" s="35" t="s">
        <v>143</v>
      </c>
      <c r="B56" s="23" t="e">
        <f>VLOOKUP($M56,УЧАСТНИКИ!$A$2:$L$1099,3,FALSE)</f>
        <v>#N/A</v>
      </c>
      <c r="C56" s="24" t="e">
        <f>VLOOKUP($M56,УЧАСТНИКИ!$A$2:$L$1099,4,FALSE)</f>
        <v>#N/A</v>
      </c>
      <c r="D56" s="24" t="e">
        <f>VLOOKUP($M56,УЧАСТНИКИ!$A$2:$L$1099,8,FALSE)</f>
        <v>#N/A</v>
      </c>
      <c r="E56" s="23" t="e">
        <f>VLOOKUP($M56,УЧАСТНИКИ!$A$2:$L$1099,5,FALSE)</f>
        <v>#N/A</v>
      </c>
      <c r="F56" s="24" t="e">
        <f>VLOOKUP($M56,УЧАСТНИКИ!$A$2:$L$1099,7,FALSE)</f>
        <v>#N/A</v>
      </c>
      <c r="G56" s="25" t="e">
        <f>VLOOKUP($M56,УЧАСТНИКИ!$A$2:$L$1099,11,FALSE)</f>
        <v>#N/A</v>
      </c>
      <c r="H56" s="26"/>
      <c r="I56" s="11">
        <f t="shared" si="2"/>
        <v>0</v>
      </c>
      <c r="J56" s="27" t="str">
        <f t="shared" si="1"/>
        <v>МСМК</v>
      </c>
      <c r="K56" s="25" t="e">
        <f>VLOOKUP($M56,УЧАСТНИКИ!$A$2:$L$1099,9,FALSE)</f>
        <v>#N/A</v>
      </c>
      <c r="L56" s="23" t="e">
        <f>VLOOKUP($M56,УЧАСТНИКИ!$A$2:$L$1099,10,FALSE)</f>
        <v>#N/A</v>
      </c>
    </row>
    <row r="57" spans="1:12" ht="17.25" customHeight="1" x14ac:dyDescent="0.25">
      <c r="A57" s="24"/>
      <c r="H57" s="61"/>
    </row>
    <row r="58" spans="1:12" x14ac:dyDescent="0.25">
      <c r="A58" s="24"/>
    </row>
    <row r="59" spans="1:12" x14ac:dyDescent="0.25">
      <c r="A59" s="24"/>
    </row>
    <row r="60" spans="1:12" x14ac:dyDescent="0.25">
      <c r="A60" s="24"/>
    </row>
    <row r="61" spans="1:12" x14ac:dyDescent="0.25">
      <c r="A61" s="24"/>
    </row>
    <row r="62" spans="1:12" x14ac:dyDescent="0.25">
      <c r="A62" s="24"/>
    </row>
    <row r="63" spans="1:12" x14ac:dyDescent="0.25">
      <c r="A63" s="24"/>
    </row>
    <row r="64" spans="1:12" x14ac:dyDescent="0.25">
      <c r="A64" s="24"/>
    </row>
    <row r="65" spans="1:1" x14ac:dyDescent="0.25">
      <c r="A65" s="24"/>
    </row>
    <row r="66" spans="1:1" x14ac:dyDescent="0.25">
      <c r="A66" s="24"/>
    </row>
    <row r="67" spans="1:1" x14ac:dyDescent="0.25">
      <c r="A67" s="24"/>
    </row>
    <row r="68" spans="1:1" x14ac:dyDescent="0.25">
      <c r="A68" s="24"/>
    </row>
    <row r="69" spans="1:1" x14ac:dyDescent="0.25">
      <c r="A69" s="24"/>
    </row>
    <row r="70" spans="1:1" x14ac:dyDescent="0.25">
      <c r="A70" s="24"/>
    </row>
    <row r="71" spans="1:1" x14ac:dyDescent="0.25">
      <c r="A71" s="24"/>
    </row>
    <row r="72" spans="1:1" x14ac:dyDescent="0.25">
      <c r="A72" s="24"/>
    </row>
    <row r="73" spans="1:1" x14ac:dyDescent="0.25">
      <c r="A73" s="24"/>
    </row>
    <row r="74" spans="1:1" x14ac:dyDescent="0.25">
      <c r="A74" s="24"/>
    </row>
    <row r="75" spans="1:1" x14ac:dyDescent="0.25">
      <c r="A75" s="24"/>
    </row>
    <row r="76" spans="1:1" x14ac:dyDescent="0.25">
      <c r="A76" s="24"/>
    </row>
    <row r="77" spans="1:1" x14ac:dyDescent="0.25">
      <c r="A77" s="24"/>
    </row>
    <row r="78" spans="1:1" x14ac:dyDescent="0.25">
      <c r="A78" s="24"/>
    </row>
    <row r="79" spans="1:1" x14ac:dyDescent="0.25">
      <c r="A79" s="24"/>
    </row>
    <row r="80" spans="1:1" x14ac:dyDescent="0.25">
      <c r="A80" s="24"/>
    </row>
    <row r="81" spans="1:1" x14ac:dyDescent="0.25">
      <c r="A81" s="24"/>
    </row>
    <row r="82" spans="1: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13">
    <mergeCell ref="A1:L1"/>
    <mergeCell ref="A2:L2"/>
    <mergeCell ref="A3:L3"/>
    <mergeCell ref="A4:L4"/>
    <mergeCell ref="A10:B10"/>
    <mergeCell ref="F10:G10"/>
    <mergeCell ref="A5:L5"/>
    <mergeCell ref="F9:G9"/>
    <mergeCell ref="A9:B9"/>
    <mergeCell ref="I9:J9"/>
    <mergeCell ref="A6:L6"/>
    <mergeCell ref="A7:L7"/>
    <mergeCell ref="A8:L8"/>
  </mergeCells>
  <phoneticPr fontId="1" type="noConversion"/>
  <printOptions horizontalCentered="1"/>
  <pageMargins left="0" right="0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indexed="15"/>
  </sheetPr>
  <dimension ref="A1:W101"/>
  <sheetViews>
    <sheetView view="pageBreakPreview" zoomScale="70" zoomScaleNormal="80" zoomScaleSheetLayoutView="70" workbookViewId="0">
      <selection activeCell="A10" sqref="A10:B10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15" style="8" hidden="1" customWidth="1" outlineLevel="1"/>
    <col min="9" max="9" width="9.6640625" style="12" customWidth="1" collapsed="1"/>
    <col min="10" max="10" width="10.5546875" style="8" customWidth="1"/>
    <col min="11" max="11" width="8.44140625" style="16" customWidth="1"/>
    <col min="12" max="12" width="31.44140625" style="8" customWidth="1"/>
    <col min="13" max="14" width="8.33203125" style="8" outlineLevel="1"/>
    <col min="15" max="15" width="9.5546875" style="8" bestFit="1" customWidth="1" outlineLevel="1"/>
    <col min="16" max="23" width="8.33203125" style="8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S1" s="9"/>
      <c r="T1" s="9"/>
      <c r="U1" s="10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S2" s="9"/>
      <c r="T2" s="9"/>
      <c r="U2" s="10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S3" s="9"/>
      <c r="T3" s="9"/>
      <c r="U3" s="10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S4" s="9"/>
      <c r="T4" s="9"/>
      <c r="U4" s="10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S7" s="9"/>
      <c r="T7" s="9"/>
      <c r="U7" s="10"/>
    </row>
    <row r="8" spans="1:23" ht="15.6" x14ac:dyDescent="0.25">
      <c r="A8" s="332" t="s">
        <v>208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S8" s="9"/>
      <c r="T8" s="9"/>
      <c r="U8" s="10"/>
    </row>
    <row r="9" spans="1:23" ht="12.75" customHeight="1" x14ac:dyDescent="0.25">
      <c r="A9" s="323" t="s">
        <v>217</v>
      </c>
      <c r="B9" s="323"/>
      <c r="D9" s="13"/>
      <c r="E9" s="14"/>
      <c r="F9" s="330"/>
      <c r="G9" s="330"/>
      <c r="H9" s="15"/>
      <c r="I9" s="331"/>
      <c r="J9" s="331"/>
      <c r="S9" s="9"/>
      <c r="T9" s="9"/>
      <c r="U9" s="10"/>
    </row>
    <row r="10" spans="1:23" ht="12.75" customHeight="1" x14ac:dyDescent="0.25">
      <c r="A10" s="323" t="s">
        <v>236</v>
      </c>
      <c r="B10" s="323"/>
      <c r="D10" s="13"/>
      <c r="E10" s="14"/>
      <c r="F10" s="329"/>
      <c r="G10" s="329"/>
      <c r="H10" s="13"/>
      <c r="I10" s="20"/>
      <c r="J10" s="20"/>
      <c r="K10" s="52"/>
      <c r="L10" s="20" t="str">
        <f>d_5</f>
        <v>г. Сочи, ул. Бзугу 2, ст. им. Славы Метревели</v>
      </c>
      <c r="S10" s="9"/>
      <c r="T10" s="9"/>
      <c r="U10" s="10"/>
    </row>
    <row r="11" spans="1:23" ht="13.5" customHeight="1" thickBot="1" x14ac:dyDescent="0.3">
      <c r="A11" s="19" t="s">
        <v>210</v>
      </c>
      <c r="D11" s="13"/>
      <c r="E11" s="13"/>
      <c r="G11" s="63"/>
      <c r="H11" s="13"/>
      <c r="I11" s="137" t="s">
        <v>70</v>
      </c>
      <c r="J11" s="20" t="str">
        <f>d_2</f>
        <v>29.05.2019г.</v>
      </c>
      <c r="K11" s="52">
        <v>0.35416666666666669</v>
      </c>
      <c r="L11" s="19" t="str">
        <f>d_6</f>
        <v>t° +17 вл. 91%</v>
      </c>
      <c r="M11" s="8" t="s">
        <v>14</v>
      </c>
      <c r="O11" s="21" t="s">
        <v>105</v>
      </c>
      <c r="P11" s="21" t="s">
        <v>106</v>
      </c>
      <c r="Q11" s="21" t="s">
        <v>107</v>
      </c>
      <c r="R11" s="21">
        <v>1</v>
      </c>
      <c r="S11" s="21">
        <v>2</v>
      </c>
      <c r="T11" s="21" t="s">
        <v>44</v>
      </c>
      <c r="U11" s="21" t="s">
        <v>108</v>
      </c>
      <c r="V11" s="21" t="s">
        <v>109</v>
      </c>
      <c r="W11" s="21" t="s">
        <v>110</v>
      </c>
    </row>
    <row r="12" spans="1:23" ht="28.95" customHeight="1" thickBot="1" x14ac:dyDescent="0.3">
      <c r="A12" s="44" t="s">
        <v>9</v>
      </c>
      <c r="B12" s="45" t="s">
        <v>58</v>
      </c>
      <c r="C12" s="45" t="s">
        <v>17</v>
      </c>
      <c r="D12" s="45" t="s">
        <v>10</v>
      </c>
      <c r="E12" s="45" t="s">
        <v>90</v>
      </c>
      <c r="F12" s="46" t="s">
        <v>94</v>
      </c>
      <c r="G12" s="43" t="s">
        <v>148</v>
      </c>
      <c r="H12" s="45"/>
      <c r="I12" s="46" t="s">
        <v>18</v>
      </c>
      <c r="J12" s="45" t="s">
        <v>145</v>
      </c>
      <c r="K12" s="45" t="s">
        <v>13</v>
      </c>
      <c r="L12" s="47" t="s">
        <v>146</v>
      </c>
      <c r="O12" s="148">
        <v>151824</v>
      </c>
      <c r="P12" s="148">
        <v>161024</v>
      </c>
      <c r="Q12" s="149">
        <v>170024</v>
      </c>
      <c r="R12" s="149">
        <v>182024</v>
      </c>
      <c r="S12" s="149">
        <v>195024</v>
      </c>
      <c r="T12" s="149">
        <v>212024</v>
      </c>
      <c r="U12" s="149">
        <v>230024</v>
      </c>
      <c r="V12" s="149">
        <v>244524</v>
      </c>
      <c r="W12" s="64"/>
    </row>
    <row r="13" spans="1:23" ht="13.2" customHeight="1" x14ac:dyDescent="0.25">
      <c r="A13" s="35" t="s">
        <v>42</v>
      </c>
      <c r="B13" s="23" t="e">
        <f>VLOOKUP($M13,УЧАСТНИКИ!$A$2:$L$1099,3,FALSE)</f>
        <v>#N/A</v>
      </c>
      <c r="C13" s="24" t="e">
        <f>VLOOKUP($M13,УЧАСТНИКИ!$A$2:$L$1099,4,FALSE)</f>
        <v>#N/A</v>
      </c>
      <c r="D13" s="24" t="e">
        <f>VLOOKUP($M13,УЧАСТНИКИ!$A$2:$L$1099,8,FALSE)</f>
        <v>#N/A</v>
      </c>
      <c r="E13" s="23" t="e">
        <f>VLOOKUP($M13,УЧАСТНИКИ!$A$2:$L$1099,5,FALSE)</f>
        <v>#N/A</v>
      </c>
      <c r="F13" s="24" t="e">
        <f>VLOOKUP($M13,УЧАСТНИКИ!$A$2:$L$1099,7,FALSE)</f>
        <v>#N/A</v>
      </c>
      <c r="G13" s="25" t="e">
        <f>VLOOKUP($M13,УЧАСТНИКИ!$A$2:$L$1099,11,FALSE)</f>
        <v>#N/A</v>
      </c>
      <c r="H13" s="38">
        <v>132516</v>
      </c>
      <c r="I13" s="11" t="str">
        <f>IF(H13=0,0,CONCATENATE(MID(H13,1,2),":",MID(H13,3,2),",",MID(H13,5,2)))</f>
        <v>13:25,16</v>
      </c>
      <c r="J13" s="27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K13" s="25" t="e">
        <f>VLOOKUP($M13,УЧАСТНИКИ!$A$2:$L$1099,9,FALSE)</f>
        <v>#N/A</v>
      </c>
      <c r="L13" s="23" t="e">
        <f>VLOOKUP($M13,УЧАСТНИКИ!$A$2:$L$1099,10,FALSE)</f>
        <v>#N/A</v>
      </c>
      <c r="M13" s="8" t="s">
        <v>101</v>
      </c>
    </row>
    <row r="14" spans="1:23" ht="13.2" customHeight="1" x14ac:dyDescent="0.25">
      <c r="A14" s="35" t="s">
        <v>43</v>
      </c>
      <c r="B14" s="23" t="e">
        <f>VLOOKUP($M14,УЧАСТНИКИ!$A$2:$L$1099,3,FALSE)</f>
        <v>#N/A</v>
      </c>
      <c r="C14" s="24" t="e">
        <f>VLOOKUP($M14,УЧАСТНИКИ!$A$2:$L$1099,4,FALSE)</f>
        <v>#N/A</v>
      </c>
      <c r="D14" s="24" t="e">
        <f>VLOOKUP($M14,УЧАСТНИКИ!$A$2:$L$1099,8,FALSE)</f>
        <v>#N/A</v>
      </c>
      <c r="E14" s="23" t="e">
        <f>VLOOKUP($M14,УЧАСТНИКИ!$A$2:$L$1099,5,FALSE)</f>
        <v>#N/A</v>
      </c>
      <c r="F14" s="24" t="e">
        <f>VLOOKUP($M14,УЧАСТНИКИ!$A$2:$L$1099,7,FALSE)</f>
        <v>#N/A</v>
      </c>
      <c r="G14" s="25" t="e">
        <f>VLOOKUP($M14,УЧАСТНИКИ!$A$2:$L$1099,11,FALSE)</f>
        <v>#N/A</v>
      </c>
      <c r="H14" s="26">
        <v>203016</v>
      </c>
      <c r="I14" s="11" t="str">
        <f t="shared" ref="I14:I34" si="0">IF(H14=0,0,CONCATENATE(MID(H14,1,2),":",MID(H14,3,2),",",MID(H14,5,2)))</f>
        <v>20:30,16</v>
      </c>
      <c r="J14" s="27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3</v>
      </c>
      <c r="K14" s="25" t="e">
        <f>VLOOKUP($M14,УЧАСТНИКИ!$A$2:$L$1099,9,FALSE)</f>
        <v>#N/A</v>
      </c>
      <c r="L14" s="23" t="e">
        <f>VLOOKUP($M14,УЧАСТНИКИ!$A$2:$L$1099,10,FALSE)</f>
        <v>#N/A</v>
      </c>
    </row>
    <row r="15" spans="1:23" ht="13.2" customHeight="1" x14ac:dyDescent="0.25">
      <c r="A15" s="35" t="s">
        <v>44</v>
      </c>
      <c r="B15" s="23" t="e">
        <f>VLOOKUP($M15,УЧАСТНИКИ!$A$2:$L$1099,3,FALSE)</f>
        <v>#N/A</v>
      </c>
      <c r="C15" s="24" t="e">
        <f>VLOOKUP($M15,УЧАСТНИКИ!$A$2:$L$1099,4,FALSE)</f>
        <v>#N/A</v>
      </c>
      <c r="D15" s="24" t="e">
        <f>VLOOKUP($M15,УЧАСТНИКИ!$A$2:$L$1099,8,FALSE)</f>
        <v>#N/A</v>
      </c>
      <c r="E15" s="23" t="e">
        <f>VLOOKUP($M15,УЧАСТНИКИ!$A$2:$L$1099,5,FALSE)</f>
        <v>#N/A</v>
      </c>
      <c r="F15" s="24" t="e">
        <f>VLOOKUP($M15,УЧАСТНИКИ!$A$2:$L$1099,7,FALSE)</f>
        <v>#N/A</v>
      </c>
      <c r="G15" s="25" t="e">
        <f>VLOOKUP($M15,УЧАСТНИКИ!$A$2:$L$1099,11,FALSE)</f>
        <v>#N/A</v>
      </c>
      <c r="H15" s="26">
        <v>203017</v>
      </c>
      <c r="I15" s="11" t="str">
        <f t="shared" si="0"/>
        <v>20:30,17</v>
      </c>
      <c r="J15" s="27" t="str">
        <f t="shared" si="1"/>
        <v>3</v>
      </c>
      <c r="K15" s="25" t="e">
        <f>VLOOKUP($M15,УЧАСТНИКИ!$A$2:$L$1099,9,FALSE)</f>
        <v>#N/A</v>
      </c>
      <c r="L15" s="23" t="e">
        <f>VLOOKUP($M15,УЧАСТНИКИ!$A$2:$L$1099,10,FALSE)</f>
        <v>#N/A</v>
      </c>
    </row>
    <row r="16" spans="1:23" ht="13.2" customHeight="1" x14ac:dyDescent="0.25">
      <c r="A16" s="35" t="s">
        <v>45</v>
      </c>
      <c r="B16" s="23" t="e">
        <f>VLOOKUP($M16,УЧАСТНИКИ!$A$2:$L$1099,3,FALSE)</f>
        <v>#N/A</v>
      </c>
      <c r="C16" s="24" t="e">
        <f>VLOOKUP($M16,УЧАСТНИКИ!$A$2:$L$1099,4,FALSE)</f>
        <v>#N/A</v>
      </c>
      <c r="D16" s="24" t="e">
        <f>VLOOKUP($M16,УЧАСТНИКИ!$A$2:$L$1099,8,FALSE)</f>
        <v>#N/A</v>
      </c>
      <c r="E16" s="23" t="e">
        <f>VLOOKUP($M16,УЧАСТНИКИ!$A$2:$L$1099,5,FALSE)</f>
        <v>#N/A</v>
      </c>
      <c r="F16" s="24" t="e">
        <f>VLOOKUP($M16,УЧАСТНИКИ!$A$2:$L$1099,7,FALSE)</f>
        <v>#N/A</v>
      </c>
      <c r="G16" s="25" t="e">
        <f>VLOOKUP($M16,УЧАСТНИКИ!$A$2:$L$1099,11,FALSE)</f>
        <v>#N/A</v>
      </c>
      <c r="H16" s="26"/>
      <c r="I16" s="11">
        <f t="shared" si="0"/>
        <v>0</v>
      </c>
      <c r="J16" s="27" t="str">
        <f t="shared" si="1"/>
        <v>МСМК</v>
      </c>
      <c r="K16" s="25" t="e">
        <f>VLOOKUP($M16,УЧАСТНИКИ!$A$2:$L$1099,9,FALSE)</f>
        <v>#N/A</v>
      </c>
      <c r="L16" s="23" t="e">
        <f>VLOOKUP($M16,УЧАСТНИКИ!$A$2:$L$1099,10,FALSE)</f>
        <v>#N/A</v>
      </c>
      <c r="M16" s="28"/>
    </row>
    <row r="17" spans="1:13" ht="13.2" customHeight="1" x14ac:dyDescent="0.25">
      <c r="A17" s="35" t="s">
        <v>46</v>
      </c>
      <c r="B17" s="23" t="e">
        <f>VLOOKUP($M17,УЧАСТНИКИ!$A$2:$L$1099,3,FALSE)</f>
        <v>#N/A</v>
      </c>
      <c r="C17" s="24" t="e">
        <f>VLOOKUP($M17,УЧАСТНИКИ!$A$2:$L$1099,4,FALSE)</f>
        <v>#N/A</v>
      </c>
      <c r="D17" s="24" t="e">
        <f>VLOOKUP($M17,УЧАСТНИКИ!$A$2:$L$1099,8,FALSE)</f>
        <v>#N/A</v>
      </c>
      <c r="E17" s="23" t="e">
        <f>VLOOKUP($M17,УЧАСТНИКИ!$A$2:$L$1099,5,FALSE)</f>
        <v>#N/A</v>
      </c>
      <c r="F17" s="24" t="e">
        <f>VLOOKUP($M17,УЧАСТНИКИ!$A$2:$L$1099,7,FALSE)</f>
        <v>#N/A</v>
      </c>
      <c r="G17" s="25" t="e">
        <f>VLOOKUP($M17,УЧАСТНИКИ!$A$2:$L$1099,11,FALSE)</f>
        <v>#N/A</v>
      </c>
      <c r="H17" s="26"/>
      <c r="I17" s="11">
        <f t="shared" si="0"/>
        <v>0</v>
      </c>
      <c r="J17" s="27" t="str">
        <f t="shared" si="1"/>
        <v>МСМК</v>
      </c>
      <c r="K17" s="25" t="e">
        <f>VLOOKUP($M17,УЧАСТНИКИ!$A$2:$L$1099,9,FALSE)</f>
        <v>#N/A</v>
      </c>
      <c r="L17" s="23" t="e">
        <f>VLOOKUP($M17,УЧАСТНИКИ!$A$2:$L$1099,10,FALSE)</f>
        <v>#N/A</v>
      </c>
      <c r="M17" s="28"/>
    </row>
    <row r="18" spans="1:13" ht="13.2" customHeight="1" x14ac:dyDescent="0.25">
      <c r="A18" s="35" t="s">
        <v>47</v>
      </c>
      <c r="B18" s="23" t="e">
        <f>VLOOKUP($M18,УЧАСТНИКИ!$A$2:$L$1099,3,FALSE)</f>
        <v>#N/A</v>
      </c>
      <c r="C18" s="24" t="e">
        <f>VLOOKUP($M18,УЧАСТНИКИ!$A$2:$L$1099,4,FALSE)</f>
        <v>#N/A</v>
      </c>
      <c r="D18" s="24" t="e">
        <f>VLOOKUP($M18,УЧАСТНИКИ!$A$2:$L$1099,8,FALSE)</f>
        <v>#N/A</v>
      </c>
      <c r="E18" s="23" t="e">
        <f>VLOOKUP($M18,УЧАСТНИКИ!$A$2:$L$1099,5,FALSE)</f>
        <v>#N/A</v>
      </c>
      <c r="F18" s="24" t="e">
        <f>VLOOKUP($M18,УЧАСТНИКИ!$A$2:$L$1099,7,FALSE)</f>
        <v>#N/A</v>
      </c>
      <c r="G18" s="25" t="e">
        <f>VLOOKUP($M18,УЧАСТНИКИ!$A$2:$L$1099,11,FALSE)</f>
        <v>#N/A</v>
      </c>
      <c r="H18" s="26"/>
      <c r="I18" s="11">
        <f t="shared" si="0"/>
        <v>0</v>
      </c>
      <c r="J18" s="27" t="str">
        <f t="shared" si="1"/>
        <v>МСМК</v>
      </c>
      <c r="K18" s="25" t="e">
        <f>VLOOKUP($M18,УЧАСТНИКИ!$A$2:$L$1099,9,FALSE)</f>
        <v>#N/A</v>
      </c>
      <c r="L18" s="23" t="e">
        <f>VLOOKUP($M18,УЧАСТНИКИ!$A$2:$L$1099,10,FALSE)</f>
        <v>#N/A</v>
      </c>
      <c r="M18" s="28"/>
    </row>
    <row r="19" spans="1:13" ht="13.2" customHeight="1" x14ac:dyDescent="0.25">
      <c r="A19" s="35" t="s">
        <v>48</v>
      </c>
      <c r="B19" s="23" t="e">
        <f>VLOOKUP($M19,УЧАСТНИКИ!$A$2:$L$1099,3,FALSE)</f>
        <v>#N/A</v>
      </c>
      <c r="C19" s="24" t="e">
        <f>VLOOKUP($M19,УЧАСТНИКИ!$A$2:$L$1099,4,FALSE)</f>
        <v>#N/A</v>
      </c>
      <c r="D19" s="24" t="e">
        <f>VLOOKUP($M19,УЧАСТНИКИ!$A$2:$L$1099,8,FALSE)</f>
        <v>#N/A</v>
      </c>
      <c r="E19" s="23" t="e">
        <f>VLOOKUP($M19,УЧАСТНИКИ!$A$2:$L$1099,5,FALSE)</f>
        <v>#N/A</v>
      </c>
      <c r="F19" s="24" t="e">
        <f>VLOOKUP($M19,УЧАСТНИКИ!$A$2:$L$1099,7,FALSE)</f>
        <v>#N/A</v>
      </c>
      <c r="G19" s="25" t="e">
        <f>VLOOKUP($M19,УЧАСТНИКИ!$A$2:$L$1099,11,FALSE)</f>
        <v>#N/A</v>
      </c>
      <c r="H19" s="26"/>
      <c r="I19" s="11">
        <f t="shared" si="0"/>
        <v>0</v>
      </c>
      <c r="J19" s="27" t="str">
        <f t="shared" si="1"/>
        <v>МСМК</v>
      </c>
      <c r="K19" s="25" t="e">
        <f>VLOOKUP($M19,УЧАСТНИКИ!$A$2:$L$1099,9,FALSE)</f>
        <v>#N/A</v>
      </c>
      <c r="L19" s="23" t="e">
        <f>VLOOKUP($M19,УЧАСТНИКИ!$A$2:$L$1099,10,FALSE)</f>
        <v>#N/A</v>
      </c>
      <c r="M19" s="28"/>
    </row>
    <row r="20" spans="1:13" ht="13.2" customHeight="1" x14ac:dyDescent="0.25">
      <c r="A20" s="35" t="s">
        <v>71</v>
      </c>
      <c r="B20" s="23" t="e">
        <f>VLOOKUP($M20,УЧАСТНИКИ!$A$2:$L$1099,3,FALSE)</f>
        <v>#N/A</v>
      </c>
      <c r="C20" s="24" t="e">
        <f>VLOOKUP($M20,УЧАСТНИКИ!$A$2:$L$1099,4,FALSE)</f>
        <v>#N/A</v>
      </c>
      <c r="D20" s="24" t="e">
        <f>VLOOKUP($M20,УЧАСТНИКИ!$A$2:$L$1099,8,FALSE)</f>
        <v>#N/A</v>
      </c>
      <c r="E20" s="23" t="e">
        <f>VLOOKUP($M20,УЧАСТНИКИ!$A$2:$L$1099,5,FALSE)</f>
        <v>#N/A</v>
      </c>
      <c r="F20" s="24" t="e">
        <f>VLOOKUP($M20,УЧАСТНИКИ!$A$2:$L$1099,7,FALSE)</f>
        <v>#N/A</v>
      </c>
      <c r="G20" s="25" t="e">
        <f>VLOOKUP($M20,УЧАСТНИКИ!$A$2:$L$1099,11,FALSE)</f>
        <v>#N/A</v>
      </c>
      <c r="H20" s="26"/>
      <c r="I20" s="11">
        <f t="shared" si="0"/>
        <v>0</v>
      </c>
      <c r="J20" s="27" t="str">
        <f t="shared" si="1"/>
        <v>МСМК</v>
      </c>
      <c r="K20" s="25" t="e">
        <f>VLOOKUP($M20,УЧАСТНИКИ!$A$2:$L$1099,9,FALSE)</f>
        <v>#N/A</v>
      </c>
      <c r="L20" s="23" t="e">
        <f>VLOOKUP($M20,УЧАСТНИКИ!$A$2:$L$1099,10,FALSE)</f>
        <v>#N/A</v>
      </c>
      <c r="M20" s="28"/>
    </row>
    <row r="21" spans="1:13" ht="13.2" customHeight="1" x14ac:dyDescent="0.25">
      <c r="A21" s="35" t="s">
        <v>78</v>
      </c>
      <c r="B21" s="23" t="e">
        <f>VLOOKUP($M21,УЧАСТНИКИ!$A$2:$L$1099,3,FALSE)</f>
        <v>#N/A</v>
      </c>
      <c r="C21" s="24" t="e">
        <f>VLOOKUP($M21,УЧАСТНИКИ!$A$2:$L$1099,4,FALSE)</f>
        <v>#N/A</v>
      </c>
      <c r="D21" s="24" t="e">
        <f>VLOOKUP($M21,УЧАСТНИКИ!$A$2:$L$1099,8,FALSE)</f>
        <v>#N/A</v>
      </c>
      <c r="E21" s="23" t="e">
        <f>VLOOKUP($M21,УЧАСТНИКИ!$A$2:$L$1099,5,FALSE)</f>
        <v>#N/A</v>
      </c>
      <c r="F21" s="24" t="e">
        <f>VLOOKUP($M21,УЧАСТНИКИ!$A$2:$L$1099,7,FALSE)</f>
        <v>#N/A</v>
      </c>
      <c r="G21" s="25" t="e">
        <f>VLOOKUP($M21,УЧАСТНИКИ!$A$2:$L$1099,11,FALSE)</f>
        <v>#N/A</v>
      </c>
      <c r="H21" s="26"/>
      <c r="I21" s="11">
        <f t="shared" si="0"/>
        <v>0</v>
      </c>
      <c r="J21" s="27" t="str">
        <f t="shared" si="1"/>
        <v>МСМК</v>
      </c>
      <c r="K21" s="25" t="e">
        <f>VLOOKUP($M21,УЧАСТНИКИ!$A$2:$L$1099,9,FALSE)</f>
        <v>#N/A</v>
      </c>
      <c r="L21" s="23" t="e">
        <f>VLOOKUP($M21,УЧАСТНИКИ!$A$2:$L$1099,10,FALSE)</f>
        <v>#N/A</v>
      </c>
    </row>
    <row r="22" spans="1:13" ht="13.2" customHeight="1" x14ac:dyDescent="0.25">
      <c r="A22" s="35" t="s">
        <v>77</v>
      </c>
      <c r="B22" s="23" t="e">
        <f>VLOOKUP($M22,УЧАСТНИКИ!$A$2:$L$1099,3,FALSE)</f>
        <v>#N/A</v>
      </c>
      <c r="C22" s="24" t="e">
        <f>VLOOKUP($M22,УЧАСТНИКИ!$A$2:$L$1099,4,FALSE)</f>
        <v>#N/A</v>
      </c>
      <c r="D22" s="24" t="e">
        <f>VLOOKUP($M22,УЧАСТНИКИ!$A$2:$L$1099,8,FALSE)</f>
        <v>#N/A</v>
      </c>
      <c r="E22" s="23" t="e">
        <f>VLOOKUP($M22,УЧАСТНИКИ!$A$2:$L$1099,5,FALSE)</f>
        <v>#N/A</v>
      </c>
      <c r="F22" s="24" t="e">
        <f>VLOOKUP($M22,УЧАСТНИКИ!$A$2:$L$1099,7,FALSE)</f>
        <v>#N/A</v>
      </c>
      <c r="G22" s="25" t="e">
        <f>VLOOKUP($M22,УЧАСТНИКИ!$A$2:$L$1099,11,FALSE)</f>
        <v>#N/A</v>
      </c>
      <c r="H22" s="26"/>
      <c r="I22" s="11">
        <f t="shared" si="0"/>
        <v>0</v>
      </c>
      <c r="J22" s="27" t="str">
        <f t="shared" si="1"/>
        <v>МСМК</v>
      </c>
      <c r="K22" s="25" t="e">
        <f>VLOOKUP($M22,УЧАСТНИКИ!$A$2:$L$1099,9,FALSE)</f>
        <v>#N/A</v>
      </c>
      <c r="L22" s="23" t="e">
        <f>VLOOKUP($M22,УЧАСТНИКИ!$A$2:$L$1099,10,FALSE)</f>
        <v>#N/A</v>
      </c>
    </row>
    <row r="23" spans="1:13" ht="13.2" customHeight="1" x14ac:dyDescent="0.25">
      <c r="A23" s="35" t="s">
        <v>76</v>
      </c>
      <c r="B23" s="23" t="e">
        <f>VLOOKUP($M23,УЧАСТНИКИ!$A$2:$L$1099,3,FALSE)</f>
        <v>#N/A</v>
      </c>
      <c r="C23" s="24" t="e">
        <f>VLOOKUP($M23,УЧАСТНИКИ!$A$2:$L$1099,4,FALSE)</f>
        <v>#N/A</v>
      </c>
      <c r="D23" s="24" t="e">
        <f>VLOOKUP($M23,УЧАСТНИКИ!$A$2:$L$1099,8,FALSE)</f>
        <v>#N/A</v>
      </c>
      <c r="E23" s="23" t="e">
        <f>VLOOKUP($M23,УЧАСТНИКИ!$A$2:$L$1099,5,FALSE)</f>
        <v>#N/A</v>
      </c>
      <c r="F23" s="24" t="e">
        <f>VLOOKUP($M23,УЧАСТНИКИ!$A$2:$L$1099,7,FALSE)</f>
        <v>#N/A</v>
      </c>
      <c r="G23" s="25" t="e">
        <f>VLOOKUP($M23,УЧАСТНИКИ!$A$2:$L$1099,11,FALSE)</f>
        <v>#N/A</v>
      </c>
      <c r="H23" s="26"/>
      <c r="I23" s="11">
        <f t="shared" si="0"/>
        <v>0</v>
      </c>
      <c r="J23" s="27" t="str">
        <f t="shared" si="1"/>
        <v>МСМК</v>
      </c>
      <c r="K23" s="25" t="e">
        <f>VLOOKUP($M23,УЧАСТНИКИ!$A$2:$L$1099,9,FALSE)</f>
        <v>#N/A</v>
      </c>
      <c r="L23" s="23" t="e">
        <f>VLOOKUP($M23,УЧАСТНИКИ!$A$2:$L$1099,10,FALSE)</f>
        <v>#N/A</v>
      </c>
    </row>
    <row r="24" spans="1:13" ht="13.2" customHeight="1" x14ac:dyDescent="0.25">
      <c r="A24" s="35" t="s">
        <v>75</v>
      </c>
      <c r="B24" s="23" t="e">
        <f>VLOOKUP($M24,УЧАСТНИКИ!$A$2:$L$1099,3,FALSE)</f>
        <v>#N/A</v>
      </c>
      <c r="C24" s="24" t="e">
        <f>VLOOKUP($M24,УЧАСТНИКИ!$A$2:$L$1099,4,FALSE)</f>
        <v>#N/A</v>
      </c>
      <c r="D24" s="24" t="e">
        <f>VLOOKUP($M24,УЧАСТНИКИ!$A$2:$L$1099,8,FALSE)</f>
        <v>#N/A</v>
      </c>
      <c r="E24" s="23" t="e">
        <f>VLOOKUP($M24,УЧАСТНИКИ!$A$2:$L$1099,5,FALSE)</f>
        <v>#N/A</v>
      </c>
      <c r="F24" s="24" t="e">
        <f>VLOOKUP($M24,УЧАСТНИКИ!$A$2:$L$1099,7,FALSE)</f>
        <v>#N/A</v>
      </c>
      <c r="G24" s="25" t="e">
        <f>VLOOKUP($M24,УЧАСТНИКИ!$A$2:$L$1099,11,FALSE)</f>
        <v>#N/A</v>
      </c>
      <c r="H24" s="26"/>
      <c r="I24" s="11">
        <f t="shared" si="0"/>
        <v>0</v>
      </c>
      <c r="J24" s="27" t="str">
        <f t="shared" si="1"/>
        <v>МСМК</v>
      </c>
      <c r="K24" s="25" t="e">
        <f>VLOOKUP($M24,УЧАСТНИКИ!$A$2:$L$1099,9,FALSE)</f>
        <v>#N/A</v>
      </c>
      <c r="L24" s="23" t="e">
        <f>VLOOKUP($M24,УЧАСТНИКИ!$A$2:$L$1099,10,FALSE)</f>
        <v>#N/A</v>
      </c>
    </row>
    <row r="25" spans="1:13" ht="13.2" customHeight="1" x14ac:dyDescent="0.25">
      <c r="A25" s="35" t="s">
        <v>74</v>
      </c>
      <c r="B25" s="23" t="e">
        <f>VLOOKUP($M25,УЧАСТНИКИ!$A$2:$L$1099,3,FALSE)</f>
        <v>#N/A</v>
      </c>
      <c r="C25" s="24" t="e">
        <f>VLOOKUP($M25,УЧАСТНИКИ!$A$2:$L$1099,4,FALSE)</f>
        <v>#N/A</v>
      </c>
      <c r="D25" s="24" t="e">
        <f>VLOOKUP($M25,УЧАСТНИКИ!$A$2:$L$1099,8,FALSE)</f>
        <v>#N/A</v>
      </c>
      <c r="E25" s="23" t="e">
        <f>VLOOKUP($M25,УЧАСТНИКИ!$A$2:$L$1099,5,FALSE)</f>
        <v>#N/A</v>
      </c>
      <c r="F25" s="24" t="e">
        <f>VLOOKUP($M25,УЧАСТНИКИ!$A$2:$L$1099,7,FALSE)</f>
        <v>#N/A</v>
      </c>
      <c r="G25" s="25" t="e">
        <f>VLOOKUP($M25,УЧАСТНИКИ!$A$2:$L$1099,11,FALSE)</f>
        <v>#N/A</v>
      </c>
      <c r="H25" s="26"/>
      <c r="I25" s="11">
        <f t="shared" si="0"/>
        <v>0</v>
      </c>
      <c r="J25" s="27" t="str">
        <f t="shared" si="1"/>
        <v>МСМК</v>
      </c>
      <c r="K25" s="25" t="e">
        <f>VLOOKUP($M25,УЧАСТНИКИ!$A$2:$L$1099,9,FALSE)</f>
        <v>#N/A</v>
      </c>
      <c r="L25" s="23" t="e">
        <f>VLOOKUP($M25,УЧАСТНИКИ!$A$2:$L$1099,10,FALSE)</f>
        <v>#N/A</v>
      </c>
    </row>
    <row r="26" spans="1:13" ht="13.2" customHeight="1" x14ac:dyDescent="0.25">
      <c r="A26" s="35" t="s">
        <v>73</v>
      </c>
      <c r="B26" s="23" t="e">
        <f>VLOOKUP($M26,УЧАСТНИКИ!$A$2:$L$1099,3,FALSE)</f>
        <v>#N/A</v>
      </c>
      <c r="C26" s="24" t="e">
        <f>VLOOKUP($M26,УЧАСТНИКИ!$A$2:$L$1099,4,FALSE)</f>
        <v>#N/A</v>
      </c>
      <c r="D26" s="24" t="e">
        <f>VLOOKUP($M26,УЧАСТНИКИ!$A$2:$L$1099,8,FALSE)</f>
        <v>#N/A</v>
      </c>
      <c r="E26" s="23" t="e">
        <f>VLOOKUP($M26,УЧАСТНИКИ!$A$2:$L$1099,5,FALSE)</f>
        <v>#N/A</v>
      </c>
      <c r="F26" s="24" t="e">
        <f>VLOOKUP($M26,УЧАСТНИКИ!$A$2:$L$1099,7,FALSE)</f>
        <v>#N/A</v>
      </c>
      <c r="G26" s="25" t="e">
        <f>VLOOKUP($M26,УЧАСТНИКИ!$A$2:$L$1099,11,FALSE)</f>
        <v>#N/A</v>
      </c>
      <c r="H26" s="26"/>
      <c r="I26" s="11">
        <f t="shared" si="0"/>
        <v>0</v>
      </c>
      <c r="J26" s="27" t="str">
        <f t="shared" si="1"/>
        <v>МСМК</v>
      </c>
      <c r="K26" s="25" t="e">
        <f>VLOOKUP($M26,УЧАСТНИКИ!$A$2:$L$1099,9,FALSE)</f>
        <v>#N/A</v>
      </c>
      <c r="L26" s="23" t="e">
        <f>VLOOKUP($M26,УЧАСТНИКИ!$A$2:$L$1099,10,FALSE)</f>
        <v>#N/A</v>
      </c>
    </row>
    <row r="27" spans="1:13" ht="13.2" customHeight="1" x14ac:dyDescent="0.25">
      <c r="A27" s="35" t="s">
        <v>72</v>
      </c>
      <c r="B27" s="23" t="e">
        <f>VLOOKUP($M27,УЧАСТНИКИ!$A$2:$L$1099,3,FALSE)</f>
        <v>#N/A</v>
      </c>
      <c r="C27" s="24" t="e">
        <f>VLOOKUP($M27,УЧАСТНИКИ!$A$2:$L$1099,4,FALSE)</f>
        <v>#N/A</v>
      </c>
      <c r="D27" s="24" t="e">
        <f>VLOOKUP($M27,УЧАСТНИКИ!$A$2:$L$1099,8,FALSE)</f>
        <v>#N/A</v>
      </c>
      <c r="E27" s="23" t="e">
        <f>VLOOKUP($M27,УЧАСТНИКИ!$A$2:$L$1099,5,FALSE)</f>
        <v>#N/A</v>
      </c>
      <c r="F27" s="24" t="e">
        <f>VLOOKUP($M27,УЧАСТНИКИ!$A$2:$L$1099,7,FALSE)</f>
        <v>#N/A</v>
      </c>
      <c r="G27" s="25" t="e">
        <f>VLOOKUP($M27,УЧАСТНИКИ!$A$2:$L$1099,11,FALSE)</f>
        <v>#N/A</v>
      </c>
      <c r="H27" s="26"/>
      <c r="I27" s="11">
        <f t="shared" si="0"/>
        <v>0</v>
      </c>
      <c r="J27" s="27" t="str">
        <f t="shared" si="1"/>
        <v>МСМК</v>
      </c>
      <c r="K27" s="25" t="e">
        <f>VLOOKUP($M27,УЧАСТНИКИ!$A$2:$L$1099,9,FALSE)</f>
        <v>#N/A</v>
      </c>
      <c r="L27" s="23" t="e">
        <f>VLOOKUP($M27,УЧАСТНИКИ!$A$2:$L$1099,10,FALSE)</f>
        <v>#N/A</v>
      </c>
    </row>
    <row r="28" spans="1:13" ht="13.2" customHeight="1" x14ac:dyDescent="0.25">
      <c r="A28" s="35" t="s">
        <v>79</v>
      </c>
      <c r="B28" s="23" t="e">
        <f>VLOOKUP($M28,УЧАСТНИКИ!$A$2:$L$1099,3,FALSE)</f>
        <v>#N/A</v>
      </c>
      <c r="C28" s="24" t="e">
        <f>VLOOKUP($M28,УЧАСТНИКИ!$A$2:$L$1099,4,FALSE)</f>
        <v>#N/A</v>
      </c>
      <c r="D28" s="24" t="e">
        <f>VLOOKUP($M28,УЧАСТНИКИ!$A$2:$L$1099,8,FALSE)</f>
        <v>#N/A</v>
      </c>
      <c r="E28" s="23" t="e">
        <f>VLOOKUP($M28,УЧАСТНИКИ!$A$2:$L$1099,5,FALSE)</f>
        <v>#N/A</v>
      </c>
      <c r="F28" s="24" t="e">
        <f>VLOOKUP($M28,УЧАСТНИКИ!$A$2:$L$1099,7,FALSE)</f>
        <v>#N/A</v>
      </c>
      <c r="G28" s="25" t="e">
        <f>VLOOKUP($M28,УЧАСТНИКИ!$A$2:$L$1099,11,FALSE)</f>
        <v>#N/A</v>
      </c>
      <c r="H28" s="26"/>
      <c r="I28" s="11">
        <f t="shared" si="0"/>
        <v>0</v>
      </c>
      <c r="J28" s="27" t="str">
        <f t="shared" si="1"/>
        <v>МСМК</v>
      </c>
      <c r="K28" s="25" t="e">
        <f>VLOOKUP($M28,УЧАСТНИКИ!$A$2:$L$1099,9,FALSE)</f>
        <v>#N/A</v>
      </c>
      <c r="L28" s="23" t="e">
        <f>VLOOKUP($M28,УЧАСТНИКИ!$A$2:$L$1099,10,FALSE)</f>
        <v>#N/A</v>
      </c>
    </row>
    <row r="29" spans="1:13" ht="13.2" customHeight="1" x14ac:dyDescent="0.25">
      <c r="A29" s="35" t="s">
        <v>80</v>
      </c>
      <c r="B29" s="23" t="e">
        <f>VLOOKUP($M29,УЧАСТНИКИ!$A$2:$L$1099,3,FALSE)</f>
        <v>#N/A</v>
      </c>
      <c r="C29" s="24" t="e">
        <f>VLOOKUP($M29,УЧАСТНИКИ!$A$2:$L$1099,4,FALSE)</f>
        <v>#N/A</v>
      </c>
      <c r="D29" s="24" t="e">
        <f>VLOOKUP($M29,УЧАСТНИКИ!$A$2:$L$1099,8,FALSE)</f>
        <v>#N/A</v>
      </c>
      <c r="E29" s="23" t="e">
        <f>VLOOKUP($M29,УЧАСТНИКИ!$A$2:$L$1099,5,FALSE)</f>
        <v>#N/A</v>
      </c>
      <c r="F29" s="24" t="e">
        <f>VLOOKUP($M29,УЧАСТНИКИ!$A$2:$L$1099,7,FALSE)</f>
        <v>#N/A</v>
      </c>
      <c r="G29" s="25" t="e">
        <f>VLOOKUP($M29,УЧАСТНИКИ!$A$2:$L$1099,11,FALSE)</f>
        <v>#N/A</v>
      </c>
      <c r="H29" s="26"/>
      <c r="I29" s="11">
        <f t="shared" si="0"/>
        <v>0</v>
      </c>
      <c r="J29" s="27" t="str">
        <f t="shared" si="1"/>
        <v>МСМК</v>
      </c>
      <c r="K29" s="25" t="e">
        <f>VLOOKUP($M29,УЧАСТНИКИ!$A$2:$L$1099,9,FALSE)</f>
        <v>#N/A</v>
      </c>
      <c r="L29" s="23" t="e">
        <f>VLOOKUP($M29,УЧАСТНИКИ!$A$2:$L$1099,10,FALSE)</f>
        <v>#N/A</v>
      </c>
    </row>
    <row r="30" spans="1:13" ht="13.2" customHeight="1" x14ac:dyDescent="0.25">
      <c r="A30" s="35" t="s">
        <v>81</v>
      </c>
      <c r="B30" s="23" t="e">
        <f>VLOOKUP($M30,УЧАСТНИКИ!$A$2:$L$1099,3,FALSE)</f>
        <v>#N/A</v>
      </c>
      <c r="C30" s="24" t="e">
        <f>VLOOKUP($M30,УЧАСТНИКИ!$A$2:$L$1099,4,FALSE)</f>
        <v>#N/A</v>
      </c>
      <c r="D30" s="24" t="e">
        <f>VLOOKUP($M30,УЧАСТНИКИ!$A$2:$L$1099,8,FALSE)</f>
        <v>#N/A</v>
      </c>
      <c r="E30" s="23" t="e">
        <f>VLOOKUP($M30,УЧАСТНИКИ!$A$2:$L$1099,5,FALSE)</f>
        <v>#N/A</v>
      </c>
      <c r="F30" s="24" t="e">
        <f>VLOOKUP($M30,УЧАСТНИКИ!$A$2:$L$1099,7,FALSE)</f>
        <v>#N/A</v>
      </c>
      <c r="G30" s="25" t="e">
        <f>VLOOKUP($M30,УЧАСТНИКИ!$A$2:$L$1099,11,FALSE)</f>
        <v>#N/A</v>
      </c>
      <c r="H30" s="26"/>
      <c r="I30" s="11">
        <f t="shared" si="0"/>
        <v>0</v>
      </c>
      <c r="J30" s="27" t="str">
        <f t="shared" si="1"/>
        <v>МСМК</v>
      </c>
      <c r="K30" s="25" t="e">
        <f>VLOOKUP($M30,УЧАСТНИКИ!$A$2:$L$1099,9,FALSE)</f>
        <v>#N/A</v>
      </c>
      <c r="L30" s="23" t="e">
        <f>VLOOKUP($M30,УЧАСТНИКИ!$A$2:$L$1099,10,FALSE)</f>
        <v>#N/A</v>
      </c>
    </row>
    <row r="31" spans="1:13" ht="13.2" customHeight="1" x14ac:dyDescent="0.25">
      <c r="A31" s="35" t="s">
        <v>82</v>
      </c>
      <c r="B31" s="23" t="e">
        <f>VLOOKUP($M31,УЧАСТНИКИ!$A$2:$L$1099,3,FALSE)</f>
        <v>#N/A</v>
      </c>
      <c r="C31" s="24" t="e">
        <f>VLOOKUP($M31,УЧАСТНИКИ!$A$2:$L$1099,4,FALSE)</f>
        <v>#N/A</v>
      </c>
      <c r="D31" s="24" t="e">
        <f>VLOOKUP($M31,УЧАСТНИКИ!$A$2:$L$1099,8,FALSE)</f>
        <v>#N/A</v>
      </c>
      <c r="E31" s="23" t="e">
        <f>VLOOKUP($M31,УЧАСТНИКИ!$A$2:$L$1099,5,FALSE)</f>
        <v>#N/A</v>
      </c>
      <c r="F31" s="24" t="e">
        <f>VLOOKUP($M31,УЧАСТНИКИ!$A$2:$L$1099,7,FALSE)</f>
        <v>#N/A</v>
      </c>
      <c r="G31" s="25" t="e">
        <f>VLOOKUP($M31,УЧАСТНИКИ!$A$2:$L$1099,11,FALSE)</f>
        <v>#N/A</v>
      </c>
      <c r="H31" s="26"/>
      <c r="I31" s="11">
        <f t="shared" si="0"/>
        <v>0</v>
      </c>
      <c r="J31" s="27" t="str">
        <f t="shared" si="1"/>
        <v>МСМК</v>
      </c>
      <c r="K31" s="25" t="e">
        <f>VLOOKUP($M31,УЧАСТНИКИ!$A$2:$L$1099,9,FALSE)</f>
        <v>#N/A</v>
      </c>
      <c r="L31" s="23" t="e">
        <f>VLOOKUP($M31,УЧАСТНИКИ!$A$2:$L$1099,10,FALSE)</f>
        <v>#N/A</v>
      </c>
    </row>
    <row r="32" spans="1:13" ht="13.2" customHeight="1" x14ac:dyDescent="0.25">
      <c r="A32" s="35" t="s">
        <v>83</v>
      </c>
      <c r="B32" s="23" t="e">
        <f>VLOOKUP($M32,УЧАСТНИКИ!$A$2:$L$1099,3,FALSE)</f>
        <v>#N/A</v>
      </c>
      <c r="C32" s="24" t="e">
        <f>VLOOKUP($M32,УЧАСТНИКИ!$A$2:$L$1099,4,FALSE)</f>
        <v>#N/A</v>
      </c>
      <c r="D32" s="24" t="e">
        <f>VLOOKUP($M32,УЧАСТНИКИ!$A$2:$L$1099,8,FALSE)</f>
        <v>#N/A</v>
      </c>
      <c r="E32" s="23" t="e">
        <f>VLOOKUP($M32,УЧАСТНИКИ!$A$2:$L$1099,5,FALSE)</f>
        <v>#N/A</v>
      </c>
      <c r="F32" s="24" t="e">
        <f>VLOOKUP($M32,УЧАСТНИКИ!$A$2:$L$1099,7,FALSE)</f>
        <v>#N/A</v>
      </c>
      <c r="G32" s="25" t="e">
        <f>VLOOKUP($M32,УЧАСТНИКИ!$A$2:$L$1099,11,FALSE)</f>
        <v>#N/A</v>
      </c>
      <c r="H32" s="26"/>
      <c r="I32" s="11">
        <f t="shared" si="0"/>
        <v>0</v>
      </c>
      <c r="J32" s="27" t="str">
        <f t="shared" si="1"/>
        <v>МСМК</v>
      </c>
      <c r="K32" s="25" t="e">
        <f>VLOOKUP($M32,УЧАСТНИКИ!$A$2:$L$1099,9,FALSE)</f>
        <v>#N/A</v>
      </c>
      <c r="L32" s="23" t="e">
        <f>VLOOKUP($M32,УЧАСТНИКИ!$A$2:$L$1099,10,FALSE)</f>
        <v>#N/A</v>
      </c>
    </row>
    <row r="33" spans="1:12" ht="13.2" customHeight="1" x14ac:dyDescent="0.25">
      <c r="A33" s="35" t="s">
        <v>84</v>
      </c>
      <c r="B33" s="23" t="e">
        <f>VLOOKUP($M33,УЧАСТНИКИ!$A$2:$L$1099,3,FALSE)</f>
        <v>#N/A</v>
      </c>
      <c r="C33" s="24" t="e">
        <f>VLOOKUP($M33,УЧАСТНИКИ!$A$2:$L$1099,4,FALSE)</f>
        <v>#N/A</v>
      </c>
      <c r="D33" s="24" t="e">
        <f>VLOOKUP($M33,УЧАСТНИКИ!$A$2:$L$1099,8,FALSE)</f>
        <v>#N/A</v>
      </c>
      <c r="E33" s="23" t="e">
        <f>VLOOKUP($M33,УЧАСТНИКИ!$A$2:$L$1099,5,FALSE)</f>
        <v>#N/A</v>
      </c>
      <c r="F33" s="24" t="e">
        <f>VLOOKUP($M33,УЧАСТНИКИ!$A$2:$L$1099,7,FALSE)</f>
        <v>#N/A</v>
      </c>
      <c r="G33" s="25" t="e">
        <f>VLOOKUP($M33,УЧАСТНИКИ!$A$2:$L$1099,11,FALSE)</f>
        <v>#N/A</v>
      </c>
      <c r="H33" s="26"/>
      <c r="I33" s="11">
        <f t="shared" si="0"/>
        <v>0</v>
      </c>
      <c r="J33" s="27" t="str">
        <f t="shared" si="1"/>
        <v>МСМК</v>
      </c>
      <c r="K33" s="25" t="e">
        <f>VLOOKUP($M33,УЧАСТНИКИ!$A$2:$L$1099,9,FALSE)</f>
        <v>#N/A</v>
      </c>
      <c r="L33" s="23" t="e">
        <f>VLOOKUP($M33,УЧАСТНИКИ!$A$2:$L$1099,10,FALSE)</f>
        <v>#N/A</v>
      </c>
    </row>
    <row r="34" spans="1:12" ht="13.2" customHeight="1" x14ac:dyDescent="0.25">
      <c r="A34" s="35" t="s">
        <v>28</v>
      </c>
      <c r="B34" s="23" t="e">
        <f>VLOOKUP($M34,УЧАСТНИКИ!$A$2:$L$1099,3,FALSE)</f>
        <v>#N/A</v>
      </c>
      <c r="C34" s="24" t="e">
        <f>VLOOKUP($M34,УЧАСТНИКИ!$A$2:$L$1099,4,FALSE)</f>
        <v>#N/A</v>
      </c>
      <c r="D34" s="24" t="e">
        <f>VLOOKUP($M34,УЧАСТНИКИ!$A$2:$L$1099,8,FALSE)</f>
        <v>#N/A</v>
      </c>
      <c r="E34" s="23" t="e">
        <f>VLOOKUP($M34,УЧАСТНИКИ!$A$2:$L$1099,5,FALSE)</f>
        <v>#N/A</v>
      </c>
      <c r="F34" s="24" t="e">
        <f>VLOOKUP($M34,УЧАСТНИКИ!$A$2:$L$1099,7,FALSE)</f>
        <v>#N/A</v>
      </c>
      <c r="G34" s="25" t="e">
        <f>VLOOKUP($M34,УЧАСТНИКИ!$A$2:$L$1099,11,FALSE)</f>
        <v>#N/A</v>
      </c>
      <c r="H34" s="26"/>
      <c r="I34" s="11">
        <f t="shared" si="0"/>
        <v>0</v>
      </c>
      <c r="J34" s="27" t="str">
        <f t="shared" si="1"/>
        <v>МСМК</v>
      </c>
      <c r="K34" s="25" t="e">
        <f>VLOOKUP($M34,УЧАСТНИКИ!$A$2:$L$1099,9,FALSE)</f>
        <v>#N/A</v>
      </c>
      <c r="L34" s="23" t="e">
        <f>VLOOKUP($M34,УЧАСТНИКИ!$A$2:$L$1099,10,FALSE)</f>
        <v>#N/A</v>
      </c>
    </row>
    <row r="35" spans="1:12" ht="13.2" customHeight="1" x14ac:dyDescent="0.25">
      <c r="A35" s="35" t="s">
        <v>122</v>
      </c>
      <c r="B35" s="23" t="e">
        <f>VLOOKUP($M35,УЧАСТНИКИ!$A$2:$L$1099,3,FALSE)</f>
        <v>#N/A</v>
      </c>
      <c r="C35" s="24" t="e">
        <f>VLOOKUP($M35,УЧАСТНИКИ!$A$2:$L$1099,4,FALSE)</f>
        <v>#N/A</v>
      </c>
      <c r="D35" s="24" t="e">
        <f>VLOOKUP($M35,УЧАСТНИКИ!$A$2:$L$1099,8,FALSE)</f>
        <v>#N/A</v>
      </c>
      <c r="E35" s="23" t="e">
        <f>VLOOKUP($M35,УЧАСТНИКИ!$A$2:$L$1099,5,FALSE)</f>
        <v>#N/A</v>
      </c>
      <c r="F35" s="24" t="e">
        <f>VLOOKUP($M35,УЧАСТНИКИ!$A$2:$L$1099,7,FALSE)</f>
        <v>#N/A</v>
      </c>
      <c r="G35" s="25" t="e">
        <f>VLOOKUP($M35,УЧАСТНИКИ!$A$2:$L$1099,11,FALSE)</f>
        <v>#N/A</v>
      </c>
      <c r="H35" s="26"/>
      <c r="I35" s="11">
        <f t="shared" ref="I35:I56" si="2">IF(H35=0,0,CONCATENATE(MID(H35,1,2),":",MID(H35,3,2),".",MID(H35,5,2)))</f>
        <v>0</v>
      </c>
      <c r="J35" s="27" t="str">
        <f t="shared" si="1"/>
        <v>МСМК</v>
      </c>
      <c r="K35" s="25" t="e">
        <f>VLOOKUP($M35,УЧАСТНИКИ!$A$2:$L$1099,9,FALSE)</f>
        <v>#N/A</v>
      </c>
      <c r="L35" s="23" t="e">
        <f>VLOOKUP($M35,УЧАСТНИКИ!$A$2:$L$1099,10,FALSE)</f>
        <v>#N/A</v>
      </c>
    </row>
    <row r="36" spans="1:12" ht="13.2" customHeight="1" x14ac:dyDescent="0.25">
      <c r="A36" s="35" t="s">
        <v>123</v>
      </c>
      <c r="B36" s="23" t="e">
        <f>VLOOKUP($M36,УЧАСТНИКИ!$A$2:$L$1099,3,FALSE)</f>
        <v>#N/A</v>
      </c>
      <c r="C36" s="24" t="e">
        <f>VLOOKUP($M36,УЧАСТНИКИ!$A$2:$L$1099,4,FALSE)</f>
        <v>#N/A</v>
      </c>
      <c r="D36" s="24" t="e">
        <f>VLOOKUP($M36,УЧАСТНИКИ!$A$2:$L$1099,8,FALSE)</f>
        <v>#N/A</v>
      </c>
      <c r="E36" s="23" t="e">
        <f>VLOOKUP($M36,УЧАСТНИКИ!$A$2:$L$1099,5,FALSE)</f>
        <v>#N/A</v>
      </c>
      <c r="F36" s="24" t="e">
        <f>VLOOKUP($M36,УЧАСТНИКИ!$A$2:$L$1099,7,FALSE)</f>
        <v>#N/A</v>
      </c>
      <c r="G36" s="25" t="e">
        <f>VLOOKUP($M36,УЧАСТНИКИ!$A$2:$L$1099,11,FALSE)</f>
        <v>#N/A</v>
      </c>
      <c r="H36" s="26"/>
      <c r="I36" s="11">
        <f t="shared" si="2"/>
        <v>0</v>
      </c>
      <c r="J36" s="27" t="str">
        <f t="shared" si="1"/>
        <v>МСМК</v>
      </c>
      <c r="K36" s="25" t="e">
        <f>VLOOKUP($M36,УЧАСТНИКИ!$A$2:$L$1099,9,FALSE)</f>
        <v>#N/A</v>
      </c>
      <c r="L36" s="23" t="e">
        <f>VLOOKUP($M36,УЧАСТНИКИ!$A$2:$L$1099,10,FALSE)</f>
        <v>#N/A</v>
      </c>
    </row>
    <row r="37" spans="1:12" ht="13.2" customHeight="1" x14ac:dyDescent="0.25">
      <c r="A37" s="35" t="s">
        <v>124</v>
      </c>
      <c r="B37" s="23" t="e">
        <f>VLOOKUP($M37,УЧАСТНИКИ!$A$2:$L$1099,3,FALSE)</f>
        <v>#N/A</v>
      </c>
      <c r="C37" s="24" t="e">
        <f>VLOOKUP($M37,УЧАСТНИКИ!$A$2:$L$1099,4,FALSE)</f>
        <v>#N/A</v>
      </c>
      <c r="D37" s="24" t="e">
        <f>VLOOKUP($M37,УЧАСТНИКИ!$A$2:$L$1099,8,FALSE)</f>
        <v>#N/A</v>
      </c>
      <c r="E37" s="23" t="e">
        <f>VLOOKUP($M37,УЧАСТНИКИ!$A$2:$L$1099,5,FALSE)</f>
        <v>#N/A</v>
      </c>
      <c r="F37" s="24" t="e">
        <f>VLOOKUP($M37,УЧАСТНИКИ!$A$2:$L$1099,7,FALSE)</f>
        <v>#N/A</v>
      </c>
      <c r="G37" s="25" t="e">
        <f>VLOOKUP($M37,УЧАСТНИКИ!$A$2:$L$1099,11,FALSE)</f>
        <v>#N/A</v>
      </c>
      <c r="H37" s="26"/>
      <c r="I37" s="11">
        <f t="shared" si="2"/>
        <v>0</v>
      </c>
      <c r="J37" s="27" t="str">
        <f t="shared" si="1"/>
        <v>МСМК</v>
      </c>
      <c r="K37" s="25" t="e">
        <f>VLOOKUP($M37,УЧАСТНИКИ!$A$2:$L$1099,9,FALSE)</f>
        <v>#N/A</v>
      </c>
      <c r="L37" s="23" t="e">
        <f>VLOOKUP($M37,УЧАСТНИКИ!$A$2:$L$1099,10,FALSE)</f>
        <v>#N/A</v>
      </c>
    </row>
    <row r="38" spans="1:12" ht="13.2" customHeight="1" x14ac:dyDescent="0.25">
      <c r="A38" s="35" t="s">
        <v>125</v>
      </c>
      <c r="B38" s="23" t="e">
        <f>VLOOKUP($M38,УЧАСТНИКИ!$A$2:$L$1099,3,FALSE)</f>
        <v>#N/A</v>
      </c>
      <c r="C38" s="24" t="e">
        <f>VLOOKUP($M38,УЧАСТНИКИ!$A$2:$L$1099,4,FALSE)</f>
        <v>#N/A</v>
      </c>
      <c r="D38" s="24" t="e">
        <f>VLOOKUP($M38,УЧАСТНИКИ!$A$2:$L$1099,8,FALSE)</f>
        <v>#N/A</v>
      </c>
      <c r="E38" s="23" t="e">
        <f>VLOOKUP($M38,УЧАСТНИКИ!$A$2:$L$1099,5,FALSE)</f>
        <v>#N/A</v>
      </c>
      <c r="F38" s="24" t="e">
        <f>VLOOKUP($M38,УЧАСТНИКИ!$A$2:$L$1099,7,FALSE)</f>
        <v>#N/A</v>
      </c>
      <c r="G38" s="25" t="e">
        <f>VLOOKUP($M38,УЧАСТНИКИ!$A$2:$L$1099,11,FALSE)</f>
        <v>#N/A</v>
      </c>
      <c r="H38" s="26"/>
      <c r="I38" s="11">
        <f t="shared" si="2"/>
        <v>0</v>
      </c>
      <c r="J38" s="27" t="str">
        <f t="shared" si="1"/>
        <v>МСМК</v>
      </c>
      <c r="K38" s="25" t="e">
        <f>VLOOKUP($M38,УЧАСТНИКИ!$A$2:$L$1099,9,FALSE)</f>
        <v>#N/A</v>
      </c>
      <c r="L38" s="23" t="e">
        <f>VLOOKUP($M38,УЧАСТНИКИ!$A$2:$L$1099,10,FALSE)</f>
        <v>#N/A</v>
      </c>
    </row>
    <row r="39" spans="1:12" ht="13.2" customHeight="1" x14ac:dyDescent="0.25">
      <c r="A39" s="35" t="s">
        <v>126</v>
      </c>
      <c r="B39" s="23" t="e">
        <f>VLOOKUP($M39,УЧАСТНИКИ!$A$2:$L$1099,3,FALSE)</f>
        <v>#N/A</v>
      </c>
      <c r="C39" s="24" t="e">
        <f>VLOOKUP($M39,УЧАСТНИКИ!$A$2:$L$1099,4,FALSE)</f>
        <v>#N/A</v>
      </c>
      <c r="D39" s="24" t="e">
        <f>VLOOKUP($M39,УЧАСТНИКИ!$A$2:$L$1099,8,FALSE)</f>
        <v>#N/A</v>
      </c>
      <c r="E39" s="23" t="e">
        <f>VLOOKUP($M39,УЧАСТНИКИ!$A$2:$L$1099,5,FALSE)</f>
        <v>#N/A</v>
      </c>
      <c r="F39" s="24" t="e">
        <f>VLOOKUP($M39,УЧАСТНИКИ!$A$2:$L$1099,7,FALSE)</f>
        <v>#N/A</v>
      </c>
      <c r="G39" s="25" t="e">
        <f>VLOOKUP($M39,УЧАСТНИКИ!$A$2:$L$1099,11,FALSE)</f>
        <v>#N/A</v>
      </c>
      <c r="H39" s="26"/>
      <c r="I39" s="11">
        <f t="shared" si="2"/>
        <v>0</v>
      </c>
      <c r="J39" s="27" t="str">
        <f t="shared" si="1"/>
        <v>МСМК</v>
      </c>
      <c r="K39" s="25" t="e">
        <f>VLOOKUP($M39,УЧАСТНИКИ!$A$2:$L$1099,9,FALSE)</f>
        <v>#N/A</v>
      </c>
      <c r="L39" s="23" t="e">
        <f>VLOOKUP($M39,УЧАСТНИКИ!$A$2:$L$1099,10,FALSE)</f>
        <v>#N/A</v>
      </c>
    </row>
    <row r="40" spans="1:12" ht="13.2" customHeight="1" x14ac:dyDescent="0.25">
      <c r="A40" s="35" t="s">
        <v>127</v>
      </c>
      <c r="B40" s="23" t="e">
        <f>VLOOKUP($M40,УЧАСТНИКИ!$A$2:$L$1099,3,FALSE)</f>
        <v>#N/A</v>
      </c>
      <c r="C40" s="24" t="e">
        <f>VLOOKUP($M40,УЧАСТНИКИ!$A$2:$L$1099,4,FALSE)</f>
        <v>#N/A</v>
      </c>
      <c r="D40" s="24" t="e">
        <f>VLOOKUP($M40,УЧАСТНИКИ!$A$2:$L$1099,8,FALSE)</f>
        <v>#N/A</v>
      </c>
      <c r="E40" s="23" t="e">
        <f>VLOOKUP($M40,УЧАСТНИКИ!$A$2:$L$1099,5,FALSE)</f>
        <v>#N/A</v>
      </c>
      <c r="F40" s="24" t="e">
        <f>VLOOKUP($M40,УЧАСТНИКИ!$A$2:$L$1099,7,FALSE)</f>
        <v>#N/A</v>
      </c>
      <c r="G40" s="25" t="e">
        <f>VLOOKUP($M40,УЧАСТНИКИ!$A$2:$L$1099,11,FALSE)</f>
        <v>#N/A</v>
      </c>
      <c r="H40" s="26"/>
      <c r="I40" s="11">
        <f t="shared" si="2"/>
        <v>0</v>
      </c>
      <c r="J40" s="27" t="str">
        <f t="shared" si="1"/>
        <v>МСМК</v>
      </c>
      <c r="K40" s="25" t="e">
        <f>VLOOKUP($M40,УЧАСТНИКИ!$A$2:$L$1099,9,FALSE)</f>
        <v>#N/A</v>
      </c>
      <c r="L40" s="23" t="e">
        <f>VLOOKUP($M40,УЧАСТНИКИ!$A$2:$L$1099,10,FALSE)</f>
        <v>#N/A</v>
      </c>
    </row>
    <row r="41" spans="1:12" ht="13.2" customHeight="1" x14ac:dyDescent="0.25">
      <c r="A41" s="35" t="s">
        <v>128</v>
      </c>
      <c r="B41" s="23" t="e">
        <f>VLOOKUP($M41,УЧАСТНИКИ!$A$2:$L$1099,3,FALSE)</f>
        <v>#N/A</v>
      </c>
      <c r="C41" s="24" t="e">
        <f>VLOOKUP($M41,УЧАСТНИКИ!$A$2:$L$1099,4,FALSE)</f>
        <v>#N/A</v>
      </c>
      <c r="D41" s="24" t="e">
        <f>VLOOKUP($M41,УЧАСТНИКИ!$A$2:$L$1099,8,FALSE)</f>
        <v>#N/A</v>
      </c>
      <c r="E41" s="23" t="e">
        <f>VLOOKUP($M41,УЧАСТНИКИ!$A$2:$L$1099,5,FALSE)</f>
        <v>#N/A</v>
      </c>
      <c r="F41" s="24" t="e">
        <f>VLOOKUP($M41,УЧАСТНИКИ!$A$2:$L$1099,7,FALSE)</f>
        <v>#N/A</v>
      </c>
      <c r="G41" s="25" t="e">
        <f>VLOOKUP($M41,УЧАСТНИКИ!$A$2:$L$1099,11,FALSE)</f>
        <v>#N/A</v>
      </c>
      <c r="H41" s="26"/>
      <c r="I41" s="11">
        <f t="shared" si="2"/>
        <v>0</v>
      </c>
      <c r="J41" s="27" t="str">
        <f t="shared" si="1"/>
        <v>МСМК</v>
      </c>
      <c r="K41" s="25" t="e">
        <f>VLOOKUP($M41,УЧАСТНИКИ!$A$2:$L$1099,9,FALSE)</f>
        <v>#N/A</v>
      </c>
      <c r="L41" s="23" t="e">
        <f>VLOOKUP($M41,УЧАСТНИКИ!$A$2:$L$1099,10,FALSE)</f>
        <v>#N/A</v>
      </c>
    </row>
    <row r="42" spans="1:12" ht="13.2" customHeight="1" x14ac:dyDescent="0.25">
      <c r="A42" s="35" t="s">
        <v>129</v>
      </c>
      <c r="B42" s="23" t="e">
        <f>VLOOKUP($M42,УЧАСТНИКИ!$A$2:$L$1099,3,FALSE)</f>
        <v>#N/A</v>
      </c>
      <c r="C42" s="24" t="e">
        <f>VLOOKUP($M42,УЧАСТНИКИ!$A$2:$L$1099,4,FALSE)</f>
        <v>#N/A</v>
      </c>
      <c r="D42" s="24" t="e">
        <f>VLOOKUP($M42,УЧАСТНИКИ!$A$2:$L$1099,8,FALSE)</f>
        <v>#N/A</v>
      </c>
      <c r="E42" s="23" t="e">
        <f>VLOOKUP($M42,УЧАСТНИКИ!$A$2:$L$1099,5,FALSE)</f>
        <v>#N/A</v>
      </c>
      <c r="F42" s="24" t="e">
        <f>VLOOKUP($M42,УЧАСТНИКИ!$A$2:$L$1099,7,FALSE)</f>
        <v>#N/A</v>
      </c>
      <c r="G42" s="25" t="e">
        <f>VLOOKUP($M42,УЧАСТНИКИ!$A$2:$L$1099,11,FALSE)</f>
        <v>#N/A</v>
      </c>
      <c r="H42" s="26"/>
      <c r="I42" s="11">
        <f t="shared" si="2"/>
        <v>0</v>
      </c>
      <c r="J42" s="27" t="str">
        <f t="shared" si="1"/>
        <v>МСМК</v>
      </c>
      <c r="K42" s="25" t="e">
        <f>VLOOKUP($M42,УЧАСТНИКИ!$A$2:$L$1099,9,FALSE)</f>
        <v>#N/A</v>
      </c>
      <c r="L42" s="23" t="e">
        <f>VLOOKUP($M42,УЧАСТНИКИ!$A$2:$L$1099,10,FALSE)</f>
        <v>#N/A</v>
      </c>
    </row>
    <row r="43" spans="1:12" ht="13.2" customHeight="1" x14ac:dyDescent="0.25">
      <c r="A43" s="35" t="s">
        <v>130</v>
      </c>
      <c r="B43" s="23" t="e">
        <f>VLOOKUP($M43,УЧАСТНИКИ!$A$2:$L$1099,3,FALSE)</f>
        <v>#N/A</v>
      </c>
      <c r="C43" s="24" t="e">
        <f>VLOOKUP($M43,УЧАСТНИКИ!$A$2:$L$1099,4,FALSE)</f>
        <v>#N/A</v>
      </c>
      <c r="D43" s="24" t="e">
        <f>VLOOKUP($M43,УЧАСТНИКИ!$A$2:$L$1099,8,FALSE)</f>
        <v>#N/A</v>
      </c>
      <c r="E43" s="23" t="e">
        <f>VLOOKUP($M43,УЧАСТНИКИ!$A$2:$L$1099,5,FALSE)</f>
        <v>#N/A</v>
      </c>
      <c r="F43" s="24" t="e">
        <f>VLOOKUP($M43,УЧАСТНИКИ!$A$2:$L$1099,7,FALSE)</f>
        <v>#N/A</v>
      </c>
      <c r="G43" s="25" t="e">
        <f>VLOOKUP($M43,УЧАСТНИКИ!$A$2:$L$1099,11,FALSE)</f>
        <v>#N/A</v>
      </c>
      <c r="H43" s="26"/>
      <c r="I43" s="11">
        <f t="shared" si="2"/>
        <v>0</v>
      </c>
      <c r="J43" s="27" t="str">
        <f t="shared" si="1"/>
        <v>МСМК</v>
      </c>
      <c r="K43" s="25" t="e">
        <f>VLOOKUP($M43,УЧАСТНИКИ!$A$2:$L$1099,9,FALSE)</f>
        <v>#N/A</v>
      </c>
      <c r="L43" s="23" t="e">
        <f>VLOOKUP($M43,УЧАСТНИКИ!$A$2:$L$1099,10,FALSE)</f>
        <v>#N/A</v>
      </c>
    </row>
    <row r="44" spans="1:12" ht="13.2" customHeight="1" x14ac:dyDescent="0.25">
      <c r="A44" s="35" t="s">
        <v>131</v>
      </c>
      <c r="B44" s="23" t="e">
        <f>VLOOKUP($M44,УЧАСТНИКИ!$A$2:$L$1099,3,FALSE)</f>
        <v>#N/A</v>
      </c>
      <c r="C44" s="24" t="e">
        <f>VLOOKUP($M44,УЧАСТНИКИ!$A$2:$L$1099,4,FALSE)</f>
        <v>#N/A</v>
      </c>
      <c r="D44" s="24" t="e">
        <f>VLOOKUP($M44,УЧАСТНИКИ!$A$2:$L$1099,8,FALSE)</f>
        <v>#N/A</v>
      </c>
      <c r="E44" s="23" t="e">
        <f>VLOOKUP($M44,УЧАСТНИКИ!$A$2:$L$1099,5,FALSE)</f>
        <v>#N/A</v>
      </c>
      <c r="F44" s="24" t="e">
        <f>VLOOKUP($M44,УЧАСТНИКИ!$A$2:$L$1099,7,FALSE)</f>
        <v>#N/A</v>
      </c>
      <c r="G44" s="25" t="e">
        <f>VLOOKUP($M44,УЧАСТНИКИ!$A$2:$L$1099,11,FALSE)</f>
        <v>#N/A</v>
      </c>
      <c r="H44" s="26"/>
      <c r="I44" s="11">
        <f t="shared" si="2"/>
        <v>0</v>
      </c>
      <c r="J44" s="27" t="str">
        <f t="shared" si="1"/>
        <v>МСМК</v>
      </c>
      <c r="K44" s="25" t="e">
        <f>VLOOKUP($M44,УЧАСТНИКИ!$A$2:$L$1099,9,FALSE)</f>
        <v>#N/A</v>
      </c>
      <c r="L44" s="23" t="e">
        <f>VLOOKUP($M44,УЧАСТНИКИ!$A$2:$L$1099,10,FALSE)</f>
        <v>#N/A</v>
      </c>
    </row>
    <row r="45" spans="1:12" ht="13.2" customHeight="1" x14ac:dyDescent="0.25">
      <c r="A45" s="35" t="s">
        <v>132</v>
      </c>
      <c r="B45" s="23" t="e">
        <f>VLOOKUP($M45,УЧАСТНИКИ!$A$2:$L$1099,3,FALSE)</f>
        <v>#N/A</v>
      </c>
      <c r="C45" s="24" t="e">
        <f>VLOOKUP($M45,УЧАСТНИКИ!$A$2:$L$1099,4,FALSE)</f>
        <v>#N/A</v>
      </c>
      <c r="D45" s="24" t="e">
        <f>VLOOKUP($M45,УЧАСТНИКИ!$A$2:$L$1099,8,FALSE)</f>
        <v>#N/A</v>
      </c>
      <c r="E45" s="23" t="e">
        <f>VLOOKUP($M45,УЧАСТНИКИ!$A$2:$L$1099,5,FALSE)</f>
        <v>#N/A</v>
      </c>
      <c r="F45" s="24" t="e">
        <f>VLOOKUP($M45,УЧАСТНИКИ!$A$2:$L$1099,7,FALSE)</f>
        <v>#N/A</v>
      </c>
      <c r="G45" s="25" t="e">
        <f>VLOOKUP($M45,УЧАСТНИКИ!$A$2:$L$1099,11,FALSE)</f>
        <v>#N/A</v>
      </c>
      <c r="H45" s="26"/>
      <c r="I45" s="11">
        <f t="shared" si="2"/>
        <v>0</v>
      </c>
      <c r="J45" s="27" t="str">
        <f t="shared" si="1"/>
        <v>МСМК</v>
      </c>
      <c r="K45" s="25" t="e">
        <f>VLOOKUP($M45,УЧАСТНИКИ!$A$2:$L$1099,9,FALSE)</f>
        <v>#N/A</v>
      </c>
      <c r="L45" s="23" t="e">
        <f>VLOOKUP($M45,УЧАСТНИКИ!$A$2:$L$1099,10,FALSE)</f>
        <v>#N/A</v>
      </c>
    </row>
    <row r="46" spans="1:12" ht="13.2" customHeight="1" x14ac:dyDescent="0.25">
      <c r="A46" s="35" t="s">
        <v>133</v>
      </c>
      <c r="B46" s="23" t="e">
        <f>VLOOKUP($M46,УЧАСТНИКИ!$A$2:$L$1099,3,FALSE)</f>
        <v>#N/A</v>
      </c>
      <c r="C46" s="24" t="e">
        <f>VLOOKUP($M46,УЧАСТНИКИ!$A$2:$L$1099,4,FALSE)</f>
        <v>#N/A</v>
      </c>
      <c r="D46" s="24" t="e">
        <f>VLOOKUP($M46,УЧАСТНИКИ!$A$2:$L$1099,8,FALSE)</f>
        <v>#N/A</v>
      </c>
      <c r="E46" s="23" t="e">
        <f>VLOOKUP($M46,УЧАСТНИКИ!$A$2:$L$1099,5,FALSE)</f>
        <v>#N/A</v>
      </c>
      <c r="F46" s="24" t="e">
        <f>VLOOKUP($M46,УЧАСТНИКИ!$A$2:$L$1099,7,FALSE)</f>
        <v>#N/A</v>
      </c>
      <c r="G46" s="25" t="e">
        <f>VLOOKUP($M46,УЧАСТНИКИ!$A$2:$L$1099,11,FALSE)</f>
        <v>#N/A</v>
      </c>
      <c r="H46" s="26"/>
      <c r="I46" s="11">
        <f t="shared" si="2"/>
        <v>0</v>
      </c>
      <c r="J46" s="27" t="str">
        <f t="shared" si="1"/>
        <v>МСМК</v>
      </c>
      <c r="K46" s="25" t="e">
        <f>VLOOKUP($M46,УЧАСТНИКИ!$A$2:$L$1099,9,FALSE)</f>
        <v>#N/A</v>
      </c>
      <c r="L46" s="23" t="e">
        <f>VLOOKUP($M46,УЧАСТНИКИ!$A$2:$L$1099,10,FALSE)</f>
        <v>#N/A</v>
      </c>
    </row>
    <row r="47" spans="1:12" ht="13.2" customHeight="1" x14ac:dyDescent="0.25">
      <c r="A47" s="35" t="s">
        <v>134</v>
      </c>
      <c r="B47" s="23" t="e">
        <f>VLOOKUP($M47,УЧАСТНИКИ!$A$2:$L$1099,3,FALSE)</f>
        <v>#N/A</v>
      </c>
      <c r="C47" s="24" t="e">
        <f>VLOOKUP($M47,УЧАСТНИКИ!$A$2:$L$1099,4,FALSE)</f>
        <v>#N/A</v>
      </c>
      <c r="D47" s="24" t="e">
        <f>VLOOKUP($M47,УЧАСТНИКИ!$A$2:$L$1099,8,FALSE)</f>
        <v>#N/A</v>
      </c>
      <c r="E47" s="23" t="e">
        <f>VLOOKUP($M47,УЧАСТНИКИ!$A$2:$L$1099,5,FALSE)</f>
        <v>#N/A</v>
      </c>
      <c r="F47" s="24" t="e">
        <f>VLOOKUP($M47,УЧАСТНИКИ!$A$2:$L$1099,7,FALSE)</f>
        <v>#N/A</v>
      </c>
      <c r="G47" s="25" t="e">
        <f>VLOOKUP($M47,УЧАСТНИКИ!$A$2:$L$1099,11,FALSE)</f>
        <v>#N/A</v>
      </c>
      <c r="H47" s="26"/>
      <c r="I47" s="11">
        <f t="shared" si="2"/>
        <v>0</v>
      </c>
      <c r="J47" s="27" t="str">
        <f t="shared" si="1"/>
        <v>МСМК</v>
      </c>
      <c r="K47" s="25" t="e">
        <f>VLOOKUP($M47,УЧАСТНИКИ!$A$2:$L$1099,9,FALSE)</f>
        <v>#N/A</v>
      </c>
      <c r="L47" s="23" t="e">
        <f>VLOOKUP($M47,УЧАСТНИКИ!$A$2:$L$1099,10,FALSE)</f>
        <v>#N/A</v>
      </c>
    </row>
    <row r="48" spans="1:12" ht="13.2" customHeight="1" x14ac:dyDescent="0.25">
      <c r="A48" s="35" t="s">
        <v>135</v>
      </c>
      <c r="B48" s="23" t="e">
        <f>VLOOKUP($M48,УЧАСТНИКИ!$A$2:$L$1099,3,FALSE)</f>
        <v>#N/A</v>
      </c>
      <c r="C48" s="24" t="e">
        <f>VLOOKUP($M48,УЧАСТНИКИ!$A$2:$L$1099,4,FALSE)</f>
        <v>#N/A</v>
      </c>
      <c r="D48" s="24" t="e">
        <f>VLOOKUP($M48,УЧАСТНИКИ!$A$2:$L$1099,8,FALSE)</f>
        <v>#N/A</v>
      </c>
      <c r="E48" s="23" t="e">
        <f>VLOOKUP($M48,УЧАСТНИКИ!$A$2:$L$1099,5,FALSE)</f>
        <v>#N/A</v>
      </c>
      <c r="F48" s="24" t="e">
        <f>VLOOKUP($M48,УЧАСТНИКИ!$A$2:$L$1099,7,FALSE)</f>
        <v>#N/A</v>
      </c>
      <c r="G48" s="25" t="e">
        <f>VLOOKUP($M48,УЧАСТНИКИ!$A$2:$L$1099,11,FALSE)</f>
        <v>#N/A</v>
      </c>
      <c r="H48" s="26"/>
      <c r="I48" s="11">
        <f t="shared" si="2"/>
        <v>0</v>
      </c>
      <c r="J48" s="27" t="str">
        <f t="shared" si="1"/>
        <v>МСМК</v>
      </c>
      <c r="K48" s="25" t="e">
        <f>VLOOKUP($M48,УЧАСТНИКИ!$A$2:$L$1099,9,FALSE)</f>
        <v>#N/A</v>
      </c>
      <c r="L48" s="23" t="e">
        <f>VLOOKUP($M48,УЧАСТНИКИ!$A$2:$L$1099,10,FALSE)</f>
        <v>#N/A</v>
      </c>
    </row>
    <row r="49" spans="1:12" ht="13.2" customHeight="1" x14ac:dyDescent="0.25">
      <c r="A49" s="35" t="s">
        <v>136</v>
      </c>
      <c r="B49" s="23" t="e">
        <f>VLOOKUP($M49,УЧАСТНИКИ!$A$2:$L$1099,3,FALSE)</f>
        <v>#N/A</v>
      </c>
      <c r="C49" s="24" t="e">
        <f>VLOOKUP($M49,УЧАСТНИКИ!$A$2:$L$1099,4,FALSE)</f>
        <v>#N/A</v>
      </c>
      <c r="D49" s="24" t="e">
        <f>VLOOKUP($M49,УЧАСТНИКИ!$A$2:$L$1099,8,FALSE)</f>
        <v>#N/A</v>
      </c>
      <c r="E49" s="23" t="e">
        <f>VLOOKUP($M49,УЧАСТНИКИ!$A$2:$L$1099,5,FALSE)</f>
        <v>#N/A</v>
      </c>
      <c r="F49" s="24" t="e">
        <f>VLOOKUP($M49,УЧАСТНИКИ!$A$2:$L$1099,7,FALSE)</f>
        <v>#N/A</v>
      </c>
      <c r="G49" s="25" t="e">
        <f>VLOOKUP($M49,УЧАСТНИКИ!$A$2:$L$1099,11,FALSE)</f>
        <v>#N/A</v>
      </c>
      <c r="H49" s="26"/>
      <c r="I49" s="11">
        <f t="shared" si="2"/>
        <v>0</v>
      </c>
      <c r="J49" s="27" t="str">
        <f t="shared" si="1"/>
        <v>МСМК</v>
      </c>
      <c r="K49" s="25" t="e">
        <f>VLOOKUP($M49,УЧАСТНИКИ!$A$2:$L$1099,9,FALSE)</f>
        <v>#N/A</v>
      </c>
      <c r="L49" s="23" t="e">
        <f>VLOOKUP($M49,УЧАСТНИКИ!$A$2:$L$1099,10,FALSE)</f>
        <v>#N/A</v>
      </c>
    </row>
    <row r="50" spans="1:12" ht="13.2" customHeight="1" x14ac:dyDescent="0.25">
      <c r="A50" s="35" t="s">
        <v>137</v>
      </c>
      <c r="B50" s="23" t="e">
        <f>VLOOKUP($M50,УЧАСТНИКИ!$A$2:$L$1099,3,FALSE)</f>
        <v>#N/A</v>
      </c>
      <c r="C50" s="24" t="e">
        <f>VLOOKUP($M50,УЧАСТНИКИ!$A$2:$L$1099,4,FALSE)</f>
        <v>#N/A</v>
      </c>
      <c r="D50" s="24" t="e">
        <f>VLOOKUP($M50,УЧАСТНИКИ!$A$2:$L$1099,8,FALSE)</f>
        <v>#N/A</v>
      </c>
      <c r="E50" s="23" t="e">
        <f>VLOOKUP($M50,УЧАСТНИКИ!$A$2:$L$1099,5,FALSE)</f>
        <v>#N/A</v>
      </c>
      <c r="F50" s="24" t="e">
        <f>VLOOKUP($M50,УЧАСТНИКИ!$A$2:$L$1099,7,FALSE)</f>
        <v>#N/A</v>
      </c>
      <c r="G50" s="25" t="e">
        <f>VLOOKUP($M50,УЧАСТНИКИ!$A$2:$L$1099,11,FALSE)</f>
        <v>#N/A</v>
      </c>
      <c r="H50" s="26"/>
      <c r="I50" s="11">
        <f t="shared" si="2"/>
        <v>0</v>
      </c>
      <c r="J50" s="27" t="str">
        <f t="shared" si="1"/>
        <v>МСМК</v>
      </c>
      <c r="K50" s="25" t="e">
        <f>VLOOKUP($M50,УЧАСТНИКИ!$A$2:$L$1099,9,FALSE)</f>
        <v>#N/A</v>
      </c>
      <c r="L50" s="23" t="e">
        <f>VLOOKUP($M50,УЧАСТНИКИ!$A$2:$L$1099,10,FALSE)</f>
        <v>#N/A</v>
      </c>
    </row>
    <row r="51" spans="1:12" ht="13.2" customHeight="1" x14ac:dyDescent="0.25">
      <c r="A51" s="35" t="s">
        <v>138</v>
      </c>
      <c r="B51" s="23" t="e">
        <f>VLOOKUP($M51,УЧАСТНИКИ!$A$2:$L$1099,3,FALSE)</f>
        <v>#N/A</v>
      </c>
      <c r="C51" s="24" t="e">
        <f>VLOOKUP($M51,УЧАСТНИКИ!$A$2:$L$1099,4,FALSE)</f>
        <v>#N/A</v>
      </c>
      <c r="D51" s="24" t="e">
        <f>VLOOKUP($M51,УЧАСТНИКИ!$A$2:$L$1099,8,FALSE)</f>
        <v>#N/A</v>
      </c>
      <c r="E51" s="23" t="e">
        <f>VLOOKUP($M51,УЧАСТНИКИ!$A$2:$L$1099,5,FALSE)</f>
        <v>#N/A</v>
      </c>
      <c r="F51" s="24" t="e">
        <f>VLOOKUP($M51,УЧАСТНИКИ!$A$2:$L$1099,7,FALSE)</f>
        <v>#N/A</v>
      </c>
      <c r="G51" s="25" t="e">
        <f>VLOOKUP($M51,УЧАСТНИКИ!$A$2:$L$1099,11,FALSE)</f>
        <v>#N/A</v>
      </c>
      <c r="H51" s="26"/>
      <c r="I51" s="11">
        <f t="shared" si="2"/>
        <v>0</v>
      </c>
      <c r="J51" s="27" t="str">
        <f t="shared" si="1"/>
        <v>МСМК</v>
      </c>
      <c r="K51" s="25" t="e">
        <f>VLOOKUP($M51,УЧАСТНИКИ!$A$2:$L$1099,9,FALSE)</f>
        <v>#N/A</v>
      </c>
      <c r="L51" s="23" t="e">
        <f>VLOOKUP($M51,УЧАСТНИКИ!$A$2:$L$1099,10,FALSE)</f>
        <v>#N/A</v>
      </c>
    </row>
    <row r="52" spans="1:12" ht="13.2" customHeight="1" x14ac:dyDescent="0.25">
      <c r="A52" s="35" t="s">
        <v>139</v>
      </c>
      <c r="B52" s="23" t="e">
        <f>VLOOKUP($M52,УЧАСТНИКИ!$A$2:$L$1099,3,FALSE)</f>
        <v>#N/A</v>
      </c>
      <c r="C52" s="24" t="e">
        <f>VLOOKUP($M52,УЧАСТНИКИ!$A$2:$L$1099,4,FALSE)</f>
        <v>#N/A</v>
      </c>
      <c r="D52" s="24" t="e">
        <f>VLOOKUP($M52,УЧАСТНИКИ!$A$2:$L$1099,8,FALSE)</f>
        <v>#N/A</v>
      </c>
      <c r="E52" s="23" t="e">
        <f>VLOOKUP($M52,УЧАСТНИКИ!$A$2:$L$1099,5,FALSE)</f>
        <v>#N/A</v>
      </c>
      <c r="F52" s="24" t="e">
        <f>VLOOKUP($M52,УЧАСТНИКИ!$A$2:$L$1099,7,FALSE)</f>
        <v>#N/A</v>
      </c>
      <c r="G52" s="25" t="e">
        <f>VLOOKUP($M52,УЧАСТНИКИ!$A$2:$L$1099,11,FALSE)</f>
        <v>#N/A</v>
      </c>
      <c r="H52" s="26"/>
      <c r="I52" s="11">
        <f t="shared" si="2"/>
        <v>0</v>
      </c>
      <c r="J52" s="27" t="str">
        <f t="shared" si="1"/>
        <v>МСМК</v>
      </c>
      <c r="K52" s="25" t="e">
        <f>VLOOKUP($M52,УЧАСТНИКИ!$A$2:$L$1099,9,FALSE)</f>
        <v>#N/A</v>
      </c>
      <c r="L52" s="23" t="e">
        <f>VLOOKUP($M52,УЧАСТНИКИ!$A$2:$L$1099,10,FALSE)</f>
        <v>#N/A</v>
      </c>
    </row>
    <row r="53" spans="1:12" ht="13.2" customHeight="1" x14ac:dyDescent="0.25">
      <c r="A53" s="35" t="s">
        <v>140</v>
      </c>
      <c r="B53" s="23" t="e">
        <f>VLOOKUP($M53,УЧАСТНИКИ!$A$2:$L$1099,3,FALSE)</f>
        <v>#N/A</v>
      </c>
      <c r="C53" s="24" t="e">
        <f>VLOOKUP($M53,УЧАСТНИКИ!$A$2:$L$1099,4,FALSE)</f>
        <v>#N/A</v>
      </c>
      <c r="D53" s="24" t="e">
        <f>VLOOKUP($M53,УЧАСТНИКИ!$A$2:$L$1099,8,FALSE)</f>
        <v>#N/A</v>
      </c>
      <c r="E53" s="23" t="e">
        <f>VLOOKUP($M53,УЧАСТНИКИ!$A$2:$L$1099,5,FALSE)</f>
        <v>#N/A</v>
      </c>
      <c r="F53" s="24" t="e">
        <f>VLOOKUP($M53,УЧАСТНИКИ!$A$2:$L$1099,7,FALSE)</f>
        <v>#N/A</v>
      </c>
      <c r="G53" s="25" t="e">
        <f>VLOOKUP($M53,УЧАСТНИКИ!$A$2:$L$1099,11,FALSE)</f>
        <v>#N/A</v>
      </c>
      <c r="H53" s="26"/>
      <c r="I53" s="11">
        <f t="shared" si="2"/>
        <v>0</v>
      </c>
      <c r="J53" s="27" t="str">
        <f t="shared" si="1"/>
        <v>МСМК</v>
      </c>
      <c r="K53" s="25" t="e">
        <f>VLOOKUP($M53,УЧАСТНИКИ!$A$2:$L$1099,9,FALSE)</f>
        <v>#N/A</v>
      </c>
      <c r="L53" s="23" t="e">
        <f>VLOOKUP($M53,УЧАСТНИКИ!$A$2:$L$1099,10,FALSE)</f>
        <v>#N/A</v>
      </c>
    </row>
    <row r="54" spans="1:12" ht="13.2" customHeight="1" x14ac:dyDescent="0.25">
      <c r="A54" s="35" t="s">
        <v>141</v>
      </c>
      <c r="B54" s="23" t="e">
        <f>VLOOKUP($M54,УЧАСТНИКИ!$A$2:$L$1099,3,FALSE)</f>
        <v>#N/A</v>
      </c>
      <c r="C54" s="24" t="e">
        <f>VLOOKUP($M54,УЧАСТНИКИ!$A$2:$L$1099,4,FALSE)</f>
        <v>#N/A</v>
      </c>
      <c r="D54" s="24" t="e">
        <f>VLOOKUP($M54,УЧАСТНИКИ!$A$2:$L$1099,8,FALSE)</f>
        <v>#N/A</v>
      </c>
      <c r="E54" s="23" t="e">
        <f>VLOOKUP($M54,УЧАСТНИКИ!$A$2:$L$1099,5,FALSE)</f>
        <v>#N/A</v>
      </c>
      <c r="F54" s="24" t="e">
        <f>VLOOKUP($M54,УЧАСТНИКИ!$A$2:$L$1099,7,FALSE)</f>
        <v>#N/A</v>
      </c>
      <c r="G54" s="25" t="e">
        <f>VLOOKUP($M54,УЧАСТНИКИ!$A$2:$L$1099,11,FALSE)</f>
        <v>#N/A</v>
      </c>
      <c r="H54" s="26"/>
      <c r="I54" s="11">
        <f t="shared" si="2"/>
        <v>0</v>
      </c>
      <c r="J54" s="27" t="str">
        <f t="shared" si="1"/>
        <v>МСМК</v>
      </c>
      <c r="K54" s="25" t="e">
        <f>VLOOKUP($M54,УЧАСТНИКИ!$A$2:$L$1099,9,FALSE)</f>
        <v>#N/A</v>
      </c>
      <c r="L54" s="23" t="e">
        <f>VLOOKUP($M54,УЧАСТНИКИ!$A$2:$L$1099,10,FALSE)</f>
        <v>#N/A</v>
      </c>
    </row>
    <row r="55" spans="1:12" ht="13.2" customHeight="1" x14ac:dyDescent="0.25">
      <c r="A55" s="35" t="s">
        <v>142</v>
      </c>
      <c r="B55" s="23" t="e">
        <f>VLOOKUP($M55,УЧАСТНИКИ!$A$2:$L$1099,3,FALSE)</f>
        <v>#N/A</v>
      </c>
      <c r="C55" s="24" t="e">
        <f>VLOOKUP($M55,УЧАСТНИКИ!$A$2:$L$1099,4,FALSE)</f>
        <v>#N/A</v>
      </c>
      <c r="D55" s="24" t="e">
        <f>VLOOKUP($M55,УЧАСТНИКИ!$A$2:$L$1099,8,FALSE)</f>
        <v>#N/A</v>
      </c>
      <c r="E55" s="23" t="e">
        <f>VLOOKUP($M55,УЧАСТНИКИ!$A$2:$L$1099,5,FALSE)</f>
        <v>#N/A</v>
      </c>
      <c r="F55" s="24" t="e">
        <f>VLOOKUP($M55,УЧАСТНИКИ!$A$2:$L$1099,7,FALSE)</f>
        <v>#N/A</v>
      </c>
      <c r="G55" s="25" t="e">
        <f>VLOOKUP($M55,УЧАСТНИКИ!$A$2:$L$1099,11,FALSE)</f>
        <v>#N/A</v>
      </c>
      <c r="H55" s="26"/>
      <c r="I55" s="11">
        <f t="shared" si="2"/>
        <v>0</v>
      </c>
      <c r="J55" s="27" t="str">
        <f t="shared" si="1"/>
        <v>МСМК</v>
      </c>
      <c r="K55" s="25" t="e">
        <f>VLOOKUP($M55,УЧАСТНИКИ!$A$2:$L$1099,9,FALSE)</f>
        <v>#N/A</v>
      </c>
      <c r="L55" s="23" t="e">
        <f>VLOOKUP($M55,УЧАСТНИКИ!$A$2:$L$1099,10,FALSE)</f>
        <v>#N/A</v>
      </c>
    </row>
    <row r="56" spans="1:12" ht="13.2" customHeight="1" x14ac:dyDescent="0.25">
      <c r="A56" s="35" t="s">
        <v>143</v>
      </c>
      <c r="B56" s="23" t="e">
        <f>VLOOKUP($M56,УЧАСТНИКИ!$A$2:$L$1099,3,FALSE)</f>
        <v>#N/A</v>
      </c>
      <c r="C56" s="24" t="e">
        <f>VLOOKUP($M56,УЧАСТНИКИ!$A$2:$L$1099,4,FALSE)</f>
        <v>#N/A</v>
      </c>
      <c r="D56" s="24" t="e">
        <f>VLOOKUP($M56,УЧАСТНИКИ!$A$2:$L$1099,8,FALSE)</f>
        <v>#N/A</v>
      </c>
      <c r="E56" s="23" t="e">
        <f>VLOOKUP($M56,УЧАСТНИКИ!$A$2:$L$1099,5,FALSE)</f>
        <v>#N/A</v>
      </c>
      <c r="F56" s="24" t="e">
        <f>VLOOKUP($M56,УЧАСТНИКИ!$A$2:$L$1099,7,FALSE)</f>
        <v>#N/A</v>
      </c>
      <c r="G56" s="25" t="e">
        <f>VLOOKUP($M56,УЧАСТНИКИ!$A$2:$L$1099,11,FALSE)</f>
        <v>#N/A</v>
      </c>
      <c r="H56" s="26"/>
      <c r="I56" s="11">
        <f t="shared" si="2"/>
        <v>0</v>
      </c>
      <c r="J56" s="27" t="str">
        <f t="shared" si="1"/>
        <v>МСМК</v>
      </c>
      <c r="K56" s="25" t="e">
        <f>VLOOKUP($M56,УЧАСТНИКИ!$A$2:$L$1099,9,FALSE)</f>
        <v>#N/A</v>
      </c>
      <c r="L56" s="23" t="e">
        <f>VLOOKUP($M56,УЧАСТНИКИ!$A$2:$L$1099,10,FALSE)</f>
        <v>#N/A</v>
      </c>
    </row>
    <row r="57" spans="1:12" ht="13.2" customHeight="1" x14ac:dyDescent="0.25">
      <c r="A57" s="24"/>
    </row>
    <row r="58" spans="1:12" ht="13.2" customHeight="1" x14ac:dyDescent="0.25">
      <c r="A58" s="24"/>
    </row>
    <row r="59" spans="1:12" ht="13.2" customHeight="1" x14ac:dyDescent="0.25">
      <c r="A59" s="24"/>
    </row>
    <row r="60" spans="1:12" ht="13.2" customHeight="1" x14ac:dyDescent="0.25">
      <c r="A60" s="24"/>
    </row>
    <row r="61" spans="1:12" ht="13.2" customHeight="1" x14ac:dyDescent="0.25">
      <c r="A61" s="24"/>
    </row>
    <row r="62" spans="1:12" ht="13.2" customHeight="1" x14ac:dyDescent="0.25">
      <c r="A62" s="24"/>
    </row>
    <row r="63" spans="1:12" ht="13.2" customHeight="1" x14ac:dyDescent="0.25">
      <c r="A63" s="24"/>
    </row>
    <row r="64" spans="1:12" ht="13.2" customHeight="1" x14ac:dyDescent="0.25">
      <c r="A64" s="24"/>
    </row>
    <row r="65" spans="1:1" ht="13.2" customHeight="1" x14ac:dyDescent="0.25">
      <c r="A65" s="24"/>
    </row>
    <row r="66" spans="1:1" ht="13.2" customHeight="1" x14ac:dyDescent="0.25">
      <c r="A66" s="24"/>
    </row>
    <row r="67" spans="1:1" ht="13.2" customHeight="1" x14ac:dyDescent="0.25">
      <c r="A67" s="24"/>
    </row>
    <row r="68" spans="1:1" ht="13.2" customHeight="1" x14ac:dyDescent="0.25">
      <c r="A68" s="24"/>
    </row>
    <row r="69" spans="1:1" ht="13.2" customHeight="1" x14ac:dyDescent="0.25">
      <c r="A69" s="24"/>
    </row>
    <row r="70" spans="1:1" ht="13.2" customHeight="1" x14ac:dyDescent="0.25">
      <c r="A70" s="24"/>
    </row>
    <row r="71" spans="1:1" ht="13.2" customHeight="1" x14ac:dyDescent="0.25">
      <c r="A71" s="24"/>
    </row>
    <row r="72" spans="1:1" ht="13.2" customHeight="1" x14ac:dyDescent="0.25">
      <c r="A72" s="24"/>
    </row>
    <row r="73" spans="1:1" ht="13.2" customHeight="1" x14ac:dyDescent="0.25">
      <c r="A73" s="24"/>
    </row>
    <row r="74" spans="1:1" ht="13.2" customHeight="1" x14ac:dyDescent="0.25">
      <c r="A74" s="24"/>
    </row>
    <row r="75" spans="1:1" ht="13.2" customHeight="1" x14ac:dyDescent="0.25">
      <c r="A75" s="24"/>
    </row>
    <row r="76" spans="1:1" ht="13.2" customHeight="1" x14ac:dyDescent="0.25">
      <c r="A76" s="24"/>
    </row>
    <row r="77" spans="1:1" ht="13.2" customHeight="1" x14ac:dyDescent="0.25">
      <c r="A77" s="24"/>
    </row>
    <row r="78" spans="1:1" x14ac:dyDescent="0.25">
      <c r="A78" s="24"/>
    </row>
    <row r="79" spans="1:1" x14ac:dyDescent="0.25">
      <c r="A79" s="24"/>
    </row>
    <row r="80" spans="1:1" x14ac:dyDescent="0.25">
      <c r="A80" s="24"/>
    </row>
    <row r="81" spans="1:1" x14ac:dyDescent="0.25">
      <c r="A81" s="24"/>
    </row>
    <row r="82" spans="1: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customSheetViews>
    <customSheetView guid="{B28A55F2-F506-44F5-8B45-C06C81F4E83D}" showRuler="0">
      <selection activeCell="K1" sqref="K1:K3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13">
    <mergeCell ref="A6:L6"/>
    <mergeCell ref="A7:L7"/>
    <mergeCell ref="A8:L8"/>
    <mergeCell ref="A10:B10"/>
    <mergeCell ref="F10:G10"/>
    <mergeCell ref="A9:B9"/>
    <mergeCell ref="F9:G9"/>
    <mergeCell ref="I9:J9"/>
    <mergeCell ref="A4:L4"/>
    <mergeCell ref="A1:L1"/>
    <mergeCell ref="A2:L2"/>
    <mergeCell ref="A3:L3"/>
    <mergeCell ref="A5:L5"/>
  </mergeCells>
  <phoneticPr fontId="1" type="noConversion"/>
  <printOptions horizontalCentered="1"/>
  <pageMargins left="0.26" right="0.25" top="0.78740157480314965" bottom="0.39370078740157483" header="0.51181102362204722" footer="0.51181102362204722"/>
  <pageSetup paperSize="9" scale="75" orientation="landscape" horizontalDpi="300" verticalDpi="300" r:id="rId2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W101"/>
  <sheetViews>
    <sheetView view="pageBreakPreview" zoomScale="70" zoomScaleNormal="80" zoomScaleSheetLayoutView="70" workbookViewId="0">
      <selection activeCell="I47" sqref="I47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15" style="8" hidden="1" customWidth="1" outlineLevel="1"/>
    <col min="9" max="9" width="9.44140625" style="12" customWidth="1" collapsed="1"/>
    <col min="10" max="10" width="10.5546875" style="8" customWidth="1"/>
    <col min="11" max="11" width="8.44140625" style="16" customWidth="1"/>
    <col min="12" max="12" width="31.44140625" style="8" customWidth="1"/>
    <col min="13" max="14" width="8.33203125" style="8" outlineLevel="1"/>
    <col min="15" max="15" width="9.5546875" style="8" bestFit="1" customWidth="1" outlineLevel="1"/>
    <col min="16" max="23" width="8.33203125" style="8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S1" s="9"/>
      <c r="T1" s="9"/>
      <c r="U1" s="10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S2" s="9"/>
      <c r="T2" s="9"/>
      <c r="U2" s="10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S3" s="9"/>
      <c r="T3" s="9"/>
      <c r="U3" s="10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S4" s="9"/>
      <c r="T4" s="9"/>
      <c r="U4" s="10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S7" s="9"/>
      <c r="T7" s="9"/>
      <c r="U7" s="10"/>
    </row>
    <row r="8" spans="1:23" ht="15.6" x14ac:dyDescent="0.25">
      <c r="A8" s="332" t="s">
        <v>195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S8" s="9"/>
      <c r="T8" s="9"/>
      <c r="U8" s="10"/>
    </row>
    <row r="9" spans="1:23" ht="12.75" customHeight="1" x14ac:dyDescent="0.25">
      <c r="A9" s="323" t="s">
        <v>218</v>
      </c>
      <c r="B9" s="323"/>
      <c r="D9" s="13"/>
      <c r="E9" s="14"/>
      <c r="F9" s="330"/>
      <c r="G9" s="330"/>
      <c r="H9" s="15"/>
      <c r="I9" s="331"/>
      <c r="J9" s="331"/>
      <c r="S9" s="9"/>
      <c r="T9" s="9"/>
      <c r="U9" s="10"/>
    </row>
    <row r="10" spans="1:23" ht="12.75" customHeight="1" x14ac:dyDescent="0.25">
      <c r="A10" s="323" t="s">
        <v>236</v>
      </c>
      <c r="B10" s="323"/>
      <c r="D10" s="13"/>
      <c r="E10" s="14"/>
      <c r="F10" s="329"/>
      <c r="G10" s="329"/>
      <c r="H10" s="13"/>
      <c r="I10" s="20"/>
      <c r="J10" s="20"/>
      <c r="K10" s="52"/>
      <c r="L10" s="20" t="str">
        <f>d_5</f>
        <v>г. Сочи, ул. Бзугу 2, ст. им. Славы Метревели</v>
      </c>
      <c r="S10" s="9"/>
      <c r="T10" s="9"/>
      <c r="U10" s="10"/>
    </row>
    <row r="11" spans="1:23" ht="13.5" customHeight="1" thickBot="1" x14ac:dyDescent="0.3">
      <c r="A11" s="19" t="s">
        <v>210</v>
      </c>
      <c r="D11" s="13"/>
      <c r="E11" s="13"/>
      <c r="G11" s="63"/>
      <c r="H11" s="13"/>
      <c r="I11" s="138" t="s">
        <v>70</v>
      </c>
      <c r="J11" s="20" t="str">
        <f>d_2</f>
        <v>29.05.2019г.</v>
      </c>
      <c r="K11" s="52">
        <v>0.35416666666666669</v>
      </c>
      <c r="L11" s="19" t="str">
        <f>d_6</f>
        <v>t° +17 вл. 91%</v>
      </c>
      <c r="M11" s="8" t="s">
        <v>14</v>
      </c>
      <c r="O11" s="21" t="s">
        <v>105</v>
      </c>
      <c r="P11" s="21" t="s">
        <v>106</v>
      </c>
      <c r="Q11" s="21" t="s">
        <v>107</v>
      </c>
      <c r="R11" s="21">
        <v>1</v>
      </c>
      <c r="S11" s="21">
        <v>2</v>
      </c>
      <c r="T11" s="21" t="s">
        <v>44</v>
      </c>
      <c r="U11" s="21" t="s">
        <v>108</v>
      </c>
      <c r="V11" s="21" t="s">
        <v>109</v>
      </c>
      <c r="W11" s="21" t="s">
        <v>110</v>
      </c>
    </row>
    <row r="12" spans="1:23" ht="28.95" customHeight="1" thickBot="1" x14ac:dyDescent="0.3">
      <c r="A12" s="44" t="s">
        <v>9</v>
      </c>
      <c r="B12" s="45" t="s">
        <v>58</v>
      </c>
      <c r="C12" s="45" t="s">
        <v>17</v>
      </c>
      <c r="D12" s="45" t="s">
        <v>10</v>
      </c>
      <c r="E12" s="45" t="s">
        <v>90</v>
      </c>
      <c r="F12" s="46" t="s">
        <v>94</v>
      </c>
      <c r="G12" s="43" t="s">
        <v>148</v>
      </c>
      <c r="H12" s="45"/>
      <c r="I12" s="46" t="s">
        <v>18</v>
      </c>
      <c r="J12" s="45" t="s">
        <v>145</v>
      </c>
      <c r="K12" s="45" t="s">
        <v>13</v>
      </c>
      <c r="L12" s="47" t="s">
        <v>146</v>
      </c>
      <c r="O12" s="150">
        <v>4325</v>
      </c>
      <c r="P12" s="150">
        <v>4524</v>
      </c>
      <c r="Q12" s="150">
        <v>4804</v>
      </c>
      <c r="R12" s="140">
        <v>5124</v>
      </c>
      <c r="S12" s="140">
        <v>5474</v>
      </c>
      <c r="T12" s="140">
        <v>5874</v>
      </c>
      <c r="U12" s="140">
        <v>10274</v>
      </c>
      <c r="V12" s="140">
        <v>10744</v>
      </c>
      <c r="W12" s="141">
        <v>11244</v>
      </c>
    </row>
    <row r="13" spans="1:23" ht="13.2" customHeight="1" x14ac:dyDescent="0.25">
      <c r="A13" s="35" t="s">
        <v>42</v>
      </c>
      <c r="B13" s="23" t="e">
        <f>VLOOKUP($M13,УЧАСТНИКИ!$A$2:$L$1099,3,FALSE)</f>
        <v>#N/A</v>
      </c>
      <c r="C13" s="24" t="e">
        <f>VLOOKUP($M13,УЧАСТНИКИ!$A$2:$L$1099,4,FALSE)</f>
        <v>#N/A</v>
      </c>
      <c r="D13" s="24" t="e">
        <f>VLOOKUP($M13,УЧАСТНИКИ!$A$2:$L$1099,8,FALSE)</f>
        <v>#N/A</v>
      </c>
      <c r="E13" s="23" t="e">
        <f>VLOOKUP($M13,УЧАСТНИКИ!$A$2:$L$1099,5,FALSE)</f>
        <v>#N/A</v>
      </c>
      <c r="F13" s="24" t="e">
        <f>VLOOKUP($M13,УЧАСТНИКИ!$A$2:$L$1099,7,FALSE)</f>
        <v>#N/A</v>
      </c>
      <c r="G13" s="25" t="e">
        <f>VLOOKUP($M13,УЧАСТНИКИ!$A$2:$L$1099,11,FALSE)</f>
        <v>#N/A</v>
      </c>
      <c r="H13" s="38">
        <v>132516</v>
      </c>
      <c r="I13" s="11" t="str">
        <f t="shared" ref="I13" si="0">IF(H13=0,0,CONCATENATE(MID(H13,1,2),".",MID(H13,3,2)))</f>
        <v>13.25</v>
      </c>
      <c r="J13" s="27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б/р</v>
      </c>
      <c r="K13" s="25" t="e">
        <f>VLOOKUP($M13,УЧАСТНИКИ!$A$2:$L$1099,9,FALSE)</f>
        <v>#N/A</v>
      </c>
      <c r="L13" s="23" t="e">
        <f>VLOOKUP($M13,УЧАСТНИКИ!$A$2:$L$1099,10,FALSE)</f>
        <v>#N/A</v>
      </c>
      <c r="M13" s="8" t="s">
        <v>101</v>
      </c>
    </row>
    <row r="14" spans="1:23" ht="13.2" customHeight="1" x14ac:dyDescent="0.25">
      <c r="A14" s="35" t="s">
        <v>43</v>
      </c>
      <c r="B14" s="23" t="e">
        <f>VLOOKUP($M14,УЧАСТНИКИ!$A$2:$L$1099,3,FALSE)</f>
        <v>#N/A</v>
      </c>
      <c r="C14" s="24" t="e">
        <f>VLOOKUP($M14,УЧАСТНИКИ!$A$2:$L$1099,4,FALSE)</f>
        <v>#N/A</v>
      </c>
      <c r="D14" s="24" t="e">
        <f>VLOOKUP($M14,УЧАСТНИКИ!$A$2:$L$1099,8,FALSE)</f>
        <v>#N/A</v>
      </c>
      <c r="E14" s="23" t="e">
        <f>VLOOKUP($M14,УЧАСТНИКИ!$A$2:$L$1099,5,FALSE)</f>
        <v>#N/A</v>
      </c>
      <c r="F14" s="24" t="e">
        <f>VLOOKUP($M14,УЧАСТНИКИ!$A$2:$L$1099,7,FALSE)</f>
        <v>#N/A</v>
      </c>
      <c r="G14" s="25" t="e">
        <f>VLOOKUP($M14,УЧАСТНИКИ!$A$2:$L$1099,11,FALSE)</f>
        <v>#N/A</v>
      </c>
      <c r="H14" s="26">
        <v>4670</v>
      </c>
      <c r="I14" s="11" t="str">
        <f>IF(H14=0,0,CONCATENATE(MID(H14,1,1),":",MID(H14,2,2),",",MID(H14,4,2)))</f>
        <v>4:67,0</v>
      </c>
      <c r="J14" s="27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КМС</v>
      </c>
      <c r="K14" s="25" t="e">
        <f>VLOOKUP($M14,УЧАСТНИКИ!$A$2:$L$1099,9,FALSE)</f>
        <v>#N/A</v>
      </c>
      <c r="L14" s="23" t="e">
        <f>VLOOKUP($M14,УЧАСТНИКИ!$A$2:$L$1099,10,FALSE)</f>
        <v>#N/A</v>
      </c>
    </row>
    <row r="15" spans="1:23" ht="13.2" customHeight="1" x14ac:dyDescent="0.25">
      <c r="A15" s="35" t="s">
        <v>44</v>
      </c>
      <c r="B15" s="23" t="e">
        <f>VLOOKUP($M15,УЧАСТНИКИ!$A$2:$L$1099,3,FALSE)</f>
        <v>#N/A</v>
      </c>
      <c r="C15" s="24" t="e">
        <f>VLOOKUP($M15,УЧАСТНИКИ!$A$2:$L$1099,4,FALSE)</f>
        <v>#N/A</v>
      </c>
      <c r="D15" s="24" t="e">
        <f>VLOOKUP($M15,УЧАСТНИКИ!$A$2:$L$1099,8,FALSE)</f>
        <v>#N/A</v>
      </c>
      <c r="E15" s="23" t="e">
        <f>VLOOKUP($M15,УЧАСТНИКИ!$A$2:$L$1099,5,FALSE)</f>
        <v>#N/A</v>
      </c>
      <c r="F15" s="24" t="e">
        <f>VLOOKUP($M15,УЧАСТНИКИ!$A$2:$L$1099,7,FALSE)</f>
        <v>#N/A</v>
      </c>
      <c r="G15" s="25" t="e">
        <f>VLOOKUP($M15,УЧАСТНИКИ!$A$2:$L$1099,11,FALSE)</f>
        <v>#N/A</v>
      </c>
      <c r="H15" s="26"/>
      <c r="I15" s="11">
        <f t="shared" ref="I15:I31" si="2">IF(H15=0,0,CONCATENATE(MID(H15,1,1),":",MID(H15,2,2),",",MID(H15,4,2)))</f>
        <v>0</v>
      </c>
      <c r="J15" s="27" t="str">
        <f t="shared" si="1"/>
        <v>МСМК</v>
      </c>
      <c r="K15" s="25" t="e">
        <f>VLOOKUP($M15,УЧАСТНИКИ!$A$2:$L$1099,9,FALSE)</f>
        <v>#N/A</v>
      </c>
      <c r="L15" s="23" t="e">
        <f>VLOOKUP($M15,УЧАСТНИКИ!$A$2:$L$1099,10,FALSE)</f>
        <v>#N/A</v>
      </c>
    </row>
    <row r="16" spans="1:23" ht="13.2" customHeight="1" x14ac:dyDescent="0.25">
      <c r="A16" s="35" t="s">
        <v>45</v>
      </c>
      <c r="B16" s="23" t="e">
        <f>VLOOKUP($M16,УЧАСТНИКИ!$A$2:$L$1099,3,FALSE)</f>
        <v>#N/A</v>
      </c>
      <c r="C16" s="24" t="e">
        <f>VLOOKUP($M16,УЧАСТНИКИ!$A$2:$L$1099,4,FALSE)</f>
        <v>#N/A</v>
      </c>
      <c r="D16" s="24" t="e">
        <f>VLOOKUP($M16,УЧАСТНИКИ!$A$2:$L$1099,8,FALSE)</f>
        <v>#N/A</v>
      </c>
      <c r="E16" s="23" t="e">
        <f>VLOOKUP($M16,УЧАСТНИКИ!$A$2:$L$1099,5,FALSE)</f>
        <v>#N/A</v>
      </c>
      <c r="F16" s="24" t="e">
        <f>VLOOKUP($M16,УЧАСТНИКИ!$A$2:$L$1099,7,FALSE)</f>
        <v>#N/A</v>
      </c>
      <c r="G16" s="25" t="e">
        <f>VLOOKUP($M16,УЧАСТНИКИ!$A$2:$L$1099,11,FALSE)</f>
        <v>#N/A</v>
      </c>
      <c r="H16" s="26">
        <v>121548</v>
      </c>
      <c r="I16" s="11" t="str">
        <f t="shared" si="2"/>
        <v>1:21,54</v>
      </c>
      <c r="J16" s="27" t="str">
        <f t="shared" si="1"/>
        <v>б/р</v>
      </c>
      <c r="K16" s="25" t="e">
        <f>VLOOKUP($M16,УЧАСТНИКИ!$A$2:$L$1099,9,FALSE)</f>
        <v>#N/A</v>
      </c>
      <c r="L16" s="23" t="e">
        <f>VLOOKUP($M16,УЧАСТНИКИ!$A$2:$L$1099,10,FALSE)</f>
        <v>#N/A</v>
      </c>
      <c r="M16" s="28"/>
    </row>
    <row r="17" spans="1:13" ht="13.2" customHeight="1" x14ac:dyDescent="0.25">
      <c r="A17" s="35" t="s">
        <v>46</v>
      </c>
      <c r="B17" s="23" t="e">
        <f>VLOOKUP($M17,УЧАСТНИКИ!$A$2:$L$1099,3,FALSE)</f>
        <v>#N/A</v>
      </c>
      <c r="C17" s="24" t="e">
        <f>VLOOKUP($M17,УЧАСТНИКИ!$A$2:$L$1099,4,FALSE)</f>
        <v>#N/A</v>
      </c>
      <c r="D17" s="24" t="e">
        <f>VLOOKUP($M17,УЧАСТНИКИ!$A$2:$L$1099,8,FALSE)</f>
        <v>#N/A</v>
      </c>
      <c r="E17" s="23" t="e">
        <f>VLOOKUP($M17,УЧАСТНИКИ!$A$2:$L$1099,5,FALSE)</f>
        <v>#N/A</v>
      </c>
      <c r="F17" s="24" t="e">
        <f>VLOOKUP($M17,УЧАСТНИКИ!$A$2:$L$1099,7,FALSE)</f>
        <v>#N/A</v>
      </c>
      <c r="G17" s="25" t="e">
        <f>VLOOKUP($M17,УЧАСТНИКИ!$A$2:$L$1099,11,FALSE)</f>
        <v>#N/A</v>
      </c>
      <c r="H17" s="26"/>
      <c r="I17" s="11">
        <f t="shared" si="2"/>
        <v>0</v>
      </c>
      <c r="J17" s="27" t="str">
        <f t="shared" si="1"/>
        <v>МСМК</v>
      </c>
      <c r="K17" s="25" t="e">
        <f>VLOOKUP($M17,УЧАСТНИКИ!$A$2:$L$1099,9,FALSE)</f>
        <v>#N/A</v>
      </c>
      <c r="L17" s="23" t="e">
        <f>VLOOKUP($M17,УЧАСТНИКИ!$A$2:$L$1099,10,FALSE)</f>
        <v>#N/A</v>
      </c>
      <c r="M17" s="28"/>
    </row>
    <row r="18" spans="1:13" ht="13.2" customHeight="1" x14ac:dyDescent="0.25">
      <c r="A18" s="35" t="s">
        <v>47</v>
      </c>
      <c r="B18" s="23" t="e">
        <f>VLOOKUP($M18,УЧАСТНИКИ!$A$2:$L$1099,3,FALSE)</f>
        <v>#N/A</v>
      </c>
      <c r="C18" s="24" t="e">
        <f>VLOOKUP($M18,УЧАСТНИКИ!$A$2:$L$1099,4,FALSE)</f>
        <v>#N/A</v>
      </c>
      <c r="D18" s="24" t="e">
        <f>VLOOKUP($M18,УЧАСТНИКИ!$A$2:$L$1099,8,FALSE)</f>
        <v>#N/A</v>
      </c>
      <c r="E18" s="23" t="e">
        <f>VLOOKUP($M18,УЧАСТНИКИ!$A$2:$L$1099,5,FALSE)</f>
        <v>#N/A</v>
      </c>
      <c r="F18" s="24" t="e">
        <f>VLOOKUP($M18,УЧАСТНИКИ!$A$2:$L$1099,7,FALSE)</f>
        <v>#N/A</v>
      </c>
      <c r="G18" s="25" t="e">
        <f>VLOOKUP($M18,УЧАСТНИКИ!$A$2:$L$1099,11,FALSE)</f>
        <v>#N/A</v>
      </c>
      <c r="H18" s="26">
        <v>3900</v>
      </c>
      <c r="I18" s="11" t="str">
        <f t="shared" si="2"/>
        <v>3:90,0</v>
      </c>
      <c r="J18" s="27" t="str">
        <f t="shared" si="1"/>
        <v>МСМК</v>
      </c>
      <c r="K18" s="25" t="e">
        <f>VLOOKUP($M18,УЧАСТНИКИ!$A$2:$L$1099,9,FALSE)</f>
        <v>#N/A</v>
      </c>
      <c r="L18" s="23" t="e">
        <f>VLOOKUP($M18,УЧАСТНИКИ!$A$2:$L$1099,10,FALSE)</f>
        <v>#N/A</v>
      </c>
      <c r="M18" s="28"/>
    </row>
    <row r="19" spans="1:13" ht="13.2" customHeight="1" x14ac:dyDescent="0.25">
      <c r="A19" s="35" t="s">
        <v>48</v>
      </c>
      <c r="B19" s="23" t="e">
        <f>VLOOKUP($M19,УЧАСТНИКИ!$A$2:$L$1099,3,FALSE)</f>
        <v>#N/A</v>
      </c>
      <c r="C19" s="24" t="e">
        <f>VLOOKUP($M19,УЧАСТНИКИ!$A$2:$L$1099,4,FALSE)</f>
        <v>#N/A</v>
      </c>
      <c r="D19" s="24" t="e">
        <f>VLOOKUP($M19,УЧАСТНИКИ!$A$2:$L$1099,8,FALSE)</f>
        <v>#N/A</v>
      </c>
      <c r="E19" s="23" t="e">
        <f>VLOOKUP($M19,УЧАСТНИКИ!$A$2:$L$1099,5,FALSE)</f>
        <v>#N/A</v>
      </c>
      <c r="F19" s="24" t="e">
        <f>VLOOKUP($M19,УЧАСТНИКИ!$A$2:$L$1099,7,FALSE)</f>
        <v>#N/A</v>
      </c>
      <c r="G19" s="25" t="e">
        <f>VLOOKUP($M19,УЧАСТНИКИ!$A$2:$L$1099,11,FALSE)</f>
        <v>#N/A</v>
      </c>
      <c r="H19" s="26">
        <v>4416</v>
      </c>
      <c r="I19" s="11" t="str">
        <f t="shared" si="2"/>
        <v>4:41,6</v>
      </c>
      <c r="J19" s="27" t="str">
        <f t="shared" si="1"/>
        <v>МС</v>
      </c>
      <c r="K19" s="25" t="e">
        <f>VLOOKUP($M19,УЧАСТНИКИ!$A$2:$L$1099,9,FALSE)</f>
        <v>#N/A</v>
      </c>
      <c r="L19" s="23" t="e">
        <f>VLOOKUP($M19,УЧАСТНИКИ!$A$2:$L$1099,10,FALSE)</f>
        <v>#N/A</v>
      </c>
      <c r="M19" s="28"/>
    </row>
    <row r="20" spans="1:13" ht="13.2" customHeight="1" x14ac:dyDescent="0.25">
      <c r="A20" s="35" t="s">
        <v>71</v>
      </c>
      <c r="B20" s="23" t="e">
        <f>VLOOKUP($M20,УЧАСТНИКИ!$A$2:$L$1099,3,FALSE)</f>
        <v>#N/A</v>
      </c>
      <c r="C20" s="24" t="e">
        <f>VLOOKUP($M20,УЧАСТНИКИ!$A$2:$L$1099,4,FALSE)</f>
        <v>#N/A</v>
      </c>
      <c r="D20" s="24" t="e">
        <f>VLOOKUP($M20,УЧАСТНИКИ!$A$2:$L$1099,8,FALSE)</f>
        <v>#N/A</v>
      </c>
      <c r="E20" s="23" t="e">
        <f>VLOOKUP($M20,УЧАСТНИКИ!$A$2:$L$1099,5,FALSE)</f>
        <v>#N/A</v>
      </c>
      <c r="F20" s="24" t="e">
        <f>VLOOKUP($M20,УЧАСТНИКИ!$A$2:$L$1099,7,FALSE)</f>
        <v>#N/A</v>
      </c>
      <c r="G20" s="25" t="e">
        <f>VLOOKUP($M20,УЧАСТНИКИ!$A$2:$L$1099,11,FALSE)</f>
        <v>#N/A</v>
      </c>
      <c r="H20" s="26">
        <v>10015</v>
      </c>
      <c r="I20" s="11" t="str">
        <f t="shared" si="2"/>
        <v>1:00,15</v>
      </c>
      <c r="J20" s="27" t="str">
        <f t="shared" si="1"/>
        <v>1юн</v>
      </c>
      <c r="K20" s="25" t="e">
        <f>VLOOKUP($M20,УЧАСТНИКИ!$A$2:$L$1099,9,FALSE)</f>
        <v>#N/A</v>
      </c>
      <c r="L20" s="23" t="e">
        <f>VLOOKUP($M20,УЧАСТНИКИ!$A$2:$L$1099,10,FALSE)</f>
        <v>#N/A</v>
      </c>
      <c r="M20" s="28"/>
    </row>
    <row r="21" spans="1:13" ht="13.2" customHeight="1" x14ac:dyDescent="0.25">
      <c r="A21" s="35" t="s">
        <v>78</v>
      </c>
      <c r="B21" s="23" t="e">
        <f>VLOOKUP($M21,УЧАСТНИКИ!$A$2:$L$1099,3,FALSE)</f>
        <v>#N/A</v>
      </c>
      <c r="C21" s="24" t="e">
        <f>VLOOKUP($M21,УЧАСТНИКИ!$A$2:$L$1099,4,FALSE)</f>
        <v>#N/A</v>
      </c>
      <c r="D21" s="24" t="e">
        <f>VLOOKUP($M21,УЧАСТНИКИ!$A$2:$L$1099,8,FALSE)</f>
        <v>#N/A</v>
      </c>
      <c r="E21" s="23" t="e">
        <f>VLOOKUP($M21,УЧАСТНИКИ!$A$2:$L$1099,5,FALSE)</f>
        <v>#N/A</v>
      </c>
      <c r="F21" s="24" t="e">
        <f>VLOOKUP($M21,УЧАСТНИКИ!$A$2:$L$1099,7,FALSE)</f>
        <v>#N/A</v>
      </c>
      <c r="G21" s="25" t="e">
        <f>VLOOKUP($M21,УЧАСТНИКИ!$A$2:$L$1099,11,FALSE)</f>
        <v>#N/A</v>
      </c>
      <c r="H21" s="26"/>
      <c r="I21" s="11">
        <f t="shared" si="2"/>
        <v>0</v>
      </c>
      <c r="J21" s="27" t="str">
        <f t="shared" si="1"/>
        <v>МСМК</v>
      </c>
      <c r="K21" s="25" t="e">
        <f>VLOOKUP($M21,УЧАСТНИКИ!$A$2:$L$1099,9,FALSE)</f>
        <v>#N/A</v>
      </c>
      <c r="L21" s="23" t="e">
        <f>VLOOKUP($M21,УЧАСТНИКИ!$A$2:$L$1099,10,FALSE)</f>
        <v>#N/A</v>
      </c>
    </row>
    <row r="22" spans="1:13" ht="13.2" customHeight="1" x14ac:dyDescent="0.25">
      <c r="A22" s="35" t="s">
        <v>77</v>
      </c>
      <c r="B22" s="23" t="e">
        <f>VLOOKUP($M22,УЧАСТНИКИ!$A$2:$L$1099,3,FALSE)</f>
        <v>#N/A</v>
      </c>
      <c r="C22" s="24" t="e">
        <f>VLOOKUP($M22,УЧАСТНИКИ!$A$2:$L$1099,4,FALSE)</f>
        <v>#N/A</v>
      </c>
      <c r="D22" s="24" t="e">
        <f>VLOOKUP($M22,УЧАСТНИКИ!$A$2:$L$1099,8,FALSE)</f>
        <v>#N/A</v>
      </c>
      <c r="E22" s="23" t="e">
        <f>VLOOKUP($M22,УЧАСТНИКИ!$A$2:$L$1099,5,FALSE)</f>
        <v>#N/A</v>
      </c>
      <c r="F22" s="24" t="e">
        <f>VLOOKUP($M22,УЧАСТНИКИ!$A$2:$L$1099,7,FALSE)</f>
        <v>#N/A</v>
      </c>
      <c r="G22" s="25" t="e">
        <f>VLOOKUP($M22,УЧАСТНИКИ!$A$2:$L$1099,11,FALSE)</f>
        <v>#N/A</v>
      </c>
      <c r="H22" s="26"/>
      <c r="I22" s="11">
        <f t="shared" si="2"/>
        <v>0</v>
      </c>
      <c r="J22" s="27" t="str">
        <f t="shared" si="1"/>
        <v>МСМК</v>
      </c>
      <c r="K22" s="25" t="e">
        <f>VLOOKUP($M22,УЧАСТНИКИ!$A$2:$L$1099,9,FALSE)</f>
        <v>#N/A</v>
      </c>
      <c r="L22" s="23" t="e">
        <f>VLOOKUP($M22,УЧАСТНИКИ!$A$2:$L$1099,10,FALSE)</f>
        <v>#N/A</v>
      </c>
    </row>
    <row r="23" spans="1:13" ht="13.2" customHeight="1" x14ac:dyDescent="0.25">
      <c r="A23" s="35" t="s">
        <v>76</v>
      </c>
      <c r="B23" s="23" t="e">
        <f>VLOOKUP($M23,УЧАСТНИКИ!$A$2:$L$1099,3,FALSE)</f>
        <v>#N/A</v>
      </c>
      <c r="C23" s="24" t="e">
        <f>VLOOKUP($M23,УЧАСТНИКИ!$A$2:$L$1099,4,FALSE)</f>
        <v>#N/A</v>
      </c>
      <c r="D23" s="24" t="e">
        <f>VLOOKUP($M23,УЧАСТНИКИ!$A$2:$L$1099,8,FALSE)</f>
        <v>#N/A</v>
      </c>
      <c r="E23" s="23" t="e">
        <f>VLOOKUP($M23,УЧАСТНИКИ!$A$2:$L$1099,5,FALSE)</f>
        <v>#N/A</v>
      </c>
      <c r="F23" s="24" t="e">
        <f>VLOOKUP($M23,УЧАСТНИКИ!$A$2:$L$1099,7,FALSE)</f>
        <v>#N/A</v>
      </c>
      <c r="G23" s="25" t="e">
        <f>VLOOKUP($M23,УЧАСТНИКИ!$A$2:$L$1099,11,FALSE)</f>
        <v>#N/A</v>
      </c>
      <c r="H23" s="26"/>
      <c r="I23" s="11">
        <f t="shared" si="2"/>
        <v>0</v>
      </c>
      <c r="J23" s="27" t="str">
        <f t="shared" si="1"/>
        <v>МСМК</v>
      </c>
      <c r="K23" s="25" t="e">
        <f>VLOOKUP($M23,УЧАСТНИКИ!$A$2:$L$1099,9,FALSE)</f>
        <v>#N/A</v>
      </c>
      <c r="L23" s="23" t="e">
        <f>VLOOKUP($M23,УЧАСТНИКИ!$A$2:$L$1099,10,FALSE)</f>
        <v>#N/A</v>
      </c>
    </row>
    <row r="24" spans="1:13" ht="13.2" customHeight="1" x14ac:dyDescent="0.25">
      <c r="A24" s="35" t="s">
        <v>75</v>
      </c>
      <c r="B24" s="23" t="e">
        <f>VLOOKUP($M24,УЧАСТНИКИ!$A$2:$L$1099,3,FALSE)</f>
        <v>#N/A</v>
      </c>
      <c r="C24" s="24" t="e">
        <f>VLOOKUP($M24,УЧАСТНИКИ!$A$2:$L$1099,4,FALSE)</f>
        <v>#N/A</v>
      </c>
      <c r="D24" s="24" t="e">
        <f>VLOOKUP($M24,УЧАСТНИКИ!$A$2:$L$1099,8,FALSE)</f>
        <v>#N/A</v>
      </c>
      <c r="E24" s="23" t="e">
        <f>VLOOKUP($M24,УЧАСТНИКИ!$A$2:$L$1099,5,FALSE)</f>
        <v>#N/A</v>
      </c>
      <c r="F24" s="24" t="e">
        <f>VLOOKUP($M24,УЧАСТНИКИ!$A$2:$L$1099,7,FALSE)</f>
        <v>#N/A</v>
      </c>
      <c r="G24" s="25" t="e">
        <f>VLOOKUP($M24,УЧАСТНИКИ!$A$2:$L$1099,11,FALSE)</f>
        <v>#N/A</v>
      </c>
      <c r="H24" s="26"/>
      <c r="I24" s="11">
        <f t="shared" si="2"/>
        <v>0</v>
      </c>
      <c r="J24" s="27" t="str">
        <f t="shared" si="1"/>
        <v>МСМК</v>
      </c>
      <c r="K24" s="25" t="e">
        <f>VLOOKUP($M24,УЧАСТНИКИ!$A$2:$L$1099,9,FALSE)</f>
        <v>#N/A</v>
      </c>
      <c r="L24" s="23" t="e">
        <f>VLOOKUP($M24,УЧАСТНИКИ!$A$2:$L$1099,10,FALSE)</f>
        <v>#N/A</v>
      </c>
    </row>
    <row r="25" spans="1:13" ht="13.2" customHeight="1" x14ac:dyDescent="0.25">
      <c r="A25" s="35" t="s">
        <v>74</v>
      </c>
      <c r="B25" s="23" t="e">
        <f>VLOOKUP($M25,УЧАСТНИКИ!$A$2:$L$1099,3,FALSE)</f>
        <v>#N/A</v>
      </c>
      <c r="C25" s="24" t="e">
        <f>VLOOKUP($M25,УЧАСТНИКИ!$A$2:$L$1099,4,FALSE)</f>
        <v>#N/A</v>
      </c>
      <c r="D25" s="24" t="e">
        <f>VLOOKUP($M25,УЧАСТНИКИ!$A$2:$L$1099,8,FALSE)</f>
        <v>#N/A</v>
      </c>
      <c r="E25" s="23" t="e">
        <f>VLOOKUP($M25,УЧАСТНИКИ!$A$2:$L$1099,5,FALSE)</f>
        <v>#N/A</v>
      </c>
      <c r="F25" s="24" t="e">
        <f>VLOOKUP($M25,УЧАСТНИКИ!$A$2:$L$1099,7,FALSE)</f>
        <v>#N/A</v>
      </c>
      <c r="G25" s="25" t="e">
        <f>VLOOKUP($M25,УЧАСТНИКИ!$A$2:$L$1099,11,FALSE)</f>
        <v>#N/A</v>
      </c>
      <c r="H25" s="26"/>
      <c r="I25" s="11">
        <f t="shared" si="2"/>
        <v>0</v>
      </c>
      <c r="J25" s="27" t="str">
        <f t="shared" si="1"/>
        <v>МСМК</v>
      </c>
      <c r="K25" s="25" t="e">
        <f>VLOOKUP($M25,УЧАСТНИКИ!$A$2:$L$1099,9,FALSE)</f>
        <v>#N/A</v>
      </c>
      <c r="L25" s="23" t="e">
        <f>VLOOKUP($M25,УЧАСТНИКИ!$A$2:$L$1099,10,FALSE)</f>
        <v>#N/A</v>
      </c>
    </row>
    <row r="26" spans="1:13" ht="13.2" customHeight="1" x14ac:dyDescent="0.25">
      <c r="A26" s="35" t="s">
        <v>73</v>
      </c>
      <c r="B26" s="23" t="e">
        <f>VLOOKUP($M26,УЧАСТНИКИ!$A$2:$L$1099,3,FALSE)</f>
        <v>#N/A</v>
      </c>
      <c r="C26" s="24" t="e">
        <f>VLOOKUP($M26,УЧАСТНИКИ!$A$2:$L$1099,4,FALSE)</f>
        <v>#N/A</v>
      </c>
      <c r="D26" s="24" t="e">
        <f>VLOOKUP($M26,УЧАСТНИКИ!$A$2:$L$1099,8,FALSE)</f>
        <v>#N/A</v>
      </c>
      <c r="E26" s="23" t="e">
        <f>VLOOKUP($M26,УЧАСТНИКИ!$A$2:$L$1099,5,FALSE)</f>
        <v>#N/A</v>
      </c>
      <c r="F26" s="24" t="e">
        <f>VLOOKUP($M26,УЧАСТНИКИ!$A$2:$L$1099,7,FALSE)</f>
        <v>#N/A</v>
      </c>
      <c r="G26" s="25" t="e">
        <f>VLOOKUP($M26,УЧАСТНИКИ!$A$2:$L$1099,11,FALSE)</f>
        <v>#N/A</v>
      </c>
      <c r="H26" s="26"/>
      <c r="I26" s="11">
        <f t="shared" si="2"/>
        <v>0</v>
      </c>
      <c r="J26" s="27" t="str">
        <f t="shared" si="1"/>
        <v>МСМК</v>
      </c>
      <c r="K26" s="25" t="e">
        <f>VLOOKUP($M26,УЧАСТНИКИ!$A$2:$L$1099,9,FALSE)</f>
        <v>#N/A</v>
      </c>
      <c r="L26" s="23" t="e">
        <f>VLOOKUP($M26,УЧАСТНИКИ!$A$2:$L$1099,10,FALSE)</f>
        <v>#N/A</v>
      </c>
    </row>
    <row r="27" spans="1:13" ht="13.2" customHeight="1" x14ac:dyDescent="0.25">
      <c r="A27" s="35" t="s">
        <v>72</v>
      </c>
      <c r="B27" s="23" t="e">
        <f>VLOOKUP($M27,УЧАСТНИКИ!$A$2:$L$1099,3,FALSE)</f>
        <v>#N/A</v>
      </c>
      <c r="C27" s="24" t="e">
        <f>VLOOKUP($M27,УЧАСТНИКИ!$A$2:$L$1099,4,FALSE)</f>
        <v>#N/A</v>
      </c>
      <c r="D27" s="24" t="e">
        <f>VLOOKUP($M27,УЧАСТНИКИ!$A$2:$L$1099,8,FALSE)</f>
        <v>#N/A</v>
      </c>
      <c r="E27" s="23" t="e">
        <f>VLOOKUP($M27,УЧАСТНИКИ!$A$2:$L$1099,5,FALSE)</f>
        <v>#N/A</v>
      </c>
      <c r="F27" s="24" t="e">
        <f>VLOOKUP($M27,УЧАСТНИКИ!$A$2:$L$1099,7,FALSE)</f>
        <v>#N/A</v>
      </c>
      <c r="G27" s="25" t="e">
        <f>VLOOKUP($M27,УЧАСТНИКИ!$A$2:$L$1099,11,FALSE)</f>
        <v>#N/A</v>
      </c>
      <c r="H27" s="26"/>
      <c r="I27" s="11">
        <f t="shared" si="2"/>
        <v>0</v>
      </c>
      <c r="J27" s="27" t="str">
        <f t="shared" si="1"/>
        <v>МСМК</v>
      </c>
      <c r="K27" s="25" t="e">
        <f>VLOOKUP($M27,УЧАСТНИКИ!$A$2:$L$1099,9,FALSE)</f>
        <v>#N/A</v>
      </c>
      <c r="L27" s="23" t="e">
        <f>VLOOKUP($M27,УЧАСТНИКИ!$A$2:$L$1099,10,FALSE)</f>
        <v>#N/A</v>
      </c>
    </row>
    <row r="28" spans="1:13" ht="13.2" customHeight="1" x14ac:dyDescent="0.25">
      <c r="A28" s="35" t="s">
        <v>79</v>
      </c>
      <c r="B28" s="23" t="e">
        <f>VLOOKUP($M28,УЧАСТНИКИ!$A$2:$L$1099,3,FALSE)</f>
        <v>#N/A</v>
      </c>
      <c r="C28" s="24" t="e">
        <f>VLOOKUP($M28,УЧАСТНИКИ!$A$2:$L$1099,4,FALSE)</f>
        <v>#N/A</v>
      </c>
      <c r="D28" s="24" t="e">
        <f>VLOOKUP($M28,УЧАСТНИКИ!$A$2:$L$1099,8,FALSE)</f>
        <v>#N/A</v>
      </c>
      <c r="E28" s="23" t="e">
        <f>VLOOKUP($M28,УЧАСТНИКИ!$A$2:$L$1099,5,FALSE)</f>
        <v>#N/A</v>
      </c>
      <c r="F28" s="24" t="e">
        <f>VLOOKUP($M28,УЧАСТНИКИ!$A$2:$L$1099,7,FALSE)</f>
        <v>#N/A</v>
      </c>
      <c r="G28" s="25" t="e">
        <f>VLOOKUP($M28,УЧАСТНИКИ!$A$2:$L$1099,11,FALSE)</f>
        <v>#N/A</v>
      </c>
      <c r="H28" s="26"/>
      <c r="I28" s="11">
        <f t="shared" si="2"/>
        <v>0</v>
      </c>
      <c r="J28" s="27" t="str">
        <f t="shared" si="1"/>
        <v>МСМК</v>
      </c>
      <c r="K28" s="25" t="e">
        <f>VLOOKUP($M28,УЧАСТНИКИ!$A$2:$L$1099,9,FALSE)</f>
        <v>#N/A</v>
      </c>
      <c r="L28" s="23" t="e">
        <f>VLOOKUP($M28,УЧАСТНИКИ!$A$2:$L$1099,10,FALSE)</f>
        <v>#N/A</v>
      </c>
    </row>
    <row r="29" spans="1:13" ht="13.2" customHeight="1" x14ac:dyDescent="0.25">
      <c r="A29" s="35" t="s">
        <v>80</v>
      </c>
      <c r="B29" s="23" t="e">
        <f>VLOOKUP($M29,УЧАСТНИКИ!$A$2:$L$1099,3,FALSE)</f>
        <v>#N/A</v>
      </c>
      <c r="C29" s="24" t="e">
        <f>VLOOKUP($M29,УЧАСТНИКИ!$A$2:$L$1099,4,FALSE)</f>
        <v>#N/A</v>
      </c>
      <c r="D29" s="24" t="e">
        <f>VLOOKUP($M29,УЧАСТНИКИ!$A$2:$L$1099,8,FALSE)</f>
        <v>#N/A</v>
      </c>
      <c r="E29" s="23" t="e">
        <f>VLOOKUP($M29,УЧАСТНИКИ!$A$2:$L$1099,5,FALSE)</f>
        <v>#N/A</v>
      </c>
      <c r="F29" s="24" t="e">
        <f>VLOOKUP($M29,УЧАСТНИКИ!$A$2:$L$1099,7,FALSE)</f>
        <v>#N/A</v>
      </c>
      <c r="G29" s="25" t="e">
        <f>VLOOKUP($M29,УЧАСТНИКИ!$A$2:$L$1099,11,FALSE)</f>
        <v>#N/A</v>
      </c>
      <c r="H29" s="26"/>
      <c r="I29" s="11">
        <f t="shared" si="2"/>
        <v>0</v>
      </c>
      <c r="J29" s="27" t="str">
        <f t="shared" si="1"/>
        <v>МСМК</v>
      </c>
      <c r="K29" s="25" t="e">
        <f>VLOOKUP($M29,УЧАСТНИКИ!$A$2:$L$1099,9,FALSE)</f>
        <v>#N/A</v>
      </c>
      <c r="L29" s="23" t="e">
        <f>VLOOKUP($M29,УЧАСТНИКИ!$A$2:$L$1099,10,FALSE)</f>
        <v>#N/A</v>
      </c>
    </row>
    <row r="30" spans="1:13" ht="13.2" customHeight="1" x14ac:dyDescent="0.25">
      <c r="A30" s="35" t="s">
        <v>81</v>
      </c>
      <c r="B30" s="23" t="e">
        <f>VLOOKUP($M30,УЧАСТНИКИ!$A$2:$L$1099,3,FALSE)</f>
        <v>#N/A</v>
      </c>
      <c r="C30" s="24" t="e">
        <f>VLOOKUP($M30,УЧАСТНИКИ!$A$2:$L$1099,4,FALSE)</f>
        <v>#N/A</v>
      </c>
      <c r="D30" s="24" t="e">
        <f>VLOOKUP($M30,УЧАСТНИКИ!$A$2:$L$1099,8,FALSE)</f>
        <v>#N/A</v>
      </c>
      <c r="E30" s="23" t="e">
        <f>VLOOKUP($M30,УЧАСТНИКИ!$A$2:$L$1099,5,FALSE)</f>
        <v>#N/A</v>
      </c>
      <c r="F30" s="24" t="e">
        <f>VLOOKUP($M30,УЧАСТНИКИ!$A$2:$L$1099,7,FALSE)</f>
        <v>#N/A</v>
      </c>
      <c r="G30" s="25" t="e">
        <f>VLOOKUP($M30,УЧАСТНИКИ!$A$2:$L$1099,11,FALSE)</f>
        <v>#N/A</v>
      </c>
      <c r="H30" s="26"/>
      <c r="I30" s="11">
        <f t="shared" si="2"/>
        <v>0</v>
      </c>
      <c r="J30" s="27" t="str">
        <f t="shared" si="1"/>
        <v>МСМК</v>
      </c>
      <c r="K30" s="25" t="e">
        <f>VLOOKUP($M30,УЧАСТНИКИ!$A$2:$L$1099,9,FALSE)</f>
        <v>#N/A</v>
      </c>
      <c r="L30" s="23" t="e">
        <f>VLOOKUP($M30,УЧАСТНИКИ!$A$2:$L$1099,10,FALSE)</f>
        <v>#N/A</v>
      </c>
    </row>
    <row r="31" spans="1:13" ht="13.2" customHeight="1" x14ac:dyDescent="0.25">
      <c r="A31" s="35" t="s">
        <v>82</v>
      </c>
      <c r="B31" s="23" t="e">
        <f>VLOOKUP($M31,УЧАСТНИКИ!$A$2:$L$1099,3,FALSE)</f>
        <v>#N/A</v>
      </c>
      <c r="C31" s="24" t="e">
        <f>VLOOKUP($M31,УЧАСТНИКИ!$A$2:$L$1099,4,FALSE)</f>
        <v>#N/A</v>
      </c>
      <c r="D31" s="24" t="e">
        <f>VLOOKUP($M31,УЧАСТНИКИ!$A$2:$L$1099,8,FALSE)</f>
        <v>#N/A</v>
      </c>
      <c r="E31" s="23" t="e">
        <f>VLOOKUP($M31,УЧАСТНИКИ!$A$2:$L$1099,5,FALSE)</f>
        <v>#N/A</v>
      </c>
      <c r="F31" s="24" t="e">
        <f>VLOOKUP($M31,УЧАСТНИКИ!$A$2:$L$1099,7,FALSE)</f>
        <v>#N/A</v>
      </c>
      <c r="G31" s="25" t="e">
        <f>VLOOKUP($M31,УЧАСТНИКИ!$A$2:$L$1099,11,FALSE)</f>
        <v>#N/A</v>
      </c>
      <c r="H31" s="26"/>
      <c r="I31" s="11">
        <f t="shared" si="2"/>
        <v>0</v>
      </c>
      <c r="J31" s="27" t="str">
        <f t="shared" si="1"/>
        <v>МСМК</v>
      </c>
      <c r="K31" s="25" t="e">
        <f>VLOOKUP($M31,УЧАСТНИКИ!$A$2:$L$1099,9,FALSE)</f>
        <v>#N/A</v>
      </c>
      <c r="L31" s="23" t="e">
        <f>VLOOKUP($M31,УЧАСТНИКИ!$A$2:$L$1099,10,FALSE)</f>
        <v>#N/A</v>
      </c>
    </row>
    <row r="32" spans="1:13" ht="13.2" customHeight="1" x14ac:dyDescent="0.25">
      <c r="A32" s="35" t="s">
        <v>83</v>
      </c>
      <c r="B32" s="23" t="e">
        <f>VLOOKUP($M32,УЧАСТНИКИ!$A$2:$L$1099,3,FALSE)</f>
        <v>#N/A</v>
      </c>
      <c r="C32" s="24" t="e">
        <f>VLOOKUP($M32,УЧАСТНИКИ!$A$2:$L$1099,4,FALSE)</f>
        <v>#N/A</v>
      </c>
      <c r="D32" s="24" t="e">
        <f>VLOOKUP($M32,УЧАСТНИКИ!$A$2:$L$1099,8,FALSE)</f>
        <v>#N/A</v>
      </c>
      <c r="E32" s="23" t="e">
        <f>VLOOKUP($M32,УЧАСТНИКИ!$A$2:$L$1099,5,FALSE)</f>
        <v>#N/A</v>
      </c>
      <c r="F32" s="24" t="e">
        <f>VLOOKUP($M32,УЧАСТНИКИ!$A$2:$L$1099,7,FALSE)</f>
        <v>#N/A</v>
      </c>
      <c r="G32" s="25" t="e">
        <f>VLOOKUP($M32,УЧАСТНИКИ!$A$2:$L$1099,11,FALSE)</f>
        <v>#N/A</v>
      </c>
      <c r="H32" s="26"/>
      <c r="I32" s="11">
        <f t="shared" ref="I32:I56" si="3">IF(H32=0,0,CONCATENATE(MID(H32,1,2),":",MID(H32,3,2),".",MID(H32,5,2)))</f>
        <v>0</v>
      </c>
      <c r="J32" s="27" t="str">
        <f t="shared" si="1"/>
        <v>МСМК</v>
      </c>
      <c r="K32" s="25" t="e">
        <f>VLOOKUP($M32,УЧАСТНИКИ!$A$2:$L$1099,9,FALSE)</f>
        <v>#N/A</v>
      </c>
      <c r="L32" s="23" t="e">
        <f>VLOOKUP($M32,УЧАСТНИКИ!$A$2:$L$1099,10,FALSE)</f>
        <v>#N/A</v>
      </c>
    </row>
    <row r="33" spans="1:12" ht="13.2" customHeight="1" x14ac:dyDescent="0.25">
      <c r="A33" s="35" t="s">
        <v>84</v>
      </c>
      <c r="B33" s="23" t="e">
        <f>VLOOKUP($M33,УЧАСТНИКИ!$A$2:$L$1099,3,FALSE)</f>
        <v>#N/A</v>
      </c>
      <c r="C33" s="24" t="e">
        <f>VLOOKUP($M33,УЧАСТНИКИ!$A$2:$L$1099,4,FALSE)</f>
        <v>#N/A</v>
      </c>
      <c r="D33" s="24" t="e">
        <f>VLOOKUP($M33,УЧАСТНИКИ!$A$2:$L$1099,8,FALSE)</f>
        <v>#N/A</v>
      </c>
      <c r="E33" s="23" t="e">
        <f>VLOOKUP($M33,УЧАСТНИКИ!$A$2:$L$1099,5,FALSE)</f>
        <v>#N/A</v>
      </c>
      <c r="F33" s="24" t="e">
        <f>VLOOKUP($M33,УЧАСТНИКИ!$A$2:$L$1099,7,FALSE)</f>
        <v>#N/A</v>
      </c>
      <c r="G33" s="25" t="e">
        <f>VLOOKUP($M33,УЧАСТНИКИ!$A$2:$L$1099,11,FALSE)</f>
        <v>#N/A</v>
      </c>
      <c r="H33" s="26"/>
      <c r="I33" s="11">
        <f t="shared" si="3"/>
        <v>0</v>
      </c>
      <c r="J33" s="27" t="str">
        <f t="shared" si="1"/>
        <v>МСМК</v>
      </c>
      <c r="K33" s="25" t="e">
        <f>VLOOKUP($M33,УЧАСТНИКИ!$A$2:$L$1099,9,FALSE)</f>
        <v>#N/A</v>
      </c>
      <c r="L33" s="23" t="e">
        <f>VLOOKUP($M33,УЧАСТНИКИ!$A$2:$L$1099,10,FALSE)</f>
        <v>#N/A</v>
      </c>
    </row>
    <row r="34" spans="1:12" ht="13.2" customHeight="1" x14ac:dyDescent="0.25">
      <c r="A34" s="35" t="s">
        <v>28</v>
      </c>
      <c r="B34" s="23" t="e">
        <f>VLOOKUP($M34,УЧАСТНИКИ!$A$2:$L$1099,3,FALSE)</f>
        <v>#N/A</v>
      </c>
      <c r="C34" s="24" t="e">
        <f>VLOOKUP($M34,УЧАСТНИКИ!$A$2:$L$1099,4,FALSE)</f>
        <v>#N/A</v>
      </c>
      <c r="D34" s="24" t="e">
        <f>VLOOKUP($M34,УЧАСТНИКИ!$A$2:$L$1099,8,FALSE)</f>
        <v>#N/A</v>
      </c>
      <c r="E34" s="23" t="e">
        <f>VLOOKUP($M34,УЧАСТНИКИ!$A$2:$L$1099,5,FALSE)</f>
        <v>#N/A</v>
      </c>
      <c r="F34" s="24" t="e">
        <f>VLOOKUP($M34,УЧАСТНИКИ!$A$2:$L$1099,7,FALSE)</f>
        <v>#N/A</v>
      </c>
      <c r="G34" s="25" t="e">
        <f>VLOOKUP($M34,УЧАСТНИКИ!$A$2:$L$1099,11,FALSE)</f>
        <v>#N/A</v>
      </c>
      <c r="H34" s="26"/>
      <c r="I34" s="11">
        <f t="shared" si="3"/>
        <v>0</v>
      </c>
      <c r="J34" s="27" t="str">
        <f t="shared" si="1"/>
        <v>МСМК</v>
      </c>
      <c r="K34" s="25" t="e">
        <f>VLOOKUP($M34,УЧАСТНИКИ!$A$2:$L$1099,9,FALSE)</f>
        <v>#N/A</v>
      </c>
      <c r="L34" s="23" t="e">
        <f>VLOOKUP($M34,УЧАСТНИКИ!$A$2:$L$1099,10,FALSE)</f>
        <v>#N/A</v>
      </c>
    </row>
    <row r="35" spans="1:12" ht="13.2" customHeight="1" x14ac:dyDescent="0.25">
      <c r="A35" s="35" t="s">
        <v>122</v>
      </c>
      <c r="B35" s="23" t="e">
        <f>VLOOKUP($M35,УЧАСТНИКИ!$A$2:$L$1099,3,FALSE)</f>
        <v>#N/A</v>
      </c>
      <c r="C35" s="24" t="e">
        <f>VLOOKUP($M35,УЧАСТНИКИ!$A$2:$L$1099,4,FALSE)</f>
        <v>#N/A</v>
      </c>
      <c r="D35" s="24" t="e">
        <f>VLOOKUP($M35,УЧАСТНИКИ!$A$2:$L$1099,8,FALSE)</f>
        <v>#N/A</v>
      </c>
      <c r="E35" s="23" t="e">
        <f>VLOOKUP($M35,УЧАСТНИКИ!$A$2:$L$1099,5,FALSE)</f>
        <v>#N/A</v>
      </c>
      <c r="F35" s="24" t="e">
        <f>VLOOKUP($M35,УЧАСТНИКИ!$A$2:$L$1099,7,FALSE)</f>
        <v>#N/A</v>
      </c>
      <c r="G35" s="25" t="e">
        <f>VLOOKUP($M35,УЧАСТНИКИ!$A$2:$L$1099,11,FALSE)</f>
        <v>#N/A</v>
      </c>
      <c r="H35" s="26"/>
      <c r="I35" s="11">
        <f t="shared" si="3"/>
        <v>0</v>
      </c>
      <c r="J35" s="27" t="str">
        <f t="shared" si="1"/>
        <v>МСМК</v>
      </c>
      <c r="K35" s="25" t="e">
        <f>VLOOKUP($M35,УЧАСТНИКИ!$A$2:$L$1099,9,FALSE)</f>
        <v>#N/A</v>
      </c>
      <c r="L35" s="23" t="e">
        <f>VLOOKUP($M35,УЧАСТНИКИ!$A$2:$L$1099,10,FALSE)</f>
        <v>#N/A</v>
      </c>
    </row>
    <row r="36" spans="1:12" ht="13.2" customHeight="1" x14ac:dyDescent="0.25">
      <c r="A36" s="35" t="s">
        <v>123</v>
      </c>
      <c r="B36" s="23" t="e">
        <f>VLOOKUP($M36,УЧАСТНИКИ!$A$2:$L$1099,3,FALSE)</f>
        <v>#N/A</v>
      </c>
      <c r="C36" s="24" t="e">
        <f>VLOOKUP($M36,УЧАСТНИКИ!$A$2:$L$1099,4,FALSE)</f>
        <v>#N/A</v>
      </c>
      <c r="D36" s="24" t="e">
        <f>VLOOKUP($M36,УЧАСТНИКИ!$A$2:$L$1099,8,FALSE)</f>
        <v>#N/A</v>
      </c>
      <c r="E36" s="23" t="e">
        <f>VLOOKUP($M36,УЧАСТНИКИ!$A$2:$L$1099,5,FALSE)</f>
        <v>#N/A</v>
      </c>
      <c r="F36" s="24" t="e">
        <f>VLOOKUP($M36,УЧАСТНИКИ!$A$2:$L$1099,7,FALSE)</f>
        <v>#N/A</v>
      </c>
      <c r="G36" s="25" t="e">
        <f>VLOOKUP($M36,УЧАСТНИКИ!$A$2:$L$1099,11,FALSE)</f>
        <v>#N/A</v>
      </c>
      <c r="H36" s="26"/>
      <c r="I36" s="11">
        <f t="shared" si="3"/>
        <v>0</v>
      </c>
      <c r="J36" s="27" t="str">
        <f t="shared" si="1"/>
        <v>МСМК</v>
      </c>
      <c r="K36" s="25" t="e">
        <f>VLOOKUP($M36,УЧАСТНИКИ!$A$2:$L$1099,9,FALSE)</f>
        <v>#N/A</v>
      </c>
      <c r="L36" s="23" t="e">
        <f>VLOOKUP($M36,УЧАСТНИКИ!$A$2:$L$1099,10,FALSE)</f>
        <v>#N/A</v>
      </c>
    </row>
    <row r="37" spans="1:12" ht="13.2" customHeight="1" x14ac:dyDescent="0.25">
      <c r="A37" s="35" t="s">
        <v>124</v>
      </c>
      <c r="B37" s="23" t="e">
        <f>VLOOKUP($M37,УЧАСТНИКИ!$A$2:$L$1099,3,FALSE)</f>
        <v>#N/A</v>
      </c>
      <c r="C37" s="24" t="e">
        <f>VLOOKUP($M37,УЧАСТНИКИ!$A$2:$L$1099,4,FALSE)</f>
        <v>#N/A</v>
      </c>
      <c r="D37" s="24" t="e">
        <f>VLOOKUP($M37,УЧАСТНИКИ!$A$2:$L$1099,8,FALSE)</f>
        <v>#N/A</v>
      </c>
      <c r="E37" s="23" t="e">
        <f>VLOOKUP($M37,УЧАСТНИКИ!$A$2:$L$1099,5,FALSE)</f>
        <v>#N/A</v>
      </c>
      <c r="F37" s="24" t="e">
        <f>VLOOKUP($M37,УЧАСТНИКИ!$A$2:$L$1099,7,FALSE)</f>
        <v>#N/A</v>
      </c>
      <c r="G37" s="25" t="e">
        <f>VLOOKUP($M37,УЧАСТНИКИ!$A$2:$L$1099,11,FALSE)</f>
        <v>#N/A</v>
      </c>
      <c r="H37" s="26"/>
      <c r="I37" s="11">
        <f t="shared" si="3"/>
        <v>0</v>
      </c>
      <c r="J37" s="27" t="str">
        <f t="shared" si="1"/>
        <v>МСМК</v>
      </c>
      <c r="K37" s="25" t="e">
        <f>VLOOKUP($M37,УЧАСТНИКИ!$A$2:$L$1099,9,FALSE)</f>
        <v>#N/A</v>
      </c>
      <c r="L37" s="23" t="e">
        <f>VLOOKUP($M37,УЧАСТНИКИ!$A$2:$L$1099,10,FALSE)</f>
        <v>#N/A</v>
      </c>
    </row>
    <row r="38" spans="1:12" ht="13.2" customHeight="1" x14ac:dyDescent="0.25">
      <c r="A38" s="35" t="s">
        <v>125</v>
      </c>
      <c r="B38" s="23" t="e">
        <f>VLOOKUP($M38,УЧАСТНИКИ!$A$2:$L$1099,3,FALSE)</f>
        <v>#N/A</v>
      </c>
      <c r="C38" s="24" t="e">
        <f>VLOOKUP($M38,УЧАСТНИКИ!$A$2:$L$1099,4,FALSE)</f>
        <v>#N/A</v>
      </c>
      <c r="D38" s="24" t="e">
        <f>VLOOKUP($M38,УЧАСТНИКИ!$A$2:$L$1099,8,FALSE)</f>
        <v>#N/A</v>
      </c>
      <c r="E38" s="23" t="e">
        <f>VLOOKUP($M38,УЧАСТНИКИ!$A$2:$L$1099,5,FALSE)</f>
        <v>#N/A</v>
      </c>
      <c r="F38" s="24" t="e">
        <f>VLOOKUP($M38,УЧАСТНИКИ!$A$2:$L$1099,7,FALSE)</f>
        <v>#N/A</v>
      </c>
      <c r="G38" s="25" t="e">
        <f>VLOOKUP($M38,УЧАСТНИКИ!$A$2:$L$1099,11,FALSE)</f>
        <v>#N/A</v>
      </c>
      <c r="H38" s="26"/>
      <c r="I38" s="11">
        <f t="shared" si="3"/>
        <v>0</v>
      </c>
      <c r="J38" s="27" t="str">
        <f t="shared" si="1"/>
        <v>МСМК</v>
      </c>
      <c r="K38" s="25" t="e">
        <f>VLOOKUP($M38,УЧАСТНИКИ!$A$2:$L$1099,9,FALSE)</f>
        <v>#N/A</v>
      </c>
      <c r="L38" s="23" t="e">
        <f>VLOOKUP($M38,УЧАСТНИКИ!$A$2:$L$1099,10,FALSE)</f>
        <v>#N/A</v>
      </c>
    </row>
    <row r="39" spans="1:12" ht="13.2" customHeight="1" x14ac:dyDescent="0.25">
      <c r="A39" s="35" t="s">
        <v>126</v>
      </c>
      <c r="B39" s="23" t="e">
        <f>VLOOKUP($M39,УЧАСТНИКИ!$A$2:$L$1099,3,FALSE)</f>
        <v>#N/A</v>
      </c>
      <c r="C39" s="24" t="e">
        <f>VLOOKUP($M39,УЧАСТНИКИ!$A$2:$L$1099,4,FALSE)</f>
        <v>#N/A</v>
      </c>
      <c r="D39" s="24" t="e">
        <f>VLOOKUP($M39,УЧАСТНИКИ!$A$2:$L$1099,8,FALSE)</f>
        <v>#N/A</v>
      </c>
      <c r="E39" s="23" t="e">
        <f>VLOOKUP($M39,УЧАСТНИКИ!$A$2:$L$1099,5,FALSE)</f>
        <v>#N/A</v>
      </c>
      <c r="F39" s="24" t="e">
        <f>VLOOKUP($M39,УЧАСТНИКИ!$A$2:$L$1099,7,FALSE)</f>
        <v>#N/A</v>
      </c>
      <c r="G39" s="25" t="e">
        <f>VLOOKUP($M39,УЧАСТНИКИ!$A$2:$L$1099,11,FALSE)</f>
        <v>#N/A</v>
      </c>
      <c r="H39" s="26"/>
      <c r="I39" s="11">
        <f t="shared" si="3"/>
        <v>0</v>
      </c>
      <c r="J39" s="27" t="str">
        <f t="shared" si="1"/>
        <v>МСМК</v>
      </c>
      <c r="K39" s="25" t="e">
        <f>VLOOKUP($M39,УЧАСТНИКИ!$A$2:$L$1099,9,FALSE)</f>
        <v>#N/A</v>
      </c>
      <c r="L39" s="23" t="e">
        <f>VLOOKUP($M39,УЧАСТНИКИ!$A$2:$L$1099,10,FALSE)</f>
        <v>#N/A</v>
      </c>
    </row>
    <row r="40" spans="1:12" ht="13.2" customHeight="1" x14ac:dyDescent="0.25">
      <c r="A40" s="35" t="s">
        <v>127</v>
      </c>
      <c r="B40" s="23" t="e">
        <f>VLOOKUP($M40,УЧАСТНИКИ!$A$2:$L$1099,3,FALSE)</f>
        <v>#N/A</v>
      </c>
      <c r="C40" s="24" t="e">
        <f>VLOOKUP($M40,УЧАСТНИКИ!$A$2:$L$1099,4,FALSE)</f>
        <v>#N/A</v>
      </c>
      <c r="D40" s="24" t="e">
        <f>VLOOKUP($M40,УЧАСТНИКИ!$A$2:$L$1099,8,FALSE)</f>
        <v>#N/A</v>
      </c>
      <c r="E40" s="23" t="e">
        <f>VLOOKUP($M40,УЧАСТНИКИ!$A$2:$L$1099,5,FALSE)</f>
        <v>#N/A</v>
      </c>
      <c r="F40" s="24" t="e">
        <f>VLOOKUP($M40,УЧАСТНИКИ!$A$2:$L$1099,7,FALSE)</f>
        <v>#N/A</v>
      </c>
      <c r="G40" s="25" t="e">
        <f>VLOOKUP($M40,УЧАСТНИКИ!$A$2:$L$1099,11,FALSE)</f>
        <v>#N/A</v>
      </c>
      <c r="H40" s="26"/>
      <c r="I40" s="11">
        <f t="shared" si="3"/>
        <v>0</v>
      </c>
      <c r="J40" s="27" t="str">
        <f t="shared" si="1"/>
        <v>МСМК</v>
      </c>
      <c r="K40" s="25" t="e">
        <f>VLOOKUP($M40,УЧАСТНИКИ!$A$2:$L$1099,9,FALSE)</f>
        <v>#N/A</v>
      </c>
      <c r="L40" s="23" t="e">
        <f>VLOOKUP($M40,УЧАСТНИКИ!$A$2:$L$1099,10,FALSE)</f>
        <v>#N/A</v>
      </c>
    </row>
    <row r="41" spans="1:12" ht="13.2" customHeight="1" x14ac:dyDescent="0.25">
      <c r="A41" s="35" t="s">
        <v>128</v>
      </c>
      <c r="B41" s="23" t="e">
        <f>VLOOKUP($M41,УЧАСТНИКИ!$A$2:$L$1099,3,FALSE)</f>
        <v>#N/A</v>
      </c>
      <c r="C41" s="24" t="e">
        <f>VLOOKUP($M41,УЧАСТНИКИ!$A$2:$L$1099,4,FALSE)</f>
        <v>#N/A</v>
      </c>
      <c r="D41" s="24" t="e">
        <f>VLOOKUP($M41,УЧАСТНИКИ!$A$2:$L$1099,8,FALSE)</f>
        <v>#N/A</v>
      </c>
      <c r="E41" s="23" t="e">
        <f>VLOOKUP($M41,УЧАСТНИКИ!$A$2:$L$1099,5,FALSE)</f>
        <v>#N/A</v>
      </c>
      <c r="F41" s="24" t="e">
        <f>VLOOKUP($M41,УЧАСТНИКИ!$A$2:$L$1099,7,FALSE)</f>
        <v>#N/A</v>
      </c>
      <c r="G41" s="25" t="e">
        <f>VLOOKUP($M41,УЧАСТНИКИ!$A$2:$L$1099,11,FALSE)</f>
        <v>#N/A</v>
      </c>
      <c r="H41" s="26"/>
      <c r="I41" s="11">
        <f t="shared" si="3"/>
        <v>0</v>
      </c>
      <c r="J41" s="27" t="str">
        <f t="shared" si="1"/>
        <v>МСМК</v>
      </c>
      <c r="K41" s="25" t="e">
        <f>VLOOKUP($M41,УЧАСТНИКИ!$A$2:$L$1099,9,FALSE)</f>
        <v>#N/A</v>
      </c>
      <c r="L41" s="23" t="e">
        <f>VLOOKUP($M41,УЧАСТНИКИ!$A$2:$L$1099,10,FALSE)</f>
        <v>#N/A</v>
      </c>
    </row>
    <row r="42" spans="1:12" ht="13.2" customHeight="1" x14ac:dyDescent="0.25">
      <c r="A42" s="35" t="s">
        <v>129</v>
      </c>
      <c r="B42" s="23" t="e">
        <f>VLOOKUP($M42,УЧАСТНИКИ!$A$2:$L$1099,3,FALSE)</f>
        <v>#N/A</v>
      </c>
      <c r="C42" s="24" t="e">
        <f>VLOOKUP($M42,УЧАСТНИКИ!$A$2:$L$1099,4,FALSE)</f>
        <v>#N/A</v>
      </c>
      <c r="D42" s="24" t="e">
        <f>VLOOKUP($M42,УЧАСТНИКИ!$A$2:$L$1099,8,FALSE)</f>
        <v>#N/A</v>
      </c>
      <c r="E42" s="23" t="e">
        <f>VLOOKUP($M42,УЧАСТНИКИ!$A$2:$L$1099,5,FALSE)</f>
        <v>#N/A</v>
      </c>
      <c r="F42" s="24" t="e">
        <f>VLOOKUP($M42,УЧАСТНИКИ!$A$2:$L$1099,7,FALSE)</f>
        <v>#N/A</v>
      </c>
      <c r="G42" s="25" t="e">
        <f>VLOOKUP($M42,УЧАСТНИКИ!$A$2:$L$1099,11,FALSE)</f>
        <v>#N/A</v>
      </c>
      <c r="H42" s="26"/>
      <c r="I42" s="11">
        <f t="shared" si="3"/>
        <v>0</v>
      </c>
      <c r="J42" s="27" t="str">
        <f t="shared" si="1"/>
        <v>МСМК</v>
      </c>
      <c r="K42" s="25" t="e">
        <f>VLOOKUP($M42,УЧАСТНИКИ!$A$2:$L$1099,9,FALSE)</f>
        <v>#N/A</v>
      </c>
      <c r="L42" s="23" t="e">
        <f>VLOOKUP($M42,УЧАСТНИКИ!$A$2:$L$1099,10,FALSE)</f>
        <v>#N/A</v>
      </c>
    </row>
    <row r="43" spans="1:12" ht="13.2" customHeight="1" x14ac:dyDescent="0.25">
      <c r="A43" s="35" t="s">
        <v>130</v>
      </c>
      <c r="B43" s="23" t="e">
        <f>VLOOKUP($M43,УЧАСТНИКИ!$A$2:$L$1099,3,FALSE)</f>
        <v>#N/A</v>
      </c>
      <c r="C43" s="24" t="e">
        <f>VLOOKUP($M43,УЧАСТНИКИ!$A$2:$L$1099,4,FALSE)</f>
        <v>#N/A</v>
      </c>
      <c r="D43" s="24" t="e">
        <f>VLOOKUP($M43,УЧАСТНИКИ!$A$2:$L$1099,8,FALSE)</f>
        <v>#N/A</v>
      </c>
      <c r="E43" s="23" t="e">
        <f>VLOOKUP($M43,УЧАСТНИКИ!$A$2:$L$1099,5,FALSE)</f>
        <v>#N/A</v>
      </c>
      <c r="F43" s="24" t="e">
        <f>VLOOKUP($M43,УЧАСТНИКИ!$A$2:$L$1099,7,FALSE)</f>
        <v>#N/A</v>
      </c>
      <c r="G43" s="25" t="e">
        <f>VLOOKUP($M43,УЧАСТНИКИ!$A$2:$L$1099,11,FALSE)</f>
        <v>#N/A</v>
      </c>
      <c r="H43" s="26"/>
      <c r="I43" s="11">
        <f t="shared" si="3"/>
        <v>0</v>
      </c>
      <c r="J43" s="27" t="str">
        <f t="shared" si="1"/>
        <v>МСМК</v>
      </c>
      <c r="K43" s="25" t="e">
        <f>VLOOKUP($M43,УЧАСТНИКИ!$A$2:$L$1099,9,FALSE)</f>
        <v>#N/A</v>
      </c>
      <c r="L43" s="23" t="e">
        <f>VLOOKUP($M43,УЧАСТНИКИ!$A$2:$L$1099,10,FALSE)</f>
        <v>#N/A</v>
      </c>
    </row>
    <row r="44" spans="1:12" ht="13.2" customHeight="1" x14ac:dyDescent="0.25">
      <c r="A44" s="35" t="s">
        <v>131</v>
      </c>
      <c r="B44" s="23" t="e">
        <f>VLOOKUP($M44,УЧАСТНИКИ!$A$2:$L$1099,3,FALSE)</f>
        <v>#N/A</v>
      </c>
      <c r="C44" s="24" t="e">
        <f>VLOOKUP($M44,УЧАСТНИКИ!$A$2:$L$1099,4,FALSE)</f>
        <v>#N/A</v>
      </c>
      <c r="D44" s="24" t="e">
        <f>VLOOKUP($M44,УЧАСТНИКИ!$A$2:$L$1099,8,FALSE)</f>
        <v>#N/A</v>
      </c>
      <c r="E44" s="23" t="e">
        <f>VLOOKUP($M44,УЧАСТНИКИ!$A$2:$L$1099,5,FALSE)</f>
        <v>#N/A</v>
      </c>
      <c r="F44" s="24" t="e">
        <f>VLOOKUP($M44,УЧАСТНИКИ!$A$2:$L$1099,7,FALSE)</f>
        <v>#N/A</v>
      </c>
      <c r="G44" s="25" t="e">
        <f>VLOOKUP($M44,УЧАСТНИКИ!$A$2:$L$1099,11,FALSE)</f>
        <v>#N/A</v>
      </c>
      <c r="H44" s="26"/>
      <c r="I44" s="11">
        <f t="shared" si="3"/>
        <v>0</v>
      </c>
      <c r="J44" s="27" t="str">
        <f t="shared" si="1"/>
        <v>МСМК</v>
      </c>
      <c r="K44" s="25" t="e">
        <f>VLOOKUP($M44,УЧАСТНИКИ!$A$2:$L$1099,9,FALSE)</f>
        <v>#N/A</v>
      </c>
      <c r="L44" s="23" t="e">
        <f>VLOOKUP($M44,УЧАСТНИКИ!$A$2:$L$1099,10,FALSE)</f>
        <v>#N/A</v>
      </c>
    </row>
    <row r="45" spans="1:12" ht="13.2" customHeight="1" x14ac:dyDescent="0.25">
      <c r="A45" s="35" t="s">
        <v>132</v>
      </c>
      <c r="B45" s="23" t="e">
        <f>VLOOKUP($M45,УЧАСТНИКИ!$A$2:$L$1099,3,FALSE)</f>
        <v>#N/A</v>
      </c>
      <c r="C45" s="24" t="e">
        <f>VLOOKUP($M45,УЧАСТНИКИ!$A$2:$L$1099,4,FALSE)</f>
        <v>#N/A</v>
      </c>
      <c r="D45" s="24" t="e">
        <f>VLOOKUP($M45,УЧАСТНИКИ!$A$2:$L$1099,8,FALSE)</f>
        <v>#N/A</v>
      </c>
      <c r="E45" s="23" t="e">
        <f>VLOOKUP($M45,УЧАСТНИКИ!$A$2:$L$1099,5,FALSE)</f>
        <v>#N/A</v>
      </c>
      <c r="F45" s="24" t="e">
        <f>VLOOKUP($M45,УЧАСТНИКИ!$A$2:$L$1099,7,FALSE)</f>
        <v>#N/A</v>
      </c>
      <c r="G45" s="25" t="e">
        <f>VLOOKUP($M45,УЧАСТНИКИ!$A$2:$L$1099,11,FALSE)</f>
        <v>#N/A</v>
      </c>
      <c r="H45" s="26"/>
      <c r="I45" s="11">
        <f t="shared" si="3"/>
        <v>0</v>
      </c>
      <c r="J45" s="27" t="str">
        <f t="shared" si="1"/>
        <v>МСМК</v>
      </c>
      <c r="K45" s="25" t="e">
        <f>VLOOKUP($M45,УЧАСТНИКИ!$A$2:$L$1099,9,FALSE)</f>
        <v>#N/A</v>
      </c>
      <c r="L45" s="23" t="e">
        <f>VLOOKUP($M45,УЧАСТНИКИ!$A$2:$L$1099,10,FALSE)</f>
        <v>#N/A</v>
      </c>
    </row>
    <row r="46" spans="1:12" ht="13.2" customHeight="1" x14ac:dyDescent="0.25">
      <c r="A46" s="35" t="s">
        <v>133</v>
      </c>
      <c r="B46" s="23" t="e">
        <f>VLOOKUP($M46,УЧАСТНИКИ!$A$2:$L$1099,3,FALSE)</f>
        <v>#N/A</v>
      </c>
      <c r="C46" s="24" t="e">
        <f>VLOOKUP($M46,УЧАСТНИКИ!$A$2:$L$1099,4,FALSE)</f>
        <v>#N/A</v>
      </c>
      <c r="D46" s="24" t="e">
        <f>VLOOKUP($M46,УЧАСТНИКИ!$A$2:$L$1099,8,FALSE)</f>
        <v>#N/A</v>
      </c>
      <c r="E46" s="23" t="e">
        <f>VLOOKUP($M46,УЧАСТНИКИ!$A$2:$L$1099,5,FALSE)</f>
        <v>#N/A</v>
      </c>
      <c r="F46" s="24" t="e">
        <f>VLOOKUP($M46,УЧАСТНИКИ!$A$2:$L$1099,7,FALSE)</f>
        <v>#N/A</v>
      </c>
      <c r="G46" s="25" t="e">
        <f>VLOOKUP($M46,УЧАСТНИКИ!$A$2:$L$1099,11,FALSE)</f>
        <v>#N/A</v>
      </c>
      <c r="H46" s="26"/>
      <c r="I46" s="11">
        <f t="shared" si="3"/>
        <v>0</v>
      </c>
      <c r="J46" s="27" t="str">
        <f t="shared" si="1"/>
        <v>МСМК</v>
      </c>
      <c r="K46" s="25" t="e">
        <f>VLOOKUP($M46,УЧАСТНИКИ!$A$2:$L$1099,9,FALSE)</f>
        <v>#N/A</v>
      </c>
      <c r="L46" s="23" t="e">
        <f>VLOOKUP($M46,УЧАСТНИКИ!$A$2:$L$1099,10,FALSE)</f>
        <v>#N/A</v>
      </c>
    </row>
    <row r="47" spans="1:12" ht="13.2" customHeight="1" x14ac:dyDescent="0.25">
      <c r="A47" s="35" t="s">
        <v>134</v>
      </c>
      <c r="B47" s="23" t="e">
        <f>VLOOKUP($M47,УЧАСТНИКИ!$A$2:$L$1099,3,FALSE)</f>
        <v>#N/A</v>
      </c>
      <c r="C47" s="24" t="e">
        <f>VLOOKUP($M47,УЧАСТНИКИ!$A$2:$L$1099,4,FALSE)</f>
        <v>#N/A</v>
      </c>
      <c r="D47" s="24" t="e">
        <f>VLOOKUP($M47,УЧАСТНИКИ!$A$2:$L$1099,8,FALSE)</f>
        <v>#N/A</v>
      </c>
      <c r="E47" s="23" t="e">
        <f>VLOOKUP($M47,УЧАСТНИКИ!$A$2:$L$1099,5,FALSE)</f>
        <v>#N/A</v>
      </c>
      <c r="F47" s="24" t="e">
        <f>VLOOKUP($M47,УЧАСТНИКИ!$A$2:$L$1099,7,FALSE)</f>
        <v>#N/A</v>
      </c>
      <c r="G47" s="25" t="e">
        <f>VLOOKUP($M47,УЧАСТНИКИ!$A$2:$L$1099,11,FALSE)</f>
        <v>#N/A</v>
      </c>
      <c r="H47" s="26"/>
      <c r="I47" s="11">
        <f t="shared" si="3"/>
        <v>0</v>
      </c>
      <c r="J47" s="27" t="str">
        <f t="shared" si="1"/>
        <v>МСМК</v>
      </c>
      <c r="K47" s="25" t="e">
        <f>VLOOKUP($M47,УЧАСТНИКИ!$A$2:$L$1099,9,FALSE)</f>
        <v>#N/A</v>
      </c>
      <c r="L47" s="23" t="e">
        <f>VLOOKUP($M47,УЧАСТНИКИ!$A$2:$L$1099,10,FALSE)</f>
        <v>#N/A</v>
      </c>
    </row>
    <row r="48" spans="1:12" ht="13.2" customHeight="1" x14ac:dyDescent="0.25">
      <c r="A48" s="35" t="s">
        <v>135</v>
      </c>
      <c r="B48" s="23" t="e">
        <f>VLOOKUP($M48,УЧАСТНИКИ!$A$2:$L$1099,3,FALSE)</f>
        <v>#N/A</v>
      </c>
      <c r="C48" s="24" t="e">
        <f>VLOOKUP($M48,УЧАСТНИКИ!$A$2:$L$1099,4,FALSE)</f>
        <v>#N/A</v>
      </c>
      <c r="D48" s="24" t="e">
        <f>VLOOKUP($M48,УЧАСТНИКИ!$A$2:$L$1099,8,FALSE)</f>
        <v>#N/A</v>
      </c>
      <c r="E48" s="23" t="e">
        <f>VLOOKUP($M48,УЧАСТНИКИ!$A$2:$L$1099,5,FALSE)</f>
        <v>#N/A</v>
      </c>
      <c r="F48" s="24" t="e">
        <f>VLOOKUP($M48,УЧАСТНИКИ!$A$2:$L$1099,7,FALSE)</f>
        <v>#N/A</v>
      </c>
      <c r="G48" s="25" t="e">
        <f>VLOOKUP($M48,УЧАСТНИКИ!$A$2:$L$1099,11,FALSE)</f>
        <v>#N/A</v>
      </c>
      <c r="H48" s="26"/>
      <c r="I48" s="11">
        <f t="shared" si="3"/>
        <v>0</v>
      </c>
      <c r="J48" s="27" t="str">
        <f t="shared" si="1"/>
        <v>МСМК</v>
      </c>
      <c r="K48" s="25" t="e">
        <f>VLOOKUP($M48,УЧАСТНИКИ!$A$2:$L$1099,9,FALSE)</f>
        <v>#N/A</v>
      </c>
      <c r="L48" s="23" t="e">
        <f>VLOOKUP($M48,УЧАСТНИКИ!$A$2:$L$1099,10,FALSE)</f>
        <v>#N/A</v>
      </c>
    </row>
    <row r="49" spans="1:12" ht="13.2" customHeight="1" x14ac:dyDescent="0.25">
      <c r="A49" s="35" t="s">
        <v>136</v>
      </c>
      <c r="B49" s="23" t="e">
        <f>VLOOKUP($M49,УЧАСТНИКИ!$A$2:$L$1099,3,FALSE)</f>
        <v>#N/A</v>
      </c>
      <c r="C49" s="24" t="e">
        <f>VLOOKUP($M49,УЧАСТНИКИ!$A$2:$L$1099,4,FALSE)</f>
        <v>#N/A</v>
      </c>
      <c r="D49" s="24" t="e">
        <f>VLOOKUP($M49,УЧАСТНИКИ!$A$2:$L$1099,8,FALSE)</f>
        <v>#N/A</v>
      </c>
      <c r="E49" s="23" t="e">
        <f>VLOOKUP($M49,УЧАСТНИКИ!$A$2:$L$1099,5,FALSE)</f>
        <v>#N/A</v>
      </c>
      <c r="F49" s="24" t="e">
        <f>VLOOKUP($M49,УЧАСТНИКИ!$A$2:$L$1099,7,FALSE)</f>
        <v>#N/A</v>
      </c>
      <c r="G49" s="25" t="e">
        <f>VLOOKUP($M49,УЧАСТНИКИ!$A$2:$L$1099,11,FALSE)</f>
        <v>#N/A</v>
      </c>
      <c r="H49" s="26"/>
      <c r="I49" s="11">
        <f t="shared" si="3"/>
        <v>0</v>
      </c>
      <c r="J49" s="27" t="str">
        <f t="shared" si="1"/>
        <v>МСМК</v>
      </c>
      <c r="K49" s="25" t="e">
        <f>VLOOKUP($M49,УЧАСТНИКИ!$A$2:$L$1099,9,FALSE)</f>
        <v>#N/A</v>
      </c>
      <c r="L49" s="23" t="e">
        <f>VLOOKUP($M49,УЧАСТНИКИ!$A$2:$L$1099,10,FALSE)</f>
        <v>#N/A</v>
      </c>
    </row>
    <row r="50" spans="1:12" ht="13.2" customHeight="1" x14ac:dyDescent="0.25">
      <c r="A50" s="35" t="s">
        <v>137</v>
      </c>
      <c r="B50" s="23" t="e">
        <f>VLOOKUP($M50,УЧАСТНИКИ!$A$2:$L$1099,3,FALSE)</f>
        <v>#N/A</v>
      </c>
      <c r="C50" s="24" t="e">
        <f>VLOOKUP($M50,УЧАСТНИКИ!$A$2:$L$1099,4,FALSE)</f>
        <v>#N/A</v>
      </c>
      <c r="D50" s="24" t="e">
        <f>VLOOKUP($M50,УЧАСТНИКИ!$A$2:$L$1099,8,FALSE)</f>
        <v>#N/A</v>
      </c>
      <c r="E50" s="23" t="e">
        <f>VLOOKUP($M50,УЧАСТНИКИ!$A$2:$L$1099,5,FALSE)</f>
        <v>#N/A</v>
      </c>
      <c r="F50" s="24" t="e">
        <f>VLOOKUP($M50,УЧАСТНИКИ!$A$2:$L$1099,7,FALSE)</f>
        <v>#N/A</v>
      </c>
      <c r="G50" s="25" t="e">
        <f>VLOOKUP($M50,УЧАСТНИКИ!$A$2:$L$1099,11,FALSE)</f>
        <v>#N/A</v>
      </c>
      <c r="H50" s="26"/>
      <c r="I50" s="11">
        <f t="shared" si="3"/>
        <v>0</v>
      </c>
      <c r="J50" s="27" t="str">
        <f t="shared" si="1"/>
        <v>МСМК</v>
      </c>
      <c r="K50" s="25" t="e">
        <f>VLOOKUP($M50,УЧАСТНИКИ!$A$2:$L$1099,9,FALSE)</f>
        <v>#N/A</v>
      </c>
      <c r="L50" s="23" t="e">
        <f>VLOOKUP($M50,УЧАСТНИКИ!$A$2:$L$1099,10,FALSE)</f>
        <v>#N/A</v>
      </c>
    </row>
    <row r="51" spans="1:12" ht="13.2" customHeight="1" x14ac:dyDescent="0.25">
      <c r="A51" s="35" t="s">
        <v>138</v>
      </c>
      <c r="B51" s="23" t="e">
        <f>VLOOKUP($M51,УЧАСТНИКИ!$A$2:$L$1099,3,FALSE)</f>
        <v>#N/A</v>
      </c>
      <c r="C51" s="24" t="e">
        <f>VLOOKUP($M51,УЧАСТНИКИ!$A$2:$L$1099,4,FALSE)</f>
        <v>#N/A</v>
      </c>
      <c r="D51" s="24" t="e">
        <f>VLOOKUP($M51,УЧАСТНИКИ!$A$2:$L$1099,8,FALSE)</f>
        <v>#N/A</v>
      </c>
      <c r="E51" s="23" t="e">
        <f>VLOOKUP($M51,УЧАСТНИКИ!$A$2:$L$1099,5,FALSE)</f>
        <v>#N/A</v>
      </c>
      <c r="F51" s="24" t="e">
        <f>VLOOKUP($M51,УЧАСТНИКИ!$A$2:$L$1099,7,FALSE)</f>
        <v>#N/A</v>
      </c>
      <c r="G51" s="25" t="e">
        <f>VLOOKUP($M51,УЧАСТНИКИ!$A$2:$L$1099,11,FALSE)</f>
        <v>#N/A</v>
      </c>
      <c r="H51" s="26"/>
      <c r="I51" s="11">
        <f t="shared" si="3"/>
        <v>0</v>
      </c>
      <c r="J51" s="27" t="str">
        <f t="shared" si="1"/>
        <v>МСМК</v>
      </c>
      <c r="K51" s="25" t="e">
        <f>VLOOKUP($M51,УЧАСТНИКИ!$A$2:$L$1099,9,FALSE)</f>
        <v>#N/A</v>
      </c>
      <c r="L51" s="23" t="e">
        <f>VLOOKUP($M51,УЧАСТНИКИ!$A$2:$L$1099,10,FALSE)</f>
        <v>#N/A</v>
      </c>
    </row>
    <row r="52" spans="1:12" ht="13.2" customHeight="1" x14ac:dyDescent="0.25">
      <c r="A52" s="35" t="s">
        <v>139</v>
      </c>
      <c r="B52" s="23" t="e">
        <f>VLOOKUP($M52,УЧАСТНИКИ!$A$2:$L$1099,3,FALSE)</f>
        <v>#N/A</v>
      </c>
      <c r="C52" s="24" t="e">
        <f>VLOOKUP($M52,УЧАСТНИКИ!$A$2:$L$1099,4,FALSE)</f>
        <v>#N/A</v>
      </c>
      <c r="D52" s="24" t="e">
        <f>VLOOKUP($M52,УЧАСТНИКИ!$A$2:$L$1099,8,FALSE)</f>
        <v>#N/A</v>
      </c>
      <c r="E52" s="23" t="e">
        <f>VLOOKUP($M52,УЧАСТНИКИ!$A$2:$L$1099,5,FALSE)</f>
        <v>#N/A</v>
      </c>
      <c r="F52" s="24" t="e">
        <f>VLOOKUP($M52,УЧАСТНИКИ!$A$2:$L$1099,7,FALSE)</f>
        <v>#N/A</v>
      </c>
      <c r="G52" s="25" t="e">
        <f>VLOOKUP($M52,УЧАСТНИКИ!$A$2:$L$1099,11,FALSE)</f>
        <v>#N/A</v>
      </c>
      <c r="H52" s="26"/>
      <c r="I52" s="11">
        <f t="shared" si="3"/>
        <v>0</v>
      </c>
      <c r="J52" s="27" t="str">
        <f t="shared" si="1"/>
        <v>МСМК</v>
      </c>
      <c r="K52" s="25" t="e">
        <f>VLOOKUP($M52,УЧАСТНИКИ!$A$2:$L$1099,9,FALSE)</f>
        <v>#N/A</v>
      </c>
      <c r="L52" s="23" t="e">
        <f>VLOOKUP($M52,УЧАСТНИКИ!$A$2:$L$1099,10,FALSE)</f>
        <v>#N/A</v>
      </c>
    </row>
    <row r="53" spans="1:12" ht="13.2" customHeight="1" x14ac:dyDescent="0.25">
      <c r="A53" s="35" t="s">
        <v>140</v>
      </c>
      <c r="B53" s="23" t="e">
        <f>VLOOKUP($M53,УЧАСТНИКИ!$A$2:$L$1099,3,FALSE)</f>
        <v>#N/A</v>
      </c>
      <c r="C53" s="24" t="e">
        <f>VLOOKUP($M53,УЧАСТНИКИ!$A$2:$L$1099,4,FALSE)</f>
        <v>#N/A</v>
      </c>
      <c r="D53" s="24" t="e">
        <f>VLOOKUP($M53,УЧАСТНИКИ!$A$2:$L$1099,8,FALSE)</f>
        <v>#N/A</v>
      </c>
      <c r="E53" s="23" t="e">
        <f>VLOOKUP($M53,УЧАСТНИКИ!$A$2:$L$1099,5,FALSE)</f>
        <v>#N/A</v>
      </c>
      <c r="F53" s="24" t="e">
        <f>VLOOKUP($M53,УЧАСТНИКИ!$A$2:$L$1099,7,FALSE)</f>
        <v>#N/A</v>
      </c>
      <c r="G53" s="25" t="e">
        <f>VLOOKUP($M53,УЧАСТНИКИ!$A$2:$L$1099,11,FALSE)</f>
        <v>#N/A</v>
      </c>
      <c r="H53" s="26"/>
      <c r="I53" s="11">
        <f t="shared" si="3"/>
        <v>0</v>
      </c>
      <c r="J53" s="27" t="str">
        <f t="shared" si="1"/>
        <v>МСМК</v>
      </c>
      <c r="K53" s="25" t="e">
        <f>VLOOKUP($M53,УЧАСТНИКИ!$A$2:$L$1099,9,FALSE)</f>
        <v>#N/A</v>
      </c>
      <c r="L53" s="23" t="e">
        <f>VLOOKUP($M53,УЧАСТНИКИ!$A$2:$L$1099,10,FALSE)</f>
        <v>#N/A</v>
      </c>
    </row>
    <row r="54" spans="1:12" ht="13.2" customHeight="1" x14ac:dyDescent="0.25">
      <c r="A54" s="35" t="s">
        <v>141</v>
      </c>
      <c r="B54" s="23" t="e">
        <f>VLOOKUP($M54,УЧАСТНИКИ!$A$2:$L$1099,3,FALSE)</f>
        <v>#N/A</v>
      </c>
      <c r="C54" s="24" t="e">
        <f>VLOOKUP($M54,УЧАСТНИКИ!$A$2:$L$1099,4,FALSE)</f>
        <v>#N/A</v>
      </c>
      <c r="D54" s="24" t="e">
        <f>VLOOKUP($M54,УЧАСТНИКИ!$A$2:$L$1099,8,FALSE)</f>
        <v>#N/A</v>
      </c>
      <c r="E54" s="23" t="e">
        <f>VLOOKUP($M54,УЧАСТНИКИ!$A$2:$L$1099,5,FALSE)</f>
        <v>#N/A</v>
      </c>
      <c r="F54" s="24" t="e">
        <f>VLOOKUP($M54,УЧАСТНИКИ!$A$2:$L$1099,7,FALSE)</f>
        <v>#N/A</v>
      </c>
      <c r="G54" s="25" t="e">
        <f>VLOOKUP($M54,УЧАСТНИКИ!$A$2:$L$1099,11,FALSE)</f>
        <v>#N/A</v>
      </c>
      <c r="H54" s="26"/>
      <c r="I54" s="11">
        <f t="shared" si="3"/>
        <v>0</v>
      </c>
      <c r="J54" s="27" t="str">
        <f t="shared" si="1"/>
        <v>МСМК</v>
      </c>
      <c r="K54" s="25" t="e">
        <f>VLOOKUP($M54,УЧАСТНИКИ!$A$2:$L$1099,9,FALSE)</f>
        <v>#N/A</v>
      </c>
      <c r="L54" s="23" t="e">
        <f>VLOOKUP($M54,УЧАСТНИКИ!$A$2:$L$1099,10,FALSE)</f>
        <v>#N/A</v>
      </c>
    </row>
    <row r="55" spans="1:12" ht="13.2" customHeight="1" x14ac:dyDescent="0.25">
      <c r="A55" s="35" t="s">
        <v>142</v>
      </c>
      <c r="B55" s="23" t="e">
        <f>VLOOKUP($M55,УЧАСТНИКИ!$A$2:$L$1099,3,FALSE)</f>
        <v>#N/A</v>
      </c>
      <c r="C55" s="24" t="e">
        <f>VLOOKUP($M55,УЧАСТНИКИ!$A$2:$L$1099,4,FALSE)</f>
        <v>#N/A</v>
      </c>
      <c r="D55" s="24" t="e">
        <f>VLOOKUP($M55,УЧАСТНИКИ!$A$2:$L$1099,8,FALSE)</f>
        <v>#N/A</v>
      </c>
      <c r="E55" s="23" t="e">
        <f>VLOOKUP($M55,УЧАСТНИКИ!$A$2:$L$1099,5,FALSE)</f>
        <v>#N/A</v>
      </c>
      <c r="F55" s="24" t="e">
        <f>VLOOKUP($M55,УЧАСТНИКИ!$A$2:$L$1099,7,FALSE)</f>
        <v>#N/A</v>
      </c>
      <c r="G55" s="25" t="e">
        <f>VLOOKUP($M55,УЧАСТНИКИ!$A$2:$L$1099,11,FALSE)</f>
        <v>#N/A</v>
      </c>
      <c r="H55" s="26"/>
      <c r="I55" s="11">
        <f t="shared" si="3"/>
        <v>0</v>
      </c>
      <c r="J55" s="27" t="str">
        <f t="shared" si="1"/>
        <v>МСМК</v>
      </c>
      <c r="K55" s="25" t="e">
        <f>VLOOKUP($M55,УЧАСТНИКИ!$A$2:$L$1099,9,FALSE)</f>
        <v>#N/A</v>
      </c>
      <c r="L55" s="23" t="e">
        <f>VLOOKUP($M55,УЧАСТНИКИ!$A$2:$L$1099,10,FALSE)</f>
        <v>#N/A</v>
      </c>
    </row>
    <row r="56" spans="1:12" ht="13.2" customHeight="1" x14ac:dyDescent="0.25">
      <c r="A56" s="35" t="s">
        <v>143</v>
      </c>
      <c r="B56" s="23" t="e">
        <f>VLOOKUP($M56,УЧАСТНИКИ!$A$2:$L$1099,3,FALSE)</f>
        <v>#N/A</v>
      </c>
      <c r="C56" s="24" t="e">
        <f>VLOOKUP($M56,УЧАСТНИКИ!$A$2:$L$1099,4,FALSE)</f>
        <v>#N/A</v>
      </c>
      <c r="D56" s="24" t="e">
        <f>VLOOKUP($M56,УЧАСТНИКИ!$A$2:$L$1099,8,FALSE)</f>
        <v>#N/A</v>
      </c>
      <c r="E56" s="23" t="e">
        <f>VLOOKUP($M56,УЧАСТНИКИ!$A$2:$L$1099,5,FALSE)</f>
        <v>#N/A</v>
      </c>
      <c r="F56" s="24" t="e">
        <f>VLOOKUP($M56,УЧАСТНИКИ!$A$2:$L$1099,7,FALSE)</f>
        <v>#N/A</v>
      </c>
      <c r="G56" s="25" t="e">
        <f>VLOOKUP($M56,УЧАСТНИКИ!$A$2:$L$1099,11,FALSE)</f>
        <v>#N/A</v>
      </c>
      <c r="H56" s="26"/>
      <c r="I56" s="11">
        <f t="shared" si="3"/>
        <v>0</v>
      </c>
      <c r="J56" s="27" t="str">
        <f t="shared" si="1"/>
        <v>МСМК</v>
      </c>
      <c r="K56" s="25" t="e">
        <f>VLOOKUP($M56,УЧАСТНИКИ!$A$2:$L$1099,9,FALSE)</f>
        <v>#N/A</v>
      </c>
      <c r="L56" s="23" t="e">
        <f>VLOOKUP($M56,УЧАСТНИКИ!$A$2:$L$1099,10,FALSE)</f>
        <v>#N/A</v>
      </c>
    </row>
    <row r="57" spans="1:12" ht="13.2" customHeight="1" x14ac:dyDescent="0.25">
      <c r="A57" s="35" t="s">
        <v>149</v>
      </c>
      <c r="B57" s="23" t="e">
        <f>VLOOKUP($M57,УЧАСТНИКИ!$A$2:$L$1099,3,FALSE)</f>
        <v>#N/A</v>
      </c>
      <c r="C57" s="24" t="e">
        <f>VLOOKUP($M57,УЧАСТНИКИ!$A$2:$L$1099,4,FALSE)</f>
        <v>#N/A</v>
      </c>
      <c r="D57" s="24" t="e">
        <f>VLOOKUP($M57,УЧАСТНИКИ!$A$2:$L$1099,8,FALSE)</f>
        <v>#N/A</v>
      </c>
      <c r="E57" s="23" t="e">
        <f>VLOOKUP($M57,УЧАСТНИКИ!$A$2:$L$1099,5,FALSE)</f>
        <v>#N/A</v>
      </c>
      <c r="F57" s="24" t="e">
        <f>VLOOKUP($M57,УЧАСТНИКИ!$A$2:$L$1099,7,FALSE)</f>
        <v>#N/A</v>
      </c>
      <c r="G57" s="25" t="e">
        <f>VLOOKUP($M57,УЧАСТНИКИ!$A$2:$L$1099,11,FALSE)</f>
        <v>#N/A</v>
      </c>
      <c r="H57" s="26"/>
      <c r="I57" s="11">
        <f t="shared" ref="I57:I82" si="4">IF(H57=0,0,CONCATENATE(MID(H57,1,2),":",MID(H57,3,2),".",MID(H57,5,2)))</f>
        <v>0</v>
      </c>
      <c r="J57" s="27" t="str">
        <f t="shared" ref="J57:J82" si="5">IF(H57&lt;=$O$12,"МСМК",IF(H57&lt;=$P$12,"МС",IF(H57&lt;=$Q$12,"КМС",IF(H57&lt;=$R$12,"1",IF(H57&lt;=$S$12,"2",IF(H57&lt;=$T$12,"3",IF(H57&lt;=$U$12,"1юн",IF(H57&lt;=$V$12,"2юн",IF(H57&lt;=$W$12,"3юн",IF(H57&gt;$W$12,"б/р"))))))))))</f>
        <v>МСМК</v>
      </c>
      <c r="K57" s="25" t="e">
        <f>VLOOKUP($M57,УЧАСТНИКИ!$A$2:$L$1099,9,FALSE)</f>
        <v>#N/A</v>
      </c>
      <c r="L57" s="23" t="e">
        <f>VLOOKUP($M57,УЧАСТНИКИ!$A$2:$L$1099,10,FALSE)</f>
        <v>#N/A</v>
      </c>
    </row>
    <row r="58" spans="1:12" ht="13.2" customHeight="1" x14ac:dyDescent="0.25">
      <c r="A58" s="35" t="s">
        <v>150</v>
      </c>
      <c r="B58" s="23" t="e">
        <f>VLOOKUP($M58,УЧАСТНИКИ!$A$2:$L$1099,3,FALSE)</f>
        <v>#N/A</v>
      </c>
      <c r="C58" s="24" t="e">
        <f>VLOOKUP($M58,УЧАСТНИКИ!$A$2:$L$1099,4,FALSE)</f>
        <v>#N/A</v>
      </c>
      <c r="D58" s="24" t="e">
        <f>VLOOKUP($M58,УЧАСТНИКИ!$A$2:$L$1099,8,FALSE)</f>
        <v>#N/A</v>
      </c>
      <c r="E58" s="23" t="e">
        <f>VLOOKUP($M58,УЧАСТНИКИ!$A$2:$L$1099,5,FALSE)</f>
        <v>#N/A</v>
      </c>
      <c r="F58" s="24" t="e">
        <f>VLOOKUP($M58,УЧАСТНИКИ!$A$2:$L$1099,7,FALSE)</f>
        <v>#N/A</v>
      </c>
      <c r="G58" s="25" t="e">
        <f>VLOOKUP($M58,УЧАСТНИКИ!$A$2:$L$1099,11,FALSE)</f>
        <v>#N/A</v>
      </c>
      <c r="H58" s="26"/>
      <c r="I58" s="11">
        <f t="shared" si="4"/>
        <v>0</v>
      </c>
      <c r="J58" s="27" t="str">
        <f t="shared" si="5"/>
        <v>МСМК</v>
      </c>
      <c r="K58" s="25" t="e">
        <f>VLOOKUP($M58,УЧАСТНИКИ!$A$2:$L$1099,9,FALSE)</f>
        <v>#N/A</v>
      </c>
      <c r="L58" s="23" t="e">
        <f>VLOOKUP($M58,УЧАСТНИКИ!$A$2:$L$1099,10,FALSE)</f>
        <v>#N/A</v>
      </c>
    </row>
    <row r="59" spans="1:12" ht="13.2" customHeight="1" x14ac:dyDescent="0.25">
      <c r="A59" s="35" t="s">
        <v>151</v>
      </c>
      <c r="B59" s="23" t="e">
        <f>VLOOKUP($M59,УЧАСТНИКИ!$A$2:$L$1099,3,FALSE)</f>
        <v>#N/A</v>
      </c>
      <c r="C59" s="24" t="e">
        <f>VLOOKUP($M59,УЧАСТНИКИ!$A$2:$L$1099,4,FALSE)</f>
        <v>#N/A</v>
      </c>
      <c r="D59" s="24" t="e">
        <f>VLOOKUP($M59,УЧАСТНИКИ!$A$2:$L$1099,8,FALSE)</f>
        <v>#N/A</v>
      </c>
      <c r="E59" s="23" t="e">
        <f>VLOOKUP($M59,УЧАСТНИКИ!$A$2:$L$1099,5,FALSE)</f>
        <v>#N/A</v>
      </c>
      <c r="F59" s="24" t="e">
        <f>VLOOKUP($M59,УЧАСТНИКИ!$A$2:$L$1099,7,FALSE)</f>
        <v>#N/A</v>
      </c>
      <c r="G59" s="25" t="e">
        <f>VLOOKUP($M59,УЧАСТНИКИ!$A$2:$L$1099,11,FALSE)</f>
        <v>#N/A</v>
      </c>
      <c r="H59" s="26"/>
      <c r="I59" s="11">
        <f t="shared" si="4"/>
        <v>0</v>
      </c>
      <c r="J59" s="27" t="str">
        <f t="shared" si="5"/>
        <v>МСМК</v>
      </c>
      <c r="K59" s="25" t="e">
        <f>VLOOKUP($M59,УЧАСТНИКИ!$A$2:$L$1099,9,FALSE)</f>
        <v>#N/A</v>
      </c>
      <c r="L59" s="23" t="e">
        <f>VLOOKUP($M59,УЧАСТНИКИ!$A$2:$L$1099,10,FALSE)</f>
        <v>#N/A</v>
      </c>
    </row>
    <row r="60" spans="1:12" ht="13.2" customHeight="1" x14ac:dyDescent="0.25">
      <c r="A60" s="35" t="s">
        <v>152</v>
      </c>
      <c r="B60" s="23" t="e">
        <f>VLOOKUP($M60,УЧАСТНИКИ!$A$2:$L$1099,3,FALSE)</f>
        <v>#N/A</v>
      </c>
      <c r="C60" s="24" t="e">
        <f>VLOOKUP($M60,УЧАСТНИКИ!$A$2:$L$1099,4,FALSE)</f>
        <v>#N/A</v>
      </c>
      <c r="D60" s="24" t="e">
        <f>VLOOKUP($M60,УЧАСТНИКИ!$A$2:$L$1099,8,FALSE)</f>
        <v>#N/A</v>
      </c>
      <c r="E60" s="23" t="e">
        <f>VLOOKUP($M60,УЧАСТНИКИ!$A$2:$L$1099,5,FALSE)</f>
        <v>#N/A</v>
      </c>
      <c r="F60" s="24" t="e">
        <f>VLOOKUP($M60,УЧАСТНИКИ!$A$2:$L$1099,7,FALSE)</f>
        <v>#N/A</v>
      </c>
      <c r="G60" s="25" t="e">
        <f>VLOOKUP($M60,УЧАСТНИКИ!$A$2:$L$1099,11,FALSE)</f>
        <v>#N/A</v>
      </c>
      <c r="H60" s="26"/>
      <c r="I60" s="11">
        <f t="shared" si="4"/>
        <v>0</v>
      </c>
      <c r="J60" s="27" t="str">
        <f t="shared" si="5"/>
        <v>МСМК</v>
      </c>
      <c r="K60" s="25" t="e">
        <f>VLOOKUP($M60,УЧАСТНИКИ!$A$2:$L$1099,9,FALSE)</f>
        <v>#N/A</v>
      </c>
      <c r="L60" s="23" t="e">
        <f>VLOOKUP($M60,УЧАСТНИКИ!$A$2:$L$1099,10,FALSE)</f>
        <v>#N/A</v>
      </c>
    </row>
    <row r="61" spans="1:12" ht="13.2" customHeight="1" x14ac:dyDescent="0.25">
      <c r="A61" s="35" t="s">
        <v>153</v>
      </c>
      <c r="B61" s="23" t="e">
        <f>VLOOKUP($M61,УЧАСТНИКИ!$A$2:$L$1099,3,FALSE)</f>
        <v>#N/A</v>
      </c>
      <c r="C61" s="24" t="e">
        <f>VLOOKUP($M61,УЧАСТНИКИ!$A$2:$L$1099,4,FALSE)</f>
        <v>#N/A</v>
      </c>
      <c r="D61" s="24" t="e">
        <f>VLOOKUP($M61,УЧАСТНИКИ!$A$2:$L$1099,8,FALSE)</f>
        <v>#N/A</v>
      </c>
      <c r="E61" s="23" t="e">
        <f>VLOOKUP($M61,УЧАСТНИКИ!$A$2:$L$1099,5,FALSE)</f>
        <v>#N/A</v>
      </c>
      <c r="F61" s="24" t="e">
        <f>VLOOKUP($M61,УЧАСТНИКИ!$A$2:$L$1099,7,FALSE)</f>
        <v>#N/A</v>
      </c>
      <c r="G61" s="25" t="e">
        <f>VLOOKUP($M61,УЧАСТНИКИ!$A$2:$L$1099,11,FALSE)</f>
        <v>#N/A</v>
      </c>
      <c r="H61" s="26"/>
      <c r="I61" s="11">
        <f t="shared" si="4"/>
        <v>0</v>
      </c>
      <c r="J61" s="27" t="str">
        <f t="shared" si="5"/>
        <v>МСМК</v>
      </c>
      <c r="K61" s="25" t="e">
        <f>VLOOKUP($M61,УЧАСТНИКИ!$A$2:$L$1099,9,FALSE)</f>
        <v>#N/A</v>
      </c>
      <c r="L61" s="23" t="e">
        <f>VLOOKUP($M61,УЧАСТНИКИ!$A$2:$L$1099,10,FALSE)</f>
        <v>#N/A</v>
      </c>
    </row>
    <row r="62" spans="1:12" ht="13.2" customHeight="1" x14ac:dyDescent="0.25">
      <c r="A62" s="35" t="s">
        <v>154</v>
      </c>
      <c r="B62" s="23" t="e">
        <f>VLOOKUP($M62,УЧАСТНИКИ!$A$2:$L$1099,3,FALSE)</f>
        <v>#N/A</v>
      </c>
      <c r="C62" s="24" t="e">
        <f>VLOOKUP($M62,УЧАСТНИКИ!$A$2:$L$1099,4,FALSE)</f>
        <v>#N/A</v>
      </c>
      <c r="D62" s="24" t="e">
        <f>VLOOKUP($M62,УЧАСТНИКИ!$A$2:$L$1099,8,FALSE)</f>
        <v>#N/A</v>
      </c>
      <c r="E62" s="23" t="e">
        <f>VLOOKUP($M62,УЧАСТНИКИ!$A$2:$L$1099,5,FALSE)</f>
        <v>#N/A</v>
      </c>
      <c r="F62" s="24" t="e">
        <f>VLOOKUP($M62,УЧАСТНИКИ!$A$2:$L$1099,7,FALSE)</f>
        <v>#N/A</v>
      </c>
      <c r="G62" s="25" t="e">
        <f>VLOOKUP($M62,УЧАСТНИКИ!$A$2:$L$1099,11,FALSE)</f>
        <v>#N/A</v>
      </c>
      <c r="H62" s="26"/>
      <c r="I62" s="11">
        <f t="shared" si="4"/>
        <v>0</v>
      </c>
      <c r="J62" s="27" t="str">
        <f t="shared" si="5"/>
        <v>МСМК</v>
      </c>
      <c r="K62" s="25" t="e">
        <f>VLOOKUP($M62,УЧАСТНИКИ!$A$2:$L$1099,9,FALSE)</f>
        <v>#N/A</v>
      </c>
      <c r="L62" s="23" t="e">
        <f>VLOOKUP($M62,УЧАСТНИКИ!$A$2:$L$1099,10,FALSE)</f>
        <v>#N/A</v>
      </c>
    </row>
    <row r="63" spans="1:12" ht="13.2" customHeight="1" x14ac:dyDescent="0.25">
      <c r="A63" s="35" t="s">
        <v>155</v>
      </c>
      <c r="B63" s="23" t="e">
        <f>VLOOKUP($M63,УЧАСТНИКИ!$A$2:$L$1099,3,FALSE)</f>
        <v>#N/A</v>
      </c>
      <c r="C63" s="24" t="e">
        <f>VLOOKUP($M63,УЧАСТНИКИ!$A$2:$L$1099,4,FALSE)</f>
        <v>#N/A</v>
      </c>
      <c r="D63" s="24" t="e">
        <f>VLOOKUP($M63,УЧАСТНИКИ!$A$2:$L$1099,8,FALSE)</f>
        <v>#N/A</v>
      </c>
      <c r="E63" s="23" t="e">
        <f>VLOOKUP($M63,УЧАСТНИКИ!$A$2:$L$1099,5,FALSE)</f>
        <v>#N/A</v>
      </c>
      <c r="F63" s="24" t="e">
        <f>VLOOKUP($M63,УЧАСТНИКИ!$A$2:$L$1099,7,FALSE)</f>
        <v>#N/A</v>
      </c>
      <c r="G63" s="25" t="e">
        <f>VLOOKUP($M63,УЧАСТНИКИ!$A$2:$L$1099,11,FALSE)</f>
        <v>#N/A</v>
      </c>
      <c r="H63" s="26"/>
      <c r="I63" s="11">
        <f t="shared" si="4"/>
        <v>0</v>
      </c>
      <c r="J63" s="27" t="str">
        <f t="shared" si="5"/>
        <v>МСМК</v>
      </c>
      <c r="K63" s="25" t="e">
        <f>VLOOKUP($M63,УЧАСТНИКИ!$A$2:$L$1099,9,FALSE)</f>
        <v>#N/A</v>
      </c>
      <c r="L63" s="23" t="e">
        <f>VLOOKUP($M63,УЧАСТНИКИ!$A$2:$L$1099,10,FALSE)</f>
        <v>#N/A</v>
      </c>
    </row>
    <row r="64" spans="1:12" ht="13.2" customHeight="1" x14ac:dyDescent="0.25">
      <c r="A64" s="35" t="s">
        <v>156</v>
      </c>
      <c r="B64" s="23" t="e">
        <f>VLOOKUP($M64,УЧАСТНИКИ!$A$2:$L$1099,3,FALSE)</f>
        <v>#N/A</v>
      </c>
      <c r="C64" s="24" t="e">
        <f>VLOOKUP($M64,УЧАСТНИКИ!$A$2:$L$1099,4,FALSE)</f>
        <v>#N/A</v>
      </c>
      <c r="D64" s="24" t="e">
        <f>VLOOKUP($M64,УЧАСТНИКИ!$A$2:$L$1099,8,FALSE)</f>
        <v>#N/A</v>
      </c>
      <c r="E64" s="23" t="e">
        <f>VLOOKUP($M64,УЧАСТНИКИ!$A$2:$L$1099,5,FALSE)</f>
        <v>#N/A</v>
      </c>
      <c r="F64" s="24" t="e">
        <f>VLOOKUP($M64,УЧАСТНИКИ!$A$2:$L$1099,7,FALSE)</f>
        <v>#N/A</v>
      </c>
      <c r="G64" s="25" t="e">
        <f>VLOOKUP($M64,УЧАСТНИКИ!$A$2:$L$1099,11,FALSE)</f>
        <v>#N/A</v>
      </c>
      <c r="H64" s="26"/>
      <c r="I64" s="11">
        <f t="shared" si="4"/>
        <v>0</v>
      </c>
      <c r="J64" s="27" t="str">
        <f t="shared" si="5"/>
        <v>МСМК</v>
      </c>
      <c r="K64" s="25" t="e">
        <f>VLOOKUP($M64,УЧАСТНИКИ!$A$2:$L$1099,9,FALSE)</f>
        <v>#N/A</v>
      </c>
      <c r="L64" s="23" t="e">
        <f>VLOOKUP($M64,УЧАСТНИКИ!$A$2:$L$1099,10,FALSE)</f>
        <v>#N/A</v>
      </c>
    </row>
    <row r="65" spans="1:12" ht="13.2" customHeight="1" x14ac:dyDescent="0.25">
      <c r="A65" s="35" t="s">
        <v>157</v>
      </c>
      <c r="B65" s="23" t="e">
        <f>VLOOKUP($M65,УЧАСТНИКИ!$A$2:$L$1099,3,FALSE)</f>
        <v>#N/A</v>
      </c>
      <c r="C65" s="24" t="e">
        <f>VLOOKUP($M65,УЧАСТНИКИ!$A$2:$L$1099,4,FALSE)</f>
        <v>#N/A</v>
      </c>
      <c r="D65" s="24" t="e">
        <f>VLOOKUP($M65,УЧАСТНИКИ!$A$2:$L$1099,8,FALSE)</f>
        <v>#N/A</v>
      </c>
      <c r="E65" s="23" t="e">
        <f>VLOOKUP($M65,УЧАСТНИКИ!$A$2:$L$1099,5,FALSE)</f>
        <v>#N/A</v>
      </c>
      <c r="F65" s="24" t="e">
        <f>VLOOKUP($M65,УЧАСТНИКИ!$A$2:$L$1099,7,FALSE)</f>
        <v>#N/A</v>
      </c>
      <c r="G65" s="25" t="e">
        <f>VLOOKUP($M65,УЧАСТНИКИ!$A$2:$L$1099,11,FALSE)</f>
        <v>#N/A</v>
      </c>
      <c r="H65" s="26"/>
      <c r="I65" s="11">
        <f t="shared" si="4"/>
        <v>0</v>
      </c>
      <c r="J65" s="27" t="str">
        <f t="shared" si="5"/>
        <v>МСМК</v>
      </c>
      <c r="K65" s="25" t="e">
        <f>VLOOKUP($M65,УЧАСТНИКИ!$A$2:$L$1099,9,FALSE)</f>
        <v>#N/A</v>
      </c>
      <c r="L65" s="23" t="e">
        <f>VLOOKUP($M65,УЧАСТНИКИ!$A$2:$L$1099,10,FALSE)</f>
        <v>#N/A</v>
      </c>
    </row>
    <row r="66" spans="1:12" ht="13.2" customHeight="1" x14ac:dyDescent="0.25">
      <c r="A66" s="35" t="s">
        <v>158</v>
      </c>
      <c r="B66" s="23" t="e">
        <f>VLOOKUP($M66,УЧАСТНИКИ!$A$2:$L$1099,3,FALSE)</f>
        <v>#N/A</v>
      </c>
      <c r="C66" s="24" t="e">
        <f>VLOOKUP($M66,УЧАСТНИКИ!$A$2:$L$1099,4,FALSE)</f>
        <v>#N/A</v>
      </c>
      <c r="D66" s="24" t="e">
        <f>VLOOKUP($M66,УЧАСТНИКИ!$A$2:$L$1099,8,FALSE)</f>
        <v>#N/A</v>
      </c>
      <c r="E66" s="23" t="e">
        <f>VLOOKUP($M66,УЧАСТНИКИ!$A$2:$L$1099,5,FALSE)</f>
        <v>#N/A</v>
      </c>
      <c r="F66" s="24" t="e">
        <f>VLOOKUP($M66,УЧАСТНИКИ!$A$2:$L$1099,7,FALSE)</f>
        <v>#N/A</v>
      </c>
      <c r="G66" s="25" t="e">
        <f>VLOOKUP($M66,УЧАСТНИКИ!$A$2:$L$1099,11,FALSE)</f>
        <v>#N/A</v>
      </c>
      <c r="H66" s="26"/>
      <c r="I66" s="11">
        <f t="shared" si="4"/>
        <v>0</v>
      </c>
      <c r="J66" s="27" t="str">
        <f t="shared" si="5"/>
        <v>МСМК</v>
      </c>
      <c r="K66" s="25" t="e">
        <f>VLOOKUP($M66,УЧАСТНИКИ!$A$2:$L$1099,9,FALSE)</f>
        <v>#N/A</v>
      </c>
      <c r="L66" s="23" t="e">
        <f>VLOOKUP($M66,УЧАСТНИКИ!$A$2:$L$1099,10,FALSE)</f>
        <v>#N/A</v>
      </c>
    </row>
    <row r="67" spans="1:12" ht="13.2" customHeight="1" x14ac:dyDescent="0.25">
      <c r="A67" s="35" t="s">
        <v>159</v>
      </c>
      <c r="B67" s="23" t="e">
        <f>VLOOKUP($M67,УЧАСТНИКИ!$A$2:$L$1099,3,FALSE)</f>
        <v>#N/A</v>
      </c>
      <c r="C67" s="24" t="e">
        <f>VLOOKUP($M67,УЧАСТНИКИ!$A$2:$L$1099,4,FALSE)</f>
        <v>#N/A</v>
      </c>
      <c r="D67" s="24" t="e">
        <f>VLOOKUP($M67,УЧАСТНИКИ!$A$2:$L$1099,8,FALSE)</f>
        <v>#N/A</v>
      </c>
      <c r="E67" s="23" t="e">
        <f>VLOOKUP($M67,УЧАСТНИКИ!$A$2:$L$1099,5,FALSE)</f>
        <v>#N/A</v>
      </c>
      <c r="F67" s="24" t="e">
        <f>VLOOKUP($M67,УЧАСТНИКИ!$A$2:$L$1099,7,FALSE)</f>
        <v>#N/A</v>
      </c>
      <c r="G67" s="25" t="e">
        <f>VLOOKUP($M67,УЧАСТНИКИ!$A$2:$L$1099,11,FALSE)</f>
        <v>#N/A</v>
      </c>
      <c r="H67" s="26"/>
      <c r="I67" s="11">
        <f t="shared" si="4"/>
        <v>0</v>
      </c>
      <c r="J67" s="27" t="str">
        <f t="shared" si="5"/>
        <v>МСМК</v>
      </c>
      <c r="K67" s="25" t="e">
        <f>VLOOKUP($M67,УЧАСТНИКИ!$A$2:$L$1099,9,FALSE)</f>
        <v>#N/A</v>
      </c>
      <c r="L67" s="23" t="e">
        <f>VLOOKUP($M67,УЧАСТНИКИ!$A$2:$L$1099,10,FALSE)</f>
        <v>#N/A</v>
      </c>
    </row>
    <row r="68" spans="1:12" ht="13.2" customHeight="1" x14ac:dyDescent="0.25">
      <c r="A68" s="35" t="s">
        <v>160</v>
      </c>
      <c r="B68" s="23" t="e">
        <f>VLOOKUP($M68,УЧАСТНИКИ!$A$2:$L$1099,3,FALSE)</f>
        <v>#N/A</v>
      </c>
      <c r="C68" s="24" t="e">
        <f>VLOOKUP($M68,УЧАСТНИКИ!$A$2:$L$1099,4,FALSE)</f>
        <v>#N/A</v>
      </c>
      <c r="D68" s="24" t="e">
        <f>VLOOKUP($M68,УЧАСТНИКИ!$A$2:$L$1099,8,FALSE)</f>
        <v>#N/A</v>
      </c>
      <c r="E68" s="23" t="e">
        <f>VLOOKUP($M68,УЧАСТНИКИ!$A$2:$L$1099,5,FALSE)</f>
        <v>#N/A</v>
      </c>
      <c r="F68" s="24" t="e">
        <f>VLOOKUP($M68,УЧАСТНИКИ!$A$2:$L$1099,7,FALSE)</f>
        <v>#N/A</v>
      </c>
      <c r="G68" s="25" t="e">
        <f>VLOOKUP($M68,УЧАСТНИКИ!$A$2:$L$1099,11,FALSE)</f>
        <v>#N/A</v>
      </c>
      <c r="H68" s="26"/>
      <c r="I68" s="11">
        <f t="shared" si="4"/>
        <v>0</v>
      </c>
      <c r="J68" s="27" t="str">
        <f t="shared" si="5"/>
        <v>МСМК</v>
      </c>
      <c r="K68" s="25" t="e">
        <f>VLOOKUP($M68,УЧАСТНИКИ!$A$2:$L$1099,9,FALSE)</f>
        <v>#N/A</v>
      </c>
      <c r="L68" s="23" t="e">
        <f>VLOOKUP($M68,УЧАСТНИКИ!$A$2:$L$1099,10,FALSE)</f>
        <v>#N/A</v>
      </c>
    </row>
    <row r="69" spans="1:12" ht="13.2" customHeight="1" x14ac:dyDescent="0.25">
      <c r="A69" s="35" t="s">
        <v>161</v>
      </c>
      <c r="B69" s="23" t="e">
        <f>VLOOKUP($M69,УЧАСТНИКИ!$A$2:$L$1099,3,FALSE)</f>
        <v>#N/A</v>
      </c>
      <c r="C69" s="24" t="e">
        <f>VLOOKUP($M69,УЧАСТНИКИ!$A$2:$L$1099,4,FALSE)</f>
        <v>#N/A</v>
      </c>
      <c r="D69" s="24" t="e">
        <f>VLOOKUP($M69,УЧАСТНИКИ!$A$2:$L$1099,8,FALSE)</f>
        <v>#N/A</v>
      </c>
      <c r="E69" s="23" t="e">
        <f>VLOOKUP($M69,УЧАСТНИКИ!$A$2:$L$1099,5,FALSE)</f>
        <v>#N/A</v>
      </c>
      <c r="F69" s="24" t="e">
        <f>VLOOKUP($M69,УЧАСТНИКИ!$A$2:$L$1099,7,FALSE)</f>
        <v>#N/A</v>
      </c>
      <c r="G69" s="25" t="e">
        <f>VLOOKUP($M69,УЧАСТНИКИ!$A$2:$L$1099,11,FALSE)</f>
        <v>#N/A</v>
      </c>
      <c r="H69" s="26"/>
      <c r="I69" s="11">
        <f t="shared" si="4"/>
        <v>0</v>
      </c>
      <c r="J69" s="27" t="str">
        <f t="shared" si="5"/>
        <v>МСМК</v>
      </c>
      <c r="K69" s="25" t="e">
        <f>VLOOKUP($M69,УЧАСТНИКИ!$A$2:$L$1099,9,FALSE)</f>
        <v>#N/A</v>
      </c>
      <c r="L69" s="23" t="e">
        <f>VLOOKUP($M69,УЧАСТНИКИ!$A$2:$L$1099,10,FALSE)</f>
        <v>#N/A</v>
      </c>
    </row>
    <row r="70" spans="1:12" ht="13.2" customHeight="1" x14ac:dyDescent="0.25">
      <c r="A70" s="35" t="s">
        <v>162</v>
      </c>
      <c r="B70" s="23" t="e">
        <f>VLOOKUP($M70,УЧАСТНИКИ!$A$2:$L$1099,3,FALSE)</f>
        <v>#N/A</v>
      </c>
      <c r="C70" s="24" t="e">
        <f>VLOOKUP($M70,УЧАСТНИКИ!$A$2:$L$1099,4,FALSE)</f>
        <v>#N/A</v>
      </c>
      <c r="D70" s="24" t="e">
        <f>VLOOKUP($M70,УЧАСТНИКИ!$A$2:$L$1099,8,FALSE)</f>
        <v>#N/A</v>
      </c>
      <c r="E70" s="23" t="e">
        <f>VLOOKUP($M70,УЧАСТНИКИ!$A$2:$L$1099,5,FALSE)</f>
        <v>#N/A</v>
      </c>
      <c r="F70" s="24" t="e">
        <f>VLOOKUP($M70,УЧАСТНИКИ!$A$2:$L$1099,7,FALSE)</f>
        <v>#N/A</v>
      </c>
      <c r="G70" s="25" t="e">
        <f>VLOOKUP($M70,УЧАСТНИКИ!$A$2:$L$1099,11,FALSE)</f>
        <v>#N/A</v>
      </c>
      <c r="H70" s="26"/>
      <c r="I70" s="11">
        <f t="shared" si="4"/>
        <v>0</v>
      </c>
      <c r="J70" s="27" t="str">
        <f t="shared" si="5"/>
        <v>МСМК</v>
      </c>
      <c r="K70" s="25" t="e">
        <f>VLOOKUP($M70,УЧАСТНИКИ!$A$2:$L$1099,9,FALSE)</f>
        <v>#N/A</v>
      </c>
      <c r="L70" s="23" t="e">
        <f>VLOOKUP($M70,УЧАСТНИКИ!$A$2:$L$1099,10,FALSE)</f>
        <v>#N/A</v>
      </c>
    </row>
    <row r="71" spans="1:12" ht="13.2" customHeight="1" x14ac:dyDescent="0.25">
      <c r="A71" s="35" t="s">
        <v>163</v>
      </c>
      <c r="B71" s="23" t="e">
        <f>VLOOKUP($M71,УЧАСТНИКИ!$A$2:$L$1099,3,FALSE)</f>
        <v>#N/A</v>
      </c>
      <c r="C71" s="24" t="e">
        <f>VLOOKUP($M71,УЧАСТНИКИ!$A$2:$L$1099,4,FALSE)</f>
        <v>#N/A</v>
      </c>
      <c r="D71" s="24" t="e">
        <f>VLOOKUP($M71,УЧАСТНИКИ!$A$2:$L$1099,8,FALSE)</f>
        <v>#N/A</v>
      </c>
      <c r="E71" s="23" t="e">
        <f>VLOOKUP($M71,УЧАСТНИКИ!$A$2:$L$1099,5,FALSE)</f>
        <v>#N/A</v>
      </c>
      <c r="F71" s="24" t="e">
        <f>VLOOKUP($M71,УЧАСТНИКИ!$A$2:$L$1099,7,FALSE)</f>
        <v>#N/A</v>
      </c>
      <c r="G71" s="25" t="e">
        <f>VLOOKUP($M71,УЧАСТНИКИ!$A$2:$L$1099,11,FALSE)</f>
        <v>#N/A</v>
      </c>
      <c r="H71" s="26"/>
      <c r="I71" s="11">
        <f t="shared" si="4"/>
        <v>0</v>
      </c>
      <c r="J71" s="27" t="str">
        <f t="shared" si="5"/>
        <v>МСМК</v>
      </c>
      <c r="K71" s="25" t="e">
        <f>VLOOKUP($M71,УЧАСТНИКИ!$A$2:$L$1099,9,FALSE)</f>
        <v>#N/A</v>
      </c>
      <c r="L71" s="23" t="e">
        <f>VLOOKUP($M71,УЧАСТНИКИ!$A$2:$L$1099,10,FALSE)</f>
        <v>#N/A</v>
      </c>
    </row>
    <row r="72" spans="1:12" ht="13.2" customHeight="1" x14ac:dyDescent="0.25">
      <c r="A72" s="35" t="s">
        <v>164</v>
      </c>
      <c r="B72" s="23" t="e">
        <f>VLOOKUP($M72,УЧАСТНИКИ!$A$2:$L$1099,3,FALSE)</f>
        <v>#N/A</v>
      </c>
      <c r="C72" s="24" t="e">
        <f>VLOOKUP($M72,УЧАСТНИКИ!$A$2:$L$1099,4,FALSE)</f>
        <v>#N/A</v>
      </c>
      <c r="D72" s="24" t="e">
        <f>VLOOKUP($M72,УЧАСТНИКИ!$A$2:$L$1099,8,FALSE)</f>
        <v>#N/A</v>
      </c>
      <c r="E72" s="23" t="e">
        <f>VLOOKUP($M72,УЧАСТНИКИ!$A$2:$L$1099,5,FALSE)</f>
        <v>#N/A</v>
      </c>
      <c r="F72" s="24" t="e">
        <f>VLOOKUP($M72,УЧАСТНИКИ!$A$2:$L$1099,7,FALSE)</f>
        <v>#N/A</v>
      </c>
      <c r="G72" s="25" t="e">
        <f>VLOOKUP($M72,УЧАСТНИКИ!$A$2:$L$1099,11,FALSE)</f>
        <v>#N/A</v>
      </c>
      <c r="H72" s="26"/>
      <c r="I72" s="11">
        <f t="shared" si="4"/>
        <v>0</v>
      </c>
      <c r="J72" s="27" t="str">
        <f t="shared" si="5"/>
        <v>МСМК</v>
      </c>
      <c r="K72" s="25" t="e">
        <f>VLOOKUP($M72,УЧАСТНИКИ!$A$2:$L$1099,9,FALSE)</f>
        <v>#N/A</v>
      </c>
      <c r="L72" s="23" t="e">
        <f>VLOOKUP($M72,УЧАСТНИКИ!$A$2:$L$1099,10,FALSE)</f>
        <v>#N/A</v>
      </c>
    </row>
    <row r="73" spans="1:12" ht="13.2" customHeight="1" x14ac:dyDescent="0.25">
      <c r="A73" s="35" t="s">
        <v>165</v>
      </c>
      <c r="B73" s="23" t="e">
        <f>VLOOKUP($M73,УЧАСТНИКИ!$A$2:$L$1099,3,FALSE)</f>
        <v>#N/A</v>
      </c>
      <c r="C73" s="24" t="e">
        <f>VLOOKUP($M73,УЧАСТНИКИ!$A$2:$L$1099,4,FALSE)</f>
        <v>#N/A</v>
      </c>
      <c r="D73" s="24" t="e">
        <f>VLOOKUP($M73,УЧАСТНИКИ!$A$2:$L$1099,8,FALSE)</f>
        <v>#N/A</v>
      </c>
      <c r="E73" s="23" t="e">
        <f>VLOOKUP($M73,УЧАСТНИКИ!$A$2:$L$1099,5,FALSE)</f>
        <v>#N/A</v>
      </c>
      <c r="F73" s="24" t="e">
        <f>VLOOKUP($M73,УЧАСТНИКИ!$A$2:$L$1099,7,FALSE)</f>
        <v>#N/A</v>
      </c>
      <c r="G73" s="25" t="e">
        <f>VLOOKUP($M73,УЧАСТНИКИ!$A$2:$L$1099,11,FALSE)</f>
        <v>#N/A</v>
      </c>
      <c r="H73" s="26"/>
      <c r="I73" s="11">
        <f t="shared" si="4"/>
        <v>0</v>
      </c>
      <c r="J73" s="27" t="str">
        <f t="shared" si="5"/>
        <v>МСМК</v>
      </c>
      <c r="K73" s="25" t="e">
        <f>VLOOKUP($M73,УЧАСТНИКИ!$A$2:$L$1099,9,FALSE)</f>
        <v>#N/A</v>
      </c>
      <c r="L73" s="23" t="e">
        <f>VLOOKUP($M73,УЧАСТНИКИ!$A$2:$L$1099,10,FALSE)</f>
        <v>#N/A</v>
      </c>
    </row>
    <row r="74" spans="1:12" ht="13.2" customHeight="1" x14ac:dyDescent="0.25">
      <c r="A74" s="35" t="s">
        <v>166</v>
      </c>
      <c r="B74" s="23" t="e">
        <f>VLOOKUP($M74,УЧАСТНИКИ!$A$2:$L$1099,3,FALSE)</f>
        <v>#N/A</v>
      </c>
      <c r="C74" s="24" t="e">
        <f>VLOOKUP($M74,УЧАСТНИКИ!$A$2:$L$1099,4,FALSE)</f>
        <v>#N/A</v>
      </c>
      <c r="D74" s="24" t="e">
        <f>VLOOKUP($M74,УЧАСТНИКИ!$A$2:$L$1099,8,FALSE)</f>
        <v>#N/A</v>
      </c>
      <c r="E74" s="23" t="e">
        <f>VLOOKUP($M74,УЧАСТНИКИ!$A$2:$L$1099,5,FALSE)</f>
        <v>#N/A</v>
      </c>
      <c r="F74" s="24" t="e">
        <f>VLOOKUP($M74,УЧАСТНИКИ!$A$2:$L$1099,7,FALSE)</f>
        <v>#N/A</v>
      </c>
      <c r="G74" s="25" t="e">
        <f>VLOOKUP($M74,УЧАСТНИКИ!$A$2:$L$1099,11,FALSE)</f>
        <v>#N/A</v>
      </c>
      <c r="H74" s="26"/>
      <c r="I74" s="11">
        <f t="shared" si="4"/>
        <v>0</v>
      </c>
      <c r="J74" s="27" t="str">
        <f t="shared" si="5"/>
        <v>МСМК</v>
      </c>
      <c r="K74" s="25" t="e">
        <f>VLOOKUP($M74,УЧАСТНИКИ!$A$2:$L$1099,9,FALSE)</f>
        <v>#N/A</v>
      </c>
      <c r="L74" s="23" t="e">
        <f>VLOOKUP($M74,УЧАСТНИКИ!$A$2:$L$1099,10,FALSE)</f>
        <v>#N/A</v>
      </c>
    </row>
    <row r="75" spans="1:12" ht="13.2" customHeight="1" x14ac:dyDescent="0.25">
      <c r="A75" s="35" t="s">
        <v>167</v>
      </c>
      <c r="B75" s="23" t="e">
        <f>VLOOKUP($M75,УЧАСТНИКИ!$A$2:$L$1099,3,FALSE)</f>
        <v>#N/A</v>
      </c>
      <c r="C75" s="24" t="e">
        <f>VLOOKUP($M75,УЧАСТНИКИ!$A$2:$L$1099,4,FALSE)</f>
        <v>#N/A</v>
      </c>
      <c r="D75" s="24" t="e">
        <f>VLOOKUP($M75,УЧАСТНИКИ!$A$2:$L$1099,8,FALSE)</f>
        <v>#N/A</v>
      </c>
      <c r="E75" s="23" t="e">
        <f>VLOOKUP($M75,УЧАСТНИКИ!$A$2:$L$1099,5,FALSE)</f>
        <v>#N/A</v>
      </c>
      <c r="F75" s="24" t="e">
        <f>VLOOKUP($M75,УЧАСТНИКИ!$A$2:$L$1099,7,FALSE)</f>
        <v>#N/A</v>
      </c>
      <c r="G75" s="25" t="e">
        <f>VLOOKUP($M75,УЧАСТНИКИ!$A$2:$L$1099,11,FALSE)</f>
        <v>#N/A</v>
      </c>
      <c r="H75" s="26"/>
      <c r="I75" s="11">
        <f t="shared" si="4"/>
        <v>0</v>
      </c>
      <c r="J75" s="27" t="str">
        <f t="shared" si="5"/>
        <v>МСМК</v>
      </c>
      <c r="K75" s="25" t="e">
        <f>VLOOKUP($M75,УЧАСТНИКИ!$A$2:$L$1099,9,FALSE)</f>
        <v>#N/A</v>
      </c>
      <c r="L75" s="23" t="e">
        <f>VLOOKUP($M75,УЧАСТНИКИ!$A$2:$L$1099,10,FALSE)</f>
        <v>#N/A</v>
      </c>
    </row>
    <row r="76" spans="1:12" ht="13.2" customHeight="1" x14ac:dyDescent="0.25">
      <c r="A76" s="35" t="s">
        <v>168</v>
      </c>
      <c r="B76" s="23" t="e">
        <f>VLOOKUP($M76,УЧАСТНИКИ!$A$2:$L$1099,3,FALSE)</f>
        <v>#N/A</v>
      </c>
      <c r="C76" s="24" t="e">
        <f>VLOOKUP($M76,УЧАСТНИКИ!$A$2:$L$1099,4,FALSE)</f>
        <v>#N/A</v>
      </c>
      <c r="D76" s="24" t="e">
        <f>VLOOKUP($M76,УЧАСТНИКИ!$A$2:$L$1099,8,FALSE)</f>
        <v>#N/A</v>
      </c>
      <c r="E76" s="23" t="e">
        <f>VLOOKUP($M76,УЧАСТНИКИ!$A$2:$L$1099,5,FALSE)</f>
        <v>#N/A</v>
      </c>
      <c r="F76" s="24" t="e">
        <f>VLOOKUP($M76,УЧАСТНИКИ!$A$2:$L$1099,7,FALSE)</f>
        <v>#N/A</v>
      </c>
      <c r="G76" s="25" t="e">
        <f>VLOOKUP($M76,УЧАСТНИКИ!$A$2:$L$1099,11,FALSE)</f>
        <v>#N/A</v>
      </c>
      <c r="H76" s="26"/>
      <c r="I76" s="11">
        <f t="shared" si="4"/>
        <v>0</v>
      </c>
      <c r="J76" s="27" t="str">
        <f t="shared" si="5"/>
        <v>МСМК</v>
      </c>
      <c r="K76" s="25" t="e">
        <f>VLOOKUP($M76,УЧАСТНИКИ!$A$2:$L$1099,9,FALSE)</f>
        <v>#N/A</v>
      </c>
      <c r="L76" s="23" t="e">
        <f>VLOOKUP($M76,УЧАСТНИКИ!$A$2:$L$1099,10,FALSE)</f>
        <v>#N/A</v>
      </c>
    </row>
    <row r="77" spans="1:12" ht="13.2" customHeight="1" x14ac:dyDescent="0.25">
      <c r="A77" s="35" t="s">
        <v>169</v>
      </c>
      <c r="B77" s="23" t="e">
        <f>VLOOKUP($M77,УЧАСТНИКИ!$A$2:$L$1099,3,FALSE)</f>
        <v>#N/A</v>
      </c>
      <c r="C77" s="24" t="e">
        <f>VLOOKUP($M77,УЧАСТНИКИ!$A$2:$L$1099,4,FALSE)</f>
        <v>#N/A</v>
      </c>
      <c r="D77" s="24" t="e">
        <f>VLOOKUP($M77,УЧАСТНИКИ!$A$2:$L$1099,8,FALSE)</f>
        <v>#N/A</v>
      </c>
      <c r="E77" s="23" t="e">
        <f>VLOOKUP($M77,УЧАСТНИКИ!$A$2:$L$1099,5,FALSE)</f>
        <v>#N/A</v>
      </c>
      <c r="F77" s="24" t="e">
        <f>VLOOKUP($M77,УЧАСТНИКИ!$A$2:$L$1099,7,FALSE)</f>
        <v>#N/A</v>
      </c>
      <c r="G77" s="25" t="e">
        <f>VLOOKUP($M77,УЧАСТНИКИ!$A$2:$L$1099,11,FALSE)</f>
        <v>#N/A</v>
      </c>
      <c r="H77" s="26"/>
      <c r="I77" s="11">
        <f t="shared" si="4"/>
        <v>0</v>
      </c>
      <c r="J77" s="27" t="str">
        <f t="shared" si="5"/>
        <v>МСМК</v>
      </c>
      <c r="K77" s="25" t="e">
        <f>VLOOKUP($M77,УЧАСТНИКИ!$A$2:$L$1099,9,FALSE)</f>
        <v>#N/A</v>
      </c>
      <c r="L77" s="23" t="e">
        <f>VLOOKUP($M77,УЧАСТНИКИ!$A$2:$L$1099,10,FALSE)</f>
        <v>#N/A</v>
      </c>
    </row>
    <row r="78" spans="1:12" ht="13.2" customHeight="1" x14ac:dyDescent="0.25">
      <c r="A78" s="35" t="s">
        <v>170</v>
      </c>
      <c r="B78" s="23" t="e">
        <f>VLOOKUP($M78,УЧАСТНИКИ!$A$2:$L$1099,3,FALSE)</f>
        <v>#N/A</v>
      </c>
      <c r="C78" s="24" t="e">
        <f>VLOOKUP($M78,УЧАСТНИКИ!$A$2:$L$1099,4,FALSE)</f>
        <v>#N/A</v>
      </c>
      <c r="D78" s="24" t="e">
        <f>VLOOKUP($M78,УЧАСТНИКИ!$A$2:$L$1099,8,FALSE)</f>
        <v>#N/A</v>
      </c>
      <c r="E78" s="23" t="e">
        <f>VLOOKUP($M78,УЧАСТНИКИ!$A$2:$L$1099,5,FALSE)</f>
        <v>#N/A</v>
      </c>
      <c r="F78" s="24" t="e">
        <f>VLOOKUP($M78,УЧАСТНИКИ!$A$2:$L$1099,7,FALSE)</f>
        <v>#N/A</v>
      </c>
      <c r="G78" s="25" t="e">
        <f>VLOOKUP($M78,УЧАСТНИКИ!$A$2:$L$1099,11,FALSE)</f>
        <v>#N/A</v>
      </c>
      <c r="H78" s="26"/>
      <c r="I78" s="11">
        <f t="shared" si="4"/>
        <v>0</v>
      </c>
      <c r="J78" s="27" t="str">
        <f t="shared" si="5"/>
        <v>МСМК</v>
      </c>
      <c r="K78" s="25" t="e">
        <f>VLOOKUP($M78,УЧАСТНИКИ!$A$2:$L$1099,9,FALSE)</f>
        <v>#N/A</v>
      </c>
      <c r="L78" s="23" t="e">
        <f>VLOOKUP($M78,УЧАСТНИКИ!$A$2:$L$1099,10,FALSE)</f>
        <v>#N/A</v>
      </c>
    </row>
    <row r="79" spans="1:12" ht="13.2" customHeight="1" x14ac:dyDescent="0.25">
      <c r="A79" s="35" t="s">
        <v>171</v>
      </c>
      <c r="B79" s="23" t="e">
        <f>VLOOKUP($M79,УЧАСТНИКИ!$A$2:$L$1099,3,FALSE)</f>
        <v>#N/A</v>
      </c>
      <c r="C79" s="24" t="e">
        <f>VLOOKUP($M79,УЧАСТНИКИ!$A$2:$L$1099,4,FALSE)</f>
        <v>#N/A</v>
      </c>
      <c r="D79" s="24" t="e">
        <f>VLOOKUP($M79,УЧАСТНИКИ!$A$2:$L$1099,8,FALSE)</f>
        <v>#N/A</v>
      </c>
      <c r="E79" s="23" t="e">
        <f>VLOOKUP($M79,УЧАСТНИКИ!$A$2:$L$1099,5,FALSE)</f>
        <v>#N/A</v>
      </c>
      <c r="F79" s="24" t="e">
        <f>VLOOKUP($M79,УЧАСТНИКИ!$A$2:$L$1099,7,FALSE)</f>
        <v>#N/A</v>
      </c>
      <c r="G79" s="25" t="e">
        <f>VLOOKUP($M79,УЧАСТНИКИ!$A$2:$L$1099,11,FALSE)</f>
        <v>#N/A</v>
      </c>
      <c r="H79" s="26"/>
      <c r="I79" s="11">
        <f t="shared" si="4"/>
        <v>0</v>
      </c>
      <c r="J79" s="27" t="str">
        <f t="shared" si="5"/>
        <v>МСМК</v>
      </c>
      <c r="K79" s="25" t="e">
        <f>VLOOKUP($M79,УЧАСТНИКИ!$A$2:$L$1099,9,FALSE)</f>
        <v>#N/A</v>
      </c>
      <c r="L79" s="23" t="e">
        <f>VLOOKUP($M79,УЧАСТНИКИ!$A$2:$L$1099,10,FALSE)</f>
        <v>#N/A</v>
      </c>
    </row>
    <row r="80" spans="1:12" ht="13.2" customHeight="1" x14ac:dyDescent="0.25">
      <c r="A80" s="35" t="s">
        <v>172</v>
      </c>
      <c r="B80" s="23" t="e">
        <f>VLOOKUP($M80,УЧАСТНИКИ!$A$2:$L$1099,3,FALSE)</f>
        <v>#N/A</v>
      </c>
      <c r="C80" s="24" t="e">
        <f>VLOOKUP($M80,УЧАСТНИКИ!$A$2:$L$1099,4,FALSE)</f>
        <v>#N/A</v>
      </c>
      <c r="D80" s="24" t="e">
        <f>VLOOKUP($M80,УЧАСТНИКИ!$A$2:$L$1099,8,FALSE)</f>
        <v>#N/A</v>
      </c>
      <c r="E80" s="23" t="e">
        <f>VLOOKUP($M80,УЧАСТНИКИ!$A$2:$L$1099,5,FALSE)</f>
        <v>#N/A</v>
      </c>
      <c r="F80" s="24" t="e">
        <f>VLOOKUP($M80,УЧАСТНИКИ!$A$2:$L$1099,7,FALSE)</f>
        <v>#N/A</v>
      </c>
      <c r="G80" s="25" t="e">
        <f>VLOOKUP($M80,УЧАСТНИКИ!$A$2:$L$1099,11,FALSE)</f>
        <v>#N/A</v>
      </c>
      <c r="H80" s="26"/>
      <c r="I80" s="11">
        <f t="shared" si="4"/>
        <v>0</v>
      </c>
      <c r="J80" s="27" t="str">
        <f t="shared" si="5"/>
        <v>МСМК</v>
      </c>
      <c r="K80" s="25" t="e">
        <f>VLOOKUP($M80,УЧАСТНИКИ!$A$2:$L$1099,9,FALSE)</f>
        <v>#N/A</v>
      </c>
      <c r="L80" s="23" t="e">
        <f>VLOOKUP($M80,УЧАСТНИКИ!$A$2:$L$1099,10,FALSE)</f>
        <v>#N/A</v>
      </c>
    </row>
    <row r="81" spans="1:12" ht="13.2" customHeight="1" x14ac:dyDescent="0.25">
      <c r="A81" s="35" t="s">
        <v>173</v>
      </c>
      <c r="B81" s="23" t="e">
        <f>VLOOKUP($M81,УЧАСТНИКИ!$A$2:$L$1099,3,FALSE)</f>
        <v>#N/A</v>
      </c>
      <c r="C81" s="24" t="e">
        <f>VLOOKUP($M81,УЧАСТНИКИ!$A$2:$L$1099,4,FALSE)</f>
        <v>#N/A</v>
      </c>
      <c r="D81" s="24" t="e">
        <f>VLOOKUP($M81,УЧАСТНИКИ!$A$2:$L$1099,8,FALSE)</f>
        <v>#N/A</v>
      </c>
      <c r="E81" s="23" t="e">
        <f>VLOOKUP($M81,УЧАСТНИКИ!$A$2:$L$1099,5,FALSE)</f>
        <v>#N/A</v>
      </c>
      <c r="F81" s="24" t="e">
        <f>VLOOKUP($M81,УЧАСТНИКИ!$A$2:$L$1099,7,FALSE)</f>
        <v>#N/A</v>
      </c>
      <c r="G81" s="25" t="e">
        <f>VLOOKUP($M81,УЧАСТНИКИ!$A$2:$L$1099,11,FALSE)</f>
        <v>#N/A</v>
      </c>
      <c r="H81" s="26"/>
      <c r="I81" s="11">
        <f t="shared" si="4"/>
        <v>0</v>
      </c>
      <c r="J81" s="27" t="str">
        <f t="shared" si="5"/>
        <v>МСМК</v>
      </c>
      <c r="K81" s="25" t="e">
        <f>VLOOKUP($M81,УЧАСТНИКИ!$A$2:$L$1099,9,FALSE)</f>
        <v>#N/A</v>
      </c>
      <c r="L81" s="23" t="e">
        <f>VLOOKUP($M81,УЧАСТНИКИ!$A$2:$L$1099,10,FALSE)</f>
        <v>#N/A</v>
      </c>
    </row>
    <row r="82" spans="1:12" ht="13.2" customHeight="1" x14ac:dyDescent="0.25">
      <c r="A82" s="35" t="s">
        <v>174</v>
      </c>
      <c r="B82" s="23" t="e">
        <f>VLOOKUP($M82,УЧАСТНИКИ!$A$2:$L$1099,3,FALSE)</f>
        <v>#N/A</v>
      </c>
      <c r="C82" s="24" t="e">
        <f>VLOOKUP($M82,УЧАСТНИКИ!$A$2:$L$1099,4,FALSE)</f>
        <v>#N/A</v>
      </c>
      <c r="D82" s="24" t="e">
        <f>VLOOKUP($M82,УЧАСТНИКИ!$A$2:$L$1099,8,FALSE)</f>
        <v>#N/A</v>
      </c>
      <c r="E82" s="23" t="e">
        <f>VLOOKUP($M82,УЧАСТНИКИ!$A$2:$L$1099,5,FALSE)</f>
        <v>#N/A</v>
      </c>
      <c r="F82" s="24" t="e">
        <f>VLOOKUP($M82,УЧАСТНИКИ!$A$2:$L$1099,7,FALSE)</f>
        <v>#N/A</v>
      </c>
      <c r="G82" s="25" t="e">
        <f>VLOOKUP($M82,УЧАСТНИКИ!$A$2:$L$1099,11,FALSE)</f>
        <v>#N/A</v>
      </c>
      <c r="H82" s="26"/>
      <c r="I82" s="11">
        <f t="shared" si="4"/>
        <v>0</v>
      </c>
      <c r="J82" s="27" t="str">
        <f t="shared" si="5"/>
        <v>МСМК</v>
      </c>
      <c r="K82" s="25" t="e">
        <f>VLOOKUP($M82,УЧАСТНИКИ!$A$2:$L$1099,9,FALSE)</f>
        <v>#N/A</v>
      </c>
      <c r="L82" s="23" t="e">
        <f>VLOOKUP($M82,УЧАСТНИКИ!$A$2:$L$1099,10,FALSE)</f>
        <v>#N/A</v>
      </c>
    </row>
    <row r="83" spans="1:12" ht="13.2" customHeight="1" x14ac:dyDescent="0.25">
      <c r="A83" s="12"/>
    </row>
    <row r="84" spans="1:12" ht="13.2" customHeight="1" x14ac:dyDescent="0.25">
      <c r="A84" s="12"/>
    </row>
    <row r="85" spans="1:12" ht="13.2" customHeight="1" x14ac:dyDescent="0.25">
      <c r="A85" s="12"/>
    </row>
    <row r="86" spans="1:12" ht="13.2" customHeight="1" x14ac:dyDescent="0.25">
      <c r="A86" s="12"/>
    </row>
    <row r="87" spans="1:12" ht="13.2" customHeight="1" x14ac:dyDescent="0.25">
      <c r="A87" s="12"/>
    </row>
    <row r="88" spans="1:12" ht="13.2" customHeight="1" x14ac:dyDescent="0.25">
      <c r="A88" s="12"/>
    </row>
    <row r="89" spans="1:12" ht="13.2" customHeight="1" x14ac:dyDescent="0.25">
      <c r="A89" s="12"/>
    </row>
    <row r="90" spans="1:12" ht="13.2" customHeight="1" x14ac:dyDescent="0.25">
      <c r="A90" s="12"/>
    </row>
    <row r="91" spans="1:12" ht="13.2" customHeight="1" x14ac:dyDescent="0.25">
      <c r="A91" s="12"/>
    </row>
    <row r="92" spans="1:12" x14ac:dyDescent="0.25">
      <c r="A92" s="12"/>
    </row>
    <row r="93" spans="1:12" x14ac:dyDescent="0.25">
      <c r="A93" s="12"/>
    </row>
    <row r="94" spans="1:12" x14ac:dyDescent="0.25">
      <c r="A94" s="12"/>
    </row>
    <row r="95" spans="1:12" x14ac:dyDescent="0.25">
      <c r="A95" s="12"/>
    </row>
    <row r="96" spans="1:12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13">
    <mergeCell ref="A10:B10"/>
    <mergeCell ref="F10:G10"/>
    <mergeCell ref="A1:L1"/>
    <mergeCell ref="A2:L2"/>
    <mergeCell ref="A3:L3"/>
    <mergeCell ref="A4:L4"/>
    <mergeCell ref="A5:L5"/>
    <mergeCell ref="A9:B9"/>
    <mergeCell ref="F9:G9"/>
    <mergeCell ref="I9:J9"/>
    <mergeCell ref="A6:L6"/>
    <mergeCell ref="A7:L7"/>
    <mergeCell ref="A8:L8"/>
  </mergeCells>
  <printOptions horizontalCentered="1"/>
  <pageMargins left="0.26" right="0.25" top="0.78740157480314965" bottom="0.39370078740157483" header="0.51181102362204722" footer="0.51181102362204722"/>
  <pageSetup paperSize="9" scale="75" orientation="landscape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W100"/>
  <sheetViews>
    <sheetView view="pageBreakPreview" zoomScale="70" zoomScaleNormal="80" zoomScaleSheetLayoutView="70" workbookViewId="0">
      <selection activeCell="G13" sqref="G13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15" style="8" hidden="1" customWidth="1" outlineLevel="1"/>
    <col min="9" max="9" width="9.5546875" style="12" customWidth="1" collapsed="1"/>
    <col min="10" max="10" width="10.5546875" style="8" customWidth="1"/>
    <col min="11" max="11" width="8.44140625" style="16" customWidth="1"/>
    <col min="12" max="12" width="31.44140625" style="8" customWidth="1"/>
    <col min="13" max="14" width="8.33203125" style="8" outlineLevel="1"/>
    <col min="15" max="15" width="9.5546875" style="8" bestFit="1" customWidth="1" outlineLevel="1"/>
    <col min="16" max="23" width="8.33203125" style="8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S1" s="9"/>
      <c r="T1" s="9"/>
      <c r="U1" s="10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S2" s="9"/>
      <c r="T2" s="9"/>
      <c r="U2" s="10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S3" s="9"/>
      <c r="T3" s="9"/>
      <c r="U3" s="10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S4" s="9"/>
      <c r="T4" s="9"/>
      <c r="U4" s="10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S7" s="9"/>
      <c r="T7" s="9"/>
      <c r="U7" s="10"/>
    </row>
    <row r="8" spans="1:23" ht="15.6" x14ac:dyDescent="0.25">
      <c r="A8" s="332" t="s">
        <v>234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S8" s="9"/>
      <c r="T8" s="9"/>
      <c r="U8" s="10"/>
    </row>
    <row r="9" spans="1:23" ht="12.75" customHeight="1" x14ac:dyDescent="0.25">
      <c r="A9" s="323" t="s">
        <v>236</v>
      </c>
      <c r="B9" s="323"/>
      <c r="D9" s="13"/>
      <c r="E9" s="14"/>
      <c r="F9" s="329"/>
      <c r="G9" s="329"/>
      <c r="H9" s="13"/>
      <c r="I9" s="20"/>
      <c r="J9" s="20"/>
      <c r="K9" s="52"/>
      <c r="L9" s="20" t="str">
        <f>d_5</f>
        <v>г. Сочи, ул. Бзугу 2, ст. им. Славы Метревели</v>
      </c>
      <c r="S9" s="9"/>
      <c r="T9" s="9"/>
      <c r="U9" s="10"/>
    </row>
    <row r="10" spans="1:23" ht="13.5" customHeight="1" thickBot="1" x14ac:dyDescent="0.3">
      <c r="A10" s="19" t="s">
        <v>210</v>
      </c>
      <c r="D10" s="13"/>
      <c r="E10" s="13"/>
      <c r="G10" s="137"/>
      <c r="H10" s="13"/>
      <c r="I10" s="271" t="s">
        <v>70</v>
      </c>
      <c r="J10" s="20" t="str">
        <f>d_2</f>
        <v>29.05.2019г.</v>
      </c>
      <c r="K10" s="52">
        <v>0.35416666666666669</v>
      </c>
      <c r="L10" s="19" t="str">
        <f>d_6</f>
        <v>t° +17 вл. 91%</v>
      </c>
      <c r="M10" s="8" t="s">
        <v>14</v>
      </c>
      <c r="O10" s="21" t="s">
        <v>105</v>
      </c>
      <c r="P10" s="21" t="s">
        <v>106</v>
      </c>
      <c r="Q10" s="21" t="s">
        <v>107</v>
      </c>
      <c r="R10" s="21">
        <v>1</v>
      </c>
      <c r="S10" s="21">
        <v>2</v>
      </c>
      <c r="T10" s="21" t="s">
        <v>44</v>
      </c>
      <c r="U10" s="21" t="s">
        <v>108</v>
      </c>
      <c r="V10" s="21" t="s">
        <v>109</v>
      </c>
      <c r="W10" s="21" t="s">
        <v>110</v>
      </c>
    </row>
    <row r="11" spans="1:23" ht="28.95" customHeight="1" thickBot="1" x14ac:dyDescent="0.3">
      <c r="A11" s="44" t="s">
        <v>9</v>
      </c>
      <c r="B11" s="45" t="s">
        <v>58</v>
      </c>
      <c r="C11" s="45" t="s">
        <v>17</v>
      </c>
      <c r="D11" s="45" t="s">
        <v>10</v>
      </c>
      <c r="E11" s="45" t="s">
        <v>90</v>
      </c>
      <c r="F11" s="46" t="s">
        <v>94</v>
      </c>
      <c r="G11" s="43" t="s">
        <v>148</v>
      </c>
      <c r="H11" s="45"/>
      <c r="I11" s="46" t="s">
        <v>18</v>
      </c>
      <c r="J11" s="45" t="s">
        <v>145</v>
      </c>
      <c r="K11" s="45" t="s">
        <v>13</v>
      </c>
      <c r="L11" s="47" t="s">
        <v>146</v>
      </c>
      <c r="O11" s="146">
        <v>32624</v>
      </c>
      <c r="P11" s="146">
        <v>33524</v>
      </c>
      <c r="Q11" s="146">
        <v>34924</v>
      </c>
      <c r="R11" s="146">
        <v>40424</v>
      </c>
      <c r="S11" s="146">
        <v>42324</v>
      </c>
      <c r="T11" s="146">
        <v>44324</v>
      </c>
      <c r="U11" s="146">
        <v>50624</v>
      </c>
      <c r="V11" s="146">
        <v>53224</v>
      </c>
      <c r="W11" s="147">
        <v>60224</v>
      </c>
    </row>
    <row r="12" spans="1:23" ht="13.2" customHeight="1" x14ac:dyDescent="0.25">
      <c r="A12" s="35" t="s">
        <v>42</v>
      </c>
      <c r="B12" s="23" t="e">
        <f>VLOOKUP($M12,УЧАСТНИКИ!$A$2:$L$1099,3,FALSE)</f>
        <v>#N/A</v>
      </c>
      <c r="C12" s="24" t="e">
        <f>VLOOKUP($M12,УЧАСТНИКИ!$A$2:$L$1099,4,FALSE)</f>
        <v>#N/A</v>
      </c>
      <c r="D12" s="24" t="e">
        <f>VLOOKUP($M12,УЧАСТНИКИ!$A$2:$L$1099,8,FALSE)</f>
        <v>#N/A</v>
      </c>
      <c r="E12" s="23" t="e">
        <f>VLOOKUP($M12,УЧАСТНИКИ!$A$2:$L$1099,5,FALSE)</f>
        <v>#N/A</v>
      </c>
      <c r="F12" s="24" t="e">
        <f>VLOOKUP($M12,УЧАСТНИКИ!$A$2:$L$1099,7,FALSE)</f>
        <v>#N/A</v>
      </c>
      <c r="G12" s="25" t="e">
        <f>VLOOKUP($M12,УЧАСТНИКИ!$A$2:$L$1099,11,FALSE)</f>
        <v>#N/A</v>
      </c>
      <c r="H12" s="38">
        <v>20612</v>
      </c>
      <c r="I12" s="11" t="str">
        <f>IF(H12=0,0,CONCATENATE(MID(H12,1,1),":",MID(H12,2,2),",",MID(H12,4,2)))</f>
        <v>2:06,12</v>
      </c>
      <c r="J12" s="27" t="str">
        <f>IF(H12&lt;=$O$11,"МСМК",IF(H12&lt;=$P$11,"МС",IF(H12&lt;=$Q$11,"КМС",IF(H12&lt;=$R$11,"1",IF(H12&lt;=$S$11,"2",IF(H12&lt;=$T$11,"3",IF(H12&lt;=$U$11,"1юн",IF(H12&lt;=$V$11,"2юн",IF(H12&lt;=$W$11,"3юн",IF(H12&gt;$W$11,"б/р"))))))))))</f>
        <v>МСМК</v>
      </c>
      <c r="K12" s="25" t="e">
        <f>VLOOKUP($M12,УЧАСТНИКИ!$A$2:$L$1099,9,FALSE)</f>
        <v>#N/A</v>
      </c>
      <c r="L12" s="23" t="e">
        <f>VLOOKUP($M12,УЧАСТНИКИ!$A$2:$L$1099,10,FALSE)</f>
        <v>#N/A</v>
      </c>
      <c r="M12" s="8" t="s">
        <v>101</v>
      </c>
    </row>
    <row r="13" spans="1:23" x14ac:dyDescent="0.25">
      <c r="A13" s="35" t="s">
        <v>43</v>
      </c>
      <c r="B13" s="23" t="e">
        <f>VLOOKUP($M13,УЧАСТНИКИ!$A$2:$L$1099,3,FALSE)</f>
        <v>#N/A</v>
      </c>
      <c r="C13" s="24" t="e">
        <f>VLOOKUP($M13,УЧАСТНИКИ!$A$2:$L$1099,4,FALSE)</f>
        <v>#N/A</v>
      </c>
      <c r="D13" s="24" t="e">
        <f>VLOOKUP($M13,УЧАСТНИКИ!$A$2:$L$1099,8,FALSE)</f>
        <v>#N/A</v>
      </c>
      <c r="E13" s="23" t="e">
        <f>VLOOKUP($M13,УЧАСТНИКИ!$A$2:$L$1099,5,FALSE)</f>
        <v>#N/A</v>
      </c>
      <c r="F13" s="24" t="e">
        <f>VLOOKUP($M13,УЧАСТНИКИ!$A$2:$L$1099,7,FALSE)</f>
        <v>#N/A</v>
      </c>
      <c r="G13" s="25" t="e">
        <f>VLOOKUP($M13,УЧАСТНИКИ!$A$2:$L$1099,11,FALSE)</f>
        <v>#N/A</v>
      </c>
      <c r="H13" s="26"/>
      <c r="I13" s="11">
        <f t="shared" ref="I13:I35" si="0">IF(H13=0,0,CONCATENATE(MID(H13,1,1),":",MID(H13,2,2),",",MID(H13,4,2)))</f>
        <v>0</v>
      </c>
      <c r="J13" s="27" t="str">
        <f t="shared" ref="J13:J76" si="1">IF(H13&lt;=$O$11,"МСМК",IF(H13&lt;=$P$11,"МС",IF(H13&lt;=$Q$11,"КМС",IF(H13&lt;=$R$11,"1",IF(H13&lt;=$S$11,"2",IF(H13&lt;=$T$11,"3",IF(H13&lt;=$U$11,"1юн",IF(H13&lt;=$V$11,"2юн",IF(H13&lt;=$W$11,"3юн",IF(H13&gt;$W$11,"б/р"))))))))))</f>
        <v>МСМК</v>
      </c>
      <c r="K13" s="25" t="e">
        <f>VLOOKUP($M13,УЧАСТНИКИ!$A$2:$L$1099,9,FALSE)</f>
        <v>#N/A</v>
      </c>
      <c r="L13" s="23" t="e">
        <f>VLOOKUP($M13,УЧАСТНИКИ!$A$2:$L$1099,10,FALSE)</f>
        <v>#N/A</v>
      </c>
    </row>
    <row r="14" spans="1:23" x14ac:dyDescent="0.25">
      <c r="A14" s="35" t="s">
        <v>44</v>
      </c>
      <c r="B14" s="23" t="e">
        <f>VLOOKUP($M14,УЧАСТНИКИ!$A$2:$L$1099,3,FALSE)</f>
        <v>#N/A</v>
      </c>
      <c r="C14" s="24" t="e">
        <f>VLOOKUP($M14,УЧАСТНИКИ!$A$2:$L$1099,4,FALSE)</f>
        <v>#N/A</v>
      </c>
      <c r="D14" s="24" t="e">
        <f>VLOOKUP($M14,УЧАСТНИКИ!$A$2:$L$1099,8,FALSE)</f>
        <v>#N/A</v>
      </c>
      <c r="E14" s="23" t="e">
        <f>VLOOKUP($M14,УЧАСТНИКИ!$A$2:$L$1099,5,FALSE)</f>
        <v>#N/A</v>
      </c>
      <c r="F14" s="24" t="e">
        <f>VLOOKUP($M14,УЧАСТНИКИ!$A$2:$L$1099,7,FALSE)</f>
        <v>#N/A</v>
      </c>
      <c r="G14" s="25" t="e">
        <f>VLOOKUP($M14,УЧАСТНИКИ!$A$2:$L$1099,11,FALSE)</f>
        <v>#N/A</v>
      </c>
      <c r="H14" s="26"/>
      <c r="I14" s="11">
        <f t="shared" si="0"/>
        <v>0</v>
      </c>
      <c r="J14" s="27" t="str">
        <f t="shared" si="1"/>
        <v>МСМК</v>
      </c>
      <c r="K14" s="25" t="e">
        <f>VLOOKUP($M14,УЧАСТНИКИ!$A$2:$L$1099,9,FALSE)</f>
        <v>#N/A</v>
      </c>
      <c r="L14" s="23" t="e">
        <f>VLOOKUP($M14,УЧАСТНИКИ!$A$2:$L$1099,10,FALSE)</f>
        <v>#N/A</v>
      </c>
    </row>
    <row r="15" spans="1:23" x14ac:dyDescent="0.25">
      <c r="A15" s="35" t="s">
        <v>45</v>
      </c>
      <c r="B15" s="23" t="e">
        <f>VLOOKUP($M15,УЧАСТНИКИ!$A$2:$L$1099,3,FALSE)</f>
        <v>#N/A</v>
      </c>
      <c r="C15" s="24" t="e">
        <f>VLOOKUP($M15,УЧАСТНИКИ!$A$2:$L$1099,4,FALSE)</f>
        <v>#N/A</v>
      </c>
      <c r="D15" s="24" t="e">
        <f>VLOOKUP($M15,УЧАСТНИКИ!$A$2:$L$1099,8,FALSE)</f>
        <v>#N/A</v>
      </c>
      <c r="E15" s="23" t="e">
        <f>VLOOKUP($M15,УЧАСТНИКИ!$A$2:$L$1099,5,FALSE)</f>
        <v>#N/A</v>
      </c>
      <c r="F15" s="24" t="e">
        <f>VLOOKUP($M15,УЧАСТНИКИ!$A$2:$L$1099,7,FALSE)</f>
        <v>#N/A</v>
      </c>
      <c r="G15" s="25" t="e">
        <f>VLOOKUP($M15,УЧАСТНИКИ!$A$2:$L$1099,11,FALSE)</f>
        <v>#N/A</v>
      </c>
      <c r="H15" s="26">
        <v>30366</v>
      </c>
      <c r="I15" s="11" t="str">
        <f t="shared" si="0"/>
        <v>3:03,66</v>
      </c>
      <c r="J15" s="27" t="str">
        <f t="shared" si="1"/>
        <v>МСМК</v>
      </c>
      <c r="K15" s="25" t="e">
        <f>VLOOKUP($M15,УЧАСТНИКИ!$A$2:$L$1099,9,FALSE)</f>
        <v>#N/A</v>
      </c>
      <c r="L15" s="23" t="e">
        <f>VLOOKUP($M15,УЧАСТНИКИ!$A$2:$L$1099,10,FALSE)</f>
        <v>#N/A</v>
      </c>
      <c r="M15" s="28"/>
    </row>
    <row r="16" spans="1:23" x14ac:dyDescent="0.25">
      <c r="A16" s="35" t="s">
        <v>46</v>
      </c>
      <c r="B16" s="23" t="e">
        <f>VLOOKUP($M16,УЧАСТНИКИ!$A$2:$L$1099,3,FALSE)</f>
        <v>#N/A</v>
      </c>
      <c r="C16" s="24" t="e">
        <f>VLOOKUP($M16,УЧАСТНИКИ!$A$2:$L$1099,4,FALSE)</f>
        <v>#N/A</v>
      </c>
      <c r="D16" s="24" t="e">
        <f>VLOOKUP($M16,УЧАСТНИКИ!$A$2:$L$1099,8,FALSE)</f>
        <v>#N/A</v>
      </c>
      <c r="E16" s="23" t="e">
        <f>VLOOKUP($M16,УЧАСТНИКИ!$A$2:$L$1099,5,FALSE)</f>
        <v>#N/A</v>
      </c>
      <c r="F16" s="24" t="e">
        <f>VLOOKUP($M16,УЧАСТНИКИ!$A$2:$L$1099,7,FALSE)</f>
        <v>#N/A</v>
      </c>
      <c r="G16" s="25" t="e">
        <f>VLOOKUP($M16,УЧАСТНИКИ!$A$2:$L$1099,11,FALSE)</f>
        <v>#N/A</v>
      </c>
      <c r="H16" s="26"/>
      <c r="I16" s="11">
        <f t="shared" si="0"/>
        <v>0</v>
      </c>
      <c r="J16" s="27" t="str">
        <f t="shared" si="1"/>
        <v>МСМК</v>
      </c>
      <c r="K16" s="25" t="e">
        <f>VLOOKUP($M16,УЧАСТНИКИ!$A$2:$L$1099,9,FALSE)</f>
        <v>#N/A</v>
      </c>
      <c r="L16" s="23" t="e">
        <f>VLOOKUP($M16,УЧАСТНИКИ!$A$2:$L$1099,10,FALSE)</f>
        <v>#N/A</v>
      </c>
      <c r="M16" s="28"/>
    </row>
    <row r="17" spans="1:13" x14ac:dyDescent="0.25">
      <c r="A17" s="35" t="s">
        <v>47</v>
      </c>
      <c r="B17" s="23" t="e">
        <f>VLOOKUP($M17,УЧАСТНИКИ!$A$2:$L$1099,3,FALSE)</f>
        <v>#N/A</v>
      </c>
      <c r="C17" s="24" t="e">
        <f>VLOOKUP($M17,УЧАСТНИКИ!$A$2:$L$1099,4,FALSE)</f>
        <v>#N/A</v>
      </c>
      <c r="D17" s="24" t="e">
        <f>VLOOKUP($M17,УЧАСТНИКИ!$A$2:$L$1099,8,FALSE)</f>
        <v>#N/A</v>
      </c>
      <c r="E17" s="23" t="e">
        <f>VLOOKUP($M17,УЧАСТНИКИ!$A$2:$L$1099,5,FALSE)</f>
        <v>#N/A</v>
      </c>
      <c r="F17" s="24" t="e">
        <f>VLOOKUP($M17,УЧАСТНИКИ!$A$2:$L$1099,7,FALSE)</f>
        <v>#N/A</v>
      </c>
      <c r="G17" s="25" t="e">
        <f>VLOOKUP($M17,УЧАСТНИКИ!$A$2:$L$1099,11,FALSE)</f>
        <v>#N/A</v>
      </c>
      <c r="H17" s="26">
        <v>34316</v>
      </c>
      <c r="I17" s="11" t="str">
        <f t="shared" si="0"/>
        <v>3:43,16</v>
      </c>
      <c r="J17" s="27" t="str">
        <f t="shared" si="1"/>
        <v>КМС</v>
      </c>
      <c r="K17" s="25" t="e">
        <f>VLOOKUP($M17,УЧАСТНИКИ!$A$2:$L$1099,9,FALSE)</f>
        <v>#N/A</v>
      </c>
      <c r="L17" s="23" t="e">
        <f>VLOOKUP($M17,УЧАСТНИКИ!$A$2:$L$1099,10,FALSE)</f>
        <v>#N/A</v>
      </c>
      <c r="M17" s="28"/>
    </row>
    <row r="18" spans="1:13" x14ac:dyDescent="0.25">
      <c r="A18" s="35" t="s">
        <v>48</v>
      </c>
      <c r="B18" s="23" t="e">
        <f>VLOOKUP($M18,УЧАСТНИКИ!$A$2:$L$1099,3,FALSE)</f>
        <v>#N/A</v>
      </c>
      <c r="C18" s="24" t="e">
        <f>VLOOKUP($M18,УЧАСТНИКИ!$A$2:$L$1099,4,FALSE)</f>
        <v>#N/A</v>
      </c>
      <c r="D18" s="24" t="e">
        <f>VLOOKUP($M18,УЧАСТНИКИ!$A$2:$L$1099,8,FALSE)</f>
        <v>#N/A</v>
      </c>
      <c r="E18" s="23" t="e">
        <f>VLOOKUP($M18,УЧАСТНИКИ!$A$2:$L$1099,5,FALSE)</f>
        <v>#N/A</v>
      </c>
      <c r="F18" s="24" t="e">
        <f>VLOOKUP($M18,УЧАСТНИКИ!$A$2:$L$1099,7,FALSE)</f>
        <v>#N/A</v>
      </c>
      <c r="G18" s="25" t="e">
        <f>VLOOKUP($M18,УЧАСТНИКИ!$A$2:$L$1099,11,FALSE)</f>
        <v>#N/A</v>
      </c>
      <c r="H18" s="26">
        <v>30815</v>
      </c>
      <c r="I18" s="11" t="str">
        <f t="shared" si="0"/>
        <v>3:08,15</v>
      </c>
      <c r="J18" s="27" t="str">
        <f t="shared" si="1"/>
        <v>МСМК</v>
      </c>
      <c r="K18" s="25" t="e">
        <f>VLOOKUP($M18,УЧАСТНИКИ!$A$2:$L$1099,9,FALSE)</f>
        <v>#N/A</v>
      </c>
      <c r="L18" s="23" t="e">
        <f>VLOOKUP($M18,УЧАСТНИКИ!$A$2:$L$1099,10,FALSE)</f>
        <v>#N/A</v>
      </c>
      <c r="M18" s="28"/>
    </row>
    <row r="19" spans="1:13" x14ac:dyDescent="0.25">
      <c r="A19" s="35" t="s">
        <v>71</v>
      </c>
      <c r="B19" s="23" t="e">
        <f>VLOOKUP($M19,УЧАСТНИКИ!$A$2:$L$1099,3,FALSE)</f>
        <v>#N/A</v>
      </c>
      <c r="C19" s="24" t="e">
        <f>VLOOKUP($M19,УЧАСТНИКИ!$A$2:$L$1099,4,FALSE)</f>
        <v>#N/A</v>
      </c>
      <c r="D19" s="24" t="e">
        <f>VLOOKUP($M19,УЧАСТНИКИ!$A$2:$L$1099,8,FALSE)</f>
        <v>#N/A</v>
      </c>
      <c r="E19" s="23" t="e">
        <f>VLOOKUP($M19,УЧАСТНИКИ!$A$2:$L$1099,5,FALSE)</f>
        <v>#N/A</v>
      </c>
      <c r="F19" s="24" t="e">
        <f>VLOOKUP($M19,УЧАСТНИКИ!$A$2:$L$1099,7,FALSE)</f>
        <v>#N/A</v>
      </c>
      <c r="G19" s="25" t="e">
        <f>VLOOKUP($M19,УЧАСТНИКИ!$A$2:$L$1099,11,FALSE)</f>
        <v>#N/A</v>
      </c>
      <c r="H19" s="26">
        <v>10015</v>
      </c>
      <c r="I19" s="11" t="str">
        <f t="shared" si="0"/>
        <v>1:00,15</v>
      </c>
      <c r="J19" s="27" t="str">
        <f t="shared" si="1"/>
        <v>МСМК</v>
      </c>
      <c r="K19" s="25" t="e">
        <f>VLOOKUP($M19,УЧАСТНИКИ!$A$2:$L$1099,9,FALSE)</f>
        <v>#N/A</v>
      </c>
      <c r="L19" s="23" t="e">
        <f>VLOOKUP($M19,УЧАСТНИКИ!$A$2:$L$1099,10,FALSE)</f>
        <v>#N/A</v>
      </c>
      <c r="M19" s="28"/>
    </row>
    <row r="20" spans="1:13" x14ac:dyDescent="0.25">
      <c r="A20" s="35" t="s">
        <v>78</v>
      </c>
      <c r="B20" s="23" t="e">
        <f>VLOOKUP($M20,УЧАСТНИКИ!$A$2:$L$1099,3,FALSE)</f>
        <v>#N/A</v>
      </c>
      <c r="C20" s="24" t="e">
        <f>VLOOKUP($M20,УЧАСТНИКИ!$A$2:$L$1099,4,FALSE)</f>
        <v>#N/A</v>
      </c>
      <c r="D20" s="24" t="e">
        <f>VLOOKUP($M20,УЧАСТНИКИ!$A$2:$L$1099,8,FALSE)</f>
        <v>#N/A</v>
      </c>
      <c r="E20" s="23" t="e">
        <f>VLOOKUP($M20,УЧАСТНИКИ!$A$2:$L$1099,5,FALSE)</f>
        <v>#N/A</v>
      </c>
      <c r="F20" s="24" t="e">
        <f>VLOOKUP($M20,УЧАСТНИКИ!$A$2:$L$1099,7,FALSE)</f>
        <v>#N/A</v>
      </c>
      <c r="G20" s="25" t="e">
        <f>VLOOKUP($M20,УЧАСТНИКИ!$A$2:$L$1099,11,FALSE)</f>
        <v>#N/A</v>
      </c>
      <c r="H20" s="26"/>
      <c r="I20" s="11">
        <f t="shared" si="0"/>
        <v>0</v>
      </c>
      <c r="J20" s="27" t="str">
        <f t="shared" si="1"/>
        <v>МСМК</v>
      </c>
      <c r="K20" s="25" t="e">
        <f>VLOOKUP($M20,УЧАСТНИКИ!$A$2:$L$1099,9,FALSE)</f>
        <v>#N/A</v>
      </c>
      <c r="L20" s="23" t="e">
        <f>VLOOKUP($M20,УЧАСТНИКИ!$A$2:$L$1099,10,FALSE)</f>
        <v>#N/A</v>
      </c>
    </row>
    <row r="21" spans="1:13" x14ac:dyDescent="0.25">
      <c r="A21" s="35" t="s">
        <v>77</v>
      </c>
      <c r="B21" s="23" t="e">
        <f>VLOOKUP($M21,УЧАСТНИКИ!$A$2:$L$1099,3,FALSE)</f>
        <v>#N/A</v>
      </c>
      <c r="C21" s="24" t="e">
        <f>VLOOKUP($M21,УЧАСТНИКИ!$A$2:$L$1099,4,FALSE)</f>
        <v>#N/A</v>
      </c>
      <c r="D21" s="24" t="e">
        <f>VLOOKUP($M21,УЧАСТНИКИ!$A$2:$L$1099,8,FALSE)</f>
        <v>#N/A</v>
      </c>
      <c r="E21" s="23" t="e">
        <f>VLOOKUP($M21,УЧАСТНИКИ!$A$2:$L$1099,5,FALSE)</f>
        <v>#N/A</v>
      </c>
      <c r="F21" s="24" t="e">
        <f>VLOOKUP($M21,УЧАСТНИКИ!$A$2:$L$1099,7,FALSE)</f>
        <v>#N/A</v>
      </c>
      <c r="G21" s="25" t="e">
        <f>VLOOKUP($M21,УЧАСТНИКИ!$A$2:$L$1099,11,FALSE)</f>
        <v>#N/A</v>
      </c>
      <c r="H21" s="26"/>
      <c r="I21" s="11">
        <f t="shared" si="0"/>
        <v>0</v>
      </c>
      <c r="J21" s="27" t="str">
        <f t="shared" si="1"/>
        <v>МСМК</v>
      </c>
      <c r="K21" s="25" t="e">
        <f>VLOOKUP($M21,УЧАСТНИКИ!$A$2:$L$1099,9,FALSE)</f>
        <v>#N/A</v>
      </c>
      <c r="L21" s="23" t="e">
        <f>VLOOKUP($M21,УЧАСТНИКИ!$A$2:$L$1099,10,FALSE)</f>
        <v>#N/A</v>
      </c>
    </row>
    <row r="22" spans="1:13" x14ac:dyDescent="0.25">
      <c r="A22" s="35" t="s">
        <v>76</v>
      </c>
      <c r="B22" s="23" t="e">
        <f>VLOOKUP($M22,УЧАСТНИКИ!$A$2:$L$1099,3,FALSE)</f>
        <v>#N/A</v>
      </c>
      <c r="C22" s="24" t="e">
        <f>VLOOKUP($M22,УЧАСТНИКИ!$A$2:$L$1099,4,FALSE)</f>
        <v>#N/A</v>
      </c>
      <c r="D22" s="24" t="e">
        <f>VLOOKUP($M22,УЧАСТНИКИ!$A$2:$L$1099,8,FALSE)</f>
        <v>#N/A</v>
      </c>
      <c r="E22" s="23" t="e">
        <f>VLOOKUP($M22,УЧАСТНИКИ!$A$2:$L$1099,5,FALSE)</f>
        <v>#N/A</v>
      </c>
      <c r="F22" s="24" t="e">
        <f>VLOOKUP($M22,УЧАСТНИКИ!$A$2:$L$1099,7,FALSE)</f>
        <v>#N/A</v>
      </c>
      <c r="G22" s="25" t="e">
        <f>VLOOKUP($M22,УЧАСТНИКИ!$A$2:$L$1099,11,FALSE)</f>
        <v>#N/A</v>
      </c>
      <c r="H22" s="26"/>
      <c r="I22" s="11">
        <f t="shared" si="0"/>
        <v>0</v>
      </c>
      <c r="J22" s="27" t="str">
        <f t="shared" si="1"/>
        <v>МСМК</v>
      </c>
      <c r="K22" s="25" t="e">
        <f>VLOOKUP($M22,УЧАСТНИКИ!$A$2:$L$1099,9,FALSE)</f>
        <v>#N/A</v>
      </c>
      <c r="L22" s="23" t="e">
        <f>VLOOKUP($M22,УЧАСТНИКИ!$A$2:$L$1099,10,FALSE)</f>
        <v>#N/A</v>
      </c>
    </row>
    <row r="23" spans="1:13" x14ac:dyDescent="0.25">
      <c r="A23" s="35" t="s">
        <v>75</v>
      </c>
      <c r="B23" s="23" t="e">
        <f>VLOOKUP($M23,УЧАСТНИКИ!$A$2:$L$1099,3,FALSE)</f>
        <v>#N/A</v>
      </c>
      <c r="C23" s="24" t="e">
        <f>VLOOKUP($M23,УЧАСТНИКИ!$A$2:$L$1099,4,FALSE)</f>
        <v>#N/A</v>
      </c>
      <c r="D23" s="24" t="e">
        <f>VLOOKUP($M23,УЧАСТНИКИ!$A$2:$L$1099,8,FALSE)</f>
        <v>#N/A</v>
      </c>
      <c r="E23" s="23" t="e">
        <f>VLOOKUP($M23,УЧАСТНИКИ!$A$2:$L$1099,5,FALSE)</f>
        <v>#N/A</v>
      </c>
      <c r="F23" s="24" t="e">
        <f>VLOOKUP($M23,УЧАСТНИКИ!$A$2:$L$1099,7,FALSE)</f>
        <v>#N/A</v>
      </c>
      <c r="G23" s="25" t="e">
        <f>VLOOKUP($M23,УЧАСТНИКИ!$A$2:$L$1099,11,FALSE)</f>
        <v>#N/A</v>
      </c>
      <c r="H23" s="26"/>
      <c r="I23" s="11">
        <f t="shared" si="0"/>
        <v>0</v>
      </c>
      <c r="J23" s="27" t="str">
        <f t="shared" si="1"/>
        <v>МСМК</v>
      </c>
      <c r="K23" s="25" t="e">
        <f>VLOOKUP($M23,УЧАСТНИКИ!$A$2:$L$1099,9,FALSE)</f>
        <v>#N/A</v>
      </c>
      <c r="L23" s="23" t="e">
        <f>VLOOKUP($M23,УЧАСТНИКИ!$A$2:$L$1099,10,FALSE)</f>
        <v>#N/A</v>
      </c>
    </row>
    <row r="24" spans="1:13" x14ac:dyDescent="0.25">
      <c r="A24" s="35" t="s">
        <v>74</v>
      </c>
      <c r="B24" s="23" t="e">
        <f>VLOOKUP($M24,УЧАСТНИКИ!$A$2:$L$1099,3,FALSE)</f>
        <v>#N/A</v>
      </c>
      <c r="C24" s="24" t="e">
        <f>VLOOKUP($M24,УЧАСТНИКИ!$A$2:$L$1099,4,FALSE)</f>
        <v>#N/A</v>
      </c>
      <c r="D24" s="24" t="e">
        <f>VLOOKUP($M24,УЧАСТНИКИ!$A$2:$L$1099,8,FALSE)</f>
        <v>#N/A</v>
      </c>
      <c r="E24" s="23" t="e">
        <f>VLOOKUP($M24,УЧАСТНИКИ!$A$2:$L$1099,5,FALSE)</f>
        <v>#N/A</v>
      </c>
      <c r="F24" s="24" t="e">
        <f>VLOOKUP($M24,УЧАСТНИКИ!$A$2:$L$1099,7,FALSE)</f>
        <v>#N/A</v>
      </c>
      <c r="G24" s="25" t="e">
        <f>VLOOKUP($M24,УЧАСТНИКИ!$A$2:$L$1099,11,FALSE)</f>
        <v>#N/A</v>
      </c>
      <c r="H24" s="26"/>
      <c r="I24" s="11">
        <f t="shared" si="0"/>
        <v>0</v>
      </c>
      <c r="J24" s="27" t="str">
        <f t="shared" si="1"/>
        <v>МСМК</v>
      </c>
      <c r="K24" s="25" t="e">
        <f>VLOOKUP($M24,УЧАСТНИКИ!$A$2:$L$1099,9,FALSE)</f>
        <v>#N/A</v>
      </c>
      <c r="L24" s="23" t="e">
        <f>VLOOKUP($M24,УЧАСТНИКИ!$A$2:$L$1099,10,FALSE)</f>
        <v>#N/A</v>
      </c>
    </row>
    <row r="25" spans="1:13" x14ac:dyDescent="0.25">
      <c r="A25" s="35" t="s">
        <v>73</v>
      </c>
      <c r="B25" s="23" t="e">
        <f>VLOOKUP($M25,УЧАСТНИКИ!$A$2:$L$1099,3,FALSE)</f>
        <v>#N/A</v>
      </c>
      <c r="C25" s="24" t="e">
        <f>VLOOKUP($M25,УЧАСТНИКИ!$A$2:$L$1099,4,FALSE)</f>
        <v>#N/A</v>
      </c>
      <c r="D25" s="24" t="e">
        <f>VLOOKUP($M25,УЧАСТНИКИ!$A$2:$L$1099,8,FALSE)</f>
        <v>#N/A</v>
      </c>
      <c r="E25" s="23" t="e">
        <f>VLOOKUP($M25,УЧАСТНИКИ!$A$2:$L$1099,5,FALSE)</f>
        <v>#N/A</v>
      </c>
      <c r="F25" s="24" t="e">
        <f>VLOOKUP($M25,УЧАСТНИКИ!$A$2:$L$1099,7,FALSE)</f>
        <v>#N/A</v>
      </c>
      <c r="G25" s="25" t="e">
        <f>VLOOKUP($M25,УЧАСТНИКИ!$A$2:$L$1099,11,FALSE)</f>
        <v>#N/A</v>
      </c>
      <c r="H25" s="26"/>
      <c r="I25" s="11">
        <f t="shared" si="0"/>
        <v>0</v>
      </c>
      <c r="J25" s="27" t="str">
        <f t="shared" si="1"/>
        <v>МСМК</v>
      </c>
      <c r="K25" s="25" t="e">
        <f>VLOOKUP($M25,УЧАСТНИКИ!$A$2:$L$1099,9,FALSE)</f>
        <v>#N/A</v>
      </c>
      <c r="L25" s="23" t="e">
        <f>VLOOKUP($M25,УЧАСТНИКИ!$A$2:$L$1099,10,FALSE)</f>
        <v>#N/A</v>
      </c>
    </row>
    <row r="26" spans="1:13" x14ac:dyDescent="0.25">
      <c r="A26" s="35" t="s">
        <v>72</v>
      </c>
      <c r="B26" s="23" t="e">
        <f>VLOOKUP($M26,УЧАСТНИКИ!$A$2:$L$1099,3,FALSE)</f>
        <v>#N/A</v>
      </c>
      <c r="C26" s="24" t="e">
        <f>VLOOKUP($M26,УЧАСТНИКИ!$A$2:$L$1099,4,FALSE)</f>
        <v>#N/A</v>
      </c>
      <c r="D26" s="24" t="e">
        <f>VLOOKUP($M26,УЧАСТНИКИ!$A$2:$L$1099,8,FALSE)</f>
        <v>#N/A</v>
      </c>
      <c r="E26" s="23" t="e">
        <f>VLOOKUP($M26,УЧАСТНИКИ!$A$2:$L$1099,5,FALSE)</f>
        <v>#N/A</v>
      </c>
      <c r="F26" s="24" t="e">
        <f>VLOOKUP($M26,УЧАСТНИКИ!$A$2:$L$1099,7,FALSE)</f>
        <v>#N/A</v>
      </c>
      <c r="G26" s="25" t="e">
        <f>VLOOKUP($M26,УЧАСТНИКИ!$A$2:$L$1099,11,FALSE)</f>
        <v>#N/A</v>
      </c>
      <c r="H26" s="26"/>
      <c r="I26" s="11">
        <f t="shared" si="0"/>
        <v>0</v>
      </c>
      <c r="J26" s="27" t="str">
        <f t="shared" si="1"/>
        <v>МСМК</v>
      </c>
      <c r="K26" s="25" t="e">
        <f>VLOOKUP($M26,УЧАСТНИКИ!$A$2:$L$1099,9,FALSE)</f>
        <v>#N/A</v>
      </c>
      <c r="L26" s="23" t="e">
        <f>VLOOKUP($M26,УЧАСТНИКИ!$A$2:$L$1099,10,FALSE)</f>
        <v>#N/A</v>
      </c>
    </row>
    <row r="27" spans="1:13" x14ac:dyDescent="0.25">
      <c r="A27" s="35" t="s">
        <v>79</v>
      </c>
      <c r="B27" s="23" t="e">
        <f>VLOOKUP($M27,УЧАСТНИКИ!$A$2:$L$1099,3,FALSE)</f>
        <v>#N/A</v>
      </c>
      <c r="C27" s="24" t="e">
        <f>VLOOKUP($M27,УЧАСТНИКИ!$A$2:$L$1099,4,FALSE)</f>
        <v>#N/A</v>
      </c>
      <c r="D27" s="24" t="e">
        <f>VLOOKUP($M27,УЧАСТНИКИ!$A$2:$L$1099,8,FALSE)</f>
        <v>#N/A</v>
      </c>
      <c r="E27" s="23" t="e">
        <f>VLOOKUP($M27,УЧАСТНИКИ!$A$2:$L$1099,5,FALSE)</f>
        <v>#N/A</v>
      </c>
      <c r="F27" s="24" t="e">
        <f>VLOOKUP($M27,УЧАСТНИКИ!$A$2:$L$1099,7,FALSE)</f>
        <v>#N/A</v>
      </c>
      <c r="G27" s="25" t="e">
        <f>VLOOKUP($M27,УЧАСТНИКИ!$A$2:$L$1099,11,FALSE)</f>
        <v>#N/A</v>
      </c>
      <c r="H27" s="26"/>
      <c r="I27" s="11">
        <f t="shared" si="0"/>
        <v>0</v>
      </c>
      <c r="J27" s="27" t="str">
        <f t="shared" si="1"/>
        <v>МСМК</v>
      </c>
      <c r="K27" s="25" t="e">
        <f>VLOOKUP($M27,УЧАСТНИКИ!$A$2:$L$1099,9,FALSE)</f>
        <v>#N/A</v>
      </c>
      <c r="L27" s="23" t="e">
        <f>VLOOKUP($M27,УЧАСТНИКИ!$A$2:$L$1099,10,FALSE)</f>
        <v>#N/A</v>
      </c>
    </row>
    <row r="28" spans="1:13" x14ac:dyDescent="0.25">
      <c r="A28" s="35" t="s">
        <v>80</v>
      </c>
      <c r="B28" s="23" t="e">
        <f>VLOOKUP($M28,УЧАСТНИКИ!$A$2:$L$1099,3,FALSE)</f>
        <v>#N/A</v>
      </c>
      <c r="C28" s="24" t="e">
        <f>VLOOKUP($M28,УЧАСТНИКИ!$A$2:$L$1099,4,FALSE)</f>
        <v>#N/A</v>
      </c>
      <c r="D28" s="24" t="e">
        <f>VLOOKUP($M28,УЧАСТНИКИ!$A$2:$L$1099,8,FALSE)</f>
        <v>#N/A</v>
      </c>
      <c r="E28" s="23" t="e">
        <f>VLOOKUP($M28,УЧАСТНИКИ!$A$2:$L$1099,5,FALSE)</f>
        <v>#N/A</v>
      </c>
      <c r="F28" s="24" t="e">
        <f>VLOOKUP($M28,УЧАСТНИКИ!$A$2:$L$1099,7,FALSE)</f>
        <v>#N/A</v>
      </c>
      <c r="G28" s="25" t="e">
        <f>VLOOKUP($M28,УЧАСТНИКИ!$A$2:$L$1099,11,FALSE)</f>
        <v>#N/A</v>
      </c>
      <c r="H28" s="26"/>
      <c r="I28" s="11">
        <f t="shared" si="0"/>
        <v>0</v>
      </c>
      <c r="J28" s="27" t="str">
        <f t="shared" si="1"/>
        <v>МСМК</v>
      </c>
      <c r="K28" s="25" t="e">
        <f>VLOOKUP($M28,УЧАСТНИКИ!$A$2:$L$1099,9,FALSE)</f>
        <v>#N/A</v>
      </c>
      <c r="L28" s="23" t="e">
        <f>VLOOKUP($M28,УЧАСТНИКИ!$A$2:$L$1099,10,FALSE)</f>
        <v>#N/A</v>
      </c>
    </row>
    <row r="29" spans="1:13" x14ac:dyDescent="0.25">
      <c r="A29" s="35" t="s">
        <v>81</v>
      </c>
      <c r="B29" s="23" t="e">
        <f>VLOOKUP($M29,УЧАСТНИКИ!$A$2:$L$1099,3,FALSE)</f>
        <v>#N/A</v>
      </c>
      <c r="C29" s="24" t="e">
        <f>VLOOKUP($M29,УЧАСТНИКИ!$A$2:$L$1099,4,FALSE)</f>
        <v>#N/A</v>
      </c>
      <c r="D29" s="24" t="e">
        <f>VLOOKUP($M29,УЧАСТНИКИ!$A$2:$L$1099,8,FALSE)</f>
        <v>#N/A</v>
      </c>
      <c r="E29" s="23" t="e">
        <f>VLOOKUP($M29,УЧАСТНИКИ!$A$2:$L$1099,5,FALSE)</f>
        <v>#N/A</v>
      </c>
      <c r="F29" s="24" t="e">
        <f>VLOOKUP($M29,УЧАСТНИКИ!$A$2:$L$1099,7,FALSE)</f>
        <v>#N/A</v>
      </c>
      <c r="G29" s="25" t="e">
        <f>VLOOKUP($M29,УЧАСТНИКИ!$A$2:$L$1099,11,FALSE)</f>
        <v>#N/A</v>
      </c>
      <c r="H29" s="26"/>
      <c r="I29" s="11">
        <f t="shared" si="0"/>
        <v>0</v>
      </c>
      <c r="J29" s="27" t="str">
        <f t="shared" si="1"/>
        <v>МСМК</v>
      </c>
      <c r="K29" s="25" t="e">
        <f>VLOOKUP($M29,УЧАСТНИКИ!$A$2:$L$1099,9,FALSE)</f>
        <v>#N/A</v>
      </c>
      <c r="L29" s="23" t="e">
        <f>VLOOKUP($M29,УЧАСТНИКИ!$A$2:$L$1099,10,FALSE)</f>
        <v>#N/A</v>
      </c>
    </row>
    <row r="30" spans="1:13" x14ac:dyDescent="0.25">
      <c r="A30" s="35" t="s">
        <v>82</v>
      </c>
      <c r="B30" s="23" t="e">
        <f>VLOOKUP($M30,УЧАСТНИКИ!$A$2:$L$1099,3,FALSE)</f>
        <v>#N/A</v>
      </c>
      <c r="C30" s="24" t="e">
        <f>VLOOKUP($M30,УЧАСТНИКИ!$A$2:$L$1099,4,FALSE)</f>
        <v>#N/A</v>
      </c>
      <c r="D30" s="24" t="e">
        <f>VLOOKUP($M30,УЧАСТНИКИ!$A$2:$L$1099,8,FALSE)</f>
        <v>#N/A</v>
      </c>
      <c r="E30" s="23" t="e">
        <f>VLOOKUP($M30,УЧАСТНИКИ!$A$2:$L$1099,5,FALSE)</f>
        <v>#N/A</v>
      </c>
      <c r="F30" s="24" t="e">
        <f>VLOOKUP($M30,УЧАСТНИКИ!$A$2:$L$1099,7,FALSE)</f>
        <v>#N/A</v>
      </c>
      <c r="G30" s="25" t="e">
        <f>VLOOKUP($M30,УЧАСТНИКИ!$A$2:$L$1099,11,FALSE)</f>
        <v>#N/A</v>
      </c>
      <c r="H30" s="26"/>
      <c r="I30" s="11">
        <f t="shared" si="0"/>
        <v>0</v>
      </c>
      <c r="J30" s="27" t="str">
        <f t="shared" si="1"/>
        <v>МСМК</v>
      </c>
      <c r="K30" s="25" t="e">
        <f>VLOOKUP($M30,УЧАСТНИКИ!$A$2:$L$1099,9,FALSE)</f>
        <v>#N/A</v>
      </c>
      <c r="L30" s="23" t="e">
        <f>VLOOKUP($M30,УЧАСТНИКИ!$A$2:$L$1099,10,FALSE)</f>
        <v>#N/A</v>
      </c>
    </row>
    <row r="31" spans="1:13" x14ac:dyDescent="0.25">
      <c r="A31" s="35" t="s">
        <v>83</v>
      </c>
      <c r="B31" s="23" t="e">
        <f>VLOOKUP($M31,УЧАСТНИКИ!$A$2:$L$1099,3,FALSE)</f>
        <v>#N/A</v>
      </c>
      <c r="C31" s="24" t="e">
        <f>VLOOKUP($M31,УЧАСТНИКИ!$A$2:$L$1099,4,FALSE)</f>
        <v>#N/A</v>
      </c>
      <c r="D31" s="24" t="e">
        <f>VLOOKUP($M31,УЧАСТНИКИ!$A$2:$L$1099,8,FALSE)</f>
        <v>#N/A</v>
      </c>
      <c r="E31" s="23" t="e">
        <f>VLOOKUP($M31,УЧАСТНИКИ!$A$2:$L$1099,5,FALSE)</f>
        <v>#N/A</v>
      </c>
      <c r="F31" s="24" t="e">
        <f>VLOOKUP($M31,УЧАСТНИКИ!$A$2:$L$1099,7,FALSE)</f>
        <v>#N/A</v>
      </c>
      <c r="G31" s="25" t="e">
        <f>VLOOKUP($M31,УЧАСТНИКИ!$A$2:$L$1099,11,FALSE)</f>
        <v>#N/A</v>
      </c>
      <c r="H31" s="26"/>
      <c r="I31" s="11">
        <f t="shared" si="0"/>
        <v>0</v>
      </c>
      <c r="J31" s="27" t="str">
        <f t="shared" si="1"/>
        <v>МСМК</v>
      </c>
      <c r="K31" s="25" t="e">
        <f>VLOOKUP($M31,УЧАСТНИКИ!$A$2:$L$1099,9,FALSE)</f>
        <v>#N/A</v>
      </c>
      <c r="L31" s="23" t="e">
        <f>VLOOKUP($M31,УЧАСТНИКИ!$A$2:$L$1099,10,FALSE)</f>
        <v>#N/A</v>
      </c>
    </row>
    <row r="32" spans="1:13" x14ac:dyDescent="0.25">
      <c r="A32" s="35" t="s">
        <v>84</v>
      </c>
      <c r="B32" s="23" t="e">
        <f>VLOOKUP($M32,УЧАСТНИКИ!$A$2:$L$1099,3,FALSE)</f>
        <v>#N/A</v>
      </c>
      <c r="C32" s="24" t="e">
        <f>VLOOKUP($M32,УЧАСТНИКИ!$A$2:$L$1099,4,FALSE)</f>
        <v>#N/A</v>
      </c>
      <c r="D32" s="24" t="e">
        <f>VLOOKUP($M32,УЧАСТНИКИ!$A$2:$L$1099,8,FALSE)</f>
        <v>#N/A</v>
      </c>
      <c r="E32" s="23" t="e">
        <f>VLOOKUP($M32,УЧАСТНИКИ!$A$2:$L$1099,5,FALSE)</f>
        <v>#N/A</v>
      </c>
      <c r="F32" s="24" t="e">
        <f>VLOOKUP($M32,УЧАСТНИКИ!$A$2:$L$1099,7,FALSE)</f>
        <v>#N/A</v>
      </c>
      <c r="G32" s="25" t="e">
        <f>VLOOKUP($M32,УЧАСТНИКИ!$A$2:$L$1099,11,FALSE)</f>
        <v>#N/A</v>
      </c>
      <c r="H32" s="26"/>
      <c r="I32" s="11">
        <f t="shared" si="0"/>
        <v>0</v>
      </c>
      <c r="J32" s="27" t="str">
        <f t="shared" si="1"/>
        <v>МСМК</v>
      </c>
      <c r="K32" s="25" t="e">
        <f>VLOOKUP($M32,УЧАСТНИКИ!$A$2:$L$1099,9,FALSE)</f>
        <v>#N/A</v>
      </c>
      <c r="L32" s="23" t="e">
        <f>VLOOKUP($M32,УЧАСТНИКИ!$A$2:$L$1099,10,FALSE)</f>
        <v>#N/A</v>
      </c>
    </row>
    <row r="33" spans="1:12" x14ac:dyDescent="0.25">
      <c r="A33" s="35" t="s">
        <v>28</v>
      </c>
      <c r="B33" s="23" t="e">
        <f>VLOOKUP($M33,УЧАСТНИКИ!$A$2:$L$1099,3,FALSE)</f>
        <v>#N/A</v>
      </c>
      <c r="C33" s="24" t="e">
        <f>VLOOKUP($M33,УЧАСТНИКИ!$A$2:$L$1099,4,FALSE)</f>
        <v>#N/A</v>
      </c>
      <c r="D33" s="24" t="e">
        <f>VLOOKUP($M33,УЧАСТНИКИ!$A$2:$L$1099,8,FALSE)</f>
        <v>#N/A</v>
      </c>
      <c r="E33" s="23" t="e">
        <f>VLOOKUP($M33,УЧАСТНИКИ!$A$2:$L$1099,5,FALSE)</f>
        <v>#N/A</v>
      </c>
      <c r="F33" s="24" t="e">
        <f>VLOOKUP($M33,УЧАСТНИКИ!$A$2:$L$1099,7,FALSE)</f>
        <v>#N/A</v>
      </c>
      <c r="G33" s="25" t="e">
        <f>VLOOKUP($M33,УЧАСТНИКИ!$A$2:$L$1099,11,FALSE)</f>
        <v>#N/A</v>
      </c>
      <c r="H33" s="26"/>
      <c r="I33" s="11">
        <f t="shared" si="0"/>
        <v>0</v>
      </c>
      <c r="J33" s="27" t="str">
        <f t="shared" si="1"/>
        <v>МСМК</v>
      </c>
      <c r="K33" s="25" t="e">
        <f>VLOOKUP($M33,УЧАСТНИКИ!$A$2:$L$1099,9,FALSE)</f>
        <v>#N/A</v>
      </c>
      <c r="L33" s="23" t="e">
        <f>VLOOKUP($M33,УЧАСТНИКИ!$A$2:$L$1099,10,FALSE)</f>
        <v>#N/A</v>
      </c>
    </row>
    <row r="34" spans="1:12" x14ac:dyDescent="0.25">
      <c r="A34" s="35" t="s">
        <v>122</v>
      </c>
      <c r="B34" s="23" t="e">
        <f>VLOOKUP($M34,УЧАСТНИКИ!$A$2:$L$1099,3,FALSE)</f>
        <v>#N/A</v>
      </c>
      <c r="C34" s="24" t="e">
        <f>VLOOKUP($M34,УЧАСТНИКИ!$A$2:$L$1099,4,FALSE)</f>
        <v>#N/A</v>
      </c>
      <c r="D34" s="24" t="e">
        <f>VLOOKUP($M34,УЧАСТНИКИ!$A$2:$L$1099,8,FALSE)</f>
        <v>#N/A</v>
      </c>
      <c r="E34" s="23" t="e">
        <f>VLOOKUP($M34,УЧАСТНИКИ!$A$2:$L$1099,5,FALSE)</f>
        <v>#N/A</v>
      </c>
      <c r="F34" s="24" t="e">
        <f>VLOOKUP($M34,УЧАСТНИКИ!$A$2:$L$1099,7,FALSE)</f>
        <v>#N/A</v>
      </c>
      <c r="G34" s="25" t="e">
        <f>VLOOKUP($M34,УЧАСТНИКИ!$A$2:$L$1099,11,FALSE)</f>
        <v>#N/A</v>
      </c>
      <c r="H34" s="26"/>
      <c r="I34" s="11">
        <f t="shared" si="0"/>
        <v>0</v>
      </c>
      <c r="J34" s="27" t="str">
        <f t="shared" si="1"/>
        <v>МСМК</v>
      </c>
      <c r="K34" s="25" t="e">
        <f>VLOOKUP($M34,УЧАСТНИКИ!$A$2:$L$1099,9,FALSE)</f>
        <v>#N/A</v>
      </c>
      <c r="L34" s="23" t="e">
        <f>VLOOKUP($M34,УЧАСТНИКИ!$A$2:$L$1099,10,FALSE)</f>
        <v>#N/A</v>
      </c>
    </row>
    <row r="35" spans="1:12" x14ac:dyDescent="0.25">
      <c r="A35" s="35" t="s">
        <v>123</v>
      </c>
      <c r="B35" s="23" t="e">
        <f>VLOOKUP($M35,УЧАСТНИКИ!$A$2:$L$1099,3,FALSE)</f>
        <v>#N/A</v>
      </c>
      <c r="C35" s="24" t="e">
        <f>VLOOKUP($M35,УЧАСТНИКИ!$A$2:$L$1099,4,FALSE)</f>
        <v>#N/A</v>
      </c>
      <c r="D35" s="24" t="e">
        <f>VLOOKUP($M35,УЧАСТНИКИ!$A$2:$L$1099,8,FALSE)</f>
        <v>#N/A</v>
      </c>
      <c r="E35" s="23" t="e">
        <f>VLOOKUP($M35,УЧАСТНИКИ!$A$2:$L$1099,5,FALSE)</f>
        <v>#N/A</v>
      </c>
      <c r="F35" s="24" t="e">
        <f>VLOOKUP($M35,УЧАСТНИКИ!$A$2:$L$1099,7,FALSE)</f>
        <v>#N/A</v>
      </c>
      <c r="G35" s="25" t="e">
        <f>VLOOKUP($M35,УЧАСТНИКИ!$A$2:$L$1099,11,FALSE)</f>
        <v>#N/A</v>
      </c>
      <c r="H35" s="26"/>
      <c r="I35" s="11">
        <f t="shared" si="0"/>
        <v>0</v>
      </c>
      <c r="J35" s="27" t="str">
        <f t="shared" si="1"/>
        <v>МСМК</v>
      </c>
      <c r="K35" s="25" t="e">
        <f>VLOOKUP($M35,УЧАСТНИКИ!$A$2:$L$1099,9,FALSE)</f>
        <v>#N/A</v>
      </c>
      <c r="L35" s="23" t="e">
        <f>VLOOKUP($M35,УЧАСТНИКИ!$A$2:$L$1099,10,FALSE)</f>
        <v>#N/A</v>
      </c>
    </row>
    <row r="36" spans="1:12" x14ac:dyDescent="0.25">
      <c r="A36" s="35" t="s">
        <v>124</v>
      </c>
      <c r="B36" s="23" t="e">
        <f>VLOOKUP($M36,УЧАСТНИКИ!$A$2:$L$1099,3,FALSE)</f>
        <v>#N/A</v>
      </c>
      <c r="C36" s="24" t="e">
        <f>VLOOKUP($M36,УЧАСТНИКИ!$A$2:$L$1099,4,FALSE)</f>
        <v>#N/A</v>
      </c>
      <c r="D36" s="24" t="e">
        <f>VLOOKUP($M36,УЧАСТНИКИ!$A$2:$L$1099,8,FALSE)</f>
        <v>#N/A</v>
      </c>
      <c r="E36" s="23" t="e">
        <f>VLOOKUP($M36,УЧАСТНИКИ!$A$2:$L$1099,5,FALSE)</f>
        <v>#N/A</v>
      </c>
      <c r="F36" s="24" t="e">
        <f>VLOOKUP($M36,УЧАСТНИКИ!$A$2:$L$1099,7,FALSE)</f>
        <v>#N/A</v>
      </c>
      <c r="G36" s="25" t="e">
        <f>VLOOKUP($M36,УЧАСТНИКИ!$A$2:$L$1099,11,FALSE)</f>
        <v>#N/A</v>
      </c>
      <c r="H36" s="26"/>
      <c r="I36" s="11">
        <f t="shared" ref="I36:I75" si="2">IF(H36=0,0,CONCATENATE(MID(H36,1,1),":",MID(H36,2,2),".",MID(H36,4,2)))</f>
        <v>0</v>
      </c>
      <c r="J36" s="27" t="str">
        <f t="shared" si="1"/>
        <v>МСМК</v>
      </c>
      <c r="K36" s="25" t="e">
        <f>VLOOKUP($M36,УЧАСТНИКИ!$A$2:$L$1099,9,FALSE)</f>
        <v>#N/A</v>
      </c>
      <c r="L36" s="23" t="e">
        <f>VLOOKUP($M36,УЧАСТНИКИ!$A$2:$L$1099,10,FALSE)</f>
        <v>#N/A</v>
      </c>
    </row>
    <row r="37" spans="1:12" x14ac:dyDescent="0.25">
      <c r="A37" s="35" t="s">
        <v>125</v>
      </c>
      <c r="B37" s="23" t="e">
        <f>VLOOKUP($M37,УЧАСТНИКИ!$A$2:$L$1099,3,FALSE)</f>
        <v>#N/A</v>
      </c>
      <c r="C37" s="24" t="e">
        <f>VLOOKUP($M37,УЧАСТНИКИ!$A$2:$L$1099,4,FALSE)</f>
        <v>#N/A</v>
      </c>
      <c r="D37" s="24" t="e">
        <f>VLOOKUP($M37,УЧАСТНИКИ!$A$2:$L$1099,8,FALSE)</f>
        <v>#N/A</v>
      </c>
      <c r="E37" s="23" t="e">
        <f>VLOOKUP($M37,УЧАСТНИКИ!$A$2:$L$1099,5,FALSE)</f>
        <v>#N/A</v>
      </c>
      <c r="F37" s="24" t="e">
        <f>VLOOKUP($M37,УЧАСТНИКИ!$A$2:$L$1099,7,FALSE)</f>
        <v>#N/A</v>
      </c>
      <c r="G37" s="25" t="e">
        <f>VLOOKUP($M37,УЧАСТНИКИ!$A$2:$L$1099,11,FALSE)</f>
        <v>#N/A</v>
      </c>
      <c r="H37" s="26"/>
      <c r="I37" s="11">
        <f t="shared" si="2"/>
        <v>0</v>
      </c>
      <c r="J37" s="27" t="str">
        <f t="shared" si="1"/>
        <v>МСМК</v>
      </c>
      <c r="K37" s="25" t="e">
        <f>VLOOKUP($M37,УЧАСТНИКИ!$A$2:$L$1099,9,FALSE)</f>
        <v>#N/A</v>
      </c>
      <c r="L37" s="23" t="e">
        <f>VLOOKUP($M37,УЧАСТНИКИ!$A$2:$L$1099,10,FALSE)</f>
        <v>#N/A</v>
      </c>
    </row>
    <row r="38" spans="1:12" x14ac:dyDescent="0.25">
      <c r="A38" s="35" t="s">
        <v>126</v>
      </c>
      <c r="B38" s="23" t="e">
        <f>VLOOKUP($M38,УЧАСТНИКИ!$A$2:$L$1099,3,FALSE)</f>
        <v>#N/A</v>
      </c>
      <c r="C38" s="24" t="e">
        <f>VLOOKUP($M38,УЧАСТНИКИ!$A$2:$L$1099,4,FALSE)</f>
        <v>#N/A</v>
      </c>
      <c r="D38" s="24" t="e">
        <f>VLOOKUP($M38,УЧАСТНИКИ!$A$2:$L$1099,8,FALSE)</f>
        <v>#N/A</v>
      </c>
      <c r="E38" s="23" t="e">
        <f>VLOOKUP($M38,УЧАСТНИКИ!$A$2:$L$1099,5,FALSE)</f>
        <v>#N/A</v>
      </c>
      <c r="F38" s="24" t="e">
        <f>VLOOKUP($M38,УЧАСТНИКИ!$A$2:$L$1099,7,FALSE)</f>
        <v>#N/A</v>
      </c>
      <c r="G38" s="25" t="e">
        <f>VLOOKUP($M38,УЧАСТНИКИ!$A$2:$L$1099,11,FALSE)</f>
        <v>#N/A</v>
      </c>
      <c r="H38" s="26"/>
      <c r="I38" s="11">
        <f t="shared" si="2"/>
        <v>0</v>
      </c>
      <c r="J38" s="27" t="str">
        <f t="shared" si="1"/>
        <v>МСМК</v>
      </c>
      <c r="K38" s="25" t="e">
        <f>VLOOKUP($M38,УЧАСТНИКИ!$A$2:$L$1099,9,FALSE)</f>
        <v>#N/A</v>
      </c>
      <c r="L38" s="23" t="e">
        <f>VLOOKUP($M38,УЧАСТНИКИ!$A$2:$L$1099,10,FALSE)</f>
        <v>#N/A</v>
      </c>
    </row>
    <row r="39" spans="1:12" x14ac:dyDescent="0.25">
      <c r="A39" s="35" t="s">
        <v>127</v>
      </c>
      <c r="B39" s="23" t="e">
        <f>VLOOKUP($M39,УЧАСТНИКИ!$A$2:$L$1099,3,FALSE)</f>
        <v>#N/A</v>
      </c>
      <c r="C39" s="24" t="e">
        <f>VLOOKUP($M39,УЧАСТНИКИ!$A$2:$L$1099,4,FALSE)</f>
        <v>#N/A</v>
      </c>
      <c r="D39" s="24" t="e">
        <f>VLOOKUP($M39,УЧАСТНИКИ!$A$2:$L$1099,8,FALSE)</f>
        <v>#N/A</v>
      </c>
      <c r="E39" s="23" t="e">
        <f>VLOOKUP($M39,УЧАСТНИКИ!$A$2:$L$1099,5,FALSE)</f>
        <v>#N/A</v>
      </c>
      <c r="F39" s="24" t="e">
        <f>VLOOKUP($M39,УЧАСТНИКИ!$A$2:$L$1099,7,FALSE)</f>
        <v>#N/A</v>
      </c>
      <c r="G39" s="25" t="e">
        <f>VLOOKUP($M39,УЧАСТНИКИ!$A$2:$L$1099,11,FALSE)</f>
        <v>#N/A</v>
      </c>
      <c r="H39" s="26"/>
      <c r="I39" s="11">
        <f t="shared" si="2"/>
        <v>0</v>
      </c>
      <c r="J39" s="27" t="str">
        <f t="shared" si="1"/>
        <v>МСМК</v>
      </c>
      <c r="K39" s="25" t="e">
        <f>VLOOKUP($M39,УЧАСТНИКИ!$A$2:$L$1099,9,FALSE)</f>
        <v>#N/A</v>
      </c>
      <c r="L39" s="23" t="e">
        <f>VLOOKUP($M39,УЧАСТНИКИ!$A$2:$L$1099,10,FALSE)</f>
        <v>#N/A</v>
      </c>
    </row>
    <row r="40" spans="1:12" x14ac:dyDescent="0.25">
      <c r="A40" s="35" t="s">
        <v>128</v>
      </c>
      <c r="B40" s="23" t="e">
        <f>VLOOKUP($M40,УЧАСТНИКИ!$A$2:$L$1099,3,FALSE)</f>
        <v>#N/A</v>
      </c>
      <c r="C40" s="24" t="e">
        <f>VLOOKUP($M40,УЧАСТНИКИ!$A$2:$L$1099,4,FALSE)</f>
        <v>#N/A</v>
      </c>
      <c r="D40" s="24" t="e">
        <f>VLOOKUP($M40,УЧАСТНИКИ!$A$2:$L$1099,8,FALSE)</f>
        <v>#N/A</v>
      </c>
      <c r="E40" s="23" t="e">
        <f>VLOOKUP($M40,УЧАСТНИКИ!$A$2:$L$1099,5,FALSE)</f>
        <v>#N/A</v>
      </c>
      <c r="F40" s="24" t="e">
        <f>VLOOKUP($M40,УЧАСТНИКИ!$A$2:$L$1099,7,FALSE)</f>
        <v>#N/A</v>
      </c>
      <c r="G40" s="25" t="e">
        <f>VLOOKUP($M40,УЧАСТНИКИ!$A$2:$L$1099,11,FALSE)</f>
        <v>#N/A</v>
      </c>
      <c r="H40" s="26"/>
      <c r="I40" s="11">
        <f t="shared" si="2"/>
        <v>0</v>
      </c>
      <c r="J40" s="27" t="str">
        <f t="shared" si="1"/>
        <v>МСМК</v>
      </c>
      <c r="K40" s="25" t="e">
        <f>VLOOKUP($M40,УЧАСТНИКИ!$A$2:$L$1099,9,FALSE)</f>
        <v>#N/A</v>
      </c>
      <c r="L40" s="23" t="e">
        <f>VLOOKUP($M40,УЧАСТНИКИ!$A$2:$L$1099,10,FALSE)</f>
        <v>#N/A</v>
      </c>
    </row>
    <row r="41" spans="1:12" x14ac:dyDescent="0.25">
      <c r="A41" s="35" t="s">
        <v>129</v>
      </c>
      <c r="B41" s="23" t="e">
        <f>VLOOKUP($M41,УЧАСТНИКИ!$A$2:$L$1099,3,FALSE)</f>
        <v>#N/A</v>
      </c>
      <c r="C41" s="24" t="e">
        <f>VLOOKUP($M41,УЧАСТНИКИ!$A$2:$L$1099,4,FALSE)</f>
        <v>#N/A</v>
      </c>
      <c r="D41" s="24" t="e">
        <f>VLOOKUP($M41,УЧАСТНИКИ!$A$2:$L$1099,8,FALSE)</f>
        <v>#N/A</v>
      </c>
      <c r="E41" s="23" t="e">
        <f>VLOOKUP($M41,УЧАСТНИКИ!$A$2:$L$1099,5,FALSE)</f>
        <v>#N/A</v>
      </c>
      <c r="F41" s="24" t="e">
        <f>VLOOKUP($M41,УЧАСТНИКИ!$A$2:$L$1099,7,FALSE)</f>
        <v>#N/A</v>
      </c>
      <c r="G41" s="25" t="e">
        <f>VLOOKUP($M41,УЧАСТНИКИ!$A$2:$L$1099,11,FALSE)</f>
        <v>#N/A</v>
      </c>
      <c r="H41" s="26"/>
      <c r="I41" s="11">
        <f t="shared" si="2"/>
        <v>0</v>
      </c>
      <c r="J41" s="27" t="str">
        <f t="shared" si="1"/>
        <v>МСМК</v>
      </c>
      <c r="K41" s="25" t="e">
        <f>VLOOKUP($M41,УЧАСТНИКИ!$A$2:$L$1099,9,FALSE)</f>
        <v>#N/A</v>
      </c>
      <c r="L41" s="23" t="e">
        <f>VLOOKUP($M41,УЧАСТНИКИ!$A$2:$L$1099,10,FALSE)</f>
        <v>#N/A</v>
      </c>
    </row>
    <row r="42" spans="1:12" x14ac:dyDescent="0.25">
      <c r="A42" s="35" t="s">
        <v>130</v>
      </c>
      <c r="B42" s="23" t="e">
        <f>VLOOKUP($M42,УЧАСТНИКИ!$A$2:$L$1099,3,FALSE)</f>
        <v>#N/A</v>
      </c>
      <c r="C42" s="24" t="e">
        <f>VLOOKUP($M42,УЧАСТНИКИ!$A$2:$L$1099,4,FALSE)</f>
        <v>#N/A</v>
      </c>
      <c r="D42" s="24" t="e">
        <f>VLOOKUP($M42,УЧАСТНИКИ!$A$2:$L$1099,8,FALSE)</f>
        <v>#N/A</v>
      </c>
      <c r="E42" s="23" t="e">
        <f>VLOOKUP($M42,УЧАСТНИКИ!$A$2:$L$1099,5,FALSE)</f>
        <v>#N/A</v>
      </c>
      <c r="F42" s="24" t="e">
        <f>VLOOKUP($M42,УЧАСТНИКИ!$A$2:$L$1099,7,FALSE)</f>
        <v>#N/A</v>
      </c>
      <c r="G42" s="25" t="e">
        <f>VLOOKUP($M42,УЧАСТНИКИ!$A$2:$L$1099,11,FALSE)</f>
        <v>#N/A</v>
      </c>
      <c r="H42" s="26"/>
      <c r="I42" s="11">
        <f t="shared" si="2"/>
        <v>0</v>
      </c>
      <c r="J42" s="27" t="str">
        <f t="shared" si="1"/>
        <v>МСМК</v>
      </c>
      <c r="K42" s="25" t="e">
        <f>VLOOKUP($M42,УЧАСТНИКИ!$A$2:$L$1099,9,FALSE)</f>
        <v>#N/A</v>
      </c>
      <c r="L42" s="23" t="e">
        <f>VLOOKUP($M42,УЧАСТНИКИ!$A$2:$L$1099,10,FALSE)</f>
        <v>#N/A</v>
      </c>
    </row>
    <row r="43" spans="1:12" x14ac:dyDescent="0.25">
      <c r="A43" s="35" t="s">
        <v>131</v>
      </c>
      <c r="B43" s="23" t="e">
        <f>VLOOKUP($M43,УЧАСТНИКИ!$A$2:$L$1099,3,FALSE)</f>
        <v>#N/A</v>
      </c>
      <c r="C43" s="24" t="e">
        <f>VLOOKUP($M43,УЧАСТНИКИ!$A$2:$L$1099,4,FALSE)</f>
        <v>#N/A</v>
      </c>
      <c r="D43" s="24" t="e">
        <f>VLOOKUP($M43,УЧАСТНИКИ!$A$2:$L$1099,8,FALSE)</f>
        <v>#N/A</v>
      </c>
      <c r="E43" s="23" t="e">
        <f>VLOOKUP($M43,УЧАСТНИКИ!$A$2:$L$1099,5,FALSE)</f>
        <v>#N/A</v>
      </c>
      <c r="F43" s="24" t="e">
        <f>VLOOKUP($M43,УЧАСТНИКИ!$A$2:$L$1099,7,FALSE)</f>
        <v>#N/A</v>
      </c>
      <c r="G43" s="25" t="e">
        <f>VLOOKUP($M43,УЧАСТНИКИ!$A$2:$L$1099,11,FALSE)</f>
        <v>#N/A</v>
      </c>
      <c r="H43" s="26"/>
      <c r="I43" s="11">
        <f t="shared" si="2"/>
        <v>0</v>
      </c>
      <c r="J43" s="27" t="str">
        <f t="shared" si="1"/>
        <v>МСМК</v>
      </c>
      <c r="K43" s="25" t="e">
        <f>VLOOKUP($M43,УЧАСТНИКИ!$A$2:$L$1099,9,FALSE)</f>
        <v>#N/A</v>
      </c>
      <c r="L43" s="23" t="e">
        <f>VLOOKUP($M43,УЧАСТНИКИ!$A$2:$L$1099,10,FALSE)</f>
        <v>#N/A</v>
      </c>
    </row>
    <row r="44" spans="1:12" x14ac:dyDescent="0.25">
      <c r="A44" s="35" t="s">
        <v>132</v>
      </c>
      <c r="B44" s="23" t="e">
        <f>VLOOKUP($M44,УЧАСТНИКИ!$A$2:$L$1099,3,FALSE)</f>
        <v>#N/A</v>
      </c>
      <c r="C44" s="24" t="e">
        <f>VLOOKUP($M44,УЧАСТНИКИ!$A$2:$L$1099,4,FALSE)</f>
        <v>#N/A</v>
      </c>
      <c r="D44" s="24" t="e">
        <f>VLOOKUP($M44,УЧАСТНИКИ!$A$2:$L$1099,8,FALSE)</f>
        <v>#N/A</v>
      </c>
      <c r="E44" s="23" t="e">
        <f>VLOOKUP($M44,УЧАСТНИКИ!$A$2:$L$1099,5,FALSE)</f>
        <v>#N/A</v>
      </c>
      <c r="F44" s="24" t="e">
        <f>VLOOKUP($M44,УЧАСТНИКИ!$A$2:$L$1099,7,FALSE)</f>
        <v>#N/A</v>
      </c>
      <c r="G44" s="25" t="e">
        <f>VLOOKUP($M44,УЧАСТНИКИ!$A$2:$L$1099,11,FALSE)</f>
        <v>#N/A</v>
      </c>
      <c r="H44" s="26"/>
      <c r="I44" s="11">
        <f t="shared" si="2"/>
        <v>0</v>
      </c>
      <c r="J44" s="27" t="str">
        <f t="shared" si="1"/>
        <v>МСМК</v>
      </c>
      <c r="K44" s="25" t="e">
        <f>VLOOKUP($M44,УЧАСТНИКИ!$A$2:$L$1099,9,FALSE)</f>
        <v>#N/A</v>
      </c>
      <c r="L44" s="23" t="e">
        <f>VLOOKUP($M44,УЧАСТНИКИ!$A$2:$L$1099,10,FALSE)</f>
        <v>#N/A</v>
      </c>
    </row>
    <row r="45" spans="1:12" x14ac:dyDescent="0.25">
      <c r="A45" s="35" t="s">
        <v>133</v>
      </c>
      <c r="B45" s="23" t="e">
        <f>VLOOKUP($M45,УЧАСТНИКИ!$A$2:$L$1099,3,FALSE)</f>
        <v>#N/A</v>
      </c>
      <c r="C45" s="24" t="e">
        <f>VLOOKUP($M45,УЧАСТНИКИ!$A$2:$L$1099,4,FALSE)</f>
        <v>#N/A</v>
      </c>
      <c r="D45" s="24" t="e">
        <f>VLOOKUP($M45,УЧАСТНИКИ!$A$2:$L$1099,8,FALSE)</f>
        <v>#N/A</v>
      </c>
      <c r="E45" s="23" t="e">
        <f>VLOOKUP($M45,УЧАСТНИКИ!$A$2:$L$1099,5,FALSE)</f>
        <v>#N/A</v>
      </c>
      <c r="F45" s="24" t="e">
        <f>VLOOKUP($M45,УЧАСТНИКИ!$A$2:$L$1099,7,FALSE)</f>
        <v>#N/A</v>
      </c>
      <c r="G45" s="25" t="e">
        <f>VLOOKUP($M45,УЧАСТНИКИ!$A$2:$L$1099,11,FALSE)</f>
        <v>#N/A</v>
      </c>
      <c r="H45" s="26"/>
      <c r="I45" s="11">
        <f t="shared" si="2"/>
        <v>0</v>
      </c>
      <c r="J45" s="27" t="str">
        <f t="shared" si="1"/>
        <v>МСМК</v>
      </c>
      <c r="K45" s="25" t="e">
        <f>VLOOKUP($M45,УЧАСТНИКИ!$A$2:$L$1099,9,FALSE)</f>
        <v>#N/A</v>
      </c>
      <c r="L45" s="23" t="e">
        <f>VLOOKUP($M45,УЧАСТНИКИ!$A$2:$L$1099,10,FALSE)</f>
        <v>#N/A</v>
      </c>
    </row>
    <row r="46" spans="1:12" x14ac:dyDescent="0.25">
      <c r="A46" s="35" t="s">
        <v>134</v>
      </c>
      <c r="B46" s="23" t="e">
        <f>VLOOKUP($M46,УЧАСТНИКИ!$A$2:$L$1099,3,FALSE)</f>
        <v>#N/A</v>
      </c>
      <c r="C46" s="24" t="e">
        <f>VLOOKUP($M46,УЧАСТНИКИ!$A$2:$L$1099,4,FALSE)</f>
        <v>#N/A</v>
      </c>
      <c r="D46" s="24" t="e">
        <f>VLOOKUP($M46,УЧАСТНИКИ!$A$2:$L$1099,8,FALSE)</f>
        <v>#N/A</v>
      </c>
      <c r="E46" s="23" t="e">
        <f>VLOOKUP($M46,УЧАСТНИКИ!$A$2:$L$1099,5,FALSE)</f>
        <v>#N/A</v>
      </c>
      <c r="F46" s="24" t="e">
        <f>VLOOKUP($M46,УЧАСТНИКИ!$A$2:$L$1099,7,FALSE)</f>
        <v>#N/A</v>
      </c>
      <c r="G46" s="25" t="e">
        <f>VLOOKUP($M46,УЧАСТНИКИ!$A$2:$L$1099,11,FALSE)</f>
        <v>#N/A</v>
      </c>
      <c r="H46" s="26"/>
      <c r="I46" s="11">
        <f t="shared" si="2"/>
        <v>0</v>
      </c>
      <c r="J46" s="27" t="str">
        <f t="shared" si="1"/>
        <v>МСМК</v>
      </c>
      <c r="K46" s="25" t="e">
        <f>VLOOKUP($M46,УЧАСТНИКИ!$A$2:$L$1099,9,FALSE)</f>
        <v>#N/A</v>
      </c>
      <c r="L46" s="23" t="e">
        <f>VLOOKUP($M46,УЧАСТНИКИ!$A$2:$L$1099,10,FALSE)</f>
        <v>#N/A</v>
      </c>
    </row>
    <row r="47" spans="1:12" x14ac:dyDescent="0.25">
      <c r="A47" s="35" t="s">
        <v>135</v>
      </c>
      <c r="B47" s="23" t="e">
        <f>VLOOKUP($M47,УЧАСТНИКИ!$A$2:$L$1099,3,FALSE)</f>
        <v>#N/A</v>
      </c>
      <c r="C47" s="24" t="e">
        <f>VLOOKUP($M47,УЧАСТНИКИ!$A$2:$L$1099,4,FALSE)</f>
        <v>#N/A</v>
      </c>
      <c r="D47" s="24" t="e">
        <f>VLOOKUP($M47,УЧАСТНИКИ!$A$2:$L$1099,8,FALSE)</f>
        <v>#N/A</v>
      </c>
      <c r="E47" s="23" t="e">
        <f>VLOOKUP($M47,УЧАСТНИКИ!$A$2:$L$1099,5,FALSE)</f>
        <v>#N/A</v>
      </c>
      <c r="F47" s="24" t="e">
        <f>VLOOKUP($M47,УЧАСТНИКИ!$A$2:$L$1099,7,FALSE)</f>
        <v>#N/A</v>
      </c>
      <c r="G47" s="25" t="e">
        <f>VLOOKUP($M47,УЧАСТНИКИ!$A$2:$L$1099,11,FALSE)</f>
        <v>#N/A</v>
      </c>
      <c r="H47" s="26"/>
      <c r="I47" s="11">
        <f t="shared" si="2"/>
        <v>0</v>
      </c>
      <c r="J47" s="27" t="str">
        <f t="shared" si="1"/>
        <v>МСМК</v>
      </c>
      <c r="K47" s="25" t="e">
        <f>VLOOKUP($M47,УЧАСТНИКИ!$A$2:$L$1099,9,FALSE)</f>
        <v>#N/A</v>
      </c>
      <c r="L47" s="23" t="e">
        <f>VLOOKUP($M47,УЧАСТНИКИ!$A$2:$L$1099,10,FALSE)</f>
        <v>#N/A</v>
      </c>
    </row>
    <row r="48" spans="1:12" x14ac:dyDescent="0.25">
      <c r="A48" s="35" t="s">
        <v>136</v>
      </c>
      <c r="B48" s="23" t="e">
        <f>VLOOKUP($M48,УЧАСТНИКИ!$A$2:$L$1099,3,FALSE)</f>
        <v>#N/A</v>
      </c>
      <c r="C48" s="24" t="e">
        <f>VLOOKUP($M48,УЧАСТНИКИ!$A$2:$L$1099,4,FALSE)</f>
        <v>#N/A</v>
      </c>
      <c r="D48" s="24" t="e">
        <f>VLOOKUP($M48,УЧАСТНИКИ!$A$2:$L$1099,8,FALSE)</f>
        <v>#N/A</v>
      </c>
      <c r="E48" s="23" t="e">
        <f>VLOOKUP($M48,УЧАСТНИКИ!$A$2:$L$1099,5,FALSE)</f>
        <v>#N/A</v>
      </c>
      <c r="F48" s="24" t="e">
        <f>VLOOKUP($M48,УЧАСТНИКИ!$A$2:$L$1099,7,FALSE)</f>
        <v>#N/A</v>
      </c>
      <c r="G48" s="25" t="e">
        <f>VLOOKUP($M48,УЧАСТНИКИ!$A$2:$L$1099,11,FALSE)</f>
        <v>#N/A</v>
      </c>
      <c r="H48" s="26"/>
      <c r="I48" s="11">
        <f t="shared" si="2"/>
        <v>0</v>
      </c>
      <c r="J48" s="27" t="str">
        <f t="shared" si="1"/>
        <v>МСМК</v>
      </c>
      <c r="K48" s="25" t="e">
        <f>VLOOKUP($M48,УЧАСТНИКИ!$A$2:$L$1099,9,FALSE)</f>
        <v>#N/A</v>
      </c>
      <c r="L48" s="23" t="e">
        <f>VLOOKUP($M48,УЧАСТНИКИ!$A$2:$L$1099,10,FALSE)</f>
        <v>#N/A</v>
      </c>
    </row>
    <row r="49" spans="1:12" x14ac:dyDescent="0.25">
      <c r="A49" s="35" t="s">
        <v>137</v>
      </c>
      <c r="B49" s="23" t="e">
        <f>VLOOKUP($M49,УЧАСТНИКИ!$A$2:$L$1099,3,FALSE)</f>
        <v>#N/A</v>
      </c>
      <c r="C49" s="24" t="e">
        <f>VLOOKUP($M49,УЧАСТНИКИ!$A$2:$L$1099,4,FALSE)</f>
        <v>#N/A</v>
      </c>
      <c r="D49" s="24" t="e">
        <f>VLOOKUP($M49,УЧАСТНИКИ!$A$2:$L$1099,8,FALSE)</f>
        <v>#N/A</v>
      </c>
      <c r="E49" s="23" t="e">
        <f>VLOOKUP($M49,УЧАСТНИКИ!$A$2:$L$1099,5,FALSE)</f>
        <v>#N/A</v>
      </c>
      <c r="F49" s="24" t="e">
        <f>VLOOKUP($M49,УЧАСТНИКИ!$A$2:$L$1099,7,FALSE)</f>
        <v>#N/A</v>
      </c>
      <c r="G49" s="25" t="e">
        <f>VLOOKUP($M49,УЧАСТНИКИ!$A$2:$L$1099,11,FALSE)</f>
        <v>#N/A</v>
      </c>
      <c r="H49" s="26"/>
      <c r="I49" s="11">
        <f t="shared" si="2"/>
        <v>0</v>
      </c>
      <c r="J49" s="27" t="str">
        <f t="shared" si="1"/>
        <v>МСМК</v>
      </c>
      <c r="K49" s="25" t="e">
        <f>VLOOKUP($M49,УЧАСТНИКИ!$A$2:$L$1099,9,FALSE)</f>
        <v>#N/A</v>
      </c>
      <c r="L49" s="23" t="e">
        <f>VLOOKUP($M49,УЧАСТНИКИ!$A$2:$L$1099,10,FALSE)</f>
        <v>#N/A</v>
      </c>
    </row>
    <row r="50" spans="1:12" x14ac:dyDescent="0.25">
      <c r="A50" s="35" t="s">
        <v>138</v>
      </c>
      <c r="B50" s="23" t="e">
        <f>VLOOKUP($M50,УЧАСТНИКИ!$A$2:$L$1099,3,FALSE)</f>
        <v>#N/A</v>
      </c>
      <c r="C50" s="24" t="e">
        <f>VLOOKUP($M50,УЧАСТНИКИ!$A$2:$L$1099,4,FALSE)</f>
        <v>#N/A</v>
      </c>
      <c r="D50" s="24" t="e">
        <f>VLOOKUP($M50,УЧАСТНИКИ!$A$2:$L$1099,8,FALSE)</f>
        <v>#N/A</v>
      </c>
      <c r="E50" s="23" t="e">
        <f>VLOOKUP($M50,УЧАСТНИКИ!$A$2:$L$1099,5,FALSE)</f>
        <v>#N/A</v>
      </c>
      <c r="F50" s="24" t="e">
        <f>VLOOKUP($M50,УЧАСТНИКИ!$A$2:$L$1099,7,FALSE)</f>
        <v>#N/A</v>
      </c>
      <c r="G50" s="25" t="e">
        <f>VLOOKUP($M50,УЧАСТНИКИ!$A$2:$L$1099,11,FALSE)</f>
        <v>#N/A</v>
      </c>
      <c r="H50" s="26"/>
      <c r="I50" s="11">
        <f t="shared" si="2"/>
        <v>0</v>
      </c>
      <c r="J50" s="27" t="str">
        <f t="shared" si="1"/>
        <v>МСМК</v>
      </c>
      <c r="K50" s="25" t="e">
        <f>VLOOKUP($M50,УЧАСТНИКИ!$A$2:$L$1099,9,FALSE)</f>
        <v>#N/A</v>
      </c>
      <c r="L50" s="23" t="e">
        <f>VLOOKUP($M50,УЧАСТНИКИ!$A$2:$L$1099,10,FALSE)</f>
        <v>#N/A</v>
      </c>
    </row>
    <row r="51" spans="1:12" x14ac:dyDescent="0.25">
      <c r="A51" s="35" t="s">
        <v>139</v>
      </c>
      <c r="B51" s="23" t="e">
        <f>VLOOKUP($M51,УЧАСТНИКИ!$A$2:$L$1099,3,FALSE)</f>
        <v>#N/A</v>
      </c>
      <c r="C51" s="24" t="e">
        <f>VLOOKUP($M51,УЧАСТНИКИ!$A$2:$L$1099,4,FALSE)</f>
        <v>#N/A</v>
      </c>
      <c r="D51" s="24" t="e">
        <f>VLOOKUP($M51,УЧАСТНИКИ!$A$2:$L$1099,8,FALSE)</f>
        <v>#N/A</v>
      </c>
      <c r="E51" s="23" t="e">
        <f>VLOOKUP($M51,УЧАСТНИКИ!$A$2:$L$1099,5,FALSE)</f>
        <v>#N/A</v>
      </c>
      <c r="F51" s="24" t="e">
        <f>VLOOKUP($M51,УЧАСТНИКИ!$A$2:$L$1099,7,FALSE)</f>
        <v>#N/A</v>
      </c>
      <c r="G51" s="25" t="e">
        <f>VLOOKUP($M51,УЧАСТНИКИ!$A$2:$L$1099,11,FALSE)</f>
        <v>#N/A</v>
      </c>
      <c r="H51" s="26"/>
      <c r="I51" s="11">
        <f t="shared" si="2"/>
        <v>0</v>
      </c>
      <c r="J51" s="27" t="str">
        <f t="shared" si="1"/>
        <v>МСМК</v>
      </c>
      <c r="K51" s="25" t="e">
        <f>VLOOKUP($M51,УЧАСТНИКИ!$A$2:$L$1099,9,FALSE)</f>
        <v>#N/A</v>
      </c>
      <c r="L51" s="23" t="e">
        <f>VLOOKUP($M51,УЧАСТНИКИ!$A$2:$L$1099,10,FALSE)</f>
        <v>#N/A</v>
      </c>
    </row>
    <row r="52" spans="1:12" x14ac:dyDescent="0.25">
      <c r="A52" s="35" t="s">
        <v>140</v>
      </c>
      <c r="B52" s="23" t="e">
        <f>VLOOKUP($M52,УЧАСТНИКИ!$A$2:$L$1099,3,FALSE)</f>
        <v>#N/A</v>
      </c>
      <c r="C52" s="24" t="e">
        <f>VLOOKUP($M52,УЧАСТНИКИ!$A$2:$L$1099,4,FALSE)</f>
        <v>#N/A</v>
      </c>
      <c r="D52" s="24" t="e">
        <f>VLOOKUP($M52,УЧАСТНИКИ!$A$2:$L$1099,8,FALSE)</f>
        <v>#N/A</v>
      </c>
      <c r="E52" s="23" t="e">
        <f>VLOOKUP($M52,УЧАСТНИКИ!$A$2:$L$1099,5,FALSE)</f>
        <v>#N/A</v>
      </c>
      <c r="F52" s="24" t="e">
        <f>VLOOKUP($M52,УЧАСТНИКИ!$A$2:$L$1099,7,FALSE)</f>
        <v>#N/A</v>
      </c>
      <c r="G52" s="25" t="e">
        <f>VLOOKUP($M52,УЧАСТНИКИ!$A$2:$L$1099,11,FALSE)</f>
        <v>#N/A</v>
      </c>
      <c r="H52" s="26"/>
      <c r="I52" s="11">
        <f t="shared" si="2"/>
        <v>0</v>
      </c>
      <c r="J52" s="27" t="str">
        <f t="shared" si="1"/>
        <v>МСМК</v>
      </c>
      <c r="K52" s="25" t="e">
        <f>VLOOKUP($M52,УЧАСТНИКИ!$A$2:$L$1099,9,FALSE)</f>
        <v>#N/A</v>
      </c>
      <c r="L52" s="23" t="e">
        <f>VLOOKUP($M52,УЧАСТНИКИ!$A$2:$L$1099,10,FALSE)</f>
        <v>#N/A</v>
      </c>
    </row>
    <row r="53" spans="1:12" x14ac:dyDescent="0.25">
      <c r="A53" s="35" t="s">
        <v>141</v>
      </c>
      <c r="B53" s="23" t="e">
        <f>VLOOKUP($M53,УЧАСТНИКИ!$A$2:$L$1099,3,FALSE)</f>
        <v>#N/A</v>
      </c>
      <c r="C53" s="24" t="e">
        <f>VLOOKUP($M53,УЧАСТНИКИ!$A$2:$L$1099,4,FALSE)</f>
        <v>#N/A</v>
      </c>
      <c r="D53" s="24" t="e">
        <f>VLOOKUP($M53,УЧАСТНИКИ!$A$2:$L$1099,8,FALSE)</f>
        <v>#N/A</v>
      </c>
      <c r="E53" s="23" t="e">
        <f>VLOOKUP($M53,УЧАСТНИКИ!$A$2:$L$1099,5,FALSE)</f>
        <v>#N/A</v>
      </c>
      <c r="F53" s="24" t="e">
        <f>VLOOKUP($M53,УЧАСТНИКИ!$A$2:$L$1099,7,FALSE)</f>
        <v>#N/A</v>
      </c>
      <c r="G53" s="25" t="e">
        <f>VLOOKUP($M53,УЧАСТНИКИ!$A$2:$L$1099,11,FALSE)</f>
        <v>#N/A</v>
      </c>
      <c r="H53" s="26"/>
      <c r="I53" s="11">
        <f t="shared" si="2"/>
        <v>0</v>
      </c>
      <c r="J53" s="27" t="str">
        <f t="shared" si="1"/>
        <v>МСМК</v>
      </c>
      <c r="K53" s="25" t="e">
        <f>VLOOKUP($M53,УЧАСТНИКИ!$A$2:$L$1099,9,FALSE)</f>
        <v>#N/A</v>
      </c>
      <c r="L53" s="23" t="e">
        <f>VLOOKUP($M53,УЧАСТНИКИ!$A$2:$L$1099,10,FALSE)</f>
        <v>#N/A</v>
      </c>
    </row>
    <row r="54" spans="1:12" x14ac:dyDescent="0.25">
      <c r="A54" s="35" t="s">
        <v>142</v>
      </c>
      <c r="B54" s="23" t="e">
        <f>VLOOKUP($M54,УЧАСТНИКИ!$A$2:$L$1099,3,FALSE)</f>
        <v>#N/A</v>
      </c>
      <c r="C54" s="24" t="e">
        <f>VLOOKUP($M54,УЧАСТНИКИ!$A$2:$L$1099,4,FALSE)</f>
        <v>#N/A</v>
      </c>
      <c r="D54" s="24" t="e">
        <f>VLOOKUP($M54,УЧАСТНИКИ!$A$2:$L$1099,8,FALSE)</f>
        <v>#N/A</v>
      </c>
      <c r="E54" s="23" t="e">
        <f>VLOOKUP($M54,УЧАСТНИКИ!$A$2:$L$1099,5,FALSE)</f>
        <v>#N/A</v>
      </c>
      <c r="F54" s="24" t="e">
        <f>VLOOKUP($M54,УЧАСТНИКИ!$A$2:$L$1099,7,FALSE)</f>
        <v>#N/A</v>
      </c>
      <c r="G54" s="25" t="e">
        <f>VLOOKUP($M54,УЧАСТНИКИ!$A$2:$L$1099,11,FALSE)</f>
        <v>#N/A</v>
      </c>
      <c r="H54" s="26"/>
      <c r="I54" s="11">
        <f t="shared" si="2"/>
        <v>0</v>
      </c>
      <c r="J54" s="27" t="str">
        <f t="shared" si="1"/>
        <v>МСМК</v>
      </c>
      <c r="K54" s="25" t="e">
        <f>VLOOKUP($M54,УЧАСТНИКИ!$A$2:$L$1099,9,FALSE)</f>
        <v>#N/A</v>
      </c>
      <c r="L54" s="23" t="e">
        <f>VLOOKUP($M54,УЧАСТНИКИ!$A$2:$L$1099,10,FALSE)</f>
        <v>#N/A</v>
      </c>
    </row>
    <row r="55" spans="1:12" x14ac:dyDescent="0.25">
      <c r="A55" s="35" t="s">
        <v>143</v>
      </c>
      <c r="B55" s="23" t="e">
        <f>VLOOKUP($M55,УЧАСТНИКИ!$A$2:$L$1099,3,FALSE)</f>
        <v>#N/A</v>
      </c>
      <c r="C55" s="24" t="e">
        <f>VLOOKUP($M55,УЧАСТНИКИ!$A$2:$L$1099,4,FALSE)</f>
        <v>#N/A</v>
      </c>
      <c r="D55" s="24" t="e">
        <f>VLOOKUP($M55,УЧАСТНИКИ!$A$2:$L$1099,8,FALSE)</f>
        <v>#N/A</v>
      </c>
      <c r="E55" s="23" t="e">
        <f>VLOOKUP($M55,УЧАСТНИКИ!$A$2:$L$1099,5,FALSE)</f>
        <v>#N/A</v>
      </c>
      <c r="F55" s="24" t="e">
        <f>VLOOKUP($M55,УЧАСТНИКИ!$A$2:$L$1099,7,FALSE)</f>
        <v>#N/A</v>
      </c>
      <c r="G55" s="25" t="e">
        <f>VLOOKUP($M55,УЧАСТНИКИ!$A$2:$L$1099,11,FALSE)</f>
        <v>#N/A</v>
      </c>
      <c r="H55" s="26"/>
      <c r="I55" s="11">
        <f t="shared" si="2"/>
        <v>0</v>
      </c>
      <c r="J55" s="27" t="str">
        <f t="shared" si="1"/>
        <v>МСМК</v>
      </c>
      <c r="K55" s="25" t="e">
        <f>VLOOKUP($M55,УЧАСТНИКИ!$A$2:$L$1099,9,FALSE)</f>
        <v>#N/A</v>
      </c>
      <c r="L55" s="23" t="e">
        <f>VLOOKUP($M55,УЧАСТНИКИ!$A$2:$L$1099,10,FALSE)</f>
        <v>#N/A</v>
      </c>
    </row>
    <row r="56" spans="1:12" x14ac:dyDescent="0.25">
      <c r="A56" s="35" t="s">
        <v>149</v>
      </c>
      <c r="B56" s="23" t="e">
        <f>VLOOKUP($M56,УЧАСТНИКИ!$A$2:$L$1099,3,FALSE)</f>
        <v>#N/A</v>
      </c>
      <c r="C56" s="24" t="e">
        <f>VLOOKUP($M56,УЧАСТНИКИ!$A$2:$L$1099,4,FALSE)</f>
        <v>#N/A</v>
      </c>
      <c r="D56" s="24" t="e">
        <f>VLOOKUP($M56,УЧАСТНИКИ!$A$2:$L$1099,8,FALSE)</f>
        <v>#N/A</v>
      </c>
      <c r="E56" s="23" t="e">
        <f>VLOOKUP($M56,УЧАСТНИКИ!$A$2:$L$1099,5,FALSE)</f>
        <v>#N/A</v>
      </c>
      <c r="F56" s="24" t="e">
        <f>VLOOKUP($M56,УЧАСТНИКИ!$A$2:$L$1099,7,FALSE)</f>
        <v>#N/A</v>
      </c>
      <c r="G56" s="25" t="e">
        <f>VLOOKUP($M56,УЧАСТНИКИ!$A$2:$L$1099,11,FALSE)</f>
        <v>#N/A</v>
      </c>
      <c r="H56" s="26"/>
      <c r="I56" s="11">
        <f t="shared" si="2"/>
        <v>0</v>
      </c>
      <c r="J56" s="27" t="str">
        <f t="shared" si="1"/>
        <v>МСМК</v>
      </c>
      <c r="K56" s="25" t="e">
        <f>VLOOKUP($M56,УЧАСТНИКИ!$A$2:$L$1099,9,FALSE)</f>
        <v>#N/A</v>
      </c>
      <c r="L56" s="23" t="e">
        <f>VLOOKUP($M56,УЧАСТНИКИ!$A$2:$L$1099,10,FALSE)</f>
        <v>#N/A</v>
      </c>
    </row>
    <row r="57" spans="1:12" x14ac:dyDescent="0.25">
      <c r="A57" s="35" t="s">
        <v>150</v>
      </c>
      <c r="B57" s="23" t="e">
        <f>VLOOKUP($M57,УЧАСТНИКИ!$A$2:$L$1099,3,FALSE)</f>
        <v>#N/A</v>
      </c>
      <c r="C57" s="24" t="e">
        <f>VLOOKUP($M57,УЧАСТНИКИ!$A$2:$L$1099,4,FALSE)</f>
        <v>#N/A</v>
      </c>
      <c r="D57" s="24" t="e">
        <f>VLOOKUP($M57,УЧАСТНИКИ!$A$2:$L$1099,8,FALSE)</f>
        <v>#N/A</v>
      </c>
      <c r="E57" s="23" t="e">
        <f>VLOOKUP($M57,УЧАСТНИКИ!$A$2:$L$1099,5,FALSE)</f>
        <v>#N/A</v>
      </c>
      <c r="F57" s="24" t="e">
        <f>VLOOKUP($M57,УЧАСТНИКИ!$A$2:$L$1099,7,FALSE)</f>
        <v>#N/A</v>
      </c>
      <c r="G57" s="25" t="e">
        <f>VLOOKUP($M57,УЧАСТНИКИ!$A$2:$L$1099,11,FALSE)</f>
        <v>#N/A</v>
      </c>
      <c r="H57" s="26"/>
      <c r="I57" s="11">
        <f t="shared" si="2"/>
        <v>0</v>
      </c>
      <c r="J57" s="27" t="str">
        <f t="shared" si="1"/>
        <v>МСМК</v>
      </c>
      <c r="K57" s="25" t="e">
        <f>VLOOKUP($M57,УЧАСТНИКИ!$A$2:$L$1099,9,FALSE)</f>
        <v>#N/A</v>
      </c>
      <c r="L57" s="23" t="e">
        <f>VLOOKUP($M57,УЧАСТНИКИ!$A$2:$L$1099,10,FALSE)</f>
        <v>#N/A</v>
      </c>
    </row>
    <row r="58" spans="1:12" x14ac:dyDescent="0.25">
      <c r="A58" s="35" t="s">
        <v>151</v>
      </c>
      <c r="B58" s="23" t="e">
        <f>VLOOKUP($M58,УЧАСТНИКИ!$A$2:$L$1099,3,FALSE)</f>
        <v>#N/A</v>
      </c>
      <c r="C58" s="24" t="e">
        <f>VLOOKUP($M58,УЧАСТНИКИ!$A$2:$L$1099,4,FALSE)</f>
        <v>#N/A</v>
      </c>
      <c r="D58" s="24" t="e">
        <f>VLOOKUP($M58,УЧАСТНИКИ!$A$2:$L$1099,8,FALSE)</f>
        <v>#N/A</v>
      </c>
      <c r="E58" s="23" t="e">
        <f>VLOOKUP($M58,УЧАСТНИКИ!$A$2:$L$1099,5,FALSE)</f>
        <v>#N/A</v>
      </c>
      <c r="F58" s="24" t="e">
        <f>VLOOKUP($M58,УЧАСТНИКИ!$A$2:$L$1099,7,FALSE)</f>
        <v>#N/A</v>
      </c>
      <c r="G58" s="25" t="e">
        <f>VLOOKUP($M58,УЧАСТНИКИ!$A$2:$L$1099,11,FALSE)</f>
        <v>#N/A</v>
      </c>
      <c r="H58" s="26"/>
      <c r="I58" s="11">
        <f t="shared" si="2"/>
        <v>0</v>
      </c>
      <c r="J58" s="27" t="str">
        <f t="shared" si="1"/>
        <v>МСМК</v>
      </c>
      <c r="K58" s="25" t="e">
        <f>VLOOKUP($M58,УЧАСТНИКИ!$A$2:$L$1099,9,FALSE)</f>
        <v>#N/A</v>
      </c>
      <c r="L58" s="23" t="e">
        <f>VLOOKUP($M58,УЧАСТНИКИ!$A$2:$L$1099,10,FALSE)</f>
        <v>#N/A</v>
      </c>
    </row>
    <row r="59" spans="1:12" x14ac:dyDescent="0.25">
      <c r="A59" s="35" t="s">
        <v>152</v>
      </c>
      <c r="B59" s="23" t="e">
        <f>VLOOKUP($M59,УЧАСТНИКИ!$A$2:$L$1099,3,FALSE)</f>
        <v>#N/A</v>
      </c>
      <c r="C59" s="24" t="e">
        <f>VLOOKUP($M59,УЧАСТНИКИ!$A$2:$L$1099,4,FALSE)</f>
        <v>#N/A</v>
      </c>
      <c r="D59" s="24" t="e">
        <f>VLOOKUP($M59,УЧАСТНИКИ!$A$2:$L$1099,8,FALSE)</f>
        <v>#N/A</v>
      </c>
      <c r="E59" s="23" t="e">
        <f>VLOOKUP($M59,УЧАСТНИКИ!$A$2:$L$1099,5,FALSE)</f>
        <v>#N/A</v>
      </c>
      <c r="F59" s="24" t="e">
        <f>VLOOKUP($M59,УЧАСТНИКИ!$A$2:$L$1099,7,FALSE)</f>
        <v>#N/A</v>
      </c>
      <c r="G59" s="25" t="e">
        <f>VLOOKUP($M59,УЧАСТНИКИ!$A$2:$L$1099,11,FALSE)</f>
        <v>#N/A</v>
      </c>
      <c r="H59" s="26"/>
      <c r="I59" s="11">
        <f t="shared" si="2"/>
        <v>0</v>
      </c>
      <c r="J59" s="27" t="str">
        <f t="shared" si="1"/>
        <v>МСМК</v>
      </c>
      <c r="K59" s="25" t="e">
        <f>VLOOKUP($M59,УЧАСТНИКИ!$A$2:$L$1099,9,FALSE)</f>
        <v>#N/A</v>
      </c>
      <c r="L59" s="23" t="e">
        <f>VLOOKUP($M59,УЧАСТНИКИ!$A$2:$L$1099,10,FALSE)</f>
        <v>#N/A</v>
      </c>
    </row>
    <row r="60" spans="1:12" x14ac:dyDescent="0.25">
      <c r="A60" s="35" t="s">
        <v>153</v>
      </c>
      <c r="B60" s="23" t="e">
        <f>VLOOKUP($M60,УЧАСТНИКИ!$A$2:$L$1099,3,FALSE)</f>
        <v>#N/A</v>
      </c>
      <c r="C60" s="24" t="e">
        <f>VLOOKUP($M60,УЧАСТНИКИ!$A$2:$L$1099,4,FALSE)</f>
        <v>#N/A</v>
      </c>
      <c r="D60" s="24" t="e">
        <f>VLOOKUP($M60,УЧАСТНИКИ!$A$2:$L$1099,8,FALSE)</f>
        <v>#N/A</v>
      </c>
      <c r="E60" s="23" t="e">
        <f>VLOOKUP($M60,УЧАСТНИКИ!$A$2:$L$1099,5,FALSE)</f>
        <v>#N/A</v>
      </c>
      <c r="F60" s="24" t="e">
        <f>VLOOKUP($M60,УЧАСТНИКИ!$A$2:$L$1099,7,FALSE)</f>
        <v>#N/A</v>
      </c>
      <c r="G60" s="25" t="e">
        <f>VLOOKUP($M60,УЧАСТНИКИ!$A$2:$L$1099,11,FALSE)</f>
        <v>#N/A</v>
      </c>
      <c r="H60" s="26"/>
      <c r="I60" s="11">
        <f t="shared" si="2"/>
        <v>0</v>
      </c>
      <c r="J60" s="27" t="str">
        <f t="shared" si="1"/>
        <v>МСМК</v>
      </c>
      <c r="K60" s="25" t="e">
        <f>VLOOKUP($M60,УЧАСТНИКИ!$A$2:$L$1099,9,FALSE)</f>
        <v>#N/A</v>
      </c>
      <c r="L60" s="23" t="e">
        <f>VLOOKUP($M60,УЧАСТНИКИ!$A$2:$L$1099,10,FALSE)</f>
        <v>#N/A</v>
      </c>
    </row>
    <row r="61" spans="1:12" x14ac:dyDescent="0.25">
      <c r="A61" s="35" t="s">
        <v>154</v>
      </c>
      <c r="B61" s="23" t="e">
        <f>VLOOKUP($M61,УЧАСТНИКИ!$A$2:$L$1099,3,FALSE)</f>
        <v>#N/A</v>
      </c>
      <c r="C61" s="24" t="e">
        <f>VLOOKUP($M61,УЧАСТНИКИ!$A$2:$L$1099,4,FALSE)</f>
        <v>#N/A</v>
      </c>
      <c r="D61" s="24" t="e">
        <f>VLOOKUP($M61,УЧАСТНИКИ!$A$2:$L$1099,8,FALSE)</f>
        <v>#N/A</v>
      </c>
      <c r="E61" s="23" t="e">
        <f>VLOOKUP($M61,УЧАСТНИКИ!$A$2:$L$1099,5,FALSE)</f>
        <v>#N/A</v>
      </c>
      <c r="F61" s="24" t="e">
        <f>VLOOKUP($M61,УЧАСТНИКИ!$A$2:$L$1099,7,FALSE)</f>
        <v>#N/A</v>
      </c>
      <c r="G61" s="25" t="e">
        <f>VLOOKUP($M61,УЧАСТНИКИ!$A$2:$L$1099,11,FALSE)</f>
        <v>#N/A</v>
      </c>
      <c r="H61" s="26"/>
      <c r="I61" s="11">
        <f t="shared" si="2"/>
        <v>0</v>
      </c>
      <c r="J61" s="27" t="str">
        <f t="shared" si="1"/>
        <v>МСМК</v>
      </c>
      <c r="K61" s="25" t="e">
        <f>VLOOKUP($M61,УЧАСТНИКИ!$A$2:$L$1099,9,FALSE)</f>
        <v>#N/A</v>
      </c>
      <c r="L61" s="23" t="e">
        <f>VLOOKUP($M61,УЧАСТНИКИ!$A$2:$L$1099,10,FALSE)</f>
        <v>#N/A</v>
      </c>
    </row>
    <row r="62" spans="1:12" x14ac:dyDescent="0.25">
      <c r="A62" s="35" t="s">
        <v>155</v>
      </c>
      <c r="B62" s="23" t="e">
        <f>VLOOKUP($M62,УЧАСТНИКИ!$A$2:$L$1099,3,FALSE)</f>
        <v>#N/A</v>
      </c>
      <c r="C62" s="24" t="e">
        <f>VLOOKUP($M62,УЧАСТНИКИ!$A$2:$L$1099,4,FALSE)</f>
        <v>#N/A</v>
      </c>
      <c r="D62" s="24" t="e">
        <f>VLOOKUP($M62,УЧАСТНИКИ!$A$2:$L$1099,8,FALSE)</f>
        <v>#N/A</v>
      </c>
      <c r="E62" s="23" t="e">
        <f>VLOOKUP($M62,УЧАСТНИКИ!$A$2:$L$1099,5,FALSE)</f>
        <v>#N/A</v>
      </c>
      <c r="F62" s="24" t="e">
        <f>VLOOKUP($M62,УЧАСТНИКИ!$A$2:$L$1099,7,FALSE)</f>
        <v>#N/A</v>
      </c>
      <c r="G62" s="25" t="e">
        <f>VLOOKUP($M62,УЧАСТНИКИ!$A$2:$L$1099,11,FALSE)</f>
        <v>#N/A</v>
      </c>
      <c r="H62" s="26"/>
      <c r="I62" s="11">
        <f t="shared" si="2"/>
        <v>0</v>
      </c>
      <c r="J62" s="27" t="str">
        <f t="shared" si="1"/>
        <v>МСМК</v>
      </c>
      <c r="K62" s="25" t="e">
        <f>VLOOKUP($M62,УЧАСТНИКИ!$A$2:$L$1099,9,FALSE)</f>
        <v>#N/A</v>
      </c>
      <c r="L62" s="23" t="e">
        <f>VLOOKUP($M62,УЧАСТНИКИ!$A$2:$L$1099,10,FALSE)</f>
        <v>#N/A</v>
      </c>
    </row>
    <row r="63" spans="1:12" x14ac:dyDescent="0.25">
      <c r="A63" s="35" t="s">
        <v>156</v>
      </c>
      <c r="B63" s="23" t="e">
        <f>VLOOKUP($M63,УЧАСТНИКИ!$A$2:$L$1099,3,FALSE)</f>
        <v>#N/A</v>
      </c>
      <c r="C63" s="24" t="e">
        <f>VLOOKUP($M63,УЧАСТНИКИ!$A$2:$L$1099,4,FALSE)</f>
        <v>#N/A</v>
      </c>
      <c r="D63" s="24" t="e">
        <f>VLOOKUP($M63,УЧАСТНИКИ!$A$2:$L$1099,8,FALSE)</f>
        <v>#N/A</v>
      </c>
      <c r="E63" s="23" t="e">
        <f>VLOOKUP($M63,УЧАСТНИКИ!$A$2:$L$1099,5,FALSE)</f>
        <v>#N/A</v>
      </c>
      <c r="F63" s="24" t="e">
        <f>VLOOKUP($M63,УЧАСТНИКИ!$A$2:$L$1099,7,FALSE)</f>
        <v>#N/A</v>
      </c>
      <c r="G63" s="25" t="e">
        <f>VLOOKUP($M63,УЧАСТНИКИ!$A$2:$L$1099,11,FALSE)</f>
        <v>#N/A</v>
      </c>
      <c r="H63" s="26"/>
      <c r="I63" s="11">
        <f t="shared" si="2"/>
        <v>0</v>
      </c>
      <c r="J63" s="27" t="str">
        <f t="shared" si="1"/>
        <v>МСМК</v>
      </c>
      <c r="K63" s="25" t="e">
        <f>VLOOKUP($M63,УЧАСТНИКИ!$A$2:$L$1099,9,FALSE)</f>
        <v>#N/A</v>
      </c>
      <c r="L63" s="23" t="e">
        <f>VLOOKUP($M63,УЧАСТНИКИ!$A$2:$L$1099,10,FALSE)</f>
        <v>#N/A</v>
      </c>
    </row>
    <row r="64" spans="1:12" x14ac:dyDescent="0.25">
      <c r="A64" s="35" t="s">
        <v>157</v>
      </c>
      <c r="B64" s="23" t="e">
        <f>VLOOKUP($M64,УЧАСТНИКИ!$A$2:$L$1099,3,FALSE)</f>
        <v>#N/A</v>
      </c>
      <c r="C64" s="24" t="e">
        <f>VLOOKUP($M64,УЧАСТНИКИ!$A$2:$L$1099,4,FALSE)</f>
        <v>#N/A</v>
      </c>
      <c r="D64" s="24" t="e">
        <f>VLOOKUP($M64,УЧАСТНИКИ!$A$2:$L$1099,8,FALSE)</f>
        <v>#N/A</v>
      </c>
      <c r="E64" s="23" t="e">
        <f>VLOOKUP($M64,УЧАСТНИКИ!$A$2:$L$1099,5,FALSE)</f>
        <v>#N/A</v>
      </c>
      <c r="F64" s="24" t="e">
        <f>VLOOKUP($M64,УЧАСТНИКИ!$A$2:$L$1099,7,FALSE)</f>
        <v>#N/A</v>
      </c>
      <c r="G64" s="25" t="e">
        <f>VLOOKUP($M64,УЧАСТНИКИ!$A$2:$L$1099,11,FALSE)</f>
        <v>#N/A</v>
      </c>
      <c r="H64" s="26"/>
      <c r="I64" s="11">
        <f t="shared" si="2"/>
        <v>0</v>
      </c>
      <c r="J64" s="27" t="str">
        <f t="shared" si="1"/>
        <v>МСМК</v>
      </c>
      <c r="K64" s="25" t="e">
        <f>VLOOKUP($M64,УЧАСТНИКИ!$A$2:$L$1099,9,FALSE)</f>
        <v>#N/A</v>
      </c>
      <c r="L64" s="23" t="e">
        <f>VLOOKUP($M64,УЧАСТНИКИ!$A$2:$L$1099,10,FALSE)</f>
        <v>#N/A</v>
      </c>
    </row>
    <row r="65" spans="1:12" x14ac:dyDescent="0.25">
      <c r="A65" s="35" t="s">
        <v>158</v>
      </c>
      <c r="B65" s="23" t="e">
        <f>VLOOKUP($M65,УЧАСТНИКИ!$A$2:$L$1099,3,FALSE)</f>
        <v>#N/A</v>
      </c>
      <c r="C65" s="24" t="e">
        <f>VLOOKUP($M65,УЧАСТНИКИ!$A$2:$L$1099,4,FALSE)</f>
        <v>#N/A</v>
      </c>
      <c r="D65" s="24" t="e">
        <f>VLOOKUP($M65,УЧАСТНИКИ!$A$2:$L$1099,8,FALSE)</f>
        <v>#N/A</v>
      </c>
      <c r="E65" s="23" t="e">
        <f>VLOOKUP($M65,УЧАСТНИКИ!$A$2:$L$1099,5,FALSE)</f>
        <v>#N/A</v>
      </c>
      <c r="F65" s="24" t="e">
        <f>VLOOKUP($M65,УЧАСТНИКИ!$A$2:$L$1099,7,FALSE)</f>
        <v>#N/A</v>
      </c>
      <c r="G65" s="25" t="e">
        <f>VLOOKUP($M65,УЧАСТНИКИ!$A$2:$L$1099,11,FALSE)</f>
        <v>#N/A</v>
      </c>
      <c r="H65" s="26"/>
      <c r="I65" s="11">
        <f t="shared" si="2"/>
        <v>0</v>
      </c>
      <c r="J65" s="27" t="str">
        <f t="shared" si="1"/>
        <v>МСМК</v>
      </c>
      <c r="K65" s="25" t="e">
        <f>VLOOKUP($M65,УЧАСТНИКИ!$A$2:$L$1099,9,FALSE)</f>
        <v>#N/A</v>
      </c>
      <c r="L65" s="23" t="e">
        <f>VLOOKUP($M65,УЧАСТНИКИ!$A$2:$L$1099,10,FALSE)</f>
        <v>#N/A</v>
      </c>
    </row>
    <row r="66" spans="1:12" x14ac:dyDescent="0.25">
      <c r="A66" s="35" t="s">
        <v>159</v>
      </c>
      <c r="B66" s="23" t="e">
        <f>VLOOKUP($M66,УЧАСТНИКИ!$A$2:$L$1099,3,FALSE)</f>
        <v>#N/A</v>
      </c>
      <c r="C66" s="24" t="e">
        <f>VLOOKUP($M66,УЧАСТНИКИ!$A$2:$L$1099,4,FALSE)</f>
        <v>#N/A</v>
      </c>
      <c r="D66" s="24" t="e">
        <f>VLOOKUP($M66,УЧАСТНИКИ!$A$2:$L$1099,8,FALSE)</f>
        <v>#N/A</v>
      </c>
      <c r="E66" s="23" t="e">
        <f>VLOOKUP($M66,УЧАСТНИКИ!$A$2:$L$1099,5,FALSE)</f>
        <v>#N/A</v>
      </c>
      <c r="F66" s="24" t="e">
        <f>VLOOKUP($M66,УЧАСТНИКИ!$A$2:$L$1099,7,FALSE)</f>
        <v>#N/A</v>
      </c>
      <c r="G66" s="25" t="e">
        <f>VLOOKUP($M66,УЧАСТНИКИ!$A$2:$L$1099,11,FALSE)</f>
        <v>#N/A</v>
      </c>
      <c r="H66" s="26"/>
      <c r="I66" s="11">
        <f t="shared" si="2"/>
        <v>0</v>
      </c>
      <c r="J66" s="27" t="str">
        <f t="shared" si="1"/>
        <v>МСМК</v>
      </c>
      <c r="K66" s="25" t="e">
        <f>VLOOKUP($M66,УЧАСТНИКИ!$A$2:$L$1099,9,FALSE)</f>
        <v>#N/A</v>
      </c>
      <c r="L66" s="23" t="e">
        <f>VLOOKUP($M66,УЧАСТНИКИ!$A$2:$L$1099,10,FALSE)</f>
        <v>#N/A</v>
      </c>
    </row>
    <row r="67" spans="1:12" x14ac:dyDescent="0.25">
      <c r="A67" s="35" t="s">
        <v>160</v>
      </c>
      <c r="B67" s="23" t="e">
        <f>VLOOKUP($M67,УЧАСТНИКИ!$A$2:$L$1099,3,FALSE)</f>
        <v>#N/A</v>
      </c>
      <c r="C67" s="24" t="e">
        <f>VLOOKUP($M67,УЧАСТНИКИ!$A$2:$L$1099,4,FALSE)</f>
        <v>#N/A</v>
      </c>
      <c r="D67" s="24" t="e">
        <f>VLOOKUP($M67,УЧАСТНИКИ!$A$2:$L$1099,8,FALSE)</f>
        <v>#N/A</v>
      </c>
      <c r="E67" s="23" t="e">
        <f>VLOOKUP($M67,УЧАСТНИКИ!$A$2:$L$1099,5,FALSE)</f>
        <v>#N/A</v>
      </c>
      <c r="F67" s="24" t="e">
        <f>VLOOKUP($M67,УЧАСТНИКИ!$A$2:$L$1099,7,FALSE)</f>
        <v>#N/A</v>
      </c>
      <c r="G67" s="25" t="e">
        <f>VLOOKUP($M67,УЧАСТНИКИ!$A$2:$L$1099,11,FALSE)</f>
        <v>#N/A</v>
      </c>
      <c r="H67" s="26"/>
      <c r="I67" s="11">
        <f t="shared" si="2"/>
        <v>0</v>
      </c>
      <c r="J67" s="27" t="str">
        <f t="shared" si="1"/>
        <v>МСМК</v>
      </c>
      <c r="K67" s="25" t="e">
        <f>VLOOKUP($M67,УЧАСТНИКИ!$A$2:$L$1099,9,FALSE)</f>
        <v>#N/A</v>
      </c>
      <c r="L67" s="23" t="e">
        <f>VLOOKUP($M67,УЧАСТНИКИ!$A$2:$L$1099,10,FALSE)</f>
        <v>#N/A</v>
      </c>
    </row>
    <row r="68" spans="1:12" x14ac:dyDescent="0.25">
      <c r="A68" s="35" t="s">
        <v>161</v>
      </c>
      <c r="B68" s="23" t="e">
        <f>VLOOKUP($M68,УЧАСТНИКИ!$A$2:$L$1099,3,FALSE)</f>
        <v>#N/A</v>
      </c>
      <c r="C68" s="24" t="e">
        <f>VLOOKUP($M68,УЧАСТНИКИ!$A$2:$L$1099,4,FALSE)</f>
        <v>#N/A</v>
      </c>
      <c r="D68" s="24" t="e">
        <f>VLOOKUP($M68,УЧАСТНИКИ!$A$2:$L$1099,8,FALSE)</f>
        <v>#N/A</v>
      </c>
      <c r="E68" s="23" t="e">
        <f>VLOOKUP($M68,УЧАСТНИКИ!$A$2:$L$1099,5,FALSE)</f>
        <v>#N/A</v>
      </c>
      <c r="F68" s="24" t="e">
        <f>VLOOKUP($M68,УЧАСТНИКИ!$A$2:$L$1099,7,FALSE)</f>
        <v>#N/A</v>
      </c>
      <c r="G68" s="25" t="e">
        <f>VLOOKUP($M68,УЧАСТНИКИ!$A$2:$L$1099,11,FALSE)</f>
        <v>#N/A</v>
      </c>
      <c r="H68" s="26"/>
      <c r="I68" s="11">
        <f t="shared" si="2"/>
        <v>0</v>
      </c>
      <c r="J68" s="27" t="str">
        <f t="shared" si="1"/>
        <v>МСМК</v>
      </c>
      <c r="K68" s="25" t="e">
        <f>VLOOKUP($M68,УЧАСТНИКИ!$A$2:$L$1099,9,FALSE)</f>
        <v>#N/A</v>
      </c>
      <c r="L68" s="23" t="e">
        <f>VLOOKUP($M68,УЧАСТНИКИ!$A$2:$L$1099,10,FALSE)</f>
        <v>#N/A</v>
      </c>
    </row>
    <row r="69" spans="1:12" x14ac:dyDescent="0.25">
      <c r="A69" s="35" t="s">
        <v>162</v>
      </c>
      <c r="B69" s="23" t="e">
        <f>VLOOKUP($M69,УЧАСТНИКИ!$A$2:$L$1099,3,FALSE)</f>
        <v>#N/A</v>
      </c>
      <c r="C69" s="24" t="e">
        <f>VLOOKUP($M69,УЧАСТНИКИ!$A$2:$L$1099,4,FALSE)</f>
        <v>#N/A</v>
      </c>
      <c r="D69" s="24" t="e">
        <f>VLOOKUP($M69,УЧАСТНИКИ!$A$2:$L$1099,8,FALSE)</f>
        <v>#N/A</v>
      </c>
      <c r="E69" s="23" t="e">
        <f>VLOOKUP($M69,УЧАСТНИКИ!$A$2:$L$1099,5,FALSE)</f>
        <v>#N/A</v>
      </c>
      <c r="F69" s="24" t="e">
        <f>VLOOKUP($M69,УЧАСТНИКИ!$A$2:$L$1099,7,FALSE)</f>
        <v>#N/A</v>
      </c>
      <c r="G69" s="25" t="e">
        <f>VLOOKUP($M69,УЧАСТНИКИ!$A$2:$L$1099,11,FALSE)</f>
        <v>#N/A</v>
      </c>
      <c r="H69" s="26"/>
      <c r="I69" s="11">
        <f t="shared" si="2"/>
        <v>0</v>
      </c>
      <c r="J69" s="27" t="str">
        <f t="shared" si="1"/>
        <v>МСМК</v>
      </c>
      <c r="K69" s="25" t="e">
        <f>VLOOKUP($M69,УЧАСТНИКИ!$A$2:$L$1099,9,FALSE)</f>
        <v>#N/A</v>
      </c>
      <c r="L69" s="23" t="e">
        <f>VLOOKUP($M69,УЧАСТНИКИ!$A$2:$L$1099,10,FALSE)</f>
        <v>#N/A</v>
      </c>
    </row>
    <row r="70" spans="1:12" x14ac:dyDescent="0.25">
      <c r="A70" s="35" t="s">
        <v>163</v>
      </c>
      <c r="B70" s="23" t="e">
        <f>VLOOKUP($M70,УЧАСТНИКИ!$A$2:$L$1099,3,FALSE)</f>
        <v>#N/A</v>
      </c>
      <c r="C70" s="24" t="e">
        <f>VLOOKUP($M70,УЧАСТНИКИ!$A$2:$L$1099,4,FALSE)</f>
        <v>#N/A</v>
      </c>
      <c r="D70" s="24" t="e">
        <f>VLOOKUP($M70,УЧАСТНИКИ!$A$2:$L$1099,8,FALSE)</f>
        <v>#N/A</v>
      </c>
      <c r="E70" s="23" t="e">
        <f>VLOOKUP($M70,УЧАСТНИКИ!$A$2:$L$1099,5,FALSE)</f>
        <v>#N/A</v>
      </c>
      <c r="F70" s="24" t="e">
        <f>VLOOKUP($M70,УЧАСТНИКИ!$A$2:$L$1099,7,FALSE)</f>
        <v>#N/A</v>
      </c>
      <c r="G70" s="25" t="e">
        <f>VLOOKUP($M70,УЧАСТНИКИ!$A$2:$L$1099,11,FALSE)</f>
        <v>#N/A</v>
      </c>
      <c r="H70" s="26"/>
      <c r="I70" s="11">
        <f t="shared" si="2"/>
        <v>0</v>
      </c>
      <c r="J70" s="27" t="str">
        <f t="shared" si="1"/>
        <v>МСМК</v>
      </c>
      <c r="K70" s="25" t="e">
        <f>VLOOKUP($M70,УЧАСТНИКИ!$A$2:$L$1099,9,FALSE)</f>
        <v>#N/A</v>
      </c>
      <c r="L70" s="23" t="e">
        <f>VLOOKUP($M70,УЧАСТНИКИ!$A$2:$L$1099,10,FALSE)</f>
        <v>#N/A</v>
      </c>
    </row>
    <row r="71" spans="1:12" x14ac:dyDescent="0.25">
      <c r="A71" s="35" t="s">
        <v>164</v>
      </c>
      <c r="B71" s="23" t="e">
        <f>VLOOKUP($M71,УЧАСТНИКИ!$A$2:$L$1099,3,FALSE)</f>
        <v>#N/A</v>
      </c>
      <c r="C71" s="24" t="e">
        <f>VLOOKUP($M71,УЧАСТНИКИ!$A$2:$L$1099,4,FALSE)</f>
        <v>#N/A</v>
      </c>
      <c r="D71" s="24" t="e">
        <f>VLOOKUP($M71,УЧАСТНИКИ!$A$2:$L$1099,8,FALSE)</f>
        <v>#N/A</v>
      </c>
      <c r="E71" s="23" t="e">
        <f>VLOOKUP($M71,УЧАСТНИКИ!$A$2:$L$1099,5,FALSE)</f>
        <v>#N/A</v>
      </c>
      <c r="F71" s="24" t="e">
        <f>VLOOKUP($M71,УЧАСТНИКИ!$A$2:$L$1099,7,FALSE)</f>
        <v>#N/A</v>
      </c>
      <c r="G71" s="25" t="e">
        <f>VLOOKUP($M71,УЧАСТНИКИ!$A$2:$L$1099,11,FALSE)</f>
        <v>#N/A</v>
      </c>
      <c r="H71" s="26"/>
      <c r="I71" s="11">
        <f t="shared" si="2"/>
        <v>0</v>
      </c>
      <c r="J71" s="27" t="str">
        <f t="shared" si="1"/>
        <v>МСМК</v>
      </c>
      <c r="K71" s="25" t="e">
        <f>VLOOKUP($M71,УЧАСТНИКИ!$A$2:$L$1099,9,FALSE)</f>
        <v>#N/A</v>
      </c>
      <c r="L71" s="23" t="e">
        <f>VLOOKUP($M71,УЧАСТНИКИ!$A$2:$L$1099,10,FALSE)</f>
        <v>#N/A</v>
      </c>
    </row>
    <row r="72" spans="1:12" x14ac:dyDescent="0.25">
      <c r="A72" s="35" t="s">
        <v>165</v>
      </c>
      <c r="B72" s="23" t="e">
        <f>VLOOKUP($M72,УЧАСТНИКИ!$A$2:$L$1099,3,FALSE)</f>
        <v>#N/A</v>
      </c>
      <c r="C72" s="24" t="e">
        <f>VLOOKUP($M72,УЧАСТНИКИ!$A$2:$L$1099,4,FALSE)</f>
        <v>#N/A</v>
      </c>
      <c r="D72" s="24" t="e">
        <f>VLOOKUP($M72,УЧАСТНИКИ!$A$2:$L$1099,8,FALSE)</f>
        <v>#N/A</v>
      </c>
      <c r="E72" s="23" t="e">
        <f>VLOOKUP($M72,УЧАСТНИКИ!$A$2:$L$1099,5,FALSE)</f>
        <v>#N/A</v>
      </c>
      <c r="F72" s="24" t="e">
        <f>VLOOKUP($M72,УЧАСТНИКИ!$A$2:$L$1099,7,FALSE)</f>
        <v>#N/A</v>
      </c>
      <c r="G72" s="25" t="e">
        <f>VLOOKUP($M72,УЧАСТНИКИ!$A$2:$L$1099,11,FALSE)</f>
        <v>#N/A</v>
      </c>
      <c r="H72" s="26"/>
      <c r="I72" s="11">
        <f t="shared" si="2"/>
        <v>0</v>
      </c>
      <c r="J72" s="27" t="str">
        <f t="shared" si="1"/>
        <v>МСМК</v>
      </c>
      <c r="K72" s="25" t="e">
        <f>VLOOKUP($M72,УЧАСТНИКИ!$A$2:$L$1099,9,FALSE)</f>
        <v>#N/A</v>
      </c>
      <c r="L72" s="23" t="e">
        <f>VLOOKUP($M72,УЧАСТНИКИ!$A$2:$L$1099,10,FALSE)</f>
        <v>#N/A</v>
      </c>
    </row>
    <row r="73" spans="1:12" x14ac:dyDescent="0.25">
      <c r="A73" s="35" t="s">
        <v>166</v>
      </c>
      <c r="B73" s="23" t="e">
        <f>VLOOKUP($M73,УЧАСТНИКИ!$A$2:$L$1099,3,FALSE)</f>
        <v>#N/A</v>
      </c>
      <c r="C73" s="24" t="e">
        <f>VLOOKUP($M73,УЧАСТНИКИ!$A$2:$L$1099,4,FALSE)</f>
        <v>#N/A</v>
      </c>
      <c r="D73" s="24" t="e">
        <f>VLOOKUP($M73,УЧАСТНИКИ!$A$2:$L$1099,8,FALSE)</f>
        <v>#N/A</v>
      </c>
      <c r="E73" s="23" t="e">
        <f>VLOOKUP($M73,УЧАСТНИКИ!$A$2:$L$1099,5,FALSE)</f>
        <v>#N/A</v>
      </c>
      <c r="F73" s="24" t="e">
        <f>VLOOKUP($M73,УЧАСТНИКИ!$A$2:$L$1099,7,FALSE)</f>
        <v>#N/A</v>
      </c>
      <c r="G73" s="25" t="e">
        <f>VLOOKUP($M73,УЧАСТНИКИ!$A$2:$L$1099,11,FALSE)</f>
        <v>#N/A</v>
      </c>
      <c r="H73" s="26"/>
      <c r="I73" s="11">
        <f t="shared" si="2"/>
        <v>0</v>
      </c>
      <c r="J73" s="27" t="str">
        <f t="shared" si="1"/>
        <v>МСМК</v>
      </c>
      <c r="K73" s="25" t="e">
        <f>VLOOKUP($M73,УЧАСТНИКИ!$A$2:$L$1099,9,FALSE)</f>
        <v>#N/A</v>
      </c>
      <c r="L73" s="23" t="e">
        <f>VLOOKUP($M73,УЧАСТНИКИ!$A$2:$L$1099,10,FALSE)</f>
        <v>#N/A</v>
      </c>
    </row>
    <row r="74" spans="1:12" x14ac:dyDescent="0.25">
      <c r="A74" s="35" t="s">
        <v>167</v>
      </c>
      <c r="B74" s="23" t="e">
        <f>VLOOKUP($M74,УЧАСТНИКИ!$A$2:$L$1099,3,FALSE)</f>
        <v>#N/A</v>
      </c>
      <c r="C74" s="24" t="e">
        <f>VLOOKUP($M74,УЧАСТНИКИ!$A$2:$L$1099,4,FALSE)</f>
        <v>#N/A</v>
      </c>
      <c r="D74" s="24" t="e">
        <f>VLOOKUP($M74,УЧАСТНИКИ!$A$2:$L$1099,8,FALSE)</f>
        <v>#N/A</v>
      </c>
      <c r="E74" s="23" t="e">
        <f>VLOOKUP($M74,УЧАСТНИКИ!$A$2:$L$1099,5,FALSE)</f>
        <v>#N/A</v>
      </c>
      <c r="F74" s="24" t="e">
        <f>VLOOKUP($M74,УЧАСТНИКИ!$A$2:$L$1099,7,FALSE)</f>
        <v>#N/A</v>
      </c>
      <c r="G74" s="25" t="e">
        <f>VLOOKUP($M74,УЧАСТНИКИ!$A$2:$L$1099,11,FALSE)</f>
        <v>#N/A</v>
      </c>
      <c r="H74" s="26"/>
      <c r="I74" s="11">
        <f t="shared" si="2"/>
        <v>0</v>
      </c>
      <c r="J74" s="27" t="str">
        <f t="shared" si="1"/>
        <v>МСМК</v>
      </c>
      <c r="K74" s="25" t="e">
        <f>VLOOKUP($M74,УЧАСТНИКИ!$A$2:$L$1099,9,FALSE)</f>
        <v>#N/A</v>
      </c>
      <c r="L74" s="23" t="e">
        <f>VLOOKUP($M74,УЧАСТНИКИ!$A$2:$L$1099,10,FALSE)</f>
        <v>#N/A</v>
      </c>
    </row>
    <row r="75" spans="1:12" x14ac:dyDescent="0.25">
      <c r="A75" s="35" t="s">
        <v>168</v>
      </c>
      <c r="B75" s="23" t="e">
        <f>VLOOKUP($M75,УЧАСТНИКИ!$A$2:$L$1099,3,FALSE)</f>
        <v>#N/A</v>
      </c>
      <c r="C75" s="24" t="e">
        <f>VLOOKUP($M75,УЧАСТНИКИ!$A$2:$L$1099,4,FALSE)</f>
        <v>#N/A</v>
      </c>
      <c r="D75" s="24" t="e">
        <f>VLOOKUP($M75,УЧАСТНИКИ!$A$2:$L$1099,8,FALSE)</f>
        <v>#N/A</v>
      </c>
      <c r="E75" s="23" t="e">
        <f>VLOOKUP($M75,УЧАСТНИКИ!$A$2:$L$1099,5,FALSE)</f>
        <v>#N/A</v>
      </c>
      <c r="F75" s="24" t="e">
        <f>VLOOKUP($M75,УЧАСТНИКИ!$A$2:$L$1099,7,FALSE)</f>
        <v>#N/A</v>
      </c>
      <c r="G75" s="25" t="e">
        <f>VLOOKUP($M75,УЧАСТНИКИ!$A$2:$L$1099,11,FALSE)</f>
        <v>#N/A</v>
      </c>
      <c r="H75" s="26"/>
      <c r="I75" s="11">
        <f t="shared" si="2"/>
        <v>0</v>
      </c>
      <c r="J75" s="27" t="str">
        <f t="shared" si="1"/>
        <v>МСМК</v>
      </c>
      <c r="K75" s="25" t="e">
        <f>VLOOKUP($M75,УЧАСТНИКИ!$A$2:$L$1099,9,FALSE)</f>
        <v>#N/A</v>
      </c>
      <c r="L75" s="23" t="e">
        <f>VLOOKUP($M75,УЧАСТНИКИ!$A$2:$L$1099,10,FALSE)</f>
        <v>#N/A</v>
      </c>
    </row>
    <row r="76" spans="1:12" x14ac:dyDescent="0.25">
      <c r="A76" s="35" t="s">
        <v>169</v>
      </c>
      <c r="B76" s="23" t="e">
        <f>VLOOKUP($M76,УЧАСТНИКИ!$A$2:$L$1099,3,FALSE)</f>
        <v>#N/A</v>
      </c>
      <c r="C76" s="24" t="e">
        <f>VLOOKUP($M76,УЧАСТНИКИ!$A$2:$L$1099,4,FALSE)</f>
        <v>#N/A</v>
      </c>
      <c r="D76" s="24" t="e">
        <f>VLOOKUP($M76,УЧАСТНИКИ!$A$2:$L$1099,8,FALSE)</f>
        <v>#N/A</v>
      </c>
      <c r="E76" s="23" t="e">
        <f>VLOOKUP($M76,УЧАСТНИКИ!$A$2:$L$1099,5,FALSE)</f>
        <v>#N/A</v>
      </c>
      <c r="F76" s="24" t="e">
        <f>VLOOKUP($M76,УЧАСТНИКИ!$A$2:$L$1099,7,FALSE)</f>
        <v>#N/A</v>
      </c>
      <c r="G76" s="25" t="e">
        <f>VLOOKUP($M76,УЧАСТНИКИ!$A$2:$L$1099,11,FALSE)</f>
        <v>#N/A</v>
      </c>
      <c r="H76" s="26"/>
      <c r="I76" s="11">
        <f t="shared" ref="I76:I81" si="3">IF(H76=0,0,CONCATENATE(MID(H76,1,1),":",MID(H76,2,2),".",MID(H76,4,2)))</f>
        <v>0</v>
      </c>
      <c r="J76" s="27" t="str">
        <f t="shared" si="1"/>
        <v>МСМК</v>
      </c>
      <c r="K76" s="25" t="e">
        <f>VLOOKUP($M76,УЧАСТНИКИ!$A$2:$L$1099,9,FALSE)</f>
        <v>#N/A</v>
      </c>
      <c r="L76" s="23" t="e">
        <f>VLOOKUP($M76,УЧАСТНИКИ!$A$2:$L$1099,10,FALSE)</f>
        <v>#N/A</v>
      </c>
    </row>
    <row r="77" spans="1:12" x14ac:dyDescent="0.25">
      <c r="A77" s="35" t="s">
        <v>170</v>
      </c>
      <c r="B77" s="23" t="e">
        <f>VLOOKUP($M77,УЧАСТНИКИ!$A$2:$L$1099,3,FALSE)</f>
        <v>#N/A</v>
      </c>
      <c r="C77" s="24" t="e">
        <f>VLOOKUP($M77,УЧАСТНИКИ!$A$2:$L$1099,4,FALSE)</f>
        <v>#N/A</v>
      </c>
      <c r="D77" s="24" t="e">
        <f>VLOOKUP($M77,УЧАСТНИКИ!$A$2:$L$1099,8,FALSE)</f>
        <v>#N/A</v>
      </c>
      <c r="E77" s="23" t="e">
        <f>VLOOKUP($M77,УЧАСТНИКИ!$A$2:$L$1099,5,FALSE)</f>
        <v>#N/A</v>
      </c>
      <c r="F77" s="24" t="e">
        <f>VLOOKUP($M77,УЧАСТНИКИ!$A$2:$L$1099,7,FALSE)</f>
        <v>#N/A</v>
      </c>
      <c r="G77" s="25" t="e">
        <f>VLOOKUP($M77,УЧАСТНИКИ!$A$2:$L$1099,11,FALSE)</f>
        <v>#N/A</v>
      </c>
      <c r="H77" s="26"/>
      <c r="I77" s="11">
        <f t="shared" si="3"/>
        <v>0</v>
      </c>
      <c r="J77" s="27" t="str">
        <f t="shared" ref="J77:J81" si="4">IF(H77&lt;=$O$11,"МСМК",IF(H77&lt;=$P$11,"МС",IF(H77&lt;=$Q$11,"КМС",IF(H77&lt;=$R$11,"1",IF(H77&lt;=$S$11,"2",IF(H77&lt;=$T$11,"3",IF(H77&lt;=$U$11,"1юн",IF(H77&lt;=$V$11,"2юн",IF(H77&lt;=$W$11,"3юн",IF(H77&gt;$W$11,"б/р"))))))))))</f>
        <v>МСМК</v>
      </c>
      <c r="K77" s="25" t="e">
        <f>VLOOKUP($M77,УЧАСТНИКИ!$A$2:$L$1099,9,FALSE)</f>
        <v>#N/A</v>
      </c>
      <c r="L77" s="23" t="e">
        <f>VLOOKUP($M77,УЧАСТНИКИ!$A$2:$L$1099,10,FALSE)</f>
        <v>#N/A</v>
      </c>
    </row>
    <row r="78" spans="1:12" x14ac:dyDescent="0.25">
      <c r="A78" s="35" t="s">
        <v>171</v>
      </c>
      <c r="B78" s="23" t="e">
        <f>VLOOKUP($M78,УЧАСТНИКИ!$A$2:$L$1099,3,FALSE)</f>
        <v>#N/A</v>
      </c>
      <c r="C78" s="24" t="e">
        <f>VLOOKUP($M78,УЧАСТНИКИ!$A$2:$L$1099,4,FALSE)</f>
        <v>#N/A</v>
      </c>
      <c r="D78" s="24" t="e">
        <f>VLOOKUP($M78,УЧАСТНИКИ!$A$2:$L$1099,8,FALSE)</f>
        <v>#N/A</v>
      </c>
      <c r="E78" s="23" t="e">
        <f>VLOOKUP($M78,УЧАСТНИКИ!$A$2:$L$1099,5,FALSE)</f>
        <v>#N/A</v>
      </c>
      <c r="F78" s="24" t="e">
        <f>VLOOKUP($M78,УЧАСТНИКИ!$A$2:$L$1099,7,FALSE)</f>
        <v>#N/A</v>
      </c>
      <c r="G78" s="25" t="e">
        <f>VLOOKUP($M78,УЧАСТНИКИ!$A$2:$L$1099,11,FALSE)</f>
        <v>#N/A</v>
      </c>
      <c r="H78" s="26"/>
      <c r="I78" s="11">
        <f t="shared" si="3"/>
        <v>0</v>
      </c>
      <c r="J78" s="27" t="str">
        <f t="shared" si="4"/>
        <v>МСМК</v>
      </c>
      <c r="K78" s="25" t="e">
        <f>VLOOKUP($M78,УЧАСТНИКИ!$A$2:$L$1099,9,FALSE)</f>
        <v>#N/A</v>
      </c>
      <c r="L78" s="23" t="e">
        <f>VLOOKUP($M78,УЧАСТНИКИ!$A$2:$L$1099,10,FALSE)</f>
        <v>#N/A</v>
      </c>
    </row>
    <row r="79" spans="1:12" x14ac:dyDescent="0.25">
      <c r="A79" s="35" t="s">
        <v>172</v>
      </c>
      <c r="B79" s="23" t="e">
        <f>VLOOKUP($M79,УЧАСТНИКИ!$A$2:$L$1099,3,FALSE)</f>
        <v>#N/A</v>
      </c>
      <c r="C79" s="24" t="e">
        <f>VLOOKUP($M79,УЧАСТНИКИ!$A$2:$L$1099,4,FALSE)</f>
        <v>#N/A</v>
      </c>
      <c r="D79" s="24" t="e">
        <f>VLOOKUP($M79,УЧАСТНИКИ!$A$2:$L$1099,8,FALSE)</f>
        <v>#N/A</v>
      </c>
      <c r="E79" s="23" t="e">
        <f>VLOOKUP($M79,УЧАСТНИКИ!$A$2:$L$1099,5,FALSE)</f>
        <v>#N/A</v>
      </c>
      <c r="F79" s="24" t="e">
        <f>VLOOKUP($M79,УЧАСТНИКИ!$A$2:$L$1099,7,FALSE)</f>
        <v>#N/A</v>
      </c>
      <c r="G79" s="25" t="e">
        <f>VLOOKUP($M79,УЧАСТНИКИ!$A$2:$L$1099,11,FALSE)</f>
        <v>#N/A</v>
      </c>
      <c r="H79" s="26"/>
      <c r="I79" s="11">
        <f t="shared" si="3"/>
        <v>0</v>
      </c>
      <c r="J79" s="27" t="str">
        <f t="shared" si="4"/>
        <v>МСМК</v>
      </c>
      <c r="K79" s="25" t="e">
        <f>VLOOKUP($M79,УЧАСТНИКИ!$A$2:$L$1099,9,FALSE)</f>
        <v>#N/A</v>
      </c>
      <c r="L79" s="23" t="e">
        <f>VLOOKUP($M79,УЧАСТНИКИ!$A$2:$L$1099,10,FALSE)</f>
        <v>#N/A</v>
      </c>
    </row>
    <row r="80" spans="1:12" x14ac:dyDescent="0.25">
      <c r="A80" s="35" t="s">
        <v>173</v>
      </c>
      <c r="B80" s="23" t="e">
        <f>VLOOKUP($M80,УЧАСТНИКИ!$A$2:$L$1099,3,FALSE)</f>
        <v>#N/A</v>
      </c>
      <c r="C80" s="24" t="e">
        <f>VLOOKUP($M80,УЧАСТНИКИ!$A$2:$L$1099,4,FALSE)</f>
        <v>#N/A</v>
      </c>
      <c r="D80" s="24" t="e">
        <f>VLOOKUP($M80,УЧАСТНИКИ!$A$2:$L$1099,8,FALSE)</f>
        <v>#N/A</v>
      </c>
      <c r="E80" s="23" t="e">
        <f>VLOOKUP($M80,УЧАСТНИКИ!$A$2:$L$1099,5,FALSE)</f>
        <v>#N/A</v>
      </c>
      <c r="F80" s="24" t="e">
        <f>VLOOKUP($M80,УЧАСТНИКИ!$A$2:$L$1099,7,FALSE)</f>
        <v>#N/A</v>
      </c>
      <c r="G80" s="25" t="e">
        <f>VLOOKUP($M80,УЧАСТНИКИ!$A$2:$L$1099,11,FALSE)</f>
        <v>#N/A</v>
      </c>
      <c r="H80" s="26"/>
      <c r="I80" s="11">
        <f t="shared" si="3"/>
        <v>0</v>
      </c>
      <c r="J80" s="27" t="str">
        <f t="shared" si="4"/>
        <v>МСМК</v>
      </c>
      <c r="K80" s="25" t="e">
        <f>VLOOKUP($M80,УЧАСТНИКИ!$A$2:$L$1099,9,FALSE)</f>
        <v>#N/A</v>
      </c>
      <c r="L80" s="23" t="e">
        <f>VLOOKUP($M80,УЧАСТНИКИ!$A$2:$L$1099,10,FALSE)</f>
        <v>#N/A</v>
      </c>
    </row>
    <row r="81" spans="1:12" x14ac:dyDescent="0.25">
      <c r="A81" s="35" t="s">
        <v>174</v>
      </c>
      <c r="B81" s="23" t="e">
        <f>VLOOKUP($M81,УЧАСТНИКИ!$A$2:$L$1099,3,FALSE)</f>
        <v>#N/A</v>
      </c>
      <c r="C81" s="24" t="e">
        <f>VLOOKUP($M81,УЧАСТНИКИ!$A$2:$L$1099,4,FALSE)</f>
        <v>#N/A</v>
      </c>
      <c r="D81" s="24" t="e">
        <f>VLOOKUP($M81,УЧАСТНИКИ!$A$2:$L$1099,8,FALSE)</f>
        <v>#N/A</v>
      </c>
      <c r="E81" s="23" t="e">
        <f>VLOOKUP($M81,УЧАСТНИКИ!$A$2:$L$1099,5,FALSE)</f>
        <v>#N/A</v>
      </c>
      <c r="F81" s="24" t="e">
        <f>VLOOKUP($M81,УЧАСТНИКИ!$A$2:$L$1099,7,FALSE)</f>
        <v>#N/A</v>
      </c>
      <c r="G81" s="25" t="e">
        <f>VLOOKUP($M81,УЧАСТНИКИ!$A$2:$L$1099,11,FALSE)</f>
        <v>#N/A</v>
      </c>
      <c r="H81" s="26"/>
      <c r="I81" s="11">
        <f t="shared" si="3"/>
        <v>0</v>
      </c>
      <c r="J81" s="27" t="str">
        <f t="shared" si="4"/>
        <v>МСМК</v>
      </c>
      <c r="K81" s="25" t="e">
        <f>VLOOKUP($M81,УЧАСТНИКИ!$A$2:$L$1099,9,FALSE)</f>
        <v>#N/A</v>
      </c>
      <c r="L81" s="23" t="e">
        <f>VLOOKUP($M81,УЧАСТНИКИ!$A$2:$L$1099,10,FALSE)</f>
        <v>#N/A</v>
      </c>
    </row>
    <row r="82" spans="1:12" x14ac:dyDescent="0.25">
      <c r="A82" s="12"/>
    </row>
    <row r="83" spans="1:12" x14ac:dyDescent="0.25">
      <c r="A83" s="12"/>
    </row>
    <row r="84" spans="1:12" x14ac:dyDescent="0.25">
      <c r="A84" s="12"/>
    </row>
    <row r="85" spans="1:12" x14ac:dyDescent="0.25">
      <c r="A85" s="12"/>
    </row>
    <row r="86" spans="1:12" x14ac:dyDescent="0.25">
      <c r="A86" s="12"/>
    </row>
    <row r="87" spans="1:12" x14ac:dyDescent="0.25">
      <c r="A87" s="12"/>
    </row>
    <row r="88" spans="1:12" x14ac:dyDescent="0.25">
      <c r="A88" s="12"/>
    </row>
    <row r="89" spans="1:12" x14ac:dyDescent="0.25">
      <c r="A89" s="12"/>
    </row>
    <row r="90" spans="1:12" x14ac:dyDescent="0.25">
      <c r="A90" s="12"/>
    </row>
    <row r="91" spans="1:12" x14ac:dyDescent="0.25">
      <c r="A91" s="12"/>
    </row>
    <row r="92" spans="1:12" x14ac:dyDescent="0.25">
      <c r="A92" s="12"/>
    </row>
    <row r="93" spans="1:12" x14ac:dyDescent="0.25">
      <c r="A93" s="12"/>
    </row>
    <row r="94" spans="1:12" x14ac:dyDescent="0.25">
      <c r="A94" s="12"/>
    </row>
    <row r="95" spans="1:12" x14ac:dyDescent="0.25">
      <c r="A95" s="12"/>
    </row>
    <row r="96" spans="1:12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</sheetData>
  <mergeCells count="10">
    <mergeCell ref="A9:B9"/>
    <mergeCell ref="F9:G9"/>
    <mergeCell ref="A1:L1"/>
    <mergeCell ref="A2:L2"/>
    <mergeCell ref="A3:L3"/>
    <mergeCell ref="A4:L4"/>
    <mergeCell ref="A5:L5"/>
    <mergeCell ref="A6:L6"/>
    <mergeCell ref="A7:L7"/>
    <mergeCell ref="A8:L8"/>
  </mergeCells>
  <printOptions horizontalCentered="1"/>
  <pageMargins left="0.26" right="0.25" top="0.78740157480314965" bottom="0.39370078740157483" header="0.51181102362204722" footer="0.51181102362204722"/>
  <pageSetup paperSize="9" scale="75" orientation="landscape" horizontalDpi="300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indexed="15"/>
  </sheetPr>
  <dimension ref="A1:Z101"/>
  <sheetViews>
    <sheetView view="pageBreakPreview" zoomScale="70" zoomScaleNormal="80" zoomScaleSheetLayoutView="70" workbookViewId="0">
      <selection activeCell="O47" sqref="O47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9" style="12" bestFit="1" customWidth="1"/>
    <col min="4" max="4" width="6.88671875" style="12" bestFit="1" customWidth="1"/>
    <col min="5" max="5" width="28.6640625" style="8" customWidth="1"/>
    <col min="6" max="6" width="6.88671875" style="8" hidden="1" customWidth="1"/>
    <col min="7" max="7" width="44.33203125" style="8" customWidth="1"/>
    <col min="8" max="8" width="8.109375" style="8" hidden="1" customWidth="1" outlineLevel="1"/>
    <col min="9" max="9" width="6.33203125" style="12" customWidth="1" collapsed="1"/>
    <col min="10" max="10" width="4.6640625" style="12" customWidth="1"/>
    <col min="11" max="11" width="6.33203125" style="12" hidden="1" customWidth="1" outlineLevel="1"/>
    <col min="12" max="12" width="6.109375" style="12" customWidth="1" collapsed="1"/>
    <col min="13" max="13" width="4.6640625" style="12" customWidth="1"/>
    <col min="14" max="14" width="10.5546875" style="8" customWidth="1"/>
    <col min="15" max="15" width="6.109375" style="16" customWidth="1"/>
    <col min="16" max="16" width="34.88671875" style="8" customWidth="1"/>
    <col min="17" max="17" width="8" style="8" customWidth="1" outlineLevel="1"/>
    <col min="18" max="26" width="9.109375" style="8" outlineLevel="1"/>
    <col min="27" max="16384" width="9.109375" style="8"/>
  </cols>
  <sheetData>
    <row r="1" spans="1:26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U1" s="9"/>
      <c r="V1" s="9"/>
      <c r="W1" s="10"/>
    </row>
    <row r="2" spans="1:26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U2" s="9"/>
      <c r="V2" s="9"/>
      <c r="W2" s="10"/>
    </row>
    <row r="3" spans="1:26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U3" s="9"/>
      <c r="V3" s="9"/>
      <c r="W3" s="10"/>
    </row>
    <row r="4" spans="1:26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U4" s="9"/>
      <c r="V4" s="9"/>
      <c r="W4" s="10"/>
    </row>
    <row r="5" spans="1:26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U5" s="9"/>
      <c r="V5" s="9"/>
      <c r="W5" s="10"/>
    </row>
    <row r="6" spans="1:26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U6" s="9"/>
      <c r="V6" s="9"/>
      <c r="W6" s="10"/>
    </row>
    <row r="7" spans="1:26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2"/>
      <c r="U7" s="9"/>
      <c r="V7" s="9"/>
      <c r="W7" s="10"/>
    </row>
    <row r="8" spans="1:26" ht="15.6" x14ac:dyDescent="0.25">
      <c r="A8" s="332" t="s">
        <v>230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U8" s="9"/>
      <c r="V8" s="9"/>
      <c r="W8" s="10"/>
    </row>
    <row r="9" spans="1:26" ht="12.75" customHeight="1" x14ac:dyDescent="0.25">
      <c r="A9" s="323" t="s">
        <v>219</v>
      </c>
      <c r="B9" s="323"/>
      <c r="D9" s="13"/>
      <c r="E9" s="14"/>
      <c r="N9" s="12" t="s">
        <v>232</v>
      </c>
      <c r="O9" s="31"/>
      <c r="P9" s="20" t="str">
        <f>d_5</f>
        <v>г. Сочи, ул. Бзугу 2, ст. им. Славы Метревели</v>
      </c>
      <c r="U9" s="9"/>
      <c r="V9" s="9"/>
      <c r="W9" s="10"/>
    </row>
    <row r="10" spans="1:26" ht="12.75" customHeight="1" x14ac:dyDescent="0.25">
      <c r="A10" s="323" t="s">
        <v>236</v>
      </c>
      <c r="B10" s="323"/>
      <c r="D10" s="13"/>
      <c r="E10" s="67"/>
      <c r="F10" s="48"/>
      <c r="G10" s="20"/>
      <c r="H10" s="15"/>
      <c r="I10" s="30"/>
      <c r="J10" s="30"/>
      <c r="K10" s="30"/>
      <c r="L10" s="67" t="s">
        <v>55</v>
      </c>
      <c r="M10" s="30"/>
      <c r="N10" s="20" t="str">
        <f>d_2</f>
        <v>29.05.2019г.</v>
      </c>
      <c r="O10" s="52">
        <v>0.35416666666666669</v>
      </c>
      <c r="P10" s="19" t="str">
        <f>d_6</f>
        <v>t° +17 вл. 91%</v>
      </c>
      <c r="U10" s="9"/>
      <c r="V10" s="9"/>
      <c r="W10" s="10"/>
    </row>
    <row r="11" spans="1:26" ht="13.8" thickBot="1" x14ac:dyDescent="0.3">
      <c r="A11" s="19" t="s">
        <v>210</v>
      </c>
      <c r="D11" s="13"/>
      <c r="E11" s="67"/>
      <c r="F11" s="49"/>
      <c r="G11" s="20"/>
      <c r="H11" s="13"/>
      <c r="I11" s="37"/>
      <c r="J11" s="37"/>
      <c r="K11" s="37"/>
      <c r="L11" s="67" t="s">
        <v>56</v>
      </c>
      <c r="M11" s="37"/>
      <c r="N11" s="20" t="str">
        <f>d_2</f>
        <v>29.05.2019г.</v>
      </c>
      <c r="O11" s="52">
        <v>0.35416666666666669</v>
      </c>
      <c r="P11" s="19" t="str">
        <f>d_6</f>
        <v>t° +17 вл. 91%</v>
      </c>
      <c r="Q11" s="8" t="s">
        <v>14</v>
      </c>
      <c r="R11" s="21" t="s">
        <v>105</v>
      </c>
      <c r="S11" s="21" t="s">
        <v>106</v>
      </c>
      <c r="T11" s="21" t="s">
        <v>107</v>
      </c>
      <c r="U11" s="21">
        <v>1</v>
      </c>
      <c r="V11" s="21">
        <v>2</v>
      </c>
      <c r="W11" s="21" t="s">
        <v>44</v>
      </c>
      <c r="X11" s="21" t="s">
        <v>108</v>
      </c>
      <c r="Y11" s="21" t="s">
        <v>109</v>
      </c>
      <c r="Z11" s="21" t="s">
        <v>110</v>
      </c>
    </row>
    <row r="12" spans="1:26" ht="28.95" customHeight="1" thickBot="1" x14ac:dyDescent="0.3">
      <c r="A12" s="40" t="s">
        <v>9</v>
      </c>
      <c r="B12" s="41" t="s">
        <v>58</v>
      </c>
      <c r="C12" s="41" t="s">
        <v>59</v>
      </c>
      <c r="D12" s="41" t="s">
        <v>10</v>
      </c>
      <c r="E12" s="41" t="s">
        <v>90</v>
      </c>
      <c r="F12" s="42" t="s">
        <v>94</v>
      </c>
      <c r="G12" s="43" t="s">
        <v>148</v>
      </c>
      <c r="H12" s="60"/>
      <c r="I12" s="42" t="s">
        <v>11</v>
      </c>
      <c r="J12" s="36" t="s">
        <v>144</v>
      </c>
      <c r="K12" s="42" t="s">
        <v>15</v>
      </c>
      <c r="L12" s="42" t="s">
        <v>12</v>
      </c>
      <c r="M12" s="36" t="s">
        <v>144</v>
      </c>
      <c r="N12" s="45" t="s">
        <v>145</v>
      </c>
      <c r="O12" s="45" t="s">
        <v>13</v>
      </c>
      <c r="P12" s="47" t="s">
        <v>146</v>
      </c>
      <c r="R12" s="151">
        <v>1298</v>
      </c>
      <c r="S12" s="151">
        <v>1394</v>
      </c>
      <c r="T12" s="143">
        <v>1524</v>
      </c>
      <c r="U12" s="143">
        <v>1624</v>
      </c>
      <c r="V12" s="143">
        <v>1744</v>
      </c>
      <c r="W12" s="143">
        <v>1874</v>
      </c>
      <c r="X12" s="65">
        <v>2024</v>
      </c>
      <c r="Y12" s="65"/>
      <c r="Z12" s="66"/>
    </row>
    <row r="13" spans="1:26" x14ac:dyDescent="0.25">
      <c r="A13" s="35" t="s">
        <v>42</v>
      </c>
      <c r="B13" s="23" t="e">
        <f>VLOOKUP($Q13,УЧАСТНИКИ!$A$2:$L$1099,3,FALSE)</f>
        <v>#N/A</v>
      </c>
      <c r="C13" s="24" t="e">
        <f>VLOOKUP($Q13,УЧАСТНИКИ!$A$2:$L$1099,4,FALSE)</f>
        <v>#N/A</v>
      </c>
      <c r="D13" s="24" t="e">
        <f>VLOOKUP($Q13,УЧАСТНИКИ!$A$2:$L$1099,8,FALSE)</f>
        <v>#N/A</v>
      </c>
      <c r="E13" s="23" t="e">
        <f>VLOOKUP($Q13,УЧАСТНИКИ!$A$2:$L$1099,5,FALSE)</f>
        <v>#N/A</v>
      </c>
      <c r="F13" s="24" t="e">
        <f>VLOOKUP($Q13,УЧАСТНИКИ!$A$2:$L$1099,7,FALSE)</f>
        <v>#N/A</v>
      </c>
      <c r="G13" s="25" t="e">
        <f>VLOOKUP($Q13,УЧАСТНИКИ!$A$2:$L$1099,11,FALSE)</f>
        <v>#N/A</v>
      </c>
      <c r="H13" s="38"/>
      <c r="I13" s="11">
        <f>IF(H13=0,0,CONCATENATE(MID(H13,1,2),".",MID(H13,3,2)))</f>
        <v>0</v>
      </c>
      <c r="J13" s="11"/>
      <c r="K13" s="38">
        <v>1371</v>
      </c>
      <c r="L13" s="11" t="str">
        <f>IF(K13=0,0,CONCATENATE(MID(K13,1,2),".",MID(K13,3,2)))</f>
        <v>13.71</v>
      </c>
      <c r="M13" s="11"/>
      <c r="N13" s="27" t="str">
        <f>IF(S13&lt;=$R$12,"МСМК",IF(S13&lt;=$S$12,"МС",IF(S13&lt;=$T$12,"КМС",IF(S13&lt;=$U$12,"1",IF(S13&lt;=$V$12,"2",IF(S13&lt;=$W$12,"3",IF(S13&lt;=$X$12,"1юн",IF(S13&lt;=$Y$12,"2юн",IF(S13&lt;=$Z$12,"3юн",IF(S13&gt;$Z$12,"б/р"))))))))))</f>
        <v>МС</v>
      </c>
      <c r="O13" s="25" t="e">
        <f>VLOOKUP($Q13,УЧАСТНИКИ!$A$2:$L$1099,9,FALSE)</f>
        <v>#N/A</v>
      </c>
      <c r="P13" s="23" t="e">
        <f>VLOOKUP($Q13,УЧАСТНИКИ!$A$2:$L$1099,10,FALSE)</f>
        <v>#N/A</v>
      </c>
      <c r="Q13" s="8" t="s">
        <v>101</v>
      </c>
      <c r="S13" s="33">
        <f>MIN(H13,K13)</f>
        <v>1371</v>
      </c>
    </row>
    <row r="14" spans="1:26" x14ac:dyDescent="0.25">
      <c r="A14" s="35" t="s">
        <v>43</v>
      </c>
      <c r="B14" s="23" t="e">
        <f>VLOOKUP($Q14,УЧАСТНИКИ!$A$2:$L$1099,3,FALSE)</f>
        <v>#N/A</v>
      </c>
      <c r="C14" s="24" t="e">
        <f>VLOOKUP($Q14,УЧАСТНИКИ!$A$2:$L$1099,4,FALSE)</f>
        <v>#N/A</v>
      </c>
      <c r="D14" s="24" t="e">
        <f>VLOOKUP($Q14,УЧАСТНИКИ!$A$2:$L$1099,8,FALSE)</f>
        <v>#N/A</v>
      </c>
      <c r="E14" s="23" t="e">
        <f>VLOOKUP($Q14,УЧАСТНИКИ!$A$2:$L$1099,5,FALSE)</f>
        <v>#N/A</v>
      </c>
      <c r="F14" s="24" t="e">
        <f>VLOOKUP($Q14,УЧАСТНИКИ!$A$2:$L$1099,7,FALSE)</f>
        <v>#N/A</v>
      </c>
      <c r="G14" s="25" t="e">
        <f>VLOOKUP($Q14,УЧАСТНИКИ!$A$2:$L$1099,11,FALSE)</f>
        <v>#N/A</v>
      </c>
      <c r="H14" s="26"/>
      <c r="I14" s="11">
        <f t="shared" ref="I14:I56" si="0">IF(H14=0,0,CONCATENATE(MID(H14,1,2),".",MID(H14,3,2)))</f>
        <v>0</v>
      </c>
      <c r="J14" s="11"/>
      <c r="K14" s="26">
        <v>1369</v>
      </c>
      <c r="L14" s="11" t="str">
        <f t="shared" ref="L14:L56" si="1">IF(K14=0,0,CONCATENATE(MID(K14,1,2),".",MID(K14,3,2)))</f>
        <v>13.69</v>
      </c>
      <c r="M14" s="11"/>
      <c r="N14" s="27" t="str">
        <f t="shared" ref="N14:N56" si="2">IF(S14&lt;=$R$12,"МСМК",IF(S14&lt;=$S$12,"МС",IF(S14&lt;=$T$12,"КМС",IF(S14&lt;=$U$12,"1",IF(S14&lt;=$V$12,"2",IF(S14&lt;=$W$12,"3",IF(S14&lt;=$X$12,"1юн",IF(S14&lt;=$Y$12,"2юн",IF(S14&lt;=$Z$12,"3юн",IF(S14&gt;$Z$12,"б/р"))))))))))</f>
        <v>МС</v>
      </c>
      <c r="O14" s="25" t="e">
        <f>VLOOKUP($Q14,УЧАСТНИКИ!$A$2:$L$1099,9,FALSE)</f>
        <v>#N/A</v>
      </c>
      <c r="P14" s="23" t="e">
        <f>VLOOKUP($Q14,УЧАСТНИКИ!$A$2:$L$1099,10,FALSE)</f>
        <v>#N/A</v>
      </c>
      <c r="S14" s="33">
        <f t="shared" ref="S14:S56" si="3">MIN(H14,K14)</f>
        <v>1369</v>
      </c>
    </row>
    <row r="15" spans="1:26" x14ac:dyDescent="0.25">
      <c r="A15" s="35" t="s">
        <v>44</v>
      </c>
      <c r="B15" s="23" t="e">
        <f>VLOOKUP($Q15,УЧАСТНИКИ!$A$2:$L$1099,3,FALSE)</f>
        <v>#N/A</v>
      </c>
      <c r="C15" s="24" t="e">
        <f>VLOOKUP($Q15,УЧАСТНИКИ!$A$2:$L$1099,4,FALSE)</f>
        <v>#N/A</v>
      </c>
      <c r="D15" s="24" t="e">
        <f>VLOOKUP($Q15,УЧАСТНИКИ!$A$2:$L$1099,8,FALSE)</f>
        <v>#N/A</v>
      </c>
      <c r="E15" s="23" t="e">
        <f>VLOOKUP($Q15,УЧАСТНИКИ!$A$2:$L$1099,5,FALSE)</f>
        <v>#N/A</v>
      </c>
      <c r="F15" s="24" t="e">
        <f>VLOOKUP($Q15,УЧАСТНИКИ!$A$2:$L$1099,7,FALSE)</f>
        <v>#N/A</v>
      </c>
      <c r="G15" s="25" t="e">
        <f>VLOOKUP($Q15,УЧАСТНИКИ!$A$2:$L$1099,11,FALSE)</f>
        <v>#N/A</v>
      </c>
      <c r="H15" s="26"/>
      <c r="I15" s="11">
        <f t="shared" si="0"/>
        <v>0</v>
      </c>
      <c r="J15" s="11"/>
      <c r="K15" s="26">
        <v>1342</v>
      </c>
      <c r="L15" s="11" t="str">
        <f t="shared" si="1"/>
        <v>13.42</v>
      </c>
      <c r="M15" s="11"/>
      <c r="N15" s="27" t="str">
        <f t="shared" si="2"/>
        <v>МС</v>
      </c>
      <c r="O15" s="25" t="e">
        <f>VLOOKUP($Q15,УЧАСТНИКИ!$A$2:$L$1099,9,FALSE)</f>
        <v>#N/A</v>
      </c>
      <c r="P15" s="23" t="e">
        <f>VLOOKUP($Q15,УЧАСТНИКИ!$A$2:$L$1099,10,FALSE)</f>
        <v>#N/A</v>
      </c>
      <c r="S15" s="33">
        <f t="shared" si="3"/>
        <v>1342</v>
      </c>
    </row>
    <row r="16" spans="1:26" x14ac:dyDescent="0.25">
      <c r="A16" s="35" t="s">
        <v>45</v>
      </c>
      <c r="B16" s="23" t="e">
        <f>VLOOKUP($Q16,УЧАСТНИКИ!$A$2:$L$1099,3,FALSE)</f>
        <v>#N/A</v>
      </c>
      <c r="C16" s="24" t="e">
        <f>VLOOKUP($Q16,УЧАСТНИКИ!$A$2:$L$1099,4,FALSE)</f>
        <v>#N/A</v>
      </c>
      <c r="D16" s="24" t="e">
        <f>VLOOKUP($Q16,УЧАСТНИКИ!$A$2:$L$1099,8,FALSE)</f>
        <v>#N/A</v>
      </c>
      <c r="E16" s="23" t="e">
        <f>VLOOKUP($Q16,УЧАСТНИКИ!$A$2:$L$1099,5,FALSE)</f>
        <v>#N/A</v>
      </c>
      <c r="F16" s="24" t="e">
        <f>VLOOKUP($Q16,УЧАСТНИКИ!$A$2:$L$1099,7,FALSE)</f>
        <v>#N/A</v>
      </c>
      <c r="G16" s="25" t="e">
        <f>VLOOKUP($Q16,УЧАСТНИКИ!$A$2:$L$1099,11,FALSE)</f>
        <v>#N/A</v>
      </c>
      <c r="H16" s="26"/>
      <c r="I16" s="11">
        <f t="shared" si="0"/>
        <v>0</v>
      </c>
      <c r="J16" s="11"/>
      <c r="K16" s="26">
        <v>1876</v>
      </c>
      <c r="L16" s="11" t="str">
        <f t="shared" si="1"/>
        <v>18.76</v>
      </c>
      <c r="M16" s="11"/>
      <c r="N16" s="27" t="str">
        <f t="shared" si="2"/>
        <v>1юн</v>
      </c>
      <c r="O16" s="25" t="e">
        <f>VLOOKUP($Q16,УЧАСТНИКИ!$A$2:$L$1099,9,FALSE)</f>
        <v>#N/A</v>
      </c>
      <c r="P16" s="23" t="e">
        <f>VLOOKUP($Q16,УЧАСТНИКИ!$A$2:$L$1099,10,FALSE)</f>
        <v>#N/A</v>
      </c>
      <c r="Q16" s="28"/>
      <c r="S16" s="33">
        <f t="shared" si="3"/>
        <v>1876</v>
      </c>
    </row>
    <row r="17" spans="1:19" x14ac:dyDescent="0.25">
      <c r="A17" s="35" t="s">
        <v>46</v>
      </c>
      <c r="B17" s="23" t="e">
        <f>VLOOKUP($Q17,УЧАСТНИКИ!$A$2:$L$1099,3,FALSE)</f>
        <v>#N/A</v>
      </c>
      <c r="C17" s="24" t="e">
        <f>VLOOKUP($Q17,УЧАСТНИКИ!$A$2:$L$1099,4,FALSE)</f>
        <v>#N/A</v>
      </c>
      <c r="D17" s="24" t="e">
        <f>VLOOKUP($Q17,УЧАСТНИКИ!$A$2:$L$1099,8,FALSE)</f>
        <v>#N/A</v>
      </c>
      <c r="E17" s="23" t="e">
        <f>VLOOKUP($Q17,УЧАСТНИКИ!$A$2:$L$1099,5,FALSE)</f>
        <v>#N/A</v>
      </c>
      <c r="F17" s="24" t="e">
        <f>VLOOKUP($Q17,УЧАСТНИКИ!$A$2:$L$1099,7,FALSE)</f>
        <v>#N/A</v>
      </c>
      <c r="G17" s="25" t="e">
        <f>VLOOKUP($Q17,УЧАСТНИКИ!$A$2:$L$1099,11,FALSE)</f>
        <v>#N/A</v>
      </c>
      <c r="H17" s="26"/>
      <c r="I17" s="11">
        <f t="shared" si="0"/>
        <v>0</v>
      </c>
      <c r="J17" s="11"/>
      <c r="K17" s="26">
        <v>1880</v>
      </c>
      <c r="L17" s="11" t="str">
        <f t="shared" si="1"/>
        <v>18.80</v>
      </c>
      <c r="M17" s="11"/>
      <c r="N17" s="27" t="str">
        <f t="shared" si="2"/>
        <v>1юн</v>
      </c>
      <c r="O17" s="25" t="e">
        <f>VLOOKUP($Q17,УЧАСТНИКИ!$A$2:$L$1099,9,FALSE)</f>
        <v>#N/A</v>
      </c>
      <c r="P17" s="23" t="e">
        <f>VLOOKUP($Q17,УЧАСТНИКИ!$A$2:$L$1099,10,FALSE)</f>
        <v>#N/A</v>
      </c>
      <c r="Q17" s="28"/>
      <c r="S17" s="33">
        <f t="shared" si="3"/>
        <v>1880</v>
      </c>
    </row>
    <row r="18" spans="1:19" x14ac:dyDescent="0.25">
      <c r="A18" s="35" t="s">
        <v>47</v>
      </c>
      <c r="B18" s="23" t="e">
        <f>VLOOKUP($Q18,УЧАСТНИКИ!$A$2:$L$1099,3,FALSE)</f>
        <v>#N/A</v>
      </c>
      <c r="C18" s="24" t="e">
        <f>VLOOKUP($Q18,УЧАСТНИКИ!$A$2:$L$1099,4,FALSE)</f>
        <v>#N/A</v>
      </c>
      <c r="D18" s="24" t="e">
        <f>VLOOKUP($Q18,УЧАСТНИКИ!$A$2:$L$1099,8,FALSE)</f>
        <v>#N/A</v>
      </c>
      <c r="E18" s="23" t="e">
        <f>VLOOKUP($Q18,УЧАСТНИКИ!$A$2:$L$1099,5,FALSE)</f>
        <v>#N/A</v>
      </c>
      <c r="F18" s="24" t="e">
        <f>VLOOKUP($Q18,УЧАСТНИКИ!$A$2:$L$1099,7,FALSE)</f>
        <v>#N/A</v>
      </c>
      <c r="G18" s="25" t="e">
        <f>VLOOKUP($Q18,УЧАСТНИКИ!$A$2:$L$1099,11,FALSE)</f>
        <v>#N/A</v>
      </c>
      <c r="H18" s="26"/>
      <c r="I18" s="11">
        <f t="shared" si="0"/>
        <v>0</v>
      </c>
      <c r="J18" s="11"/>
      <c r="K18" s="26">
        <v>1624</v>
      </c>
      <c r="L18" s="11" t="str">
        <f t="shared" si="1"/>
        <v>16.24</v>
      </c>
      <c r="M18" s="11"/>
      <c r="N18" s="27" t="str">
        <f t="shared" si="2"/>
        <v>1</v>
      </c>
      <c r="O18" s="25" t="e">
        <f>VLOOKUP($Q18,УЧАСТНИКИ!$A$2:$L$1099,9,FALSE)</f>
        <v>#N/A</v>
      </c>
      <c r="P18" s="23" t="e">
        <f>VLOOKUP($Q18,УЧАСТНИКИ!$A$2:$L$1099,10,FALSE)</f>
        <v>#N/A</v>
      </c>
      <c r="Q18" s="28"/>
      <c r="S18" s="33">
        <f t="shared" si="3"/>
        <v>1624</v>
      </c>
    </row>
    <row r="19" spans="1:19" x14ac:dyDescent="0.25">
      <c r="A19" s="35" t="s">
        <v>48</v>
      </c>
      <c r="B19" s="23" t="e">
        <f>VLOOKUP($Q19,УЧАСТНИКИ!$A$2:$L$1099,3,FALSE)</f>
        <v>#N/A</v>
      </c>
      <c r="C19" s="24" t="e">
        <f>VLOOKUP($Q19,УЧАСТНИКИ!$A$2:$L$1099,4,FALSE)</f>
        <v>#N/A</v>
      </c>
      <c r="D19" s="24" t="e">
        <f>VLOOKUP($Q19,УЧАСТНИКИ!$A$2:$L$1099,8,FALSE)</f>
        <v>#N/A</v>
      </c>
      <c r="E19" s="23" t="e">
        <f>VLOOKUP($Q19,УЧАСТНИКИ!$A$2:$L$1099,5,FALSE)</f>
        <v>#N/A</v>
      </c>
      <c r="F19" s="24" t="e">
        <f>VLOOKUP($Q19,УЧАСТНИКИ!$A$2:$L$1099,7,FALSE)</f>
        <v>#N/A</v>
      </c>
      <c r="G19" s="25" t="e">
        <f>VLOOKUP($Q19,УЧАСТНИКИ!$A$2:$L$1099,11,FALSE)</f>
        <v>#N/A</v>
      </c>
      <c r="H19" s="26"/>
      <c r="I19" s="11">
        <f t="shared" si="0"/>
        <v>0</v>
      </c>
      <c r="J19" s="11"/>
      <c r="K19" s="26"/>
      <c r="L19" s="11">
        <f t="shared" si="1"/>
        <v>0</v>
      </c>
      <c r="M19" s="11"/>
      <c r="N19" s="27" t="str">
        <f t="shared" si="2"/>
        <v>МСМК</v>
      </c>
      <c r="O19" s="25" t="e">
        <f>VLOOKUP($Q19,УЧАСТНИКИ!$A$2:$L$1099,9,FALSE)</f>
        <v>#N/A</v>
      </c>
      <c r="P19" s="23" t="e">
        <f>VLOOKUP($Q19,УЧАСТНИКИ!$A$2:$L$1099,10,FALSE)</f>
        <v>#N/A</v>
      </c>
      <c r="Q19" s="28"/>
      <c r="S19" s="33">
        <f t="shared" si="3"/>
        <v>0</v>
      </c>
    </row>
    <row r="20" spans="1:19" x14ac:dyDescent="0.25">
      <c r="A20" s="35" t="s">
        <v>71</v>
      </c>
      <c r="B20" s="23" t="e">
        <f>VLOOKUP($Q20,УЧАСТНИКИ!$A$2:$L$1099,3,FALSE)</f>
        <v>#N/A</v>
      </c>
      <c r="C20" s="24" t="e">
        <f>VLOOKUP($Q20,УЧАСТНИКИ!$A$2:$L$1099,4,FALSE)</f>
        <v>#N/A</v>
      </c>
      <c r="D20" s="24" t="e">
        <f>VLOOKUP($Q20,УЧАСТНИКИ!$A$2:$L$1099,8,FALSE)</f>
        <v>#N/A</v>
      </c>
      <c r="E20" s="23" t="e">
        <f>VLOOKUP($Q20,УЧАСТНИКИ!$A$2:$L$1099,5,FALSE)</f>
        <v>#N/A</v>
      </c>
      <c r="F20" s="24" t="e">
        <f>VLOOKUP($Q20,УЧАСТНИКИ!$A$2:$L$1099,7,FALSE)</f>
        <v>#N/A</v>
      </c>
      <c r="G20" s="25" t="e">
        <f>VLOOKUP($Q20,УЧАСТНИКИ!$A$2:$L$1099,11,FALSE)</f>
        <v>#N/A</v>
      </c>
      <c r="H20" s="26"/>
      <c r="I20" s="11">
        <f t="shared" si="0"/>
        <v>0</v>
      </c>
      <c r="J20" s="11"/>
      <c r="K20" s="26"/>
      <c r="L20" s="11">
        <f t="shared" si="1"/>
        <v>0</v>
      </c>
      <c r="M20" s="11"/>
      <c r="N20" s="27" t="str">
        <f t="shared" si="2"/>
        <v>МСМК</v>
      </c>
      <c r="O20" s="25" t="e">
        <f>VLOOKUP($Q20,УЧАСТНИКИ!$A$2:$L$1099,9,FALSE)</f>
        <v>#N/A</v>
      </c>
      <c r="P20" s="23" t="e">
        <f>VLOOKUP($Q20,УЧАСТНИКИ!$A$2:$L$1099,10,FALSE)</f>
        <v>#N/A</v>
      </c>
      <c r="Q20" s="28"/>
      <c r="S20" s="33">
        <f t="shared" si="3"/>
        <v>0</v>
      </c>
    </row>
    <row r="21" spans="1:19" x14ac:dyDescent="0.25">
      <c r="A21" s="35" t="s">
        <v>78</v>
      </c>
      <c r="B21" s="23" t="e">
        <f>VLOOKUP($Q21,УЧАСТНИКИ!$A$2:$L$1099,3,FALSE)</f>
        <v>#N/A</v>
      </c>
      <c r="C21" s="24" t="e">
        <f>VLOOKUP($Q21,УЧАСТНИКИ!$A$2:$L$1099,4,FALSE)</f>
        <v>#N/A</v>
      </c>
      <c r="D21" s="24" t="e">
        <f>VLOOKUP($Q21,УЧАСТНИКИ!$A$2:$L$1099,8,FALSE)</f>
        <v>#N/A</v>
      </c>
      <c r="E21" s="23" t="e">
        <f>VLOOKUP($Q21,УЧАСТНИКИ!$A$2:$L$1099,5,FALSE)</f>
        <v>#N/A</v>
      </c>
      <c r="F21" s="24" t="e">
        <f>VLOOKUP($Q21,УЧАСТНИКИ!$A$2:$L$1099,7,FALSE)</f>
        <v>#N/A</v>
      </c>
      <c r="G21" s="25" t="e">
        <f>VLOOKUP($Q21,УЧАСТНИКИ!$A$2:$L$1099,11,FALSE)</f>
        <v>#N/A</v>
      </c>
      <c r="H21" s="26"/>
      <c r="I21" s="11">
        <f t="shared" si="0"/>
        <v>0</v>
      </c>
      <c r="J21" s="11"/>
      <c r="K21" s="26"/>
      <c r="L21" s="11">
        <f t="shared" si="1"/>
        <v>0</v>
      </c>
      <c r="M21" s="11"/>
      <c r="N21" s="27" t="str">
        <f t="shared" si="2"/>
        <v>МСМК</v>
      </c>
      <c r="O21" s="25" t="e">
        <f>VLOOKUP($Q21,УЧАСТНИКИ!$A$2:$L$1099,9,FALSE)</f>
        <v>#N/A</v>
      </c>
      <c r="P21" s="23" t="e">
        <f>VLOOKUP($Q21,УЧАСТНИКИ!$A$2:$L$1099,10,FALSE)</f>
        <v>#N/A</v>
      </c>
      <c r="S21" s="33">
        <f t="shared" si="3"/>
        <v>0</v>
      </c>
    </row>
    <row r="22" spans="1:19" x14ac:dyDescent="0.25">
      <c r="A22" s="35" t="s">
        <v>77</v>
      </c>
      <c r="B22" s="23" t="e">
        <f>VLOOKUP($Q22,УЧАСТНИКИ!$A$2:$L$1099,3,FALSE)</f>
        <v>#N/A</v>
      </c>
      <c r="C22" s="24" t="e">
        <f>VLOOKUP($Q22,УЧАСТНИКИ!$A$2:$L$1099,4,FALSE)</f>
        <v>#N/A</v>
      </c>
      <c r="D22" s="24" t="e">
        <f>VLOOKUP($Q22,УЧАСТНИКИ!$A$2:$L$1099,8,FALSE)</f>
        <v>#N/A</v>
      </c>
      <c r="E22" s="23" t="e">
        <f>VLOOKUP($Q22,УЧАСТНИКИ!$A$2:$L$1099,5,FALSE)</f>
        <v>#N/A</v>
      </c>
      <c r="F22" s="24" t="e">
        <f>VLOOKUP($Q22,УЧАСТНИКИ!$A$2:$L$1099,7,FALSE)</f>
        <v>#N/A</v>
      </c>
      <c r="G22" s="25" t="e">
        <f>VLOOKUP($Q22,УЧАСТНИКИ!$A$2:$L$1099,11,FALSE)</f>
        <v>#N/A</v>
      </c>
      <c r="H22" s="26"/>
      <c r="I22" s="11">
        <f t="shared" si="0"/>
        <v>0</v>
      </c>
      <c r="J22" s="11"/>
      <c r="K22" s="26"/>
      <c r="L22" s="11">
        <f t="shared" si="1"/>
        <v>0</v>
      </c>
      <c r="M22" s="11"/>
      <c r="N22" s="27" t="str">
        <f t="shared" si="2"/>
        <v>МСМК</v>
      </c>
      <c r="O22" s="25" t="e">
        <f>VLOOKUP($Q22,УЧАСТНИКИ!$A$2:$L$1099,9,FALSE)</f>
        <v>#N/A</v>
      </c>
      <c r="P22" s="23" t="e">
        <f>VLOOKUP($Q22,УЧАСТНИКИ!$A$2:$L$1099,10,FALSE)</f>
        <v>#N/A</v>
      </c>
      <c r="S22" s="33">
        <f t="shared" si="3"/>
        <v>0</v>
      </c>
    </row>
    <row r="23" spans="1:19" x14ac:dyDescent="0.25">
      <c r="A23" s="35" t="s">
        <v>76</v>
      </c>
      <c r="B23" s="23" t="e">
        <f>VLOOKUP($Q23,УЧАСТНИКИ!$A$2:$L$1099,3,FALSE)</f>
        <v>#N/A</v>
      </c>
      <c r="C23" s="24" t="e">
        <f>VLOOKUP($Q23,УЧАСТНИКИ!$A$2:$L$1099,4,FALSE)</f>
        <v>#N/A</v>
      </c>
      <c r="D23" s="24" t="e">
        <f>VLOOKUP($Q23,УЧАСТНИКИ!$A$2:$L$1099,8,FALSE)</f>
        <v>#N/A</v>
      </c>
      <c r="E23" s="23" t="e">
        <f>VLOOKUP($Q23,УЧАСТНИКИ!$A$2:$L$1099,5,FALSE)</f>
        <v>#N/A</v>
      </c>
      <c r="F23" s="24" t="e">
        <f>VLOOKUP($Q23,УЧАСТНИКИ!$A$2:$L$1099,7,FALSE)</f>
        <v>#N/A</v>
      </c>
      <c r="G23" s="25" t="e">
        <f>VLOOKUP($Q23,УЧАСТНИКИ!$A$2:$L$1099,11,FALSE)</f>
        <v>#N/A</v>
      </c>
      <c r="H23" s="26"/>
      <c r="I23" s="11">
        <f t="shared" si="0"/>
        <v>0</v>
      </c>
      <c r="J23" s="11"/>
      <c r="K23" s="26"/>
      <c r="L23" s="11">
        <f t="shared" si="1"/>
        <v>0</v>
      </c>
      <c r="M23" s="11"/>
      <c r="N23" s="27" t="str">
        <f t="shared" si="2"/>
        <v>МСМК</v>
      </c>
      <c r="O23" s="25" t="e">
        <f>VLOOKUP($Q23,УЧАСТНИКИ!$A$2:$L$1099,9,FALSE)</f>
        <v>#N/A</v>
      </c>
      <c r="P23" s="23" t="e">
        <f>VLOOKUP($Q23,УЧАСТНИКИ!$A$2:$L$1099,10,FALSE)</f>
        <v>#N/A</v>
      </c>
      <c r="S23" s="33">
        <f t="shared" si="3"/>
        <v>0</v>
      </c>
    </row>
    <row r="24" spans="1:19" x14ac:dyDescent="0.25">
      <c r="A24" s="35" t="s">
        <v>75</v>
      </c>
      <c r="B24" s="23" t="e">
        <f>VLOOKUP($Q24,УЧАСТНИКИ!$A$2:$L$1099,3,FALSE)</f>
        <v>#N/A</v>
      </c>
      <c r="C24" s="24" t="e">
        <f>VLOOKUP($Q24,УЧАСТНИКИ!$A$2:$L$1099,4,FALSE)</f>
        <v>#N/A</v>
      </c>
      <c r="D24" s="24" t="e">
        <f>VLOOKUP($Q24,УЧАСТНИКИ!$A$2:$L$1099,8,FALSE)</f>
        <v>#N/A</v>
      </c>
      <c r="E24" s="23" t="e">
        <f>VLOOKUP($Q24,УЧАСТНИКИ!$A$2:$L$1099,5,FALSE)</f>
        <v>#N/A</v>
      </c>
      <c r="F24" s="24" t="e">
        <f>VLOOKUP($Q24,УЧАСТНИКИ!$A$2:$L$1099,7,FALSE)</f>
        <v>#N/A</v>
      </c>
      <c r="G24" s="25" t="e">
        <f>VLOOKUP($Q24,УЧАСТНИКИ!$A$2:$L$1099,11,FALSE)</f>
        <v>#N/A</v>
      </c>
      <c r="H24" s="26"/>
      <c r="I24" s="11">
        <f t="shared" si="0"/>
        <v>0</v>
      </c>
      <c r="J24" s="11"/>
      <c r="K24" s="26"/>
      <c r="L24" s="11">
        <f t="shared" si="1"/>
        <v>0</v>
      </c>
      <c r="M24" s="11"/>
      <c r="N24" s="27" t="str">
        <f t="shared" si="2"/>
        <v>МСМК</v>
      </c>
      <c r="O24" s="25" t="e">
        <f>VLOOKUP($Q24,УЧАСТНИКИ!$A$2:$L$1099,9,FALSE)</f>
        <v>#N/A</v>
      </c>
      <c r="P24" s="23" t="e">
        <f>VLOOKUP($Q24,УЧАСТНИКИ!$A$2:$L$1099,10,FALSE)</f>
        <v>#N/A</v>
      </c>
      <c r="S24" s="33">
        <f t="shared" si="3"/>
        <v>0</v>
      </c>
    </row>
    <row r="25" spans="1:19" x14ac:dyDescent="0.25">
      <c r="A25" s="35" t="s">
        <v>74</v>
      </c>
      <c r="B25" s="23" t="e">
        <f>VLOOKUP($Q25,УЧАСТНИКИ!$A$2:$L$1099,3,FALSE)</f>
        <v>#N/A</v>
      </c>
      <c r="C25" s="24" t="e">
        <f>VLOOKUP($Q25,УЧАСТНИКИ!$A$2:$L$1099,4,FALSE)</f>
        <v>#N/A</v>
      </c>
      <c r="D25" s="24" t="e">
        <f>VLOOKUP($Q25,УЧАСТНИКИ!$A$2:$L$1099,8,FALSE)</f>
        <v>#N/A</v>
      </c>
      <c r="E25" s="23" t="e">
        <f>VLOOKUP($Q25,УЧАСТНИКИ!$A$2:$L$1099,5,FALSE)</f>
        <v>#N/A</v>
      </c>
      <c r="F25" s="24" t="e">
        <f>VLOOKUP($Q25,УЧАСТНИКИ!$A$2:$L$1099,7,FALSE)</f>
        <v>#N/A</v>
      </c>
      <c r="G25" s="25" t="e">
        <f>VLOOKUP($Q25,УЧАСТНИКИ!$A$2:$L$1099,11,FALSE)</f>
        <v>#N/A</v>
      </c>
      <c r="H25" s="26"/>
      <c r="I25" s="11">
        <f t="shared" si="0"/>
        <v>0</v>
      </c>
      <c r="J25" s="11"/>
      <c r="K25" s="26"/>
      <c r="L25" s="11">
        <f t="shared" si="1"/>
        <v>0</v>
      </c>
      <c r="M25" s="11"/>
      <c r="N25" s="27" t="str">
        <f t="shared" si="2"/>
        <v>МСМК</v>
      </c>
      <c r="O25" s="25" t="e">
        <f>VLOOKUP($Q25,УЧАСТНИКИ!$A$2:$L$1099,9,FALSE)</f>
        <v>#N/A</v>
      </c>
      <c r="P25" s="23" t="e">
        <f>VLOOKUP($Q25,УЧАСТНИКИ!$A$2:$L$1099,10,FALSE)</f>
        <v>#N/A</v>
      </c>
      <c r="S25" s="33">
        <f t="shared" si="3"/>
        <v>0</v>
      </c>
    </row>
    <row r="26" spans="1:19" x14ac:dyDescent="0.25">
      <c r="A26" s="35" t="s">
        <v>73</v>
      </c>
      <c r="B26" s="23" t="e">
        <f>VLOOKUP($Q26,УЧАСТНИКИ!$A$2:$L$1099,3,FALSE)</f>
        <v>#N/A</v>
      </c>
      <c r="C26" s="24" t="e">
        <f>VLOOKUP($Q26,УЧАСТНИКИ!$A$2:$L$1099,4,FALSE)</f>
        <v>#N/A</v>
      </c>
      <c r="D26" s="24" t="e">
        <f>VLOOKUP($Q26,УЧАСТНИКИ!$A$2:$L$1099,8,FALSE)</f>
        <v>#N/A</v>
      </c>
      <c r="E26" s="23" t="e">
        <f>VLOOKUP($Q26,УЧАСТНИКИ!$A$2:$L$1099,5,FALSE)</f>
        <v>#N/A</v>
      </c>
      <c r="F26" s="24" t="e">
        <f>VLOOKUP($Q26,УЧАСТНИКИ!$A$2:$L$1099,7,FALSE)</f>
        <v>#N/A</v>
      </c>
      <c r="G26" s="25" t="e">
        <f>VLOOKUP($Q26,УЧАСТНИКИ!$A$2:$L$1099,11,FALSE)</f>
        <v>#N/A</v>
      </c>
      <c r="H26" s="26"/>
      <c r="I26" s="11">
        <f t="shared" si="0"/>
        <v>0</v>
      </c>
      <c r="J26" s="11"/>
      <c r="K26" s="26"/>
      <c r="L26" s="11">
        <f t="shared" si="1"/>
        <v>0</v>
      </c>
      <c r="M26" s="11"/>
      <c r="N26" s="27" t="str">
        <f t="shared" si="2"/>
        <v>МСМК</v>
      </c>
      <c r="O26" s="25" t="e">
        <f>VLOOKUP($Q26,УЧАСТНИКИ!$A$2:$L$1099,9,FALSE)</f>
        <v>#N/A</v>
      </c>
      <c r="P26" s="23" t="e">
        <f>VLOOKUP($Q26,УЧАСТНИКИ!$A$2:$L$1099,10,FALSE)</f>
        <v>#N/A</v>
      </c>
      <c r="S26" s="33">
        <f t="shared" si="3"/>
        <v>0</v>
      </c>
    </row>
    <row r="27" spans="1:19" x14ac:dyDescent="0.25">
      <c r="A27" s="35" t="s">
        <v>72</v>
      </c>
      <c r="B27" s="23" t="e">
        <f>VLOOKUP($Q27,УЧАСТНИКИ!$A$2:$L$1099,3,FALSE)</f>
        <v>#N/A</v>
      </c>
      <c r="C27" s="24" t="e">
        <f>VLOOKUP($Q27,УЧАСТНИКИ!$A$2:$L$1099,4,FALSE)</f>
        <v>#N/A</v>
      </c>
      <c r="D27" s="24" t="e">
        <f>VLOOKUP($Q27,УЧАСТНИКИ!$A$2:$L$1099,8,FALSE)</f>
        <v>#N/A</v>
      </c>
      <c r="E27" s="23" t="e">
        <f>VLOOKUP($Q27,УЧАСТНИКИ!$A$2:$L$1099,5,FALSE)</f>
        <v>#N/A</v>
      </c>
      <c r="F27" s="24" t="e">
        <f>VLOOKUP($Q27,УЧАСТНИКИ!$A$2:$L$1099,7,FALSE)</f>
        <v>#N/A</v>
      </c>
      <c r="G27" s="25" t="e">
        <f>VLOOKUP($Q27,УЧАСТНИКИ!$A$2:$L$1099,11,FALSE)</f>
        <v>#N/A</v>
      </c>
      <c r="H27" s="26"/>
      <c r="I27" s="11">
        <f t="shared" si="0"/>
        <v>0</v>
      </c>
      <c r="J27" s="11"/>
      <c r="K27" s="26"/>
      <c r="L27" s="11">
        <f t="shared" si="1"/>
        <v>0</v>
      </c>
      <c r="M27" s="11"/>
      <c r="N27" s="27" t="str">
        <f t="shared" si="2"/>
        <v>МСМК</v>
      </c>
      <c r="O27" s="25" t="e">
        <f>VLOOKUP($Q27,УЧАСТНИКИ!$A$2:$L$1099,9,FALSE)</f>
        <v>#N/A</v>
      </c>
      <c r="P27" s="23" t="e">
        <f>VLOOKUP($Q27,УЧАСТНИКИ!$A$2:$L$1099,10,FALSE)</f>
        <v>#N/A</v>
      </c>
      <c r="S27" s="33">
        <f t="shared" si="3"/>
        <v>0</v>
      </c>
    </row>
    <row r="28" spans="1:19" x14ac:dyDescent="0.25">
      <c r="A28" s="35" t="s">
        <v>79</v>
      </c>
      <c r="B28" s="23" t="e">
        <f>VLOOKUP($Q28,УЧАСТНИКИ!$A$2:$L$1099,3,FALSE)</f>
        <v>#N/A</v>
      </c>
      <c r="C28" s="24" t="e">
        <f>VLOOKUP($Q28,УЧАСТНИКИ!$A$2:$L$1099,4,FALSE)</f>
        <v>#N/A</v>
      </c>
      <c r="D28" s="24" t="e">
        <f>VLOOKUP($Q28,УЧАСТНИКИ!$A$2:$L$1099,8,FALSE)</f>
        <v>#N/A</v>
      </c>
      <c r="E28" s="23" t="e">
        <f>VLOOKUP($Q28,УЧАСТНИКИ!$A$2:$L$1099,5,FALSE)</f>
        <v>#N/A</v>
      </c>
      <c r="F28" s="24" t="e">
        <f>VLOOKUP($Q28,УЧАСТНИКИ!$A$2:$L$1099,7,FALSE)</f>
        <v>#N/A</v>
      </c>
      <c r="G28" s="25" t="e">
        <f>VLOOKUP($Q28,УЧАСТНИКИ!$A$2:$L$1099,11,FALSE)</f>
        <v>#N/A</v>
      </c>
      <c r="H28" s="26"/>
      <c r="I28" s="11">
        <f t="shared" si="0"/>
        <v>0</v>
      </c>
      <c r="J28" s="11"/>
      <c r="K28" s="26"/>
      <c r="L28" s="11">
        <f t="shared" si="1"/>
        <v>0</v>
      </c>
      <c r="M28" s="11"/>
      <c r="N28" s="27" t="str">
        <f t="shared" si="2"/>
        <v>МСМК</v>
      </c>
      <c r="O28" s="25" t="e">
        <f>VLOOKUP($Q28,УЧАСТНИКИ!$A$2:$L$1099,9,FALSE)</f>
        <v>#N/A</v>
      </c>
      <c r="P28" s="23" t="e">
        <f>VLOOKUP($Q28,УЧАСТНИКИ!$A$2:$L$1099,10,FALSE)</f>
        <v>#N/A</v>
      </c>
      <c r="S28" s="33">
        <f t="shared" si="3"/>
        <v>0</v>
      </c>
    </row>
    <row r="29" spans="1:19" x14ac:dyDescent="0.25">
      <c r="A29" s="35" t="s">
        <v>80</v>
      </c>
      <c r="B29" s="23" t="e">
        <f>VLOOKUP($Q29,УЧАСТНИКИ!$A$2:$L$1099,3,FALSE)</f>
        <v>#N/A</v>
      </c>
      <c r="C29" s="24" t="e">
        <f>VLOOKUP($Q29,УЧАСТНИКИ!$A$2:$L$1099,4,FALSE)</f>
        <v>#N/A</v>
      </c>
      <c r="D29" s="24" t="e">
        <f>VLOOKUP($Q29,УЧАСТНИКИ!$A$2:$L$1099,8,FALSE)</f>
        <v>#N/A</v>
      </c>
      <c r="E29" s="23" t="e">
        <f>VLOOKUP($Q29,УЧАСТНИКИ!$A$2:$L$1099,5,FALSE)</f>
        <v>#N/A</v>
      </c>
      <c r="F29" s="24" t="e">
        <f>VLOOKUP($Q29,УЧАСТНИКИ!$A$2:$L$1099,7,FALSE)</f>
        <v>#N/A</v>
      </c>
      <c r="G29" s="25" t="e">
        <f>VLOOKUP($Q29,УЧАСТНИКИ!$A$2:$L$1099,11,FALSE)</f>
        <v>#N/A</v>
      </c>
      <c r="H29" s="26"/>
      <c r="I29" s="11">
        <f t="shared" si="0"/>
        <v>0</v>
      </c>
      <c r="J29" s="11"/>
      <c r="K29" s="26"/>
      <c r="L29" s="11">
        <f t="shared" si="1"/>
        <v>0</v>
      </c>
      <c r="M29" s="11"/>
      <c r="N29" s="27" t="str">
        <f t="shared" si="2"/>
        <v>МСМК</v>
      </c>
      <c r="O29" s="25" t="e">
        <f>VLOOKUP($Q29,УЧАСТНИКИ!$A$2:$L$1099,9,FALSE)</f>
        <v>#N/A</v>
      </c>
      <c r="P29" s="23" t="e">
        <f>VLOOKUP($Q29,УЧАСТНИКИ!$A$2:$L$1099,10,FALSE)</f>
        <v>#N/A</v>
      </c>
      <c r="S29" s="33">
        <f t="shared" si="3"/>
        <v>0</v>
      </c>
    </row>
    <row r="30" spans="1:19" x14ac:dyDescent="0.25">
      <c r="A30" s="35" t="s">
        <v>81</v>
      </c>
      <c r="B30" s="23" t="e">
        <f>VLOOKUP($Q30,УЧАСТНИКИ!$A$2:$L$1099,3,FALSE)</f>
        <v>#N/A</v>
      </c>
      <c r="C30" s="24" t="e">
        <f>VLOOKUP($Q30,УЧАСТНИКИ!$A$2:$L$1099,4,FALSE)</f>
        <v>#N/A</v>
      </c>
      <c r="D30" s="24" t="e">
        <f>VLOOKUP($Q30,УЧАСТНИКИ!$A$2:$L$1099,8,FALSE)</f>
        <v>#N/A</v>
      </c>
      <c r="E30" s="23" t="e">
        <f>VLOOKUP($Q30,УЧАСТНИКИ!$A$2:$L$1099,5,FALSE)</f>
        <v>#N/A</v>
      </c>
      <c r="F30" s="24" t="e">
        <f>VLOOKUP($Q30,УЧАСТНИКИ!$A$2:$L$1099,7,FALSE)</f>
        <v>#N/A</v>
      </c>
      <c r="G30" s="25" t="e">
        <f>VLOOKUP($Q30,УЧАСТНИКИ!$A$2:$L$1099,11,FALSE)</f>
        <v>#N/A</v>
      </c>
      <c r="H30" s="26"/>
      <c r="I30" s="11">
        <f t="shared" si="0"/>
        <v>0</v>
      </c>
      <c r="J30" s="11"/>
      <c r="K30" s="26"/>
      <c r="L30" s="11">
        <f t="shared" si="1"/>
        <v>0</v>
      </c>
      <c r="M30" s="11"/>
      <c r="N30" s="27" t="str">
        <f t="shared" si="2"/>
        <v>МСМК</v>
      </c>
      <c r="O30" s="25" t="e">
        <f>VLOOKUP($Q30,УЧАСТНИКИ!$A$2:$L$1099,9,FALSE)</f>
        <v>#N/A</v>
      </c>
      <c r="P30" s="23" t="e">
        <f>VLOOKUP($Q30,УЧАСТНИКИ!$A$2:$L$1099,10,FALSE)</f>
        <v>#N/A</v>
      </c>
      <c r="S30" s="33">
        <f t="shared" si="3"/>
        <v>0</v>
      </c>
    </row>
    <row r="31" spans="1:19" x14ac:dyDescent="0.25">
      <c r="A31" s="35" t="s">
        <v>82</v>
      </c>
      <c r="B31" s="23" t="e">
        <f>VLOOKUP($Q31,УЧАСТНИКИ!$A$2:$L$1099,3,FALSE)</f>
        <v>#N/A</v>
      </c>
      <c r="C31" s="24" t="e">
        <f>VLOOKUP($Q31,УЧАСТНИКИ!$A$2:$L$1099,4,FALSE)</f>
        <v>#N/A</v>
      </c>
      <c r="D31" s="24" t="e">
        <f>VLOOKUP($Q31,УЧАСТНИКИ!$A$2:$L$1099,8,FALSE)</f>
        <v>#N/A</v>
      </c>
      <c r="E31" s="23" t="e">
        <f>VLOOKUP($Q31,УЧАСТНИКИ!$A$2:$L$1099,5,FALSE)</f>
        <v>#N/A</v>
      </c>
      <c r="F31" s="24" t="e">
        <f>VLOOKUP($Q31,УЧАСТНИКИ!$A$2:$L$1099,7,FALSE)</f>
        <v>#N/A</v>
      </c>
      <c r="G31" s="25" t="e">
        <f>VLOOKUP($Q31,УЧАСТНИКИ!$A$2:$L$1099,11,FALSE)</f>
        <v>#N/A</v>
      </c>
      <c r="H31" s="26"/>
      <c r="I31" s="11">
        <f t="shared" si="0"/>
        <v>0</v>
      </c>
      <c r="J31" s="11"/>
      <c r="K31" s="26"/>
      <c r="L31" s="11">
        <f t="shared" si="1"/>
        <v>0</v>
      </c>
      <c r="M31" s="11"/>
      <c r="N31" s="27" t="str">
        <f t="shared" si="2"/>
        <v>МСМК</v>
      </c>
      <c r="O31" s="25" t="e">
        <f>VLOOKUP($Q31,УЧАСТНИКИ!$A$2:$L$1099,9,FALSE)</f>
        <v>#N/A</v>
      </c>
      <c r="P31" s="23" t="e">
        <f>VLOOKUP($Q31,УЧАСТНИКИ!$A$2:$L$1099,10,FALSE)</f>
        <v>#N/A</v>
      </c>
      <c r="S31" s="33">
        <f t="shared" si="3"/>
        <v>0</v>
      </c>
    </row>
    <row r="32" spans="1:19" x14ac:dyDescent="0.25">
      <c r="A32" s="35" t="s">
        <v>83</v>
      </c>
      <c r="B32" s="23" t="e">
        <f>VLOOKUP($Q32,УЧАСТНИКИ!$A$2:$L$1099,3,FALSE)</f>
        <v>#N/A</v>
      </c>
      <c r="C32" s="24" t="e">
        <f>VLOOKUP($Q32,УЧАСТНИКИ!$A$2:$L$1099,4,FALSE)</f>
        <v>#N/A</v>
      </c>
      <c r="D32" s="24" t="e">
        <f>VLOOKUP($Q32,УЧАСТНИКИ!$A$2:$L$1099,8,FALSE)</f>
        <v>#N/A</v>
      </c>
      <c r="E32" s="23" t="e">
        <f>VLOOKUP($Q32,УЧАСТНИКИ!$A$2:$L$1099,5,FALSE)</f>
        <v>#N/A</v>
      </c>
      <c r="F32" s="24" t="e">
        <f>VLOOKUP($Q32,УЧАСТНИКИ!$A$2:$L$1099,7,FALSE)</f>
        <v>#N/A</v>
      </c>
      <c r="G32" s="25" t="e">
        <f>VLOOKUP($Q32,УЧАСТНИКИ!$A$2:$L$1099,11,FALSE)</f>
        <v>#N/A</v>
      </c>
      <c r="H32" s="26"/>
      <c r="I32" s="11">
        <f t="shared" si="0"/>
        <v>0</v>
      </c>
      <c r="J32" s="11"/>
      <c r="K32" s="26"/>
      <c r="L32" s="11">
        <f t="shared" si="1"/>
        <v>0</v>
      </c>
      <c r="M32" s="11"/>
      <c r="N32" s="27" t="str">
        <f t="shared" si="2"/>
        <v>МСМК</v>
      </c>
      <c r="O32" s="25" t="e">
        <f>VLOOKUP($Q32,УЧАСТНИКИ!$A$2:$L$1099,9,FALSE)</f>
        <v>#N/A</v>
      </c>
      <c r="P32" s="23" t="e">
        <f>VLOOKUP($Q32,УЧАСТНИКИ!$A$2:$L$1099,10,FALSE)</f>
        <v>#N/A</v>
      </c>
      <c r="S32" s="33">
        <f t="shared" si="3"/>
        <v>0</v>
      </c>
    </row>
    <row r="33" spans="1:19" x14ac:dyDescent="0.25">
      <c r="A33" s="35" t="s">
        <v>84</v>
      </c>
      <c r="B33" s="23" t="e">
        <f>VLOOKUP($Q33,УЧАСТНИКИ!$A$2:$L$1099,3,FALSE)</f>
        <v>#N/A</v>
      </c>
      <c r="C33" s="24" t="e">
        <f>VLOOKUP($Q33,УЧАСТНИКИ!$A$2:$L$1099,4,FALSE)</f>
        <v>#N/A</v>
      </c>
      <c r="D33" s="24" t="e">
        <f>VLOOKUP($Q33,УЧАСТНИКИ!$A$2:$L$1099,8,FALSE)</f>
        <v>#N/A</v>
      </c>
      <c r="E33" s="23" t="e">
        <f>VLOOKUP($Q33,УЧАСТНИКИ!$A$2:$L$1099,5,FALSE)</f>
        <v>#N/A</v>
      </c>
      <c r="F33" s="24" t="e">
        <f>VLOOKUP($Q33,УЧАСТНИКИ!$A$2:$L$1099,7,FALSE)</f>
        <v>#N/A</v>
      </c>
      <c r="G33" s="25" t="e">
        <f>VLOOKUP($Q33,УЧАСТНИКИ!$A$2:$L$1099,11,FALSE)</f>
        <v>#N/A</v>
      </c>
      <c r="H33" s="26"/>
      <c r="I33" s="11">
        <f t="shared" si="0"/>
        <v>0</v>
      </c>
      <c r="J33" s="11"/>
      <c r="K33" s="26"/>
      <c r="L33" s="11">
        <f t="shared" si="1"/>
        <v>0</v>
      </c>
      <c r="M33" s="11"/>
      <c r="N33" s="27" t="str">
        <f t="shared" si="2"/>
        <v>МСМК</v>
      </c>
      <c r="O33" s="25" t="e">
        <f>VLOOKUP($Q33,УЧАСТНИКИ!$A$2:$L$1099,9,FALSE)</f>
        <v>#N/A</v>
      </c>
      <c r="P33" s="23" t="e">
        <f>VLOOKUP($Q33,УЧАСТНИКИ!$A$2:$L$1099,10,FALSE)</f>
        <v>#N/A</v>
      </c>
      <c r="S33" s="33">
        <f t="shared" si="3"/>
        <v>0</v>
      </c>
    </row>
    <row r="34" spans="1:19" x14ac:dyDescent="0.25">
      <c r="A34" s="35" t="s">
        <v>28</v>
      </c>
      <c r="B34" s="23" t="e">
        <f>VLOOKUP($Q34,УЧАСТНИКИ!$A$2:$L$1099,3,FALSE)</f>
        <v>#N/A</v>
      </c>
      <c r="C34" s="24" t="e">
        <f>VLOOKUP($Q34,УЧАСТНИКИ!$A$2:$L$1099,4,FALSE)</f>
        <v>#N/A</v>
      </c>
      <c r="D34" s="24" t="e">
        <f>VLOOKUP($Q34,УЧАСТНИКИ!$A$2:$L$1099,8,FALSE)</f>
        <v>#N/A</v>
      </c>
      <c r="E34" s="23" t="e">
        <f>VLOOKUP($Q34,УЧАСТНИКИ!$A$2:$L$1099,5,FALSE)</f>
        <v>#N/A</v>
      </c>
      <c r="F34" s="24" t="e">
        <f>VLOOKUP($Q34,УЧАСТНИКИ!$A$2:$L$1099,7,FALSE)</f>
        <v>#N/A</v>
      </c>
      <c r="G34" s="25" t="e">
        <f>VLOOKUP($Q34,УЧАСТНИКИ!$A$2:$L$1099,11,FALSE)</f>
        <v>#N/A</v>
      </c>
      <c r="H34" s="26"/>
      <c r="I34" s="11">
        <f t="shared" si="0"/>
        <v>0</v>
      </c>
      <c r="J34" s="11"/>
      <c r="K34" s="26"/>
      <c r="L34" s="11">
        <f t="shared" si="1"/>
        <v>0</v>
      </c>
      <c r="M34" s="11"/>
      <c r="N34" s="27" t="str">
        <f t="shared" si="2"/>
        <v>МСМК</v>
      </c>
      <c r="O34" s="25" t="e">
        <f>VLOOKUP($Q34,УЧАСТНИКИ!$A$2:$L$1099,9,FALSE)</f>
        <v>#N/A</v>
      </c>
      <c r="P34" s="23" t="e">
        <f>VLOOKUP($Q34,УЧАСТНИКИ!$A$2:$L$1099,10,FALSE)</f>
        <v>#N/A</v>
      </c>
      <c r="S34" s="33">
        <f t="shared" si="3"/>
        <v>0</v>
      </c>
    </row>
    <row r="35" spans="1:19" x14ac:dyDescent="0.25">
      <c r="A35" s="35" t="s">
        <v>122</v>
      </c>
      <c r="B35" s="23" t="e">
        <f>VLOOKUP($Q35,УЧАСТНИКИ!$A$2:$L$1099,3,FALSE)</f>
        <v>#N/A</v>
      </c>
      <c r="C35" s="24" t="e">
        <f>VLOOKUP($Q35,УЧАСТНИКИ!$A$2:$L$1099,4,FALSE)</f>
        <v>#N/A</v>
      </c>
      <c r="D35" s="24" t="e">
        <f>VLOOKUP($Q35,УЧАСТНИКИ!$A$2:$L$1099,8,FALSE)</f>
        <v>#N/A</v>
      </c>
      <c r="E35" s="23" t="e">
        <f>VLOOKUP($Q35,УЧАСТНИКИ!$A$2:$L$1099,5,FALSE)</f>
        <v>#N/A</v>
      </c>
      <c r="F35" s="24" t="e">
        <f>VLOOKUP($Q35,УЧАСТНИКИ!$A$2:$L$1099,7,FALSE)</f>
        <v>#N/A</v>
      </c>
      <c r="G35" s="25" t="e">
        <f>VLOOKUP($Q35,УЧАСТНИКИ!$A$2:$L$1099,11,FALSE)</f>
        <v>#N/A</v>
      </c>
      <c r="H35" s="26"/>
      <c r="I35" s="11">
        <f t="shared" si="0"/>
        <v>0</v>
      </c>
      <c r="J35" s="11"/>
      <c r="K35" s="26"/>
      <c r="L35" s="11">
        <f t="shared" si="1"/>
        <v>0</v>
      </c>
      <c r="M35" s="11"/>
      <c r="N35" s="27" t="str">
        <f t="shared" si="2"/>
        <v>МСМК</v>
      </c>
      <c r="O35" s="25" t="e">
        <f>VLOOKUP($Q35,УЧАСТНИКИ!$A$2:$L$1099,9,FALSE)</f>
        <v>#N/A</v>
      </c>
      <c r="P35" s="23" t="e">
        <f>VLOOKUP($Q35,УЧАСТНИКИ!$A$2:$L$1099,10,FALSE)</f>
        <v>#N/A</v>
      </c>
      <c r="S35" s="33">
        <f t="shared" si="3"/>
        <v>0</v>
      </c>
    </row>
    <row r="36" spans="1:19" x14ac:dyDescent="0.25">
      <c r="A36" s="35" t="s">
        <v>123</v>
      </c>
      <c r="B36" s="23" t="e">
        <f>VLOOKUP($Q36,УЧАСТНИКИ!$A$2:$L$1099,3,FALSE)</f>
        <v>#N/A</v>
      </c>
      <c r="C36" s="24" t="e">
        <f>VLOOKUP($Q36,УЧАСТНИКИ!$A$2:$L$1099,4,FALSE)</f>
        <v>#N/A</v>
      </c>
      <c r="D36" s="24" t="e">
        <f>VLOOKUP($Q36,УЧАСТНИКИ!$A$2:$L$1099,8,FALSE)</f>
        <v>#N/A</v>
      </c>
      <c r="E36" s="23" t="e">
        <f>VLOOKUP($Q36,УЧАСТНИКИ!$A$2:$L$1099,5,FALSE)</f>
        <v>#N/A</v>
      </c>
      <c r="F36" s="24" t="e">
        <f>VLOOKUP($Q36,УЧАСТНИКИ!$A$2:$L$1099,7,FALSE)</f>
        <v>#N/A</v>
      </c>
      <c r="G36" s="25" t="e">
        <f>VLOOKUP($Q36,УЧАСТНИКИ!$A$2:$L$1099,11,FALSE)</f>
        <v>#N/A</v>
      </c>
      <c r="H36" s="26"/>
      <c r="I36" s="11">
        <f t="shared" si="0"/>
        <v>0</v>
      </c>
      <c r="J36" s="11"/>
      <c r="K36" s="26"/>
      <c r="L36" s="11">
        <f t="shared" si="1"/>
        <v>0</v>
      </c>
      <c r="M36" s="11"/>
      <c r="N36" s="27" t="str">
        <f t="shared" si="2"/>
        <v>МСМК</v>
      </c>
      <c r="O36" s="25" t="e">
        <f>VLOOKUP($Q36,УЧАСТНИКИ!$A$2:$L$1099,9,FALSE)</f>
        <v>#N/A</v>
      </c>
      <c r="P36" s="23" t="e">
        <f>VLOOKUP($Q36,УЧАСТНИКИ!$A$2:$L$1099,10,FALSE)</f>
        <v>#N/A</v>
      </c>
      <c r="S36" s="33">
        <f t="shared" si="3"/>
        <v>0</v>
      </c>
    </row>
    <row r="37" spans="1:19" x14ac:dyDescent="0.25">
      <c r="A37" s="35" t="s">
        <v>124</v>
      </c>
      <c r="B37" s="23" t="e">
        <f>VLOOKUP($Q37,УЧАСТНИКИ!$A$2:$L$1099,3,FALSE)</f>
        <v>#N/A</v>
      </c>
      <c r="C37" s="24" t="e">
        <f>VLOOKUP($Q37,УЧАСТНИКИ!$A$2:$L$1099,4,FALSE)</f>
        <v>#N/A</v>
      </c>
      <c r="D37" s="24" t="e">
        <f>VLOOKUP($Q37,УЧАСТНИКИ!$A$2:$L$1099,8,FALSE)</f>
        <v>#N/A</v>
      </c>
      <c r="E37" s="23" t="e">
        <f>VLOOKUP($Q37,УЧАСТНИКИ!$A$2:$L$1099,5,FALSE)</f>
        <v>#N/A</v>
      </c>
      <c r="F37" s="24" t="e">
        <f>VLOOKUP($Q37,УЧАСТНИКИ!$A$2:$L$1099,7,FALSE)</f>
        <v>#N/A</v>
      </c>
      <c r="G37" s="25" t="e">
        <f>VLOOKUP($Q37,УЧАСТНИКИ!$A$2:$L$1099,11,FALSE)</f>
        <v>#N/A</v>
      </c>
      <c r="H37" s="26"/>
      <c r="I37" s="11">
        <f t="shared" si="0"/>
        <v>0</v>
      </c>
      <c r="J37" s="11"/>
      <c r="K37" s="26"/>
      <c r="L37" s="11">
        <f t="shared" si="1"/>
        <v>0</v>
      </c>
      <c r="M37" s="11"/>
      <c r="N37" s="27" t="str">
        <f t="shared" si="2"/>
        <v>МСМК</v>
      </c>
      <c r="O37" s="25" t="e">
        <f>VLOOKUP($Q37,УЧАСТНИКИ!$A$2:$L$1099,9,FALSE)</f>
        <v>#N/A</v>
      </c>
      <c r="P37" s="23" t="e">
        <f>VLOOKUP($Q37,УЧАСТНИКИ!$A$2:$L$1099,10,FALSE)</f>
        <v>#N/A</v>
      </c>
      <c r="S37" s="33">
        <f t="shared" si="3"/>
        <v>0</v>
      </c>
    </row>
    <row r="38" spans="1:19" x14ac:dyDescent="0.25">
      <c r="A38" s="35" t="s">
        <v>125</v>
      </c>
      <c r="B38" s="23" t="e">
        <f>VLOOKUP($Q38,УЧАСТНИКИ!$A$2:$L$1099,3,FALSE)</f>
        <v>#N/A</v>
      </c>
      <c r="C38" s="24" t="e">
        <f>VLOOKUP($Q38,УЧАСТНИКИ!$A$2:$L$1099,4,FALSE)</f>
        <v>#N/A</v>
      </c>
      <c r="D38" s="24" t="e">
        <f>VLOOKUP($Q38,УЧАСТНИКИ!$A$2:$L$1099,8,FALSE)</f>
        <v>#N/A</v>
      </c>
      <c r="E38" s="23" t="e">
        <f>VLOOKUP($Q38,УЧАСТНИКИ!$A$2:$L$1099,5,FALSE)</f>
        <v>#N/A</v>
      </c>
      <c r="F38" s="24" t="e">
        <f>VLOOKUP($Q38,УЧАСТНИКИ!$A$2:$L$1099,7,FALSE)</f>
        <v>#N/A</v>
      </c>
      <c r="G38" s="25" t="e">
        <f>VLOOKUP($Q38,УЧАСТНИКИ!$A$2:$L$1099,11,FALSE)</f>
        <v>#N/A</v>
      </c>
      <c r="H38" s="26"/>
      <c r="I38" s="11">
        <f t="shared" si="0"/>
        <v>0</v>
      </c>
      <c r="J38" s="11"/>
      <c r="K38" s="26"/>
      <c r="L38" s="11">
        <f t="shared" si="1"/>
        <v>0</v>
      </c>
      <c r="M38" s="11"/>
      <c r="N38" s="27" t="str">
        <f t="shared" si="2"/>
        <v>МСМК</v>
      </c>
      <c r="O38" s="25" t="e">
        <f>VLOOKUP($Q38,УЧАСТНИКИ!$A$2:$L$1099,9,FALSE)</f>
        <v>#N/A</v>
      </c>
      <c r="P38" s="23" t="e">
        <f>VLOOKUP($Q38,УЧАСТНИКИ!$A$2:$L$1099,10,FALSE)</f>
        <v>#N/A</v>
      </c>
      <c r="S38" s="33">
        <f t="shared" si="3"/>
        <v>0</v>
      </c>
    </row>
    <row r="39" spans="1:19" x14ac:dyDescent="0.25">
      <c r="A39" s="35" t="s">
        <v>126</v>
      </c>
      <c r="B39" s="23" t="e">
        <f>VLOOKUP($Q39,УЧАСТНИКИ!$A$2:$L$1099,3,FALSE)</f>
        <v>#N/A</v>
      </c>
      <c r="C39" s="24" t="e">
        <f>VLOOKUP($Q39,УЧАСТНИКИ!$A$2:$L$1099,4,FALSE)</f>
        <v>#N/A</v>
      </c>
      <c r="D39" s="24" t="e">
        <f>VLOOKUP($Q39,УЧАСТНИКИ!$A$2:$L$1099,8,FALSE)</f>
        <v>#N/A</v>
      </c>
      <c r="E39" s="23" t="e">
        <f>VLOOKUP($Q39,УЧАСТНИКИ!$A$2:$L$1099,5,FALSE)</f>
        <v>#N/A</v>
      </c>
      <c r="F39" s="24" t="e">
        <f>VLOOKUP($Q39,УЧАСТНИКИ!$A$2:$L$1099,7,FALSE)</f>
        <v>#N/A</v>
      </c>
      <c r="G39" s="25" t="e">
        <f>VLOOKUP($Q39,УЧАСТНИКИ!$A$2:$L$1099,11,FALSE)</f>
        <v>#N/A</v>
      </c>
      <c r="H39" s="26"/>
      <c r="I39" s="11">
        <f t="shared" si="0"/>
        <v>0</v>
      </c>
      <c r="J39" s="11"/>
      <c r="K39" s="26"/>
      <c r="L39" s="11">
        <f t="shared" si="1"/>
        <v>0</v>
      </c>
      <c r="M39" s="11"/>
      <c r="N39" s="27" t="str">
        <f t="shared" si="2"/>
        <v>МСМК</v>
      </c>
      <c r="O39" s="25" t="e">
        <f>VLOOKUP($Q39,УЧАСТНИКИ!$A$2:$L$1099,9,FALSE)</f>
        <v>#N/A</v>
      </c>
      <c r="P39" s="23" t="e">
        <f>VLOOKUP($Q39,УЧАСТНИКИ!$A$2:$L$1099,10,FALSE)</f>
        <v>#N/A</v>
      </c>
      <c r="S39" s="33">
        <f t="shared" si="3"/>
        <v>0</v>
      </c>
    </row>
    <row r="40" spans="1:19" x14ac:dyDescent="0.25">
      <c r="A40" s="35" t="s">
        <v>127</v>
      </c>
      <c r="B40" s="23" t="e">
        <f>VLOOKUP($Q40,УЧАСТНИКИ!$A$2:$L$1099,3,FALSE)</f>
        <v>#N/A</v>
      </c>
      <c r="C40" s="24" t="e">
        <f>VLOOKUP($Q40,УЧАСТНИКИ!$A$2:$L$1099,4,FALSE)</f>
        <v>#N/A</v>
      </c>
      <c r="D40" s="24" t="e">
        <f>VLOOKUP($Q40,УЧАСТНИКИ!$A$2:$L$1099,8,FALSE)</f>
        <v>#N/A</v>
      </c>
      <c r="E40" s="23" t="e">
        <f>VLOOKUP($Q40,УЧАСТНИКИ!$A$2:$L$1099,5,FALSE)</f>
        <v>#N/A</v>
      </c>
      <c r="F40" s="24" t="e">
        <f>VLOOKUP($Q40,УЧАСТНИКИ!$A$2:$L$1099,7,FALSE)</f>
        <v>#N/A</v>
      </c>
      <c r="G40" s="25" t="e">
        <f>VLOOKUP($Q40,УЧАСТНИКИ!$A$2:$L$1099,11,FALSE)</f>
        <v>#N/A</v>
      </c>
      <c r="H40" s="26"/>
      <c r="I40" s="11">
        <f t="shared" si="0"/>
        <v>0</v>
      </c>
      <c r="J40" s="11"/>
      <c r="K40" s="26"/>
      <c r="L40" s="11">
        <f t="shared" si="1"/>
        <v>0</v>
      </c>
      <c r="M40" s="11"/>
      <c r="N40" s="27" t="str">
        <f t="shared" si="2"/>
        <v>МСМК</v>
      </c>
      <c r="O40" s="25" t="e">
        <f>VLOOKUP($Q40,УЧАСТНИКИ!$A$2:$L$1099,9,FALSE)</f>
        <v>#N/A</v>
      </c>
      <c r="P40" s="23" t="e">
        <f>VLOOKUP($Q40,УЧАСТНИКИ!$A$2:$L$1099,10,FALSE)</f>
        <v>#N/A</v>
      </c>
      <c r="S40" s="33">
        <f t="shared" si="3"/>
        <v>0</v>
      </c>
    </row>
    <row r="41" spans="1:19" x14ac:dyDescent="0.25">
      <c r="A41" s="35" t="s">
        <v>128</v>
      </c>
      <c r="B41" s="23" t="e">
        <f>VLOOKUP($Q41,УЧАСТНИКИ!$A$2:$L$1099,3,FALSE)</f>
        <v>#N/A</v>
      </c>
      <c r="C41" s="24" t="e">
        <f>VLOOKUP($Q41,УЧАСТНИКИ!$A$2:$L$1099,4,FALSE)</f>
        <v>#N/A</v>
      </c>
      <c r="D41" s="24" t="e">
        <f>VLOOKUP($Q41,УЧАСТНИКИ!$A$2:$L$1099,8,FALSE)</f>
        <v>#N/A</v>
      </c>
      <c r="E41" s="23" t="e">
        <f>VLOOKUP($Q41,УЧАСТНИКИ!$A$2:$L$1099,5,FALSE)</f>
        <v>#N/A</v>
      </c>
      <c r="F41" s="24" t="e">
        <f>VLOOKUP($Q41,УЧАСТНИКИ!$A$2:$L$1099,7,FALSE)</f>
        <v>#N/A</v>
      </c>
      <c r="G41" s="25" t="e">
        <f>VLOOKUP($Q41,УЧАСТНИКИ!$A$2:$L$1099,11,FALSE)</f>
        <v>#N/A</v>
      </c>
      <c r="H41" s="26"/>
      <c r="I41" s="11">
        <f t="shared" si="0"/>
        <v>0</v>
      </c>
      <c r="J41" s="11"/>
      <c r="K41" s="26"/>
      <c r="L41" s="11">
        <f t="shared" si="1"/>
        <v>0</v>
      </c>
      <c r="M41" s="11"/>
      <c r="N41" s="27" t="str">
        <f t="shared" si="2"/>
        <v>МСМК</v>
      </c>
      <c r="O41" s="25" t="e">
        <f>VLOOKUP($Q41,УЧАСТНИКИ!$A$2:$L$1099,9,FALSE)</f>
        <v>#N/A</v>
      </c>
      <c r="P41" s="23" t="e">
        <f>VLOOKUP($Q41,УЧАСТНИКИ!$A$2:$L$1099,10,FALSE)</f>
        <v>#N/A</v>
      </c>
      <c r="S41" s="33">
        <f t="shared" si="3"/>
        <v>0</v>
      </c>
    </row>
    <row r="42" spans="1:19" x14ac:dyDescent="0.25">
      <c r="A42" s="35" t="s">
        <v>129</v>
      </c>
      <c r="B42" s="23" t="e">
        <f>VLOOKUP($Q42,УЧАСТНИКИ!$A$2:$L$1099,3,FALSE)</f>
        <v>#N/A</v>
      </c>
      <c r="C42" s="24" t="e">
        <f>VLOOKUP($Q42,УЧАСТНИКИ!$A$2:$L$1099,4,FALSE)</f>
        <v>#N/A</v>
      </c>
      <c r="D42" s="24" t="e">
        <f>VLOOKUP($Q42,УЧАСТНИКИ!$A$2:$L$1099,8,FALSE)</f>
        <v>#N/A</v>
      </c>
      <c r="E42" s="23" t="e">
        <f>VLOOKUP($Q42,УЧАСТНИКИ!$A$2:$L$1099,5,FALSE)</f>
        <v>#N/A</v>
      </c>
      <c r="F42" s="24" t="e">
        <f>VLOOKUP($Q42,УЧАСТНИКИ!$A$2:$L$1099,7,FALSE)</f>
        <v>#N/A</v>
      </c>
      <c r="G42" s="25" t="e">
        <f>VLOOKUP($Q42,УЧАСТНИКИ!$A$2:$L$1099,11,FALSE)</f>
        <v>#N/A</v>
      </c>
      <c r="H42" s="26"/>
      <c r="I42" s="11">
        <f t="shared" si="0"/>
        <v>0</v>
      </c>
      <c r="J42" s="11"/>
      <c r="K42" s="26"/>
      <c r="L42" s="11">
        <f t="shared" si="1"/>
        <v>0</v>
      </c>
      <c r="M42" s="11"/>
      <c r="N42" s="27" t="str">
        <f t="shared" si="2"/>
        <v>МСМК</v>
      </c>
      <c r="O42" s="25" t="e">
        <f>VLOOKUP($Q42,УЧАСТНИКИ!$A$2:$L$1099,9,FALSE)</f>
        <v>#N/A</v>
      </c>
      <c r="P42" s="23" t="e">
        <f>VLOOKUP($Q42,УЧАСТНИКИ!$A$2:$L$1099,10,FALSE)</f>
        <v>#N/A</v>
      </c>
      <c r="S42" s="33">
        <f t="shared" si="3"/>
        <v>0</v>
      </c>
    </row>
    <row r="43" spans="1:19" x14ac:dyDescent="0.25">
      <c r="A43" s="35" t="s">
        <v>130</v>
      </c>
      <c r="B43" s="23" t="e">
        <f>VLOOKUP($Q43,УЧАСТНИКИ!$A$2:$L$1099,3,FALSE)</f>
        <v>#N/A</v>
      </c>
      <c r="C43" s="24" t="e">
        <f>VLOOKUP($Q43,УЧАСТНИКИ!$A$2:$L$1099,4,FALSE)</f>
        <v>#N/A</v>
      </c>
      <c r="D43" s="24" t="e">
        <f>VLOOKUP($Q43,УЧАСТНИКИ!$A$2:$L$1099,8,FALSE)</f>
        <v>#N/A</v>
      </c>
      <c r="E43" s="23" t="e">
        <f>VLOOKUP($Q43,УЧАСТНИКИ!$A$2:$L$1099,5,FALSE)</f>
        <v>#N/A</v>
      </c>
      <c r="F43" s="24" t="e">
        <f>VLOOKUP($Q43,УЧАСТНИКИ!$A$2:$L$1099,7,FALSE)</f>
        <v>#N/A</v>
      </c>
      <c r="G43" s="25" t="e">
        <f>VLOOKUP($Q43,УЧАСТНИКИ!$A$2:$L$1099,11,FALSE)</f>
        <v>#N/A</v>
      </c>
      <c r="H43" s="26"/>
      <c r="I43" s="11">
        <f t="shared" si="0"/>
        <v>0</v>
      </c>
      <c r="J43" s="11"/>
      <c r="K43" s="26"/>
      <c r="L43" s="11">
        <f t="shared" si="1"/>
        <v>0</v>
      </c>
      <c r="M43" s="11"/>
      <c r="N43" s="27" t="str">
        <f t="shared" si="2"/>
        <v>МСМК</v>
      </c>
      <c r="O43" s="25" t="e">
        <f>VLOOKUP($Q43,УЧАСТНИКИ!$A$2:$L$1099,9,FALSE)</f>
        <v>#N/A</v>
      </c>
      <c r="P43" s="23" t="e">
        <f>VLOOKUP($Q43,УЧАСТНИКИ!$A$2:$L$1099,10,FALSE)</f>
        <v>#N/A</v>
      </c>
      <c r="S43" s="33">
        <f t="shared" si="3"/>
        <v>0</v>
      </c>
    </row>
    <row r="44" spans="1:19" x14ac:dyDescent="0.25">
      <c r="A44" s="35" t="s">
        <v>131</v>
      </c>
      <c r="B44" s="23" t="e">
        <f>VLOOKUP($Q44,УЧАСТНИКИ!$A$2:$L$1099,3,FALSE)</f>
        <v>#N/A</v>
      </c>
      <c r="C44" s="24" t="e">
        <f>VLOOKUP($Q44,УЧАСТНИКИ!$A$2:$L$1099,4,FALSE)</f>
        <v>#N/A</v>
      </c>
      <c r="D44" s="24" t="e">
        <f>VLOOKUP($Q44,УЧАСТНИКИ!$A$2:$L$1099,8,FALSE)</f>
        <v>#N/A</v>
      </c>
      <c r="E44" s="23" t="e">
        <f>VLOOKUP($Q44,УЧАСТНИКИ!$A$2:$L$1099,5,FALSE)</f>
        <v>#N/A</v>
      </c>
      <c r="F44" s="24" t="e">
        <f>VLOOKUP($Q44,УЧАСТНИКИ!$A$2:$L$1099,7,FALSE)</f>
        <v>#N/A</v>
      </c>
      <c r="G44" s="25" t="e">
        <f>VLOOKUP($Q44,УЧАСТНИКИ!$A$2:$L$1099,11,FALSE)</f>
        <v>#N/A</v>
      </c>
      <c r="H44" s="26"/>
      <c r="I44" s="11">
        <f t="shared" si="0"/>
        <v>0</v>
      </c>
      <c r="J44" s="11"/>
      <c r="K44" s="26"/>
      <c r="L44" s="11">
        <f t="shared" si="1"/>
        <v>0</v>
      </c>
      <c r="M44" s="11"/>
      <c r="N44" s="27" t="str">
        <f t="shared" si="2"/>
        <v>МСМК</v>
      </c>
      <c r="O44" s="25" t="e">
        <f>VLOOKUP($Q44,УЧАСТНИКИ!$A$2:$L$1099,9,FALSE)</f>
        <v>#N/A</v>
      </c>
      <c r="P44" s="23" t="e">
        <f>VLOOKUP($Q44,УЧАСТНИКИ!$A$2:$L$1099,10,FALSE)</f>
        <v>#N/A</v>
      </c>
      <c r="S44" s="33">
        <f t="shared" si="3"/>
        <v>0</v>
      </c>
    </row>
    <row r="45" spans="1:19" x14ac:dyDescent="0.25">
      <c r="A45" s="35" t="s">
        <v>132</v>
      </c>
      <c r="B45" s="23" t="e">
        <f>VLOOKUP($Q45,УЧАСТНИКИ!$A$2:$L$1099,3,FALSE)</f>
        <v>#N/A</v>
      </c>
      <c r="C45" s="24" t="e">
        <f>VLOOKUP($Q45,УЧАСТНИКИ!$A$2:$L$1099,4,FALSE)</f>
        <v>#N/A</v>
      </c>
      <c r="D45" s="24" t="e">
        <f>VLOOKUP($Q45,УЧАСТНИКИ!$A$2:$L$1099,8,FALSE)</f>
        <v>#N/A</v>
      </c>
      <c r="E45" s="23" t="e">
        <f>VLOOKUP($Q45,УЧАСТНИКИ!$A$2:$L$1099,5,FALSE)</f>
        <v>#N/A</v>
      </c>
      <c r="F45" s="24" t="e">
        <f>VLOOKUP($Q45,УЧАСТНИКИ!$A$2:$L$1099,7,FALSE)</f>
        <v>#N/A</v>
      </c>
      <c r="G45" s="25" t="e">
        <f>VLOOKUP($Q45,УЧАСТНИКИ!$A$2:$L$1099,11,FALSE)</f>
        <v>#N/A</v>
      </c>
      <c r="H45" s="26"/>
      <c r="I45" s="11">
        <f t="shared" si="0"/>
        <v>0</v>
      </c>
      <c r="J45" s="11"/>
      <c r="K45" s="26"/>
      <c r="L45" s="11">
        <f t="shared" si="1"/>
        <v>0</v>
      </c>
      <c r="M45" s="11"/>
      <c r="N45" s="27" t="str">
        <f t="shared" si="2"/>
        <v>МСМК</v>
      </c>
      <c r="O45" s="25" t="e">
        <f>VLOOKUP($Q45,УЧАСТНИКИ!$A$2:$L$1099,9,FALSE)</f>
        <v>#N/A</v>
      </c>
      <c r="P45" s="23" t="e">
        <f>VLOOKUP($Q45,УЧАСТНИКИ!$A$2:$L$1099,10,FALSE)</f>
        <v>#N/A</v>
      </c>
      <c r="S45" s="33">
        <f t="shared" si="3"/>
        <v>0</v>
      </c>
    </row>
    <row r="46" spans="1:19" x14ac:dyDescent="0.25">
      <c r="A46" s="35" t="s">
        <v>133</v>
      </c>
      <c r="B46" s="23" t="e">
        <f>VLOOKUP($Q46,УЧАСТНИКИ!$A$2:$L$1099,3,FALSE)</f>
        <v>#N/A</v>
      </c>
      <c r="C46" s="24" t="e">
        <f>VLOOKUP($Q46,УЧАСТНИКИ!$A$2:$L$1099,4,FALSE)</f>
        <v>#N/A</v>
      </c>
      <c r="D46" s="24" t="e">
        <f>VLOOKUP($Q46,УЧАСТНИКИ!$A$2:$L$1099,8,FALSE)</f>
        <v>#N/A</v>
      </c>
      <c r="E46" s="23" t="e">
        <f>VLOOKUP($Q46,УЧАСТНИКИ!$A$2:$L$1099,5,FALSE)</f>
        <v>#N/A</v>
      </c>
      <c r="F46" s="24" t="e">
        <f>VLOOKUP($Q46,УЧАСТНИКИ!$A$2:$L$1099,7,FALSE)</f>
        <v>#N/A</v>
      </c>
      <c r="G46" s="25" t="e">
        <f>VLOOKUP($Q46,УЧАСТНИКИ!$A$2:$L$1099,11,FALSE)</f>
        <v>#N/A</v>
      </c>
      <c r="H46" s="26"/>
      <c r="I46" s="11">
        <f t="shared" si="0"/>
        <v>0</v>
      </c>
      <c r="J46" s="11"/>
      <c r="K46" s="26"/>
      <c r="L46" s="11">
        <f t="shared" si="1"/>
        <v>0</v>
      </c>
      <c r="M46" s="11"/>
      <c r="N46" s="27" t="str">
        <f t="shared" si="2"/>
        <v>МСМК</v>
      </c>
      <c r="O46" s="25" t="e">
        <f>VLOOKUP($Q46,УЧАСТНИКИ!$A$2:$L$1099,9,FALSE)</f>
        <v>#N/A</v>
      </c>
      <c r="P46" s="23" t="e">
        <f>VLOOKUP($Q46,УЧАСТНИКИ!$A$2:$L$1099,10,FALSE)</f>
        <v>#N/A</v>
      </c>
      <c r="S46" s="33">
        <f t="shared" si="3"/>
        <v>0</v>
      </c>
    </row>
    <row r="47" spans="1:19" x14ac:dyDescent="0.25">
      <c r="A47" s="35" t="s">
        <v>134</v>
      </c>
      <c r="B47" s="23" t="e">
        <f>VLOOKUP($Q47,УЧАСТНИКИ!$A$2:$L$1099,3,FALSE)</f>
        <v>#N/A</v>
      </c>
      <c r="C47" s="24" t="e">
        <f>VLOOKUP($Q47,УЧАСТНИКИ!$A$2:$L$1099,4,FALSE)</f>
        <v>#N/A</v>
      </c>
      <c r="D47" s="24" t="e">
        <f>VLOOKUP($Q47,УЧАСТНИКИ!$A$2:$L$1099,8,FALSE)</f>
        <v>#N/A</v>
      </c>
      <c r="E47" s="23" t="e">
        <f>VLOOKUP($Q47,УЧАСТНИКИ!$A$2:$L$1099,5,FALSE)</f>
        <v>#N/A</v>
      </c>
      <c r="F47" s="24" t="e">
        <f>VLOOKUP($Q47,УЧАСТНИКИ!$A$2:$L$1099,7,FALSE)</f>
        <v>#N/A</v>
      </c>
      <c r="G47" s="25" t="e">
        <f>VLOOKUP($Q47,УЧАСТНИКИ!$A$2:$L$1099,11,FALSE)</f>
        <v>#N/A</v>
      </c>
      <c r="H47" s="26"/>
      <c r="I47" s="11">
        <f t="shared" si="0"/>
        <v>0</v>
      </c>
      <c r="J47" s="11"/>
      <c r="K47" s="26"/>
      <c r="L47" s="11">
        <f t="shared" si="1"/>
        <v>0</v>
      </c>
      <c r="M47" s="11"/>
      <c r="N47" s="27" t="str">
        <f t="shared" si="2"/>
        <v>МСМК</v>
      </c>
      <c r="O47" s="25" t="e">
        <f>VLOOKUP($Q47,УЧАСТНИКИ!$A$2:$L$1099,9,FALSE)</f>
        <v>#N/A</v>
      </c>
      <c r="P47" s="23" t="e">
        <f>VLOOKUP($Q47,УЧАСТНИКИ!$A$2:$L$1099,10,FALSE)</f>
        <v>#N/A</v>
      </c>
      <c r="S47" s="33">
        <f t="shared" si="3"/>
        <v>0</v>
      </c>
    </row>
    <row r="48" spans="1:19" x14ac:dyDescent="0.25">
      <c r="A48" s="35" t="s">
        <v>135</v>
      </c>
      <c r="B48" s="23" t="e">
        <f>VLOOKUP($Q48,УЧАСТНИКИ!$A$2:$L$1099,3,FALSE)</f>
        <v>#N/A</v>
      </c>
      <c r="C48" s="24" t="e">
        <f>VLOOKUP($Q48,УЧАСТНИКИ!$A$2:$L$1099,4,FALSE)</f>
        <v>#N/A</v>
      </c>
      <c r="D48" s="24" t="e">
        <f>VLOOKUP($Q48,УЧАСТНИКИ!$A$2:$L$1099,8,FALSE)</f>
        <v>#N/A</v>
      </c>
      <c r="E48" s="23" t="e">
        <f>VLOOKUP($Q48,УЧАСТНИКИ!$A$2:$L$1099,5,FALSE)</f>
        <v>#N/A</v>
      </c>
      <c r="F48" s="24" t="e">
        <f>VLOOKUP($Q48,УЧАСТНИКИ!$A$2:$L$1099,7,FALSE)</f>
        <v>#N/A</v>
      </c>
      <c r="G48" s="25" t="e">
        <f>VLOOKUP($Q48,УЧАСТНИКИ!$A$2:$L$1099,11,FALSE)</f>
        <v>#N/A</v>
      </c>
      <c r="H48" s="26"/>
      <c r="I48" s="11">
        <f t="shared" si="0"/>
        <v>0</v>
      </c>
      <c r="J48" s="11"/>
      <c r="K48" s="26"/>
      <c r="L48" s="11">
        <f t="shared" si="1"/>
        <v>0</v>
      </c>
      <c r="M48" s="11"/>
      <c r="N48" s="27" t="str">
        <f t="shared" si="2"/>
        <v>МСМК</v>
      </c>
      <c r="O48" s="25" t="e">
        <f>VLOOKUP($Q48,УЧАСТНИКИ!$A$2:$L$1099,9,FALSE)</f>
        <v>#N/A</v>
      </c>
      <c r="P48" s="23" t="e">
        <f>VLOOKUP($Q48,УЧАСТНИКИ!$A$2:$L$1099,10,FALSE)</f>
        <v>#N/A</v>
      </c>
      <c r="S48" s="33">
        <f t="shared" si="3"/>
        <v>0</v>
      </c>
    </row>
    <row r="49" spans="1:19" x14ac:dyDescent="0.25">
      <c r="A49" s="35" t="s">
        <v>136</v>
      </c>
      <c r="B49" s="23" t="e">
        <f>VLOOKUP($Q49,УЧАСТНИКИ!$A$2:$L$1099,3,FALSE)</f>
        <v>#N/A</v>
      </c>
      <c r="C49" s="24" t="e">
        <f>VLOOKUP($Q49,УЧАСТНИКИ!$A$2:$L$1099,4,FALSE)</f>
        <v>#N/A</v>
      </c>
      <c r="D49" s="24" t="e">
        <f>VLOOKUP($Q49,УЧАСТНИКИ!$A$2:$L$1099,8,FALSE)</f>
        <v>#N/A</v>
      </c>
      <c r="E49" s="23" t="e">
        <f>VLOOKUP($Q49,УЧАСТНИКИ!$A$2:$L$1099,5,FALSE)</f>
        <v>#N/A</v>
      </c>
      <c r="F49" s="24" t="e">
        <f>VLOOKUP($Q49,УЧАСТНИКИ!$A$2:$L$1099,7,FALSE)</f>
        <v>#N/A</v>
      </c>
      <c r="G49" s="25" t="e">
        <f>VLOOKUP($Q49,УЧАСТНИКИ!$A$2:$L$1099,11,FALSE)</f>
        <v>#N/A</v>
      </c>
      <c r="H49" s="26"/>
      <c r="I49" s="11">
        <f t="shared" si="0"/>
        <v>0</v>
      </c>
      <c r="J49" s="11"/>
      <c r="K49" s="26"/>
      <c r="L49" s="11">
        <f t="shared" si="1"/>
        <v>0</v>
      </c>
      <c r="M49" s="11"/>
      <c r="N49" s="27" t="str">
        <f t="shared" si="2"/>
        <v>МСМК</v>
      </c>
      <c r="O49" s="25" t="e">
        <f>VLOOKUP($Q49,УЧАСТНИКИ!$A$2:$L$1099,9,FALSE)</f>
        <v>#N/A</v>
      </c>
      <c r="P49" s="23" t="e">
        <f>VLOOKUP($Q49,УЧАСТНИКИ!$A$2:$L$1099,10,FALSE)</f>
        <v>#N/A</v>
      </c>
      <c r="S49" s="33">
        <f t="shared" si="3"/>
        <v>0</v>
      </c>
    </row>
    <row r="50" spans="1:19" x14ac:dyDescent="0.25">
      <c r="A50" s="35" t="s">
        <v>137</v>
      </c>
      <c r="B50" s="23" t="e">
        <f>VLOOKUP($Q50,УЧАСТНИКИ!$A$2:$L$1099,3,FALSE)</f>
        <v>#N/A</v>
      </c>
      <c r="C50" s="24" t="e">
        <f>VLOOKUP($Q50,УЧАСТНИКИ!$A$2:$L$1099,4,FALSE)</f>
        <v>#N/A</v>
      </c>
      <c r="D50" s="24" t="e">
        <f>VLOOKUP($Q50,УЧАСТНИКИ!$A$2:$L$1099,8,FALSE)</f>
        <v>#N/A</v>
      </c>
      <c r="E50" s="23" t="e">
        <f>VLOOKUP($Q50,УЧАСТНИКИ!$A$2:$L$1099,5,FALSE)</f>
        <v>#N/A</v>
      </c>
      <c r="F50" s="24" t="e">
        <f>VLOOKUP($Q50,УЧАСТНИКИ!$A$2:$L$1099,7,FALSE)</f>
        <v>#N/A</v>
      </c>
      <c r="G50" s="25" t="e">
        <f>VLOOKUP($Q50,УЧАСТНИКИ!$A$2:$L$1099,11,FALSE)</f>
        <v>#N/A</v>
      </c>
      <c r="H50" s="26"/>
      <c r="I50" s="11">
        <f t="shared" si="0"/>
        <v>0</v>
      </c>
      <c r="J50" s="11"/>
      <c r="K50" s="26"/>
      <c r="L50" s="11">
        <f t="shared" si="1"/>
        <v>0</v>
      </c>
      <c r="M50" s="11"/>
      <c r="N50" s="27" t="str">
        <f t="shared" si="2"/>
        <v>МСМК</v>
      </c>
      <c r="O50" s="25" t="e">
        <f>VLOOKUP($Q50,УЧАСТНИКИ!$A$2:$L$1099,9,FALSE)</f>
        <v>#N/A</v>
      </c>
      <c r="P50" s="23" t="e">
        <f>VLOOKUP($Q50,УЧАСТНИКИ!$A$2:$L$1099,10,FALSE)</f>
        <v>#N/A</v>
      </c>
      <c r="S50" s="33">
        <f t="shared" si="3"/>
        <v>0</v>
      </c>
    </row>
    <row r="51" spans="1:19" x14ac:dyDescent="0.25">
      <c r="A51" s="35" t="s">
        <v>138</v>
      </c>
      <c r="B51" s="23" t="e">
        <f>VLOOKUP($Q51,УЧАСТНИКИ!$A$2:$L$1099,3,FALSE)</f>
        <v>#N/A</v>
      </c>
      <c r="C51" s="24" t="e">
        <f>VLOOKUP($Q51,УЧАСТНИКИ!$A$2:$L$1099,4,FALSE)</f>
        <v>#N/A</v>
      </c>
      <c r="D51" s="24" t="e">
        <f>VLOOKUP($Q51,УЧАСТНИКИ!$A$2:$L$1099,8,FALSE)</f>
        <v>#N/A</v>
      </c>
      <c r="E51" s="23" t="e">
        <f>VLOOKUP($Q51,УЧАСТНИКИ!$A$2:$L$1099,5,FALSE)</f>
        <v>#N/A</v>
      </c>
      <c r="F51" s="24" t="e">
        <f>VLOOKUP($Q51,УЧАСТНИКИ!$A$2:$L$1099,7,FALSE)</f>
        <v>#N/A</v>
      </c>
      <c r="G51" s="25" t="e">
        <f>VLOOKUP($Q51,УЧАСТНИКИ!$A$2:$L$1099,11,FALSE)</f>
        <v>#N/A</v>
      </c>
      <c r="H51" s="26"/>
      <c r="I51" s="11">
        <f t="shared" si="0"/>
        <v>0</v>
      </c>
      <c r="J51" s="11"/>
      <c r="K51" s="26"/>
      <c r="L51" s="11">
        <f t="shared" si="1"/>
        <v>0</v>
      </c>
      <c r="M51" s="11"/>
      <c r="N51" s="27" t="str">
        <f t="shared" si="2"/>
        <v>МСМК</v>
      </c>
      <c r="O51" s="25" t="e">
        <f>VLOOKUP($Q51,УЧАСТНИКИ!$A$2:$L$1099,9,FALSE)</f>
        <v>#N/A</v>
      </c>
      <c r="P51" s="23" t="e">
        <f>VLOOKUP($Q51,УЧАСТНИКИ!$A$2:$L$1099,10,FALSE)</f>
        <v>#N/A</v>
      </c>
      <c r="S51" s="33">
        <f t="shared" si="3"/>
        <v>0</v>
      </c>
    </row>
    <row r="52" spans="1:19" x14ac:dyDescent="0.25">
      <c r="A52" s="35" t="s">
        <v>139</v>
      </c>
      <c r="B52" s="23" t="e">
        <f>VLOOKUP($Q52,УЧАСТНИКИ!$A$2:$L$1099,3,FALSE)</f>
        <v>#N/A</v>
      </c>
      <c r="C52" s="24" t="e">
        <f>VLOOKUP($Q52,УЧАСТНИКИ!$A$2:$L$1099,4,FALSE)</f>
        <v>#N/A</v>
      </c>
      <c r="D52" s="24" t="e">
        <f>VLOOKUP($Q52,УЧАСТНИКИ!$A$2:$L$1099,8,FALSE)</f>
        <v>#N/A</v>
      </c>
      <c r="E52" s="23" t="e">
        <f>VLOOKUP($Q52,УЧАСТНИКИ!$A$2:$L$1099,5,FALSE)</f>
        <v>#N/A</v>
      </c>
      <c r="F52" s="24" t="e">
        <f>VLOOKUP($Q52,УЧАСТНИКИ!$A$2:$L$1099,7,FALSE)</f>
        <v>#N/A</v>
      </c>
      <c r="G52" s="25" t="e">
        <f>VLOOKUP($Q52,УЧАСТНИКИ!$A$2:$L$1099,11,FALSE)</f>
        <v>#N/A</v>
      </c>
      <c r="H52" s="26"/>
      <c r="I52" s="11">
        <f t="shared" si="0"/>
        <v>0</v>
      </c>
      <c r="J52" s="11"/>
      <c r="K52" s="26"/>
      <c r="L52" s="11">
        <f t="shared" si="1"/>
        <v>0</v>
      </c>
      <c r="M52" s="11"/>
      <c r="N52" s="27" t="str">
        <f t="shared" si="2"/>
        <v>МСМК</v>
      </c>
      <c r="O52" s="25" t="e">
        <f>VLOOKUP($Q52,УЧАСТНИКИ!$A$2:$L$1099,9,FALSE)</f>
        <v>#N/A</v>
      </c>
      <c r="P52" s="23" t="e">
        <f>VLOOKUP($Q52,УЧАСТНИКИ!$A$2:$L$1099,10,FALSE)</f>
        <v>#N/A</v>
      </c>
      <c r="S52" s="33">
        <f t="shared" si="3"/>
        <v>0</v>
      </c>
    </row>
    <row r="53" spans="1:19" x14ac:dyDescent="0.25">
      <c r="A53" s="35" t="s">
        <v>140</v>
      </c>
      <c r="B53" s="23" t="e">
        <f>VLOOKUP($Q53,УЧАСТНИКИ!$A$2:$L$1099,3,FALSE)</f>
        <v>#N/A</v>
      </c>
      <c r="C53" s="24" t="e">
        <f>VLOOKUP($Q53,УЧАСТНИКИ!$A$2:$L$1099,4,FALSE)</f>
        <v>#N/A</v>
      </c>
      <c r="D53" s="24" t="e">
        <f>VLOOKUP($Q53,УЧАСТНИКИ!$A$2:$L$1099,8,FALSE)</f>
        <v>#N/A</v>
      </c>
      <c r="E53" s="23" t="e">
        <f>VLOOKUP($Q53,УЧАСТНИКИ!$A$2:$L$1099,5,FALSE)</f>
        <v>#N/A</v>
      </c>
      <c r="F53" s="24" t="e">
        <f>VLOOKUP($Q53,УЧАСТНИКИ!$A$2:$L$1099,7,FALSE)</f>
        <v>#N/A</v>
      </c>
      <c r="G53" s="25" t="e">
        <f>VLOOKUP($Q53,УЧАСТНИКИ!$A$2:$L$1099,11,FALSE)</f>
        <v>#N/A</v>
      </c>
      <c r="H53" s="26"/>
      <c r="I53" s="11">
        <f t="shared" si="0"/>
        <v>0</v>
      </c>
      <c r="J53" s="11"/>
      <c r="K53" s="26"/>
      <c r="L53" s="11">
        <f t="shared" si="1"/>
        <v>0</v>
      </c>
      <c r="M53" s="11"/>
      <c r="N53" s="27" t="str">
        <f t="shared" si="2"/>
        <v>МСМК</v>
      </c>
      <c r="O53" s="25" t="e">
        <f>VLOOKUP($Q53,УЧАСТНИКИ!$A$2:$L$1099,9,FALSE)</f>
        <v>#N/A</v>
      </c>
      <c r="P53" s="23" t="e">
        <f>VLOOKUP($Q53,УЧАСТНИКИ!$A$2:$L$1099,10,FALSE)</f>
        <v>#N/A</v>
      </c>
      <c r="S53" s="33">
        <f t="shared" si="3"/>
        <v>0</v>
      </c>
    </row>
    <row r="54" spans="1:19" x14ac:dyDescent="0.25">
      <c r="A54" s="35" t="s">
        <v>141</v>
      </c>
      <c r="B54" s="23" t="e">
        <f>VLOOKUP($Q54,УЧАСТНИКИ!$A$2:$L$1099,3,FALSE)</f>
        <v>#N/A</v>
      </c>
      <c r="C54" s="24" t="e">
        <f>VLOOKUP($Q54,УЧАСТНИКИ!$A$2:$L$1099,4,FALSE)</f>
        <v>#N/A</v>
      </c>
      <c r="D54" s="24" t="e">
        <f>VLOOKUP($Q54,УЧАСТНИКИ!$A$2:$L$1099,8,FALSE)</f>
        <v>#N/A</v>
      </c>
      <c r="E54" s="23" t="e">
        <f>VLOOKUP($Q54,УЧАСТНИКИ!$A$2:$L$1099,5,FALSE)</f>
        <v>#N/A</v>
      </c>
      <c r="F54" s="24" t="e">
        <f>VLOOKUP($Q54,УЧАСТНИКИ!$A$2:$L$1099,7,FALSE)</f>
        <v>#N/A</v>
      </c>
      <c r="G54" s="25" t="e">
        <f>VLOOKUP($Q54,УЧАСТНИКИ!$A$2:$L$1099,11,FALSE)</f>
        <v>#N/A</v>
      </c>
      <c r="H54" s="26"/>
      <c r="I54" s="11">
        <f t="shared" si="0"/>
        <v>0</v>
      </c>
      <c r="J54" s="11"/>
      <c r="K54" s="26"/>
      <c r="L54" s="11">
        <f t="shared" si="1"/>
        <v>0</v>
      </c>
      <c r="M54" s="11"/>
      <c r="N54" s="27" t="str">
        <f t="shared" si="2"/>
        <v>МСМК</v>
      </c>
      <c r="O54" s="25" t="e">
        <f>VLOOKUP($Q54,УЧАСТНИКИ!$A$2:$L$1099,9,FALSE)</f>
        <v>#N/A</v>
      </c>
      <c r="P54" s="23" t="e">
        <f>VLOOKUP($Q54,УЧАСТНИКИ!$A$2:$L$1099,10,FALSE)</f>
        <v>#N/A</v>
      </c>
      <c r="S54" s="33">
        <f t="shared" si="3"/>
        <v>0</v>
      </c>
    </row>
    <row r="55" spans="1:19" x14ac:dyDescent="0.25">
      <c r="A55" s="35" t="s">
        <v>142</v>
      </c>
      <c r="B55" s="23" t="e">
        <f>VLOOKUP($Q55,УЧАСТНИКИ!$A$2:$L$1099,3,FALSE)</f>
        <v>#N/A</v>
      </c>
      <c r="C55" s="24" t="e">
        <f>VLOOKUP($Q55,УЧАСТНИКИ!$A$2:$L$1099,4,FALSE)</f>
        <v>#N/A</v>
      </c>
      <c r="D55" s="24" t="e">
        <f>VLOOKUP($Q55,УЧАСТНИКИ!$A$2:$L$1099,8,FALSE)</f>
        <v>#N/A</v>
      </c>
      <c r="E55" s="23" t="e">
        <f>VLOOKUP($Q55,УЧАСТНИКИ!$A$2:$L$1099,5,FALSE)</f>
        <v>#N/A</v>
      </c>
      <c r="F55" s="24" t="e">
        <f>VLOOKUP($Q55,УЧАСТНИКИ!$A$2:$L$1099,7,FALSE)</f>
        <v>#N/A</v>
      </c>
      <c r="G55" s="25" t="e">
        <f>VLOOKUP($Q55,УЧАСТНИКИ!$A$2:$L$1099,11,FALSE)</f>
        <v>#N/A</v>
      </c>
      <c r="H55" s="26"/>
      <c r="I55" s="11">
        <f t="shared" si="0"/>
        <v>0</v>
      </c>
      <c r="J55" s="11"/>
      <c r="K55" s="26"/>
      <c r="L55" s="11">
        <f t="shared" si="1"/>
        <v>0</v>
      </c>
      <c r="M55" s="11"/>
      <c r="N55" s="27" t="str">
        <f t="shared" si="2"/>
        <v>МСМК</v>
      </c>
      <c r="O55" s="25" t="e">
        <f>VLOOKUP($Q55,УЧАСТНИКИ!$A$2:$L$1099,9,FALSE)</f>
        <v>#N/A</v>
      </c>
      <c r="P55" s="23" t="e">
        <f>VLOOKUP($Q55,УЧАСТНИКИ!$A$2:$L$1099,10,FALSE)</f>
        <v>#N/A</v>
      </c>
      <c r="S55" s="33">
        <f t="shared" si="3"/>
        <v>0</v>
      </c>
    </row>
    <row r="56" spans="1:19" x14ac:dyDescent="0.25">
      <c r="A56" s="35" t="s">
        <v>143</v>
      </c>
      <c r="B56" s="23" t="e">
        <f>VLOOKUP($Q56,УЧАСТНИКИ!$A$2:$L$1099,3,FALSE)</f>
        <v>#N/A</v>
      </c>
      <c r="C56" s="24" t="e">
        <f>VLOOKUP($Q56,УЧАСТНИКИ!$A$2:$L$1099,4,FALSE)</f>
        <v>#N/A</v>
      </c>
      <c r="D56" s="24" t="e">
        <f>VLOOKUP($Q56,УЧАСТНИКИ!$A$2:$L$1099,8,FALSE)</f>
        <v>#N/A</v>
      </c>
      <c r="E56" s="23" t="e">
        <f>VLOOKUP($Q56,УЧАСТНИКИ!$A$2:$L$1099,5,FALSE)</f>
        <v>#N/A</v>
      </c>
      <c r="F56" s="24" t="e">
        <f>VLOOKUP($Q56,УЧАСТНИКИ!$A$2:$L$1099,7,FALSE)</f>
        <v>#N/A</v>
      </c>
      <c r="G56" s="25" t="e">
        <f>VLOOKUP($Q56,УЧАСТНИКИ!$A$2:$L$1099,11,FALSE)</f>
        <v>#N/A</v>
      </c>
      <c r="H56" s="26"/>
      <c r="I56" s="11">
        <f t="shared" si="0"/>
        <v>0</v>
      </c>
      <c r="J56" s="11"/>
      <c r="K56" s="26"/>
      <c r="L56" s="11">
        <f t="shared" si="1"/>
        <v>0</v>
      </c>
      <c r="M56" s="11"/>
      <c r="N56" s="27" t="str">
        <f t="shared" si="2"/>
        <v>МСМК</v>
      </c>
      <c r="O56" s="25" t="e">
        <f>VLOOKUP($Q56,УЧАСТНИКИ!$A$2:$L$1099,9,FALSE)</f>
        <v>#N/A</v>
      </c>
      <c r="P56" s="23" t="e">
        <f>VLOOKUP($Q56,УЧАСТНИКИ!$A$2:$L$1099,10,FALSE)</f>
        <v>#N/A</v>
      </c>
      <c r="S56" s="33">
        <f t="shared" si="3"/>
        <v>0</v>
      </c>
    </row>
    <row r="57" spans="1:19" ht="22.5" customHeight="1" x14ac:dyDescent="0.25">
      <c r="A57" s="24"/>
    </row>
    <row r="58" spans="1:19" x14ac:dyDescent="0.25">
      <c r="A58" s="24"/>
    </row>
    <row r="59" spans="1:19" x14ac:dyDescent="0.25">
      <c r="A59" s="24"/>
    </row>
    <row r="60" spans="1:19" x14ac:dyDescent="0.25">
      <c r="A60" s="24"/>
    </row>
    <row r="61" spans="1:19" x14ac:dyDescent="0.25">
      <c r="A61" s="24"/>
    </row>
    <row r="62" spans="1:19" x14ac:dyDescent="0.25">
      <c r="A62" s="24"/>
    </row>
    <row r="63" spans="1:19" x14ac:dyDescent="0.25">
      <c r="A63" s="24"/>
    </row>
    <row r="64" spans="1:19" x14ac:dyDescent="0.25">
      <c r="A64" s="24"/>
    </row>
    <row r="65" spans="1:1" x14ac:dyDescent="0.25">
      <c r="A65" s="24"/>
    </row>
    <row r="66" spans="1:1" x14ac:dyDescent="0.25">
      <c r="A66" s="24"/>
    </row>
    <row r="67" spans="1:1" x14ac:dyDescent="0.25">
      <c r="A67" s="24"/>
    </row>
    <row r="68" spans="1:1" x14ac:dyDescent="0.25">
      <c r="A68" s="24"/>
    </row>
    <row r="69" spans="1:1" x14ac:dyDescent="0.25">
      <c r="A69" s="24"/>
    </row>
    <row r="70" spans="1:1" x14ac:dyDescent="0.25">
      <c r="A70" s="24"/>
    </row>
    <row r="71" spans="1:1" x14ac:dyDescent="0.25">
      <c r="A71" s="24"/>
    </row>
    <row r="72" spans="1:1" x14ac:dyDescent="0.25">
      <c r="A72" s="24"/>
    </row>
    <row r="73" spans="1:1" x14ac:dyDescent="0.25">
      <c r="A73" s="24"/>
    </row>
    <row r="74" spans="1:1" x14ac:dyDescent="0.25">
      <c r="A74" s="24"/>
    </row>
    <row r="75" spans="1:1" x14ac:dyDescent="0.25">
      <c r="A75" s="24"/>
    </row>
    <row r="76" spans="1:1" x14ac:dyDescent="0.25">
      <c r="A76" s="24"/>
    </row>
    <row r="77" spans="1:1" x14ac:dyDescent="0.25">
      <c r="A77" s="24"/>
    </row>
    <row r="78" spans="1:1" x14ac:dyDescent="0.25">
      <c r="A78" s="24"/>
    </row>
    <row r="79" spans="1:1" x14ac:dyDescent="0.25">
      <c r="A79" s="24"/>
    </row>
    <row r="80" spans="1:1" x14ac:dyDescent="0.25">
      <c r="A80" s="24"/>
    </row>
    <row r="81" spans="1:1" x14ac:dyDescent="0.25">
      <c r="A81" s="24"/>
    </row>
    <row r="82" spans="1: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10">
    <mergeCell ref="A10:B10"/>
    <mergeCell ref="A1:P1"/>
    <mergeCell ref="A2:P2"/>
    <mergeCell ref="A3:P3"/>
    <mergeCell ref="A9:B9"/>
    <mergeCell ref="A5:P5"/>
    <mergeCell ref="A4:P4"/>
    <mergeCell ref="A6:P6"/>
    <mergeCell ref="A7:P7"/>
    <mergeCell ref="A8:P8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73" orientation="landscape" horizontalDpi="300" verticalDpi="300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indexed="15"/>
  </sheetPr>
  <dimension ref="A1:W101"/>
  <sheetViews>
    <sheetView view="pageBreakPreview" zoomScale="70" zoomScaleNormal="80" zoomScaleSheetLayoutView="70" workbookViewId="0">
      <selection activeCell="A10" sqref="A10:B10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7.44140625" style="8" hidden="1" customWidth="1" outlineLevel="1"/>
    <col min="9" max="9" width="7.88671875" style="12" customWidth="1" collapsed="1"/>
    <col min="10" max="10" width="7.33203125" style="12" hidden="1" customWidth="1"/>
    <col min="11" max="11" width="10.5546875" style="8" customWidth="1"/>
    <col min="12" max="12" width="8.44140625" style="16" customWidth="1"/>
    <col min="13" max="13" width="31.44140625" style="8" customWidth="1"/>
    <col min="14" max="23" width="8.33203125" style="8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S4" s="28"/>
      <c r="T4" s="28"/>
      <c r="U4" s="28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S7" s="9"/>
      <c r="T7" s="9"/>
      <c r="U7" s="10"/>
    </row>
    <row r="8" spans="1:23" ht="15.6" x14ac:dyDescent="0.25">
      <c r="A8" s="332" t="s">
        <v>237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S8" s="9"/>
      <c r="T8" s="9"/>
      <c r="U8" s="10"/>
    </row>
    <row r="9" spans="1:23" ht="12.75" customHeight="1" x14ac:dyDescent="0.25">
      <c r="A9" s="323" t="s">
        <v>220</v>
      </c>
      <c r="B9" s="323"/>
      <c r="D9" s="13"/>
      <c r="E9" s="14"/>
      <c r="F9" s="48"/>
      <c r="G9" s="48"/>
      <c r="H9" s="15"/>
      <c r="I9" s="30"/>
      <c r="J9" s="30"/>
      <c r="K9" s="30"/>
      <c r="M9" s="257" t="s">
        <v>233</v>
      </c>
      <c r="S9" s="9"/>
      <c r="T9" s="9"/>
      <c r="U9" s="10"/>
    </row>
    <row r="10" spans="1:23" ht="12.75" customHeight="1" x14ac:dyDescent="0.25">
      <c r="A10" s="323" t="s">
        <v>236</v>
      </c>
      <c r="B10" s="323"/>
      <c r="D10" s="13"/>
      <c r="E10" s="14"/>
      <c r="F10" s="49"/>
      <c r="G10" s="49"/>
      <c r="H10" s="13"/>
      <c r="I10" s="30"/>
      <c r="J10" s="30"/>
      <c r="K10" s="257"/>
      <c r="L10" s="52"/>
      <c r="M10" s="20" t="str">
        <f>d_5</f>
        <v>г. Сочи, ул. Бзугу 2, ст. им. Славы Метревели</v>
      </c>
      <c r="S10" s="9"/>
      <c r="T10" s="9"/>
      <c r="U10" s="10"/>
    </row>
    <row r="11" spans="1:23" ht="13.8" thickBot="1" x14ac:dyDescent="0.3">
      <c r="A11" s="19" t="s">
        <v>210</v>
      </c>
      <c r="D11" s="13"/>
      <c r="E11" s="13"/>
      <c r="G11" s="63"/>
      <c r="H11" s="13"/>
      <c r="I11" s="138" t="s">
        <v>70</v>
      </c>
      <c r="J11" s="59"/>
      <c r="K11" s="20" t="str">
        <f>d_2</f>
        <v>29.05.2019г.</v>
      </c>
      <c r="L11" s="52">
        <v>0.35416666666666669</v>
      </c>
      <c r="M11" s="19" t="str">
        <f>d_6</f>
        <v>t° +17 вл. 91%</v>
      </c>
      <c r="N11" s="8" t="s">
        <v>14</v>
      </c>
      <c r="O11" s="21" t="s">
        <v>105</v>
      </c>
      <c r="P11" s="21" t="s">
        <v>106</v>
      </c>
      <c r="Q11" s="21" t="s">
        <v>107</v>
      </c>
      <c r="R11" s="21">
        <v>1</v>
      </c>
      <c r="S11" s="68">
        <v>2</v>
      </c>
      <c r="T11" s="68" t="s">
        <v>44</v>
      </c>
      <c r="U11" s="68" t="s">
        <v>108</v>
      </c>
      <c r="V11" s="21" t="s">
        <v>109</v>
      </c>
      <c r="W11" s="21" t="s">
        <v>110</v>
      </c>
    </row>
    <row r="12" spans="1:23" ht="28.95" customHeight="1" thickBot="1" x14ac:dyDescent="0.3">
      <c r="A12" s="44" t="s">
        <v>9</v>
      </c>
      <c r="B12" s="45" t="s">
        <v>58</v>
      </c>
      <c r="C12" s="45" t="s">
        <v>17</v>
      </c>
      <c r="D12" s="45" t="s">
        <v>10</v>
      </c>
      <c r="E12" s="45" t="s">
        <v>90</v>
      </c>
      <c r="F12" s="46" t="s">
        <v>94</v>
      </c>
      <c r="G12" s="43" t="s">
        <v>148</v>
      </c>
      <c r="H12" s="54"/>
      <c r="I12" s="46" t="s">
        <v>18</v>
      </c>
      <c r="J12" s="39" t="s">
        <v>12</v>
      </c>
      <c r="K12" s="45" t="s">
        <v>145</v>
      </c>
      <c r="L12" s="45" t="s">
        <v>13</v>
      </c>
      <c r="M12" s="47" t="s">
        <v>146</v>
      </c>
      <c r="O12" s="151">
        <v>5554</v>
      </c>
      <c r="P12" s="151">
        <v>5954</v>
      </c>
      <c r="Q12" s="143">
        <v>10424</v>
      </c>
      <c r="R12" s="143">
        <v>10924</v>
      </c>
      <c r="S12" s="142">
        <v>11484</v>
      </c>
      <c r="T12" s="142">
        <v>12074</v>
      </c>
      <c r="U12" s="142">
        <v>12774</v>
      </c>
      <c r="V12" s="65"/>
      <c r="W12" s="66"/>
    </row>
    <row r="13" spans="1:23" x14ac:dyDescent="0.25">
      <c r="A13" s="35" t="s">
        <v>42</v>
      </c>
      <c r="B13" s="23" t="e">
        <f>VLOOKUP($N13,УЧАСТНИКИ!$A$2:$L$1099,3,FALSE)</f>
        <v>#N/A</v>
      </c>
      <c r="C13" s="24" t="e">
        <f>VLOOKUP($N13,УЧАСТНИКИ!$A$2:$L$1099,4,FALSE)</f>
        <v>#N/A</v>
      </c>
      <c r="D13" s="24" t="e">
        <f>VLOOKUP($N13,УЧАСТНИКИ!$A$2:$L$1099,8,FALSE)</f>
        <v>#N/A</v>
      </c>
      <c r="E13" s="23" t="e">
        <f>VLOOKUP($N13,УЧАСТНИКИ!$A$2:$L$1099,5,FALSE)</f>
        <v>#N/A</v>
      </c>
      <c r="F13" s="24" t="e">
        <f>VLOOKUP($N13,УЧАСТНИКИ!$A$2:$L$1099,7,FALSE)</f>
        <v>#N/A</v>
      </c>
      <c r="G13" s="25" t="e">
        <f>VLOOKUP($N13,УЧАСТНИКИ!$A$2:$L$1099,11,FALSE)</f>
        <v>#N/A</v>
      </c>
      <c r="H13" s="38">
        <v>2525</v>
      </c>
      <c r="I13" s="11" t="str">
        <f>IF(H13=0,0,CONCATENATE(MID(H13,1,2),".",MID(H13,3,2)))</f>
        <v>25.25</v>
      </c>
      <c r="J13" s="56"/>
      <c r="K13" s="27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L13" s="25" t="e">
        <f>VLOOKUP($N13,УЧАСТНИКИ!$A$2:$L$1099,9,FALSE)</f>
        <v>#N/A</v>
      </c>
      <c r="M13" s="23" t="e">
        <f>VLOOKUP($N13,УЧАСТНИКИ!$A$2:$L$1099,10,FALSE)</f>
        <v>#N/A</v>
      </c>
      <c r="N13" s="8" t="s">
        <v>101</v>
      </c>
      <c r="S13" s="9"/>
      <c r="T13" s="9"/>
      <c r="U13" s="10"/>
    </row>
    <row r="14" spans="1:23" x14ac:dyDescent="0.25">
      <c r="A14" s="35" t="s">
        <v>43</v>
      </c>
      <c r="B14" s="23" t="e">
        <f>VLOOKUP($N14,УЧАСТНИКИ!$A$2:$L$1099,3,FALSE)</f>
        <v>#N/A</v>
      </c>
      <c r="C14" s="24" t="e">
        <f>VLOOKUP($N14,УЧАСТНИКИ!$A$2:$L$1099,4,FALSE)</f>
        <v>#N/A</v>
      </c>
      <c r="D14" s="24" t="e">
        <f>VLOOKUP($N14,УЧАСТНИКИ!$A$2:$L$1099,8,FALSE)</f>
        <v>#N/A</v>
      </c>
      <c r="E14" s="23" t="e">
        <f>VLOOKUP($N14,УЧАСТНИКИ!$A$2:$L$1099,5,FALSE)</f>
        <v>#N/A</v>
      </c>
      <c r="F14" s="24" t="e">
        <f>VLOOKUP($N14,УЧАСТНИКИ!$A$2:$L$1099,7,FALSE)</f>
        <v>#N/A</v>
      </c>
      <c r="G14" s="25" t="e">
        <f>VLOOKUP($N14,УЧАСТНИКИ!$A$2:$L$1099,11,FALSE)</f>
        <v>#N/A</v>
      </c>
      <c r="H14" s="26"/>
      <c r="I14" s="11">
        <f t="shared" ref="I14:I56" si="0">IF(H14=0,0,CONCATENATE(MID(H14,1,2),".",MID(H14,3,2)))</f>
        <v>0</v>
      </c>
      <c r="J14" s="56"/>
      <c r="K14" s="27" t="str">
        <f t="shared" ref="K14:K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МСМК</v>
      </c>
      <c r="L14" s="25" t="e">
        <f>VLOOKUP($N14,УЧАСТНИКИ!$A$2:$L$1099,9,FALSE)</f>
        <v>#N/A</v>
      </c>
      <c r="M14" s="23" t="e">
        <f>VLOOKUP($N14,УЧАСТНИКИ!$A$2:$L$1099,10,FALSE)</f>
        <v>#N/A</v>
      </c>
      <c r="S14" s="28"/>
      <c r="T14" s="28"/>
      <c r="U14" s="28"/>
    </row>
    <row r="15" spans="1:23" x14ac:dyDescent="0.25">
      <c r="A15" s="35" t="s">
        <v>44</v>
      </c>
      <c r="B15" s="23" t="e">
        <f>VLOOKUP($N15,УЧАСТНИКИ!$A$2:$L$1099,3,FALSE)</f>
        <v>#N/A</v>
      </c>
      <c r="C15" s="24" t="e">
        <f>VLOOKUP($N15,УЧАСТНИКИ!$A$2:$L$1099,4,FALSE)</f>
        <v>#N/A</v>
      </c>
      <c r="D15" s="24" t="e">
        <f>VLOOKUP($N15,УЧАСТНИКИ!$A$2:$L$1099,8,FALSE)</f>
        <v>#N/A</v>
      </c>
      <c r="E15" s="23" t="e">
        <f>VLOOKUP($N15,УЧАСТНИКИ!$A$2:$L$1099,5,FALSE)</f>
        <v>#N/A</v>
      </c>
      <c r="F15" s="24" t="e">
        <f>VLOOKUP($N15,УЧАСТНИКИ!$A$2:$L$1099,7,FALSE)</f>
        <v>#N/A</v>
      </c>
      <c r="G15" s="25" t="e">
        <f>VLOOKUP($N15,УЧАСТНИКИ!$A$2:$L$1099,11,FALSE)</f>
        <v>#N/A</v>
      </c>
      <c r="H15" s="26">
        <v>11615</v>
      </c>
      <c r="I15" s="11" t="str">
        <f>IF(H15=0,0,CONCATENATE(MID(H15,1,1),":",MID(H15,2,2),",",MID(H15,4,2)))</f>
        <v>1:16,15</v>
      </c>
      <c r="J15" s="56"/>
      <c r="K15" s="27" t="str">
        <f t="shared" si="1"/>
        <v>3</v>
      </c>
      <c r="L15" s="25" t="e">
        <f>VLOOKUP($N15,УЧАСТНИКИ!$A$2:$L$1099,9,FALSE)</f>
        <v>#N/A</v>
      </c>
      <c r="M15" s="23" t="e">
        <f>VLOOKUP($N15,УЧАСТНИКИ!$A$2:$L$1099,10,FALSE)</f>
        <v>#N/A</v>
      </c>
      <c r="S15" s="28"/>
      <c r="T15" s="28"/>
      <c r="U15" s="28"/>
    </row>
    <row r="16" spans="1:23" x14ac:dyDescent="0.25">
      <c r="A16" s="35" t="s">
        <v>45</v>
      </c>
      <c r="B16" s="23" t="e">
        <f>VLOOKUP($N16,УЧАСТНИКИ!$A$2:$L$1099,3,FALSE)</f>
        <v>#N/A</v>
      </c>
      <c r="C16" s="24" t="e">
        <f>VLOOKUP($N16,УЧАСТНИКИ!$A$2:$L$1099,4,FALSE)</f>
        <v>#N/A</v>
      </c>
      <c r="D16" s="24" t="e">
        <f>VLOOKUP($N16,УЧАСТНИКИ!$A$2:$L$1099,8,FALSE)</f>
        <v>#N/A</v>
      </c>
      <c r="E16" s="23" t="e">
        <f>VLOOKUP($N16,УЧАСТНИКИ!$A$2:$L$1099,5,FALSE)</f>
        <v>#N/A</v>
      </c>
      <c r="F16" s="24" t="e">
        <f>VLOOKUP($N16,УЧАСТНИКИ!$A$2:$L$1099,7,FALSE)</f>
        <v>#N/A</v>
      </c>
      <c r="G16" s="25" t="e">
        <f>VLOOKUP($N16,УЧАСТНИКИ!$A$2:$L$1099,11,FALSE)</f>
        <v>#N/A</v>
      </c>
      <c r="H16" s="26"/>
      <c r="I16" s="11">
        <f t="shared" ref="I16:I37" si="2">IF(H16=0,0,CONCATENATE(MID(H16,1,1),":",MID(H16,2,2),",",MID(H16,4,2)))</f>
        <v>0</v>
      </c>
      <c r="J16" s="56"/>
      <c r="K16" s="27" t="str">
        <f t="shared" si="1"/>
        <v>МСМК</v>
      </c>
      <c r="L16" s="25" t="e">
        <f>VLOOKUP($N16,УЧАСТНИКИ!$A$2:$L$1099,9,FALSE)</f>
        <v>#N/A</v>
      </c>
      <c r="M16" s="23" t="e">
        <f>VLOOKUP($N16,УЧАСТНИКИ!$A$2:$L$1099,10,FALSE)</f>
        <v>#N/A</v>
      </c>
      <c r="N16" s="28"/>
      <c r="S16" s="28"/>
      <c r="T16" s="28"/>
      <c r="U16" s="28"/>
    </row>
    <row r="17" spans="1:14" x14ac:dyDescent="0.25">
      <c r="A17" s="35" t="s">
        <v>46</v>
      </c>
      <c r="B17" s="23" t="e">
        <f>VLOOKUP($N17,УЧАСТНИКИ!$A$2:$L$1099,3,FALSE)</f>
        <v>#N/A</v>
      </c>
      <c r="C17" s="24" t="e">
        <f>VLOOKUP($N17,УЧАСТНИКИ!$A$2:$L$1099,4,FALSE)</f>
        <v>#N/A</v>
      </c>
      <c r="D17" s="24" t="e">
        <f>VLOOKUP($N17,УЧАСТНИКИ!$A$2:$L$1099,8,FALSE)</f>
        <v>#N/A</v>
      </c>
      <c r="E17" s="23" t="e">
        <f>VLOOKUP($N17,УЧАСТНИКИ!$A$2:$L$1099,5,FALSE)</f>
        <v>#N/A</v>
      </c>
      <c r="F17" s="24" t="e">
        <f>VLOOKUP($N17,УЧАСТНИКИ!$A$2:$L$1099,7,FALSE)</f>
        <v>#N/A</v>
      </c>
      <c r="G17" s="25" t="e">
        <f>VLOOKUP($N17,УЧАСТНИКИ!$A$2:$L$1099,11,FALSE)</f>
        <v>#N/A</v>
      </c>
      <c r="H17" s="26"/>
      <c r="I17" s="11">
        <f t="shared" si="2"/>
        <v>0</v>
      </c>
      <c r="J17" s="56"/>
      <c r="K17" s="27" t="str">
        <f t="shared" si="1"/>
        <v>МСМК</v>
      </c>
      <c r="L17" s="25" t="e">
        <f>VLOOKUP($N17,УЧАСТНИКИ!$A$2:$L$1099,9,FALSE)</f>
        <v>#N/A</v>
      </c>
      <c r="M17" s="23" t="e">
        <f>VLOOKUP($N17,УЧАСТНИКИ!$A$2:$L$1099,10,FALSE)</f>
        <v>#N/A</v>
      </c>
      <c r="N17" s="28"/>
    </row>
    <row r="18" spans="1:14" x14ac:dyDescent="0.25">
      <c r="A18" s="35" t="s">
        <v>47</v>
      </c>
      <c r="B18" s="23" t="e">
        <f>VLOOKUP($N18,УЧАСТНИКИ!$A$2:$L$1099,3,FALSE)</f>
        <v>#N/A</v>
      </c>
      <c r="C18" s="24" t="e">
        <f>VLOOKUP($N18,УЧАСТНИКИ!$A$2:$L$1099,4,FALSE)</f>
        <v>#N/A</v>
      </c>
      <c r="D18" s="24" t="e">
        <f>VLOOKUP($N18,УЧАСТНИКИ!$A$2:$L$1099,8,FALSE)</f>
        <v>#N/A</v>
      </c>
      <c r="E18" s="23" t="e">
        <f>VLOOKUP($N18,УЧАСТНИКИ!$A$2:$L$1099,5,FALSE)</f>
        <v>#N/A</v>
      </c>
      <c r="F18" s="24" t="e">
        <f>VLOOKUP($N18,УЧАСТНИКИ!$A$2:$L$1099,7,FALSE)</f>
        <v>#N/A</v>
      </c>
      <c r="G18" s="25" t="e">
        <f>VLOOKUP($N18,УЧАСТНИКИ!$A$2:$L$1099,11,FALSE)</f>
        <v>#N/A</v>
      </c>
      <c r="H18" s="26"/>
      <c r="I18" s="11">
        <f t="shared" si="2"/>
        <v>0</v>
      </c>
      <c r="J18" s="56"/>
      <c r="K18" s="27" t="str">
        <f t="shared" si="1"/>
        <v>МСМК</v>
      </c>
      <c r="L18" s="25" t="e">
        <f>VLOOKUP($N18,УЧАСТНИКИ!$A$2:$L$1099,9,FALSE)</f>
        <v>#N/A</v>
      </c>
      <c r="M18" s="23" t="e">
        <f>VLOOKUP($N18,УЧАСТНИКИ!$A$2:$L$1099,10,FALSE)</f>
        <v>#N/A</v>
      </c>
      <c r="N18" s="28"/>
    </row>
    <row r="19" spans="1:14" x14ac:dyDescent="0.25">
      <c r="A19" s="35" t="s">
        <v>48</v>
      </c>
      <c r="B19" s="23" t="e">
        <f>VLOOKUP($N19,УЧАСТНИКИ!$A$2:$L$1099,3,FALSE)</f>
        <v>#N/A</v>
      </c>
      <c r="C19" s="24" t="e">
        <f>VLOOKUP($N19,УЧАСТНИКИ!$A$2:$L$1099,4,FALSE)</f>
        <v>#N/A</v>
      </c>
      <c r="D19" s="24" t="e">
        <f>VLOOKUP($N19,УЧАСТНИКИ!$A$2:$L$1099,8,FALSE)</f>
        <v>#N/A</v>
      </c>
      <c r="E19" s="23" t="e">
        <f>VLOOKUP($N19,УЧАСТНИКИ!$A$2:$L$1099,5,FALSE)</f>
        <v>#N/A</v>
      </c>
      <c r="F19" s="24" t="e">
        <f>VLOOKUP($N19,УЧАСТНИКИ!$A$2:$L$1099,7,FALSE)</f>
        <v>#N/A</v>
      </c>
      <c r="G19" s="25" t="e">
        <f>VLOOKUP($N19,УЧАСТНИКИ!$A$2:$L$1099,11,FALSE)</f>
        <v>#N/A</v>
      </c>
      <c r="H19" s="26"/>
      <c r="I19" s="11">
        <f t="shared" si="2"/>
        <v>0</v>
      </c>
      <c r="J19" s="56"/>
      <c r="K19" s="27" t="str">
        <f t="shared" si="1"/>
        <v>МСМК</v>
      </c>
      <c r="L19" s="25" t="e">
        <f>VLOOKUP($N19,УЧАСТНИКИ!$A$2:$L$1099,9,FALSE)</f>
        <v>#N/A</v>
      </c>
      <c r="M19" s="23" t="e">
        <f>VLOOKUP($N19,УЧАСТНИКИ!$A$2:$L$1099,10,FALSE)</f>
        <v>#N/A</v>
      </c>
      <c r="N19" s="28"/>
    </row>
    <row r="20" spans="1:14" x14ac:dyDescent="0.25">
      <c r="A20" s="35" t="s">
        <v>71</v>
      </c>
      <c r="B20" s="23" t="e">
        <f>VLOOKUP($N20,УЧАСТНИКИ!$A$2:$L$1099,3,FALSE)</f>
        <v>#N/A</v>
      </c>
      <c r="C20" s="24" t="e">
        <f>VLOOKUP($N20,УЧАСТНИКИ!$A$2:$L$1099,4,FALSE)</f>
        <v>#N/A</v>
      </c>
      <c r="D20" s="24" t="e">
        <f>VLOOKUP($N20,УЧАСТНИКИ!$A$2:$L$1099,8,FALSE)</f>
        <v>#N/A</v>
      </c>
      <c r="E20" s="23" t="e">
        <f>VLOOKUP($N20,УЧАСТНИКИ!$A$2:$L$1099,5,FALSE)</f>
        <v>#N/A</v>
      </c>
      <c r="F20" s="24" t="e">
        <f>VLOOKUP($N20,УЧАСТНИКИ!$A$2:$L$1099,7,FALSE)</f>
        <v>#N/A</v>
      </c>
      <c r="G20" s="25" t="e">
        <f>VLOOKUP($N20,УЧАСТНИКИ!$A$2:$L$1099,11,FALSE)</f>
        <v>#N/A</v>
      </c>
      <c r="H20" s="26"/>
      <c r="I20" s="11">
        <f t="shared" si="2"/>
        <v>0</v>
      </c>
      <c r="J20" s="56"/>
      <c r="K20" s="27" t="str">
        <f t="shared" si="1"/>
        <v>МСМК</v>
      </c>
      <c r="L20" s="25" t="e">
        <f>VLOOKUP($N20,УЧАСТНИКИ!$A$2:$L$1099,9,FALSE)</f>
        <v>#N/A</v>
      </c>
      <c r="M20" s="23" t="e">
        <f>VLOOKUP($N20,УЧАСТНИКИ!$A$2:$L$1099,10,FALSE)</f>
        <v>#N/A</v>
      </c>
      <c r="N20" s="28"/>
    </row>
    <row r="21" spans="1:14" x14ac:dyDescent="0.25">
      <c r="A21" s="35" t="s">
        <v>78</v>
      </c>
      <c r="B21" s="23" t="e">
        <f>VLOOKUP($N21,УЧАСТНИКИ!$A$2:$L$1099,3,FALSE)</f>
        <v>#N/A</v>
      </c>
      <c r="C21" s="24" t="e">
        <f>VLOOKUP($N21,УЧАСТНИКИ!$A$2:$L$1099,4,FALSE)</f>
        <v>#N/A</v>
      </c>
      <c r="D21" s="24" t="e">
        <f>VLOOKUP($N21,УЧАСТНИКИ!$A$2:$L$1099,8,FALSE)</f>
        <v>#N/A</v>
      </c>
      <c r="E21" s="23" t="e">
        <f>VLOOKUP($N21,УЧАСТНИКИ!$A$2:$L$1099,5,FALSE)</f>
        <v>#N/A</v>
      </c>
      <c r="F21" s="24" t="e">
        <f>VLOOKUP($N21,УЧАСТНИКИ!$A$2:$L$1099,7,FALSE)</f>
        <v>#N/A</v>
      </c>
      <c r="G21" s="25" t="e">
        <f>VLOOKUP($N21,УЧАСТНИКИ!$A$2:$L$1099,11,FALSE)</f>
        <v>#N/A</v>
      </c>
      <c r="H21" s="26"/>
      <c r="I21" s="11">
        <f t="shared" si="2"/>
        <v>0</v>
      </c>
      <c r="J21" s="56"/>
      <c r="K21" s="27" t="str">
        <f t="shared" si="1"/>
        <v>МСМК</v>
      </c>
      <c r="L21" s="25" t="e">
        <f>VLOOKUP($N21,УЧАСТНИКИ!$A$2:$L$1099,9,FALSE)</f>
        <v>#N/A</v>
      </c>
      <c r="M21" s="23" t="e">
        <f>VLOOKUP($N21,УЧАСТНИКИ!$A$2:$L$1099,10,FALSE)</f>
        <v>#N/A</v>
      </c>
    </row>
    <row r="22" spans="1:14" x14ac:dyDescent="0.25">
      <c r="A22" s="35" t="s">
        <v>77</v>
      </c>
      <c r="B22" s="23" t="e">
        <f>VLOOKUP($N22,УЧАСТНИКИ!$A$2:$L$1099,3,FALSE)</f>
        <v>#N/A</v>
      </c>
      <c r="C22" s="24" t="e">
        <f>VLOOKUP($N22,УЧАСТНИКИ!$A$2:$L$1099,4,FALSE)</f>
        <v>#N/A</v>
      </c>
      <c r="D22" s="24" t="e">
        <f>VLOOKUP($N22,УЧАСТНИКИ!$A$2:$L$1099,8,FALSE)</f>
        <v>#N/A</v>
      </c>
      <c r="E22" s="23" t="e">
        <f>VLOOKUP($N22,УЧАСТНИКИ!$A$2:$L$1099,5,FALSE)</f>
        <v>#N/A</v>
      </c>
      <c r="F22" s="24" t="e">
        <f>VLOOKUP($N22,УЧАСТНИКИ!$A$2:$L$1099,7,FALSE)</f>
        <v>#N/A</v>
      </c>
      <c r="G22" s="25" t="e">
        <f>VLOOKUP($N22,УЧАСТНИКИ!$A$2:$L$1099,11,FALSE)</f>
        <v>#N/A</v>
      </c>
      <c r="H22" s="26"/>
      <c r="I22" s="11">
        <f t="shared" si="2"/>
        <v>0</v>
      </c>
      <c r="J22" s="56"/>
      <c r="K22" s="27" t="str">
        <f t="shared" si="1"/>
        <v>МСМК</v>
      </c>
      <c r="L22" s="25" t="e">
        <f>VLOOKUP($N22,УЧАСТНИКИ!$A$2:$L$1099,9,FALSE)</f>
        <v>#N/A</v>
      </c>
      <c r="M22" s="23" t="e">
        <f>VLOOKUP($N22,УЧАСТНИКИ!$A$2:$L$1099,10,FALSE)</f>
        <v>#N/A</v>
      </c>
    </row>
    <row r="23" spans="1:14" x14ac:dyDescent="0.25">
      <c r="A23" s="35" t="s">
        <v>76</v>
      </c>
      <c r="B23" s="23" t="e">
        <f>VLOOKUP($N23,УЧАСТНИКИ!$A$2:$L$1099,3,FALSE)</f>
        <v>#N/A</v>
      </c>
      <c r="C23" s="24" t="e">
        <f>VLOOKUP($N23,УЧАСТНИКИ!$A$2:$L$1099,4,FALSE)</f>
        <v>#N/A</v>
      </c>
      <c r="D23" s="24" t="e">
        <f>VLOOKUP($N23,УЧАСТНИКИ!$A$2:$L$1099,8,FALSE)</f>
        <v>#N/A</v>
      </c>
      <c r="E23" s="23" t="e">
        <f>VLOOKUP($N23,УЧАСТНИКИ!$A$2:$L$1099,5,FALSE)</f>
        <v>#N/A</v>
      </c>
      <c r="F23" s="24" t="e">
        <f>VLOOKUP($N23,УЧАСТНИКИ!$A$2:$L$1099,7,FALSE)</f>
        <v>#N/A</v>
      </c>
      <c r="G23" s="25" t="e">
        <f>VLOOKUP($N23,УЧАСТНИКИ!$A$2:$L$1099,11,FALSE)</f>
        <v>#N/A</v>
      </c>
      <c r="H23" s="26"/>
      <c r="I23" s="11">
        <f t="shared" si="2"/>
        <v>0</v>
      </c>
      <c r="J23" s="56"/>
      <c r="K23" s="27" t="str">
        <f t="shared" si="1"/>
        <v>МСМК</v>
      </c>
      <c r="L23" s="25" t="e">
        <f>VLOOKUP($N23,УЧАСТНИКИ!$A$2:$L$1099,9,FALSE)</f>
        <v>#N/A</v>
      </c>
      <c r="M23" s="23" t="e">
        <f>VLOOKUP($N23,УЧАСТНИКИ!$A$2:$L$1099,10,FALSE)</f>
        <v>#N/A</v>
      </c>
    </row>
    <row r="24" spans="1:14" x14ac:dyDescent="0.25">
      <c r="A24" s="35" t="s">
        <v>75</v>
      </c>
      <c r="B24" s="23" t="e">
        <f>VLOOKUP($N24,УЧАСТНИКИ!$A$2:$L$1099,3,FALSE)</f>
        <v>#N/A</v>
      </c>
      <c r="C24" s="24" t="e">
        <f>VLOOKUP($N24,УЧАСТНИКИ!$A$2:$L$1099,4,FALSE)</f>
        <v>#N/A</v>
      </c>
      <c r="D24" s="24" t="e">
        <f>VLOOKUP($N24,УЧАСТНИКИ!$A$2:$L$1099,8,FALSE)</f>
        <v>#N/A</v>
      </c>
      <c r="E24" s="23" t="e">
        <f>VLOOKUP($N24,УЧАСТНИКИ!$A$2:$L$1099,5,FALSE)</f>
        <v>#N/A</v>
      </c>
      <c r="F24" s="24" t="e">
        <f>VLOOKUP($N24,УЧАСТНИКИ!$A$2:$L$1099,7,FALSE)</f>
        <v>#N/A</v>
      </c>
      <c r="G24" s="25" t="e">
        <f>VLOOKUP($N24,УЧАСТНИКИ!$A$2:$L$1099,11,FALSE)</f>
        <v>#N/A</v>
      </c>
      <c r="H24" s="26"/>
      <c r="I24" s="11">
        <f t="shared" si="2"/>
        <v>0</v>
      </c>
      <c r="J24" s="56"/>
      <c r="K24" s="27" t="str">
        <f t="shared" si="1"/>
        <v>МСМК</v>
      </c>
      <c r="L24" s="25" t="e">
        <f>VLOOKUP($N24,УЧАСТНИКИ!$A$2:$L$1099,9,FALSE)</f>
        <v>#N/A</v>
      </c>
      <c r="M24" s="23" t="e">
        <f>VLOOKUP($N24,УЧАСТНИКИ!$A$2:$L$1099,10,FALSE)</f>
        <v>#N/A</v>
      </c>
    </row>
    <row r="25" spans="1:14" x14ac:dyDescent="0.25">
      <c r="A25" s="35" t="s">
        <v>74</v>
      </c>
      <c r="B25" s="23" t="e">
        <f>VLOOKUP($N25,УЧАСТНИКИ!$A$2:$L$1099,3,FALSE)</f>
        <v>#N/A</v>
      </c>
      <c r="C25" s="24" t="e">
        <f>VLOOKUP($N25,УЧАСТНИКИ!$A$2:$L$1099,4,FALSE)</f>
        <v>#N/A</v>
      </c>
      <c r="D25" s="24" t="e">
        <f>VLOOKUP($N25,УЧАСТНИКИ!$A$2:$L$1099,8,FALSE)</f>
        <v>#N/A</v>
      </c>
      <c r="E25" s="23" t="e">
        <f>VLOOKUP($N25,УЧАСТНИКИ!$A$2:$L$1099,5,FALSE)</f>
        <v>#N/A</v>
      </c>
      <c r="F25" s="24" t="e">
        <f>VLOOKUP($N25,УЧАСТНИКИ!$A$2:$L$1099,7,FALSE)</f>
        <v>#N/A</v>
      </c>
      <c r="G25" s="25" t="e">
        <f>VLOOKUP($N25,УЧАСТНИКИ!$A$2:$L$1099,11,FALSE)</f>
        <v>#N/A</v>
      </c>
      <c r="H25" s="26"/>
      <c r="I25" s="11">
        <f t="shared" si="2"/>
        <v>0</v>
      </c>
      <c r="J25" s="56"/>
      <c r="K25" s="27" t="str">
        <f t="shared" si="1"/>
        <v>МСМК</v>
      </c>
      <c r="L25" s="25" t="e">
        <f>VLOOKUP($N25,УЧАСТНИКИ!$A$2:$L$1099,9,FALSE)</f>
        <v>#N/A</v>
      </c>
      <c r="M25" s="23" t="e">
        <f>VLOOKUP($N25,УЧАСТНИКИ!$A$2:$L$1099,10,FALSE)</f>
        <v>#N/A</v>
      </c>
    </row>
    <row r="26" spans="1:14" x14ac:dyDescent="0.25">
      <c r="A26" s="35" t="s">
        <v>73</v>
      </c>
      <c r="B26" s="23" t="e">
        <f>VLOOKUP($N26,УЧАСТНИКИ!$A$2:$L$1099,3,FALSE)</f>
        <v>#N/A</v>
      </c>
      <c r="C26" s="24" t="e">
        <f>VLOOKUP($N26,УЧАСТНИКИ!$A$2:$L$1099,4,FALSE)</f>
        <v>#N/A</v>
      </c>
      <c r="D26" s="24" t="e">
        <f>VLOOKUP($N26,УЧАСТНИКИ!$A$2:$L$1099,8,FALSE)</f>
        <v>#N/A</v>
      </c>
      <c r="E26" s="23" t="e">
        <f>VLOOKUP($N26,УЧАСТНИКИ!$A$2:$L$1099,5,FALSE)</f>
        <v>#N/A</v>
      </c>
      <c r="F26" s="24" t="e">
        <f>VLOOKUP($N26,УЧАСТНИКИ!$A$2:$L$1099,7,FALSE)</f>
        <v>#N/A</v>
      </c>
      <c r="G26" s="25" t="e">
        <f>VLOOKUP($N26,УЧАСТНИКИ!$A$2:$L$1099,11,FALSE)</f>
        <v>#N/A</v>
      </c>
      <c r="H26" s="26"/>
      <c r="I26" s="11">
        <f t="shared" si="2"/>
        <v>0</v>
      </c>
      <c r="J26" s="56"/>
      <c r="K26" s="27" t="str">
        <f t="shared" si="1"/>
        <v>МСМК</v>
      </c>
      <c r="L26" s="25" t="e">
        <f>VLOOKUP($N26,УЧАСТНИКИ!$A$2:$L$1099,9,FALSE)</f>
        <v>#N/A</v>
      </c>
      <c r="M26" s="23" t="e">
        <f>VLOOKUP($N26,УЧАСТНИКИ!$A$2:$L$1099,10,FALSE)</f>
        <v>#N/A</v>
      </c>
    </row>
    <row r="27" spans="1:14" x14ac:dyDescent="0.25">
      <c r="A27" s="35" t="s">
        <v>72</v>
      </c>
      <c r="B27" s="23" t="e">
        <f>VLOOKUP($N27,УЧАСТНИКИ!$A$2:$L$1099,3,FALSE)</f>
        <v>#N/A</v>
      </c>
      <c r="C27" s="24" t="e">
        <f>VLOOKUP($N27,УЧАСТНИКИ!$A$2:$L$1099,4,FALSE)</f>
        <v>#N/A</v>
      </c>
      <c r="D27" s="24" t="e">
        <f>VLOOKUP($N27,УЧАСТНИКИ!$A$2:$L$1099,8,FALSE)</f>
        <v>#N/A</v>
      </c>
      <c r="E27" s="23" t="e">
        <f>VLOOKUP($N27,УЧАСТНИКИ!$A$2:$L$1099,5,FALSE)</f>
        <v>#N/A</v>
      </c>
      <c r="F27" s="24" t="e">
        <f>VLOOKUP($N27,УЧАСТНИКИ!$A$2:$L$1099,7,FALSE)</f>
        <v>#N/A</v>
      </c>
      <c r="G27" s="25" t="e">
        <f>VLOOKUP($N27,УЧАСТНИКИ!$A$2:$L$1099,11,FALSE)</f>
        <v>#N/A</v>
      </c>
      <c r="H27" s="26"/>
      <c r="I27" s="11">
        <f t="shared" si="2"/>
        <v>0</v>
      </c>
      <c r="J27" s="56"/>
      <c r="K27" s="27" t="str">
        <f t="shared" si="1"/>
        <v>МСМК</v>
      </c>
      <c r="L27" s="25" t="e">
        <f>VLOOKUP($N27,УЧАСТНИКИ!$A$2:$L$1099,9,FALSE)</f>
        <v>#N/A</v>
      </c>
      <c r="M27" s="23" t="e">
        <f>VLOOKUP($N27,УЧАСТНИКИ!$A$2:$L$1099,10,FALSE)</f>
        <v>#N/A</v>
      </c>
    </row>
    <row r="28" spans="1:14" x14ac:dyDescent="0.25">
      <c r="A28" s="35" t="s">
        <v>79</v>
      </c>
      <c r="B28" s="23" t="e">
        <f>VLOOKUP($N28,УЧАСТНИКИ!$A$2:$L$1099,3,FALSE)</f>
        <v>#N/A</v>
      </c>
      <c r="C28" s="24" t="e">
        <f>VLOOKUP($N28,УЧАСТНИКИ!$A$2:$L$1099,4,FALSE)</f>
        <v>#N/A</v>
      </c>
      <c r="D28" s="24" t="e">
        <f>VLOOKUP($N28,УЧАСТНИКИ!$A$2:$L$1099,8,FALSE)</f>
        <v>#N/A</v>
      </c>
      <c r="E28" s="23" t="e">
        <f>VLOOKUP($N28,УЧАСТНИКИ!$A$2:$L$1099,5,FALSE)</f>
        <v>#N/A</v>
      </c>
      <c r="F28" s="24" t="e">
        <f>VLOOKUP($N28,УЧАСТНИКИ!$A$2:$L$1099,7,FALSE)</f>
        <v>#N/A</v>
      </c>
      <c r="G28" s="25" t="e">
        <f>VLOOKUP($N28,УЧАСТНИКИ!$A$2:$L$1099,11,FALSE)</f>
        <v>#N/A</v>
      </c>
      <c r="H28" s="26"/>
      <c r="I28" s="11">
        <f t="shared" si="2"/>
        <v>0</v>
      </c>
      <c r="J28" s="56"/>
      <c r="K28" s="27" t="str">
        <f t="shared" si="1"/>
        <v>МСМК</v>
      </c>
      <c r="L28" s="25" t="e">
        <f>VLOOKUP($N28,УЧАСТНИКИ!$A$2:$L$1099,9,FALSE)</f>
        <v>#N/A</v>
      </c>
      <c r="M28" s="23" t="e">
        <f>VLOOKUP($N28,УЧАСТНИКИ!$A$2:$L$1099,10,FALSE)</f>
        <v>#N/A</v>
      </c>
    </row>
    <row r="29" spans="1:14" x14ac:dyDescent="0.25">
      <c r="A29" s="35" t="s">
        <v>80</v>
      </c>
      <c r="B29" s="23" t="e">
        <f>VLOOKUP($N29,УЧАСТНИКИ!$A$2:$L$1099,3,FALSE)</f>
        <v>#N/A</v>
      </c>
      <c r="C29" s="24" t="e">
        <f>VLOOKUP($N29,УЧАСТНИКИ!$A$2:$L$1099,4,FALSE)</f>
        <v>#N/A</v>
      </c>
      <c r="D29" s="24" t="e">
        <f>VLOOKUP($N29,УЧАСТНИКИ!$A$2:$L$1099,8,FALSE)</f>
        <v>#N/A</v>
      </c>
      <c r="E29" s="23" t="e">
        <f>VLOOKUP($N29,УЧАСТНИКИ!$A$2:$L$1099,5,FALSE)</f>
        <v>#N/A</v>
      </c>
      <c r="F29" s="24" t="e">
        <f>VLOOKUP($N29,УЧАСТНИКИ!$A$2:$L$1099,7,FALSE)</f>
        <v>#N/A</v>
      </c>
      <c r="G29" s="25" t="e">
        <f>VLOOKUP($N29,УЧАСТНИКИ!$A$2:$L$1099,11,FALSE)</f>
        <v>#N/A</v>
      </c>
      <c r="H29" s="26"/>
      <c r="I29" s="11">
        <f t="shared" si="2"/>
        <v>0</v>
      </c>
      <c r="J29" s="56"/>
      <c r="K29" s="27" t="str">
        <f t="shared" si="1"/>
        <v>МСМК</v>
      </c>
      <c r="L29" s="25" t="e">
        <f>VLOOKUP($N29,УЧАСТНИКИ!$A$2:$L$1099,9,FALSE)</f>
        <v>#N/A</v>
      </c>
      <c r="M29" s="23" t="e">
        <f>VLOOKUP($N29,УЧАСТНИКИ!$A$2:$L$1099,10,FALSE)</f>
        <v>#N/A</v>
      </c>
    </row>
    <row r="30" spans="1:14" x14ac:dyDescent="0.25">
      <c r="A30" s="35" t="s">
        <v>81</v>
      </c>
      <c r="B30" s="23" t="e">
        <f>VLOOKUP($N30,УЧАСТНИКИ!$A$2:$L$1099,3,FALSE)</f>
        <v>#N/A</v>
      </c>
      <c r="C30" s="24" t="e">
        <f>VLOOKUP($N30,УЧАСТНИКИ!$A$2:$L$1099,4,FALSE)</f>
        <v>#N/A</v>
      </c>
      <c r="D30" s="24" t="e">
        <f>VLOOKUP($N30,УЧАСТНИКИ!$A$2:$L$1099,8,FALSE)</f>
        <v>#N/A</v>
      </c>
      <c r="E30" s="23" t="e">
        <f>VLOOKUP($N30,УЧАСТНИКИ!$A$2:$L$1099,5,FALSE)</f>
        <v>#N/A</v>
      </c>
      <c r="F30" s="24" t="e">
        <f>VLOOKUP($N30,УЧАСТНИКИ!$A$2:$L$1099,7,FALSE)</f>
        <v>#N/A</v>
      </c>
      <c r="G30" s="25" t="e">
        <f>VLOOKUP($N30,УЧАСТНИКИ!$A$2:$L$1099,11,FALSE)</f>
        <v>#N/A</v>
      </c>
      <c r="H30" s="26"/>
      <c r="I30" s="11">
        <f t="shared" si="2"/>
        <v>0</v>
      </c>
      <c r="J30" s="56"/>
      <c r="K30" s="27" t="str">
        <f t="shared" si="1"/>
        <v>МСМК</v>
      </c>
      <c r="L30" s="25" t="e">
        <f>VLOOKUP($N30,УЧАСТНИКИ!$A$2:$L$1099,9,FALSE)</f>
        <v>#N/A</v>
      </c>
      <c r="M30" s="23" t="e">
        <f>VLOOKUP($N30,УЧАСТНИКИ!$A$2:$L$1099,10,FALSE)</f>
        <v>#N/A</v>
      </c>
    </row>
    <row r="31" spans="1:14" x14ac:dyDescent="0.25">
      <c r="A31" s="35" t="s">
        <v>82</v>
      </c>
      <c r="B31" s="23" t="e">
        <f>VLOOKUP($N31,УЧАСТНИКИ!$A$2:$L$1099,3,FALSE)</f>
        <v>#N/A</v>
      </c>
      <c r="C31" s="24" t="e">
        <f>VLOOKUP($N31,УЧАСТНИКИ!$A$2:$L$1099,4,FALSE)</f>
        <v>#N/A</v>
      </c>
      <c r="D31" s="24" t="e">
        <f>VLOOKUP($N31,УЧАСТНИКИ!$A$2:$L$1099,8,FALSE)</f>
        <v>#N/A</v>
      </c>
      <c r="E31" s="23" t="e">
        <f>VLOOKUP($N31,УЧАСТНИКИ!$A$2:$L$1099,5,FALSE)</f>
        <v>#N/A</v>
      </c>
      <c r="F31" s="24" t="e">
        <f>VLOOKUP($N31,УЧАСТНИКИ!$A$2:$L$1099,7,FALSE)</f>
        <v>#N/A</v>
      </c>
      <c r="G31" s="25" t="e">
        <f>VLOOKUP($N31,УЧАСТНИКИ!$A$2:$L$1099,11,FALSE)</f>
        <v>#N/A</v>
      </c>
      <c r="H31" s="26"/>
      <c r="I31" s="11">
        <f t="shared" si="2"/>
        <v>0</v>
      </c>
      <c r="J31" s="56"/>
      <c r="K31" s="27" t="str">
        <f t="shared" si="1"/>
        <v>МСМК</v>
      </c>
      <c r="L31" s="25" t="e">
        <f>VLOOKUP($N31,УЧАСТНИКИ!$A$2:$L$1099,9,FALSE)</f>
        <v>#N/A</v>
      </c>
      <c r="M31" s="23" t="e">
        <f>VLOOKUP($N31,УЧАСТНИКИ!$A$2:$L$1099,10,FALSE)</f>
        <v>#N/A</v>
      </c>
    </row>
    <row r="32" spans="1:14" x14ac:dyDescent="0.25">
      <c r="A32" s="35" t="s">
        <v>83</v>
      </c>
      <c r="B32" s="23" t="e">
        <f>VLOOKUP($N32,УЧАСТНИКИ!$A$2:$L$1099,3,FALSE)</f>
        <v>#N/A</v>
      </c>
      <c r="C32" s="24" t="e">
        <f>VLOOKUP($N32,УЧАСТНИКИ!$A$2:$L$1099,4,FALSE)</f>
        <v>#N/A</v>
      </c>
      <c r="D32" s="24" t="e">
        <f>VLOOKUP($N32,УЧАСТНИКИ!$A$2:$L$1099,8,FALSE)</f>
        <v>#N/A</v>
      </c>
      <c r="E32" s="23" t="e">
        <f>VLOOKUP($N32,УЧАСТНИКИ!$A$2:$L$1099,5,FALSE)</f>
        <v>#N/A</v>
      </c>
      <c r="F32" s="24" t="e">
        <f>VLOOKUP($N32,УЧАСТНИКИ!$A$2:$L$1099,7,FALSE)</f>
        <v>#N/A</v>
      </c>
      <c r="G32" s="25" t="e">
        <f>VLOOKUP($N32,УЧАСТНИКИ!$A$2:$L$1099,11,FALSE)</f>
        <v>#N/A</v>
      </c>
      <c r="H32" s="26"/>
      <c r="I32" s="11">
        <f t="shared" si="2"/>
        <v>0</v>
      </c>
      <c r="J32" s="56"/>
      <c r="K32" s="27" t="str">
        <f t="shared" si="1"/>
        <v>МСМК</v>
      </c>
      <c r="L32" s="25" t="e">
        <f>VLOOKUP($N32,УЧАСТНИКИ!$A$2:$L$1099,9,FALSE)</f>
        <v>#N/A</v>
      </c>
      <c r="M32" s="23" t="e">
        <f>VLOOKUP($N32,УЧАСТНИКИ!$A$2:$L$1099,10,FALSE)</f>
        <v>#N/A</v>
      </c>
    </row>
    <row r="33" spans="1:13" x14ac:dyDescent="0.25">
      <c r="A33" s="35" t="s">
        <v>84</v>
      </c>
      <c r="B33" s="23" t="e">
        <f>VLOOKUP($N33,УЧАСТНИКИ!$A$2:$L$1099,3,FALSE)</f>
        <v>#N/A</v>
      </c>
      <c r="C33" s="24" t="e">
        <f>VLOOKUP($N33,УЧАСТНИКИ!$A$2:$L$1099,4,FALSE)</f>
        <v>#N/A</v>
      </c>
      <c r="D33" s="24" t="e">
        <f>VLOOKUP($N33,УЧАСТНИКИ!$A$2:$L$1099,8,FALSE)</f>
        <v>#N/A</v>
      </c>
      <c r="E33" s="23" t="e">
        <f>VLOOKUP($N33,УЧАСТНИКИ!$A$2:$L$1099,5,FALSE)</f>
        <v>#N/A</v>
      </c>
      <c r="F33" s="24" t="e">
        <f>VLOOKUP($N33,УЧАСТНИКИ!$A$2:$L$1099,7,FALSE)</f>
        <v>#N/A</v>
      </c>
      <c r="G33" s="25" t="e">
        <f>VLOOKUP($N33,УЧАСТНИКИ!$A$2:$L$1099,11,FALSE)</f>
        <v>#N/A</v>
      </c>
      <c r="H33" s="26"/>
      <c r="I33" s="11">
        <f t="shared" si="2"/>
        <v>0</v>
      </c>
      <c r="J33" s="56"/>
      <c r="K33" s="27" t="str">
        <f t="shared" si="1"/>
        <v>МСМК</v>
      </c>
      <c r="L33" s="25" t="e">
        <f>VLOOKUP($N33,УЧАСТНИКИ!$A$2:$L$1099,9,FALSE)</f>
        <v>#N/A</v>
      </c>
      <c r="M33" s="23" t="e">
        <f>VLOOKUP($N33,УЧАСТНИКИ!$A$2:$L$1099,10,FALSE)</f>
        <v>#N/A</v>
      </c>
    </row>
    <row r="34" spans="1:13" x14ac:dyDescent="0.25">
      <c r="A34" s="35" t="s">
        <v>28</v>
      </c>
      <c r="B34" s="23" t="e">
        <f>VLOOKUP($N34,УЧАСТНИКИ!$A$2:$L$1099,3,FALSE)</f>
        <v>#N/A</v>
      </c>
      <c r="C34" s="24" t="e">
        <f>VLOOKUP($N34,УЧАСТНИКИ!$A$2:$L$1099,4,FALSE)</f>
        <v>#N/A</v>
      </c>
      <c r="D34" s="24" t="e">
        <f>VLOOKUP($N34,УЧАСТНИКИ!$A$2:$L$1099,8,FALSE)</f>
        <v>#N/A</v>
      </c>
      <c r="E34" s="23" t="e">
        <f>VLOOKUP($N34,УЧАСТНИКИ!$A$2:$L$1099,5,FALSE)</f>
        <v>#N/A</v>
      </c>
      <c r="F34" s="24" t="e">
        <f>VLOOKUP($N34,УЧАСТНИКИ!$A$2:$L$1099,7,FALSE)</f>
        <v>#N/A</v>
      </c>
      <c r="G34" s="25" t="e">
        <f>VLOOKUP($N34,УЧАСТНИКИ!$A$2:$L$1099,11,FALSE)</f>
        <v>#N/A</v>
      </c>
      <c r="H34" s="26"/>
      <c r="I34" s="11">
        <f t="shared" si="2"/>
        <v>0</v>
      </c>
      <c r="J34" s="56"/>
      <c r="K34" s="27" t="str">
        <f t="shared" si="1"/>
        <v>МСМК</v>
      </c>
      <c r="L34" s="25" t="e">
        <f>VLOOKUP($N34,УЧАСТНИКИ!$A$2:$L$1099,9,FALSE)</f>
        <v>#N/A</v>
      </c>
      <c r="M34" s="23" t="e">
        <f>VLOOKUP($N34,УЧАСТНИКИ!$A$2:$L$1099,10,FALSE)</f>
        <v>#N/A</v>
      </c>
    </row>
    <row r="35" spans="1:13" x14ac:dyDescent="0.25">
      <c r="A35" s="35" t="s">
        <v>122</v>
      </c>
      <c r="B35" s="23" t="e">
        <f>VLOOKUP($N35,УЧАСТНИКИ!$A$2:$L$1099,3,FALSE)</f>
        <v>#N/A</v>
      </c>
      <c r="C35" s="24" t="e">
        <f>VLOOKUP($N35,УЧАСТНИКИ!$A$2:$L$1099,4,FALSE)</f>
        <v>#N/A</v>
      </c>
      <c r="D35" s="24" t="e">
        <f>VLOOKUP($N35,УЧАСТНИКИ!$A$2:$L$1099,8,FALSE)</f>
        <v>#N/A</v>
      </c>
      <c r="E35" s="23" t="e">
        <f>VLOOKUP($N35,УЧАСТНИКИ!$A$2:$L$1099,5,FALSE)</f>
        <v>#N/A</v>
      </c>
      <c r="F35" s="24" t="e">
        <f>VLOOKUP($N35,УЧАСТНИКИ!$A$2:$L$1099,7,FALSE)</f>
        <v>#N/A</v>
      </c>
      <c r="G35" s="25" t="e">
        <f>VLOOKUP($N35,УЧАСТНИКИ!$A$2:$L$1099,11,FALSE)</f>
        <v>#N/A</v>
      </c>
      <c r="H35" s="26"/>
      <c r="I35" s="11">
        <f t="shared" si="2"/>
        <v>0</v>
      </c>
      <c r="J35" s="56"/>
      <c r="K35" s="27" t="str">
        <f t="shared" si="1"/>
        <v>МСМК</v>
      </c>
      <c r="L35" s="25" t="e">
        <f>VLOOKUP($N35,УЧАСТНИКИ!$A$2:$L$1099,9,FALSE)</f>
        <v>#N/A</v>
      </c>
      <c r="M35" s="23" t="e">
        <f>VLOOKUP($N35,УЧАСТНИКИ!$A$2:$L$1099,10,FALSE)</f>
        <v>#N/A</v>
      </c>
    </row>
    <row r="36" spans="1:13" x14ac:dyDescent="0.25">
      <c r="A36" s="35" t="s">
        <v>123</v>
      </c>
      <c r="B36" s="23" t="e">
        <f>VLOOKUP($N36,УЧАСТНИКИ!$A$2:$L$1099,3,FALSE)</f>
        <v>#N/A</v>
      </c>
      <c r="C36" s="24" t="e">
        <f>VLOOKUP($N36,УЧАСТНИКИ!$A$2:$L$1099,4,FALSE)</f>
        <v>#N/A</v>
      </c>
      <c r="D36" s="24" t="e">
        <f>VLOOKUP($N36,УЧАСТНИКИ!$A$2:$L$1099,8,FALSE)</f>
        <v>#N/A</v>
      </c>
      <c r="E36" s="23" t="e">
        <f>VLOOKUP($N36,УЧАСТНИКИ!$A$2:$L$1099,5,FALSE)</f>
        <v>#N/A</v>
      </c>
      <c r="F36" s="24" t="e">
        <f>VLOOKUP($N36,УЧАСТНИКИ!$A$2:$L$1099,7,FALSE)</f>
        <v>#N/A</v>
      </c>
      <c r="G36" s="25" t="e">
        <f>VLOOKUP($N36,УЧАСТНИКИ!$A$2:$L$1099,11,FALSE)</f>
        <v>#N/A</v>
      </c>
      <c r="H36" s="26"/>
      <c r="I36" s="11">
        <f t="shared" si="2"/>
        <v>0</v>
      </c>
      <c r="J36" s="56"/>
      <c r="K36" s="27" t="str">
        <f t="shared" si="1"/>
        <v>МСМК</v>
      </c>
      <c r="L36" s="25" t="e">
        <f>VLOOKUP($N36,УЧАСТНИКИ!$A$2:$L$1099,9,FALSE)</f>
        <v>#N/A</v>
      </c>
      <c r="M36" s="23" t="e">
        <f>VLOOKUP($N36,УЧАСТНИКИ!$A$2:$L$1099,10,FALSE)</f>
        <v>#N/A</v>
      </c>
    </row>
    <row r="37" spans="1:13" x14ac:dyDescent="0.25">
      <c r="A37" s="35" t="s">
        <v>124</v>
      </c>
      <c r="B37" s="23" t="e">
        <f>VLOOKUP($N37,УЧАСТНИКИ!$A$2:$L$1099,3,FALSE)</f>
        <v>#N/A</v>
      </c>
      <c r="C37" s="24" t="e">
        <f>VLOOKUP($N37,УЧАСТНИКИ!$A$2:$L$1099,4,FALSE)</f>
        <v>#N/A</v>
      </c>
      <c r="D37" s="24" t="e">
        <f>VLOOKUP($N37,УЧАСТНИКИ!$A$2:$L$1099,8,FALSE)</f>
        <v>#N/A</v>
      </c>
      <c r="E37" s="23" t="e">
        <f>VLOOKUP($N37,УЧАСТНИКИ!$A$2:$L$1099,5,FALSE)</f>
        <v>#N/A</v>
      </c>
      <c r="F37" s="24" t="e">
        <f>VLOOKUP($N37,УЧАСТНИКИ!$A$2:$L$1099,7,FALSE)</f>
        <v>#N/A</v>
      </c>
      <c r="G37" s="25" t="e">
        <f>VLOOKUP($N37,УЧАСТНИКИ!$A$2:$L$1099,11,FALSE)</f>
        <v>#N/A</v>
      </c>
      <c r="H37" s="26"/>
      <c r="I37" s="11">
        <f t="shared" si="2"/>
        <v>0</v>
      </c>
      <c r="J37" s="56"/>
      <c r="K37" s="27" t="str">
        <f t="shared" si="1"/>
        <v>МСМК</v>
      </c>
      <c r="L37" s="25" t="e">
        <f>VLOOKUP($N37,УЧАСТНИКИ!$A$2:$L$1099,9,FALSE)</f>
        <v>#N/A</v>
      </c>
      <c r="M37" s="23" t="e">
        <f>VLOOKUP($N37,УЧАСТНИКИ!$A$2:$L$1099,10,FALSE)</f>
        <v>#N/A</v>
      </c>
    </row>
    <row r="38" spans="1:13" x14ac:dyDescent="0.25">
      <c r="A38" s="35" t="s">
        <v>125</v>
      </c>
      <c r="B38" s="23" t="e">
        <f>VLOOKUP($N38,УЧАСТНИКИ!$A$2:$L$1099,3,FALSE)</f>
        <v>#N/A</v>
      </c>
      <c r="C38" s="24" t="e">
        <f>VLOOKUP($N38,УЧАСТНИКИ!$A$2:$L$1099,4,FALSE)</f>
        <v>#N/A</v>
      </c>
      <c r="D38" s="24" t="e">
        <f>VLOOKUP($N38,УЧАСТНИКИ!$A$2:$L$1099,8,FALSE)</f>
        <v>#N/A</v>
      </c>
      <c r="E38" s="23" t="e">
        <f>VLOOKUP($N38,УЧАСТНИКИ!$A$2:$L$1099,5,FALSE)</f>
        <v>#N/A</v>
      </c>
      <c r="F38" s="24" t="e">
        <f>VLOOKUP($N38,УЧАСТНИКИ!$A$2:$L$1099,7,FALSE)</f>
        <v>#N/A</v>
      </c>
      <c r="G38" s="25" t="e">
        <f>VLOOKUP($N38,УЧАСТНИКИ!$A$2:$L$1099,11,FALSE)</f>
        <v>#N/A</v>
      </c>
      <c r="H38" s="26"/>
      <c r="I38" s="11">
        <f t="shared" si="0"/>
        <v>0</v>
      </c>
      <c r="J38" s="56"/>
      <c r="K38" s="27" t="str">
        <f t="shared" si="1"/>
        <v>МСМК</v>
      </c>
      <c r="L38" s="25" t="e">
        <f>VLOOKUP($N38,УЧАСТНИКИ!$A$2:$L$1099,9,FALSE)</f>
        <v>#N/A</v>
      </c>
      <c r="M38" s="23" t="e">
        <f>VLOOKUP($N38,УЧАСТНИКИ!$A$2:$L$1099,10,FALSE)</f>
        <v>#N/A</v>
      </c>
    </row>
    <row r="39" spans="1:13" x14ac:dyDescent="0.25">
      <c r="A39" s="35" t="s">
        <v>126</v>
      </c>
      <c r="B39" s="23" t="e">
        <f>VLOOKUP($N39,УЧАСТНИКИ!$A$2:$L$1099,3,FALSE)</f>
        <v>#N/A</v>
      </c>
      <c r="C39" s="24" t="e">
        <f>VLOOKUP($N39,УЧАСТНИКИ!$A$2:$L$1099,4,FALSE)</f>
        <v>#N/A</v>
      </c>
      <c r="D39" s="24" t="e">
        <f>VLOOKUP($N39,УЧАСТНИКИ!$A$2:$L$1099,8,FALSE)</f>
        <v>#N/A</v>
      </c>
      <c r="E39" s="23" t="e">
        <f>VLOOKUP($N39,УЧАСТНИКИ!$A$2:$L$1099,5,FALSE)</f>
        <v>#N/A</v>
      </c>
      <c r="F39" s="24" t="e">
        <f>VLOOKUP($N39,УЧАСТНИКИ!$A$2:$L$1099,7,FALSE)</f>
        <v>#N/A</v>
      </c>
      <c r="G39" s="25" t="e">
        <f>VLOOKUP($N39,УЧАСТНИКИ!$A$2:$L$1099,11,FALSE)</f>
        <v>#N/A</v>
      </c>
      <c r="H39" s="26"/>
      <c r="I39" s="11">
        <f t="shared" si="0"/>
        <v>0</v>
      </c>
      <c r="J39" s="56"/>
      <c r="K39" s="27" t="str">
        <f t="shared" si="1"/>
        <v>МСМК</v>
      </c>
      <c r="L39" s="25" t="e">
        <f>VLOOKUP($N39,УЧАСТНИКИ!$A$2:$L$1099,9,FALSE)</f>
        <v>#N/A</v>
      </c>
      <c r="M39" s="23" t="e">
        <f>VLOOKUP($N39,УЧАСТНИКИ!$A$2:$L$1099,10,FALSE)</f>
        <v>#N/A</v>
      </c>
    </row>
    <row r="40" spans="1:13" x14ac:dyDescent="0.25">
      <c r="A40" s="35" t="s">
        <v>127</v>
      </c>
      <c r="B40" s="23" t="e">
        <f>VLOOKUP($N40,УЧАСТНИКИ!$A$2:$L$1099,3,FALSE)</f>
        <v>#N/A</v>
      </c>
      <c r="C40" s="24" t="e">
        <f>VLOOKUP($N40,УЧАСТНИКИ!$A$2:$L$1099,4,FALSE)</f>
        <v>#N/A</v>
      </c>
      <c r="D40" s="24" t="e">
        <f>VLOOKUP($N40,УЧАСТНИКИ!$A$2:$L$1099,8,FALSE)</f>
        <v>#N/A</v>
      </c>
      <c r="E40" s="23" t="e">
        <f>VLOOKUP($N40,УЧАСТНИКИ!$A$2:$L$1099,5,FALSE)</f>
        <v>#N/A</v>
      </c>
      <c r="F40" s="24" t="e">
        <f>VLOOKUP($N40,УЧАСТНИКИ!$A$2:$L$1099,7,FALSE)</f>
        <v>#N/A</v>
      </c>
      <c r="G40" s="25" t="e">
        <f>VLOOKUP($N40,УЧАСТНИКИ!$A$2:$L$1099,11,FALSE)</f>
        <v>#N/A</v>
      </c>
      <c r="H40" s="26"/>
      <c r="I40" s="11">
        <f t="shared" si="0"/>
        <v>0</v>
      </c>
      <c r="J40" s="56"/>
      <c r="K40" s="27" t="str">
        <f t="shared" si="1"/>
        <v>МСМК</v>
      </c>
      <c r="L40" s="25" t="e">
        <f>VLOOKUP($N40,УЧАСТНИКИ!$A$2:$L$1099,9,FALSE)</f>
        <v>#N/A</v>
      </c>
      <c r="M40" s="23" t="e">
        <f>VLOOKUP($N40,УЧАСТНИКИ!$A$2:$L$1099,10,FALSE)</f>
        <v>#N/A</v>
      </c>
    </row>
    <row r="41" spans="1:13" x14ac:dyDescent="0.25">
      <c r="A41" s="35" t="s">
        <v>128</v>
      </c>
      <c r="B41" s="23" t="e">
        <f>VLOOKUP($N41,УЧАСТНИКИ!$A$2:$L$1099,3,FALSE)</f>
        <v>#N/A</v>
      </c>
      <c r="C41" s="24" t="e">
        <f>VLOOKUP($N41,УЧАСТНИКИ!$A$2:$L$1099,4,FALSE)</f>
        <v>#N/A</v>
      </c>
      <c r="D41" s="24" t="e">
        <f>VLOOKUP($N41,УЧАСТНИКИ!$A$2:$L$1099,8,FALSE)</f>
        <v>#N/A</v>
      </c>
      <c r="E41" s="23" t="e">
        <f>VLOOKUP($N41,УЧАСТНИКИ!$A$2:$L$1099,5,FALSE)</f>
        <v>#N/A</v>
      </c>
      <c r="F41" s="24" t="e">
        <f>VLOOKUP($N41,УЧАСТНИКИ!$A$2:$L$1099,7,FALSE)</f>
        <v>#N/A</v>
      </c>
      <c r="G41" s="25" t="e">
        <f>VLOOKUP($N41,УЧАСТНИКИ!$A$2:$L$1099,11,FALSE)</f>
        <v>#N/A</v>
      </c>
      <c r="H41" s="26"/>
      <c r="I41" s="11">
        <f t="shared" si="0"/>
        <v>0</v>
      </c>
      <c r="J41" s="56"/>
      <c r="K41" s="27" t="str">
        <f t="shared" si="1"/>
        <v>МСМК</v>
      </c>
      <c r="L41" s="25" t="e">
        <f>VLOOKUP($N41,УЧАСТНИКИ!$A$2:$L$1099,9,FALSE)</f>
        <v>#N/A</v>
      </c>
      <c r="M41" s="23" t="e">
        <f>VLOOKUP($N41,УЧАСТНИКИ!$A$2:$L$1099,10,FALSE)</f>
        <v>#N/A</v>
      </c>
    </row>
    <row r="42" spans="1:13" x14ac:dyDescent="0.25">
      <c r="A42" s="35" t="s">
        <v>129</v>
      </c>
      <c r="B42" s="23" t="e">
        <f>VLOOKUP($N42,УЧАСТНИКИ!$A$2:$L$1099,3,FALSE)</f>
        <v>#N/A</v>
      </c>
      <c r="C42" s="24" t="e">
        <f>VLOOKUP($N42,УЧАСТНИКИ!$A$2:$L$1099,4,FALSE)</f>
        <v>#N/A</v>
      </c>
      <c r="D42" s="24" t="e">
        <f>VLOOKUP($N42,УЧАСТНИКИ!$A$2:$L$1099,8,FALSE)</f>
        <v>#N/A</v>
      </c>
      <c r="E42" s="23" t="e">
        <f>VLOOKUP($N42,УЧАСТНИКИ!$A$2:$L$1099,5,FALSE)</f>
        <v>#N/A</v>
      </c>
      <c r="F42" s="24" t="e">
        <f>VLOOKUP($N42,УЧАСТНИКИ!$A$2:$L$1099,7,FALSE)</f>
        <v>#N/A</v>
      </c>
      <c r="G42" s="25" t="e">
        <f>VLOOKUP($N42,УЧАСТНИКИ!$A$2:$L$1099,11,FALSE)</f>
        <v>#N/A</v>
      </c>
      <c r="H42" s="26"/>
      <c r="I42" s="11">
        <f t="shared" si="0"/>
        <v>0</v>
      </c>
      <c r="J42" s="56"/>
      <c r="K42" s="27" t="str">
        <f t="shared" si="1"/>
        <v>МСМК</v>
      </c>
      <c r="L42" s="25" t="e">
        <f>VLOOKUP($N42,УЧАСТНИКИ!$A$2:$L$1099,9,FALSE)</f>
        <v>#N/A</v>
      </c>
      <c r="M42" s="23" t="e">
        <f>VLOOKUP($N42,УЧАСТНИКИ!$A$2:$L$1099,10,FALSE)</f>
        <v>#N/A</v>
      </c>
    </row>
    <row r="43" spans="1:13" x14ac:dyDescent="0.25">
      <c r="A43" s="35" t="s">
        <v>130</v>
      </c>
      <c r="B43" s="23" t="e">
        <f>VLOOKUP($N43,УЧАСТНИКИ!$A$2:$L$1099,3,FALSE)</f>
        <v>#N/A</v>
      </c>
      <c r="C43" s="24" t="e">
        <f>VLOOKUP($N43,УЧАСТНИКИ!$A$2:$L$1099,4,FALSE)</f>
        <v>#N/A</v>
      </c>
      <c r="D43" s="24" t="e">
        <f>VLOOKUP($N43,УЧАСТНИКИ!$A$2:$L$1099,8,FALSE)</f>
        <v>#N/A</v>
      </c>
      <c r="E43" s="23" t="e">
        <f>VLOOKUP($N43,УЧАСТНИКИ!$A$2:$L$1099,5,FALSE)</f>
        <v>#N/A</v>
      </c>
      <c r="F43" s="24" t="e">
        <f>VLOOKUP($N43,УЧАСТНИКИ!$A$2:$L$1099,7,FALSE)</f>
        <v>#N/A</v>
      </c>
      <c r="G43" s="25" t="e">
        <f>VLOOKUP($N43,УЧАСТНИКИ!$A$2:$L$1099,11,FALSE)</f>
        <v>#N/A</v>
      </c>
      <c r="H43" s="26"/>
      <c r="I43" s="11">
        <f t="shared" si="0"/>
        <v>0</v>
      </c>
      <c r="J43" s="56"/>
      <c r="K43" s="27" t="str">
        <f t="shared" si="1"/>
        <v>МСМК</v>
      </c>
      <c r="L43" s="25" t="e">
        <f>VLOOKUP($N43,УЧАСТНИКИ!$A$2:$L$1099,9,FALSE)</f>
        <v>#N/A</v>
      </c>
      <c r="M43" s="23" t="e">
        <f>VLOOKUP($N43,УЧАСТНИКИ!$A$2:$L$1099,10,FALSE)</f>
        <v>#N/A</v>
      </c>
    </row>
    <row r="44" spans="1:13" x14ac:dyDescent="0.25">
      <c r="A44" s="35" t="s">
        <v>131</v>
      </c>
      <c r="B44" s="23" t="e">
        <f>VLOOKUP($N44,УЧАСТНИКИ!$A$2:$L$1099,3,FALSE)</f>
        <v>#N/A</v>
      </c>
      <c r="C44" s="24" t="e">
        <f>VLOOKUP($N44,УЧАСТНИКИ!$A$2:$L$1099,4,FALSE)</f>
        <v>#N/A</v>
      </c>
      <c r="D44" s="24" t="e">
        <f>VLOOKUP($N44,УЧАСТНИКИ!$A$2:$L$1099,8,FALSE)</f>
        <v>#N/A</v>
      </c>
      <c r="E44" s="23" t="e">
        <f>VLOOKUP($N44,УЧАСТНИКИ!$A$2:$L$1099,5,FALSE)</f>
        <v>#N/A</v>
      </c>
      <c r="F44" s="24" t="e">
        <f>VLOOKUP($N44,УЧАСТНИКИ!$A$2:$L$1099,7,FALSE)</f>
        <v>#N/A</v>
      </c>
      <c r="G44" s="25" t="e">
        <f>VLOOKUP($N44,УЧАСТНИКИ!$A$2:$L$1099,11,FALSE)</f>
        <v>#N/A</v>
      </c>
      <c r="H44" s="26"/>
      <c r="I44" s="11">
        <f t="shared" si="0"/>
        <v>0</v>
      </c>
      <c r="J44" s="56"/>
      <c r="K44" s="27" t="str">
        <f t="shared" si="1"/>
        <v>МСМК</v>
      </c>
      <c r="L44" s="25" t="e">
        <f>VLOOKUP($N44,УЧАСТНИКИ!$A$2:$L$1099,9,FALSE)</f>
        <v>#N/A</v>
      </c>
      <c r="M44" s="23" t="e">
        <f>VLOOKUP($N44,УЧАСТНИКИ!$A$2:$L$1099,10,FALSE)</f>
        <v>#N/A</v>
      </c>
    </row>
    <row r="45" spans="1:13" x14ac:dyDescent="0.25">
      <c r="A45" s="35" t="s">
        <v>132</v>
      </c>
      <c r="B45" s="23" t="e">
        <f>VLOOKUP($N45,УЧАСТНИКИ!$A$2:$L$1099,3,FALSE)</f>
        <v>#N/A</v>
      </c>
      <c r="C45" s="24" t="e">
        <f>VLOOKUP($N45,УЧАСТНИКИ!$A$2:$L$1099,4,FALSE)</f>
        <v>#N/A</v>
      </c>
      <c r="D45" s="24" t="e">
        <f>VLOOKUP($N45,УЧАСТНИКИ!$A$2:$L$1099,8,FALSE)</f>
        <v>#N/A</v>
      </c>
      <c r="E45" s="23" t="e">
        <f>VLOOKUP($N45,УЧАСТНИКИ!$A$2:$L$1099,5,FALSE)</f>
        <v>#N/A</v>
      </c>
      <c r="F45" s="24" t="e">
        <f>VLOOKUP($N45,УЧАСТНИКИ!$A$2:$L$1099,7,FALSE)</f>
        <v>#N/A</v>
      </c>
      <c r="G45" s="25" t="e">
        <f>VLOOKUP($N45,УЧАСТНИКИ!$A$2:$L$1099,11,FALSE)</f>
        <v>#N/A</v>
      </c>
      <c r="H45" s="26"/>
      <c r="I45" s="11">
        <f t="shared" si="0"/>
        <v>0</v>
      </c>
      <c r="J45" s="56"/>
      <c r="K45" s="27" t="str">
        <f t="shared" si="1"/>
        <v>МСМК</v>
      </c>
      <c r="L45" s="25" t="e">
        <f>VLOOKUP($N45,УЧАСТНИКИ!$A$2:$L$1099,9,FALSE)</f>
        <v>#N/A</v>
      </c>
      <c r="M45" s="23" t="e">
        <f>VLOOKUP($N45,УЧАСТНИКИ!$A$2:$L$1099,10,FALSE)</f>
        <v>#N/A</v>
      </c>
    </row>
    <row r="46" spans="1:13" x14ac:dyDescent="0.25">
      <c r="A46" s="35" t="s">
        <v>133</v>
      </c>
      <c r="B46" s="23" t="e">
        <f>VLOOKUP($N46,УЧАСТНИКИ!$A$2:$L$1099,3,FALSE)</f>
        <v>#N/A</v>
      </c>
      <c r="C46" s="24" t="e">
        <f>VLOOKUP($N46,УЧАСТНИКИ!$A$2:$L$1099,4,FALSE)</f>
        <v>#N/A</v>
      </c>
      <c r="D46" s="24" t="e">
        <f>VLOOKUP($N46,УЧАСТНИКИ!$A$2:$L$1099,8,FALSE)</f>
        <v>#N/A</v>
      </c>
      <c r="E46" s="23" t="e">
        <f>VLOOKUP($N46,УЧАСТНИКИ!$A$2:$L$1099,5,FALSE)</f>
        <v>#N/A</v>
      </c>
      <c r="F46" s="24" t="e">
        <f>VLOOKUP($N46,УЧАСТНИКИ!$A$2:$L$1099,7,FALSE)</f>
        <v>#N/A</v>
      </c>
      <c r="G46" s="25" t="e">
        <f>VLOOKUP($N46,УЧАСТНИКИ!$A$2:$L$1099,11,FALSE)</f>
        <v>#N/A</v>
      </c>
      <c r="H46" s="26"/>
      <c r="I46" s="11">
        <f t="shared" si="0"/>
        <v>0</v>
      </c>
      <c r="J46" s="56"/>
      <c r="K46" s="27" t="str">
        <f t="shared" si="1"/>
        <v>МСМК</v>
      </c>
      <c r="L46" s="25" t="e">
        <f>VLOOKUP($N46,УЧАСТНИКИ!$A$2:$L$1099,9,FALSE)</f>
        <v>#N/A</v>
      </c>
      <c r="M46" s="23" t="e">
        <f>VLOOKUP($N46,УЧАСТНИКИ!$A$2:$L$1099,10,FALSE)</f>
        <v>#N/A</v>
      </c>
    </row>
    <row r="47" spans="1:13" x14ac:dyDescent="0.25">
      <c r="A47" s="35" t="s">
        <v>134</v>
      </c>
      <c r="B47" s="23" t="e">
        <f>VLOOKUP($N47,УЧАСТНИКИ!$A$2:$L$1099,3,FALSE)</f>
        <v>#N/A</v>
      </c>
      <c r="C47" s="24" t="e">
        <f>VLOOKUP($N47,УЧАСТНИКИ!$A$2:$L$1099,4,FALSE)</f>
        <v>#N/A</v>
      </c>
      <c r="D47" s="24" t="e">
        <f>VLOOKUP($N47,УЧАСТНИКИ!$A$2:$L$1099,8,FALSE)</f>
        <v>#N/A</v>
      </c>
      <c r="E47" s="23" t="e">
        <f>VLOOKUP($N47,УЧАСТНИКИ!$A$2:$L$1099,5,FALSE)</f>
        <v>#N/A</v>
      </c>
      <c r="F47" s="24" t="e">
        <f>VLOOKUP($N47,УЧАСТНИКИ!$A$2:$L$1099,7,FALSE)</f>
        <v>#N/A</v>
      </c>
      <c r="G47" s="25" t="e">
        <f>VLOOKUP($N47,УЧАСТНИКИ!$A$2:$L$1099,11,FALSE)</f>
        <v>#N/A</v>
      </c>
      <c r="H47" s="26"/>
      <c r="I47" s="11">
        <f t="shared" si="0"/>
        <v>0</v>
      </c>
      <c r="J47" s="56"/>
      <c r="K47" s="27" t="str">
        <f t="shared" si="1"/>
        <v>МСМК</v>
      </c>
      <c r="L47" s="25" t="e">
        <f>VLOOKUP($N47,УЧАСТНИКИ!$A$2:$L$1099,9,FALSE)</f>
        <v>#N/A</v>
      </c>
      <c r="M47" s="23" t="e">
        <f>VLOOKUP($N47,УЧАСТНИКИ!$A$2:$L$1099,10,FALSE)</f>
        <v>#N/A</v>
      </c>
    </row>
    <row r="48" spans="1:13" x14ac:dyDescent="0.25">
      <c r="A48" s="35" t="s">
        <v>135</v>
      </c>
      <c r="B48" s="23" t="e">
        <f>VLOOKUP($N48,УЧАСТНИКИ!$A$2:$L$1099,3,FALSE)</f>
        <v>#N/A</v>
      </c>
      <c r="C48" s="24" t="e">
        <f>VLOOKUP($N48,УЧАСТНИКИ!$A$2:$L$1099,4,FALSE)</f>
        <v>#N/A</v>
      </c>
      <c r="D48" s="24" t="e">
        <f>VLOOKUP($N48,УЧАСТНИКИ!$A$2:$L$1099,8,FALSE)</f>
        <v>#N/A</v>
      </c>
      <c r="E48" s="23" t="e">
        <f>VLOOKUP($N48,УЧАСТНИКИ!$A$2:$L$1099,5,FALSE)</f>
        <v>#N/A</v>
      </c>
      <c r="F48" s="24" t="e">
        <f>VLOOKUP($N48,УЧАСТНИКИ!$A$2:$L$1099,7,FALSE)</f>
        <v>#N/A</v>
      </c>
      <c r="G48" s="25" t="e">
        <f>VLOOKUP($N48,УЧАСТНИКИ!$A$2:$L$1099,11,FALSE)</f>
        <v>#N/A</v>
      </c>
      <c r="H48" s="26"/>
      <c r="I48" s="11">
        <f t="shared" si="0"/>
        <v>0</v>
      </c>
      <c r="J48" s="56"/>
      <c r="K48" s="27" t="str">
        <f t="shared" si="1"/>
        <v>МСМК</v>
      </c>
      <c r="L48" s="25" t="e">
        <f>VLOOKUP($N48,УЧАСТНИКИ!$A$2:$L$1099,9,FALSE)</f>
        <v>#N/A</v>
      </c>
      <c r="M48" s="23" t="e">
        <f>VLOOKUP($N48,УЧАСТНИКИ!$A$2:$L$1099,10,FALSE)</f>
        <v>#N/A</v>
      </c>
    </row>
    <row r="49" spans="1:13" x14ac:dyDescent="0.25">
      <c r="A49" s="35" t="s">
        <v>136</v>
      </c>
      <c r="B49" s="23" t="e">
        <f>VLOOKUP($N49,УЧАСТНИКИ!$A$2:$L$1099,3,FALSE)</f>
        <v>#N/A</v>
      </c>
      <c r="C49" s="24" t="e">
        <f>VLOOKUP($N49,УЧАСТНИКИ!$A$2:$L$1099,4,FALSE)</f>
        <v>#N/A</v>
      </c>
      <c r="D49" s="24" t="e">
        <f>VLOOKUP($N49,УЧАСТНИКИ!$A$2:$L$1099,8,FALSE)</f>
        <v>#N/A</v>
      </c>
      <c r="E49" s="23" t="e">
        <f>VLOOKUP($N49,УЧАСТНИКИ!$A$2:$L$1099,5,FALSE)</f>
        <v>#N/A</v>
      </c>
      <c r="F49" s="24" t="e">
        <f>VLOOKUP($N49,УЧАСТНИКИ!$A$2:$L$1099,7,FALSE)</f>
        <v>#N/A</v>
      </c>
      <c r="G49" s="25" t="e">
        <f>VLOOKUP($N49,УЧАСТНИКИ!$A$2:$L$1099,11,FALSE)</f>
        <v>#N/A</v>
      </c>
      <c r="H49" s="26"/>
      <c r="I49" s="11">
        <f t="shared" si="0"/>
        <v>0</v>
      </c>
      <c r="J49" s="56"/>
      <c r="K49" s="27" t="str">
        <f t="shared" si="1"/>
        <v>МСМК</v>
      </c>
      <c r="L49" s="25" t="e">
        <f>VLOOKUP($N49,УЧАСТНИКИ!$A$2:$L$1099,9,FALSE)</f>
        <v>#N/A</v>
      </c>
      <c r="M49" s="23" t="e">
        <f>VLOOKUP($N49,УЧАСТНИКИ!$A$2:$L$1099,10,FALSE)</f>
        <v>#N/A</v>
      </c>
    </row>
    <row r="50" spans="1:13" x14ac:dyDescent="0.25">
      <c r="A50" s="35" t="s">
        <v>137</v>
      </c>
      <c r="B50" s="23" t="e">
        <f>VLOOKUP($N50,УЧАСТНИКИ!$A$2:$L$1099,3,FALSE)</f>
        <v>#N/A</v>
      </c>
      <c r="C50" s="24" t="e">
        <f>VLOOKUP($N50,УЧАСТНИКИ!$A$2:$L$1099,4,FALSE)</f>
        <v>#N/A</v>
      </c>
      <c r="D50" s="24" t="e">
        <f>VLOOKUP($N50,УЧАСТНИКИ!$A$2:$L$1099,8,FALSE)</f>
        <v>#N/A</v>
      </c>
      <c r="E50" s="23" t="e">
        <f>VLOOKUP($N50,УЧАСТНИКИ!$A$2:$L$1099,5,FALSE)</f>
        <v>#N/A</v>
      </c>
      <c r="F50" s="24" t="e">
        <f>VLOOKUP($N50,УЧАСТНИКИ!$A$2:$L$1099,7,FALSE)</f>
        <v>#N/A</v>
      </c>
      <c r="G50" s="25" t="e">
        <f>VLOOKUP($N50,УЧАСТНИКИ!$A$2:$L$1099,11,FALSE)</f>
        <v>#N/A</v>
      </c>
      <c r="H50" s="26"/>
      <c r="I50" s="11">
        <f t="shared" si="0"/>
        <v>0</v>
      </c>
      <c r="J50" s="56"/>
      <c r="K50" s="27" t="str">
        <f t="shared" si="1"/>
        <v>МСМК</v>
      </c>
      <c r="L50" s="25" t="e">
        <f>VLOOKUP($N50,УЧАСТНИКИ!$A$2:$L$1099,9,FALSE)</f>
        <v>#N/A</v>
      </c>
      <c r="M50" s="23" t="e">
        <f>VLOOKUP($N50,УЧАСТНИКИ!$A$2:$L$1099,10,FALSE)</f>
        <v>#N/A</v>
      </c>
    </row>
    <row r="51" spans="1:13" x14ac:dyDescent="0.25">
      <c r="A51" s="35" t="s">
        <v>138</v>
      </c>
      <c r="B51" s="23" t="e">
        <f>VLOOKUP($N51,УЧАСТНИКИ!$A$2:$L$1099,3,FALSE)</f>
        <v>#N/A</v>
      </c>
      <c r="C51" s="24" t="e">
        <f>VLOOKUP($N51,УЧАСТНИКИ!$A$2:$L$1099,4,FALSE)</f>
        <v>#N/A</v>
      </c>
      <c r="D51" s="24" t="e">
        <f>VLOOKUP($N51,УЧАСТНИКИ!$A$2:$L$1099,8,FALSE)</f>
        <v>#N/A</v>
      </c>
      <c r="E51" s="23" t="e">
        <f>VLOOKUP($N51,УЧАСТНИКИ!$A$2:$L$1099,5,FALSE)</f>
        <v>#N/A</v>
      </c>
      <c r="F51" s="24" t="e">
        <f>VLOOKUP($N51,УЧАСТНИКИ!$A$2:$L$1099,7,FALSE)</f>
        <v>#N/A</v>
      </c>
      <c r="G51" s="25" t="e">
        <f>VLOOKUP($N51,УЧАСТНИКИ!$A$2:$L$1099,11,FALSE)</f>
        <v>#N/A</v>
      </c>
      <c r="H51" s="26"/>
      <c r="I51" s="11">
        <f t="shared" si="0"/>
        <v>0</v>
      </c>
      <c r="J51" s="56"/>
      <c r="K51" s="27" t="str">
        <f t="shared" si="1"/>
        <v>МСМК</v>
      </c>
      <c r="L51" s="25" t="e">
        <f>VLOOKUP($N51,УЧАСТНИКИ!$A$2:$L$1099,9,FALSE)</f>
        <v>#N/A</v>
      </c>
      <c r="M51" s="23" t="e">
        <f>VLOOKUP($N51,УЧАСТНИКИ!$A$2:$L$1099,10,FALSE)</f>
        <v>#N/A</v>
      </c>
    </row>
    <row r="52" spans="1:13" x14ac:dyDescent="0.25">
      <c r="A52" s="35" t="s">
        <v>139</v>
      </c>
      <c r="B52" s="23" t="e">
        <f>VLOOKUP($N52,УЧАСТНИКИ!$A$2:$L$1099,3,FALSE)</f>
        <v>#N/A</v>
      </c>
      <c r="C52" s="24" t="e">
        <f>VLOOKUP($N52,УЧАСТНИКИ!$A$2:$L$1099,4,FALSE)</f>
        <v>#N/A</v>
      </c>
      <c r="D52" s="24" t="e">
        <f>VLOOKUP($N52,УЧАСТНИКИ!$A$2:$L$1099,8,FALSE)</f>
        <v>#N/A</v>
      </c>
      <c r="E52" s="23" t="e">
        <f>VLOOKUP($N52,УЧАСТНИКИ!$A$2:$L$1099,5,FALSE)</f>
        <v>#N/A</v>
      </c>
      <c r="F52" s="24" t="e">
        <f>VLOOKUP($N52,УЧАСТНИКИ!$A$2:$L$1099,7,FALSE)</f>
        <v>#N/A</v>
      </c>
      <c r="G52" s="25" t="e">
        <f>VLOOKUP($N52,УЧАСТНИКИ!$A$2:$L$1099,11,FALSE)</f>
        <v>#N/A</v>
      </c>
      <c r="H52" s="26"/>
      <c r="I52" s="11">
        <f t="shared" si="0"/>
        <v>0</v>
      </c>
      <c r="J52" s="56"/>
      <c r="K52" s="27" t="str">
        <f t="shared" si="1"/>
        <v>МСМК</v>
      </c>
      <c r="L52" s="25" t="e">
        <f>VLOOKUP($N52,УЧАСТНИКИ!$A$2:$L$1099,9,FALSE)</f>
        <v>#N/A</v>
      </c>
      <c r="M52" s="23" t="e">
        <f>VLOOKUP($N52,УЧАСТНИКИ!$A$2:$L$1099,10,FALSE)</f>
        <v>#N/A</v>
      </c>
    </row>
    <row r="53" spans="1:13" x14ac:dyDescent="0.25">
      <c r="A53" s="35" t="s">
        <v>140</v>
      </c>
      <c r="B53" s="23" t="e">
        <f>VLOOKUP($N53,УЧАСТНИКИ!$A$2:$L$1099,3,FALSE)</f>
        <v>#N/A</v>
      </c>
      <c r="C53" s="24" t="e">
        <f>VLOOKUP($N53,УЧАСТНИКИ!$A$2:$L$1099,4,FALSE)</f>
        <v>#N/A</v>
      </c>
      <c r="D53" s="24" t="e">
        <f>VLOOKUP($N53,УЧАСТНИКИ!$A$2:$L$1099,8,FALSE)</f>
        <v>#N/A</v>
      </c>
      <c r="E53" s="23" t="e">
        <f>VLOOKUP($N53,УЧАСТНИКИ!$A$2:$L$1099,5,FALSE)</f>
        <v>#N/A</v>
      </c>
      <c r="F53" s="24" t="e">
        <f>VLOOKUP($N53,УЧАСТНИКИ!$A$2:$L$1099,7,FALSE)</f>
        <v>#N/A</v>
      </c>
      <c r="G53" s="25" t="e">
        <f>VLOOKUP($N53,УЧАСТНИКИ!$A$2:$L$1099,11,FALSE)</f>
        <v>#N/A</v>
      </c>
      <c r="H53" s="26"/>
      <c r="I53" s="11">
        <f t="shared" si="0"/>
        <v>0</v>
      </c>
      <c r="J53" s="56"/>
      <c r="K53" s="27" t="str">
        <f t="shared" si="1"/>
        <v>МСМК</v>
      </c>
      <c r="L53" s="25" t="e">
        <f>VLOOKUP($N53,УЧАСТНИКИ!$A$2:$L$1099,9,FALSE)</f>
        <v>#N/A</v>
      </c>
      <c r="M53" s="23" t="e">
        <f>VLOOKUP($N53,УЧАСТНИКИ!$A$2:$L$1099,10,FALSE)</f>
        <v>#N/A</v>
      </c>
    </row>
    <row r="54" spans="1:13" x14ac:dyDescent="0.25">
      <c r="A54" s="35" t="s">
        <v>141</v>
      </c>
      <c r="B54" s="23" t="e">
        <f>VLOOKUP($N54,УЧАСТНИКИ!$A$2:$L$1099,3,FALSE)</f>
        <v>#N/A</v>
      </c>
      <c r="C54" s="24" t="e">
        <f>VLOOKUP($N54,УЧАСТНИКИ!$A$2:$L$1099,4,FALSE)</f>
        <v>#N/A</v>
      </c>
      <c r="D54" s="24" t="e">
        <f>VLOOKUP($N54,УЧАСТНИКИ!$A$2:$L$1099,8,FALSE)</f>
        <v>#N/A</v>
      </c>
      <c r="E54" s="23" t="e">
        <f>VLOOKUP($N54,УЧАСТНИКИ!$A$2:$L$1099,5,FALSE)</f>
        <v>#N/A</v>
      </c>
      <c r="F54" s="24" t="e">
        <f>VLOOKUP($N54,УЧАСТНИКИ!$A$2:$L$1099,7,FALSE)</f>
        <v>#N/A</v>
      </c>
      <c r="G54" s="25" t="e">
        <f>VLOOKUP($N54,УЧАСТНИКИ!$A$2:$L$1099,11,FALSE)</f>
        <v>#N/A</v>
      </c>
      <c r="H54" s="26"/>
      <c r="I54" s="11">
        <f t="shared" si="0"/>
        <v>0</v>
      </c>
      <c r="J54" s="56"/>
      <c r="K54" s="27" t="str">
        <f t="shared" si="1"/>
        <v>МСМК</v>
      </c>
      <c r="L54" s="25" t="e">
        <f>VLOOKUP($N54,УЧАСТНИКИ!$A$2:$L$1099,9,FALSE)</f>
        <v>#N/A</v>
      </c>
      <c r="M54" s="23" t="e">
        <f>VLOOKUP($N54,УЧАСТНИКИ!$A$2:$L$1099,10,FALSE)</f>
        <v>#N/A</v>
      </c>
    </row>
    <row r="55" spans="1:13" x14ac:dyDescent="0.25">
      <c r="A55" s="35" t="s">
        <v>142</v>
      </c>
      <c r="B55" s="23" t="e">
        <f>VLOOKUP($N55,УЧАСТНИКИ!$A$2:$L$1099,3,FALSE)</f>
        <v>#N/A</v>
      </c>
      <c r="C55" s="24" t="e">
        <f>VLOOKUP($N55,УЧАСТНИКИ!$A$2:$L$1099,4,FALSE)</f>
        <v>#N/A</v>
      </c>
      <c r="D55" s="24" t="e">
        <f>VLOOKUP($N55,УЧАСТНИКИ!$A$2:$L$1099,8,FALSE)</f>
        <v>#N/A</v>
      </c>
      <c r="E55" s="23" t="e">
        <f>VLOOKUP($N55,УЧАСТНИКИ!$A$2:$L$1099,5,FALSE)</f>
        <v>#N/A</v>
      </c>
      <c r="F55" s="24" t="e">
        <f>VLOOKUP($N55,УЧАСТНИКИ!$A$2:$L$1099,7,FALSE)</f>
        <v>#N/A</v>
      </c>
      <c r="G55" s="25" t="e">
        <f>VLOOKUP($N55,УЧАСТНИКИ!$A$2:$L$1099,11,FALSE)</f>
        <v>#N/A</v>
      </c>
      <c r="H55" s="26"/>
      <c r="I55" s="11">
        <f t="shared" si="0"/>
        <v>0</v>
      </c>
      <c r="J55" s="56"/>
      <c r="K55" s="27" t="str">
        <f t="shared" si="1"/>
        <v>МСМК</v>
      </c>
      <c r="L55" s="25" t="e">
        <f>VLOOKUP($N55,УЧАСТНИКИ!$A$2:$L$1099,9,FALSE)</f>
        <v>#N/A</v>
      </c>
      <c r="M55" s="23" t="e">
        <f>VLOOKUP($N55,УЧАСТНИКИ!$A$2:$L$1099,10,FALSE)</f>
        <v>#N/A</v>
      </c>
    </row>
    <row r="56" spans="1:13" x14ac:dyDescent="0.25">
      <c r="A56" s="35" t="s">
        <v>143</v>
      </c>
      <c r="B56" s="23" t="e">
        <f>VLOOKUP($N56,УЧАСТНИКИ!$A$2:$L$1099,3,FALSE)</f>
        <v>#N/A</v>
      </c>
      <c r="C56" s="24" t="e">
        <f>VLOOKUP($N56,УЧАСТНИКИ!$A$2:$L$1099,4,FALSE)</f>
        <v>#N/A</v>
      </c>
      <c r="D56" s="24" t="e">
        <f>VLOOKUP($N56,УЧАСТНИКИ!$A$2:$L$1099,8,FALSE)</f>
        <v>#N/A</v>
      </c>
      <c r="E56" s="23" t="e">
        <f>VLOOKUP($N56,УЧАСТНИКИ!$A$2:$L$1099,5,FALSE)</f>
        <v>#N/A</v>
      </c>
      <c r="F56" s="24" t="e">
        <f>VLOOKUP($N56,УЧАСТНИКИ!$A$2:$L$1099,7,FALSE)</f>
        <v>#N/A</v>
      </c>
      <c r="G56" s="25" t="e">
        <f>VLOOKUP($N56,УЧАСТНИКИ!$A$2:$L$1099,11,FALSE)</f>
        <v>#N/A</v>
      </c>
      <c r="H56" s="26"/>
      <c r="I56" s="11">
        <f t="shared" si="0"/>
        <v>0</v>
      </c>
      <c r="J56" s="56"/>
      <c r="K56" s="27" t="str">
        <f t="shared" si="1"/>
        <v>МСМК</v>
      </c>
      <c r="L56" s="25" t="e">
        <f>VLOOKUP($N56,УЧАСТНИКИ!$A$2:$L$1099,9,FALSE)</f>
        <v>#N/A</v>
      </c>
      <c r="M56" s="23" t="e">
        <f>VLOOKUP($N56,УЧАСТНИКИ!$A$2:$L$1099,10,FALSE)</f>
        <v>#N/A</v>
      </c>
    </row>
    <row r="57" spans="1:13" x14ac:dyDescent="0.25">
      <c r="A57" s="24"/>
    </row>
    <row r="58" spans="1:13" x14ac:dyDescent="0.25">
      <c r="A58" s="24"/>
    </row>
    <row r="59" spans="1:13" x14ac:dyDescent="0.25">
      <c r="A59" s="24"/>
    </row>
    <row r="60" spans="1:13" x14ac:dyDescent="0.25">
      <c r="A60" s="24"/>
    </row>
    <row r="61" spans="1:13" x14ac:dyDescent="0.25">
      <c r="A61" s="24"/>
    </row>
    <row r="62" spans="1:13" x14ac:dyDescent="0.25">
      <c r="A62" s="24"/>
    </row>
    <row r="63" spans="1:13" x14ac:dyDescent="0.25">
      <c r="A63" s="24"/>
    </row>
    <row r="64" spans="1:13" x14ac:dyDescent="0.25">
      <c r="A64" s="24"/>
    </row>
    <row r="65" spans="1:1" x14ac:dyDescent="0.25">
      <c r="A65" s="24"/>
    </row>
    <row r="66" spans="1:1" x14ac:dyDescent="0.25">
      <c r="A66" s="24"/>
    </row>
    <row r="67" spans="1:1" x14ac:dyDescent="0.25">
      <c r="A67" s="24"/>
    </row>
    <row r="68" spans="1:1" x14ac:dyDescent="0.25">
      <c r="A68" s="24"/>
    </row>
    <row r="69" spans="1:1" x14ac:dyDescent="0.25">
      <c r="A69" s="24"/>
    </row>
    <row r="70" spans="1:1" x14ac:dyDescent="0.25">
      <c r="A70" s="24"/>
    </row>
    <row r="71" spans="1:1" x14ac:dyDescent="0.25">
      <c r="A71" s="24"/>
    </row>
    <row r="72" spans="1:1" x14ac:dyDescent="0.25">
      <c r="A72" s="24"/>
    </row>
    <row r="73" spans="1:1" x14ac:dyDescent="0.25">
      <c r="A73" s="24"/>
    </row>
    <row r="74" spans="1:1" x14ac:dyDescent="0.25">
      <c r="A74" s="24"/>
    </row>
    <row r="75" spans="1:1" x14ac:dyDescent="0.25">
      <c r="A75" s="24"/>
    </row>
    <row r="76" spans="1:1" x14ac:dyDescent="0.25">
      <c r="A76" s="24"/>
    </row>
    <row r="77" spans="1:1" x14ac:dyDescent="0.25">
      <c r="A77" s="24"/>
    </row>
    <row r="78" spans="1:1" x14ac:dyDescent="0.25">
      <c r="A78" s="24"/>
    </row>
    <row r="79" spans="1:1" x14ac:dyDescent="0.25">
      <c r="A79" s="24"/>
    </row>
    <row r="80" spans="1:1" x14ac:dyDescent="0.25">
      <c r="A80" s="24"/>
    </row>
    <row r="81" spans="1:1" x14ac:dyDescent="0.25">
      <c r="A81" s="24"/>
    </row>
    <row r="82" spans="1: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10">
    <mergeCell ref="A10:B10"/>
    <mergeCell ref="A1:M1"/>
    <mergeCell ref="A2:M2"/>
    <mergeCell ref="A3:M3"/>
    <mergeCell ref="A9:B9"/>
    <mergeCell ref="A4:M4"/>
    <mergeCell ref="A5:M5"/>
    <mergeCell ref="A6:M6"/>
    <mergeCell ref="A7:M7"/>
    <mergeCell ref="A8:M8"/>
  </mergeCells>
  <phoneticPr fontId="1" type="noConversion"/>
  <printOptions horizontalCentered="1"/>
  <pageMargins left="0" right="0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>
    <tabColor indexed="15"/>
  </sheetPr>
  <dimension ref="A1:W101"/>
  <sheetViews>
    <sheetView view="pageBreakPreview" zoomScale="70" zoomScaleNormal="80" zoomScaleSheetLayoutView="70" workbookViewId="0">
      <selection activeCell="M33" sqref="M33"/>
    </sheetView>
  </sheetViews>
  <sheetFormatPr defaultColWidth="8.33203125" defaultRowHeight="13.2" outlineLevelCol="1" x14ac:dyDescent="0.25"/>
  <cols>
    <col min="1" max="1" width="6.33203125" style="29" customWidth="1"/>
    <col min="2" max="2" width="23.6640625" style="8" customWidth="1"/>
    <col min="3" max="3" width="9.33203125" style="12" bestFit="1" customWidth="1"/>
    <col min="4" max="4" width="7.44140625" style="12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15" style="8" hidden="1" customWidth="1" outlineLevel="1"/>
    <col min="9" max="9" width="8.88671875" style="12" customWidth="1" collapsed="1"/>
    <col min="10" max="10" width="10.5546875" style="8" customWidth="1"/>
    <col min="11" max="11" width="8.44140625" style="16" customWidth="1"/>
    <col min="12" max="12" width="31.44140625" style="8" customWidth="1"/>
    <col min="13" max="23" width="8.33203125" style="8" outlineLevel="1"/>
    <col min="24" max="16384" width="8.33203125" style="8"/>
  </cols>
  <sheetData>
    <row r="1" spans="1:2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S1" s="9"/>
      <c r="T1" s="9"/>
      <c r="U1" s="10"/>
    </row>
    <row r="2" spans="1:2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S2" s="9"/>
      <c r="T2" s="9"/>
      <c r="U2" s="10"/>
    </row>
    <row r="3" spans="1:2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S3" s="9"/>
      <c r="T3" s="9"/>
      <c r="U3" s="10"/>
    </row>
    <row r="4" spans="1:2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S4" s="9"/>
      <c r="T4" s="9"/>
      <c r="U4" s="10"/>
    </row>
    <row r="5" spans="1:2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S5" s="9"/>
      <c r="T5" s="9"/>
      <c r="U5" s="10"/>
    </row>
    <row r="6" spans="1:2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51"/>
      <c r="S6" s="9"/>
      <c r="T6" s="9"/>
      <c r="U6" s="10"/>
    </row>
    <row r="7" spans="1:2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51"/>
      <c r="S7" s="9"/>
      <c r="T7" s="9"/>
      <c r="U7" s="10"/>
    </row>
    <row r="8" spans="1:23" ht="15.6" x14ac:dyDescent="0.25">
      <c r="A8" s="332" t="s">
        <v>238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51"/>
      <c r="S8" s="9"/>
      <c r="T8" s="9"/>
      <c r="U8" s="10"/>
    </row>
    <row r="9" spans="1:23" ht="12.75" customHeight="1" x14ac:dyDescent="0.25">
      <c r="A9" s="323" t="s">
        <v>221</v>
      </c>
      <c r="B9" s="323"/>
      <c r="D9" s="13"/>
      <c r="E9" s="14"/>
      <c r="F9" s="330"/>
      <c r="G9" s="330"/>
      <c r="H9" s="15"/>
      <c r="I9" s="331"/>
      <c r="J9" s="331"/>
      <c r="S9" s="9"/>
      <c r="T9" s="9"/>
      <c r="U9" s="10"/>
    </row>
    <row r="10" spans="1:23" ht="12.75" customHeight="1" x14ac:dyDescent="0.25">
      <c r="A10" s="323" t="s">
        <v>236</v>
      </c>
      <c r="B10" s="323"/>
      <c r="D10" s="13"/>
      <c r="E10" s="14"/>
      <c r="F10" s="329"/>
      <c r="G10" s="329"/>
      <c r="H10" s="13"/>
      <c r="I10" s="20"/>
      <c r="J10" s="20"/>
      <c r="K10" s="52"/>
      <c r="L10" s="20" t="str">
        <f>d_5</f>
        <v>г. Сочи, ул. Бзугу 2, ст. им. Славы Метревели</v>
      </c>
      <c r="S10" s="9"/>
      <c r="T10" s="9"/>
      <c r="U10" s="10"/>
    </row>
    <row r="11" spans="1:23" ht="13.95" customHeight="1" thickBot="1" x14ac:dyDescent="0.3">
      <c r="A11" s="19" t="s">
        <v>210</v>
      </c>
      <c r="D11" s="329"/>
      <c r="E11" s="329"/>
      <c r="G11" s="63"/>
      <c r="H11" s="13"/>
      <c r="I11" s="162" t="s">
        <v>70</v>
      </c>
      <c r="J11" s="20" t="str">
        <f>d_2</f>
        <v>29.05.2019г.</v>
      </c>
      <c r="K11" s="52">
        <v>0.35416666666666669</v>
      </c>
      <c r="L11" s="19" t="str">
        <f>d_6</f>
        <v>t° +17 вл. 91%</v>
      </c>
      <c r="M11" s="8" t="s">
        <v>14</v>
      </c>
      <c r="O11" s="21" t="s">
        <v>105</v>
      </c>
      <c r="P11" s="21" t="s">
        <v>106</v>
      </c>
      <c r="Q11" s="21" t="s">
        <v>107</v>
      </c>
      <c r="R11" s="21">
        <v>1</v>
      </c>
      <c r="S11" s="21">
        <v>2</v>
      </c>
      <c r="T11" s="21" t="s">
        <v>44</v>
      </c>
      <c r="U11" s="21" t="s">
        <v>108</v>
      </c>
      <c r="V11" s="21" t="s">
        <v>109</v>
      </c>
      <c r="W11" s="21" t="s">
        <v>110</v>
      </c>
    </row>
    <row r="12" spans="1:23" ht="28.95" customHeight="1" thickBot="1" x14ac:dyDescent="0.3">
      <c r="A12" s="40" t="s">
        <v>9</v>
      </c>
      <c r="B12" s="41" t="s">
        <v>58</v>
      </c>
      <c r="C12" s="41" t="s">
        <v>17</v>
      </c>
      <c r="D12" s="41" t="s">
        <v>10</v>
      </c>
      <c r="E12" s="41" t="s">
        <v>90</v>
      </c>
      <c r="F12" s="42" t="s">
        <v>94</v>
      </c>
      <c r="G12" s="43" t="s">
        <v>148</v>
      </c>
      <c r="H12" s="60"/>
      <c r="I12" s="42" t="s">
        <v>18</v>
      </c>
      <c r="J12" s="45" t="s">
        <v>145</v>
      </c>
      <c r="K12" s="45" t="s">
        <v>13</v>
      </c>
      <c r="L12" s="47" t="s">
        <v>146</v>
      </c>
      <c r="O12" s="145">
        <v>94224</v>
      </c>
      <c r="P12" s="145">
        <v>101824</v>
      </c>
      <c r="Q12" s="146">
        <v>105024</v>
      </c>
      <c r="R12" s="146">
        <v>113624</v>
      </c>
      <c r="S12" s="146">
        <v>123624</v>
      </c>
      <c r="T12" s="146">
        <v>134524</v>
      </c>
      <c r="U12" s="69"/>
      <c r="V12" s="69"/>
      <c r="W12" s="70"/>
    </row>
    <row r="13" spans="1:23" x14ac:dyDescent="0.25">
      <c r="A13" s="35" t="s">
        <v>42</v>
      </c>
      <c r="B13" s="23" t="e">
        <f>VLOOKUP($M13,УЧАСТНИКИ!$A$2:$L$1099,3,FALSE)</f>
        <v>#N/A</v>
      </c>
      <c r="C13" s="24" t="e">
        <f>VLOOKUP($M13,УЧАСТНИКИ!$A$2:$L$1099,4,FALSE)</f>
        <v>#N/A</v>
      </c>
      <c r="D13" s="24" t="e">
        <f>VLOOKUP($M13,УЧАСТНИКИ!$A$2:$L$1099,8,FALSE)</f>
        <v>#N/A</v>
      </c>
      <c r="E13" s="23" t="e">
        <f>VLOOKUP($M13,УЧАСТНИКИ!$A$2:$L$1099,5,FALSE)</f>
        <v>#N/A</v>
      </c>
      <c r="F13" s="24" t="e">
        <f>VLOOKUP($M13,УЧАСТНИКИ!$A$2:$L$1099,7,FALSE)</f>
        <v>#N/A</v>
      </c>
      <c r="G13" s="25" t="e">
        <f>VLOOKUP($M13,УЧАСТНИКИ!$A$2:$L$1099,11,FALSE)</f>
        <v>#N/A</v>
      </c>
      <c r="H13" s="38">
        <v>258963</v>
      </c>
      <c r="I13" s="11" t="str">
        <f>IF(H13=0,0,CONCATENATE(MID(H13,1,2),":",MID(H13,3,2),",",MID(H13,5,2)))</f>
        <v>25:89,63</v>
      </c>
      <c r="J13" s="27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б/р</v>
      </c>
      <c r="K13" s="25" t="e">
        <f>VLOOKUP($M13,УЧАСТНИКИ!$A$2:$L$1099,9,FALSE)</f>
        <v>#N/A</v>
      </c>
      <c r="L13" s="23" t="e">
        <f>VLOOKUP($M13,УЧАСТНИКИ!$A$2:$L$1099,10,FALSE)</f>
        <v>#N/A</v>
      </c>
      <c r="M13" s="8" t="s">
        <v>101</v>
      </c>
    </row>
    <row r="14" spans="1:23" x14ac:dyDescent="0.25">
      <c r="A14" s="35" t="s">
        <v>43</v>
      </c>
      <c r="B14" s="23" t="e">
        <f>VLOOKUP($M14,УЧАСТНИКИ!$A$2:$L$1099,3,FALSE)</f>
        <v>#N/A</v>
      </c>
      <c r="C14" s="24" t="e">
        <f>VLOOKUP($M14,УЧАСТНИКИ!$A$2:$L$1099,4,FALSE)</f>
        <v>#N/A</v>
      </c>
      <c r="D14" s="24" t="e">
        <f>VLOOKUP($M14,УЧАСТНИКИ!$A$2:$L$1099,8,FALSE)</f>
        <v>#N/A</v>
      </c>
      <c r="E14" s="23" t="e">
        <f>VLOOKUP($M14,УЧАСТНИКИ!$A$2:$L$1099,5,FALSE)</f>
        <v>#N/A</v>
      </c>
      <c r="F14" s="24" t="e">
        <f>VLOOKUP($M14,УЧАСТНИКИ!$A$2:$L$1099,7,FALSE)</f>
        <v>#N/A</v>
      </c>
      <c r="G14" s="25" t="e">
        <f>VLOOKUP($M14,УЧАСТНИКИ!$A$2:$L$1099,11,FALSE)</f>
        <v>#N/A</v>
      </c>
      <c r="H14" s="26"/>
      <c r="I14" s="11">
        <f t="shared" ref="I14:I32" si="0">IF(H14=0,0,CONCATENATE(MID(H14,1,2),":",MID(H14,3,2),",",MID(H14,5,2)))</f>
        <v>0</v>
      </c>
      <c r="J14" s="27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МСМК</v>
      </c>
      <c r="K14" s="25" t="e">
        <f>VLOOKUP($M14,УЧАСТНИКИ!$A$2:$L$1099,9,FALSE)</f>
        <v>#N/A</v>
      </c>
      <c r="L14" s="23" t="e">
        <f>VLOOKUP($M14,УЧАСТНИКИ!$A$2:$L$1099,10,FALSE)</f>
        <v>#N/A</v>
      </c>
    </row>
    <row r="15" spans="1:23" x14ac:dyDescent="0.25">
      <c r="A15" s="35" t="s">
        <v>44</v>
      </c>
      <c r="B15" s="23" t="e">
        <f>VLOOKUP($M15,УЧАСТНИКИ!$A$2:$L$1099,3,FALSE)</f>
        <v>#N/A</v>
      </c>
      <c r="C15" s="24" t="e">
        <f>VLOOKUP($M15,УЧАСТНИКИ!$A$2:$L$1099,4,FALSE)</f>
        <v>#N/A</v>
      </c>
      <c r="D15" s="24" t="e">
        <f>VLOOKUP($M15,УЧАСТНИКИ!$A$2:$L$1099,8,FALSE)</f>
        <v>#N/A</v>
      </c>
      <c r="E15" s="23" t="e">
        <f>VLOOKUP($M15,УЧАСТНИКИ!$A$2:$L$1099,5,FALSE)</f>
        <v>#N/A</v>
      </c>
      <c r="F15" s="24" t="e">
        <f>VLOOKUP($M15,УЧАСТНИКИ!$A$2:$L$1099,7,FALSE)</f>
        <v>#N/A</v>
      </c>
      <c r="G15" s="25" t="e">
        <f>VLOOKUP($M15,УЧАСТНИКИ!$A$2:$L$1099,11,FALSE)</f>
        <v>#N/A</v>
      </c>
      <c r="H15" s="26"/>
      <c r="I15" s="11">
        <f t="shared" si="0"/>
        <v>0</v>
      </c>
      <c r="J15" s="27" t="str">
        <f t="shared" si="1"/>
        <v>МСМК</v>
      </c>
      <c r="K15" s="25" t="e">
        <f>VLOOKUP($M15,УЧАСТНИКИ!$A$2:$L$1099,9,FALSE)</f>
        <v>#N/A</v>
      </c>
      <c r="L15" s="23" t="e">
        <f>VLOOKUP($M15,УЧАСТНИКИ!$A$2:$L$1099,10,FALSE)</f>
        <v>#N/A</v>
      </c>
    </row>
    <row r="16" spans="1:23" x14ac:dyDescent="0.25">
      <c r="A16" s="35" t="s">
        <v>45</v>
      </c>
      <c r="B16" s="23" t="e">
        <f>VLOOKUP($M16,УЧАСТНИКИ!$A$2:$L$1099,3,FALSE)</f>
        <v>#N/A</v>
      </c>
      <c r="C16" s="24" t="e">
        <f>VLOOKUP($M16,УЧАСТНИКИ!$A$2:$L$1099,4,FALSE)</f>
        <v>#N/A</v>
      </c>
      <c r="D16" s="24" t="e">
        <f>VLOOKUP($M16,УЧАСТНИКИ!$A$2:$L$1099,8,FALSE)</f>
        <v>#N/A</v>
      </c>
      <c r="E16" s="23" t="e">
        <f>VLOOKUP($M16,УЧАСТНИКИ!$A$2:$L$1099,5,FALSE)</f>
        <v>#N/A</v>
      </c>
      <c r="F16" s="24" t="e">
        <f>VLOOKUP($M16,УЧАСТНИКИ!$A$2:$L$1099,7,FALSE)</f>
        <v>#N/A</v>
      </c>
      <c r="G16" s="25" t="e">
        <f>VLOOKUP($M16,УЧАСТНИКИ!$A$2:$L$1099,11,FALSE)</f>
        <v>#N/A</v>
      </c>
      <c r="H16" s="26"/>
      <c r="I16" s="11">
        <f t="shared" si="0"/>
        <v>0</v>
      </c>
      <c r="J16" s="27" t="str">
        <f t="shared" si="1"/>
        <v>МСМК</v>
      </c>
      <c r="K16" s="25" t="e">
        <f>VLOOKUP($M16,УЧАСТНИКИ!$A$2:$L$1099,9,FALSE)</f>
        <v>#N/A</v>
      </c>
      <c r="L16" s="23" t="e">
        <f>VLOOKUP($M16,УЧАСТНИКИ!$A$2:$L$1099,10,FALSE)</f>
        <v>#N/A</v>
      </c>
      <c r="M16" s="28"/>
    </row>
    <row r="17" spans="1:13" x14ac:dyDescent="0.25">
      <c r="A17" s="35" t="s">
        <v>46</v>
      </c>
      <c r="B17" s="23" t="e">
        <f>VLOOKUP($M17,УЧАСТНИКИ!$A$2:$L$1099,3,FALSE)</f>
        <v>#N/A</v>
      </c>
      <c r="C17" s="24" t="e">
        <f>VLOOKUP($M17,УЧАСТНИКИ!$A$2:$L$1099,4,FALSE)</f>
        <v>#N/A</v>
      </c>
      <c r="D17" s="24" t="e">
        <f>VLOOKUP($M17,УЧАСТНИКИ!$A$2:$L$1099,8,FALSE)</f>
        <v>#N/A</v>
      </c>
      <c r="E17" s="23" t="e">
        <f>VLOOKUP($M17,УЧАСТНИКИ!$A$2:$L$1099,5,FALSE)</f>
        <v>#N/A</v>
      </c>
      <c r="F17" s="24" t="e">
        <f>VLOOKUP($M17,УЧАСТНИКИ!$A$2:$L$1099,7,FALSE)</f>
        <v>#N/A</v>
      </c>
      <c r="G17" s="25" t="e">
        <f>VLOOKUP($M17,УЧАСТНИКИ!$A$2:$L$1099,11,FALSE)</f>
        <v>#N/A</v>
      </c>
      <c r="H17" s="26"/>
      <c r="I17" s="11">
        <f t="shared" si="0"/>
        <v>0</v>
      </c>
      <c r="J17" s="27" t="str">
        <f t="shared" si="1"/>
        <v>МСМК</v>
      </c>
      <c r="K17" s="25" t="e">
        <f>VLOOKUP($M17,УЧАСТНИКИ!$A$2:$L$1099,9,FALSE)</f>
        <v>#N/A</v>
      </c>
      <c r="L17" s="23" t="e">
        <f>VLOOKUP($M17,УЧАСТНИКИ!$A$2:$L$1099,10,FALSE)</f>
        <v>#N/A</v>
      </c>
      <c r="M17" s="28"/>
    </row>
    <row r="18" spans="1:13" x14ac:dyDescent="0.25">
      <c r="A18" s="35" t="s">
        <v>47</v>
      </c>
      <c r="B18" s="23" t="e">
        <f>VLOOKUP($M18,УЧАСТНИКИ!$A$2:$L$1099,3,FALSE)</f>
        <v>#N/A</v>
      </c>
      <c r="C18" s="24" t="e">
        <f>VLOOKUP($M18,УЧАСТНИКИ!$A$2:$L$1099,4,FALSE)</f>
        <v>#N/A</v>
      </c>
      <c r="D18" s="24" t="e">
        <f>VLOOKUP($M18,УЧАСТНИКИ!$A$2:$L$1099,8,FALSE)</f>
        <v>#N/A</v>
      </c>
      <c r="E18" s="23" t="e">
        <f>VLOOKUP($M18,УЧАСТНИКИ!$A$2:$L$1099,5,FALSE)</f>
        <v>#N/A</v>
      </c>
      <c r="F18" s="24" t="e">
        <f>VLOOKUP($M18,УЧАСТНИКИ!$A$2:$L$1099,7,FALSE)</f>
        <v>#N/A</v>
      </c>
      <c r="G18" s="25" t="e">
        <f>VLOOKUP($M18,УЧАСТНИКИ!$A$2:$L$1099,11,FALSE)</f>
        <v>#N/A</v>
      </c>
      <c r="H18" s="26"/>
      <c r="I18" s="11">
        <f t="shared" si="0"/>
        <v>0</v>
      </c>
      <c r="J18" s="27" t="str">
        <f t="shared" si="1"/>
        <v>МСМК</v>
      </c>
      <c r="K18" s="25" t="e">
        <f>VLOOKUP($M18,УЧАСТНИКИ!$A$2:$L$1099,9,FALSE)</f>
        <v>#N/A</v>
      </c>
      <c r="L18" s="23" t="e">
        <f>VLOOKUP($M18,УЧАСТНИКИ!$A$2:$L$1099,10,FALSE)</f>
        <v>#N/A</v>
      </c>
      <c r="M18" s="28"/>
    </row>
    <row r="19" spans="1:13" x14ac:dyDescent="0.25">
      <c r="A19" s="35" t="s">
        <v>48</v>
      </c>
      <c r="B19" s="23" t="e">
        <f>VLOOKUP($M19,УЧАСТНИКИ!$A$2:$L$1099,3,FALSE)</f>
        <v>#N/A</v>
      </c>
      <c r="C19" s="24" t="e">
        <f>VLOOKUP($M19,УЧАСТНИКИ!$A$2:$L$1099,4,FALSE)</f>
        <v>#N/A</v>
      </c>
      <c r="D19" s="24" t="e">
        <f>VLOOKUP($M19,УЧАСТНИКИ!$A$2:$L$1099,8,FALSE)</f>
        <v>#N/A</v>
      </c>
      <c r="E19" s="23" t="e">
        <f>VLOOKUP($M19,УЧАСТНИКИ!$A$2:$L$1099,5,FALSE)</f>
        <v>#N/A</v>
      </c>
      <c r="F19" s="24" t="e">
        <f>VLOOKUP($M19,УЧАСТНИКИ!$A$2:$L$1099,7,FALSE)</f>
        <v>#N/A</v>
      </c>
      <c r="G19" s="25" t="e">
        <f>VLOOKUP($M19,УЧАСТНИКИ!$A$2:$L$1099,11,FALSE)</f>
        <v>#N/A</v>
      </c>
      <c r="H19" s="26"/>
      <c r="I19" s="11">
        <f t="shared" si="0"/>
        <v>0</v>
      </c>
      <c r="J19" s="27" t="str">
        <f t="shared" si="1"/>
        <v>МСМК</v>
      </c>
      <c r="K19" s="25" t="e">
        <f>VLOOKUP($M19,УЧАСТНИКИ!$A$2:$L$1099,9,FALSE)</f>
        <v>#N/A</v>
      </c>
      <c r="L19" s="23" t="e">
        <f>VLOOKUP($M19,УЧАСТНИКИ!$A$2:$L$1099,10,FALSE)</f>
        <v>#N/A</v>
      </c>
      <c r="M19" s="28"/>
    </row>
    <row r="20" spans="1:13" x14ac:dyDescent="0.25">
      <c r="A20" s="35" t="s">
        <v>71</v>
      </c>
      <c r="B20" s="23" t="e">
        <f>VLOOKUP($M20,УЧАСТНИКИ!$A$2:$L$1099,3,FALSE)</f>
        <v>#N/A</v>
      </c>
      <c r="C20" s="24" t="e">
        <f>VLOOKUP($M20,УЧАСТНИКИ!$A$2:$L$1099,4,FALSE)</f>
        <v>#N/A</v>
      </c>
      <c r="D20" s="24" t="e">
        <f>VLOOKUP($M20,УЧАСТНИКИ!$A$2:$L$1099,8,FALSE)</f>
        <v>#N/A</v>
      </c>
      <c r="E20" s="23" t="e">
        <f>VLOOKUP($M20,УЧАСТНИКИ!$A$2:$L$1099,5,FALSE)</f>
        <v>#N/A</v>
      </c>
      <c r="F20" s="24" t="e">
        <f>VLOOKUP($M20,УЧАСТНИКИ!$A$2:$L$1099,7,FALSE)</f>
        <v>#N/A</v>
      </c>
      <c r="G20" s="25" t="e">
        <f>VLOOKUP($M20,УЧАСТНИКИ!$A$2:$L$1099,11,FALSE)</f>
        <v>#N/A</v>
      </c>
      <c r="H20" s="26"/>
      <c r="I20" s="11">
        <f t="shared" si="0"/>
        <v>0</v>
      </c>
      <c r="J20" s="27" t="str">
        <f t="shared" si="1"/>
        <v>МСМК</v>
      </c>
      <c r="K20" s="25" t="e">
        <f>VLOOKUP($M20,УЧАСТНИКИ!$A$2:$L$1099,9,FALSE)</f>
        <v>#N/A</v>
      </c>
      <c r="L20" s="23" t="e">
        <f>VLOOKUP($M20,УЧАСТНИКИ!$A$2:$L$1099,10,FALSE)</f>
        <v>#N/A</v>
      </c>
      <c r="M20" s="28"/>
    </row>
    <row r="21" spans="1:13" x14ac:dyDescent="0.25">
      <c r="A21" s="35" t="s">
        <v>78</v>
      </c>
      <c r="B21" s="23" t="e">
        <f>VLOOKUP($M21,УЧАСТНИКИ!$A$2:$L$1099,3,FALSE)</f>
        <v>#N/A</v>
      </c>
      <c r="C21" s="24" t="e">
        <f>VLOOKUP($M21,УЧАСТНИКИ!$A$2:$L$1099,4,FALSE)</f>
        <v>#N/A</v>
      </c>
      <c r="D21" s="24" t="e">
        <f>VLOOKUP($M21,УЧАСТНИКИ!$A$2:$L$1099,8,FALSE)</f>
        <v>#N/A</v>
      </c>
      <c r="E21" s="23" t="e">
        <f>VLOOKUP($M21,УЧАСТНИКИ!$A$2:$L$1099,5,FALSE)</f>
        <v>#N/A</v>
      </c>
      <c r="F21" s="24" t="e">
        <f>VLOOKUP($M21,УЧАСТНИКИ!$A$2:$L$1099,7,FALSE)</f>
        <v>#N/A</v>
      </c>
      <c r="G21" s="25" t="e">
        <f>VLOOKUP($M21,УЧАСТНИКИ!$A$2:$L$1099,11,FALSE)</f>
        <v>#N/A</v>
      </c>
      <c r="H21" s="26"/>
      <c r="I21" s="11">
        <f t="shared" si="0"/>
        <v>0</v>
      </c>
      <c r="J21" s="27" t="str">
        <f t="shared" si="1"/>
        <v>МСМК</v>
      </c>
      <c r="K21" s="25" t="e">
        <f>VLOOKUP($M21,УЧАСТНИКИ!$A$2:$L$1099,9,FALSE)</f>
        <v>#N/A</v>
      </c>
      <c r="L21" s="23" t="e">
        <f>VLOOKUP($M21,УЧАСТНИКИ!$A$2:$L$1099,10,FALSE)</f>
        <v>#N/A</v>
      </c>
    </row>
    <row r="22" spans="1:13" x14ac:dyDescent="0.25">
      <c r="A22" s="35" t="s">
        <v>77</v>
      </c>
      <c r="B22" s="23" t="e">
        <f>VLOOKUP($M22,УЧАСТНИКИ!$A$2:$L$1099,3,FALSE)</f>
        <v>#N/A</v>
      </c>
      <c r="C22" s="24" t="e">
        <f>VLOOKUP($M22,УЧАСТНИКИ!$A$2:$L$1099,4,FALSE)</f>
        <v>#N/A</v>
      </c>
      <c r="D22" s="24" t="e">
        <f>VLOOKUP($M22,УЧАСТНИКИ!$A$2:$L$1099,8,FALSE)</f>
        <v>#N/A</v>
      </c>
      <c r="E22" s="23" t="e">
        <f>VLOOKUP($M22,УЧАСТНИКИ!$A$2:$L$1099,5,FALSE)</f>
        <v>#N/A</v>
      </c>
      <c r="F22" s="24" t="e">
        <f>VLOOKUP($M22,УЧАСТНИКИ!$A$2:$L$1099,7,FALSE)</f>
        <v>#N/A</v>
      </c>
      <c r="G22" s="25" t="e">
        <f>VLOOKUP($M22,УЧАСТНИКИ!$A$2:$L$1099,11,FALSE)</f>
        <v>#N/A</v>
      </c>
      <c r="H22" s="26"/>
      <c r="I22" s="11">
        <f t="shared" si="0"/>
        <v>0</v>
      </c>
      <c r="J22" s="27" t="str">
        <f t="shared" si="1"/>
        <v>МСМК</v>
      </c>
      <c r="K22" s="25" t="e">
        <f>VLOOKUP($M22,УЧАСТНИКИ!$A$2:$L$1099,9,FALSE)</f>
        <v>#N/A</v>
      </c>
      <c r="L22" s="23" t="e">
        <f>VLOOKUP($M22,УЧАСТНИКИ!$A$2:$L$1099,10,FALSE)</f>
        <v>#N/A</v>
      </c>
    </row>
    <row r="23" spans="1:13" x14ac:dyDescent="0.25">
      <c r="A23" s="35" t="s">
        <v>76</v>
      </c>
      <c r="B23" s="23" t="e">
        <f>VLOOKUP($M23,УЧАСТНИКИ!$A$2:$L$1099,3,FALSE)</f>
        <v>#N/A</v>
      </c>
      <c r="C23" s="24" t="e">
        <f>VLOOKUP($M23,УЧАСТНИКИ!$A$2:$L$1099,4,FALSE)</f>
        <v>#N/A</v>
      </c>
      <c r="D23" s="24" t="e">
        <f>VLOOKUP($M23,УЧАСТНИКИ!$A$2:$L$1099,8,FALSE)</f>
        <v>#N/A</v>
      </c>
      <c r="E23" s="23" t="e">
        <f>VLOOKUP($M23,УЧАСТНИКИ!$A$2:$L$1099,5,FALSE)</f>
        <v>#N/A</v>
      </c>
      <c r="F23" s="24" t="e">
        <f>VLOOKUP($M23,УЧАСТНИКИ!$A$2:$L$1099,7,FALSE)</f>
        <v>#N/A</v>
      </c>
      <c r="G23" s="25" t="e">
        <f>VLOOKUP($M23,УЧАСТНИКИ!$A$2:$L$1099,11,FALSE)</f>
        <v>#N/A</v>
      </c>
      <c r="H23" s="26"/>
      <c r="I23" s="11">
        <f t="shared" si="0"/>
        <v>0</v>
      </c>
      <c r="J23" s="27" t="str">
        <f t="shared" si="1"/>
        <v>МСМК</v>
      </c>
      <c r="K23" s="25" t="e">
        <f>VLOOKUP($M23,УЧАСТНИКИ!$A$2:$L$1099,9,FALSE)</f>
        <v>#N/A</v>
      </c>
      <c r="L23" s="23" t="e">
        <f>VLOOKUP($M23,УЧАСТНИКИ!$A$2:$L$1099,10,FALSE)</f>
        <v>#N/A</v>
      </c>
    </row>
    <row r="24" spans="1:13" x14ac:dyDescent="0.25">
      <c r="A24" s="35" t="s">
        <v>75</v>
      </c>
      <c r="B24" s="23" t="e">
        <f>VLOOKUP($M24,УЧАСТНИКИ!$A$2:$L$1099,3,FALSE)</f>
        <v>#N/A</v>
      </c>
      <c r="C24" s="24" t="e">
        <f>VLOOKUP($M24,УЧАСТНИКИ!$A$2:$L$1099,4,FALSE)</f>
        <v>#N/A</v>
      </c>
      <c r="D24" s="24" t="e">
        <f>VLOOKUP($M24,УЧАСТНИКИ!$A$2:$L$1099,8,FALSE)</f>
        <v>#N/A</v>
      </c>
      <c r="E24" s="23" t="e">
        <f>VLOOKUP($M24,УЧАСТНИКИ!$A$2:$L$1099,5,FALSE)</f>
        <v>#N/A</v>
      </c>
      <c r="F24" s="24" t="e">
        <f>VLOOKUP($M24,УЧАСТНИКИ!$A$2:$L$1099,7,FALSE)</f>
        <v>#N/A</v>
      </c>
      <c r="G24" s="25" t="e">
        <f>VLOOKUP($M24,УЧАСТНИКИ!$A$2:$L$1099,11,FALSE)</f>
        <v>#N/A</v>
      </c>
      <c r="H24" s="26"/>
      <c r="I24" s="11">
        <f t="shared" si="0"/>
        <v>0</v>
      </c>
      <c r="J24" s="27" t="str">
        <f t="shared" si="1"/>
        <v>МСМК</v>
      </c>
      <c r="K24" s="25" t="e">
        <f>VLOOKUP($M24,УЧАСТНИКИ!$A$2:$L$1099,9,FALSE)</f>
        <v>#N/A</v>
      </c>
      <c r="L24" s="23" t="e">
        <f>VLOOKUP($M24,УЧАСТНИКИ!$A$2:$L$1099,10,FALSE)</f>
        <v>#N/A</v>
      </c>
    </row>
    <row r="25" spans="1:13" x14ac:dyDescent="0.25">
      <c r="A25" s="35" t="s">
        <v>74</v>
      </c>
      <c r="B25" s="23" t="e">
        <f>VLOOKUP($M25,УЧАСТНИКИ!$A$2:$L$1099,3,FALSE)</f>
        <v>#N/A</v>
      </c>
      <c r="C25" s="24" t="e">
        <f>VLOOKUP($M25,УЧАСТНИКИ!$A$2:$L$1099,4,FALSE)</f>
        <v>#N/A</v>
      </c>
      <c r="D25" s="24" t="e">
        <f>VLOOKUP($M25,УЧАСТНИКИ!$A$2:$L$1099,8,FALSE)</f>
        <v>#N/A</v>
      </c>
      <c r="E25" s="23" t="e">
        <f>VLOOKUP($M25,УЧАСТНИКИ!$A$2:$L$1099,5,FALSE)</f>
        <v>#N/A</v>
      </c>
      <c r="F25" s="24" t="e">
        <f>VLOOKUP($M25,УЧАСТНИКИ!$A$2:$L$1099,7,FALSE)</f>
        <v>#N/A</v>
      </c>
      <c r="G25" s="25" t="e">
        <f>VLOOKUP($M25,УЧАСТНИКИ!$A$2:$L$1099,11,FALSE)</f>
        <v>#N/A</v>
      </c>
      <c r="H25" s="26"/>
      <c r="I25" s="11">
        <f t="shared" si="0"/>
        <v>0</v>
      </c>
      <c r="J25" s="27" t="str">
        <f t="shared" si="1"/>
        <v>МСМК</v>
      </c>
      <c r="K25" s="25" t="e">
        <f>VLOOKUP($M25,УЧАСТНИКИ!$A$2:$L$1099,9,FALSE)</f>
        <v>#N/A</v>
      </c>
      <c r="L25" s="23" t="e">
        <f>VLOOKUP($M25,УЧАСТНИКИ!$A$2:$L$1099,10,FALSE)</f>
        <v>#N/A</v>
      </c>
    </row>
    <row r="26" spans="1:13" x14ac:dyDescent="0.25">
      <c r="A26" s="35" t="s">
        <v>73</v>
      </c>
      <c r="B26" s="23" t="e">
        <f>VLOOKUP($M26,УЧАСТНИКИ!$A$2:$L$1099,3,FALSE)</f>
        <v>#N/A</v>
      </c>
      <c r="C26" s="24" t="e">
        <f>VLOOKUP($M26,УЧАСТНИКИ!$A$2:$L$1099,4,FALSE)</f>
        <v>#N/A</v>
      </c>
      <c r="D26" s="24" t="e">
        <f>VLOOKUP($M26,УЧАСТНИКИ!$A$2:$L$1099,8,FALSE)</f>
        <v>#N/A</v>
      </c>
      <c r="E26" s="23" t="e">
        <f>VLOOKUP($M26,УЧАСТНИКИ!$A$2:$L$1099,5,FALSE)</f>
        <v>#N/A</v>
      </c>
      <c r="F26" s="24" t="e">
        <f>VLOOKUP($M26,УЧАСТНИКИ!$A$2:$L$1099,7,FALSE)</f>
        <v>#N/A</v>
      </c>
      <c r="G26" s="25" t="e">
        <f>VLOOKUP($M26,УЧАСТНИКИ!$A$2:$L$1099,11,FALSE)</f>
        <v>#N/A</v>
      </c>
      <c r="H26" s="26"/>
      <c r="I26" s="11">
        <f t="shared" si="0"/>
        <v>0</v>
      </c>
      <c r="J26" s="27" t="str">
        <f t="shared" si="1"/>
        <v>МСМК</v>
      </c>
      <c r="K26" s="25" t="e">
        <f>VLOOKUP($M26,УЧАСТНИКИ!$A$2:$L$1099,9,FALSE)</f>
        <v>#N/A</v>
      </c>
      <c r="L26" s="23" t="e">
        <f>VLOOKUP($M26,УЧАСТНИКИ!$A$2:$L$1099,10,FALSE)</f>
        <v>#N/A</v>
      </c>
    </row>
    <row r="27" spans="1:13" x14ac:dyDescent="0.25">
      <c r="A27" s="35" t="s">
        <v>72</v>
      </c>
      <c r="B27" s="23" t="e">
        <f>VLOOKUP($M27,УЧАСТНИКИ!$A$2:$L$1099,3,FALSE)</f>
        <v>#N/A</v>
      </c>
      <c r="C27" s="24" t="e">
        <f>VLOOKUP($M27,УЧАСТНИКИ!$A$2:$L$1099,4,FALSE)</f>
        <v>#N/A</v>
      </c>
      <c r="D27" s="24" t="e">
        <f>VLOOKUP($M27,УЧАСТНИКИ!$A$2:$L$1099,8,FALSE)</f>
        <v>#N/A</v>
      </c>
      <c r="E27" s="23" t="e">
        <f>VLOOKUP($M27,УЧАСТНИКИ!$A$2:$L$1099,5,FALSE)</f>
        <v>#N/A</v>
      </c>
      <c r="F27" s="24" t="e">
        <f>VLOOKUP($M27,УЧАСТНИКИ!$A$2:$L$1099,7,FALSE)</f>
        <v>#N/A</v>
      </c>
      <c r="G27" s="25" t="e">
        <f>VLOOKUP($M27,УЧАСТНИКИ!$A$2:$L$1099,11,FALSE)</f>
        <v>#N/A</v>
      </c>
      <c r="H27" s="26"/>
      <c r="I27" s="11">
        <f t="shared" si="0"/>
        <v>0</v>
      </c>
      <c r="J27" s="27" t="str">
        <f t="shared" si="1"/>
        <v>МСМК</v>
      </c>
      <c r="K27" s="25" t="e">
        <f>VLOOKUP($M27,УЧАСТНИКИ!$A$2:$L$1099,9,FALSE)</f>
        <v>#N/A</v>
      </c>
      <c r="L27" s="23" t="e">
        <f>VLOOKUP($M27,УЧАСТНИКИ!$A$2:$L$1099,10,FALSE)</f>
        <v>#N/A</v>
      </c>
    </row>
    <row r="28" spans="1:13" x14ac:dyDescent="0.25">
      <c r="A28" s="35" t="s">
        <v>79</v>
      </c>
      <c r="B28" s="23" t="e">
        <f>VLOOKUP($M28,УЧАСТНИКИ!$A$2:$L$1099,3,FALSE)</f>
        <v>#N/A</v>
      </c>
      <c r="C28" s="24" t="e">
        <f>VLOOKUP($M28,УЧАСТНИКИ!$A$2:$L$1099,4,FALSE)</f>
        <v>#N/A</v>
      </c>
      <c r="D28" s="24" t="e">
        <f>VLOOKUP($M28,УЧАСТНИКИ!$A$2:$L$1099,8,FALSE)</f>
        <v>#N/A</v>
      </c>
      <c r="E28" s="23" t="e">
        <f>VLOOKUP($M28,УЧАСТНИКИ!$A$2:$L$1099,5,FALSE)</f>
        <v>#N/A</v>
      </c>
      <c r="F28" s="24" t="e">
        <f>VLOOKUP($M28,УЧАСТНИКИ!$A$2:$L$1099,7,FALSE)</f>
        <v>#N/A</v>
      </c>
      <c r="G28" s="25" t="e">
        <f>VLOOKUP($M28,УЧАСТНИКИ!$A$2:$L$1099,11,FALSE)</f>
        <v>#N/A</v>
      </c>
      <c r="H28" s="26"/>
      <c r="I28" s="11">
        <f t="shared" si="0"/>
        <v>0</v>
      </c>
      <c r="J28" s="27" t="str">
        <f t="shared" si="1"/>
        <v>МСМК</v>
      </c>
      <c r="K28" s="25" t="e">
        <f>VLOOKUP($M28,УЧАСТНИКИ!$A$2:$L$1099,9,FALSE)</f>
        <v>#N/A</v>
      </c>
      <c r="L28" s="23" t="e">
        <f>VLOOKUP($M28,УЧАСТНИКИ!$A$2:$L$1099,10,FALSE)</f>
        <v>#N/A</v>
      </c>
    </row>
    <row r="29" spans="1:13" x14ac:dyDescent="0.25">
      <c r="A29" s="35" t="s">
        <v>80</v>
      </c>
      <c r="B29" s="23" t="e">
        <f>VLOOKUP($M29,УЧАСТНИКИ!$A$2:$L$1099,3,FALSE)</f>
        <v>#N/A</v>
      </c>
      <c r="C29" s="24" t="e">
        <f>VLOOKUP($M29,УЧАСТНИКИ!$A$2:$L$1099,4,FALSE)</f>
        <v>#N/A</v>
      </c>
      <c r="D29" s="24" t="e">
        <f>VLOOKUP($M29,УЧАСТНИКИ!$A$2:$L$1099,8,FALSE)</f>
        <v>#N/A</v>
      </c>
      <c r="E29" s="23" t="e">
        <f>VLOOKUP($M29,УЧАСТНИКИ!$A$2:$L$1099,5,FALSE)</f>
        <v>#N/A</v>
      </c>
      <c r="F29" s="24" t="e">
        <f>VLOOKUP($M29,УЧАСТНИКИ!$A$2:$L$1099,7,FALSE)</f>
        <v>#N/A</v>
      </c>
      <c r="G29" s="25" t="e">
        <f>VLOOKUP($M29,УЧАСТНИКИ!$A$2:$L$1099,11,FALSE)</f>
        <v>#N/A</v>
      </c>
      <c r="H29" s="26"/>
      <c r="I29" s="11">
        <f t="shared" si="0"/>
        <v>0</v>
      </c>
      <c r="J29" s="27" t="str">
        <f t="shared" si="1"/>
        <v>МСМК</v>
      </c>
      <c r="K29" s="25" t="e">
        <f>VLOOKUP($M29,УЧАСТНИКИ!$A$2:$L$1099,9,FALSE)</f>
        <v>#N/A</v>
      </c>
      <c r="L29" s="23" t="e">
        <f>VLOOKUP($M29,УЧАСТНИКИ!$A$2:$L$1099,10,FALSE)</f>
        <v>#N/A</v>
      </c>
    </row>
    <row r="30" spans="1:13" x14ac:dyDescent="0.25">
      <c r="A30" s="35" t="s">
        <v>81</v>
      </c>
      <c r="B30" s="23" t="e">
        <f>VLOOKUP($M30,УЧАСТНИКИ!$A$2:$L$1099,3,FALSE)</f>
        <v>#N/A</v>
      </c>
      <c r="C30" s="24" t="e">
        <f>VLOOKUP($M30,УЧАСТНИКИ!$A$2:$L$1099,4,FALSE)</f>
        <v>#N/A</v>
      </c>
      <c r="D30" s="24" t="e">
        <f>VLOOKUP($M30,УЧАСТНИКИ!$A$2:$L$1099,8,FALSE)</f>
        <v>#N/A</v>
      </c>
      <c r="E30" s="23" t="e">
        <f>VLOOKUP($M30,УЧАСТНИКИ!$A$2:$L$1099,5,FALSE)</f>
        <v>#N/A</v>
      </c>
      <c r="F30" s="24" t="e">
        <f>VLOOKUP($M30,УЧАСТНИКИ!$A$2:$L$1099,7,FALSE)</f>
        <v>#N/A</v>
      </c>
      <c r="G30" s="25" t="e">
        <f>VLOOKUP($M30,УЧАСТНИКИ!$A$2:$L$1099,11,FALSE)</f>
        <v>#N/A</v>
      </c>
      <c r="H30" s="26"/>
      <c r="I30" s="11">
        <f t="shared" si="0"/>
        <v>0</v>
      </c>
      <c r="J30" s="27" t="str">
        <f t="shared" si="1"/>
        <v>МСМК</v>
      </c>
      <c r="K30" s="25" t="e">
        <f>VLOOKUP($M30,УЧАСТНИКИ!$A$2:$L$1099,9,FALSE)</f>
        <v>#N/A</v>
      </c>
      <c r="L30" s="23" t="e">
        <f>VLOOKUP($M30,УЧАСТНИКИ!$A$2:$L$1099,10,FALSE)</f>
        <v>#N/A</v>
      </c>
    </row>
    <row r="31" spans="1:13" x14ac:dyDescent="0.25">
      <c r="A31" s="35" t="s">
        <v>82</v>
      </c>
      <c r="B31" s="23" t="e">
        <f>VLOOKUP($M31,УЧАСТНИКИ!$A$2:$L$1099,3,FALSE)</f>
        <v>#N/A</v>
      </c>
      <c r="C31" s="24" t="e">
        <f>VLOOKUP($M31,УЧАСТНИКИ!$A$2:$L$1099,4,FALSE)</f>
        <v>#N/A</v>
      </c>
      <c r="D31" s="24" t="e">
        <f>VLOOKUP($M31,УЧАСТНИКИ!$A$2:$L$1099,8,FALSE)</f>
        <v>#N/A</v>
      </c>
      <c r="E31" s="23" t="e">
        <f>VLOOKUP($M31,УЧАСТНИКИ!$A$2:$L$1099,5,FALSE)</f>
        <v>#N/A</v>
      </c>
      <c r="F31" s="24" t="e">
        <f>VLOOKUP($M31,УЧАСТНИКИ!$A$2:$L$1099,7,FALSE)</f>
        <v>#N/A</v>
      </c>
      <c r="G31" s="25" t="e">
        <f>VLOOKUP($M31,УЧАСТНИКИ!$A$2:$L$1099,11,FALSE)</f>
        <v>#N/A</v>
      </c>
      <c r="H31" s="26"/>
      <c r="I31" s="11">
        <f t="shared" si="0"/>
        <v>0</v>
      </c>
      <c r="J31" s="27" t="str">
        <f t="shared" si="1"/>
        <v>МСМК</v>
      </c>
      <c r="K31" s="25" t="e">
        <f>VLOOKUP($M31,УЧАСТНИКИ!$A$2:$L$1099,9,FALSE)</f>
        <v>#N/A</v>
      </c>
      <c r="L31" s="23" t="e">
        <f>VLOOKUP($M31,УЧАСТНИКИ!$A$2:$L$1099,10,FALSE)</f>
        <v>#N/A</v>
      </c>
    </row>
    <row r="32" spans="1:13" x14ac:dyDescent="0.25">
      <c r="A32" s="35" t="s">
        <v>83</v>
      </c>
      <c r="B32" s="23" t="e">
        <f>VLOOKUP($M32,УЧАСТНИКИ!$A$2:$L$1099,3,FALSE)</f>
        <v>#N/A</v>
      </c>
      <c r="C32" s="24" t="e">
        <f>VLOOKUP($M32,УЧАСТНИКИ!$A$2:$L$1099,4,FALSE)</f>
        <v>#N/A</v>
      </c>
      <c r="D32" s="24" t="e">
        <f>VLOOKUP($M32,УЧАСТНИКИ!$A$2:$L$1099,8,FALSE)</f>
        <v>#N/A</v>
      </c>
      <c r="E32" s="23" t="e">
        <f>VLOOKUP($M32,УЧАСТНИКИ!$A$2:$L$1099,5,FALSE)</f>
        <v>#N/A</v>
      </c>
      <c r="F32" s="24" t="e">
        <f>VLOOKUP($M32,УЧАСТНИКИ!$A$2:$L$1099,7,FALSE)</f>
        <v>#N/A</v>
      </c>
      <c r="G32" s="25" t="e">
        <f>VLOOKUP($M32,УЧАСТНИКИ!$A$2:$L$1099,11,FALSE)</f>
        <v>#N/A</v>
      </c>
      <c r="H32" s="26"/>
      <c r="I32" s="11">
        <f t="shared" si="0"/>
        <v>0</v>
      </c>
      <c r="J32" s="27" t="str">
        <f t="shared" si="1"/>
        <v>МСМК</v>
      </c>
      <c r="K32" s="25" t="e">
        <f>VLOOKUP($M32,УЧАСТНИКИ!$A$2:$L$1099,9,FALSE)</f>
        <v>#N/A</v>
      </c>
      <c r="L32" s="23" t="e">
        <f>VLOOKUP($M32,УЧАСТНИКИ!$A$2:$L$1099,10,FALSE)</f>
        <v>#N/A</v>
      </c>
    </row>
    <row r="33" spans="1:12" x14ac:dyDescent="0.25">
      <c r="A33" s="35" t="s">
        <v>84</v>
      </c>
      <c r="B33" s="23" t="e">
        <f>VLOOKUP($M33,УЧАСТНИКИ!$A$2:$L$1099,3,FALSE)</f>
        <v>#N/A</v>
      </c>
      <c r="C33" s="24" t="e">
        <f>VLOOKUP($M33,УЧАСТНИКИ!$A$2:$L$1099,4,FALSE)</f>
        <v>#N/A</v>
      </c>
      <c r="D33" s="24" t="e">
        <f>VLOOKUP($M33,УЧАСТНИКИ!$A$2:$L$1099,8,FALSE)</f>
        <v>#N/A</v>
      </c>
      <c r="E33" s="23" t="e">
        <f>VLOOKUP($M33,УЧАСТНИКИ!$A$2:$L$1099,5,FALSE)</f>
        <v>#N/A</v>
      </c>
      <c r="F33" s="24" t="e">
        <f>VLOOKUP($M33,УЧАСТНИКИ!$A$2:$L$1099,7,FALSE)</f>
        <v>#N/A</v>
      </c>
      <c r="G33" s="25" t="e">
        <f>VLOOKUP($M33,УЧАСТНИКИ!$A$2:$L$1099,11,FALSE)</f>
        <v>#N/A</v>
      </c>
      <c r="H33" s="26"/>
      <c r="I33" s="11">
        <f t="shared" ref="I33:I56" si="2">IF(H33=0,0,CONCATENATE(MID(H33,1,2),":",MID(H33,3,2),".",MID(H33,5,2)))</f>
        <v>0</v>
      </c>
      <c r="J33" s="27" t="str">
        <f t="shared" si="1"/>
        <v>МСМК</v>
      </c>
      <c r="K33" s="25" t="e">
        <f>VLOOKUP($M33,УЧАСТНИКИ!$A$2:$L$1099,9,FALSE)</f>
        <v>#N/A</v>
      </c>
      <c r="L33" s="23" t="e">
        <f>VLOOKUP($M33,УЧАСТНИКИ!$A$2:$L$1099,10,FALSE)</f>
        <v>#N/A</v>
      </c>
    </row>
    <row r="34" spans="1:12" x14ac:dyDescent="0.25">
      <c r="A34" s="35" t="s">
        <v>28</v>
      </c>
      <c r="B34" s="23" t="e">
        <f>VLOOKUP($M34,УЧАСТНИКИ!$A$2:$L$1099,3,FALSE)</f>
        <v>#N/A</v>
      </c>
      <c r="C34" s="24" t="e">
        <f>VLOOKUP($M34,УЧАСТНИКИ!$A$2:$L$1099,4,FALSE)</f>
        <v>#N/A</v>
      </c>
      <c r="D34" s="24" t="e">
        <f>VLOOKUP($M34,УЧАСТНИКИ!$A$2:$L$1099,8,FALSE)</f>
        <v>#N/A</v>
      </c>
      <c r="E34" s="23" t="e">
        <f>VLOOKUP($M34,УЧАСТНИКИ!$A$2:$L$1099,5,FALSE)</f>
        <v>#N/A</v>
      </c>
      <c r="F34" s="24" t="e">
        <f>VLOOKUP($M34,УЧАСТНИКИ!$A$2:$L$1099,7,FALSE)</f>
        <v>#N/A</v>
      </c>
      <c r="G34" s="25" t="e">
        <f>VLOOKUP($M34,УЧАСТНИКИ!$A$2:$L$1099,11,FALSE)</f>
        <v>#N/A</v>
      </c>
      <c r="H34" s="26"/>
      <c r="I34" s="11">
        <f t="shared" si="2"/>
        <v>0</v>
      </c>
      <c r="J34" s="27" t="str">
        <f t="shared" si="1"/>
        <v>МСМК</v>
      </c>
      <c r="K34" s="25" t="e">
        <f>VLOOKUP($M34,УЧАСТНИКИ!$A$2:$L$1099,9,FALSE)</f>
        <v>#N/A</v>
      </c>
      <c r="L34" s="23" t="e">
        <f>VLOOKUP($M34,УЧАСТНИКИ!$A$2:$L$1099,10,FALSE)</f>
        <v>#N/A</v>
      </c>
    </row>
    <row r="35" spans="1:12" x14ac:dyDescent="0.25">
      <c r="A35" s="35" t="s">
        <v>122</v>
      </c>
      <c r="B35" s="23" t="e">
        <f>VLOOKUP($M35,УЧАСТНИКИ!$A$2:$L$1099,3,FALSE)</f>
        <v>#N/A</v>
      </c>
      <c r="C35" s="24" t="e">
        <f>VLOOKUP($M35,УЧАСТНИКИ!$A$2:$L$1099,4,FALSE)</f>
        <v>#N/A</v>
      </c>
      <c r="D35" s="24" t="e">
        <f>VLOOKUP($M35,УЧАСТНИКИ!$A$2:$L$1099,8,FALSE)</f>
        <v>#N/A</v>
      </c>
      <c r="E35" s="23" t="e">
        <f>VLOOKUP($M35,УЧАСТНИКИ!$A$2:$L$1099,5,FALSE)</f>
        <v>#N/A</v>
      </c>
      <c r="F35" s="24" t="e">
        <f>VLOOKUP($M35,УЧАСТНИКИ!$A$2:$L$1099,7,FALSE)</f>
        <v>#N/A</v>
      </c>
      <c r="G35" s="25" t="e">
        <f>VLOOKUP($M35,УЧАСТНИКИ!$A$2:$L$1099,11,FALSE)</f>
        <v>#N/A</v>
      </c>
      <c r="H35" s="26"/>
      <c r="I35" s="11">
        <f t="shared" si="2"/>
        <v>0</v>
      </c>
      <c r="J35" s="27" t="str">
        <f t="shared" si="1"/>
        <v>МСМК</v>
      </c>
      <c r="K35" s="25" t="e">
        <f>VLOOKUP($M35,УЧАСТНИКИ!$A$2:$L$1099,9,FALSE)</f>
        <v>#N/A</v>
      </c>
      <c r="L35" s="23" t="e">
        <f>VLOOKUP($M35,УЧАСТНИКИ!$A$2:$L$1099,10,FALSE)</f>
        <v>#N/A</v>
      </c>
    </row>
    <row r="36" spans="1:12" x14ac:dyDescent="0.25">
      <c r="A36" s="35" t="s">
        <v>123</v>
      </c>
      <c r="B36" s="23" t="e">
        <f>VLOOKUP($M36,УЧАСТНИКИ!$A$2:$L$1099,3,FALSE)</f>
        <v>#N/A</v>
      </c>
      <c r="C36" s="24" t="e">
        <f>VLOOKUP($M36,УЧАСТНИКИ!$A$2:$L$1099,4,FALSE)</f>
        <v>#N/A</v>
      </c>
      <c r="D36" s="24" t="e">
        <f>VLOOKUP($M36,УЧАСТНИКИ!$A$2:$L$1099,8,FALSE)</f>
        <v>#N/A</v>
      </c>
      <c r="E36" s="23" t="e">
        <f>VLOOKUP($M36,УЧАСТНИКИ!$A$2:$L$1099,5,FALSE)</f>
        <v>#N/A</v>
      </c>
      <c r="F36" s="24" t="e">
        <f>VLOOKUP($M36,УЧАСТНИКИ!$A$2:$L$1099,7,FALSE)</f>
        <v>#N/A</v>
      </c>
      <c r="G36" s="25" t="e">
        <f>VLOOKUP($M36,УЧАСТНИКИ!$A$2:$L$1099,11,FALSE)</f>
        <v>#N/A</v>
      </c>
      <c r="H36" s="26"/>
      <c r="I36" s="11">
        <f t="shared" si="2"/>
        <v>0</v>
      </c>
      <c r="J36" s="27" t="str">
        <f t="shared" si="1"/>
        <v>МСМК</v>
      </c>
      <c r="K36" s="25" t="e">
        <f>VLOOKUP($M36,УЧАСТНИКИ!$A$2:$L$1099,9,FALSE)</f>
        <v>#N/A</v>
      </c>
      <c r="L36" s="23" t="e">
        <f>VLOOKUP($M36,УЧАСТНИКИ!$A$2:$L$1099,10,FALSE)</f>
        <v>#N/A</v>
      </c>
    </row>
    <row r="37" spans="1:12" x14ac:dyDescent="0.25">
      <c r="A37" s="35" t="s">
        <v>124</v>
      </c>
      <c r="B37" s="23" t="e">
        <f>VLOOKUP($M37,УЧАСТНИКИ!$A$2:$L$1099,3,FALSE)</f>
        <v>#N/A</v>
      </c>
      <c r="C37" s="24" t="e">
        <f>VLOOKUP($M37,УЧАСТНИКИ!$A$2:$L$1099,4,FALSE)</f>
        <v>#N/A</v>
      </c>
      <c r="D37" s="24" t="e">
        <f>VLOOKUP($M37,УЧАСТНИКИ!$A$2:$L$1099,8,FALSE)</f>
        <v>#N/A</v>
      </c>
      <c r="E37" s="23" t="e">
        <f>VLOOKUP($M37,УЧАСТНИКИ!$A$2:$L$1099,5,FALSE)</f>
        <v>#N/A</v>
      </c>
      <c r="F37" s="24" t="e">
        <f>VLOOKUP($M37,УЧАСТНИКИ!$A$2:$L$1099,7,FALSE)</f>
        <v>#N/A</v>
      </c>
      <c r="G37" s="25" t="e">
        <f>VLOOKUP($M37,УЧАСТНИКИ!$A$2:$L$1099,11,FALSE)</f>
        <v>#N/A</v>
      </c>
      <c r="H37" s="26"/>
      <c r="I37" s="11">
        <f t="shared" si="2"/>
        <v>0</v>
      </c>
      <c r="J37" s="27" t="str">
        <f t="shared" si="1"/>
        <v>МСМК</v>
      </c>
      <c r="K37" s="25" t="e">
        <f>VLOOKUP($M37,УЧАСТНИКИ!$A$2:$L$1099,9,FALSE)</f>
        <v>#N/A</v>
      </c>
      <c r="L37" s="23" t="e">
        <f>VLOOKUP($M37,УЧАСТНИКИ!$A$2:$L$1099,10,FALSE)</f>
        <v>#N/A</v>
      </c>
    </row>
    <row r="38" spans="1:12" x14ac:dyDescent="0.25">
      <c r="A38" s="35" t="s">
        <v>125</v>
      </c>
      <c r="B38" s="23" t="e">
        <f>VLOOKUP($M38,УЧАСТНИКИ!$A$2:$L$1099,3,FALSE)</f>
        <v>#N/A</v>
      </c>
      <c r="C38" s="24" t="e">
        <f>VLOOKUP($M38,УЧАСТНИКИ!$A$2:$L$1099,4,FALSE)</f>
        <v>#N/A</v>
      </c>
      <c r="D38" s="24" t="e">
        <f>VLOOKUP($M38,УЧАСТНИКИ!$A$2:$L$1099,8,FALSE)</f>
        <v>#N/A</v>
      </c>
      <c r="E38" s="23" t="e">
        <f>VLOOKUP($M38,УЧАСТНИКИ!$A$2:$L$1099,5,FALSE)</f>
        <v>#N/A</v>
      </c>
      <c r="F38" s="24" t="e">
        <f>VLOOKUP($M38,УЧАСТНИКИ!$A$2:$L$1099,7,FALSE)</f>
        <v>#N/A</v>
      </c>
      <c r="G38" s="25" t="e">
        <f>VLOOKUP($M38,УЧАСТНИКИ!$A$2:$L$1099,11,FALSE)</f>
        <v>#N/A</v>
      </c>
      <c r="H38" s="26"/>
      <c r="I38" s="11">
        <f t="shared" si="2"/>
        <v>0</v>
      </c>
      <c r="J38" s="27" t="str">
        <f t="shared" si="1"/>
        <v>МСМК</v>
      </c>
      <c r="K38" s="25" t="e">
        <f>VLOOKUP($M38,УЧАСТНИКИ!$A$2:$L$1099,9,FALSE)</f>
        <v>#N/A</v>
      </c>
      <c r="L38" s="23" t="e">
        <f>VLOOKUP($M38,УЧАСТНИКИ!$A$2:$L$1099,10,FALSE)</f>
        <v>#N/A</v>
      </c>
    </row>
    <row r="39" spans="1:12" x14ac:dyDescent="0.25">
      <c r="A39" s="35" t="s">
        <v>126</v>
      </c>
      <c r="B39" s="23" t="e">
        <f>VLOOKUP($M39,УЧАСТНИКИ!$A$2:$L$1099,3,FALSE)</f>
        <v>#N/A</v>
      </c>
      <c r="C39" s="24" t="e">
        <f>VLOOKUP($M39,УЧАСТНИКИ!$A$2:$L$1099,4,FALSE)</f>
        <v>#N/A</v>
      </c>
      <c r="D39" s="24" t="e">
        <f>VLOOKUP($M39,УЧАСТНИКИ!$A$2:$L$1099,8,FALSE)</f>
        <v>#N/A</v>
      </c>
      <c r="E39" s="23" t="e">
        <f>VLOOKUP($M39,УЧАСТНИКИ!$A$2:$L$1099,5,FALSE)</f>
        <v>#N/A</v>
      </c>
      <c r="F39" s="24" t="e">
        <f>VLOOKUP($M39,УЧАСТНИКИ!$A$2:$L$1099,7,FALSE)</f>
        <v>#N/A</v>
      </c>
      <c r="G39" s="25" t="e">
        <f>VLOOKUP($M39,УЧАСТНИКИ!$A$2:$L$1099,11,FALSE)</f>
        <v>#N/A</v>
      </c>
      <c r="H39" s="26"/>
      <c r="I39" s="11">
        <f t="shared" si="2"/>
        <v>0</v>
      </c>
      <c r="J39" s="27" t="str">
        <f t="shared" si="1"/>
        <v>МСМК</v>
      </c>
      <c r="K39" s="25" t="e">
        <f>VLOOKUP($M39,УЧАСТНИКИ!$A$2:$L$1099,9,FALSE)</f>
        <v>#N/A</v>
      </c>
      <c r="L39" s="23" t="e">
        <f>VLOOKUP($M39,УЧАСТНИКИ!$A$2:$L$1099,10,FALSE)</f>
        <v>#N/A</v>
      </c>
    </row>
    <row r="40" spans="1:12" x14ac:dyDescent="0.25">
      <c r="A40" s="35" t="s">
        <v>127</v>
      </c>
      <c r="B40" s="23" t="e">
        <f>VLOOKUP($M40,УЧАСТНИКИ!$A$2:$L$1099,3,FALSE)</f>
        <v>#N/A</v>
      </c>
      <c r="C40" s="24" t="e">
        <f>VLOOKUP($M40,УЧАСТНИКИ!$A$2:$L$1099,4,FALSE)</f>
        <v>#N/A</v>
      </c>
      <c r="D40" s="24" t="e">
        <f>VLOOKUP($M40,УЧАСТНИКИ!$A$2:$L$1099,8,FALSE)</f>
        <v>#N/A</v>
      </c>
      <c r="E40" s="23" t="e">
        <f>VLOOKUP($M40,УЧАСТНИКИ!$A$2:$L$1099,5,FALSE)</f>
        <v>#N/A</v>
      </c>
      <c r="F40" s="24" t="e">
        <f>VLOOKUP($M40,УЧАСТНИКИ!$A$2:$L$1099,7,FALSE)</f>
        <v>#N/A</v>
      </c>
      <c r="G40" s="25" t="e">
        <f>VLOOKUP($M40,УЧАСТНИКИ!$A$2:$L$1099,11,FALSE)</f>
        <v>#N/A</v>
      </c>
      <c r="H40" s="26"/>
      <c r="I40" s="11">
        <f t="shared" si="2"/>
        <v>0</v>
      </c>
      <c r="J40" s="27" t="str">
        <f t="shared" si="1"/>
        <v>МСМК</v>
      </c>
      <c r="K40" s="25" t="e">
        <f>VLOOKUP($M40,УЧАСТНИКИ!$A$2:$L$1099,9,FALSE)</f>
        <v>#N/A</v>
      </c>
      <c r="L40" s="23" t="e">
        <f>VLOOKUP($M40,УЧАСТНИКИ!$A$2:$L$1099,10,FALSE)</f>
        <v>#N/A</v>
      </c>
    </row>
    <row r="41" spans="1:12" x14ac:dyDescent="0.25">
      <c r="A41" s="35" t="s">
        <v>128</v>
      </c>
      <c r="B41" s="23" t="e">
        <f>VLOOKUP($M41,УЧАСТНИКИ!$A$2:$L$1099,3,FALSE)</f>
        <v>#N/A</v>
      </c>
      <c r="C41" s="24" t="e">
        <f>VLOOKUP($M41,УЧАСТНИКИ!$A$2:$L$1099,4,FALSE)</f>
        <v>#N/A</v>
      </c>
      <c r="D41" s="24" t="e">
        <f>VLOOKUP($M41,УЧАСТНИКИ!$A$2:$L$1099,8,FALSE)</f>
        <v>#N/A</v>
      </c>
      <c r="E41" s="23" t="e">
        <f>VLOOKUP($M41,УЧАСТНИКИ!$A$2:$L$1099,5,FALSE)</f>
        <v>#N/A</v>
      </c>
      <c r="F41" s="24" t="e">
        <f>VLOOKUP($M41,УЧАСТНИКИ!$A$2:$L$1099,7,FALSE)</f>
        <v>#N/A</v>
      </c>
      <c r="G41" s="25" t="e">
        <f>VLOOKUP($M41,УЧАСТНИКИ!$A$2:$L$1099,11,FALSE)</f>
        <v>#N/A</v>
      </c>
      <c r="H41" s="26"/>
      <c r="I41" s="11">
        <f t="shared" si="2"/>
        <v>0</v>
      </c>
      <c r="J41" s="27" t="str">
        <f t="shared" si="1"/>
        <v>МСМК</v>
      </c>
      <c r="K41" s="25" t="e">
        <f>VLOOKUP($M41,УЧАСТНИКИ!$A$2:$L$1099,9,FALSE)</f>
        <v>#N/A</v>
      </c>
      <c r="L41" s="23" t="e">
        <f>VLOOKUP($M41,УЧАСТНИКИ!$A$2:$L$1099,10,FALSE)</f>
        <v>#N/A</v>
      </c>
    </row>
    <row r="42" spans="1:12" x14ac:dyDescent="0.25">
      <c r="A42" s="35" t="s">
        <v>129</v>
      </c>
      <c r="B42" s="23" t="e">
        <f>VLOOKUP($M42,УЧАСТНИКИ!$A$2:$L$1099,3,FALSE)</f>
        <v>#N/A</v>
      </c>
      <c r="C42" s="24" t="e">
        <f>VLOOKUP($M42,УЧАСТНИКИ!$A$2:$L$1099,4,FALSE)</f>
        <v>#N/A</v>
      </c>
      <c r="D42" s="24" t="e">
        <f>VLOOKUP($M42,УЧАСТНИКИ!$A$2:$L$1099,8,FALSE)</f>
        <v>#N/A</v>
      </c>
      <c r="E42" s="23" t="e">
        <f>VLOOKUP($M42,УЧАСТНИКИ!$A$2:$L$1099,5,FALSE)</f>
        <v>#N/A</v>
      </c>
      <c r="F42" s="24" t="e">
        <f>VLOOKUP($M42,УЧАСТНИКИ!$A$2:$L$1099,7,FALSE)</f>
        <v>#N/A</v>
      </c>
      <c r="G42" s="25" t="e">
        <f>VLOOKUP($M42,УЧАСТНИКИ!$A$2:$L$1099,11,FALSE)</f>
        <v>#N/A</v>
      </c>
      <c r="H42" s="26"/>
      <c r="I42" s="11">
        <f t="shared" si="2"/>
        <v>0</v>
      </c>
      <c r="J42" s="27" t="str">
        <f t="shared" si="1"/>
        <v>МСМК</v>
      </c>
      <c r="K42" s="25" t="e">
        <f>VLOOKUP($M42,УЧАСТНИКИ!$A$2:$L$1099,9,FALSE)</f>
        <v>#N/A</v>
      </c>
      <c r="L42" s="23" t="e">
        <f>VLOOKUP($M42,УЧАСТНИКИ!$A$2:$L$1099,10,FALSE)</f>
        <v>#N/A</v>
      </c>
    </row>
    <row r="43" spans="1:12" x14ac:dyDescent="0.25">
      <c r="A43" s="35" t="s">
        <v>130</v>
      </c>
      <c r="B43" s="23" t="e">
        <f>VLOOKUP($M43,УЧАСТНИКИ!$A$2:$L$1099,3,FALSE)</f>
        <v>#N/A</v>
      </c>
      <c r="C43" s="24" t="e">
        <f>VLOOKUP($M43,УЧАСТНИКИ!$A$2:$L$1099,4,FALSE)</f>
        <v>#N/A</v>
      </c>
      <c r="D43" s="24" t="e">
        <f>VLOOKUP($M43,УЧАСТНИКИ!$A$2:$L$1099,8,FALSE)</f>
        <v>#N/A</v>
      </c>
      <c r="E43" s="23" t="e">
        <f>VLOOKUP($M43,УЧАСТНИКИ!$A$2:$L$1099,5,FALSE)</f>
        <v>#N/A</v>
      </c>
      <c r="F43" s="24" t="e">
        <f>VLOOKUP($M43,УЧАСТНИКИ!$A$2:$L$1099,7,FALSE)</f>
        <v>#N/A</v>
      </c>
      <c r="G43" s="25" t="e">
        <f>VLOOKUP($M43,УЧАСТНИКИ!$A$2:$L$1099,11,FALSE)</f>
        <v>#N/A</v>
      </c>
      <c r="H43" s="26"/>
      <c r="I43" s="11">
        <f t="shared" si="2"/>
        <v>0</v>
      </c>
      <c r="J43" s="27" t="str">
        <f t="shared" si="1"/>
        <v>МСМК</v>
      </c>
      <c r="K43" s="25" t="e">
        <f>VLOOKUP($M43,УЧАСТНИКИ!$A$2:$L$1099,9,FALSE)</f>
        <v>#N/A</v>
      </c>
      <c r="L43" s="23" t="e">
        <f>VLOOKUP($M43,УЧАСТНИКИ!$A$2:$L$1099,10,FALSE)</f>
        <v>#N/A</v>
      </c>
    </row>
    <row r="44" spans="1:12" x14ac:dyDescent="0.25">
      <c r="A44" s="35" t="s">
        <v>131</v>
      </c>
      <c r="B44" s="23" t="e">
        <f>VLOOKUP($M44,УЧАСТНИКИ!$A$2:$L$1099,3,FALSE)</f>
        <v>#N/A</v>
      </c>
      <c r="C44" s="24" t="e">
        <f>VLOOKUP($M44,УЧАСТНИКИ!$A$2:$L$1099,4,FALSE)</f>
        <v>#N/A</v>
      </c>
      <c r="D44" s="24" t="e">
        <f>VLOOKUP($M44,УЧАСТНИКИ!$A$2:$L$1099,8,FALSE)</f>
        <v>#N/A</v>
      </c>
      <c r="E44" s="23" t="e">
        <f>VLOOKUP($M44,УЧАСТНИКИ!$A$2:$L$1099,5,FALSE)</f>
        <v>#N/A</v>
      </c>
      <c r="F44" s="24" t="e">
        <f>VLOOKUP($M44,УЧАСТНИКИ!$A$2:$L$1099,7,FALSE)</f>
        <v>#N/A</v>
      </c>
      <c r="G44" s="25" t="e">
        <f>VLOOKUP($M44,УЧАСТНИКИ!$A$2:$L$1099,11,FALSE)</f>
        <v>#N/A</v>
      </c>
      <c r="H44" s="26"/>
      <c r="I44" s="11">
        <f t="shared" si="2"/>
        <v>0</v>
      </c>
      <c r="J44" s="27" t="str">
        <f t="shared" si="1"/>
        <v>МСМК</v>
      </c>
      <c r="K44" s="25" t="e">
        <f>VLOOKUP($M44,УЧАСТНИКИ!$A$2:$L$1099,9,FALSE)</f>
        <v>#N/A</v>
      </c>
      <c r="L44" s="23" t="e">
        <f>VLOOKUP($M44,УЧАСТНИКИ!$A$2:$L$1099,10,FALSE)</f>
        <v>#N/A</v>
      </c>
    </row>
    <row r="45" spans="1:12" x14ac:dyDescent="0.25">
      <c r="A45" s="35" t="s">
        <v>132</v>
      </c>
      <c r="B45" s="23" t="e">
        <f>VLOOKUP($M45,УЧАСТНИКИ!$A$2:$L$1099,3,FALSE)</f>
        <v>#N/A</v>
      </c>
      <c r="C45" s="24" t="e">
        <f>VLOOKUP($M45,УЧАСТНИКИ!$A$2:$L$1099,4,FALSE)</f>
        <v>#N/A</v>
      </c>
      <c r="D45" s="24" t="e">
        <f>VLOOKUP($M45,УЧАСТНИКИ!$A$2:$L$1099,8,FALSE)</f>
        <v>#N/A</v>
      </c>
      <c r="E45" s="23" t="e">
        <f>VLOOKUP($M45,УЧАСТНИКИ!$A$2:$L$1099,5,FALSE)</f>
        <v>#N/A</v>
      </c>
      <c r="F45" s="24" t="e">
        <f>VLOOKUP($M45,УЧАСТНИКИ!$A$2:$L$1099,7,FALSE)</f>
        <v>#N/A</v>
      </c>
      <c r="G45" s="25" t="e">
        <f>VLOOKUP($M45,УЧАСТНИКИ!$A$2:$L$1099,11,FALSE)</f>
        <v>#N/A</v>
      </c>
      <c r="H45" s="26"/>
      <c r="I45" s="11">
        <f t="shared" si="2"/>
        <v>0</v>
      </c>
      <c r="J45" s="27" t="str">
        <f t="shared" si="1"/>
        <v>МСМК</v>
      </c>
      <c r="K45" s="25" t="e">
        <f>VLOOKUP($M45,УЧАСТНИКИ!$A$2:$L$1099,9,FALSE)</f>
        <v>#N/A</v>
      </c>
      <c r="L45" s="23" t="e">
        <f>VLOOKUP($M45,УЧАСТНИКИ!$A$2:$L$1099,10,FALSE)</f>
        <v>#N/A</v>
      </c>
    </row>
    <row r="46" spans="1:12" x14ac:dyDescent="0.25">
      <c r="A46" s="35" t="s">
        <v>133</v>
      </c>
      <c r="B46" s="23" t="e">
        <f>VLOOKUP($M46,УЧАСТНИКИ!$A$2:$L$1099,3,FALSE)</f>
        <v>#N/A</v>
      </c>
      <c r="C46" s="24" t="e">
        <f>VLOOKUP($M46,УЧАСТНИКИ!$A$2:$L$1099,4,FALSE)</f>
        <v>#N/A</v>
      </c>
      <c r="D46" s="24" t="e">
        <f>VLOOKUP($M46,УЧАСТНИКИ!$A$2:$L$1099,8,FALSE)</f>
        <v>#N/A</v>
      </c>
      <c r="E46" s="23" t="e">
        <f>VLOOKUP($M46,УЧАСТНИКИ!$A$2:$L$1099,5,FALSE)</f>
        <v>#N/A</v>
      </c>
      <c r="F46" s="24" t="e">
        <f>VLOOKUP($M46,УЧАСТНИКИ!$A$2:$L$1099,7,FALSE)</f>
        <v>#N/A</v>
      </c>
      <c r="G46" s="25" t="e">
        <f>VLOOKUP($M46,УЧАСТНИКИ!$A$2:$L$1099,11,FALSE)</f>
        <v>#N/A</v>
      </c>
      <c r="H46" s="26"/>
      <c r="I46" s="11">
        <f t="shared" si="2"/>
        <v>0</v>
      </c>
      <c r="J46" s="27" t="str">
        <f t="shared" si="1"/>
        <v>МСМК</v>
      </c>
      <c r="K46" s="25" t="e">
        <f>VLOOKUP($M46,УЧАСТНИКИ!$A$2:$L$1099,9,FALSE)</f>
        <v>#N/A</v>
      </c>
      <c r="L46" s="23" t="e">
        <f>VLOOKUP($M46,УЧАСТНИКИ!$A$2:$L$1099,10,FALSE)</f>
        <v>#N/A</v>
      </c>
    </row>
    <row r="47" spans="1:12" x14ac:dyDescent="0.25">
      <c r="A47" s="35" t="s">
        <v>134</v>
      </c>
      <c r="B47" s="23" t="e">
        <f>VLOOKUP($M47,УЧАСТНИКИ!$A$2:$L$1099,3,FALSE)</f>
        <v>#N/A</v>
      </c>
      <c r="C47" s="24" t="e">
        <f>VLOOKUP($M47,УЧАСТНИКИ!$A$2:$L$1099,4,FALSE)</f>
        <v>#N/A</v>
      </c>
      <c r="D47" s="24" t="e">
        <f>VLOOKUP($M47,УЧАСТНИКИ!$A$2:$L$1099,8,FALSE)</f>
        <v>#N/A</v>
      </c>
      <c r="E47" s="23" t="e">
        <f>VLOOKUP($M47,УЧАСТНИКИ!$A$2:$L$1099,5,FALSE)</f>
        <v>#N/A</v>
      </c>
      <c r="F47" s="24" t="e">
        <f>VLOOKUP($M47,УЧАСТНИКИ!$A$2:$L$1099,7,FALSE)</f>
        <v>#N/A</v>
      </c>
      <c r="G47" s="25" t="e">
        <f>VLOOKUP($M47,УЧАСТНИКИ!$A$2:$L$1099,11,FALSE)</f>
        <v>#N/A</v>
      </c>
      <c r="H47" s="26"/>
      <c r="I47" s="11">
        <f t="shared" si="2"/>
        <v>0</v>
      </c>
      <c r="J47" s="27" t="str">
        <f t="shared" si="1"/>
        <v>МСМК</v>
      </c>
      <c r="K47" s="25" t="e">
        <f>VLOOKUP($M47,УЧАСТНИКИ!$A$2:$L$1099,9,FALSE)</f>
        <v>#N/A</v>
      </c>
      <c r="L47" s="23" t="e">
        <f>VLOOKUP($M47,УЧАСТНИКИ!$A$2:$L$1099,10,FALSE)</f>
        <v>#N/A</v>
      </c>
    </row>
    <row r="48" spans="1:12" x14ac:dyDescent="0.25">
      <c r="A48" s="35" t="s">
        <v>135</v>
      </c>
      <c r="B48" s="23" t="e">
        <f>VLOOKUP($M48,УЧАСТНИКИ!$A$2:$L$1099,3,FALSE)</f>
        <v>#N/A</v>
      </c>
      <c r="C48" s="24" t="e">
        <f>VLOOKUP($M48,УЧАСТНИКИ!$A$2:$L$1099,4,FALSE)</f>
        <v>#N/A</v>
      </c>
      <c r="D48" s="24" t="e">
        <f>VLOOKUP($M48,УЧАСТНИКИ!$A$2:$L$1099,8,FALSE)</f>
        <v>#N/A</v>
      </c>
      <c r="E48" s="23" t="e">
        <f>VLOOKUP($M48,УЧАСТНИКИ!$A$2:$L$1099,5,FALSE)</f>
        <v>#N/A</v>
      </c>
      <c r="F48" s="24" t="e">
        <f>VLOOKUP($M48,УЧАСТНИКИ!$A$2:$L$1099,7,FALSE)</f>
        <v>#N/A</v>
      </c>
      <c r="G48" s="25" t="e">
        <f>VLOOKUP($M48,УЧАСТНИКИ!$A$2:$L$1099,11,FALSE)</f>
        <v>#N/A</v>
      </c>
      <c r="H48" s="26"/>
      <c r="I48" s="11">
        <f t="shared" si="2"/>
        <v>0</v>
      </c>
      <c r="J48" s="27" t="str">
        <f t="shared" si="1"/>
        <v>МСМК</v>
      </c>
      <c r="K48" s="25" t="e">
        <f>VLOOKUP($M48,УЧАСТНИКИ!$A$2:$L$1099,9,FALSE)</f>
        <v>#N/A</v>
      </c>
      <c r="L48" s="23" t="e">
        <f>VLOOKUP($M48,УЧАСТНИКИ!$A$2:$L$1099,10,FALSE)</f>
        <v>#N/A</v>
      </c>
    </row>
    <row r="49" spans="1:12" x14ac:dyDescent="0.25">
      <c r="A49" s="35" t="s">
        <v>136</v>
      </c>
      <c r="B49" s="23" t="e">
        <f>VLOOKUP($M49,УЧАСТНИКИ!$A$2:$L$1099,3,FALSE)</f>
        <v>#N/A</v>
      </c>
      <c r="C49" s="24" t="e">
        <f>VLOOKUP($M49,УЧАСТНИКИ!$A$2:$L$1099,4,FALSE)</f>
        <v>#N/A</v>
      </c>
      <c r="D49" s="24" t="e">
        <f>VLOOKUP($M49,УЧАСТНИКИ!$A$2:$L$1099,8,FALSE)</f>
        <v>#N/A</v>
      </c>
      <c r="E49" s="23" t="e">
        <f>VLOOKUP($M49,УЧАСТНИКИ!$A$2:$L$1099,5,FALSE)</f>
        <v>#N/A</v>
      </c>
      <c r="F49" s="24" t="e">
        <f>VLOOKUP($M49,УЧАСТНИКИ!$A$2:$L$1099,7,FALSE)</f>
        <v>#N/A</v>
      </c>
      <c r="G49" s="25" t="e">
        <f>VLOOKUP($M49,УЧАСТНИКИ!$A$2:$L$1099,11,FALSE)</f>
        <v>#N/A</v>
      </c>
      <c r="H49" s="26"/>
      <c r="I49" s="11">
        <f t="shared" si="2"/>
        <v>0</v>
      </c>
      <c r="J49" s="27" t="str">
        <f t="shared" si="1"/>
        <v>МСМК</v>
      </c>
      <c r="K49" s="25" t="e">
        <f>VLOOKUP($M49,УЧАСТНИКИ!$A$2:$L$1099,9,FALSE)</f>
        <v>#N/A</v>
      </c>
      <c r="L49" s="23" t="e">
        <f>VLOOKUP($M49,УЧАСТНИКИ!$A$2:$L$1099,10,FALSE)</f>
        <v>#N/A</v>
      </c>
    </row>
    <row r="50" spans="1:12" x14ac:dyDescent="0.25">
      <c r="A50" s="35" t="s">
        <v>137</v>
      </c>
      <c r="B50" s="23" t="e">
        <f>VLOOKUP($M50,УЧАСТНИКИ!$A$2:$L$1099,3,FALSE)</f>
        <v>#N/A</v>
      </c>
      <c r="C50" s="24" t="e">
        <f>VLOOKUP($M50,УЧАСТНИКИ!$A$2:$L$1099,4,FALSE)</f>
        <v>#N/A</v>
      </c>
      <c r="D50" s="24" t="e">
        <f>VLOOKUP($M50,УЧАСТНИКИ!$A$2:$L$1099,8,FALSE)</f>
        <v>#N/A</v>
      </c>
      <c r="E50" s="23" t="e">
        <f>VLOOKUP($M50,УЧАСТНИКИ!$A$2:$L$1099,5,FALSE)</f>
        <v>#N/A</v>
      </c>
      <c r="F50" s="24" t="e">
        <f>VLOOKUP($M50,УЧАСТНИКИ!$A$2:$L$1099,7,FALSE)</f>
        <v>#N/A</v>
      </c>
      <c r="G50" s="25" t="e">
        <f>VLOOKUP($M50,УЧАСТНИКИ!$A$2:$L$1099,11,FALSE)</f>
        <v>#N/A</v>
      </c>
      <c r="H50" s="26"/>
      <c r="I50" s="11">
        <f t="shared" si="2"/>
        <v>0</v>
      </c>
      <c r="J50" s="27" t="str">
        <f t="shared" si="1"/>
        <v>МСМК</v>
      </c>
      <c r="K50" s="25" t="e">
        <f>VLOOKUP($M50,УЧАСТНИКИ!$A$2:$L$1099,9,FALSE)</f>
        <v>#N/A</v>
      </c>
      <c r="L50" s="23" t="e">
        <f>VLOOKUP($M50,УЧАСТНИКИ!$A$2:$L$1099,10,FALSE)</f>
        <v>#N/A</v>
      </c>
    </row>
    <row r="51" spans="1:12" x14ac:dyDescent="0.25">
      <c r="A51" s="35" t="s">
        <v>138</v>
      </c>
      <c r="B51" s="23" t="e">
        <f>VLOOKUP($M51,УЧАСТНИКИ!$A$2:$L$1099,3,FALSE)</f>
        <v>#N/A</v>
      </c>
      <c r="C51" s="24" t="e">
        <f>VLOOKUP($M51,УЧАСТНИКИ!$A$2:$L$1099,4,FALSE)</f>
        <v>#N/A</v>
      </c>
      <c r="D51" s="24" t="e">
        <f>VLOOKUP($M51,УЧАСТНИКИ!$A$2:$L$1099,8,FALSE)</f>
        <v>#N/A</v>
      </c>
      <c r="E51" s="23" t="e">
        <f>VLOOKUP($M51,УЧАСТНИКИ!$A$2:$L$1099,5,FALSE)</f>
        <v>#N/A</v>
      </c>
      <c r="F51" s="24" t="e">
        <f>VLOOKUP($M51,УЧАСТНИКИ!$A$2:$L$1099,7,FALSE)</f>
        <v>#N/A</v>
      </c>
      <c r="G51" s="25" t="e">
        <f>VLOOKUP($M51,УЧАСТНИКИ!$A$2:$L$1099,11,FALSE)</f>
        <v>#N/A</v>
      </c>
      <c r="H51" s="26"/>
      <c r="I51" s="11">
        <f t="shared" si="2"/>
        <v>0</v>
      </c>
      <c r="J51" s="27" t="str">
        <f t="shared" si="1"/>
        <v>МСМК</v>
      </c>
      <c r="K51" s="25" t="e">
        <f>VLOOKUP($M51,УЧАСТНИКИ!$A$2:$L$1099,9,FALSE)</f>
        <v>#N/A</v>
      </c>
      <c r="L51" s="23" t="e">
        <f>VLOOKUP($M51,УЧАСТНИКИ!$A$2:$L$1099,10,FALSE)</f>
        <v>#N/A</v>
      </c>
    </row>
    <row r="52" spans="1:12" x14ac:dyDescent="0.25">
      <c r="A52" s="35" t="s">
        <v>139</v>
      </c>
      <c r="B52" s="23" t="e">
        <f>VLOOKUP($M52,УЧАСТНИКИ!$A$2:$L$1099,3,FALSE)</f>
        <v>#N/A</v>
      </c>
      <c r="C52" s="24" t="e">
        <f>VLOOKUP($M52,УЧАСТНИКИ!$A$2:$L$1099,4,FALSE)</f>
        <v>#N/A</v>
      </c>
      <c r="D52" s="24" t="e">
        <f>VLOOKUP($M52,УЧАСТНИКИ!$A$2:$L$1099,8,FALSE)</f>
        <v>#N/A</v>
      </c>
      <c r="E52" s="23" t="e">
        <f>VLOOKUP($M52,УЧАСТНИКИ!$A$2:$L$1099,5,FALSE)</f>
        <v>#N/A</v>
      </c>
      <c r="F52" s="24" t="e">
        <f>VLOOKUP($M52,УЧАСТНИКИ!$A$2:$L$1099,7,FALSE)</f>
        <v>#N/A</v>
      </c>
      <c r="G52" s="25" t="e">
        <f>VLOOKUP($M52,УЧАСТНИКИ!$A$2:$L$1099,11,FALSE)</f>
        <v>#N/A</v>
      </c>
      <c r="H52" s="26"/>
      <c r="I52" s="11">
        <f t="shared" si="2"/>
        <v>0</v>
      </c>
      <c r="J52" s="27" t="str">
        <f t="shared" si="1"/>
        <v>МСМК</v>
      </c>
      <c r="K52" s="25" t="e">
        <f>VLOOKUP($M52,УЧАСТНИКИ!$A$2:$L$1099,9,FALSE)</f>
        <v>#N/A</v>
      </c>
      <c r="L52" s="23" t="e">
        <f>VLOOKUP($M52,УЧАСТНИКИ!$A$2:$L$1099,10,FALSE)</f>
        <v>#N/A</v>
      </c>
    </row>
    <row r="53" spans="1:12" x14ac:dyDescent="0.25">
      <c r="A53" s="35" t="s">
        <v>140</v>
      </c>
      <c r="B53" s="23" t="e">
        <f>VLOOKUP($M53,УЧАСТНИКИ!$A$2:$L$1099,3,FALSE)</f>
        <v>#N/A</v>
      </c>
      <c r="C53" s="24" t="e">
        <f>VLOOKUP($M53,УЧАСТНИКИ!$A$2:$L$1099,4,FALSE)</f>
        <v>#N/A</v>
      </c>
      <c r="D53" s="24" t="e">
        <f>VLOOKUP($M53,УЧАСТНИКИ!$A$2:$L$1099,8,FALSE)</f>
        <v>#N/A</v>
      </c>
      <c r="E53" s="23" t="e">
        <f>VLOOKUP($M53,УЧАСТНИКИ!$A$2:$L$1099,5,FALSE)</f>
        <v>#N/A</v>
      </c>
      <c r="F53" s="24" t="e">
        <f>VLOOKUP($M53,УЧАСТНИКИ!$A$2:$L$1099,7,FALSE)</f>
        <v>#N/A</v>
      </c>
      <c r="G53" s="25" t="e">
        <f>VLOOKUP($M53,УЧАСТНИКИ!$A$2:$L$1099,11,FALSE)</f>
        <v>#N/A</v>
      </c>
      <c r="H53" s="26"/>
      <c r="I53" s="11">
        <f t="shared" si="2"/>
        <v>0</v>
      </c>
      <c r="J53" s="27" t="str">
        <f t="shared" si="1"/>
        <v>МСМК</v>
      </c>
      <c r="K53" s="25" t="e">
        <f>VLOOKUP($M53,УЧАСТНИКИ!$A$2:$L$1099,9,FALSE)</f>
        <v>#N/A</v>
      </c>
      <c r="L53" s="23" t="e">
        <f>VLOOKUP($M53,УЧАСТНИКИ!$A$2:$L$1099,10,FALSE)</f>
        <v>#N/A</v>
      </c>
    </row>
    <row r="54" spans="1:12" x14ac:dyDescent="0.25">
      <c r="A54" s="35" t="s">
        <v>141</v>
      </c>
      <c r="B54" s="23" t="e">
        <f>VLOOKUP($M54,УЧАСТНИКИ!$A$2:$L$1099,3,FALSE)</f>
        <v>#N/A</v>
      </c>
      <c r="C54" s="24" t="e">
        <f>VLOOKUP($M54,УЧАСТНИКИ!$A$2:$L$1099,4,FALSE)</f>
        <v>#N/A</v>
      </c>
      <c r="D54" s="24" t="e">
        <f>VLOOKUP($M54,УЧАСТНИКИ!$A$2:$L$1099,8,FALSE)</f>
        <v>#N/A</v>
      </c>
      <c r="E54" s="23" t="e">
        <f>VLOOKUP($M54,УЧАСТНИКИ!$A$2:$L$1099,5,FALSE)</f>
        <v>#N/A</v>
      </c>
      <c r="F54" s="24" t="e">
        <f>VLOOKUP($M54,УЧАСТНИКИ!$A$2:$L$1099,7,FALSE)</f>
        <v>#N/A</v>
      </c>
      <c r="G54" s="25" t="e">
        <f>VLOOKUP($M54,УЧАСТНИКИ!$A$2:$L$1099,11,FALSE)</f>
        <v>#N/A</v>
      </c>
      <c r="H54" s="26"/>
      <c r="I54" s="11">
        <f t="shared" si="2"/>
        <v>0</v>
      </c>
      <c r="J54" s="27" t="str">
        <f t="shared" si="1"/>
        <v>МСМК</v>
      </c>
      <c r="K54" s="25" t="e">
        <f>VLOOKUP($M54,УЧАСТНИКИ!$A$2:$L$1099,9,FALSE)</f>
        <v>#N/A</v>
      </c>
      <c r="L54" s="23" t="e">
        <f>VLOOKUP($M54,УЧАСТНИКИ!$A$2:$L$1099,10,FALSE)</f>
        <v>#N/A</v>
      </c>
    </row>
    <row r="55" spans="1:12" x14ac:dyDescent="0.25">
      <c r="A55" s="35" t="s">
        <v>142</v>
      </c>
      <c r="B55" s="23" t="e">
        <f>VLOOKUP($M55,УЧАСТНИКИ!$A$2:$L$1099,3,FALSE)</f>
        <v>#N/A</v>
      </c>
      <c r="C55" s="24" t="e">
        <f>VLOOKUP($M55,УЧАСТНИКИ!$A$2:$L$1099,4,FALSE)</f>
        <v>#N/A</v>
      </c>
      <c r="D55" s="24" t="e">
        <f>VLOOKUP($M55,УЧАСТНИКИ!$A$2:$L$1099,8,FALSE)</f>
        <v>#N/A</v>
      </c>
      <c r="E55" s="23" t="e">
        <f>VLOOKUP($M55,УЧАСТНИКИ!$A$2:$L$1099,5,FALSE)</f>
        <v>#N/A</v>
      </c>
      <c r="F55" s="24" t="e">
        <f>VLOOKUP($M55,УЧАСТНИКИ!$A$2:$L$1099,7,FALSE)</f>
        <v>#N/A</v>
      </c>
      <c r="G55" s="25" t="e">
        <f>VLOOKUP($M55,УЧАСТНИКИ!$A$2:$L$1099,11,FALSE)</f>
        <v>#N/A</v>
      </c>
      <c r="H55" s="26"/>
      <c r="I55" s="11">
        <f t="shared" si="2"/>
        <v>0</v>
      </c>
      <c r="J55" s="27" t="str">
        <f t="shared" si="1"/>
        <v>МСМК</v>
      </c>
      <c r="K55" s="25" t="e">
        <f>VLOOKUP($M55,УЧАСТНИКИ!$A$2:$L$1099,9,FALSE)</f>
        <v>#N/A</v>
      </c>
      <c r="L55" s="23" t="e">
        <f>VLOOKUP($M55,УЧАСТНИКИ!$A$2:$L$1099,10,FALSE)</f>
        <v>#N/A</v>
      </c>
    </row>
    <row r="56" spans="1:12" x14ac:dyDescent="0.25">
      <c r="A56" s="35" t="s">
        <v>143</v>
      </c>
      <c r="B56" s="23" t="e">
        <f>VLOOKUP($M56,УЧАСТНИКИ!$A$2:$L$1099,3,FALSE)</f>
        <v>#N/A</v>
      </c>
      <c r="C56" s="24" t="e">
        <f>VLOOKUP($M56,УЧАСТНИКИ!$A$2:$L$1099,4,FALSE)</f>
        <v>#N/A</v>
      </c>
      <c r="D56" s="24" t="e">
        <f>VLOOKUP($M56,УЧАСТНИКИ!$A$2:$L$1099,8,FALSE)</f>
        <v>#N/A</v>
      </c>
      <c r="E56" s="23" t="e">
        <f>VLOOKUP($M56,УЧАСТНИКИ!$A$2:$L$1099,5,FALSE)</f>
        <v>#N/A</v>
      </c>
      <c r="F56" s="24" t="e">
        <f>VLOOKUP($M56,УЧАСТНИКИ!$A$2:$L$1099,7,FALSE)</f>
        <v>#N/A</v>
      </c>
      <c r="G56" s="25" t="e">
        <f>VLOOKUP($M56,УЧАСТНИКИ!$A$2:$L$1099,11,FALSE)</f>
        <v>#N/A</v>
      </c>
      <c r="H56" s="26"/>
      <c r="I56" s="11">
        <f t="shared" si="2"/>
        <v>0</v>
      </c>
      <c r="J56" s="27" t="str">
        <f t="shared" si="1"/>
        <v>МСМК</v>
      </c>
      <c r="K56" s="25" t="e">
        <f>VLOOKUP($M56,УЧАСТНИКИ!$A$2:$L$1099,9,FALSE)</f>
        <v>#N/A</v>
      </c>
      <c r="L56" s="23" t="e">
        <f>VLOOKUP($M56,УЧАСТНИКИ!$A$2:$L$1099,10,FALSE)</f>
        <v>#N/A</v>
      </c>
    </row>
    <row r="57" spans="1:12" x14ac:dyDescent="0.25">
      <c r="A57" s="24"/>
    </row>
    <row r="58" spans="1:12" x14ac:dyDescent="0.25">
      <c r="A58" s="24"/>
    </row>
    <row r="59" spans="1:12" x14ac:dyDescent="0.25">
      <c r="A59" s="24"/>
    </row>
    <row r="60" spans="1:12" x14ac:dyDescent="0.25">
      <c r="A60" s="24"/>
    </row>
    <row r="61" spans="1:12" x14ac:dyDescent="0.25">
      <c r="A61" s="24"/>
    </row>
    <row r="62" spans="1:12" x14ac:dyDescent="0.25">
      <c r="A62" s="24"/>
    </row>
    <row r="63" spans="1:12" x14ac:dyDescent="0.25">
      <c r="A63" s="24"/>
    </row>
    <row r="64" spans="1:12" x14ac:dyDescent="0.25">
      <c r="A64" s="24"/>
    </row>
    <row r="65" spans="1:1" x14ac:dyDescent="0.25">
      <c r="A65" s="24"/>
    </row>
    <row r="66" spans="1:1" x14ac:dyDescent="0.25">
      <c r="A66" s="24"/>
    </row>
    <row r="67" spans="1:1" x14ac:dyDescent="0.25">
      <c r="A67" s="24"/>
    </row>
    <row r="68" spans="1:1" x14ac:dyDescent="0.25">
      <c r="A68" s="24"/>
    </row>
    <row r="69" spans="1:1" x14ac:dyDescent="0.25">
      <c r="A69" s="24"/>
    </row>
    <row r="70" spans="1:1" x14ac:dyDescent="0.25">
      <c r="A70" s="24"/>
    </row>
    <row r="71" spans="1:1" x14ac:dyDescent="0.25">
      <c r="A71" s="24"/>
    </row>
    <row r="72" spans="1:1" x14ac:dyDescent="0.25">
      <c r="A72" s="24"/>
    </row>
    <row r="73" spans="1:1" x14ac:dyDescent="0.25">
      <c r="A73" s="24"/>
    </row>
    <row r="74" spans="1:1" x14ac:dyDescent="0.25">
      <c r="A74" s="24"/>
    </row>
    <row r="75" spans="1:1" x14ac:dyDescent="0.25">
      <c r="A75" s="24"/>
    </row>
    <row r="76" spans="1:1" x14ac:dyDescent="0.25">
      <c r="A76" s="24"/>
    </row>
    <row r="77" spans="1:1" x14ac:dyDescent="0.25">
      <c r="A77" s="24"/>
    </row>
    <row r="78" spans="1:1" x14ac:dyDescent="0.25">
      <c r="A78" s="24"/>
    </row>
    <row r="79" spans="1:1" x14ac:dyDescent="0.25">
      <c r="A79" s="24"/>
    </row>
    <row r="80" spans="1:1" x14ac:dyDescent="0.25">
      <c r="A80" s="24"/>
    </row>
    <row r="81" spans="1:1" x14ac:dyDescent="0.25">
      <c r="A81" s="24"/>
    </row>
    <row r="82" spans="1:1" x14ac:dyDescent="0.25">
      <c r="A82" s="12"/>
    </row>
    <row r="83" spans="1:1" x14ac:dyDescent="0.25">
      <c r="A83" s="12"/>
    </row>
    <row r="84" spans="1:1" x14ac:dyDescent="0.25">
      <c r="A84" s="12"/>
    </row>
    <row r="85" spans="1:1" x14ac:dyDescent="0.25">
      <c r="A85" s="12"/>
    </row>
    <row r="86" spans="1:1" x14ac:dyDescent="0.25">
      <c r="A86" s="12"/>
    </row>
    <row r="87" spans="1:1" x14ac:dyDescent="0.25">
      <c r="A87" s="12"/>
    </row>
    <row r="88" spans="1:1" x14ac:dyDescent="0.25">
      <c r="A88" s="12"/>
    </row>
    <row r="89" spans="1:1" x14ac:dyDescent="0.25">
      <c r="A89" s="12"/>
    </row>
    <row r="90" spans="1:1" x14ac:dyDescent="0.25">
      <c r="A90" s="12"/>
    </row>
    <row r="91" spans="1:1" x14ac:dyDescent="0.25">
      <c r="A91" s="12"/>
    </row>
    <row r="92" spans="1:1" x14ac:dyDescent="0.25">
      <c r="A92" s="12"/>
    </row>
    <row r="93" spans="1:1" x14ac:dyDescent="0.25">
      <c r="A93" s="12"/>
    </row>
    <row r="94" spans="1:1" x14ac:dyDescent="0.25">
      <c r="A94" s="12"/>
    </row>
    <row r="95" spans="1:1" x14ac:dyDescent="0.25">
      <c r="A95" s="12"/>
    </row>
    <row r="96" spans="1:1" x14ac:dyDescent="0.25">
      <c r="A96" s="12"/>
    </row>
    <row r="97" spans="1:1" x14ac:dyDescent="0.25">
      <c r="A97" s="12"/>
    </row>
    <row r="98" spans="1:1" x14ac:dyDescent="0.25">
      <c r="A98" s="12"/>
    </row>
    <row r="99" spans="1:1" x14ac:dyDescent="0.25">
      <c r="A99" s="12"/>
    </row>
    <row r="100" spans="1:1" x14ac:dyDescent="0.25">
      <c r="A100" s="12"/>
    </row>
    <row r="101" spans="1:1" x14ac:dyDescent="0.25">
      <c r="A101" s="12"/>
    </row>
  </sheetData>
  <mergeCells count="14">
    <mergeCell ref="A1:L1"/>
    <mergeCell ref="A2:L2"/>
    <mergeCell ref="A3:L3"/>
    <mergeCell ref="F9:G9"/>
    <mergeCell ref="A9:B9"/>
    <mergeCell ref="I9:J9"/>
    <mergeCell ref="A4:L4"/>
    <mergeCell ref="F10:G10"/>
    <mergeCell ref="A5:L5"/>
    <mergeCell ref="D11:E11"/>
    <mergeCell ref="A10:B10"/>
    <mergeCell ref="A6:L6"/>
    <mergeCell ref="A8:L8"/>
    <mergeCell ref="A7:L7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75" orientation="landscape" horizontalDpi="300" verticalDpi="300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indexed="40"/>
  </sheetPr>
  <dimension ref="A1:AN76"/>
  <sheetViews>
    <sheetView view="pageBreakPreview" zoomScale="70" zoomScaleNormal="85" zoomScaleSheetLayoutView="70" workbookViewId="0">
      <selection activeCell="O43" sqref="O43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9.109375" style="12"/>
    <col min="4" max="4" width="6.88671875" style="12" bestFit="1" customWidth="1"/>
    <col min="5" max="5" width="28.6640625" style="8" customWidth="1"/>
    <col min="6" max="6" width="9.33203125" style="8" hidden="1" customWidth="1"/>
    <col min="7" max="7" width="44.33203125" style="8" customWidth="1"/>
    <col min="8" max="8" width="11.88671875" style="8" hidden="1" customWidth="1" outlineLevel="1"/>
    <col min="9" max="9" width="9.33203125" style="8" customWidth="1" collapsed="1"/>
    <col min="10" max="10" width="10.5546875" style="8" customWidth="1"/>
    <col min="11" max="11" width="6.44140625" style="8" customWidth="1"/>
    <col min="12" max="12" width="31.44140625" style="8" customWidth="1"/>
    <col min="13" max="13" width="8" style="8" hidden="1" customWidth="1" outlineLevel="1"/>
    <col min="14" max="14" width="4.5546875" style="8" customWidth="1" collapsed="1"/>
    <col min="15" max="15" width="22.33203125" style="8" customWidth="1"/>
    <col min="16" max="28" width="5.6640625" style="8" customWidth="1"/>
    <col min="29" max="30" width="3.33203125" style="8" customWidth="1"/>
    <col min="31" max="31" width="7.44140625" style="8" customWidth="1"/>
    <col min="32" max="40" width="9.109375" style="8" customWidth="1" outlineLevel="1"/>
    <col min="41" max="16384" width="9.109375" style="8"/>
  </cols>
  <sheetData>
    <row r="1" spans="1:40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S1" s="9"/>
      <c r="T1" s="9"/>
      <c r="U1" s="10"/>
      <c r="V1" s="28"/>
    </row>
    <row r="2" spans="1:40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S2" s="9"/>
      <c r="T2" s="71"/>
      <c r="U2" s="10"/>
      <c r="V2" s="28"/>
    </row>
    <row r="3" spans="1:40" ht="12.75" customHeight="1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S3" s="9"/>
      <c r="T3" s="71"/>
      <c r="U3" s="10"/>
      <c r="V3" s="28"/>
    </row>
    <row r="4" spans="1:40" ht="12.75" customHeight="1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S4" s="9"/>
      <c r="T4" s="71"/>
      <c r="U4" s="10"/>
      <c r="V4" s="28"/>
    </row>
    <row r="5" spans="1:40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S5" s="9"/>
      <c r="T5" s="71"/>
      <c r="U5" s="10"/>
      <c r="V5" s="28"/>
    </row>
    <row r="6" spans="1:40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9"/>
      <c r="T6" s="71"/>
      <c r="U6" s="10"/>
      <c r="V6" s="28"/>
    </row>
    <row r="7" spans="1:40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S7" s="9"/>
      <c r="T7" s="71"/>
      <c r="U7" s="10"/>
      <c r="V7" s="28"/>
    </row>
    <row r="8" spans="1:40" ht="15.6" x14ac:dyDescent="0.25">
      <c r="A8" s="332" t="s">
        <v>196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S8" s="9"/>
      <c r="T8" s="71"/>
      <c r="U8" s="10"/>
      <c r="V8" s="28"/>
    </row>
    <row r="9" spans="1:40" ht="12.75" customHeight="1" x14ac:dyDescent="0.25">
      <c r="A9" s="323" t="s">
        <v>222</v>
      </c>
      <c r="B9" s="323"/>
      <c r="D9" s="13"/>
      <c r="E9" s="67"/>
      <c r="G9" s="20"/>
      <c r="H9" s="48"/>
      <c r="I9" s="48"/>
      <c r="J9" s="52"/>
      <c r="L9" s="20" t="str">
        <f>d_5</f>
        <v>г. Сочи, ул. Бзугу 2, ст. им. Славы Метревели</v>
      </c>
      <c r="S9" s="9"/>
      <c r="T9" s="71"/>
      <c r="U9" s="10"/>
      <c r="V9" s="28"/>
    </row>
    <row r="10" spans="1:40" ht="13.95" customHeight="1" thickBot="1" x14ac:dyDescent="0.3">
      <c r="A10" s="323" t="s">
        <v>236</v>
      </c>
      <c r="B10" s="323"/>
      <c r="D10" s="13"/>
      <c r="E10" s="67"/>
      <c r="G10" s="20"/>
      <c r="I10" s="67" t="s">
        <v>87</v>
      </c>
      <c r="J10" s="63" t="str">
        <f>d_1</f>
        <v>28.05.2019г.</v>
      </c>
      <c r="K10" s="52">
        <v>0.35416666666666669</v>
      </c>
      <c r="L10" s="19" t="str">
        <f>d_6</f>
        <v>t° +17 вл. 91%</v>
      </c>
      <c r="S10" s="28"/>
      <c r="T10" s="28"/>
      <c r="U10" s="28"/>
      <c r="V10" s="28"/>
      <c r="AF10" s="21" t="s">
        <v>105</v>
      </c>
      <c r="AG10" s="21" t="s">
        <v>106</v>
      </c>
      <c r="AH10" s="21" t="s">
        <v>107</v>
      </c>
      <c r="AI10" s="21">
        <v>1</v>
      </c>
      <c r="AJ10" s="68">
        <v>2</v>
      </c>
      <c r="AK10" s="68" t="s">
        <v>44</v>
      </c>
      <c r="AL10" s="68" t="s">
        <v>108</v>
      </c>
      <c r="AM10" s="21" t="s">
        <v>109</v>
      </c>
      <c r="AN10" s="21" t="s">
        <v>110</v>
      </c>
    </row>
    <row r="11" spans="1:40" ht="28.95" customHeight="1" thickBot="1" x14ac:dyDescent="0.3">
      <c r="A11" s="44" t="s">
        <v>9</v>
      </c>
      <c r="B11" s="45" t="s">
        <v>58</v>
      </c>
      <c r="C11" s="45" t="s">
        <v>59</v>
      </c>
      <c r="D11" s="45" t="s">
        <v>10</v>
      </c>
      <c r="E11" s="45" t="s">
        <v>90</v>
      </c>
      <c r="F11" s="46" t="s">
        <v>94</v>
      </c>
      <c r="G11" s="43" t="s">
        <v>148</v>
      </c>
      <c r="H11" s="54"/>
      <c r="I11" s="36" t="s">
        <v>19</v>
      </c>
      <c r="J11" s="45" t="s">
        <v>145</v>
      </c>
      <c r="K11" s="45" t="s">
        <v>13</v>
      </c>
      <c r="L11" s="47" t="s">
        <v>146</v>
      </c>
      <c r="S11" s="28"/>
      <c r="T11" s="28"/>
      <c r="U11" s="28"/>
      <c r="V11" s="28"/>
      <c r="AF11" s="152">
        <v>194</v>
      </c>
      <c r="AG11" s="152">
        <v>182</v>
      </c>
      <c r="AH11" s="152">
        <v>170</v>
      </c>
      <c r="AI11" s="152">
        <v>160</v>
      </c>
      <c r="AJ11" s="152">
        <v>150</v>
      </c>
      <c r="AK11" s="149">
        <v>140</v>
      </c>
      <c r="AL11" s="149">
        <v>130</v>
      </c>
      <c r="AM11" s="149">
        <v>120</v>
      </c>
      <c r="AN11" s="153">
        <v>110</v>
      </c>
    </row>
    <row r="12" spans="1:40" ht="15.75" customHeight="1" x14ac:dyDescent="0.25">
      <c r="A12" s="35" t="s">
        <v>42</v>
      </c>
      <c r="B12" s="23" t="e">
        <f>VLOOKUP($M12,УЧАСТНИКИ!$A$2:$L$1099,3,FALSE)</f>
        <v>#N/A</v>
      </c>
      <c r="C12" s="24" t="e">
        <f>VLOOKUP($M12,УЧАСТНИКИ!$A$2:$L$1099,4,FALSE)</f>
        <v>#N/A</v>
      </c>
      <c r="D12" s="24" t="e">
        <f>VLOOKUP($M12,УЧАСТНИКИ!$A$2:$L$1099,8,FALSE)</f>
        <v>#N/A</v>
      </c>
      <c r="E12" s="23" t="e">
        <f>VLOOKUP($M12,УЧАСТНИКИ!$A$2:$L$1099,5,FALSE)</f>
        <v>#N/A</v>
      </c>
      <c r="F12" s="24" t="e">
        <f>VLOOKUP($M12,УЧАСТНИКИ!$A$2:$L$1099,7,FALSE)</f>
        <v>#N/A</v>
      </c>
      <c r="G12" s="25" t="e">
        <f>VLOOKUP($M12,УЧАСТНИКИ!$A$2:$L$1099,11,FALSE)</f>
        <v>#N/A</v>
      </c>
      <c r="H12" s="38">
        <v>300</v>
      </c>
      <c r="I12" s="11" t="str">
        <f>IF(H12=0,0,CONCATENATE(MID(H12,1,1),".",MID(H12,2,2)))</f>
        <v>3.00</v>
      </c>
      <c r="J12" s="27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МСМК</v>
      </c>
      <c r="K12" s="25" t="e">
        <f>VLOOKUP($M12,УЧАСТНИКИ!$A$2:$L$1099,9,FALSE)</f>
        <v>#N/A</v>
      </c>
      <c r="L12" s="23" t="e">
        <f>VLOOKUP($M12,УЧАСТНИКИ!$A$2:$L$1099,10,FALSE)</f>
        <v>#N/A</v>
      </c>
      <c r="M12" s="72" t="str">
        <f>M54</f>
        <v>72</v>
      </c>
    </row>
    <row r="13" spans="1:40" ht="15.75" customHeight="1" x14ac:dyDescent="0.25">
      <c r="A13" s="35" t="s">
        <v>43</v>
      </c>
      <c r="B13" s="23" t="e">
        <f>VLOOKUP($M13,УЧАСТНИКИ!$A$2:$L$1099,3,FALSE)</f>
        <v>#N/A</v>
      </c>
      <c r="C13" s="24" t="e">
        <f>VLOOKUP($M13,УЧАСТНИКИ!$A$2:$L$1099,4,FALSE)</f>
        <v>#N/A</v>
      </c>
      <c r="D13" s="24" t="e">
        <f>VLOOKUP($M13,УЧАСТНИКИ!$A$2:$L$1099,8,FALSE)</f>
        <v>#N/A</v>
      </c>
      <c r="E13" s="23" t="e">
        <f>VLOOKUP($M13,УЧАСТНИКИ!$A$2:$L$1099,5,FALSE)</f>
        <v>#N/A</v>
      </c>
      <c r="F13" s="24" t="e">
        <f>VLOOKUP($M13,УЧАСТНИКИ!$A$2:$L$1099,7,FALSE)</f>
        <v>#N/A</v>
      </c>
      <c r="G13" s="25" t="e">
        <f>VLOOKUP($M13,УЧАСТНИКИ!$A$2:$L$1099,11,FALSE)</f>
        <v>#N/A</v>
      </c>
      <c r="H13" s="26">
        <v>200</v>
      </c>
      <c r="I13" s="11" t="str">
        <f t="shared" ref="I13:I30" si="0">IF(H13=0,0,CONCATENATE(MID(H13,1,1),".",MID(H13,2,2)))</f>
        <v>2.00</v>
      </c>
      <c r="J13" s="27" t="str">
        <f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МСМК</v>
      </c>
      <c r="K13" s="25" t="e">
        <f>VLOOKUP($M13,УЧАСТНИКИ!$A$2:$L$1099,9,FALSE)</f>
        <v>#N/A</v>
      </c>
      <c r="L13" s="23" t="e">
        <f>VLOOKUP($M13,УЧАСТНИКИ!$A$2:$L$1099,10,FALSE)</f>
        <v>#N/A</v>
      </c>
      <c r="M13" s="72">
        <f t="shared" ref="M13:M30" si="1">M55</f>
        <v>0</v>
      </c>
    </row>
    <row r="14" spans="1:40" ht="15.75" customHeight="1" x14ac:dyDescent="0.25">
      <c r="A14" s="35" t="s">
        <v>44</v>
      </c>
      <c r="B14" s="23" t="e">
        <f>VLOOKUP($M14,УЧАСТНИКИ!$A$2:$L$1099,3,FALSE)</f>
        <v>#N/A</v>
      </c>
      <c r="C14" s="24" t="e">
        <f>VLOOKUP($M14,УЧАСТНИКИ!$A$2:$L$1099,4,FALSE)</f>
        <v>#N/A</v>
      </c>
      <c r="D14" s="24" t="e">
        <f>VLOOKUP($M14,УЧАСТНИКИ!$A$2:$L$1099,8,FALSE)</f>
        <v>#N/A</v>
      </c>
      <c r="E14" s="23" t="e">
        <f>VLOOKUP($M14,УЧАСТНИКИ!$A$2:$L$1099,5,FALSE)</f>
        <v>#N/A</v>
      </c>
      <c r="F14" s="24" t="e">
        <f>VLOOKUP($M14,УЧАСТНИКИ!$A$2:$L$1099,7,FALSE)</f>
        <v>#N/A</v>
      </c>
      <c r="G14" s="25" t="e">
        <f>VLOOKUP($M14,УЧАСТНИКИ!$A$2:$L$1099,11,FALSE)</f>
        <v>#N/A</v>
      </c>
      <c r="H14" s="26"/>
      <c r="I14" s="11">
        <f t="shared" si="0"/>
        <v>0</v>
      </c>
      <c r="J14" s="27" t="str">
        <f t="shared" ref="J14:J30" si="2">IF(H14&gt;=$AF$11,"МСМК",IF(H14&gt;=$AG$11,"МС",IF(H14&gt;=$AH$11,"КМС",IF(H14&gt;=$AI$11,"1",IF(H14&gt;=$AJ$11,"2",IF(H14&gt;=$AK$11,"3",IF(H14&gt;=$AL$11,"1юн",IF(H14&gt;=$AM$11,"2юн",IF(H14&gt;=$AN$11,"3юн",IF(H14&lt;$AN$11,"б/р"))))))))))</f>
        <v>б/р</v>
      </c>
      <c r="K14" s="25" t="e">
        <f>VLOOKUP($M14,УЧАСТНИКИ!$A$2:$L$1099,9,FALSE)</f>
        <v>#N/A</v>
      </c>
      <c r="L14" s="23" t="e">
        <f>VLOOKUP($M14,УЧАСТНИКИ!$A$2:$L$1099,10,FALSE)</f>
        <v>#N/A</v>
      </c>
      <c r="M14" s="72">
        <f t="shared" si="1"/>
        <v>0</v>
      </c>
    </row>
    <row r="15" spans="1:40" ht="15.75" customHeight="1" x14ac:dyDescent="0.25">
      <c r="A15" s="35" t="s">
        <v>45</v>
      </c>
      <c r="B15" s="23" t="e">
        <f>VLOOKUP($M15,УЧАСТНИКИ!$A$2:$L$1099,3,FALSE)</f>
        <v>#N/A</v>
      </c>
      <c r="C15" s="24" t="e">
        <f>VLOOKUP($M15,УЧАСТНИКИ!$A$2:$L$1099,4,FALSE)</f>
        <v>#N/A</v>
      </c>
      <c r="D15" s="24" t="e">
        <f>VLOOKUP($M15,УЧАСТНИКИ!$A$2:$L$1099,8,FALSE)</f>
        <v>#N/A</v>
      </c>
      <c r="E15" s="23" t="e">
        <f>VLOOKUP($M15,УЧАСТНИКИ!$A$2:$L$1099,5,FALSE)</f>
        <v>#N/A</v>
      </c>
      <c r="F15" s="24" t="e">
        <f>VLOOKUP($M15,УЧАСТНИКИ!$A$2:$L$1099,7,FALSE)</f>
        <v>#N/A</v>
      </c>
      <c r="G15" s="25" t="e">
        <f>VLOOKUP($M15,УЧАСТНИКИ!$A$2:$L$1099,11,FALSE)</f>
        <v>#N/A</v>
      </c>
      <c r="H15" s="26"/>
      <c r="I15" s="11">
        <f t="shared" si="0"/>
        <v>0</v>
      </c>
      <c r="J15" s="27" t="str">
        <f t="shared" si="2"/>
        <v>б/р</v>
      </c>
      <c r="K15" s="25" t="e">
        <f>VLOOKUP($M15,УЧАСТНИКИ!$A$2:$L$1099,9,FALSE)</f>
        <v>#N/A</v>
      </c>
      <c r="L15" s="23" t="e">
        <f>VLOOKUP($M15,УЧАСТНИКИ!$A$2:$L$1099,10,FALSE)</f>
        <v>#N/A</v>
      </c>
      <c r="M15" s="72">
        <f t="shared" si="1"/>
        <v>0</v>
      </c>
    </row>
    <row r="16" spans="1:40" ht="15.75" customHeight="1" x14ac:dyDescent="0.25">
      <c r="A16" s="35" t="s">
        <v>46</v>
      </c>
      <c r="B16" s="23" t="e">
        <f>VLOOKUP($M16,УЧАСТНИКИ!$A$2:$L$1099,3,FALSE)</f>
        <v>#N/A</v>
      </c>
      <c r="C16" s="24" t="e">
        <f>VLOOKUP($M16,УЧАСТНИКИ!$A$2:$L$1099,4,FALSE)</f>
        <v>#N/A</v>
      </c>
      <c r="D16" s="24" t="e">
        <f>VLOOKUP($M16,УЧАСТНИКИ!$A$2:$L$1099,8,FALSE)</f>
        <v>#N/A</v>
      </c>
      <c r="E16" s="23" t="e">
        <f>VLOOKUP($M16,УЧАСТНИКИ!$A$2:$L$1099,5,FALSE)</f>
        <v>#N/A</v>
      </c>
      <c r="F16" s="24" t="e">
        <f>VLOOKUP($M16,УЧАСТНИКИ!$A$2:$L$1099,7,FALSE)</f>
        <v>#N/A</v>
      </c>
      <c r="G16" s="25" t="e">
        <f>VLOOKUP($M16,УЧАСТНИКИ!$A$2:$L$1099,11,FALSE)</f>
        <v>#N/A</v>
      </c>
      <c r="H16" s="26"/>
      <c r="I16" s="11">
        <f t="shared" si="0"/>
        <v>0</v>
      </c>
      <c r="J16" s="27" t="str">
        <f t="shared" si="2"/>
        <v>б/р</v>
      </c>
      <c r="K16" s="25" t="e">
        <f>VLOOKUP($M16,УЧАСТНИКИ!$A$2:$L$1099,9,FALSE)</f>
        <v>#N/A</v>
      </c>
      <c r="L16" s="23" t="e">
        <f>VLOOKUP($M16,УЧАСТНИКИ!$A$2:$L$1099,10,FALSE)</f>
        <v>#N/A</v>
      </c>
      <c r="M16" s="72">
        <f t="shared" si="1"/>
        <v>0</v>
      </c>
    </row>
    <row r="17" spans="1:13" ht="15.75" customHeight="1" x14ac:dyDescent="0.25">
      <c r="A17" s="35" t="s">
        <v>47</v>
      </c>
      <c r="B17" s="23" t="e">
        <f>VLOOKUP($M17,УЧАСТНИКИ!$A$2:$L$1099,3,FALSE)</f>
        <v>#N/A</v>
      </c>
      <c r="C17" s="24" t="e">
        <f>VLOOKUP($M17,УЧАСТНИКИ!$A$2:$L$1099,4,FALSE)</f>
        <v>#N/A</v>
      </c>
      <c r="D17" s="24" t="e">
        <f>VLOOKUP($M17,УЧАСТНИКИ!$A$2:$L$1099,8,FALSE)</f>
        <v>#N/A</v>
      </c>
      <c r="E17" s="23" t="e">
        <f>VLOOKUP($M17,УЧАСТНИКИ!$A$2:$L$1099,5,FALSE)</f>
        <v>#N/A</v>
      </c>
      <c r="F17" s="24" t="e">
        <f>VLOOKUP($M17,УЧАСТНИКИ!$A$2:$L$1099,7,FALSE)</f>
        <v>#N/A</v>
      </c>
      <c r="G17" s="25" t="e">
        <f>VLOOKUP($M17,УЧАСТНИКИ!$A$2:$L$1099,11,FALSE)</f>
        <v>#N/A</v>
      </c>
      <c r="H17" s="26"/>
      <c r="I17" s="11">
        <f t="shared" si="0"/>
        <v>0</v>
      </c>
      <c r="J17" s="27" t="str">
        <f t="shared" si="2"/>
        <v>б/р</v>
      </c>
      <c r="K17" s="25" t="e">
        <f>VLOOKUP($M17,УЧАСТНИКИ!$A$2:$L$1099,9,FALSE)</f>
        <v>#N/A</v>
      </c>
      <c r="L17" s="23" t="e">
        <f>VLOOKUP($M17,УЧАСТНИКИ!$A$2:$L$1099,10,FALSE)</f>
        <v>#N/A</v>
      </c>
      <c r="M17" s="72">
        <f t="shared" si="1"/>
        <v>0</v>
      </c>
    </row>
    <row r="18" spans="1:13" ht="15.75" customHeight="1" x14ac:dyDescent="0.25">
      <c r="A18" s="35" t="s">
        <v>48</v>
      </c>
      <c r="B18" s="23" t="e">
        <f>VLOOKUP($M18,УЧАСТНИКИ!$A$2:$L$1099,3,FALSE)</f>
        <v>#N/A</v>
      </c>
      <c r="C18" s="24" t="e">
        <f>VLOOKUP($M18,УЧАСТНИКИ!$A$2:$L$1099,4,FALSE)</f>
        <v>#N/A</v>
      </c>
      <c r="D18" s="24" t="e">
        <f>VLOOKUP($M18,УЧАСТНИКИ!$A$2:$L$1099,8,FALSE)</f>
        <v>#N/A</v>
      </c>
      <c r="E18" s="23" t="e">
        <f>VLOOKUP($M18,УЧАСТНИКИ!$A$2:$L$1099,5,FALSE)</f>
        <v>#N/A</v>
      </c>
      <c r="F18" s="24" t="e">
        <f>VLOOKUP($M18,УЧАСТНИКИ!$A$2:$L$1099,7,FALSE)</f>
        <v>#N/A</v>
      </c>
      <c r="G18" s="25" t="e">
        <f>VLOOKUP($M18,УЧАСТНИКИ!$A$2:$L$1099,11,FALSE)</f>
        <v>#N/A</v>
      </c>
      <c r="H18" s="26"/>
      <c r="I18" s="11">
        <f t="shared" si="0"/>
        <v>0</v>
      </c>
      <c r="J18" s="27" t="str">
        <f t="shared" si="2"/>
        <v>б/р</v>
      </c>
      <c r="K18" s="25" t="e">
        <f>VLOOKUP($M18,УЧАСТНИКИ!$A$2:$L$1099,9,FALSE)</f>
        <v>#N/A</v>
      </c>
      <c r="L18" s="23" t="e">
        <f>VLOOKUP($M18,УЧАСТНИКИ!$A$2:$L$1099,10,FALSE)</f>
        <v>#N/A</v>
      </c>
      <c r="M18" s="72">
        <f t="shared" si="1"/>
        <v>0</v>
      </c>
    </row>
    <row r="19" spans="1:13" ht="15.75" customHeight="1" x14ac:dyDescent="0.25">
      <c r="A19" s="35" t="s">
        <v>71</v>
      </c>
      <c r="B19" s="23" t="e">
        <f>VLOOKUP($M19,УЧАСТНИКИ!$A$2:$L$1099,3,FALSE)</f>
        <v>#N/A</v>
      </c>
      <c r="C19" s="24" t="e">
        <f>VLOOKUP($M19,УЧАСТНИКИ!$A$2:$L$1099,4,FALSE)</f>
        <v>#N/A</v>
      </c>
      <c r="D19" s="24" t="e">
        <f>VLOOKUP($M19,УЧАСТНИКИ!$A$2:$L$1099,8,FALSE)</f>
        <v>#N/A</v>
      </c>
      <c r="E19" s="23" t="e">
        <f>VLOOKUP($M19,УЧАСТНИКИ!$A$2:$L$1099,5,FALSE)</f>
        <v>#N/A</v>
      </c>
      <c r="F19" s="24" t="e">
        <f>VLOOKUP($M19,УЧАСТНИКИ!$A$2:$L$1099,7,FALSE)</f>
        <v>#N/A</v>
      </c>
      <c r="G19" s="25" t="e">
        <f>VLOOKUP($M19,УЧАСТНИКИ!$A$2:$L$1099,11,FALSE)</f>
        <v>#N/A</v>
      </c>
      <c r="H19" s="26"/>
      <c r="I19" s="11">
        <f t="shared" si="0"/>
        <v>0</v>
      </c>
      <c r="J19" s="27" t="str">
        <f t="shared" si="2"/>
        <v>б/р</v>
      </c>
      <c r="K19" s="25" t="e">
        <f>VLOOKUP($M19,УЧАСТНИКИ!$A$2:$L$1099,9,FALSE)</f>
        <v>#N/A</v>
      </c>
      <c r="L19" s="23" t="e">
        <f>VLOOKUP($M19,УЧАСТНИКИ!$A$2:$L$1099,10,FALSE)</f>
        <v>#N/A</v>
      </c>
      <c r="M19" s="72">
        <f t="shared" si="1"/>
        <v>0</v>
      </c>
    </row>
    <row r="20" spans="1:13" ht="15.75" customHeight="1" x14ac:dyDescent="0.25">
      <c r="A20" s="35" t="s">
        <v>78</v>
      </c>
      <c r="B20" s="23" t="e">
        <f>VLOOKUP($M20,УЧАСТНИКИ!$A$2:$L$1099,3,FALSE)</f>
        <v>#N/A</v>
      </c>
      <c r="C20" s="24" t="e">
        <f>VLOOKUP($M20,УЧАСТНИКИ!$A$2:$L$1099,4,FALSE)</f>
        <v>#N/A</v>
      </c>
      <c r="D20" s="24" t="e">
        <f>VLOOKUP($M20,УЧАСТНИКИ!$A$2:$L$1099,8,FALSE)</f>
        <v>#N/A</v>
      </c>
      <c r="E20" s="23" t="e">
        <f>VLOOKUP($M20,УЧАСТНИКИ!$A$2:$L$1099,5,FALSE)</f>
        <v>#N/A</v>
      </c>
      <c r="F20" s="24" t="e">
        <f>VLOOKUP($M20,УЧАСТНИКИ!$A$2:$L$1099,7,FALSE)</f>
        <v>#N/A</v>
      </c>
      <c r="G20" s="25" t="e">
        <f>VLOOKUP($M20,УЧАСТНИКИ!$A$2:$L$1099,11,FALSE)</f>
        <v>#N/A</v>
      </c>
      <c r="H20" s="26"/>
      <c r="I20" s="11">
        <f t="shared" si="0"/>
        <v>0</v>
      </c>
      <c r="J20" s="27" t="str">
        <f t="shared" si="2"/>
        <v>б/р</v>
      </c>
      <c r="K20" s="25" t="e">
        <f>VLOOKUP($M20,УЧАСТНИКИ!$A$2:$L$1099,9,FALSE)</f>
        <v>#N/A</v>
      </c>
      <c r="L20" s="23" t="e">
        <f>VLOOKUP($M20,УЧАСТНИКИ!$A$2:$L$1099,10,FALSE)</f>
        <v>#N/A</v>
      </c>
      <c r="M20" s="72">
        <f t="shared" si="1"/>
        <v>0</v>
      </c>
    </row>
    <row r="21" spans="1:13" ht="15.75" customHeight="1" x14ac:dyDescent="0.25">
      <c r="A21" s="35" t="s">
        <v>77</v>
      </c>
      <c r="B21" s="23" t="e">
        <f>VLOOKUP($M21,УЧАСТНИКИ!$A$2:$L$1099,3,FALSE)</f>
        <v>#N/A</v>
      </c>
      <c r="C21" s="24" t="e">
        <f>VLOOKUP($M21,УЧАСТНИКИ!$A$2:$L$1099,4,FALSE)</f>
        <v>#N/A</v>
      </c>
      <c r="D21" s="24" t="e">
        <f>VLOOKUP($M21,УЧАСТНИКИ!$A$2:$L$1099,8,FALSE)</f>
        <v>#N/A</v>
      </c>
      <c r="E21" s="23" t="e">
        <f>VLOOKUP($M21,УЧАСТНИКИ!$A$2:$L$1099,5,FALSE)</f>
        <v>#N/A</v>
      </c>
      <c r="F21" s="24" t="e">
        <f>VLOOKUP($M21,УЧАСТНИКИ!$A$2:$L$1099,7,FALSE)</f>
        <v>#N/A</v>
      </c>
      <c r="G21" s="25" t="e">
        <f>VLOOKUP($M21,УЧАСТНИКИ!$A$2:$L$1099,11,FALSE)</f>
        <v>#N/A</v>
      </c>
      <c r="H21" s="26"/>
      <c r="I21" s="11">
        <f t="shared" si="0"/>
        <v>0</v>
      </c>
      <c r="J21" s="27" t="str">
        <f t="shared" si="2"/>
        <v>б/р</v>
      </c>
      <c r="K21" s="25" t="e">
        <f>VLOOKUP($M21,УЧАСТНИКИ!$A$2:$L$1099,9,FALSE)</f>
        <v>#N/A</v>
      </c>
      <c r="L21" s="23" t="e">
        <f>VLOOKUP($M21,УЧАСТНИКИ!$A$2:$L$1099,10,FALSE)</f>
        <v>#N/A</v>
      </c>
      <c r="M21" s="72">
        <f t="shared" si="1"/>
        <v>0</v>
      </c>
    </row>
    <row r="22" spans="1:13" ht="15.75" customHeight="1" x14ac:dyDescent="0.25">
      <c r="A22" s="35" t="s">
        <v>76</v>
      </c>
      <c r="B22" s="23" t="e">
        <f>VLOOKUP($M22,УЧАСТНИКИ!$A$2:$L$1099,3,FALSE)</f>
        <v>#N/A</v>
      </c>
      <c r="C22" s="24" t="e">
        <f>VLOOKUP($M22,УЧАСТНИКИ!$A$2:$L$1099,4,FALSE)</f>
        <v>#N/A</v>
      </c>
      <c r="D22" s="24" t="e">
        <f>VLOOKUP($M22,УЧАСТНИКИ!$A$2:$L$1099,8,FALSE)</f>
        <v>#N/A</v>
      </c>
      <c r="E22" s="23" t="e">
        <f>VLOOKUP($M22,УЧАСТНИКИ!$A$2:$L$1099,5,FALSE)</f>
        <v>#N/A</v>
      </c>
      <c r="F22" s="24" t="e">
        <f>VLOOKUP($M22,УЧАСТНИКИ!$A$2:$L$1099,7,FALSE)</f>
        <v>#N/A</v>
      </c>
      <c r="G22" s="25" t="e">
        <f>VLOOKUP($M22,УЧАСТНИКИ!$A$2:$L$1099,11,FALSE)</f>
        <v>#N/A</v>
      </c>
      <c r="H22" s="26"/>
      <c r="I22" s="11">
        <f t="shared" si="0"/>
        <v>0</v>
      </c>
      <c r="J22" s="27" t="str">
        <f t="shared" si="2"/>
        <v>б/р</v>
      </c>
      <c r="K22" s="25" t="e">
        <f>VLOOKUP($M22,УЧАСТНИКИ!$A$2:$L$1099,9,FALSE)</f>
        <v>#N/A</v>
      </c>
      <c r="L22" s="23" t="e">
        <f>VLOOKUP($M22,УЧАСТНИКИ!$A$2:$L$1099,10,FALSE)</f>
        <v>#N/A</v>
      </c>
      <c r="M22" s="72">
        <f t="shared" si="1"/>
        <v>0</v>
      </c>
    </row>
    <row r="23" spans="1:13" ht="15.75" customHeight="1" x14ac:dyDescent="0.25">
      <c r="A23" s="35" t="s">
        <v>75</v>
      </c>
      <c r="B23" s="23" t="e">
        <f>VLOOKUP($M23,УЧАСТНИКИ!$A$2:$L$1099,3,FALSE)</f>
        <v>#N/A</v>
      </c>
      <c r="C23" s="24" t="e">
        <f>VLOOKUP($M23,УЧАСТНИКИ!$A$2:$L$1099,4,FALSE)</f>
        <v>#N/A</v>
      </c>
      <c r="D23" s="24" t="e">
        <f>VLOOKUP($M23,УЧАСТНИКИ!$A$2:$L$1099,8,FALSE)</f>
        <v>#N/A</v>
      </c>
      <c r="E23" s="23" t="e">
        <f>VLOOKUP($M23,УЧАСТНИКИ!$A$2:$L$1099,5,FALSE)</f>
        <v>#N/A</v>
      </c>
      <c r="F23" s="24" t="e">
        <f>VLOOKUP($M23,УЧАСТНИКИ!$A$2:$L$1099,7,FALSE)</f>
        <v>#N/A</v>
      </c>
      <c r="G23" s="25" t="e">
        <f>VLOOKUP($M23,УЧАСТНИКИ!$A$2:$L$1099,11,FALSE)</f>
        <v>#N/A</v>
      </c>
      <c r="H23" s="26"/>
      <c r="I23" s="11">
        <f t="shared" si="0"/>
        <v>0</v>
      </c>
      <c r="J23" s="27" t="str">
        <f t="shared" si="2"/>
        <v>б/р</v>
      </c>
      <c r="K23" s="25" t="e">
        <f>VLOOKUP($M23,УЧАСТНИКИ!$A$2:$L$1099,9,FALSE)</f>
        <v>#N/A</v>
      </c>
      <c r="L23" s="23" t="e">
        <f>VLOOKUP($M23,УЧАСТНИКИ!$A$2:$L$1099,10,FALSE)</f>
        <v>#N/A</v>
      </c>
      <c r="M23" s="72">
        <f t="shared" si="1"/>
        <v>0</v>
      </c>
    </row>
    <row r="24" spans="1:13" ht="15.75" customHeight="1" x14ac:dyDescent="0.25">
      <c r="A24" s="35" t="s">
        <v>74</v>
      </c>
      <c r="B24" s="23" t="e">
        <f>VLOOKUP($M24,УЧАСТНИКИ!$A$2:$L$1099,3,FALSE)</f>
        <v>#N/A</v>
      </c>
      <c r="C24" s="24" t="e">
        <f>VLOOKUP($M24,УЧАСТНИКИ!$A$2:$L$1099,4,FALSE)</f>
        <v>#N/A</v>
      </c>
      <c r="D24" s="24" t="e">
        <f>VLOOKUP($M24,УЧАСТНИКИ!$A$2:$L$1099,8,FALSE)</f>
        <v>#N/A</v>
      </c>
      <c r="E24" s="23" t="e">
        <f>VLOOKUP($M24,УЧАСТНИКИ!$A$2:$L$1099,5,FALSE)</f>
        <v>#N/A</v>
      </c>
      <c r="F24" s="24" t="e">
        <f>VLOOKUP($M24,УЧАСТНИКИ!$A$2:$L$1099,7,FALSE)</f>
        <v>#N/A</v>
      </c>
      <c r="G24" s="25" t="e">
        <f>VLOOKUP($M24,УЧАСТНИКИ!$A$2:$L$1099,11,FALSE)</f>
        <v>#N/A</v>
      </c>
      <c r="H24" s="26"/>
      <c r="I24" s="11">
        <f t="shared" si="0"/>
        <v>0</v>
      </c>
      <c r="J24" s="27" t="str">
        <f t="shared" si="2"/>
        <v>б/р</v>
      </c>
      <c r="K24" s="25" t="e">
        <f>VLOOKUP($M24,УЧАСТНИКИ!$A$2:$L$1099,9,FALSE)</f>
        <v>#N/A</v>
      </c>
      <c r="L24" s="23" t="e">
        <f>VLOOKUP($M24,УЧАСТНИКИ!$A$2:$L$1099,10,FALSE)</f>
        <v>#N/A</v>
      </c>
      <c r="M24" s="72">
        <f t="shared" si="1"/>
        <v>0</v>
      </c>
    </row>
    <row r="25" spans="1:13" ht="15.75" customHeight="1" x14ac:dyDescent="0.25">
      <c r="A25" s="35" t="s">
        <v>73</v>
      </c>
      <c r="B25" s="23" t="e">
        <f>VLOOKUP($M25,УЧАСТНИКИ!$A$2:$L$1099,3,FALSE)</f>
        <v>#N/A</v>
      </c>
      <c r="C25" s="24" t="e">
        <f>VLOOKUP($M25,УЧАСТНИКИ!$A$2:$L$1099,4,FALSE)</f>
        <v>#N/A</v>
      </c>
      <c r="D25" s="24" t="e">
        <f>VLOOKUP($M25,УЧАСТНИКИ!$A$2:$L$1099,8,FALSE)</f>
        <v>#N/A</v>
      </c>
      <c r="E25" s="23" t="e">
        <f>VLOOKUP($M25,УЧАСТНИКИ!$A$2:$L$1099,5,FALSE)</f>
        <v>#N/A</v>
      </c>
      <c r="F25" s="24" t="e">
        <f>VLOOKUP($M25,УЧАСТНИКИ!$A$2:$L$1099,7,FALSE)</f>
        <v>#N/A</v>
      </c>
      <c r="G25" s="25" t="e">
        <f>VLOOKUP($M25,УЧАСТНИКИ!$A$2:$L$1099,11,FALSE)</f>
        <v>#N/A</v>
      </c>
      <c r="H25" s="26"/>
      <c r="I25" s="11">
        <f t="shared" si="0"/>
        <v>0</v>
      </c>
      <c r="J25" s="27" t="str">
        <f t="shared" si="2"/>
        <v>б/р</v>
      </c>
      <c r="K25" s="25" t="e">
        <f>VLOOKUP($M25,УЧАСТНИКИ!$A$2:$L$1099,9,FALSE)</f>
        <v>#N/A</v>
      </c>
      <c r="L25" s="23" t="e">
        <f>VLOOKUP($M25,УЧАСТНИКИ!$A$2:$L$1099,10,FALSE)</f>
        <v>#N/A</v>
      </c>
      <c r="M25" s="72">
        <f t="shared" si="1"/>
        <v>0</v>
      </c>
    </row>
    <row r="26" spans="1:13" ht="15.75" customHeight="1" x14ac:dyDescent="0.25">
      <c r="A26" s="35" t="s">
        <v>72</v>
      </c>
      <c r="B26" s="23" t="e">
        <f>VLOOKUP($M26,УЧАСТНИКИ!$A$2:$L$1099,3,FALSE)</f>
        <v>#N/A</v>
      </c>
      <c r="C26" s="24" t="e">
        <f>VLOOKUP($M26,УЧАСТНИКИ!$A$2:$L$1099,4,FALSE)</f>
        <v>#N/A</v>
      </c>
      <c r="D26" s="24" t="e">
        <f>VLOOKUP($M26,УЧАСТНИКИ!$A$2:$L$1099,8,FALSE)</f>
        <v>#N/A</v>
      </c>
      <c r="E26" s="23" t="e">
        <f>VLOOKUP($M26,УЧАСТНИКИ!$A$2:$L$1099,5,FALSE)</f>
        <v>#N/A</v>
      </c>
      <c r="F26" s="24" t="e">
        <f>VLOOKUP($M26,УЧАСТНИКИ!$A$2:$L$1099,7,FALSE)</f>
        <v>#N/A</v>
      </c>
      <c r="G26" s="25" t="e">
        <f>VLOOKUP($M26,УЧАСТНИКИ!$A$2:$L$1099,11,FALSE)</f>
        <v>#N/A</v>
      </c>
      <c r="H26" s="26"/>
      <c r="I26" s="11">
        <f t="shared" si="0"/>
        <v>0</v>
      </c>
      <c r="J26" s="27" t="str">
        <f t="shared" si="2"/>
        <v>б/р</v>
      </c>
      <c r="K26" s="25" t="e">
        <f>VLOOKUP($M26,УЧАСТНИКИ!$A$2:$L$1099,9,FALSE)</f>
        <v>#N/A</v>
      </c>
      <c r="L26" s="23" t="e">
        <f>VLOOKUP($M26,УЧАСТНИКИ!$A$2:$L$1099,10,FALSE)</f>
        <v>#N/A</v>
      </c>
      <c r="M26" s="72">
        <f t="shared" si="1"/>
        <v>0</v>
      </c>
    </row>
    <row r="27" spans="1:13" ht="15.75" customHeight="1" x14ac:dyDescent="0.25">
      <c r="A27" s="35" t="s">
        <v>79</v>
      </c>
      <c r="B27" s="23" t="e">
        <f>VLOOKUP($M27,УЧАСТНИКИ!$A$2:$L$1099,3,FALSE)</f>
        <v>#N/A</v>
      </c>
      <c r="C27" s="24" t="e">
        <f>VLOOKUP($M27,УЧАСТНИКИ!$A$2:$L$1099,4,FALSE)</f>
        <v>#N/A</v>
      </c>
      <c r="D27" s="24" t="e">
        <f>VLOOKUP($M27,УЧАСТНИКИ!$A$2:$L$1099,8,FALSE)</f>
        <v>#N/A</v>
      </c>
      <c r="E27" s="23" t="e">
        <f>VLOOKUP($M27,УЧАСТНИКИ!$A$2:$L$1099,5,FALSE)</f>
        <v>#N/A</v>
      </c>
      <c r="F27" s="24" t="e">
        <f>VLOOKUP($M27,УЧАСТНИКИ!$A$2:$L$1099,7,FALSE)</f>
        <v>#N/A</v>
      </c>
      <c r="G27" s="25" t="e">
        <f>VLOOKUP($M27,УЧАСТНИКИ!$A$2:$L$1099,11,FALSE)</f>
        <v>#N/A</v>
      </c>
      <c r="H27" s="26"/>
      <c r="I27" s="11">
        <f t="shared" si="0"/>
        <v>0</v>
      </c>
      <c r="J27" s="27" t="str">
        <f t="shared" si="2"/>
        <v>б/р</v>
      </c>
      <c r="K27" s="25" t="e">
        <f>VLOOKUP($M27,УЧАСТНИКИ!$A$2:$L$1099,9,FALSE)</f>
        <v>#N/A</v>
      </c>
      <c r="L27" s="23" t="e">
        <f>VLOOKUP($M27,УЧАСТНИКИ!$A$2:$L$1099,10,FALSE)</f>
        <v>#N/A</v>
      </c>
      <c r="M27" s="72">
        <f t="shared" si="1"/>
        <v>0</v>
      </c>
    </row>
    <row r="28" spans="1:13" ht="15.75" customHeight="1" x14ac:dyDescent="0.25">
      <c r="A28" s="35" t="s">
        <v>80</v>
      </c>
      <c r="B28" s="23" t="e">
        <f>VLOOKUP($M28,УЧАСТНИКИ!$A$2:$L$1099,3,FALSE)</f>
        <v>#N/A</v>
      </c>
      <c r="C28" s="24" t="e">
        <f>VLOOKUP($M28,УЧАСТНИКИ!$A$2:$L$1099,4,FALSE)</f>
        <v>#N/A</v>
      </c>
      <c r="D28" s="24" t="e">
        <f>VLOOKUP($M28,УЧАСТНИКИ!$A$2:$L$1099,8,FALSE)</f>
        <v>#N/A</v>
      </c>
      <c r="E28" s="23" t="e">
        <f>VLOOKUP($M28,УЧАСТНИКИ!$A$2:$L$1099,5,FALSE)</f>
        <v>#N/A</v>
      </c>
      <c r="F28" s="24" t="e">
        <f>VLOOKUP($M28,УЧАСТНИКИ!$A$2:$L$1099,7,FALSE)</f>
        <v>#N/A</v>
      </c>
      <c r="G28" s="25" t="e">
        <f>VLOOKUP($M28,УЧАСТНИКИ!$A$2:$L$1099,11,FALSE)</f>
        <v>#N/A</v>
      </c>
      <c r="H28" s="26"/>
      <c r="I28" s="11">
        <f t="shared" si="0"/>
        <v>0</v>
      </c>
      <c r="J28" s="27" t="str">
        <f t="shared" si="2"/>
        <v>б/р</v>
      </c>
      <c r="K28" s="25" t="e">
        <f>VLOOKUP($M28,УЧАСТНИКИ!$A$2:$L$1099,9,FALSE)</f>
        <v>#N/A</v>
      </c>
      <c r="L28" s="23" t="e">
        <f>VLOOKUP($M28,УЧАСТНИКИ!$A$2:$L$1099,10,FALSE)</f>
        <v>#N/A</v>
      </c>
      <c r="M28" s="72">
        <f t="shared" si="1"/>
        <v>0</v>
      </c>
    </row>
    <row r="29" spans="1:13" ht="15.75" customHeight="1" x14ac:dyDescent="0.25">
      <c r="A29" s="35" t="s">
        <v>81</v>
      </c>
      <c r="B29" s="23" t="e">
        <f>VLOOKUP($M29,УЧАСТНИКИ!$A$2:$L$1099,3,FALSE)</f>
        <v>#N/A</v>
      </c>
      <c r="C29" s="24" t="e">
        <f>VLOOKUP($M29,УЧАСТНИКИ!$A$2:$L$1099,4,FALSE)</f>
        <v>#N/A</v>
      </c>
      <c r="D29" s="24" t="e">
        <f>VLOOKUP($M29,УЧАСТНИКИ!$A$2:$L$1099,8,FALSE)</f>
        <v>#N/A</v>
      </c>
      <c r="E29" s="23" t="e">
        <f>VLOOKUP($M29,УЧАСТНИКИ!$A$2:$L$1099,5,FALSE)</f>
        <v>#N/A</v>
      </c>
      <c r="F29" s="24" t="e">
        <f>VLOOKUP($M29,УЧАСТНИКИ!$A$2:$L$1099,7,FALSE)</f>
        <v>#N/A</v>
      </c>
      <c r="G29" s="25" t="e">
        <f>VLOOKUP($M29,УЧАСТНИКИ!$A$2:$L$1099,11,FALSE)</f>
        <v>#N/A</v>
      </c>
      <c r="H29" s="26"/>
      <c r="I29" s="11">
        <f t="shared" si="0"/>
        <v>0</v>
      </c>
      <c r="J29" s="27" t="str">
        <f t="shared" si="2"/>
        <v>б/р</v>
      </c>
      <c r="K29" s="25" t="e">
        <f>VLOOKUP($M29,УЧАСТНИКИ!$A$2:$L$1099,9,FALSE)</f>
        <v>#N/A</v>
      </c>
      <c r="L29" s="23" t="e">
        <f>VLOOKUP($M29,УЧАСТНИКИ!$A$2:$L$1099,10,FALSE)</f>
        <v>#N/A</v>
      </c>
      <c r="M29" s="72">
        <f t="shared" si="1"/>
        <v>0</v>
      </c>
    </row>
    <row r="30" spans="1:13" ht="15.75" customHeight="1" x14ac:dyDescent="0.25">
      <c r="A30" s="35" t="s">
        <v>82</v>
      </c>
      <c r="B30" s="23" t="e">
        <f>VLOOKUP($M30,УЧАСТНИКИ!$A$2:$L$1099,3,FALSE)</f>
        <v>#N/A</v>
      </c>
      <c r="C30" s="24" t="e">
        <f>VLOOKUP($M30,УЧАСТНИКИ!$A$2:$L$1099,4,FALSE)</f>
        <v>#N/A</v>
      </c>
      <c r="D30" s="24" t="e">
        <f>VLOOKUP($M30,УЧАСТНИКИ!$A$2:$L$1099,8,FALSE)</f>
        <v>#N/A</v>
      </c>
      <c r="E30" s="23" t="e">
        <f>VLOOKUP($M30,УЧАСТНИКИ!$A$2:$L$1099,5,FALSE)</f>
        <v>#N/A</v>
      </c>
      <c r="F30" s="24" t="e">
        <f>VLOOKUP($M30,УЧАСТНИКИ!$A$2:$L$1099,7,FALSE)</f>
        <v>#N/A</v>
      </c>
      <c r="G30" s="25" t="e">
        <f>VLOOKUP($M30,УЧАСТНИКИ!$A$2:$L$1099,11,FALSE)</f>
        <v>#N/A</v>
      </c>
      <c r="H30" s="26"/>
      <c r="I30" s="11">
        <f t="shared" si="0"/>
        <v>0</v>
      </c>
      <c r="J30" s="27" t="str">
        <f t="shared" si="2"/>
        <v>б/р</v>
      </c>
      <c r="K30" s="25" t="e">
        <f>VLOOKUP($M30,УЧАСТНИКИ!$A$2:$L$1099,9,FALSE)</f>
        <v>#N/A</v>
      </c>
      <c r="L30" s="23" t="e">
        <f>VLOOKUP($M30,УЧАСТНИКИ!$A$2:$L$1099,10,FALSE)</f>
        <v>#N/A</v>
      </c>
      <c r="M30" s="72">
        <f t="shared" si="1"/>
        <v>0</v>
      </c>
    </row>
    <row r="31" spans="1:13" x14ac:dyDescent="0.25">
      <c r="A31" s="35"/>
      <c r="B31" s="23"/>
      <c r="C31" s="24"/>
      <c r="D31" s="24"/>
      <c r="E31" s="23"/>
      <c r="F31" s="24"/>
      <c r="G31" s="25"/>
      <c r="H31" s="25"/>
      <c r="I31" s="56"/>
      <c r="J31" s="24"/>
      <c r="K31" s="58"/>
      <c r="L31" s="23"/>
      <c r="M31" s="12"/>
    </row>
    <row r="32" spans="1:13" x14ac:dyDescent="0.25">
      <c r="A32" s="73"/>
      <c r="B32" s="23"/>
      <c r="C32" s="24"/>
      <c r="D32" s="24"/>
      <c r="E32" s="23"/>
      <c r="F32" s="24"/>
      <c r="G32" s="25"/>
      <c r="H32" s="25"/>
      <c r="I32" s="56"/>
      <c r="J32" s="24"/>
      <c r="K32" s="58"/>
      <c r="L32" s="23"/>
    </row>
    <row r="33" spans="1:31" x14ac:dyDescent="0.25">
      <c r="A33" s="73"/>
      <c r="B33" s="23"/>
      <c r="C33" s="24"/>
      <c r="D33" s="24"/>
      <c r="E33" s="23"/>
      <c r="F33" s="24"/>
      <c r="G33" s="25"/>
      <c r="H33" s="25"/>
      <c r="I33" s="56"/>
      <c r="J33" s="24"/>
      <c r="K33" s="58"/>
      <c r="L33" s="23"/>
    </row>
    <row r="34" spans="1:31" x14ac:dyDescent="0.25">
      <c r="A34" s="73"/>
      <c r="B34" s="23"/>
      <c r="C34" s="24"/>
      <c r="D34" s="24"/>
      <c r="E34" s="23"/>
      <c r="F34" s="24"/>
      <c r="G34" s="25"/>
      <c r="H34" s="25"/>
      <c r="I34" s="56"/>
      <c r="J34" s="24"/>
      <c r="K34" s="58"/>
      <c r="L34" s="23"/>
    </row>
    <row r="35" spans="1:31" x14ac:dyDescent="0.25">
      <c r="A35" s="73"/>
      <c r="B35" s="23"/>
      <c r="C35" s="24"/>
      <c r="D35" s="24"/>
      <c r="E35" s="23"/>
      <c r="F35" s="24"/>
      <c r="G35" s="25"/>
      <c r="H35" s="25"/>
      <c r="I35" s="56"/>
      <c r="J35" s="24"/>
      <c r="K35" s="58"/>
      <c r="L35" s="23"/>
    </row>
    <row r="36" spans="1:31" x14ac:dyDescent="0.25">
      <c r="A36" s="73"/>
      <c r="B36" s="23"/>
      <c r="C36" s="24"/>
      <c r="D36" s="24"/>
      <c r="E36" s="23"/>
      <c r="F36" s="24"/>
      <c r="G36" s="25"/>
      <c r="H36" s="25"/>
      <c r="I36" s="56"/>
      <c r="J36" s="24"/>
      <c r="K36" s="58"/>
      <c r="L36" s="23"/>
    </row>
    <row r="37" spans="1:31" x14ac:dyDescent="0.25">
      <c r="A37" s="73"/>
      <c r="B37" s="23"/>
      <c r="C37" s="24"/>
      <c r="D37" s="24"/>
      <c r="E37" s="23"/>
      <c r="F37" s="24"/>
      <c r="G37" s="25"/>
      <c r="H37" s="25"/>
      <c r="I37" s="56"/>
      <c r="J37" s="24"/>
      <c r="K37" s="58"/>
      <c r="L37" s="23"/>
    </row>
    <row r="38" spans="1:31" x14ac:dyDescent="0.25">
      <c r="A38" s="73"/>
      <c r="B38" s="23"/>
      <c r="C38" s="24"/>
      <c r="D38" s="24"/>
      <c r="E38" s="23"/>
      <c r="F38" s="24"/>
      <c r="G38" s="25"/>
      <c r="H38" s="25"/>
      <c r="I38" s="56"/>
      <c r="J38" s="24"/>
      <c r="K38" s="58"/>
      <c r="L38" s="23"/>
    </row>
    <row r="39" spans="1:31" x14ac:dyDescent="0.25">
      <c r="A39" s="73"/>
      <c r="B39" s="23"/>
      <c r="C39" s="24"/>
      <c r="D39" s="24"/>
      <c r="E39" s="23"/>
      <c r="F39" s="24"/>
      <c r="G39" s="25"/>
      <c r="H39" s="25"/>
      <c r="I39" s="56"/>
      <c r="J39" s="24"/>
      <c r="K39" s="58"/>
      <c r="L39" s="23"/>
    </row>
    <row r="40" spans="1:31" x14ac:dyDescent="0.25">
      <c r="A40" s="73"/>
      <c r="B40" s="23"/>
      <c r="C40" s="24"/>
      <c r="D40" s="24"/>
      <c r="E40" s="23"/>
      <c r="F40" s="24"/>
      <c r="G40" s="25"/>
      <c r="H40" s="25"/>
      <c r="I40" s="56"/>
      <c r="J40" s="24"/>
      <c r="K40" s="58"/>
      <c r="L40" s="23"/>
    </row>
    <row r="41" spans="1:31" x14ac:dyDescent="0.25">
      <c r="A41" s="73"/>
      <c r="B41" s="23"/>
      <c r="C41" s="24"/>
      <c r="D41" s="24"/>
      <c r="E41" s="23"/>
      <c r="F41" s="24"/>
      <c r="G41" s="25"/>
      <c r="H41" s="25"/>
      <c r="I41" s="56"/>
      <c r="J41" s="24"/>
      <c r="K41" s="58"/>
      <c r="L41" s="23"/>
    </row>
    <row r="42" spans="1:31" x14ac:dyDescent="0.25">
      <c r="A42" s="73"/>
      <c r="B42" s="23"/>
      <c r="C42" s="24"/>
      <c r="D42" s="24"/>
      <c r="E42" s="23"/>
      <c r="F42" s="24"/>
      <c r="G42" s="25"/>
      <c r="H42" s="25"/>
      <c r="I42" s="56"/>
      <c r="J42" s="24"/>
      <c r="K42" s="58"/>
      <c r="L42" s="23"/>
    </row>
    <row r="43" spans="1:31" x14ac:dyDescent="0.25">
      <c r="A43" s="73"/>
      <c r="B43" s="23"/>
      <c r="C43" s="24"/>
      <c r="D43" s="24"/>
      <c r="E43" s="23"/>
      <c r="F43" s="24"/>
      <c r="G43" s="25"/>
      <c r="H43" s="25"/>
      <c r="I43" s="56"/>
      <c r="J43" s="24"/>
      <c r="K43" s="58"/>
      <c r="L43" s="23"/>
    </row>
    <row r="44" spans="1:31" x14ac:dyDescent="0.25">
      <c r="A44" s="73"/>
      <c r="B44" s="23"/>
      <c r="C44" s="24"/>
      <c r="D44" s="24"/>
      <c r="E44" s="23"/>
      <c r="F44" s="24"/>
      <c r="G44" s="25"/>
      <c r="H44" s="25"/>
      <c r="I44" s="56"/>
      <c r="J44" s="24"/>
      <c r="K44" s="58"/>
      <c r="L44" s="23"/>
    </row>
    <row r="45" spans="1:31" x14ac:dyDescent="0.25">
      <c r="A45" s="73"/>
      <c r="B45" s="23"/>
      <c r="C45" s="24"/>
      <c r="D45" s="24"/>
      <c r="E45" s="23"/>
      <c r="F45" s="24"/>
      <c r="G45" s="25"/>
      <c r="H45" s="25"/>
      <c r="I45" s="56"/>
      <c r="J45" s="24"/>
      <c r="K45" s="58"/>
      <c r="L45" s="23"/>
    </row>
    <row r="46" spans="1:31" x14ac:dyDescent="0.25">
      <c r="A46" s="73"/>
      <c r="B46" s="23"/>
      <c r="C46" s="24"/>
      <c r="D46" s="24"/>
      <c r="E46" s="23"/>
      <c r="F46" s="24"/>
      <c r="G46" s="25"/>
      <c r="H46" s="25"/>
      <c r="I46" s="56"/>
      <c r="J46" s="24"/>
      <c r="K46" s="58"/>
      <c r="L46" s="23"/>
    </row>
    <row r="47" spans="1:31" x14ac:dyDescent="0.25">
      <c r="A47" s="73"/>
      <c r="B47" s="23"/>
      <c r="C47" s="24"/>
      <c r="D47" s="24"/>
      <c r="E47" s="23"/>
      <c r="F47" s="24"/>
      <c r="G47" s="25"/>
      <c r="H47" s="25"/>
      <c r="I47" s="56"/>
      <c r="J47" s="24"/>
      <c r="K47" s="58"/>
      <c r="L47" s="23"/>
    </row>
    <row r="48" spans="1:31" x14ac:dyDescent="0.25">
      <c r="A48" s="73"/>
      <c r="B48" s="23"/>
      <c r="C48" s="24"/>
      <c r="D48" s="24"/>
      <c r="E48" s="23"/>
      <c r="F48" s="24"/>
      <c r="G48" s="25"/>
      <c r="H48" s="25"/>
      <c r="I48" s="56"/>
      <c r="J48" s="24"/>
      <c r="K48" s="58"/>
      <c r="L48" s="23"/>
      <c r="N48" s="336" t="s">
        <v>20</v>
      </c>
      <c r="O48" s="336"/>
      <c r="P48" s="336"/>
      <c r="Q48" s="336"/>
      <c r="R48" s="336"/>
      <c r="S48" s="336"/>
      <c r="T48" s="336"/>
      <c r="U48" s="336"/>
      <c r="V48" s="336"/>
      <c r="W48" s="336"/>
      <c r="X48" s="336"/>
      <c r="Y48" s="336"/>
      <c r="Z48" s="336"/>
      <c r="AA48" s="336"/>
      <c r="AB48" s="336"/>
      <c r="AC48" s="336"/>
      <c r="AD48" s="336"/>
      <c r="AE48" s="336"/>
    </row>
    <row r="49" spans="1:31" x14ac:dyDescent="0.25">
      <c r="A49" s="73"/>
      <c r="B49" s="23"/>
      <c r="C49" s="24"/>
      <c r="D49" s="24"/>
      <c r="E49" s="23"/>
      <c r="F49" s="24"/>
      <c r="G49" s="25"/>
      <c r="H49" s="25"/>
      <c r="I49" s="56"/>
      <c r="J49" s="24"/>
      <c r="K49" s="58"/>
      <c r="L49" s="23"/>
      <c r="N49" s="336" t="s">
        <v>104</v>
      </c>
      <c r="O49" s="336"/>
      <c r="P49" s="336"/>
      <c r="Q49" s="336"/>
      <c r="R49" s="336"/>
      <c r="S49" s="336"/>
      <c r="T49" s="336"/>
      <c r="U49" s="336"/>
      <c r="V49" s="336"/>
      <c r="W49" s="336"/>
      <c r="X49" s="336"/>
      <c r="Y49" s="336"/>
      <c r="Z49" s="336"/>
      <c r="AA49" s="336"/>
      <c r="AB49" s="336"/>
      <c r="AC49" s="336"/>
      <c r="AD49" s="336"/>
      <c r="AE49" s="336"/>
    </row>
    <row r="50" spans="1:31" x14ac:dyDescent="0.25">
      <c r="A50" s="73"/>
      <c r="B50" s="23"/>
      <c r="C50" s="24"/>
      <c r="D50" s="24"/>
      <c r="E50" s="23"/>
      <c r="F50" s="24"/>
      <c r="G50" s="25"/>
      <c r="H50" s="25"/>
      <c r="I50" s="56"/>
      <c r="J50" s="24"/>
      <c r="K50" s="58"/>
      <c r="L50" s="23"/>
      <c r="N50" s="341" t="str">
        <f>d_4</f>
        <v>ЖЕНЩИНЫ</v>
      </c>
      <c r="O50" s="341"/>
      <c r="P50" s="341"/>
      <c r="Q50" s="341"/>
      <c r="R50" s="341"/>
      <c r="S50" s="341"/>
      <c r="T50" s="341"/>
      <c r="U50" s="341"/>
      <c r="V50" s="341"/>
      <c r="W50" s="341"/>
      <c r="X50" s="341"/>
      <c r="Y50" s="341"/>
      <c r="Z50" s="341"/>
      <c r="AA50" s="341"/>
      <c r="AB50" s="341"/>
      <c r="AC50" s="341"/>
      <c r="AD50" s="341"/>
      <c r="AE50" s="341"/>
    </row>
    <row r="51" spans="1:31" x14ac:dyDescent="0.25">
      <c r="A51" s="73"/>
      <c r="B51" s="23"/>
      <c r="C51" s="24"/>
      <c r="D51" s="24"/>
      <c r="E51" s="23"/>
      <c r="F51" s="24"/>
      <c r="G51" s="25"/>
      <c r="H51" s="25"/>
      <c r="I51" s="56"/>
      <c r="J51" s="24"/>
      <c r="K51" s="58"/>
      <c r="L51" s="23"/>
      <c r="N51" s="74"/>
      <c r="O51" s="99"/>
      <c r="P51" s="52"/>
      <c r="Q51" s="98"/>
      <c r="R51" s="98"/>
      <c r="S51" s="98"/>
      <c r="T51" s="75"/>
      <c r="U51" s="76"/>
      <c r="V51" s="100" t="s">
        <v>87</v>
      </c>
      <c r="W51" s="77"/>
      <c r="X51" s="78"/>
      <c r="Y51" s="78"/>
      <c r="Z51" s="78"/>
      <c r="AA51" s="52">
        <v>0.39583333333333331</v>
      </c>
      <c r="AB51" s="101"/>
      <c r="AC51" s="101" t="str">
        <f>d_2</f>
        <v>29.05.2019г.</v>
      </c>
      <c r="AD51" s="101"/>
      <c r="AE51" s="101"/>
    </row>
    <row r="52" spans="1:31" ht="15.75" customHeight="1" x14ac:dyDescent="0.25">
      <c r="A52" s="79"/>
      <c r="B52" s="80"/>
      <c r="C52" s="16"/>
      <c r="D52" s="16"/>
      <c r="E52" s="80"/>
      <c r="F52" s="16"/>
      <c r="G52" s="53"/>
      <c r="H52" s="53"/>
      <c r="I52" s="81"/>
      <c r="J52" s="16"/>
      <c r="K52" s="16"/>
      <c r="L52" s="80"/>
      <c r="M52" s="28"/>
      <c r="N52" s="337" t="s">
        <v>64</v>
      </c>
      <c r="O52" s="338" t="s">
        <v>58</v>
      </c>
      <c r="P52" s="339" t="s">
        <v>21</v>
      </c>
      <c r="Q52" s="340"/>
      <c r="R52" s="340"/>
      <c r="S52" s="340"/>
      <c r="T52" s="340"/>
      <c r="U52" s="340"/>
      <c r="V52" s="340"/>
      <c r="W52" s="340"/>
      <c r="X52" s="340"/>
      <c r="Y52" s="340"/>
      <c r="Z52" s="340"/>
      <c r="AA52" s="340"/>
      <c r="AB52" s="340"/>
      <c r="AC52" s="334" t="s">
        <v>69</v>
      </c>
      <c r="AD52" s="334" t="s">
        <v>68</v>
      </c>
      <c r="AE52" s="333" t="s">
        <v>22</v>
      </c>
    </row>
    <row r="53" spans="1:31" s="82" customFormat="1" ht="31.5" customHeight="1" x14ac:dyDescent="0.25">
      <c r="A53" s="73"/>
      <c r="B53" s="23"/>
      <c r="C53" s="24"/>
      <c r="D53" s="24"/>
      <c r="E53" s="23"/>
      <c r="F53" s="24"/>
      <c r="G53" s="25"/>
      <c r="H53" s="25"/>
      <c r="I53" s="56"/>
      <c r="J53" s="24"/>
      <c r="K53" s="24"/>
      <c r="L53" s="23"/>
      <c r="M53" s="82" t="s">
        <v>14</v>
      </c>
      <c r="N53" s="337"/>
      <c r="O53" s="338"/>
      <c r="P53" s="83" t="s">
        <v>88</v>
      </c>
      <c r="Q53" s="84" t="s">
        <v>91</v>
      </c>
      <c r="R53" s="84" t="s">
        <v>92</v>
      </c>
      <c r="S53" s="84" t="s">
        <v>23</v>
      </c>
      <c r="T53" s="84" t="s">
        <v>86</v>
      </c>
      <c r="U53" s="84" t="s">
        <v>24</v>
      </c>
      <c r="V53" s="84" t="s">
        <v>85</v>
      </c>
      <c r="W53" s="84" t="s">
        <v>1</v>
      </c>
      <c r="X53" s="84"/>
      <c r="Y53" s="84"/>
      <c r="Z53" s="84"/>
      <c r="AA53" s="84"/>
      <c r="AB53" s="84"/>
      <c r="AC53" s="334"/>
      <c r="AD53" s="334"/>
      <c r="AE53" s="333"/>
    </row>
    <row r="54" spans="1:31" s="86" customFormat="1" ht="15.75" customHeight="1" x14ac:dyDescent="0.25">
      <c r="A54" s="73"/>
      <c r="B54" s="23"/>
      <c r="C54" s="24"/>
      <c r="D54" s="24"/>
      <c r="E54" s="23"/>
      <c r="F54" s="24"/>
      <c r="G54" s="25"/>
      <c r="H54" s="25"/>
      <c r="I54" s="85"/>
      <c r="J54" s="24"/>
      <c r="K54" s="24"/>
      <c r="L54" s="23"/>
      <c r="M54" s="86" t="s">
        <v>101</v>
      </c>
      <c r="N54" s="24"/>
      <c r="O54" s="87" t="e">
        <f>VLOOKUP($M54,УЧАСТНИКИ!$A$2:$L$1099,3,FALSE)</f>
        <v>#N/A</v>
      </c>
      <c r="P54" s="88" t="s">
        <v>111</v>
      </c>
      <c r="Q54" s="88" t="s">
        <v>112</v>
      </c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 t="s">
        <v>42</v>
      </c>
      <c r="AD54" s="88" t="s">
        <v>43</v>
      </c>
      <c r="AE54" s="56" t="s">
        <v>113</v>
      </c>
    </row>
    <row r="55" spans="1:31" s="86" customFormat="1" ht="15.75" customHeight="1" x14ac:dyDescent="0.25">
      <c r="A55" s="73"/>
      <c r="B55" s="23"/>
      <c r="C55" s="24"/>
      <c r="D55" s="24"/>
      <c r="E55" s="23"/>
      <c r="F55" s="24"/>
      <c r="G55" s="25"/>
      <c r="H55" s="25"/>
      <c r="I55" s="56"/>
      <c r="J55" s="24"/>
      <c r="K55" s="24"/>
      <c r="L55" s="23"/>
      <c r="N55" s="24"/>
      <c r="O55" s="87" t="e">
        <f>VLOOKUP($M55,УЧАСТНИКИ!$A$2:$L$1099,3,FALSE)</f>
        <v>#N/A</v>
      </c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56"/>
    </row>
    <row r="56" spans="1:31" s="86" customFormat="1" ht="15.75" customHeight="1" x14ac:dyDescent="0.25">
      <c r="A56" s="73"/>
      <c r="B56" s="23"/>
      <c r="C56" s="24"/>
      <c r="D56" s="24"/>
      <c r="E56" s="23"/>
      <c r="F56" s="24"/>
      <c r="G56" s="25"/>
      <c r="H56" s="25"/>
      <c r="I56" s="85"/>
      <c r="J56" s="24"/>
      <c r="K56" s="24"/>
      <c r="L56" s="23"/>
      <c r="N56" s="24"/>
      <c r="O56" s="87" t="e">
        <f>VLOOKUP($M56,УЧАСТНИКИ!$A$2:$L$1099,3,FALSE)</f>
        <v>#N/A</v>
      </c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56"/>
    </row>
    <row r="57" spans="1:31" s="86" customFormat="1" ht="15.75" customHeight="1" x14ac:dyDescent="0.25">
      <c r="A57" s="73"/>
      <c r="B57" s="23"/>
      <c r="C57" s="24"/>
      <c r="D57" s="24"/>
      <c r="E57" s="23"/>
      <c r="F57" s="24"/>
      <c r="G57" s="25"/>
      <c r="H57" s="25"/>
      <c r="I57" s="56"/>
      <c r="J57" s="24"/>
      <c r="K57" s="24"/>
      <c r="L57" s="23"/>
      <c r="N57" s="24"/>
      <c r="O57" s="87" t="e">
        <f>VLOOKUP($M57,УЧАСТНИКИ!$A$2:$L$1099,3,FALSE)</f>
        <v>#N/A</v>
      </c>
      <c r="P57" s="88"/>
      <c r="Q57" s="88"/>
      <c r="R57" s="24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56"/>
    </row>
    <row r="58" spans="1:31" s="86" customFormat="1" ht="15.75" customHeight="1" x14ac:dyDescent="0.25">
      <c r="A58" s="73"/>
      <c r="B58" s="23"/>
      <c r="C58" s="24"/>
      <c r="D58" s="24"/>
      <c r="E58" s="23"/>
      <c r="F58" s="24"/>
      <c r="G58" s="25"/>
      <c r="H58" s="25"/>
      <c r="I58" s="56"/>
      <c r="J58" s="24"/>
      <c r="K58" s="24"/>
      <c r="L58" s="23"/>
      <c r="N58" s="24"/>
      <c r="O58" s="87" t="e">
        <f>VLOOKUP($M58,УЧАСТНИКИ!$A$2:$L$1099,3,FALSE)</f>
        <v>#N/A</v>
      </c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56"/>
    </row>
    <row r="59" spans="1:31" s="86" customFormat="1" ht="15.75" customHeight="1" x14ac:dyDescent="0.25">
      <c r="A59" s="73"/>
      <c r="B59" s="23"/>
      <c r="C59" s="24"/>
      <c r="D59" s="24"/>
      <c r="E59" s="23"/>
      <c r="F59" s="24"/>
      <c r="G59" s="25"/>
      <c r="H59" s="25"/>
      <c r="I59" s="56"/>
      <c r="J59" s="24"/>
      <c r="K59" s="24"/>
      <c r="L59" s="23"/>
      <c r="N59" s="24"/>
      <c r="O59" s="87" t="e">
        <f>VLOOKUP($M59,УЧАСТНИКИ!$A$2:$L$1099,3,FALSE)</f>
        <v>#N/A</v>
      </c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56"/>
    </row>
    <row r="60" spans="1:31" s="86" customFormat="1" ht="15.75" customHeight="1" x14ac:dyDescent="0.25">
      <c r="A60" s="73"/>
      <c r="B60" s="23"/>
      <c r="C60" s="24"/>
      <c r="D60" s="24"/>
      <c r="E60" s="23"/>
      <c r="F60" s="24"/>
      <c r="G60" s="25"/>
      <c r="H60" s="25"/>
      <c r="I60" s="56"/>
      <c r="J60" s="24"/>
      <c r="K60" s="24"/>
      <c r="L60" s="23"/>
      <c r="N60" s="24"/>
      <c r="O60" s="87" t="e">
        <f>VLOOKUP($M60,УЧАСТНИКИ!$A$2:$L$1099,3,FALSE)</f>
        <v>#N/A</v>
      </c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56"/>
    </row>
    <row r="61" spans="1:31" s="86" customFormat="1" ht="15.75" customHeight="1" x14ac:dyDescent="0.25">
      <c r="A61" s="73"/>
      <c r="B61" s="23"/>
      <c r="C61" s="24"/>
      <c r="D61" s="24"/>
      <c r="E61" s="23"/>
      <c r="F61" s="24"/>
      <c r="G61" s="25"/>
      <c r="H61" s="25"/>
      <c r="I61" s="89"/>
      <c r="J61" s="24"/>
      <c r="K61" s="24"/>
      <c r="L61" s="23"/>
      <c r="N61" s="24"/>
      <c r="O61" s="87" t="e">
        <f>VLOOKUP($M61,УЧАСТНИКИ!$A$2:$L$1099,3,FALSE)</f>
        <v>#N/A</v>
      </c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56"/>
    </row>
    <row r="62" spans="1:31" s="86" customFormat="1" ht="15.75" customHeight="1" x14ac:dyDescent="0.25">
      <c r="A62" s="73"/>
      <c r="B62" s="23"/>
      <c r="C62" s="24"/>
      <c r="D62" s="24"/>
      <c r="E62" s="23"/>
      <c r="F62" s="24"/>
      <c r="G62" s="25"/>
      <c r="H62" s="25"/>
      <c r="I62" s="89"/>
      <c r="J62" s="24"/>
      <c r="K62" s="24"/>
      <c r="L62" s="23"/>
      <c r="N62" s="24"/>
      <c r="O62" s="87" t="e">
        <f>VLOOKUP($M62,УЧАСТНИКИ!$A$2:$L$1099,3,FALSE)</f>
        <v>#N/A</v>
      </c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56"/>
    </row>
    <row r="63" spans="1:31" s="86" customFormat="1" ht="15.75" customHeight="1" x14ac:dyDescent="0.25">
      <c r="A63" s="90"/>
      <c r="B63" s="91"/>
      <c r="C63" s="92"/>
      <c r="D63" s="92"/>
      <c r="E63" s="335"/>
      <c r="F63" s="335"/>
      <c r="G63" s="94"/>
      <c r="H63" s="94"/>
      <c r="I63" s="56"/>
      <c r="J63" s="92"/>
      <c r="K63" s="92"/>
      <c r="L63" s="95"/>
      <c r="N63" s="24"/>
      <c r="O63" s="87" t="e">
        <f>VLOOKUP($M63,УЧАСТНИКИ!$A$2:$L$1099,3,FALSE)</f>
        <v>#N/A</v>
      </c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56"/>
    </row>
    <row r="64" spans="1:31" s="86" customFormat="1" ht="15.75" customHeight="1" x14ac:dyDescent="0.25">
      <c r="A64" s="90"/>
      <c r="B64" s="91"/>
      <c r="C64" s="92"/>
      <c r="D64" s="92"/>
      <c r="E64" s="56"/>
      <c r="F64" s="92"/>
      <c r="G64" s="96"/>
      <c r="H64" s="96"/>
      <c r="I64" s="56"/>
      <c r="J64" s="92"/>
      <c r="K64" s="92"/>
      <c r="L64" s="95"/>
      <c r="N64" s="24"/>
      <c r="O64" s="87" t="e">
        <f>VLOOKUP($M64,УЧАСТНИКИ!$A$2:$L$1099,3,FALSE)</f>
        <v>#N/A</v>
      </c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56"/>
    </row>
    <row r="65" spans="1:31" s="86" customFormat="1" ht="15.75" customHeight="1" x14ac:dyDescent="0.25">
      <c r="A65" s="73"/>
      <c r="C65" s="24"/>
      <c r="D65" s="24"/>
      <c r="N65" s="24"/>
      <c r="O65" s="87" t="e">
        <f>VLOOKUP($M65,УЧАСТНИКИ!$A$2:$L$1099,3,FALSE)</f>
        <v>#N/A</v>
      </c>
      <c r="P65" s="88"/>
      <c r="Q65" s="88"/>
      <c r="R65" s="88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56"/>
    </row>
    <row r="66" spans="1:31" s="97" customFormat="1" x14ac:dyDescent="0.25">
      <c r="A66" s="79"/>
      <c r="C66" s="16"/>
      <c r="D66" s="16"/>
      <c r="M66" s="86"/>
      <c r="N66" s="24"/>
      <c r="O66" s="87" t="e">
        <f>VLOOKUP($M66,УЧАСТНИКИ!$A$2:$L$1099,3,FALSE)</f>
        <v>#N/A</v>
      </c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</row>
    <row r="67" spans="1:31" s="97" customFormat="1" x14ac:dyDescent="0.25">
      <c r="A67" s="79"/>
      <c r="C67" s="16"/>
      <c r="D67" s="16"/>
      <c r="M67" s="86"/>
      <c r="N67" s="24"/>
      <c r="O67" s="87" t="e">
        <f>VLOOKUP($M67,УЧАСТНИКИ!$A$2:$L$1099,3,FALSE)</f>
        <v>#N/A</v>
      </c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</row>
    <row r="68" spans="1:31" s="97" customFormat="1" x14ac:dyDescent="0.25">
      <c r="A68" s="79"/>
      <c r="C68" s="16"/>
      <c r="D68" s="16"/>
      <c r="M68" s="86"/>
      <c r="N68" s="24"/>
      <c r="O68" s="87" t="e">
        <f>VLOOKUP($M68,УЧАСТНИКИ!$A$2:$L$1099,3,FALSE)</f>
        <v>#N/A</v>
      </c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</row>
    <row r="69" spans="1:31" s="97" customFormat="1" x14ac:dyDescent="0.25">
      <c r="A69" s="79"/>
      <c r="C69" s="16"/>
      <c r="D69" s="16"/>
      <c r="M69" s="86"/>
      <c r="N69" s="24"/>
      <c r="O69" s="87" t="e">
        <f>VLOOKUP($M69,УЧАСТНИКИ!$A$2:$L$1099,3,FALSE)</f>
        <v>#N/A</v>
      </c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</row>
    <row r="70" spans="1:31" s="97" customFormat="1" x14ac:dyDescent="0.25">
      <c r="A70" s="79"/>
      <c r="C70" s="16"/>
      <c r="D70" s="16"/>
      <c r="M70" s="86"/>
      <c r="N70" s="24"/>
      <c r="O70" s="87" t="e">
        <f>VLOOKUP($M70,УЧАСТНИКИ!$A$2:$L$1099,3,FALSE)</f>
        <v>#N/A</v>
      </c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</row>
    <row r="71" spans="1:31" s="97" customFormat="1" x14ac:dyDescent="0.25">
      <c r="A71" s="79"/>
      <c r="C71" s="16"/>
      <c r="D71" s="16"/>
      <c r="M71" s="86"/>
      <c r="N71" s="24"/>
      <c r="O71" s="87" t="e">
        <f>VLOOKUP($M71,УЧАСТНИКИ!$A$2:$L$1099,3,FALSE)</f>
        <v>#N/A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</row>
    <row r="72" spans="1:31" s="97" customFormat="1" x14ac:dyDescent="0.25">
      <c r="A72" s="79"/>
      <c r="C72" s="16"/>
      <c r="D72" s="16"/>
      <c r="M72" s="86"/>
      <c r="N72" s="24"/>
      <c r="O72" s="87" t="e">
        <f>VLOOKUP($M72,УЧАСТНИКИ!$A$2:$L$1099,3,FALSE)</f>
        <v>#N/A</v>
      </c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</row>
    <row r="73" spans="1:31" s="97" customFormat="1" x14ac:dyDescent="0.25">
      <c r="A73" s="79"/>
      <c r="C73" s="16"/>
      <c r="D73" s="16"/>
      <c r="M73" s="86"/>
      <c r="N73" s="24"/>
      <c r="O73" s="87" t="e">
        <f>VLOOKUP($M73,УЧАСТНИКИ!$A$2:$L$1099,3,FALSE)</f>
        <v>#N/A</v>
      </c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</row>
    <row r="74" spans="1:31" s="97" customFormat="1" x14ac:dyDescent="0.25">
      <c r="A74" s="79"/>
      <c r="C74" s="16"/>
      <c r="D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</row>
    <row r="75" spans="1:31" s="97" customFormat="1" x14ac:dyDescent="0.25">
      <c r="A75" s="79"/>
      <c r="C75" s="16"/>
      <c r="D75" s="16"/>
    </row>
    <row r="76" spans="1:31" s="97" customFormat="1" x14ac:dyDescent="0.25">
      <c r="A76" s="79"/>
      <c r="C76" s="16"/>
      <c r="D76" s="16"/>
    </row>
  </sheetData>
  <mergeCells count="20">
    <mergeCell ref="E63:F63"/>
    <mergeCell ref="N48:AE48"/>
    <mergeCell ref="N52:N53"/>
    <mergeCell ref="O52:O53"/>
    <mergeCell ref="P52:AB52"/>
    <mergeCell ref="AC52:AC53"/>
    <mergeCell ref="N49:AE49"/>
    <mergeCell ref="N50:AE50"/>
    <mergeCell ref="A6:L6"/>
    <mergeCell ref="A7:L7"/>
    <mergeCell ref="A8:L8"/>
    <mergeCell ref="AE52:AE53"/>
    <mergeCell ref="AD52:AD53"/>
    <mergeCell ref="A9:B9"/>
    <mergeCell ref="A10:B10"/>
    <mergeCell ref="A1:L1"/>
    <mergeCell ref="A2:L2"/>
    <mergeCell ref="A3:L3"/>
    <mergeCell ref="A5:L5"/>
    <mergeCell ref="A4:L4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75" orientation="landscape" horizontalDpi="300" verticalDpi="300" r:id="rId1"/>
  <headerFooter alignWithMargins="0"/>
  <rowBreaks count="1" manualBreakCount="1">
    <brk id="47" max="38" man="1"/>
  </rowBreaks>
  <colBreaks count="1" manualBreakCount="1">
    <brk id="12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indexed="40"/>
  </sheetPr>
  <dimension ref="A1:AN74"/>
  <sheetViews>
    <sheetView view="pageBreakPreview" zoomScale="70" zoomScaleNormal="70" zoomScaleSheetLayoutView="70" workbookViewId="0">
      <selection activeCell="A10" sqref="A10:B10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9.109375" style="12"/>
    <col min="4" max="4" width="6.88671875" style="12" customWidth="1"/>
    <col min="5" max="5" width="28.6640625" style="8" customWidth="1"/>
    <col min="6" max="6" width="9.33203125" style="8" hidden="1" customWidth="1"/>
    <col min="7" max="7" width="44.33203125" style="8" customWidth="1"/>
    <col min="8" max="8" width="9.88671875" style="8" hidden="1" customWidth="1" outlineLevel="1"/>
    <col min="9" max="9" width="9.33203125" style="8" customWidth="1" collapsed="1"/>
    <col min="10" max="10" width="10.5546875" style="8" customWidth="1"/>
    <col min="11" max="11" width="6.44140625" style="8" customWidth="1"/>
    <col min="12" max="12" width="31.44140625" style="8" customWidth="1"/>
    <col min="13" max="13" width="8" style="8" customWidth="1" outlineLevel="1"/>
    <col min="14" max="14" width="4.5546875" style="8" customWidth="1"/>
    <col min="15" max="15" width="22.33203125" style="8" customWidth="1"/>
    <col min="16" max="28" width="5.6640625" style="8" customWidth="1"/>
    <col min="29" max="30" width="3.33203125" style="8" customWidth="1"/>
    <col min="31" max="31" width="7.44140625" style="8" customWidth="1"/>
    <col min="32" max="40" width="9.109375" style="8" outlineLevel="1"/>
    <col min="41" max="16384" width="9.109375" style="8"/>
  </cols>
  <sheetData>
    <row r="1" spans="1:40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S1" s="9"/>
      <c r="T1" s="9"/>
      <c r="U1" s="10"/>
      <c r="V1" s="28"/>
    </row>
    <row r="2" spans="1:40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S2" s="9"/>
      <c r="T2" s="71"/>
      <c r="U2" s="10"/>
      <c r="V2" s="28"/>
    </row>
    <row r="3" spans="1:40" ht="12.75" customHeight="1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S3" s="9"/>
      <c r="T3" s="9"/>
      <c r="U3" s="10"/>
      <c r="V3" s="28"/>
    </row>
    <row r="4" spans="1:40" ht="12.75" customHeight="1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S4" s="9"/>
      <c r="T4" s="9"/>
      <c r="U4" s="10"/>
      <c r="V4" s="28"/>
    </row>
    <row r="5" spans="1:40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S5" s="9"/>
      <c r="T5" s="9"/>
      <c r="U5" s="10"/>
      <c r="V5" s="28"/>
    </row>
    <row r="6" spans="1:40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N6" s="50"/>
      <c r="O6" s="50"/>
      <c r="P6" s="50"/>
      <c r="Q6" s="50"/>
      <c r="R6" s="50"/>
      <c r="S6" s="9"/>
      <c r="T6" s="9"/>
      <c r="U6" s="10"/>
      <c r="V6" s="28"/>
    </row>
    <row r="7" spans="1:40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N7" s="50"/>
      <c r="O7" s="50"/>
      <c r="P7" s="50"/>
      <c r="Q7" s="50"/>
      <c r="R7" s="50"/>
      <c r="S7" s="9"/>
      <c r="T7" s="9"/>
      <c r="U7" s="10"/>
      <c r="V7" s="28"/>
    </row>
    <row r="8" spans="1:40" ht="15.6" x14ac:dyDescent="0.25">
      <c r="A8" s="332" t="s">
        <v>197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N8" s="50"/>
      <c r="O8" s="50"/>
      <c r="P8" s="50"/>
      <c r="Q8" s="50"/>
      <c r="R8" s="50"/>
      <c r="S8" s="9"/>
      <c r="T8" s="9"/>
      <c r="U8" s="10"/>
      <c r="V8" s="28"/>
    </row>
    <row r="9" spans="1:40" ht="12.75" customHeight="1" x14ac:dyDescent="0.25">
      <c r="A9" s="323" t="s">
        <v>223</v>
      </c>
      <c r="B9" s="323"/>
      <c r="D9" s="13"/>
      <c r="E9" s="67"/>
      <c r="G9" s="20"/>
      <c r="H9" s="48"/>
      <c r="I9" s="48"/>
      <c r="J9" s="52"/>
      <c r="L9" s="20" t="str">
        <f>d_5</f>
        <v>г. Сочи, ул. Бзугу 2, ст. им. Славы Метревели</v>
      </c>
      <c r="S9" s="9"/>
      <c r="T9" s="9"/>
      <c r="U9" s="10"/>
      <c r="V9" s="28"/>
    </row>
    <row r="10" spans="1:40" ht="13.95" customHeight="1" thickBot="1" x14ac:dyDescent="0.3">
      <c r="A10" s="323" t="s">
        <v>236</v>
      </c>
      <c r="B10" s="323"/>
      <c r="D10" s="13"/>
      <c r="E10" s="67"/>
      <c r="G10" s="20"/>
      <c r="I10" s="67" t="s">
        <v>87</v>
      </c>
      <c r="J10" s="63" t="str">
        <f>d_1</f>
        <v>28.05.2019г.</v>
      </c>
      <c r="K10" s="52">
        <v>0.35416666666666669</v>
      </c>
      <c r="L10" s="19" t="str">
        <f>d_6</f>
        <v>t° +17 вл. 91%</v>
      </c>
      <c r="S10" s="28"/>
      <c r="T10" s="28"/>
      <c r="U10" s="28"/>
      <c r="V10" s="28"/>
      <c r="AF10" s="21" t="s">
        <v>105</v>
      </c>
      <c r="AG10" s="21" t="s">
        <v>106</v>
      </c>
      <c r="AH10" s="21" t="s">
        <v>107</v>
      </c>
      <c r="AI10" s="21">
        <v>1</v>
      </c>
      <c r="AJ10" s="68">
        <v>2</v>
      </c>
      <c r="AK10" s="68" t="s">
        <v>44</v>
      </c>
      <c r="AL10" s="68" t="s">
        <v>108</v>
      </c>
      <c r="AM10" s="21" t="s">
        <v>109</v>
      </c>
      <c r="AN10" s="21" t="s">
        <v>110</v>
      </c>
    </row>
    <row r="11" spans="1:40" ht="28.95" customHeight="1" thickBot="1" x14ac:dyDescent="0.3">
      <c r="A11" s="44" t="s">
        <v>9</v>
      </c>
      <c r="B11" s="45" t="s">
        <v>58</v>
      </c>
      <c r="C11" s="45" t="s">
        <v>59</v>
      </c>
      <c r="D11" s="45" t="s">
        <v>10</v>
      </c>
      <c r="E11" s="45" t="s">
        <v>90</v>
      </c>
      <c r="F11" s="46" t="s">
        <v>94</v>
      </c>
      <c r="G11" s="43" t="s">
        <v>148</v>
      </c>
      <c r="H11" s="54"/>
      <c r="I11" s="36" t="s">
        <v>19</v>
      </c>
      <c r="J11" s="45" t="s">
        <v>145</v>
      </c>
      <c r="K11" s="45" t="s">
        <v>13</v>
      </c>
      <c r="L11" s="47" t="s">
        <v>146</v>
      </c>
      <c r="S11" s="28"/>
      <c r="T11" s="28"/>
      <c r="U11" s="28"/>
      <c r="V11" s="28"/>
      <c r="AF11" s="152">
        <v>455</v>
      </c>
      <c r="AG11" s="152">
        <v>410</v>
      </c>
      <c r="AH11" s="152">
        <v>365</v>
      </c>
      <c r="AI11" s="149">
        <v>320</v>
      </c>
      <c r="AJ11" s="149">
        <v>280</v>
      </c>
      <c r="AK11" s="149">
        <v>240</v>
      </c>
      <c r="AL11" s="149">
        <v>220</v>
      </c>
      <c r="AM11" s="149">
        <v>200</v>
      </c>
      <c r="AN11" s="153">
        <v>180</v>
      </c>
    </row>
    <row r="12" spans="1:40" ht="13.2" customHeight="1" x14ac:dyDescent="0.25">
      <c r="A12" s="35" t="s">
        <v>42</v>
      </c>
      <c r="B12" s="23" t="e">
        <f>VLOOKUP($M12,УЧАСТНИКИ!$A$2:$L$1099,3,FALSE)</f>
        <v>#N/A</v>
      </c>
      <c r="C12" s="24" t="e">
        <f>VLOOKUP($M12,УЧАСТНИКИ!$A$2:$L$1099,4,FALSE)</f>
        <v>#N/A</v>
      </c>
      <c r="D12" s="24" t="e">
        <f>VLOOKUP($M12,УЧАСТНИКИ!$A$2:$L$1099,8,FALSE)</f>
        <v>#N/A</v>
      </c>
      <c r="E12" s="23" t="e">
        <f>VLOOKUP($M12,УЧАСТНИКИ!$A$2:$L$1099,5,FALSE)</f>
        <v>#N/A</v>
      </c>
      <c r="F12" s="24" t="e">
        <f>VLOOKUP($M12,УЧАСТНИКИ!$A$2:$L$1099,7,FALSE)</f>
        <v>#N/A</v>
      </c>
      <c r="G12" s="25" t="e">
        <f>VLOOKUP($M12,УЧАСТНИКИ!$A$2:$L$1099,11,FALSE)</f>
        <v>#N/A</v>
      </c>
      <c r="H12" s="38">
        <v>250</v>
      </c>
      <c r="I12" s="11" t="str">
        <f>IF(H12=0,0,CONCATENATE(MID(H12,1,1),".",MID(H12,2,2)))</f>
        <v>2.50</v>
      </c>
      <c r="J12" s="27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3</v>
      </c>
      <c r="K12" s="25" t="e">
        <f>VLOOKUP($M12,УЧАСТНИКИ!$A$2:$L$1099,9,FALSE)</f>
        <v>#N/A</v>
      </c>
      <c r="L12" s="23" t="e">
        <f>VLOOKUP($M12,УЧАСТНИКИ!$A$2:$L$1099,10,FALSE)</f>
        <v>#N/A</v>
      </c>
      <c r="M12" s="72">
        <f>M54</f>
        <v>0</v>
      </c>
    </row>
    <row r="13" spans="1:40" ht="13.2" customHeight="1" x14ac:dyDescent="0.25">
      <c r="A13" s="35" t="s">
        <v>43</v>
      </c>
      <c r="B13" s="23" t="e">
        <f>VLOOKUP($M13,УЧАСТНИКИ!$A$2:$L$1099,3,FALSE)</f>
        <v>#N/A</v>
      </c>
      <c r="C13" s="24" t="e">
        <f>VLOOKUP($M13,УЧАСТНИКИ!$A$2:$L$1099,4,FALSE)</f>
        <v>#N/A</v>
      </c>
      <c r="D13" s="24" t="e">
        <f>VLOOKUP($M13,УЧАСТНИКИ!$A$2:$L$1099,8,FALSE)</f>
        <v>#N/A</v>
      </c>
      <c r="E13" s="23" t="e">
        <f>VLOOKUP($M13,УЧАСТНИКИ!$A$2:$L$1099,5,FALSE)</f>
        <v>#N/A</v>
      </c>
      <c r="F13" s="24" t="e">
        <f>VLOOKUP($M13,УЧАСТНИКИ!$A$2:$L$1099,7,FALSE)</f>
        <v>#N/A</v>
      </c>
      <c r="G13" s="25" t="e">
        <f>VLOOKUP($M13,УЧАСТНИКИ!$A$2:$L$1099,11,FALSE)</f>
        <v>#N/A</v>
      </c>
      <c r="H13" s="26">
        <v>300</v>
      </c>
      <c r="I13" s="11" t="str">
        <f t="shared" ref="I13:I30" si="0">IF(H13=0,0,CONCATENATE(MID(H13,1,1),".",MID(H13,2,2)))</f>
        <v>3.00</v>
      </c>
      <c r="J13" s="27" t="str">
        <f t="shared" ref="J13:J29" si="1">IF(H13&gt;=$AF$11,"МСМК",IF(H13&gt;=$AG$11,"МС",IF(H13&gt;=$AH$11,"КМС",IF(H13&gt;=$AI$11,"1",IF(H13&gt;=$AJ$11,"2",IF(H13&gt;=$AK$11,"3",IF(H13&gt;=$AL$11,"1юн",IF(H13&gt;=$AM$11,"2юн",IF(H13&gt;=$AN$11,"3юн",IF(H13&lt;$AN$11,"б/р"))))))))))</f>
        <v>2</v>
      </c>
      <c r="K13" s="25" t="e">
        <f>VLOOKUP($M13,УЧАСТНИКИ!$A$2:$L$1099,9,FALSE)</f>
        <v>#N/A</v>
      </c>
      <c r="L13" s="23" t="e">
        <f>VLOOKUP($M13,УЧАСТНИКИ!$A$2:$L$1099,10,FALSE)</f>
        <v>#N/A</v>
      </c>
      <c r="M13" s="72">
        <f t="shared" ref="M13:M30" si="2">M55</f>
        <v>0</v>
      </c>
    </row>
    <row r="14" spans="1:40" ht="13.2" customHeight="1" x14ac:dyDescent="0.25">
      <c r="A14" s="35" t="s">
        <v>44</v>
      </c>
      <c r="B14" s="23" t="e">
        <f>VLOOKUP($M14,УЧАСТНИКИ!$A$2:$L$1099,3,FALSE)</f>
        <v>#N/A</v>
      </c>
      <c r="C14" s="24" t="e">
        <f>VLOOKUP($M14,УЧАСТНИКИ!$A$2:$L$1099,4,FALSE)</f>
        <v>#N/A</v>
      </c>
      <c r="D14" s="24" t="e">
        <f>VLOOKUP($M14,УЧАСТНИКИ!$A$2:$L$1099,8,FALSE)</f>
        <v>#N/A</v>
      </c>
      <c r="E14" s="23" t="e">
        <f>VLOOKUP($M14,УЧАСТНИКИ!$A$2:$L$1099,5,FALSE)</f>
        <v>#N/A</v>
      </c>
      <c r="F14" s="24" t="e">
        <f>VLOOKUP($M14,УЧАСТНИКИ!$A$2:$L$1099,7,FALSE)</f>
        <v>#N/A</v>
      </c>
      <c r="G14" s="25" t="e">
        <f>VLOOKUP($M14,УЧАСТНИКИ!$A$2:$L$1099,11,FALSE)</f>
        <v>#N/A</v>
      </c>
      <c r="H14" s="26"/>
      <c r="I14" s="11">
        <f t="shared" si="0"/>
        <v>0</v>
      </c>
      <c r="J14" s="27" t="str">
        <f t="shared" si="1"/>
        <v>б/р</v>
      </c>
      <c r="K14" s="25" t="e">
        <f>VLOOKUP($M14,УЧАСТНИКИ!$A$2:$L$1099,9,FALSE)</f>
        <v>#N/A</v>
      </c>
      <c r="L14" s="23" t="e">
        <f>VLOOKUP($M14,УЧАСТНИКИ!$A$2:$L$1099,10,FALSE)</f>
        <v>#N/A</v>
      </c>
      <c r="M14" s="72">
        <f t="shared" si="2"/>
        <v>0</v>
      </c>
    </row>
    <row r="15" spans="1:40" ht="13.2" customHeight="1" x14ac:dyDescent="0.25">
      <c r="A15" s="35" t="s">
        <v>45</v>
      </c>
      <c r="B15" s="23" t="e">
        <f>VLOOKUP($M15,УЧАСТНИКИ!$A$2:$L$1099,3,FALSE)</f>
        <v>#N/A</v>
      </c>
      <c r="C15" s="24" t="e">
        <f>VLOOKUP($M15,УЧАСТНИКИ!$A$2:$L$1099,4,FALSE)</f>
        <v>#N/A</v>
      </c>
      <c r="D15" s="24" t="e">
        <f>VLOOKUP($M15,УЧАСТНИКИ!$A$2:$L$1099,8,FALSE)</f>
        <v>#N/A</v>
      </c>
      <c r="E15" s="23" t="e">
        <f>VLOOKUP($M15,УЧАСТНИКИ!$A$2:$L$1099,5,FALSE)</f>
        <v>#N/A</v>
      </c>
      <c r="F15" s="24" t="e">
        <f>VLOOKUP($M15,УЧАСТНИКИ!$A$2:$L$1099,7,FALSE)</f>
        <v>#N/A</v>
      </c>
      <c r="G15" s="25" t="e">
        <f>VLOOKUP($M15,УЧАСТНИКИ!$A$2:$L$1099,11,FALSE)</f>
        <v>#N/A</v>
      </c>
      <c r="H15" s="26"/>
      <c r="I15" s="11">
        <f t="shared" si="0"/>
        <v>0</v>
      </c>
      <c r="J15" s="27" t="str">
        <f t="shared" si="1"/>
        <v>б/р</v>
      </c>
      <c r="K15" s="25" t="e">
        <f>VLOOKUP($M15,УЧАСТНИКИ!$A$2:$L$1099,9,FALSE)</f>
        <v>#N/A</v>
      </c>
      <c r="L15" s="23" t="e">
        <f>VLOOKUP($M15,УЧАСТНИКИ!$A$2:$L$1099,10,FALSE)</f>
        <v>#N/A</v>
      </c>
      <c r="M15" s="72">
        <f t="shared" si="2"/>
        <v>0</v>
      </c>
    </row>
    <row r="16" spans="1:40" ht="13.2" customHeight="1" x14ac:dyDescent="0.25">
      <c r="A16" s="35" t="s">
        <v>46</v>
      </c>
      <c r="B16" s="23" t="e">
        <f>VLOOKUP($M16,УЧАСТНИКИ!$A$2:$L$1099,3,FALSE)</f>
        <v>#N/A</v>
      </c>
      <c r="C16" s="24" t="e">
        <f>VLOOKUP($M16,УЧАСТНИКИ!$A$2:$L$1099,4,FALSE)</f>
        <v>#N/A</v>
      </c>
      <c r="D16" s="24" t="e">
        <f>VLOOKUP($M16,УЧАСТНИКИ!$A$2:$L$1099,8,FALSE)</f>
        <v>#N/A</v>
      </c>
      <c r="E16" s="23" t="e">
        <f>VLOOKUP($M16,УЧАСТНИКИ!$A$2:$L$1099,5,FALSE)</f>
        <v>#N/A</v>
      </c>
      <c r="F16" s="24" t="e">
        <f>VLOOKUP($M16,УЧАСТНИКИ!$A$2:$L$1099,7,FALSE)</f>
        <v>#N/A</v>
      </c>
      <c r="G16" s="25" t="e">
        <f>VLOOKUP($M16,УЧАСТНИКИ!$A$2:$L$1099,11,FALSE)</f>
        <v>#N/A</v>
      </c>
      <c r="H16" s="26"/>
      <c r="I16" s="11">
        <f t="shared" si="0"/>
        <v>0</v>
      </c>
      <c r="J16" s="27" t="str">
        <f t="shared" si="1"/>
        <v>б/р</v>
      </c>
      <c r="K16" s="25" t="e">
        <f>VLOOKUP($M16,УЧАСТНИКИ!$A$2:$L$1099,9,FALSE)</f>
        <v>#N/A</v>
      </c>
      <c r="L16" s="23" t="e">
        <f>VLOOKUP($M16,УЧАСТНИКИ!$A$2:$L$1099,10,FALSE)</f>
        <v>#N/A</v>
      </c>
      <c r="M16" s="72">
        <f t="shared" si="2"/>
        <v>0</v>
      </c>
    </row>
    <row r="17" spans="1:13" ht="13.2" customHeight="1" x14ac:dyDescent="0.25">
      <c r="A17" s="35" t="s">
        <v>47</v>
      </c>
      <c r="B17" s="23" t="e">
        <f>VLOOKUP($M17,УЧАСТНИКИ!$A$2:$L$1099,3,FALSE)</f>
        <v>#N/A</v>
      </c>
      <c r="C17" s="24" t="e">
        <f>VLOOKUP($M17,УЧАСТНИКИ!$A$2:$L$1099,4,FALSE)</f>
        <v>#N/A</v>
      </c>
      <c r="D17" s="24" t="e">
        <f>VLOOKUP($M17,УЧАСТНИКИ!$A$2:$L$1099,8,FALSE)</f>
        <v>#N/A</v>
      </c>
      <c r="E17" s="23" t="e">
        <f>VLOOKUP($M17,УЧАСТНИКИ!$A$2:$L$1099,5,FALSE)</f>
        <v>#N/A</v>
      </c>
      <c r="F17" s="24" t="e">
        <f>VLOOKUP($M17,УЧАСТНИКИ!$A$2:$L$1099,7,FALSE)</f>
        <v>#N/A</v>
      </c>
      <c r="G17" s="25" t="e">
        <f>VLOOKUP($M17,УЧАСТНИКИ!$A$2:$L$1099,11,FALSE)</f>
        <v>#N/A</v>
      </c>
      <c r="H17" s="26"/>
      <c r="I17" s="11">
        <f t="shared" si="0"/>
        <v>0</v>
      </c>
      <c r="J17" s="27" t="str">
        <f t="shared" si="1"/>
        <v>б/р</v>
      </c>
      <c r="K17" s="25" t="e">
        <f>VLOOKUP($M17,УЧАСТНИКИ!$A$2:$L$1099,9,FALSE)</f>
        <v>#N/A</v>
      </c>
      <c r="L17" s="23" t="e">
        <f>VLOOKUP($M17,УЧАСТНИКИ!$A$2:$L$1099,10,FALSE)</f>
        <v>#N/A</v>
      </c>
      <c r="M17" s="72">
        <f t="shared" si="2"/>
        <v>0</v>
      </c>
    </row>
    <row r="18" spans="1:13" ht="13.2" customHeight="1" x14ac:dyDescent="0.25">
      <c r="A18" s="35" t="s">
        <v>48</v>
      </c>
      <c r="B18" s="23" t="e">
        <f>VLOOKUP($M18,УЧАСТНИКИ!$A$2:$L$1099,3,FALSE)</f>
        <v>#N/A</v>
      </c>
      <c r="C18" s="24" t="e">
        <f>VLOOKUP($M18,УЧАСТНИКИ!$A$2:$L$1099,4,FALSE)</f>
        <v>#N/A</v>
      </c>
      <c r="D18" s="24" t="e">
        <f>VLOOKUP($M18,УЧАСТНИКИ!$A$2:$L$1099,8,FALSE)</f>
        <v>#N/A</v>
      </c>
      <c r="E18" s="23" t="e">
        <f>VLOOKUP($M18,УЧАСТНИКИ!$A$2:$L$1099,5,FALSE)</f>
        <v>#N/A</v>
      </c>
      <c r="F18" s="24" t="e">
        <f>VLOOKUP($M18,УЧАСТНИКИ!$A$2:$L$1099,7,FALSE)</f>
        <v>#N/A</v>
      </c>
      <c r="G18" s="25" t="e">
        <f>VLOOKUP($M18,УЧАСТНИКИ!$A$2:$L$1099,11,FALSE)</f>
        <v>#N/A</v>
      </c>
      <c r="H18" s="26"/>
      <c r="I18" s="11">
        <f t="shared" si="0"/>
        <v>0</v>
      </c>
      <c r="J18" s="27" t="str">
        <f t="shared" si="1"/>
        <v>б/р</v>
      </c>
      <c r="K18" s="25" t="e">
        <f>VLOOKUP($M18,УЧАСТНИКИ!$A$2:$L$1099,9,FALSE)</f>
        <v>#N/A</v>
      </c>
      <c r="L18" s="23" t="e">
        <f>VLOOKUP($M18,УЧАСТНИКИ!$A$2:$L$1099,10,FALSE)</f>
        <v>#N/A</v>
      </c>
      <c r="M18" s="72">
        <f t="shared" si="2"/>
        <v>0</v>
      </c>
    </row>
    <row r="19" spans="1:13" ht="13.2" customHeight="1" x14ac:dyDescent="0.25">
      <c r="A19" s="35" t="s">
        <v>71</v>
      </c>
      <c r="B19" s="23" t="e">
        <f>VLOOKUP($M19,УЧАСТНИКИ!$A$2:$L$1099,3,FALSE)</f>
        <v>#N/A</v>
      </c>
      <c r="C19" s="24" t="e">
        <f>VLOOKUP($M19,УЧАСТНИКИ!$A$2:$L$1099,4,FALSE)</f>
        <v>#N/A</v>
      </c>
      <c r="D19" s="24" t="e">
        <f>VLOOKUP($M19,УЧАСТНИКИ!$A$2:$L$1099,8,FALSE)</f>
        <v>#N/A</v>
      </c>
      <c r="E19" s="23" t="e">
        <f>VLOOKUP($M19,УЧАСТНИКИ!$A$2:$L$1099,5,FALSE)</f>
        <v>#N/A</v>
      </c>
      <c r="F19" s="24" t="e">
        <f>VLOOKUP($M19,УЧАСТНИКИ!$A$2:$L$1099,7,FALSE)</f>
        <v>#N/A</v>
      </c>
      <c r="G19" s="25" t="e">
        <f>VLOOKUP($M19,УЧАСТНИКИ!$A$2:$L$1099,11,FALSE)</f>
        <v>#N/A</v>
      </c>
      <c r="H19" s="26"/>
      <c r="I19" s="11">
        <f t="shared" si="0"/>
        <v>0</v>
      </c>
      <c r="J19" s="27" t="str">
        <f t="shared" si="1"/>
        <v>б/р</v>
      </c>
      <c r="K19" s="25" t="e">
        <f>VLOOKUP($M19,УЧАСТНИКИ!$A$2:$L$1099,9,FALSE)</f>
        <v>#N/A</v>
      </c>
      <c r="L19" s="23" t="e">
        <f>VLOOKUP($M19,УЧАСТНИКИ!$A$2:$L$1099,10,FALSE)</f>
        <v>#N/A</v>
      </c>
      <c r="M19" s="72">
        <f t="shared" si="2"/>
        <v>0</v>
      </c>
    </row>
    <row r="20" spans="1:13" ht="13.2" customHeight="1" x14ac:dyDescent="0.25">
      <c r="A20" s="35" t="s">
        <v>78</v>
      </c>
      <c r="B20" s="23" t="e">
        <f>VLOOKUP($M20,УЧАСТНИКИ!$A$2:$L$1099,3,FALSE)</f>
        <v>#N/A</v>
      </c>
      <c r="C20" s="24" t="e">
        <f>VLOOKUP($M20,УЧАСТНИКИ!$A$2:$L$1099,4,FALSE)</f>
        <v>#N/A</v>
      </c>
      <c r="D20" s="24" t="e">
        <f>VLOOKUP($M20,УЧАСТНИКИ!$A$2:$L$1099,8,FALSE)</f>
        <v>#N/A</v>
      </c>
      <c r="E20" s="23" t="e">
        <f>VLOOKUP($M20,УЧАСТНИКИ!$A$2:$L$1099,5,FALSE)</f>
        <v>#N/A</v>
      </c>
      <c r="F20" s="24" t="e">
        <f>VLOOKUP($M20,УЧАСТНИКИ!$A$2:$L$1099,7,FALSE)</f>
        <v>#N/A</v>
      </c>
      <c r="G20" s="25" t="e">
        <f>VLOOKUP($M20,УЧАСТНИКИ!$A$2:$L$1099,11,FALSE)</f>
        <v>#N/A</v>
      </c>
      <c r="H20" s="26"/>
      <c r="I20" s="11">
        <f t="shared" si="0"/>
        <v>0</v>
      </c>
      <c r="J20" s="27" t="str">
        <f t="shared" si="1"/>
        <v>б/р</v>
      </c>
      <c r="K20" s="25" t="e">
        <f>VLOOKUP($M20,УЧАСТНИКИ!$A$2:$L$1099,9,FALSE)</f>
        <v>#N/A</v>
      </c>
      <c r="L20" s="23" t="e">
        <f>VLOOKUP($M20,УЧАСТНИКИ!$A$2:$L$1099,10,FALSE)</f>
        <v>#N/A</v>
      </c>
      <c r="M20" s="72">
        <f t="shared" si="2"/>
        <v>0</v>
      </c>
    </row>
    <row r="21" spans="1:13" ht="13.2" customHeight="1" x14ac:dyDescent="0.25">
      <c r="A21" s="35" t="s">
        <v>77</v>
      </c>
      <c r="B21" s="23" t="e">
        <f>VLOOKUP($M21,УЧАСТНИКИ!$A$2:$L$1099,3,FALSE)</f>
        <v>#N/A</v>
      </c>
      <c r="C21" s="24" t="e">
        <f>VLOOKUP($M21,УЧАСТНИКИ!$A$2:$L$1099,4,FALSE)</f>
        <v>#N/A</v>
      </c>
      <c r="D21" s="24" t="e">
        <f>VLOOKUP($M21,УЧАСТНИКИ!$A$2:$L$1099,8,FALSE)</f>
        <v>#N/A</v>
      </c>
      <c r="E21" s="23" t="e">
        <f>VLOOKUP($M21,УЧАСТНИКИ!$A$2:$L$1099,5,FALSE)</f>
        <v>#N/A</v>
      </c>
      <c r="F21" s="24" t="e">
        <f>VLOOKUP($M21,УЧАСТНИКИ!$A$2:$L$1099,7,FALSE)</f>
        <v>#N/A</v>
      </c>
      <c r="G21" s="25" t="e">
        <f>VLOOKUP($M21,УЧАСТНИКИ!$A$2:$L$1099,11,FALSE)</f>
        <v>#N/A</v>
      </c>
      <c r="H21" s="26"/>
      <c r="I21" s="11">
        <f t="shared" si="0"/>
        <v>0</v>
      </c>
      <c r="J21" s="27" t="str">
        <f t="shared" si="1"/>
        <v>б/р</v>
      </c>
      <c r="K21" s="25" t="e">
        <f>VLOOKUP($M21,УЧАСТНИКИ!$A$2:$L$1099,9,FALSE)</f>
        <v>#N/A</v>
      </c>
      <c r="L21" s="23" t="e">
        <f>VLOOKUP($M21,УЧАСТНИКИ!$A$2:$L$1099,10,FALSE)</f>
        <v>#N/A</v>
      </c>
      <c r="M21" s="72">
        <f t="shared" si="2"/>
        <v>0</v>
      </c>
    </row>
    <row r="22" spans="1:13" ht="13.2" customHeight="1" x14ac:dyDescent="0.25">
      <c r="A22" s="35" t="s">
        <v>76</v>
      </c>
      <c r="B22" s="23" t="e">
        <f>VLOOKUP($M22,УЧАСТНИКИ!$A$2:$L$1099,3,FALSE)</f>
        <v>#N/A</v>
      </c>
      <c r="C22" s="24" t="e">
        <f>VLOOKUP($M22,УЧАСТНИКИ!$A$2:$L$1099,4,FALSE)</f>
        <v>#N/A</v>
      </c>
      <c r="D22" s="24" t="e">
        <f>VLOOKUP($M22,УЧАСТНИКИ!$A$2:$L$1099,8,FALSE)</f>
        <v>#N/A</v>
      </c>
      <c r="E22" s="23" t="e">
        <f>VLOOKUP($M22,УЧАСТНИКИ!$A$2:$L$1099,5,FALSE)</f>
        <v>#N/A</v>
      </c>
      <c r="F22" s="24" t="e">
        <f>VLOOKUP($M22,УЧАСТНИКИ!$A$2:$L$1099,7,FALSE)</f>
        <v>#N/A</v>
      </c>
      <c r="G22" s="25" t="e">
        <f>VLOOKUP($M22,УЧАСТНИКИ!$A$2:$L$1099,11,FALSE)</f>
        <v>#N/A</v>
      </c>
      <c r="H22" s="26"/>
      <c r="I22" s="11">
        <f t="shared" si="0"/>
        <v>0</v>
      </c>
      <c r="J22" s="27" t="str">
        <f t="shared" si="1"/>
        <v>б/р</v>
      </c>
      <c r="K22" s="25" t="e">
        <f>VLOOKUP($M22,УЧАСТНИКИ!$A$2:$L$1099,9,FALSE)</f>
        <v>#N/A</v>
      </c>
      <c r="L22" s="23" t="e">
        <f>VLOOKUP($M22,УЧАСТНИКИ!$A$2:$L$1099,10,FALSE)</f>
        <v>#N/A</v>
      </c>
      <c r="M22" s="72">
        <f t="shared" si="2"/>
        <v>0</v>
      </c>
    </row>
    <row r="23" spans="1:13" ht="13.2" customHeight="1" x14ac:dyDescent="0.25">
      <c r="A23" s="35" t="s">
        <v>75</v>
      </c>
      <c r="B23" s="23" t="e">
        <f>VLOOKUP($M23,УЧАСТНИКИ!$A$2:$L$1099,3,FALSE)</f>
        <v>#N/A</v>
      </c>
      <c r="C23" s="24" t="e">
        <f>VLOOKUP($M23,УЧАСТНИКИ!$A$2:$L$1099,4,FALSE)</f>
        <v>#N/A</v>
      </c>
      <c r="D23" s="24" t="e">
        <f>VLOOKUP($M23,УЧАСТНИКИ!$A$2:$L$1099,8,FALSE)</f>
        <v>#N/A</v>
      </c>
      <c r="E23" s="23" t="e">
        <f>VLOOKUP($M23,УЧАСТНИКИ!$A$2:$L$1099,5,FALSE)</f>
        <v>#N/A</v>
      </c>
      <c r="F23" s="24" t="e">
        <f>VLOOKUP($M23,УЧАСТНИКИ!$A$2:$L$1099,7,FALSE)</f>
        <v>#N/A</v>
      </c>
      <c r="G23" s="25" t="e">
        <f>VLOOKUP($M23,УЧАСТНИКИ!$A$2:$L$1099,11,FALSE)</f>
        <v>#N/A</v>
      </c>
      <c r="H23" s="26"/>
      <c r="I23" s="11">
        <f t="shared" si="0"/>
        <v>0</v>
      </c>
      <c r="J23" s="27" t="str">
        <f t="shared" si="1"/>
        <v>б/р</v>
      </c>
      <c r="K23" s="25" t="e">
        <f>VLOOKUP($M23,УЧАСТНИКИ!$A$2:$L$1099,9,FALSE)</f>
        <v>#N/A</v>
      </c>
      <c r="L23" s="23" t="e">
        <f>VLOOKUP($M23,УЧАСТНИКИ!$A$2:$L$1099,10,FALSE)</f>
        <v>#N/A</v>
      </c>
      <c r="M23" s="72">
        <f t="shared" si="2"/>
        <v>0</v>
      </c>
    </row>
    <row r="24" spans="1:13" ht="13.2" customHeight="1" x14ac:dyDescent="0.25">
      <c r="A24" s="35" t="s">
        <v>74</v>
      </c>
      <c r="B24" s="23" t="e">
        <f>VLOOKUP($M24,УЧАСТНИКИ!$A$2:$L$1099,3,FALSE)</f>
        <v>#N/A</v>
      </c>
      <c r="C24" s="24" t="e">
        <f>VLOOKUP($M24,УЧАСТНИКИ!$A$2:$L$1099,4,FALSE)</f>
        <v>#N/A</v>
      </c>
      <c r="D24" s="24" t="e">
        <f>VLOOKUP($M24,УЧАСТНИКИ!$A$2:$L$1099,8,FALSE)</f>
        <v>#N/A</v>
      </c>
      <c r="E24" s="23" t="e">
        <f>VLOOKUP($M24,УЧАСТНИКИ!$A$2:$L$1099,5,FALSE)</f>
        <v>#N/A</v>
      </c>
      <c r="F24" s="24" t="e">
        <f>VLOOKUP($M24,УЧАСТНИКИ!$A$2:$L$1099,7,FALSE)</f>
        <v>#N/A</v>
      </c>
      <c r="G24" s="25" t="e">
        <f>VLOOKUP($M24,УЧАСТНИКИ!$A$2:$L$1099,11,FALSE)</f>
        <v>#N/A</v>
      </c>
      <c r="H24" s="26"/>
      <c r="I24" s="11">
        <f t="shared" si="0"/>
        <v>0</v>
      </c>
      <c r="J24" s="27" t="str">
        <f t="shared" si="1"/>
        <v>б/р</v>
      </c>
      <c r="K24" s="25" t="e">
        <f>VLOOKUP($M24,УЧАСТНИКИ!$A$2:$L$1099,9,FALSE)</f>
        <v>#N/A</v>
      </c>
      <c r="L24" s="23" t="e">
        <f>VLOOKUP($M24,УЧАСТНИКИ!$A$2:$L$1099,10,FALSE)</f>
        <v>#N/A</v>
      </c>
      <c r="M24" s="72">
        <f t="shared" si="2"/>
        <v>0</v>
      </c>
    </row>
    <row r="25" spans="1:13" ht="13.2" customHeight="1" x14ac:dyDescent="0.25">
      <c r="A25" s="35" t="s">
        <v>73</v>
      </c>
      <c r="B25" s="23" t="e">
        <f>VLOOKUP($M25,УЧАСТНИКИ!$A$2:$L$1099,3,FALSE)</f>
        <v>#N/A</v>
      </c>
      <c r="C25" s="24" t="e">
        <f>VLOOKUP($M25,УЧАСТНИКИ!$A$2:$L$1099,4,FALSE)</f>
        <v>#N/A</v>
      </c>
      <c r="D25" s="24" t="e">
        <f>VLOOKUP($M25,УЧАСТНИКИ!$A$2:$L$1099,8,FALSE)</f>
        <v>#N/A</v>
      </c>
      <c r="E25" s="23" t="e">
        <f>VLOOKUP($M25,УЧАСТНИКИ!$A$2:$L$1099,5,FALSE)</f>
        <v>#N/A</v>
      </c>
      <c r="F25" s="24" t="e">
        <f>VLOOKUP($M25,УЧАСТНИКИ!$A$2:$L$1099,7,FALSE)</f>
        <v>#N/A</v>
      </c>
      <c r="G25" s="25" t="e">
        <f>VLOOKUP($M25,УЧАСТНИКИ!$A$2:$L$1099,11,FALSE)</f>
        <v>#N/A</v>
      </c>
      <c r="H25" s="26"/>
      <c r="I25" s="11">
        <f t="shared" si="0"/>
        <v>0</v>
      </c>
      <c r="J25" s="27" t="str">
        <f t="shared" si="1"/>
        <v>б/р</v>
      </c>
      <c r="K25" s="25" t="e">
        <f>VLOOKUP($M25,УЧАСТНИКИ!$A$2:$L$1099,9,FALSE)</f>
        <v>#N/A</v>
      </c>
      <c r="L25" s="23" t="e">
        <f>VLOOKUP($M25,УЧАСТНИКИ!$A$2:$L$1099,10,FALSE)</f>
        <v>#N/A</v>
      </c>
      <c r="M25" s="72">
        <f t="shared" si="2"/>
        <v>0</v>
      </c>
    </row>
    <row r="26" spans="1:13" ht="13.2" customHeight="1" x14ac:dyDescent="0.25">
      <c r="A26" s="35" t="s">
        <v>72</v>
      </c>
      <c r="B26" s="23" t="e">
        <f>VLOOKUP($M26,УЧАСТНИКИ!$A$2:$L$1099,3,FALSE)</f>
        <v>#N/A</v>
      </c>
      <c r="C26" s="24" t="e">
        <f>VLOOKUP($M26,УЧАСТНИКИ!$A$2:$L$1099,4,FALSE)</f>
        <v>#N/A</v>
      </c>
      <c r="D26" s="24" t="e">
        <f>VLOOKUP($M26,УЧАСТНИКИ!$A$2:$L$1099,8,FALSE)</f>
        <v>#N/A</v>
      </c>
      <c r="E26" s="23" t="e">
        <f>VLOOKUP($M26,УЧАСТНИКИ!$A$2:$L$1099,5,FALSE)</f>
        <v>#N/A</v>
      </c>
      <c r="F26" s="24" t="e">
        <f>VLOOKUP($M26,УЧАСТНИКИ!$A$2:$L$1099,7,FALSE)</f>
        <v>#N/A</v>
      </c>
      <c r="G26" s="25" t="e">
        <f>VLOOKUP($M26,УЧАСТНИКИ!$A$2:$L$1099,11,FALSE)</f>
        <v>#N/A</v>
      </c>
      <c r="H26" s="26"/>
      <c r="I26" s="11">
        <f t="shared" si="0"/>
        <v>0</v>
      </c>
      <c r="J26" s="27" t="str">
        <f t="shared" si="1"/>
        <v>б/р</v>
      </c>
      <c r="K26" s="25" t="e">
        <f>VLOOKUP($M26,УЧАСТНИКИ!$A$2:$L$1099,9,FALSE)</f>
        <v>#N/A</v>
      </c>
      <c r="L26" s="23" t="e">
        <f>VLOOKUP($M26,УЧАСТНИКИ!$A$2:$L$1099,10,FALSE)</f>
        <v>#N/A</v>
      </c>
      <c r="M26" s="72">
        <f t="shared" si="2"/>
        <v>0</v>
      </c>
    </row>
    <row r="27" spans="1:13" ht="13.2" customHeight="1" x14ac:dyDescent="0.25">
      <c r="A27" s="35" t="s">
        <v>79</v>
      </c>
      <c r="B27" s="23" t="e">
        <f>VLOOKUP($M27,УЧАСТНИКИ!$A$2:$L$1099,3,FALSE)</f>
        <v>#N/A</v>
      </c>
      <c r="C27" s="24" t="e">
        <f>VLOOKUP($M27,УЧАСТНИКИ!$A$2:$L$1099,4,FALSE)</f>
        <v>#N/A</v>
      </c>
      <c r="D27" s="24" t="e">
        <f>VLOOKUP($M27,УЧАСТНИКИ!$A$2:$L$1099,8,FALSE)</f>
        <v>#N/A</v>
      </c>
      <c r="E27" s="23" t="e">
        <f>VLOOKUP($M27,УЧАСТНИКИ!$A$2:$L$1099,5,FALSE)</f>
        <v>#N/A</v>
      </c>
      <c r="F27" s="24" t="e">
        <f>VLOOKUP($M27,УЧАСТНИКИ!$A$2:$L$1099,7,FALSE)</f>
        <v>#N/A</v>
      </c>
      <c r="G27" s="25" t="e">
        <f>VLOOKUP($M27,УЧАСТНИКИ!$A$2:$L$1099,11,FALSE)</f>
        <v>#N/A</v>
      </c>
      <c r="H27" s="26"/>
      <c r="I27" s="11">
        <f t="shared" si="0"/>
        <v>0</v>
      </c>
      <c r="J27" s="27" t="str">
        <f t="shared" si="1"/>
        <v>б/р</v>
      </c>
      <c r="K27" s="25" t="e">
        <f>VLOOKUP($M27,УЧАСТНИКИ!$A$2:$L$1099,9,FALSE)</f>
        <v>#N/A</v>
      </c>
      <c r="L27" s="23" t="e">
        <f>VLOOKUP($M27,УЧАСТНИКИ!$A$2:$L$1099,10,FALSE)</f>
        <v>#N/A</v>
      </c>
      <c r="M27" s="72">
        <f t="shared" si="2"/>
        <v>0</v>
      </c>
    </row>
    <row r="28" spans="1:13" ht="13.2" customHeight="1" x14ac:dyDescent="0.25">
      <c r="A28" s="35" t="s">
        <v>80</v>
      </c>
      <c r="B28" s="23" t="e">
        <f>VLOOKUP($M28,УЧАСТНИКИ!$A$2:$L$1099,3,FALSE)</f>
        <v>#N/A</v>
      </c>
      <c r="C28" s="24" t="e">
        <f>VLOOKUP($M28,УЧАСТНИКИ!$A$2:$L$1099,4,FALSE)</f>
        <v>#N/A</v>
      </c>
      <c r="D28" s="24" t="e">
        <f>VLOOKUP($M28,УЧАСТНИКИ!$A$2:$L$1099,8,FALSE)</f>
        <v>#N/A</v>
      </c>
      <c r="E28" s="23" t="e">
        <f>VLOOKUP($M28,УЧАСТНИКИ!$A$2:$L$1099,5,FALSE)</f>
        <v>#N/A</v>
      </c>
      <c r="F28" s="24" t="e">
        <f>VLOOKUP($M28,УЧАСТНИКИ!$A$2:$L$1099,7,FALSE)</f>
        <v>#N/A</v>
      </c>
      <c r="G28" s="25" t="e">
        <f>VLOOKUP($M28,УЧАСТНИКИ!$A$2:$L$1099,11,FALSE)</f>
        <v>#N/A</v>
      </c>
      <c r="H28" s="26"/>
      <c r="I28" s="11">
        <f t="shared" si="0"/>
        <v>0</v>
      </c>
      <c r="J28" s="27" t="str">
        <f t="shared" si="1"/>
        <v>б/р</v>
      </c>
      <c r="K28" s="25" t="e">
        <f>VLOOKUP($M28,УЧАСТНИКИ!$A$2:$L$1099,9,FALSE)</f>
        <v>#N/A</v>
      </c>
      <c r="L28" s="23" t="e">
        <f>VLOOKUP($M28,УЧАСТНИКИ!$A$2:$L$1099,10,FALSE)</f>
        <v>#N/A</v>
      </c>
      <c r="M28" s="72">
        <f t="shared" si="2"/>
        <v>0</v>
      </c>
    </row>
    <row r="29" spans="1:13" ht="13.2" customHeight="1" x14ac:dyDescent="0.25">
      <c r="A29" s="35" t="s">
        <v>81</v>
      </c>
      <c r="B29" s="23" t="e">
        <f>VLOOKUP($M29,УЧАСТНИКИ!$A$2:$L$1099,3,FALSE)</f>
        <v>#N/A</v>
      </c>
      <c r="C29" s="24" t="e">
        <f>VLOOKUP($M29,УЧАСТНИКИ!$A$2:$L$1099,4,FALSE)</f>
        <v>#N/A</v>
      </c>
      <c r="D29" s="24" t="e">
        <f>VLOOKUP($M29,УЧАСТНИКИ!$A$2:$L$1099,8,FALSE)</f>
        <v>#N/A</v>
      </c>
      <c r="E29" s="23" t="e">
        <f>VLOOKUP($M29,УЧАСТНИКИ!$A$2:$L$1099,5,FALSE)</f>
        <v>#N/A</v>
      </c>
      <c r="F29" s="24" t="e">
        <f>VLOOKUP($M29,УЧАСТНИКИ!$A$2:$L$1099,7,FALSE)</f>
        <v>#N/A</v>
      </c>
      <c r="G29" s="25" t="e">
        <f>VLOOKUP($M29,УЧАСТНИКИ!$A$2:$L$1099,11,FALSE)</f>
        <v>#N/A</v>
      </c>
      <c r="H29" s="26"/>
      <c r="I29" s="11">
        <f t="shared" si="0"/>
        <v>0</v>
      </c>
      <c r="J29" s="27" t="str">
        <f t="shared" si="1"/>
        <v>б/р</v>
      </c>
      <c r="K29" s="25" t="e">
        <f>VLOOKUP($M29,УЧАСТНИКИ!$A$2:$L$1099,9,FALSE)</f>
        <v>#N/A</v>
      </c>
      <c r="L29" s="23" t="e">
        <f>VLOOKUP($M29,УЧАСТНИКИ!$A$2:$L$1099,10,FALSE)</f>
        <v>#N/A</v>
      </c>
      <c r="M29" s="72">
        <f t="shared" si="2"/>
        <v>0</v>
      </c>
    </row>
    <row r="30" spans="1:13" ht="13.2" customHeight="1" x14ac:dyDescent="0.25">
      <c r="A30" s="35" t="s">
        <v>82</v>
      </c>
      <c r="B30" s="23" t="e">
        <f>VLOOKUP($M30,УЧАСТНИКИ!$A$2:$L$1099,3,FALSE)</f>
        <v>#N/A</v>
      </c>
      <c r="C30" s="24" t="e">
        <f>VLOOKUP($M30,УЧАСТНИКИ!$A$2:$L$1099,4,FALSE)</f>
        <v>#N/A</v>
      </c>
      <c r="D30" s="24" t="e">
        <f>VLOOKUP($M30,УЧАСТНИКИ!$A$2:$L$1099,8,FALSE)</f>
        <v>#N/A</v>
      </c>
      <c r="E30" s="23" t="e">
        <f>VLOOKUP($M30,УЧАСТНИКИ!$A$2:$L$1099,5,FALSE)</f>
        <v>#N/A</v>
      </c>
      <c r="F30" s="24" t="e">
        <f>VLOOKUP($M30,УЧАСТНИКИ!$A$2:$L$1099,7,FALSE)</f>
        <v>#N/A</v>
      </c>
      <c r="G30" s="25" t="e">
        <f>VLOOKUP($M30,УЧАСТНИКИ!$A$2:$L$1099,11,FALSE)</f>
        <v>#N/A</v>
      </c>
      <c r="H30" s="26"/>
      <c r="I30" s="11">
        <f t="shared" si="0"/>
        <v>0</v>
      </c>
      <c r="J30" s="27" t="str">
        <f>IF(H30&gt;=$AF$11,"МСМК",IF(H30&gt;=$AG$11,"МС",IF(H30&gt;=$AH$11,"КМС",IF(H30&gt;=$AI$11,"1",IF(H30&gt;=$AJ$11,"2",IF(H30&gt;=$AK$11,"3",IF(H30&gt;=$AL$11,"1юн",IF(H30&gt;=$AM$11,"2юн",IF(H30&gt;=$AN$11,"3юн",IF(H30&lt;$AN$11,"б/р"))))))))))</f>
        <v>б/р</v>
      </c>
      <c r="K30" s="25" t="e">
        <f>VLOOKUP($M30,УЧАСТНИКИ!$A$2:$L$1099,9,FALSE)</f>
        <v>#N/A</v>
      </c>
      <c r="L30" s="23" t="e">
        <f>VLOOKUP($M30,УЧАСТНИКИ!$A$2:$L$1099,10,FALSE)</f>
        <v>#N/A</v>
      </c>
      <c r="M30" s="72">
        <f t="shared" si="2"/>
        <v>0</v>
      </c>
    </row>
    <row r="31" spans="1:13" ht="13.2" customHeight="1" x14ac:dyDescent="0.25">
      <c r="A31" s="24"/>
      <c r="B31" s="23"/>
      <c r="C31" s="24"/>
      <c r="D31" s="24"/>
      <c r="E31" s="23"/>
      <c r="F31" s="24"/>
      <c r="G31" s="25"/>
      <c r="H31" s="25"/>
      <c r="I31" s="56"/>
      <c r="J31" s="24"/>
      <c r="K31" s="58"/>
      <c r="L31" s="23"/>
      <c r="M31" s="12"/>
    </row>
    <row r="32" spans="1:13" ht="13.2" customHeight="1" x14ac:dyDescent="0.25">
      <c r="A32" s="24"/>
      <c r="B32" s="23"/>
      <c r="C32" s="24"/>
      <c r="D32" s="24"/>
      <c r="E32" s="23"/>
      <c r="F32" s="24"/>
      <c r="G32" s="25"/>
      <c r="H32" s="25"/>
      <c r="I32" s="56"/>
      <c r="J32" s="24"/>
      <c r="K32" s="58"/>
      <c r="L32" s="23"/>
    </row>
    <row r="33" spans="1:31" ht="13.2" customHeight="1" x14ac:dyDescent="0.25">
      <c r="A33" s="24"/>
      <c r="B33" s="23"/>
      <c r="C33" s="24"/>
      <c r="D33" s="24"/>
      <c r="E33" s="23"/>
      <c r="F33" s="24"/>
      <c r="G33" s="25"/>
      <c r="H33" s="25"/>
      <c r="I33" s="56"/>
      <c r="J33" s="24"/>
      <c r="K33" s="58"/>
      <c r="L33" s="23"/>
    </row>
    <row r="34" spans="1:31" ht="13.2" customHeight="1" x14ac:dyDescent="0.25">
      <c r="A34" s="24"/>
      <c r="B34" s="23"/>
      <c r="C34" s="24"/>
      <c r="D34" s="24"/>
      <c r="E34" s="23"/>
      <c r="F34" s="24"/>
      <c r="G34" s="25"/>
      <c r="H34" s="25"/>
      <c r="I34" s="56"/>
      <c r="J34" s="24"/>
      <c r="K34" s="58"/>
      <c r="L34" s="23"/>
    </row>
    <row r="35" spans="1:31" ht="13.2" customHeight="1" x14ac:dyDescent="0.25">
      <c r="A35" s="24"/>
      <c r="B35" s="23"/>
      <c r="C35" s="24"/>
      <c r="D35" s="24"/>
      <c r="E35" s="23"/>
      <c r="F35" s="24"/>
      <c r="G35" s="25"/>
      <c r="H35" s="25"/>
      <c r="I35" s="56"/>
      <c r="J35" s="24"/>
      <c r="K35" s="58"/>
      <c r="L35" s="23"/>
    </row>
    <row r="36" spans="1:31" ht="13.2" customHeight="1" x14ac:dyDescent="0.25">
      <c r="A36" s="24"/>
      <c r="B36" s="23"/>
      <c r="C36" s="24"/>
      <c r="D36" s="24"/>
      <c r="E36" s="23"/>
      <c r="F36" s="24"/>
      <c r="G36" s="25"/>
      <c r="H36" s="25"/>
      <c r="I36" s="56"/>
      <c r="J36" s="24"/>
      <c r="K36" s="58"/>
      <c r="L36" s="23"/>
    </row>
    <row r="37" spans="1:31" ht="13.2" customHeight="1" x14ac:dyDescent="0.25">
      <c r="A37" s="24"/>
      <c r="B37" s="23"/>
      <c r="C37" s="24"/>
      <c r="D37" s="24"/>
      <c r="E37" s="23"/>
      <c r="F37" s="24"/>
      <c r="G37" s="25"/>
      <c r="H37" s="25"/>
      <c r="I37" s="56"/>
      <c r="J37" s="24"/>
      <c r="K37" s="58"/>
      <c r="L37" s="23"/>
    </row>
    <row r="38" spans="1:31" ht="13.2" customHeight="1" x14ac:dyDescent="0.25">
      <c r="A38" s="24"/>
      <c r="B38" s="23"/>
      <c r="C38" s="24"/>
      <c r="D38" s="24"/>
      <c r="E38" s="23"/>
      <c r="F38" s="24"/>
      <c r="G38" s="25"/>
      <c r="H38" s="25"/>
      <c r="I38" s="56"/>
      <c r="J38" s="24"/>
      <c r="K38" s="58"/>
      <c r="L38" s="23"/>
    </row>
    <row r="39" spans="1:31" ht="13.2" customHeight="1" x14ac:dyDescent="0.25">
      <c r="A39" s="24"/>
      <c r="B39" s="23"/>
      <c r="C39" s="24"/>
      <c r="D39" s="24"/>
      <c r="E39" s="23"/>
      <c r="F39" s="24"/>
      <c r="G39" s="25"/>
      <c r="H39" s="25"/>
      <c r="I39" s="56"/>
      <c r="J39" s="24"/>
      <c r="K39" s="58"/>
      <c r="L39" s="23"/>
    </row>
    <row r="40" spans="1:31" x14ac:dyDescent="0.25">
      <c r="A40" s="73"/>
      <c r="B40" s="23"/>
      <c r="C40" s="24"/>
      <c r="D40" s="24"/>
      <c r="E40" s="23"/>
      <c r="F40" s="24"/>
      <c r="G40" s="25"/>
      <c r="H40" s="25"/>
      <c r="I40" s="56"/>
      <c r="J40" s="24"/>
      <c r="K40" s="58"/>
      <c r="L40" s="23"/>
    </row>
    <row r="41" spans="1:31" x14ac:dyDescent="0.25">
      <c r="A41" s="73"/>
      <c r="B41" s="23"/>
      <c r="C41" s="24"/>
      <c r="D41" s="24"/>
      <c r="E41" s="23"/>
      <c r="F41" s="24"/>
      <c r="G41" s="25"/>
      <c r="H41" s="25"/>
      <c r="I41" s="56"/>
      <c r="J41" s="24"/>
      <c r="K41" s="58"/>
      <c r="L41" s="23"/>
    </row>
    <row r="42" spans="1:31" x14ac:dyDescent="0.25">
      <c r="A42" s="73"/>
      <c r="B42" s="23"/>
      <c r="C42" s="24"/>
      <c r="D42" s="24"/>
      <c r="E42" s="23"/>
      <c r="F42" s="24"/>
      <c r="G42" s="25"/>
      <c r="H42" s="25"/>
      <c r="I42" s="56"/>
      <c r="J42" s="24"/>
      <c r="K42" s="58"/>
      <c r="L42" s="23"/>
    </row>
    <row r="43" spans="1:31" x14ac:dyDescent="0.25">
      <c r="A43" s="73"/>
      <c r="B43" s="23"/>
      <c r="C43" s="24"/>
      <c r="D43" s="24"/>
      <c r="E43" s="23"/>
      <c r="F43" s="24"/>
      <c r="G43" s="25"/>
      <c r="H43" s="25"/>
      <c r="I43" s="56"/>
      <c r="J43" s="24"/>
      <c r="K43" s="58"/>
      <c r="L43" s="23"/>
    </row>
    <row r="44" spans="1:31" x14ac:dyDescent="0.25">
      <c r="A44" s="73"/>
      <c r="B44" s="23"/>
      <c r="C44" s="24"/>
      <c r="D44" s="24"/>
      <c r="E44" s="23"/>
      <c r="F44" s="24"/>
      <c r="G44" s="25"/>
      <c r="H44" s="25"/>
      <c r="I44" s="56"/>
      <c r="J44" s="24"/>
      <c r="K44" s="58"/>
      <c r="L44" s="23"/>
    </row>
    <row r="45" spans="1:31" x14ac:dyDescent="0.25">
      <c r="A45" s="73"/>
      <c r="B45" s="23"/>
      <c r="C45" s="24"/>
      <c r="D45" s="24"/>
      <c r="E45" s="23"/>
      <c r="F45" s="24"/>
      <c r="G45" s="25"/>
      <c r="H45" s="25"/>
      <c r="I45" s="56"/>
      <c r="J45" s="24"/>
      <c r="K45" s="58"/>
      <c r="L45" s="23"/>
    </row>
    <row r="46" spans="1:31" x14ac:dyDescent="0.25">
      <c r="A46" s="73"/>
      <c r="B46" s="23"/>
      <c r="C46" s="24"/>
      <c r="D46" s="24"/>
      <c r="E46" s="23"/>
      <c r="F46" s="24"/>
      <c r="G46" s="25"/>
      <c r="H46" s="25"/>
      <c r="I46" s="56"/>
      <c r="J46" s="24"/>
      <c r="K46" s="58"/>
      <c r="L46" s="23"/>
    </row>
    <row r="47" spans="1:31" x14ac:dyDescent="0.25">
      <c r="A47" s="73"/>
      <c r="B47" s="23"/>
      <c r="C47" s="24"/>
      <c r="D47" s="24"/>
      <c r="E47" s="23"/>
      <c r="F47" s="24"/>
      <c r="G47" s="25"/>
      <c r="H47" s="25"/>
      <c r="I47" s="56"/>
      <c r="J47" s="24"/>
      <c r="K47" s="58"/>
      <c r="L47" s="23"/>
    </row>
    <row r="48" spans="1:31" x14ac:dyDescent="0.25">
      <c r="A48" s="73"/>
      <c r="B48" s="23"/>
      <c r="C48" s="24"/>
      <c r="D48" s="24"/>
      <c r="E48" s="23"/>
      <c r="F48" s="24"/>
      <c r="G48" s="25"/>
      <c r="H48" s="25"/>
      <c r="I48" s="56"/>
      <c r="J48" s="24"/>
      <c r="K48" s="58"/>
      <c r="L48" s="23"/>
      <c r="N48" s="336" t="s">
        <v>20</v>
      </c>
      <c r="O48" s="336"/>
      <c r="P48" s="336"/>
      <c r="Q48" s="336"/>
      <c r="R48" s="336"/>
      <c r="S48" s="336"/>
      <c r="T48" s="336"/>
      <c r="U48" s="336"/>
      <c r="V48" s="336"/>
      <c r="W48" s="336"/>
      <c r="X48" s="336"/>
      <c r="Y48" s="336"/>
      <c r="Z48" s="336"/>
      <c r="AA48" s="336"/>
      <c r="AB48" s="336"/>
      <c r="AC48" s="336"/>
      <c r="AD48" s="336"/>
      <c r="AE48" s="336"/>
    </row>
    <row r="49" spans="1:32" x14ac:dyDescent="0.25">
      <c r="A49" s="73"/>
      <c r="B49" s="23"/>
      <c r="C49" s="24"/>
      <c r="D49" s="24"/>
      <c r="E49" s="23"/>
      <c r="F49" s="24"/>
      <c r="G49" s="25"/>
      <c r="H49" s="25"/>
      <c r="I49" s="56"/>
      <c r="J49" s="24"/>
      <c r="K49" s="58"/>
      <c r="L49" s="23"/>
      <c r="N49" s="336" t="s">
        <v>116</v>
      </c>
      <c r="O49" s="336"/>
      <c r="P49" s="336"/>
      <c r="Q49" s="336"/>
      <c r="R49" s="336"/>
      <c r="S49" s="336"/>
      <c r="T49" s="336"/>
      <c r="U49" s="336"/>
      <c r="V49" s="336"/>
      <c r="W49" s="336"/>
      <c r="X49" s="336"/>
      <c r="Y49" s="336"/>
      <c r="Z49" s="336"/>
      <c r="AA49" s="336"/>
      <c r="AB49" s="336"/>
      <c r="AC49" s="336"/>
      <c r="AD49" s="336"/>
      <c r="AE49" s="336"/>
    </row>
    <row r="50" spans="1:32" x14ac:dyDescent="0.25">
      <c r="A50" s="73"/>
      <c r="B50" s="23"/>
      <c r="C50" s="24"/>
      <c r="D50" s="24"/>
      <c r="E50" s="23"/>
      <c r="F50" s="24"/>
      <c r="G50" s="25"/>
      <c r="H50" s="25"/>
      <c r="I50" s="56"/>
      <c r="J50" s="24"/>
      <c r="K50" s="58"/>
      <c r="L50" s="23"/>
      <c r="N50" s="341" t="str">
        <f>d_4</f>
        <v>ЖЕНЩИНЫ</v>
      </c>
      <c r="O50" s="341"/>
      <c r="P50" s="341"/>
      <c r="Q50" s="341"/>
      <c r="R50" s="341"/>
      <c r="S50" s="341"/>
      <c r="T50" s="341"/>
      <c r="U50" s="341"/>
      <c r="V50" s="341"/>
      <c r="W50" s="341"/>
      <c r="X50" s="341"/>
      <c r="Y50" s="341"/>
      <c r="Z50" s="341"/>
      <c r="AA50" s="341"/>
      <c r="AB50" s="341"/>
      <c r="AC50" s="341"/>
      <c r="AD50" s="341"/>
      <c r="AE50" s="341"/>
    </row>
    <row r="51" spans="1:32" x14ac:dyDescent="0.25">
      <c r="A51" s="73"/>
      <c r="B51" s="23"/>
      <c r="C51" s="24"/>
      <c r="D51" s="24"/>
      <c r="E51" s="23"/>
      <c r="F51" s="24"/>
      <c r="G51" s="25"/>
      <c r="H51" s="25"/>
      <c r="I51" s="56"/>
      <c r="J51" s="24"/>
      <c r="K51" s="58"/>
      <c r="L51" s="23"/>
      <c r="N51" s="74"/>
      <c r="O51" s="99"/>
      <c r="P51" s="52"/>
      <c r="Q51" s="98"/>
      <c r="R51" s="98"/>
      <c r="S51" s="98"/>
      <c r="T51" s="75"/>
      <c r="U51" s="76"/>
      <c r="V51" s="100" t="s">
        <v>87</v>
      </c>
      <c r="W51" s="77"/>
      <c r="X51" s="78"/>
      <c r="Y51" s="78"/>
      <c r="Z51" s="52"/>
      <c r="AA51" s="52">
        <v>0.3125</v>
      </c>
      <c r="AB51" s="98"/>
      <c r="AC51" s="98" t="str">
        <f>d_2</f>
        <v>29.05.2019г.</v>
      </c>
      <c r="AD51" s="102"/>
      <c r="AE51" s="102"/>
      <c r="AF51" s="103"/>
    </row>
    <row r="52" spans="1:32" ht="15.75" customHeight="1" x14ac:dyDescent="0.25">
      <c r="A52" s="79"/>
      <c r="B52" s="80"/>
      <c r="C52" s="16"/>
      <c r="D52" s="16"/>
      <c r="E52" s="80"/>
      <c r="F52" s="16"/>
      <c r="G52" s="53"/>
      <c r="H52" s="53"/>
      <c r="I52" s="81"/>
      <c r="J52" s="16"/>
      <c r="K52" s="16"/>
      <c r="L52" s="80"/>
      <c r="M52" s="28"/>
      <c r="N52" s="337" t="s">
        <v>64</v>
      </c>
      <c r="O52" s="338" t="s">
        <v>58</v>
      </c>
      <c r="P52" s="339" t="s">
        <v>21</v>
      </c>
      <c r="Q52" s="340"/>
      <c r="R52" s="340"/>
      <c r="S52" s="340"/>
      <c r="T52" s="340"/>
      <c r="U52" s="340"/>
      <c r="V52" s="340"/>
      <c r="W52" s="340"/>
      <c r="X52" s="340"/>
      <c r="Y52" s="340"/>
      <c r="Z52" s="340"/>
      <c r="AA52" s="340"/>
      <c r="AB52" s="340"/>
      <c r="AC52" s="334" t="s">
        <v>69</v>
      </c>
      <c r="AD52" s="334" t="s">
        <v>68</v>
      </c>
      <c r="AE52" s="333" t="s">
        <v>22</v>
      </c>
    </row>
    <row r="53" spans="1:32" s="82" customFormat="1" ht="31.5" customHeight="1" x14ac:dyDescent="0.25">
      <c r="A53" s="73"/>
      <c r="B53" s="23"/>
      <c r="C53" s="24"/>
      <c r="D53" s="24"/>
      <c r="E53" s="23"/>
      <c r="F53" s="24"/>
      <c r="G53" s="25"/>
      <c r="H53" s="25"/>
      <c r="I53" s="56"/>
      <c r="J53" s="24"/>
      <c r="K53" s="24"/>
      <c r="L53" s="23"/>
      <c r="M53" s="82" t="s">
        <v>14</v>
      </c>
      <c r="N53" s="337"/>
      <c r="O53" s="338"/>
      <c r="P53" s="83" t="s">
        <v>88</v>
      </c>
      <c r="Q53" s="84" t="s">
        <v>91</v>
      </c>
      <c r="R53" s="84" t="s">
        <v>92</v>
      </c>
      <c r="S53" s="84" t="s">
        <v>23</v>
      </c>
      <c r="T53" s="84" t="s">
        <v>86</v>
      </c>
      <c r="U53" s="84" t="s">
        <v>24</v>
      </c>
      <c r="V53" s="84" t="s">
        <v>85</v>
      </c>
      <c r="W53" s="84" t="s">
        <v>1</v>
      </c>
      <c r="X53" s="84"/>
      <c r="Y53" s="84"/>
      <c r="Z53" s="84"/>
      <c r="AA53" s="84"/>
      <c r="AB53" s="84"/>
      <c r="AC53" s="334"/>
      <c r="AD53" s="334"/>
      <c r="AE53" s="333"/>
    </row>
    <row r="54" spans="1:32" s="86" customFormat="1" ht="15.75" customHeight="1" x14ac:dyDescent="0.25">
      <c r="A54" s="73"/>
      <c r="B54" s="23"/>
      <c r="C54" s="24"/>
      <c r="D54" s="24"/>
      <c r="E54" s="23"/>
      <c r="F54" s="24"/>
      <c r="G54" s="25"/>
      <c r="H54" s="25"/>
      <c r="I54" s="85"/>
      <c r="J54" s="24"/>
      <c r="K54" s="24"/>
      <c r="L54" s="23"/>
      <c r="N54" s="24"/>
      <c r="O54" s="87" t="e">
        <f>VLOOKUP($M54,УЧАСТНИКИ!$A$2:$L$1099,3,FALSE)</f>
        <v>#N/A</v>
      </c>
      <c r="P54" s="88" t="s">
        <v>111</v>
      </c>
      <c r="Q54" s="88" t="s">
        <v>114</v>
      </c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 t="s">
        <v>42</v>
      </c>
      <c r="AD54" s="88" t="s">
        <v>43</v>
      </c>
      <c r="AE54" s="56" t="s">
        <v>115</v>
      </c>
    </row>
    <row r="55" spans="1:32" s="86" customFormat="1" ht="15.75" customHeight="1" x14ac:dyDescent="0.25">
      <c r="A55" s="73"/>
      <c r="B55" s="23"/>
      <c r="C55" s="24"/>
      <c r="D55" s="24"/>
      <c r="E55" s="23"/>
      <c r="F55" s="24"/>
      <c r="G55" s="25"/>
      <c r="H55" s="25"/>
      <c r="I55" s="56"/>
      <c r="J55" s="24"/>
      <c r="K55" s="24"/>
      <c r="L55" s="23"/>
      <c r="N55" s="24"/>
      <c r="O55" s="87" t="e">
        <f>VLOOKUP($M55,УЧАСТНИКИ!$A$2:$L$1099,3,FALSE)</f>
        <v>#N/A</v>
      </c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56"/>
    </row>
    <row r="56" spans="1:32" s="86" customFormat="1" ht="15.75" customHeight="1" x14ac:dyDescent="0.25">
      <c r="A56" s="73"/>
      <c r="B56" s="23"/>
      <c r="C56" s="24"/>
      <c r="D56" s="24"/>
      <c r="E56" s="23"/>
      <c r="F56" s="24"/>
      <c r="G56" s="25"/>
      <c r="H56" s="25"/>
      <c r="I56" s="85"/>
      <c r="J56" s="24"/>
      <c r="K56" s="24"/>
      <c r="L56" s="23"/>
      <c r="N56" s="24"/>
      <c r="O56" s="87" t="e">
        <f>VLOOKUP($M56,УЧАСТНИКИ!$A$2:$L$1099,3,FALSE)</f>
        <v>#N/A</v>
      </c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56"/>
    </row>
    <row r="57" spans="1:32" s="86" customFormat="1" ht="15.75" customHeight="1" x14ac:dyDescent="0.25">
      <c r="A57" s="73"/>
      <c r="B57" s="23"/>
      <c r="C57" s="24"/>
      <c r="D57" s="24"/>
      <c r="E57" s="23"/>
      <c r="F57" s="24"/>
      <c r="G57" s="25"/>
      <c r="H57" s="25"/>
      <c r="I57" s="56"/>
      <c r="J57" s="24"/>
      <c r="K57" s="24"/>
      <c r="L57" s="23"/>
      <c r="N57" s="24"/>
      <c r="O57" s="87" t="e">
        <f>VLOOKUP($M57,УЧАСТНИКИ!$A$2:$L$1099,3,FALSE)</f>
        <v>#N/A</v>
      </c>
      <c r="P57" s="88"/>
      <c r="Q57" s="88"/>
      <c r="R57" s="24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56"/>
    </row>
    <row r="58" spans="1:32" s="86" customFormat="1" ht="15.75" customHeight="1" x14ac:dyDescent="0.25">
      <c r="A58" s="73"/>
      <c r="B58" s="23"/>
      <c r="C58" s="24"/>
      <c r="D58" s="24"/>
      <c r="E58" s="23"/>
      <c r="F58" s="24"/>
      <c r="G58" s="25"/>
      <c r="H58" s="25"/>
      <c r="I58" s="56"/>
      <c r="J58" s="24"/>
      <c r="K58" s="24"/>
      <c r="L58" s="23"/>
      <c r="N58" s="24"/>
      <c r="O58" s="87" t="e">
        <f>VLOOKUP($M58,УЧАСТНИКИ!$A$2:$L$1099,3,FALSE)</f>
        <v>#N/A</v>
      </c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56"/>
    </row>
    <row r="59" spans="1:32" s="86" customFormat="1" ht="15.75" customHeight="1" x14ac:dyDescent="0.25">
      <c r="A59" s="73"/>
      <c r="B59" s="23"/>
      <c r="C59" s="24"/>
      <c r="D59" s="24"/>
      <c r="E59" s="23"/>
      <c r="F59" s="24"/>
      <c r="G59" s="25"/>
      <c r="H59" s="25"/>
      <c r="I59" s="56"/>
      <c r="J59" s="24"/>
      <c r="K59" s="24"/>
      <c r="L59" s="23"/>
      <c r="N59" s="24"/>
      <c r="O59" s="87" t="e">
        <f>VLOOKUP($M59,УЧАСТНИКИ!$A$2:$L$1099,3,FALSE)</f>
        <v>#N/A</v>
      </c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56"/>
    </row>
    <row r="60" spans="1:32" s="86" customFormat="1" ht="15.75" customHeight="1" x14ac:dyDescent="0.25">
      <c r="A60" s="73"/>
      <c r="B60" s="23"/>
      <c r="C60" s="24"/>
      <c r="D60" s="24"/>
      <c r="E60" s="23"/>
      <c r="F60" s="24"/>
      <c r="G60" s="25"/>
      <c r="H60" s="25"/>
      <c r="I60" s="56"/>
      <c r="J60" s="24"/>
      <c r="K60" s="24"/>
      <c r="L60" s="23"/>
      <c r="N60" s="24"/>
      <c r="O60" s="87" t="e">
        <f>VLOOKUP($M60,УЧАСТНИКИ!$A$2:$L$1099,3,FALSE)</f>
        <v>#N/A</v>
      </c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56"/>
    </row>
    <row r="61" spans="1:32" s="86" customFormat="1" ht="15.75" customHeight="1" x14ac:dyDescent="0.25">
      <c r="A61" s="73"/>
      <c r="B61" s="23"/>
      <c r="C61" s="24"/>
      <c r="D61" s="24"/>
      <c r="E61" s="23"/>
      <c r="F61" s="24"/>
      <c r="G61" s="25"/>
      <c r="H61" s="25"/>
      <c r="I61" s="89"/>
      <c r="J61" s="24"/>
      <c r="K61" s="24"/>
      <c r="L61" s="23"/>
      <c r="N61" s="24"/>
      <c r="O61" s="87" t="e">
        <f>VLOOKUP($M61,УЧАСТНИКИ!$A$2:$L$1099,3,FALSE)</f>
        <v>#N/A</v>
      </c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56"/>
    </row>
    <row r="62" spans="1:32" s="86" customFormat="1" ht="15.75" customHeight="1" x14ac:dyDescent="0.25">
      <c r="A62" s="73"/>
      <c r="B62" s="23"/>
      <c r="C62" s="24"/>
      <c r="D62" s="24"/>
      <c r="E62" s="23"/>
      <c r="F62" s="24"/>
      <c r="G62" s="25"/>
      <c r="H62" s="25"/>
      <c r="I62" s="89"/>
      <c r="J62" s="24"/>
      <c r="K62" s="24"/>
      <c r="L62" s="23"/>
      <c r="N62" s="24"/>
      <c r="O62" s="87" t="e">
        <f>VLOOKUP($M62,УЧАСТНИКИ!$A$2:$L$1099,3,FALSE)</f>
        <v>#N/A</v>
      </c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56"/>
    </row>
    <row r="63" spans="1:32" s="86" customFormat="1" ht="15.75" customHeight="1" x14ac:dyDescent="0.25">
      <c r="A63" s="90"/>
      <c r="B63" s="91"/>
      <c r="C63" s="92"/>
      <c r="D63" s="92"/>
      <c r="E63" s="335"/>
      <c r="F63" s="335"/>
      <c r="G63" s="94"/>
      <c r="H63" s="94"/>
      <c r="I63" s="56"/>
      <c r="J63" s="92"/>
      <c r="K63" s="92"/>
      <c r="L63" s="95"/>
      <c r="N63" s="24"/>
      <c r="O63" s="87" t="e">
        <f>VLOOKUP($M63,УЧАСТНИКИ!$A$2:$L$1099,3,FALSE)</f>
        <v>#N/A</v>
      </c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56"/>
    </row>
    <row r="64" spans="1:32" s="86" customFormat="1" ht="15.75" customHeight="1" x14ac:dyDescent="0.25">
      <c r="A64" s="90"/>
      <c r="B64" s="91"/>
      <c r="C64" s="92"/>
      <c r="D64" s="92"/>
      <c r="E64" s="56"/>
      <c r="F64" s="92"/>
      <c r="G64" s="96"/>
      <c r="H64" s="96"/>
      <c r="I64" s="56"/>
      <c r="J64" s="92"/>
      <c r="K64" s="92"/>
      <c r="L64" s="95"/>
      <c r="N64" s="24"/>
      <c r="O64" s="87" t="e">
        <f>VLOOKUP($M64,УЧАСТНИКИ!$A$2:$L$1099,3,FALSE)</f>
        <v>#N/A</v>
      </c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56"/>
    </row>
    <row r="65" spans="1:31" s="86" customFormat="1" ht="15.75" customHeight="1" x14ac:dyDescent="0.25">
      <c r="A65" s="73"/>
      <c r="C65" s="24"/>
      <c r="D65" s="24"/>
      <c r="N65" s="24"/>
      <c r="O65" s="87" t="e">
        <f>VLOOKUP($M65,УЧАСТНИКИ!$A$2:$L$1099,3,FALSE)</f>
        <v>#N/A</v>
      </c>
      <c r="P65" s="88"/>
      <c r="Q65" s="88"/>
      <c r="R65" s="88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56"/>
    </row>
    <row r="66" spans="1:31" s="97" customFormat="1" x14ac:dyDescent="0.25">
      <c r="A66" s="79"/>
      <c r="C66" s="16"/>
      <c r="D66" s="16"/>
      <c r="M66" s="86"/>
      <c r="N66" s="24"/>
      <c r="O66" s="87" t="e">
        <f>VLOOKUP($M66,УЧАСТНИКИ!$A$2:$L$1099,3,FALSE)</f>
        <v>#N/A</v>
      </c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</row>
    <row r="67" spans="1:31" s="97" customFormat="1" x14ac:dyDescent="0.25">
      <c r="A67" s="79"/>
      <c r="C67" s="16"/>
      <c r="D67" s="16"/>
      <c r="M67" s="86"/>
      <c r="N67" s="24"/>
      <c r="O67" s="87" t="e">
        <f>VLOOKUP($M67,УЧАСТНИКИ!$A$2:$L$1099,3,FALSE)</f>
        <v>#N/A</v>
      </c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</row>
    <row r="68" spans="1:31" s="97" customFormat="1" x14ac:dyDescent="0.25">
      <c r="A68" s="79"/>
      <c r="C68" s="16"/>
      <c r="D68" s="16"/>
      <c r="M68" s="86"/>
      <c r="N68" s="24"/>
      <c r="O68" s="87" t="e">
        <f>VLOOKUP($M68,УЧАСТНИКИ!$A$2:$L$1099,3,FALSE)</f>
        <v>#N/A</v>
      </c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</row>
    <row r="69" spans="1:31" s="97" customFormat="1" x14ac:dyDescent="0.25">
      <c r="A69" s="79"/>
      <c r="C69" s="16"/>
      <c r="D69" s="16"/>
      <c r="M69" s="86"/>
      <c r="N69" s="24"/>
      <c r="O69" s="87" t="e">
        <f>VLOOKUP($M69,УЧАСТНИКИ!$A$2:$L$1099,3,FALSE)</f>
        <v>#N/A</v>
      </c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</row>
    <row r="70" spans="1:31" s="97" customFormat="1" x14ac:dyDescent="0.25">
      <c r="A70" s="79"/>
      <c r="C70" s="16"/>
      <c r="D70" s="16"/>
      <c r="M70" s="86"/>
      <c r="N70" s="24"/>
      <c r="O70" s="87" t="e">
        <f>VLOOKUP($M70,УЧАСТНИКИ!$A$2:$L$1099,3,FALSE)</f>
        <v>#N/A</v>
      </c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</row>
    <row r="71" spans="1:31" s="97" customFormat="1" x14ac:dyDescent="0.25">
      <c r="A71" s="79"/>
      <c r="C71" s="16"/>
      <c r="D71" s="16"/>
      <c r="M71" s="86"/>
      <c r="N71" s="24"/>
      <c r="O71" s="87" t="e">
        <f>VLOOKUP($M71,УЧАСТНИКИ!$A$2:$L$1099,3,FALSE)</f>
        <v>#N/A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</row>
    <row r="72" spans="1:31" s="97" customFormat="1" x14ac:dyDescent="0.25">
      <c r="A72" s="79"/>
      <c r="C72" s="16"/>
      <c r="D72" s="16"/>
      <c r="M72" s="86"/>
      <c r="N72" s="24"/>
      <c r="O72" s="87" t="e">
        <f>VLOOKUP($M72,УЧАСТНИКИ!$A$2:$L$1099,3,FALSE)</f>
        <v>#N/A</v>
      </c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</row>
    <row r="73" spans="1:31" s="97" customFormat="1" x14ac:dyDescent="0.25">
      <c r="A73" s="79"/>
      <c r="C73" s="16"/>
      <c r="D73" s="16"/>
      <c r="M73" s="86"/>
      <c r="N73" s="24"/>
      <c r="O73" s="87" t="e">
        <f>VLOOKUP($M73,УЧАСТНИКИ!$A$2:$L$1099,3,FALSE)</f>
        <v>#N/A</v>
      </c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</row>
    <row r="74" spans="1:31" s="97" customFormat="1" x14ac:dyDescent="0.25">
      <c r="A74" s="79"/>
      <c r="C74" s="16"/>
      <c r="D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</row>
  </sheetData>
  <mergeCells count="20">
    <mergeCell ref="N50:AE50"/>
    <mergeCell ref="E63:F63"/>
    <mergeCell ref="N48:AE48"/>
    <mergeCell ref="N52:N53"/>
    <mergeCell ref="O52:O53"/>
    <mergeCell ref="P52:AB52"/>
    <mergeCell ref="AC52:AC53"/>
    <mergeCell ref="AD52:AD53"/>
    <mergeCell ref="AE52:AE53"/>
    <mergeCell ref="A6:L6"/>
    <mergeCell ref="A7:L7"/>
    <mergeCell ref="A8:L8"/>
    <mergeCell ref="A9:B9"/>
    <mergeCell ref="N49:AE49"/>
    <mergeCell ref="A10:B10"/>
    <mergeCell ref="A5:L5"/>
    <mergeCell ref="A1:L1"/>
    <mergeCell ref="A2:L2"/>
    <mergeCell ref="A3:L3"/>
    <mergeCell ref="A4:L4"/>
  </mergeCells>
  <phoneticPr fontId="1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75" orientation="landscape" horizontalDpi="300" verticalDpi="300" r:id="rId1"/>
  <headerFooter alignWithMargins="0"/>
  <rowBreaks count="1" manualBreakCount="1">
    <brk id="47" max="16383" man="1"/>
  </rowBreaks>
  <colBreaks count="1" manualBreakCount="1">
    <brk id="12" max="1048575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indexed="40"/>
  </sheetPr>
  <dimension ref="A1:AI95"/>
  <sheetViews>
    <sheetView view="pageBreakPreview" zoomScale="70" zoomScaleNormal="85" zoomScaleSheetLayoutView="70" workbookViewId="0">
      <selection activeCell="A10" sqref="A10:B10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8.6640625" style="12" customWidth="1"/>
    <col min="4" max="4" width="6.88671875" style="12" customWidth="1"/>
    <col min="5" max="5" width="28.44140625" style="8" customWidth="1"/>
    <col min="6" max="6" width="6.6640625" style="8" hidden="1" customWidth="1"/>
    <col min="7" max="7" width="30" style="8" customWidth="1"/>
    <col min="8" max="13" width="8.44140625" style="8" hidden="1" customWidth="1" outlineLevel="1"/>
    <col min="14" max="14" width="6.44140625" style="8" customWidth="1" collapsed="1"/>
    <col min="15" max="19" width="6.44140625" style="8" customWidth="1"/>
    <col min="20" max="20" width="8.109375" style="8" customWidth="1"/>
    <col min="21" max="21" width="10.5546875" style="8" customWidth="1"/>
    <col min="22" max="22" width="6.44140625" style="8" customWidth="1"/>
    <col min="23" max="23" width="31.44140625" style="8" customWidth="1"/>
    <col min="24" max="24" width="8" style="8" customWidth="1" outlineLevel="1"/>
    <col min="25" max="26" width="7.33203125" style="8" bestFit="1" customWidth="1" outlineLevel="1"/>
    <col min="27" max="28" width="7.33203125" style="12" bestFit="1" customWidth="1" outlineLevel="1"/>
    <col min="29" max="30" width="5.33203125" style="12" bestFit="1" customWidth="1" outlineLevel="1"/>
    <col min="31" max="33" width="5.33203125" style="8" bestFit="1" customWidth="1" outlineLevel="1"/>
    <col min="34" max="16384" width="9.109375" style="8"/>
  </cols>
  <sheetData>
    <row r="1" spans="1:3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AA1" s="8"/>
      <c r="AB1" s="8"/>
      <c r="AC1" s="8"/>
      <c r="AD1" s="8"/>
    </row>
    <row r="2" spans="1:3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AA2" s="8"/>
      <c r="AB2" s="8"/>
      <c r="AC2" s="8"/>
      <c r="AD2" s="8"/>
    </row>
    <row r="3" spans="1:3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AA3" s="8"/>
      <c r="AB3" s="8"/>
      <c r="AC3" s="8"/>
      <c r="AD3" s="8"/>
    </row>
    <row r="4" spans="1:3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24"/>
      <c r="R4" s="324"/>
      <c r="S4" s="324"/>
      <c r="T4" s="324"/>
      <c r="U4" s="324"/>
      <c r="V4" s="324"/>
      <c r="W4" s="324"/>
      <c r="AA4" s="8"/>
      <c r="AB4" s="8"/>
      <c r="AC4" s="8"/>
      <c r="AD4" s="8"/>
    </row>
    <row r="5" spans="1:3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AA5" s="8"/>
      <c r="AB5" s="8"/>
      <c r="AC5" s="8"/>
      <c r="AD5" s="8"/>
    </row>
    <row r="6" spans="1:3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</row>
    <row r="7" spans="1:3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</row>
    <row r="8" spans="1:33" ht="15.6" x14ac:dyDescent="0.25">
      <c r="A8" s="332" t="s">
        <v>198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</row>
    <row r="9" spans="1:33" ht="12.75" customHeight="1" x14ac:dyDescent="0.25">
      <c r="A9" s="323" t="s">
        <v>224</v>
      </c>
      <c r="B9" s="323"/>
      <c r="D9" s="13"/>
      <c r="E9" s="67"/>
      <c r="G9" s="63"/>
      <c r="U9" s="52"/>
      <c r="W9" s="20" t="str">
        <f>d_5</f>
        <v>г. Сочи, ул. Бзугу 2, ст. им. Славы Метревели</v>
      </c>
    </row>
    <row r="10" spans="1:33" ht="13.95" customHeight="1" thickBot="1" x14ac:dyDescent="0.3">
      <c r="A10" s="323" t="s">
        <v>236</v>
      </c>
      <c r="B10" s="323"/>
      <c r="D10" s="13"/>
      <c r="E10" s="67"/>
      <c r="F10" s="48"/>
      <c r="G10" s="63"/>
      <c r="H10" s="13"/>
      <c r="I10" s="13"/>
      <c r="J10" s="13"/>
      <c r="K10" s="13"/>
      <c r="L10" s="13"/>
      <c r="M10" s="13"/>
      <c r="N10" s="120"/>
      <c r="O10" s="120"/>
      <c r="P10" s="120"/>
      <c r="Q10" s="120"/>
      <c r="R10" s="120"/>
      <c r="S10" s="37"/>
      <c r="T10" s="67" t="s">
        <v>87</v>
      </c>
      <c r="U10" s="63" t="str">
        <f>d_1</f>
        <v>28.05.2019г.</v>
      </c>
      <c r="V10" s="52">
        <v>0.35416666666666669</v>
      </c>
      <c r="W10" s="19" t="str">
        <f>d_6</f>
        <v>t° +17 вл. 91%</v>
      </c>
    </row>
    <row r="11" spans="1:33" ht="10.5" customHeight="1" thickBot="1" x14ac:dyDescent="0.3">
      <c r="A11" s="353" t="s">
        <v>25</v>
      </c>
      <c r="B11" s="342" t="s">
        <v>58</v>
      </c>
      <c r="C11" s="342" t="s">
        <v>17</v>
      </c>
      <c r="D11" s="342" t="s">
        <v>10</v>
      </c>
      <c r="E11" s="342" t="s">
        <v>90</v>
      </c>
      <c r="F11" s="346" t="s">
        <v>94</v>
      </c>
      <c r="G11" s="349" t="s">
        <v>148</v>
      </c>
      <c r="H11" s="122"/>
      <c r="I11" s="122"/>
      <c r="J11" s="122"/>
      <c r="K11" s="122"/>
      <c r="L11" s="122"/>
      <c r="M11" s="122"/>
      <c r="N11" s="348" t="s">
        <v>26</v>
      </c>
      <c r="O11" s="348"/>
      <c r="P11" s="348"/>
      <c r="Q11" s="348"/>
      <c r="R11" s="348"/>
      <c r="S11" s="348"/>
      <c r="T11" s="351" t="s">
        <v>27</v>
      </c>
      <c r="U11" s="349" t="s">
        <v>145</v>
      </c>
      <c r="V11" s="349" t="s">
        <v>13</v>
      </c>
      <c r="W11" s="344" t="s">
        <v>146</v>
      </c>
      <c r="Y11" s="21" t="s">
        <v>105</v>
      </c>
      <c r="Z11" s="21" t="s">
        <v>106</v>
      </c>
      <c r="AA11" s="21" t="s">
        <v>107</v>
      </c>
      <c r="AB11" s="21">
        <v>1</v>
      </c>
      <c r="AC11" s="21">
        <v>2</v>
      </c>
      <c r="AD11" s="21" t="s">
        <v>44</v>
      </c>
      <c r="AE11" s="21" t="s">
        <v>108</v>
      </c>
      <c r="AF11" s="21" t="s">
        <v>109</v>
      </c>
      <c r="AG11" s="21" t="s">
        <v>110</v>
      </c>
    </row>
    <row r="12" spans="1:33" ht="20.25" customHeight="1" thickBot="1" x14ac:dyDescent="0.3">
      <c r="A12" s="354"/>
      <c r="B12" s="343"/>
      <c r="C12" s="343"/>
      <c r="D12" s="343"/>
      <c r="E12" s="343"/>
      <c r="F12" s="347"/>
      <c r="G12" s="350"/>
      <c r="H12" s="123">
        <v>1</v>
      </c>
      <c r="I12" s="123">
        <v>2</v>
      </c>
      <c r="J12" s="123">
        <v>3</v>
      </c>
      <c r="K12" s="123">
        <v>4</v>
      </c>
      <c r="L12" s="123">
        <v>5</v>
      </c>
      <c r="M12" s="123">
        <v>6</v>
      </c>
      <c r="N12" s="124">
        <v>1</v>
      </c>
      <c r="O12" s="124">
        <v>2</v>
      </c>
      <c r="P12" s="124">
        <v>3</v>
      </c>
      <c r="Q12" s="125">
        <v>4</v>
      </c>
      <c r="R12" s="125">
        <v>5</v>
      </c>
      <c r="S12" s="125">
        <v>6</v>
      </c>
      <c r="T12" s="352"/>
      <c r="U12" s="350"/>
      <c r="V12" s="350"/>
      <c r="W12" s="345"/>
      <c r="Y12" s="154">
        <v>6.65</v>
      </c>
      <c r="Z12" s="154">
        <v>6.25</v>
      </c>
      <c r="AA12" s="155">
        <v>5.9</v>
      </c>
      <c r="AB12" s="155">
        <v>5.55</v>
      </c>
      <c r="AC12" s="155">
        <v>5.0999999999999996</v>
      </c>
      <c r="AD12" s="155">
        <v>4.7</v>
      </c>
      <c r="AE12" s="155">
        <v>4.3</v>
      </c>
      <c r="AF12" s="155">
        <v>4</v>
      </c>
      <c r="AG12" s="156">
        <v>3.6</v>
      </c>
    </row>
    <row r="13" spans="1:33" ht="13.2" customHeight="1" x14ac:dyDescent="0.25">
      <c r="A13" s="22">
        <f>RANK(T13,$T$13:$T$176,0)</f>
        <v>5</v>
      </c>
      <c r="B13" s="23" t="e">
        <f>VLOOKUP($X13,УЧАСТНИКИ!$A$2:$L$1099,3,FALSE)</f>
        <v>#N/A</v>
      </c>
      <c r="C13" s="24" t="e">
        <f>VLOOKUP($X13,УЧАСТНИКИ!$A$2:$L$1099,4,FALSE)</f>
        <v>#N/A</v>
      </c>
      <c r="D13" s="24" t="e">
        <f>VLOOKUP($X13,УЧАСТНИКИ!$A$2:$L$1099,8,FALSE)</f>
        <v>#N/A</v>
      </c>
      <c r="E13" s="23" t="e">
        <f>VLOOKUP($X13,УЧАСТНИКИ!$A$2:$L$1099,5,FALSE)</f>
        <v>#N/A</v>
      </c>
      <c r="F13" s="24" t="e">
        <f>VLOOKUP($R13,УЧАСТНИКИ!$A$2:$L$1099,7,FALSE)</f>
        <v>#N/A</v>
      </c>
      <c r="G13" s="25" t="e">
        <f>VLOOKUP($X13,УЧАСТНИКИ!$A$2:$L$1099,11,FALSE)</f>
        <v>#N/A</v>
      </c>
      <c r="H13" s="38">
        <v>710</v>
      </c>
      <c r="I13" s="38">
        <v>710</v>
      </c>
      <c r="J13" s="38">
        <v>710</v>
      </c>
      <c r="K13" s="38">
        <v>710</v>
      </c>
      <c r="L13" s="38">
        <v>121</v>
      </c>
      <c r="M13" s="121">
        <v>710</v>
      </c>
      <c r="N13" s="106">
        <f t="shared" ref="N13:S13" si="0">H13/100</f>
        <v>7.1</v>
      </c>
      <c r="O13" s="106">
        <f t="shared" si="0"/>
        <v>7.1</v>
      </c>
      <c r="P13" s="106">
        <f t="shared" si="0"/>
        <v>7.1</v>
      </c>
      <c r="Q13" s="106">
        <f t="shared" si="0"/>
        <v>7.1</v>
      </c>
      <c r="R13" s="106">
        <f t="shared" si="0"/>
        <v>1.21</v>
      </c>
      <c r="S13" s="106">
        <f t="shared" si="0"/>
        <v>7.1</v>
      </c>
      <c r="T13" s="107">
        <f>MAX(N13,O13,P13,Q13,R13,S13)</f>
        <v>7.1</v>
      </c>
      <c r="U13" s="27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МСМК</v>
      </c>
      <c r="V13" s="25" t="e">
        <f>VLOOKUP($X13,УЧАСТНИКИ!$A$2:$L$1099,9,FALSE)</f>
        <v>#N/A</v>
      </c>
      <c r="W13" s="23" t="e">
        <f>VLOOKUP($X13,УЧАСТНИКИ!$A$2:$L$1099,10,FALSE)</f>
        <v>#N/A</v>
      </c>
      <c r="X13" s="8" t="s">
        <v>101</v>
      </c>
      <c r="Y13" s="32">
        <f>A$13</f>
        <v>5</v>
      </c>
    </row>
    <row r="14" spans="1:33" ht="13.2" customHeight="1" x14ac:dyDescent="0.25">
      <c r="A14" s="22"/>
      <c r="B14" s="23"/>
      <c r="C14" s="24"/>
      <c r="D14" s="24"/>
      <c r="E14" s="23"/>
      <c r="F14" s="24"/>
      <c r="G14" s="25"/>
      <c r="H14" s="26"/>
      <c r="I14" s="26"/>
      <c r="J14" s="26">
        <v>-12</v>
      </c>
      <c r="K14" s="26">
        <v>-1</v>
      </c>
      <c r="L14" s="26"/>
      <c r="M14" s="105"/>
      <c r="N14" s="108">
        <f t="shared" ref="N14:S14" si="1">H14/10</f>
        <v>0</v>
      </c>
      <c r="O14" s="108">
        <f t="shared" si="1"/>
        <v>0</v>
      </c>
      <c r="P14" s="108">
        <f t="shared" si="1"/>
        <v>-1.2</v>
      </c>
      <c r="Q14" s="108">
        <f t="shared" si="1"/>
        <v>-0.1</v>
      </c>
      <c r="R14" s="108">
        <f t="shared" si="1"/>
        <v>0</v>
      </c>
      <c r="S14" s="108">
        <f t="shared" si="1"/>
        <v>0</v>
      </c>
      <c r="T14" s="107"/>
      <c r="U14" s="27"/>
      <c r="V14" s="25"/>
      <c r="W14" s="23"/>
      <c r="Y14" s="32">
        <f>A$13</f>
        <v>5</v>
      </c>
    </row>
    <row r="15" spans="1:33" ht="13.2" customHeight="1" x14ac:dyDescent="0.25">
      <c r="A15" s="22">
        <f>RANK(T15,$T$13:$T$176,0)</f>
        <v>4</v>
      </c>
      <c r="B15" s="23" t="e">
        <f>VLOOKUP($X15,УЧАСТНИКИ!$A$2:$L$1099,3,FALSE)</f>
        <v>#N/A</v>
      </c>
      <c r="C15" s="24" t="e">
        <f>VLOOKUP($X15,УЧАСТНИКИ!$A$2:$L$1099,4,FALSE)</f>
        <v>#N/A</v>
      </c>
      <c r="D15" s="24" t="e">
        <f>VLOOKUP($X15,УЧАСТНИКИ!$A$2:$L$1099,8,FALSE)</f>
        <v>#N/A</v>
      </c>
      <c r="E15" s="23" t="e">
        <f>VLOOKUP($X15,УЧАСТНИКИ!$A$2:$L$1099,5,FALSE)</f>
        <v>#N/A</v>
      </c>
      <c r="F15" s="24" t="e">
        <f>VLOOKUP($R15,УЧАСТНИКИ!$A$2:$L$1099,7,FALSE)</f>
        <v>#N/A</v>
      </c>
      <c r="G15" s="25" t="e">
        <f>VLOOKUP($X15,УЧАСТНИКИ!$A$2:$L$1099,11,FALSE)</f>
        <v>#N/A</v>
      </c>
      <c r="H15" s="26"/>
      <c r="I15" s="26"/>
      <c r="J15" s="26"/>
      <c r="K15" s="26"/>
      <c r="L15" s="26">
        <v>1012</v>
      </c>
      <c r="M15" s="26"/>
      <c r="N15" s="106">
        <f t="shared" ref="N15:S15" si="2">H15/100</f>
        <v>0</v>
      </c>
      <c r="O15" s="106">
        <f t="shared" si="2"/>
        <v>0</v>
      </c>
      <c r="P15" s="106">
        <f t="shared" si="2"/>
        <v>0</v>
      </c>
      <c r="Q15" s="106">
        <f t="shared" si="2"/>
        <v>0</v>
      </c>
      <c r="R15" s="106">
        <f t="shared" si="2"/>
        <v>10.119999999999999</v>
      </c>
      <c r="S15" s="106">
        <f t="shared" si="2"/>
        <v>0</v>
      </c>
      <c r="T15" s="107">
        <f>MAX(N15,O15,P15,Q15,R15,S15)</f>
        <v>10.119999999999999</v>
      </c>
      <c r="U15" s="27" t="str">
        <f t="shared" ref="U15:U75" si="3">IF(T15&gt;=$Y$12,"МСМК",IF(T15&gt;=$Z$12,"МС",IF(T15&gt;=$AA$12,"КМС",IF(T15&gt;=$AB$12,"1",IF(T15&gt;=$AC$12,"2",IF(T15&gt;=$AD$12,"3",IF(T15&gt;=$AE$12,"1юн",IF(T15&gt;=$AF$12,"2юн",IF(T15&gt;=$AG$12,"3юн",IF(T15&lt;$AG$12,"б/р"))))))))))</f>
        <v>МСМК</v>
      </c>
      <c r="V15" s="25" t="e">
        <f>VLOOKUP($X15,УЧАСТНИКИ!$A$2:$L$1099,9,FALSE)</f>
        <v>#N/A</v>
      </c>
      <c r="W15" s="23" t="e">
        <f>VLOOKUP($X15,УЧАСТНИКИ!$A$2:$L$1099,10,FALSE)</f>
        <v>#N/A</v>
      </c>
      <c r="Y15" s="32">
        <f>A$15</f>
        <v>4</v>
      </c>
    </row>
    <row r="16" spans="1:33" ht="13.2" customHeight="1" x14ac:dyDescent="0.25">
      <c r="A16" s="22"/>
      <c r="B16" s="23"/>
      <c r="C16" s="24"/>
      <c r="D16" s="24"/>
      <c r="E16" s="23"/>
      <c r="F16" s="24"/>
      <c r="G16" s="25"/>
      <c r="H16" s="26"/>
      <c r="I16" s="26"/>
      <c r="J16" s="26"/>
      <c r="K16" s="26"/>
      <c r="L16" s="26"/>
      <c r="M16" s="26"/>
      <c r="N16" s="108">
        <f t="shared" ref="N16:S16" si="4">H16/10</f>
        <v>0</v>
      </c>
      <c r="O16" s="108">
        <f t="shared" si="4"/>
        <v>0</v>
      </c>
      <c r="P16" s="108">
        <f t="shared" si="4"/>
        <v>0</v>
      </c>
      <c r="Q16" s="108">
        <f t="shared" si="4"/>
        <v>0</v>
      </c>
      <c r="R16" s="108">
        <f t="shared" si="4"/>
        <v>0</v>
      </c>
      <c r="S16" s="108">
        <f t="shared" si="4"/>
        <v>0</v>
      </c>
      <c r="T16" s="107"/>
      <c r="U16" s="27"/>
      <c r="V16" s="25"/>
      <c r="W16" s="23"/>
      <c r="Y16" s="32">
        <f>A$15</f>
        <v>4</v>
      </c>
    </row>
    <row r="17" spans="1:25" ht="13.2" customHeight="1" x14ac:dyDescent="0.25">
      <c r="A17" s="22">
        <f>RANK(T17,$T$13:$T$176,0)</f>
        <v>3</v>
      </c>
      <c r="B17" s="23" t="e">
        <f>VLOOKUP($X17,УЧАСТНИКИ!$A$2:$L$1099,3,FALSE)</f>
        <v>#N/A</v>
      </c>
      <c r="C17" s="24" t="e">
        <f>VLOOKUP($X17,УЧАСТНИКИ!$A$2:$L$1099,4,FALSE)</f>
        <v>#N/A</v>
      </c>
      <c r="D17" s="24" t="e">
        <f>VLOOKUP($X17,УЧАСТНИКИ!$A$2:$L$1099,8,FALSE)</f>
        <v>#N/A</v>
      </c>
      <c r="E17" s="23" t="e">
        <f>VLOOKUP($X17,УЧАСТНИКИ!$A$2:$L$1099,5,FALSE)</f>
        <v>#N/A</v>
      </c>
      <c r="F17" s="24" t="e">
        <f>VLOOKUP($R17,УЧАСТНИКИ!$A$2:$L$1099,7,FALSE)</f>
        <v>#N/A</v>
      </c>
      <c r="G17" s="25" t="e">
        <f>VLOOKUP($X17,УЧАСТНИКИ!$A$2:$L$1099,11,FALSE)</f>
        <v>#N/A</v>
      </c>
      <c r="H17" s="26"/>
      <c r="I17" s="26"/>
      <c r="J17" s="26"/>
      <c r="K17" s="26"/>
      <c r="L17" s="26">
        <v>1251</v>
      </c>
      <c r="M17" s="26"/>
      <c r="N17" s="106">
        <f t="shared" ref="N17:S17" si="5">H17/100</f>
        <v>0</v>
      </c>
      <c r="O17" s="106">
        <f t="shared" si="5"/>
        <v>0</v>
      </c>
      <c r="P17" s="106">
        <f t="shared" si="5"/>
        <v>0</v>
      </c>
      <c r="Q17" s="106">
        <f t="shared" si="5"/>
        <v>0</v>
      </c>
      <c r="R17" s="106">
        <f t="shared" si="5"/>
        <v>12.51</v>
      </c>
      <c r="S17" s="106">
        <f t="shared" si="5"/>
        <v>0</v>
      </c>
      <c r="T17" s="107">
        <f>MAX(N17,O17,P17,Q17,R17,S17)</f>
        <v>12.51</v>
      </c>
      <c r="U17" s="27" t="str">
        <f t="shared" si="3"/>
        <v>МСМК</v>
      </c>
      <c r="V17" s="25" t="e">
        <f>VLOOKUP($X17,УЧАСТНИКИ!$A$2:$L$1099,9,FALSE)</f>
        <v>#N/A</v>
      </c>
      <c r="W17" s="23" t="e">
        <f>VLOOKUP($X17,УЧАСТНИКИ!$A$2:$L$1099,10,FALSE)</f>
        <v>#N/A</v>
      </c>
      <c r="Y17" s="32">
        <f>A$17</f>
        <v>3</v>
      </c>
    </row>
    <row r="18" spans="1:25" ht="13.2" customHeight="1" x14ac:dyDescent="0.25">
      <c r="A18" s="22"/>
      <c r="B18" s="23"/>
      <c r="C18" s="24"/>
      <c r="D18" s="24"/>
      <c r="E18" s="23"/>
      <c r="F18" s="24"/>
      <c r="G18" s="25"/>
      <c r="H18" s="26"/>
      <c r="I18" s="26"/>
      <c r="J18" s="26"/>
      <c r="K18" s="26"/>
      <c r="L18" s="26"/>
      <c r="M18" s="26"/>
      <c r="N18" s="108">
        <f t="shared" ref="N18:S18" si="6">H18/10</f>
        <v>0</v>
      </c>
      <c r="O18" s="108">
        <f t="shared" si="6"/>
        <v>0</v>
      </c>
      <c r="P18" s="108">
        <f t="shared" si="6"/>
        <v>0</v>
      </c>
      <c r="Q18" s="108">
        <f t="shared" si="6"/>
        <v>0</v>
      </c>
      <c r="R18" s="108">
        <f t="shared" si="6"/>
        <v>0</v>
      </c>
      <c r="S18" s="108">
        <f t="shared" si="6"/>
        <v>0</v>
      </c>
      <c r="T18" s="107"/>
      <c r="U18" s="27"/>
      <c r="V18" s="25"/>
      <c r="W18" s="23"/>
      <c r="Y18" s="32">
        <f>A$17</f>
        <v>3</v>
      </c>
    </row>
    <row r="19" spans="1:25" ht="13.2" customHeight="1" x14ac:dyDescent="0.25">
      <c r="A19" s="22">
        <f>RANK(T19,$T$13:$T$176,0)</f>
        <v>2</v>
      </c>
      <c r="B19" s="23" t="e">
        <f>VLOOKUP($X19,УЧАСТНИКИ!$A$2:$L$1099,3,FALSE)</f>
        <v>#N/A</v>
      </c>
      <c r="C19" s="24" t="e">
        <f>VLOOKUP($X19,УЧАСТНИКИ!$A$2:$L$1099,4,FALSE)</f>
        <v>#N/A</v>
      </c>
      <c r="D19" s="24" t="e">
        <f>VLOOKUP($X19,УЧАСТНИКИ!$A$2:$L$1099,8,FALSE)</f>
        <v>#N/A</v>
      </c>
      <c r="E19" s="23" t="e">
        <f>VLOOKUP($X19,УЧАСТНИКИ!$A$2:$L$1099,5,FALSE)</f>
        <v>#N/A</v>
      </c>
      <c r="F19" s="24" t="e">
        <f>VLOOKUP($R19,УЧАСТНИКИ!$A$2:$L$1099,7,FALSE)</f>
        <v>#N/A</v>
      </c>
      <c r="G19" s="25" t="e">
        <f>VLOOKUP($X19,УЧАСТНИКИ!$A$2:$L$1099,11,FALSE)</f>
        <v>#N/A</v>
      </c>
      <c r="H19" s="26"/>
      <c r="I19" s="26"/>
      <c r="J19" s="26"/>
      <c r="K19" s="26">
        <v>1445</v>
      </c>
      <c r="L19" s="26"/>
      <c r="M19" s="26"/>
      <c r="N19" s="106">
        <f t="shared" ref="N19:S19" si="7">H19/100</f>
        <v>0</v>
      </c>
      <c r="O19" s="106">
        <f t="shared" si="7"/>
        <v>0</v>
      </c>
      <c r="P19" s="106">
        <f t="shared" si="7"/>
        <v>0</v>
      </c>
      <c r="Q19" s="106">
        <f t="shared" si="7"/>
        <v>14.45</v>
      </c>
      <c r="R19" s="106">
        <f t="shared" si="7"/>
        <v>0</v>
      </c>
      <c r="S19" s="106">
        <f t="shared" si="7"/>
        <v>0</v>
      </c>
      <c r="T19" s="107">
        <f>MAX(N19,O19,P19,Q19,R19,S19)</f>
        <v>14.45</v>
      </c>
      <c r="U19" s="27" t="str">
        <f t="shared" si="3"/>
        <v>МСМК</v>
      </c>
      <c r="V19" s="25" t="e">
        <f>VLOOKUP($X19,УЧАСТНИКИ!$A$2:$L$1099,9,FALSE)</f>
        <v>#N/A</v>
      </c>
      <c r="W19" s="23" t="e">
        <f>VLOOKUP($X19,УЧАСТНИКИ!$A$2:$L$1099,10,FALSE)</f>
        <v>#N/A</v>
      </c>
      <c r="Y19" s="32">
        <f>A$19</f>
        <v>2</v>
      </c>
    </row>
    <row r="20" spans="1:25" ht="13.2" customHeight="1" x14ac:dyDescent="0.25">
      <c r="A20" s="22"/>
      <c r="B20" s="23"/>
      <c r="C20" s="24"/>
      <c r="D20" s="24"/>
      <c r="E20" s="23"/>
      <c r="F20" s="24"/>
      <c r="G20" s="25"/>
      <c r="H20" s="26"/>
      <c r="I20" s="26"/>
      <c r="J20" s="26"/>
      <c r="K20" s="26"/>
      <c r="L20" s="26"/>
      <c r="M20" s="26"/>
      <c r="N20" s="108">
        <f t="shared" ref="N20:S20" si="8">H20/10</f>
        <v>0</v>
      </c>
      <c r="O20" s="108">
        <f t="shared" si="8"/>
        <v>0</v>
      </c>
      <c r="P20" s="108">
        <f t="shared" si="8"/>
        <v>0</v>
      </c>
      <c r="Q20" s="108">
        <f t="shared" si="8"/>
        <v>0</v>
      </c>
      <c r="R20" s="108">
        <f t="shared" si="8"/>
        <v>0</v>
      </c>
      <c r="S20" s="108">
        <f t="shared" si="8"/>
        <v>0</v>
      </c>
      <c r="T20" s="107"/>
      <c r="U20" s="27"/>
      <c r="V20" s="25"/>
      <c r="W20" s="23"/>
      <c r="Y20" s="32">
        <f>A$19</f>
        <v>2</v>
      </c>
    </row>
    <row r="21" spans="1:25" ht="13.2" customHeight="1" x14ac:dyDescent="0.25">
      <c r="A21" s="22">
        <f>RANK(T21,$T$13:$T$176,0)</f>
        <v>1</v>
      </c>
      <c r="B21" s="23" t="e">
        <f>VLOOKUP($X21,УЧАСТНИКИ!$A$2:$L$1099,3,FALSE)</f>
        <v>#N/A</v>
      </c>
      <c r="C21" s="24" t="e">
        <f>VLOOKUP($X21,УЧАСТНИКИ!$A$2:$L$1099,4,FALSE)</f>
        <v>#N/A</v>
      </c>
      <c r="D21" s="24" t="e">
        <f>VLOOKUP($X21,УЧАСТНИКИ!$A$2:$L$1099,8,FALSE)</f>
        <v>#N/A</v>
      </c>
      <c r="E21" s="23" t="e">
        <f>VLOOKUP($X21,УЧАСТНИКИ!$A$2:$L$1099,5,FALSE)</f>
        <v>#N/A</v>
      </c>
      <c r="F21" s="24" t="e">
        <f>VLOOKUP($R21,УЧАСТНИКИ!$A$2:$L$1099,7,FALSE)</f>
        <v>#N/A</v>
      </c>
      <c r="G21" s="25" t="e">
        <f>VLOOKUP($X21,УЧАСТНИКИ!$A$2:$L$1099,11,FALSE)</f>
        <v>#N/A</v>
      </c>
      <c r="H21" s="26"/>
      <c r="I21" s="26"/>
      <c r="J21" s="26"/>
      <c r="K21" s="26"/>
      <c r="L21" s="26">
        <v>1745</v>
      </c>
      <c r="M21" s="26"/>
      <c r="N21" s="106">
        <f t="shared" ref="N21:S21" si="9">H21/100</f>
        <v>0</v>
      </c>
      <c r="O21" s="106">
        <f t="shared" si="9"/>
        <v>0</v>
      </c>
      <c r="P21" s="106">
        <f t="shared" si="9"/>
        <v>0</v>
      </c>
      <c r="Q21" s="106">
        <f t="shared" si="9"/>
        <v>0</v>
      </c>
      <c r="R21" s="106">
        <f t="shared" si="9"/>
        <v>17.45</v>
      </c>
      <c r="S21" s="106">
        <f t="shared" si="9"/>
        <v>0</v>
      </c>
      <c r="T21" s="107">
        <f>MAX(N21,O21,P21,Q21,R21,S21)</f>
        <v>17.45</v>
      </c>
      <c r="U21" s="27" t="str">
        <f t="shared" si="3"/>
        <v>МСМК</v>
      </c>
      <c r="V21" s="25" t="e">
        <f>VLOOKUP($X21,УЧАСТНИКИ!$A$2:$L$1099,9,FALSE)</f>
        <v>#N/A</v>
      </c>
      <c r="W21" s="23" t="e">
        <f>VLOOKUP($X21,УЧАСТНИКИ!$A$2:$L$1099,10,FALSE)</f>
        <v>#N/A</v>
      </c>
      <c r="Y21" s="32">
        <f>A$21</f>
        <v>1</v>
      </c>
    </row>
    <row r="22" spans="1:25" ht="13.2" customHeight="1" x14ac:dyDescent="0.25">
      <c r="A22" s="22"/>
      <c r="B22" s="23"/>
      <c r="C22" s="24"/>
      <c r="D22" s="24"/>
      <c r="E22" s="23"/>
      <c r="F22" s="24"/>
      <c r="G22" s="25"/>
      <c r="H22" s="26"/>
      <c r="I22" s="26"/>
      <c r="J22" s="26"/>
      <c r="K22" s="26"/>
      <c r="L22" s="26"/>
      <c r="M22" s="26"/>
      <c r="N22" s="108">
        <f t="shared" ref="N22:S22" si="10">H22/10</f>
        <v>0</v>
      </c>
      <c r="O22" s="108">
        <f t="shared" si="10"/>
        <v>0</v>
      </c>
      <c r="P22" s="108">
        <f t="shared" si="10"/>
        <v>0</v>
      </c>
      <c r="Q22" s="108">
        <f t="shared" si="10"/>
        <v>0</v>
      </c>
      <c r="R22" s="108">
        <f t="shared" si="10"/>
        <v>0</v>
      </c>
      <c r="S22" s="108">
        <f t="shared" si="10"/>
        <v>0</v>
      </c>
      <c r="T22" s="107"/>
      <c r="U22" s="27"/>
      <c r="V22" s="25"/>
      <c r="W22" s="23"/>
      <c r="Y22" s="32">
        <f>A$21</f>
        <v>1</v>
      </c>
    </row>
    <row r="23" spans="1:25" ht="13.2" customHeight="1" x14ac:dyDescent="0.25">
      <c r="A23" s="22">
        <f t="shared" ref="A23:A75" si="11">RANK(T23,$T$13:$T$176,0)</f>
        <v>6</v>
      </c>
      <c r="B23" s="23" t="e">
        <f>VLOOKUP($X23,УЧАСТНИКИ!$A$2:$L$1099,3,FALSE)</f>
        <v>#N/A</v>
      </c>
      <c r="C23" s="24" t="e">
        <f>VLOOKUP($X23,УЧАСТНИКИ!$A$2:$L$1099,4,FALSE)</f>
        <v>#N/A</v>
      </c>
      <c r="D23" s="24" t="e">
        <f>VLOOKUP($X23,УЧАСТНИКИ!$A$2:$L$1099,8,FALSE)</f>
        <v>#N/A</v>
      </c>
      <c r="E23" s="23" t="e">
        <f>VLOOKUP($X23,УЧАСТНИКИ!$A$2:$L$1099,5,FALSE)</f>
        <v>#N/A</v>
      </c>
      <c r="F23" s="24" t="e">
        <f>VLOOKUP($R23,УЧАСТНИКИ!$A$2:$L$1099,7,FALSE)</f>
        <v>#N/A</v>
      </c>
      <c r="G23" s="25" t="e">
        <f>VLOOKUP($X23,УЧАСТНИКИ!$A$2:$L$1099,11,FALSE)</f>
        <v>#N/A</v>
      </c>
      <c r="H23" s="26"/>
      <c r="I23" s="26"/>
      <c r="J23" s="26"/>
      <c r="K23" s="26"/>
      <c r="L23" s="26"/>
      <c r="M23" s="26"/>
      <c r="N23" s="106">
        <f t="shared" ref="N23:N29" si="12">H23/100</f>
        <v>0</v>
      </c>
      <c r="O23" s="106">
        <f t="shared" ref="O23:O29" si="13">I23/100</f>
        <v>0</v>
      </c>
      <c r="P23" s="106">
        <f t="shared" ref="P23:P29" si="14">J23/100</f>
        <v>0</v>
      </c>
      <c r="Q23" s="106">
        <f t="shared" ref="Q23:Q29" si="15">K23/100</f>
        <v>0</v>
      </c>
      <c r="R23" s="106">
        <f t="shared" ref="R23:R29" si="16">L23/100</f>
        <v>0</v>
      </c>
      <c r="S23" s="106">
        <f t="shared" ref="S23:S29" si="17">M23/100</f>
        <v>0</v>
      </c>
      <c r="T23" s="107">
        <f t="shared" ref="T23:T37" si="18">MAX(N23,O23,P23,Q23,R23,S23)</f>
        <v>0</v>
      </c>
      <c r="U23" s="27" t="str">
        <f t="shared" si="3"/>
        <v>б/р</v>
      </c>
      <c r="V23" s="25" t="e">
        <f>VLOOKUP($X23,УЧАСТНИКИ!$A$2:$L$1099,9,FALSE)</f>
        <v>#N/A</v>
      </c>
      <c r="W23" s="23" t="e">
        <f>VLOOKUP($X23,УЧАСТНИКИ!$A$2:$L$1099,10,FALSE)</f>
        <v>#N/A</v>
      </c>
      <c r="Y23" s="32">
        <f>A$23</f>
        <v>6</v>
      </c>
    </row>
    <row r="24" spans="1:25" ht="13.2" customHeight="1" x14ac:dyDescent="0.25">
      <c r="A24" s="22"/>
      <c r="B24" s="23"/>
      <c r="C24" s="24"/>
      <c r="D24" s="24"/>
      <c r="E24" s="23"/>
      <c r="F24" s="24"/>
      <c r="G24" s="25"/>
      <c r="H24" s="26"/>
      <c r="I24" s="26"/>
      <c r="J24" s="26"/>
      <c r="K24" s="26"/>
      <c r="L24" s="26"/>
      <c r="M24" s="26"/>
      <c r="N24" s="108">
        <f t="shared" ref="N24:S24" si="19">H24/10</f>
        <v>0</v>
      </c>
      <c r="O24" s="108">
        <f t="shared" si="19"/>
        <v>0</v>
      </c>
      <c r="P24" s="108">
        <f t="shared" si="19"/>
        <v>0</v>
      </c>
      <c r="Q24" s="108">
        <f t="shared" si="19"/>
        <v>0</v>
      </c>
      <c r="R24" s="108">
        <f t="shared" si="19"/>
        <v>0</v>
      </c>
      <c r="S24" s="108">
        <f t="shared" si="19"/>
        <v>0</v>
      </c>
      <c r="T24" s="107"/>
      <c r="U24" s="27"/>
      <c r="V24" s="25"/>
      <c r="W24" s="23"/>
      <c r="Y24" s="32">
        <f>A$23</f>
        <v>6</v>
      </c>
    </row>
    <row r="25" spans="1:25" ht="13.2" customHeight="1" x14ac:dyDescent="0.25">
      <c r="A25" s="22">
        <f t="shared" si="11"/>
        <v>6</v>
      </c>
      <c r="B25" s="23" t="e">
        <f>VLOOKUP($X25,УЧАСТНИКИ!$A$2:$L$1099,3,FALSE)</f>
        <v>#N/A</v>
      </c>
      <c r="C25" s="24" t="e">
        <f>VLOOKUP($X25,УЧАСТНИКИ!$A$2:$L$1099,4,FALSE)</f>
        <v>#N/A</v>
      </c>
      <c r="D25" s="24" t="e">
        <f>VLOOKUP($X25,УЧАСТНИКИ!$A$2:$L$1099,8,FALSE)</f>
        <v>#N/A</v>
      </c>
      <c r="E25" s="23" t="e">
        <f>VLOOKUP($X25,УЧАСТНИКИ!$A$2:$L$1099,5,FALSE)</f>
        <v>#N/A</v>
      </c>
      <c r="F25" s="24" t="e">
        <f>VLOOKUP($R25,УЧАСТНИКИ!$A$2:$L$1099,7,FALSE)</f>
        <v>#N/A</v>
      </c>
      <c r="G25" s="25" t="e">
        <f>VLOOKUP($X25,УЧАСТНИКИ!$A$2:$L$1099,11,FALSE)</f>
        <v>#N/A</v>
      </c>
      <c r="H25" s="26"/>
      <c r="I25" s="26"/>
      <c r="J25" s="26"/>
      <c r="K25" s="26"/>
      <c r="L25" s="26"/>
      <c r="M25" s="26"/>
      <c r="N25" s="106">
        <f t="shared" si="12"/>
        <v>0</v>
      </c>
      <c r="O25" s="106">
        <f t="shared" si="13"/>
        <v>0</v>
      </c>
      <c r="P25" s="106">
        <f t="shared" si="14"/>
        <v>0</v>
      </c>
      <c r="Q25" s="106">
        <f t="shared" si="15"/>
        <v>0</v>
      </c>
      <c r="R25" s="106">
        <f t="shared" si="16"/>
        <v>0</v>
      </c>
      <c r="S25" s="106">
        <f t="shared" si="17"/>
        <v>0</v>
      </c>
      <c r="T25" s="107">
        <f t="shared" si="18"/>
        <v>0</v>
      </c>
      <c r="U25" s="27" t="str">
        <f t="shared" si="3"/>
        <v>б/р</v>
      </c>
      <c r="V25" s="25" t="e">
        <f>VLOOKUP($X25,УЧАСТНИКИ!$A$2:$L$1099,9,FALSE)</f>
        <v>#N/A</v>
      </c>
      <c r="W25" s="23" t="e">
        <f>VLOOKUP($X25,УЧАСТНИКИ!$A$2:$L$1099,10,FALSE)</f>
        <v>#N/A</v>
      </c>
      <c r="Y25" s="32">
        <f>A$25</f>
        <v>6</v>
      </c>
    </row>
    <row r="26" spans="1:25" ht="13.2" customHeight="1" x14ac:dyDescent="0.25">
      <c r="A26" s="22"/>
      <c r="B26" s="23"/>
      <c r="C26" s="24"/>
      <c r="D26" s="24"/>
      <c r="E26" s="23"/>
      <c r="F26" s="24"/>
      <c r="G26" s="25"/>
      <c r="H26" s="26"/>
      <c r="I26" s="26"/>
      <c r="J26" s="26"/>
      <c r="K26" s="26"/>
      <c r="L26" s="26"/>
      <c r="M26" s="26"/>
      <c r="N26" s="108">
        <f t="shared" ref="N26:S26" si="20">H26/10</f>
        <v>0</v>
      </c>
      <c r="O26" s="108">
        <f t="shared" si="20"/>
        <v>0</v>
      </c>
      <c r="P26" s="108">
        <f t="shared" si="20"/>
        <v>0</v>
      </c>
      <c r="Q26" s="108">
        <f t="shared" si="20"/>
        <v>0</v>
      </c>
      <c r="R26" s="108">
        <f t="shared" si="20"/>
        <v>0</v>
      </c>
      <c r="S26" s="108">
        <f t="shared" si="20"/>
        <v>0</v>
      </c>
      <c r="T26" s="107"/>
      <c r="U26" s="27"/>
      <c r="V26" s="25"/>
      <c r="W26" s="23"/>
      <c r="Y26" s="32">
        <f>A$25</f>
        <v>6</v>
      </c>
    </row>
    <row r="27" spans="1:25" ht="13.2" customHeight="1" x14ac:dyDescent="0.25">
      <c r="A27" s="22">
        <f t="shared" si="11"/>
        <v>6</v>
      </c>
      <c r="B27" s="23" t="e">
        <f>VLOOKUP($X27,УЧАСТНИКИ!$A$2:$L$1099,3,FALSE)</f>
        <v>#N/A</v>
      </c>
      <c r="C27" s="24" t="e">
        <f>VLOOKUP($X27,УЧАСТНИКИ!$A$2:$L$1099,4,FALSE)</f>
        <v>#N/A</v>
      </c>
      <c r="D27" s="24" t="e">
        <f>VLOOKUP($X27,УЧАСТНИКИ!$A$2:$L$1099,8,FALSE)</f>
        <v>#N/A</v>
      </c>
      <c r="E27" s="23" t="e">
        <f>VLOOKUP($X27,УЧАСТНИКИ!$A$2:$L$1099,5,FALSE)</f>
        <v>#N/A</v>
      </c>
      <c r="F27" s="24" t="e">
        <f>VLOOKUP($R27,УЧАСТНИКИ!$A$2:$L$1099,7,FALSE)</f>
        <v>#N/A</v>
      </c>
      <c r="G27" s="25" t="e">
        <f>VLOOKUP($X27,УЧАСТНИКИ!$A$2:$L$1099,11,FALSE)</f>
        <v>#N/A</v>
      </c>
      <c r="H27" s="26"/>
      <c r="I27" s="26"/>
      <c r="J27" s="26"/>
      <c r="K27" s="26"/>
      <c r="L27" s="26"/>
      <c r="M27" s="26"/>
      <c r="N27" s="106">
        <f t="shared" si="12"/>
        <v>0</v>
      </c>
      <c r="O27" s="106">
        <f t="shared" si="13"/>
        <v>0</v>
      </c>
      <c r="P27" s="106">
        <f t="shared" si="14"/>
        <v>0</v>
      </c>
      <c r="Q27" s="106">
        <f t="shared" si="15"/>
        <v>0</v>
      </c>
      <c r="R27" s="106">
        <f t="shared" si="16"/>
        <v>0</v>
      </c>
      <c r="S27" s="106">
        <f t="shared" si="17"/>
        <v>0</v>
      </c>
      <c r="T27" s="107">
        <f t="shared" si="18"/>
        <v>0</v>
      </c>
      <c r="U27" s="27" t="str">
        <f t="shared" si="3"/>
        <v>б/р</v>
      </c>
      <c r="V27" s="25" t="e">
        <f>VLOOKUP($X27,УЧАСТНИКИ!$A$2:$L$1099,9,FALSE)</f>
        <v>#N/A</v>
      </c>
      <c r="W27" s="23" t="e">
        <f>VLOOKUP($X27,УЧАСТНИКИ!$A$2:$L$1099,10,FALSE)</f>
        <v>#N/A</v>
      </c>
      <c r="Y27" s="32">
        <f>A$27</f>
        <v>6</v>
      </c>
    </row>
    <row r="28" spans="1:25" ht="13.2" customHeight="1" x14ac:dyDescent="0.25">
      <c r="A28" s="22"/>
      <c r="B28" s="23"/>
      <c r="C28" s="24"/>
      <c r="D28" s="24"/>
      <c r="E28" s="23"/>
      <c r="F28" s="24"/>
      <c r="G28" s="25"/>
      <c r="H28" s="26"/>
      <c r="I28" s="26"/>
      <c r="J28" s="26"/>
      <c r="K28" s="26"/>
      <c r="L28" s="26"/>
      <c r="M28" s="26"/>
      <c r="N28" s="108">
        <f t="shared" ref="N28:S28" si="21">H28/10</f>
        <v>0</v>
      </c>
      <c r="O28" s="108">
        <f t="shared" si="21"/>
        <v>0</v>
      </c>
      <c r="P28" s="108">
        <f t="shared" si="21"/>
        <v>0</v>
      </c>
      <c r="Q28" s="108">
        <f t="shared" si="21"/>
        <v>0</v>
      </c>
      <c r="R28" s="108">
        <f t="shared" si="21"/>
        <v>0</v>
      </c>
      <c r="S28" s="108">
        <f t="shared" si="21"/>
        <v>0</v>
      </c>
      <c r="T28" s="107"/>
      <c r="U28" s="27"/>
      <c r="V28" s="25"/>
      <c r="W28" s="23"/>
      <c r="Y28" s="32">
        <f>A$27</f>
        <v>6</v>
      </c>
    </row>
    <row r="29" spans="1:25" ht="13.2" customHeight="1" x14ac:dyDescent="0.25">
      <c r="A29" s="22">
        <f t="shared" si="11"/>
        <v>6</v>
      </c>
      <c r="B29" s="23" t="e">
        <f>VLOOKUP($X29,УЧАСТНИКИ!$A$2:$L$1099,3,FALSE)</f>
        <v>#N/A</v>
      </c>
      <c r="C29" s="24" t="e">
        <f>VLOOKUP($X29,УЧАСТНИКИ!$A$2:$L$1099,4,FALSE)</f>
        <v>#N/A</v>
      </c>
      <c r="D29" s="24" t="e">
        <f>VLOOKUP($X29,УЧАСТНИКИ!$A$2:$L$1099,8,FALSE)</f>
        <v>#N/A</v>
      </c>
      <c r="E29" s="23" t="e">
        <f>VLOOKUP($X29,УЧАСТНИКИ!$A$2:$L$1099,5,FALSE)</f>
        <v>#N/A</v>
      </c>
      <c r="F29" s="24" t="e">
        <f>VLOOKUP($R29,УЧАСТНИКИ!$A$2:$L$1099,7,FALSE)</f>
        <v>#N/A</v>
      </c>
      <c r="G29" s="25" t="e">
        <f>VLOOKUP($X29,УЧАСТНИКИ!$A$2:$L$1099,11,FALSE)</f>
        <v>#N/A</v>
      </c>
      <c r="H29" s="26"/>
      <c r="I29" s="26"/>
      <c r="J29" s="26"/>
      <c r="K29" s="26"/>
      <c r="L29" s="26"/>
      <c r="M29" s="26"/>
      <c r="N29" s="106">
        <f t="shared" si="12"/>
        <v>0</v>
      </c>
      <c r="O29" s="106">
        <f t="shared" si="13"/>
        <v>0</v>
      </c>
      <c r="P29" s="106">
        <f t="shared" si="14"/>
        <v>0</v>
      </c>
      <c r="Q29" s="106">
        <f t="shared" si="15"/>
        <v>0</v>
      </c>
      <c r="R29" s="106">
        <f t="shared" si="16"/>
        <v>0</v>
      </c>
      <c r="S29" s="106">
        <f t="shared" si="17"/>
        <v>0</v>
      </c>
      <c r="T29" s="107">
        <f t="shared" si="18"/>
        <v>0</v>
      </c>
      <c r="U29" s="27" t="str">
        <f t="shared" si="3"/>
        <v>б/р</v>
      </c>
      <c r="V29" s="25" t="e">
        <f>VLOOKUP($X29,УЧАСТНИКИ!$A$2:$L$1099,9,FALSE)</f>
        <v>#N/A</v>
      </c>
      <c r="W29" s="23" t="e">
        <f>VLOOKUP($X29,УЧАСТНИКИ!$A$2:$L$1099,10,FALSE)</f>
        <v>#N/A</v>
      </c>
      <c r="Y29" s="32">
        <f>A$29</f>
        <v>6</v>
      </c>
    </row>
    <row r="30" spans="1:25" ht="13.2" customHeight="1" x14ac:dyDescent="0.25">
      <c r="A30" s="22"/>
      <c r="B30" s="23"/>
      <c r="C30" s="24"/>
      <c r="D30" s="24"/>
      <c r="E30" s="23"/>
      <c r="F30" s="24"/>
      <c r="G30" s="25"/>
      <c r="H30" s="26"/>
      <c r="I30" s="26"/>
      <c r="J30" s="26"/>
      <c r="K30" s="26"/>
      <c r="L30" s="26"/>
      <c r="M30" s="26"/>
      <c r="N30" s="108">
        <f t="shared" ref="N30:S30" si="22">H30/10</f>
        <v>0</v>
      </c>
      <c r="O30" s="108">
        <f t="shared" si="22"/>
        <v>0</v>
      </c>
      <c r="P30" s="108">
        <f t="shared" si="22"/>
        <v>0</v>
      </c>
      <c r="Q30" s="108">
        <f t="shared" si="22"/>
        <v>0</v>
      </c>
      <c r="R30" s="108">
        <f t="shared" si="22"/>
        <v>0</v>
      </c>
      <c r="S30" s="108">
        <f t="shared" si="22"/>
        <v>0</v>
      </c>
      <c r="T30" s="107"/>
      <c r="U30" s="27"/>
      <c r="V30" s="25"/>
      <c r="W30" s="23"/>
      <c r="Y30" s="32">
        <f>A$29</f>
        <v>6</v>
      </c>
    </row>
    <row r="31" spans="1:25" ht="13.2" customHeight="1" x14ac:dyDescent="0.25">
      <c r="A31" s="22">
        <f t="shared" si="11"/>
        <v>6</v>
      </c>
      <c r="B31" s="23" t="e">
        <f>VLOOKUP($X31,УЧАСТНИКИ!$A$2:$L$1099,3,FALSE)</f>
        <v>#N/A</v>
      </c>
      <c r="C31" s="24" t="e">
        <f>VLOOKUP($X31,УЧАСТНИКИ!$A$2:$L$1099,4,FALSE)</f>
        <v>#N/A</v>
      </c>
      <c r="D31" s="24" t="e">
        <f>VLOOKUP($X31,УЧАСТНИКИ!$A$2:$L$1099,8,FALSE)</f>
        <v>#N/A</v>
      </c>
      <c r="E31" s="23" t="e">
        <f>VLOOKUP($X31,УЧАСТНИКИ!$A$2:$L$1099,5,FALSE)</f>
        <v>#N/A</v>
      </c>
      <c r="F31" s="24" t="e">
        <f>VLOOKUP($R31,УЧАСТНИКИ!$A$2:$L$1099,7,FALSE)</f>
        <v>#N/A</v>
      </c>
      <c r="G31" s="25" t="e">
        <f>VLOOKUP($X31,УЧАСТНИКИ!$A$2:$L$1099,11,FALSE)</f>
        <v>#N/A</v>
      </c>
      <c r="H31" s="26"/>
      <c r="I31" s="26"/>
      <c r="J31" s="26"/>
      <c r="K31" s="26"/>
      <c r="L31" s="26"/>
      <c r="M31" s="105"/>
      <c r="N31" s="106">
        <f t="shared" ref="N31:S31" si="23">H31/100</f>
        <v>0</v>
      </c>
      <c r="O31" s="106">
        <f t="shared" si="23"/>
        <v>0</v>
      </c>
      <c r="P31" s="106">
        <f t="shared" si="23"/>
        <v>0</v>
      </c>
      <c r="Q31" s="106">
        <f t="shared" si="23"/>
        <v>0</v>
      </c>
      <c r="R31" s="106">
        <f t="shared" si="23"/>
        <v>0</v>
      </c>
      <c r="S31" s="106">
        <f t="shared" si="23"/>
        <v>0</v>
      </c>
      <c r="T31" s="107">
        <f t="shared" si="18"/>
        <v>0</v>
      </c>
      <c r="U31" s="27" t="str">
        <f t="shared" si="3"/>
        <v>б/р</v>
      </c>
      <c r="V31" s="25" t="e">
        <f>VLOOKUP($X31,УЧАСТНИКИ!$A$2:$L$1099,9,FALSE)</f>
        <v>#N/A</v>
      </c>
      <c r="W31" s="23" t="e">
        <f>VLOOKUP($X31,УЧАСТНИКИ!$A$2:$L$1099,10,FALSE)</f>
        <v>#N/A</v>
      </c>
      <c r="Y31" s="32">
        <f>A$31</f>
        <v>6</v>
      </c>
    </row>
    <row r="32" spans="1:25" ht="13.2" customHeight="1" x14ac:dyDescent="0.25">
      <c r="A32" s="22"/>
      <c r="B32" s="23"/>
      <c r="C32" s="24"/>
      <c r="D32" s="24"/>
      <c r="E32" s="23"/>
      <c r="F32" s="24"/>
      <c r="G32" s="25"/>
      <c r="H32" s="26"/>
      <c r="I32" s="26"/>
      <c r="J32" s="26"/>
      <c r="K32" s="26"/>
      <c r="L32" s="26"/>
      <c r="M32" s="105"/>
      <c r="N32" s="108">
        <f t="shared" ref="N32:S32" si="24">H32/10</f>
        <v>0</v>
      </c>
      <c r="O32" s="108">
        <f t="shared" si="24"/>
        <v>0</v>
      </c>
      <c r="P32" s="108">
        <f t="shared" si="24"/>
        <v>0</v>
      </c>
      <c r="Q32" s="108">
        <f t="shared" si="24"/>
        <v>0</v>
      </c>
      <c r="R32" s="108">
        <f t="shared" si="24"/>
        <v>0</v>
      </c>
      <c r="S32" s="108">
        <f t="shared" si="24"/>
        <v>0</v>
      </c>
      <c r="T32" s="107"/>
      <c r="U32" s="27"/>
      <c r="V32" s="25"/>
      <c r="W32" s="23"/>
      <c r="Y32" s="32">
        <f>A$31</f>
        <v>6</v>
      </c>
    </row>
    <row r="33" spans="1:25" ht="13.2" customHeight="1" x14ac:dyDescent="0.25">
      <c r="A33" s="22">
        <f t="shared" si="11"/>
        <v>6</v>
      </c>
      <c r="B33" s="23" t="e">
        <f>VLOOKUP($X33,УЧАСТНИКИ!$A$2:$L$1099,3,FALSE)</f>
        <v>#N/A</v>
      </c>
      <c r="C33" s="24" t="e">
        <f>VLOOKUP($X33,УЧАСТНИКИ!$A$2:$L$1099,4,FALSE)</f>
        <v>#N/A</v>
      </c>
      <c r="D33" s="24" t="e">
        <f>VLOOKUP($X33,УЧАСТНИКИ!$A$2:$L$1099,8,FALSE)</f>
        <v>#N/A</v>
      </c>
      <c r="E33" s="23" t="e">
        <f>VLOOKUP($X33,УЧАСТНИКИ!$A$2:$L$1099,5,FALSE)</f>
        <v>#N/A</v>
      </c>
      <c r="F33" s="24" t="e">
        <f>VLOOKUP($R33,УЧАСТНИКИ!$A$2:$L$1099,7,FALSE)</f>
        <v>#N/A</v>
      </c>
      <c r="G33" s="25" t="e">
        <f>VLOOKUP($X33,УЧАСТНИКИ!$A$2:$L$1099,11,FALSE)</f>
        <v>#N/A</v>
      </c>
      <c r="H33" s="26"/>
      <c r="I33" s="26"/>
      <c r="J33" s="26"/>
      <c r="K33" s="26"/>
      <c r="L33" s="26"/>
      <c r="M33" s="26"/>
      <c r="N33" s="106">
        <f t="shared" ref="N33:S33" si="25">H33/100</f>
        <v>0</v>
      </c>
      <c r="O33" s="106">
        <f t="shared" si="25"/>
        <v>0</v>
      </c>
      <c r="P33" s="106">
        <f t="shared" si="25"/>
        <v>0</v>
      </c>
      <c r="Q33" s="106">
        <f t="shared" si="25"/>
        <v>0</v>
      </c>
      <c r="R33" s="106">
        <f t="shared" si="25"/>
        <v>0</v>
      </c>
      <c r="S33" s="106">
        <f t="shared" si="25"/>
        <v>0</v>
      </c>
      <c r="T33" s="107">
        <f t="shared" si="18"/>
        <v>0</v>
      </c>
      <c r="U33" s="27" t="str">
        <f t="shared" si="3"/>
        <v>б/р</v>
      </c>
      <c r="V33" s="25" t="e">
        <f>VLOOKUP($X33,УЧАСТНИКИ!$A$2:$L$1099,9,FALSE)</f>
        <v>#N/A</v>
      </c>
      <c r="W33" s="23" t="e">
        <f>VLOOKUP($X33,УЧАСТНИКИ!$A$2:$L$1099,10,FALSE)</f>
        <v>#N/A</v>
      </c>
      <c r="Y33" s="32">
        <f>A$33</f>
        <v>6</v>
      </c>
    </row>
    <row r="34" spans="1:25" ht="13.2" customHeight="1" x14ac:dyDescent="0.25">
      <c r="A34" s="22"/>
      <c r="B34" s="23"/>
      <c r="C34" s="24"/>
      <c r="D34" s="24"/>
      <c r="E34" s="23"/>
      <c r="F34" s="24"/>
      <c r="G34" s="25"/>
      <c r="H34" s="26"/>
      <c r="I34" s="26"/>
      <c r="J34" s="26"/>
      <c r="K34" s="26"/>
      <c r="L34" s="26"/>
      <c r="M34" s="26"/>
      <c r="N34" s="108">
        <f t="shared" ref="N34:S34" si="26">H34/10</f>
        <v>0</v>
      </c>
      <c r="O34" s="108">
        <f t="shared" si="26"/>
        <v>0</v>
      </c>
      <c r="P34" s="108">
        <f t="shared" si="26"/>
        <v>0</v>
      </c>
      <c r="Q34" s="108">
        <f t="shared" si="26"/>
        <v>0</v>
      </c>
      <c r="R34" s="108">
        <f t="shared" si="26"/>
        <v>0</v>
      </c>
      <c r="S34" s="108">
        <f t="shared" si="26"/>
        <v>0</v>
      </c>
      <c r="T34" s="107"/>
      <c r="U34" s="27"/>
      <c r="V34" s="25"/>
      <c r="W34" s="23"/>
      <c r="Y34" s="32">
        <f>A$33</f>
        <v>6</v>
      </c>
    </row>
    <row r="35" spans="1:25" ht="13.2" customHeight="1" x14ac:dyDescent="0.25">
      <c r="A35" s="22">
        <f t="shared" si="11"/>
        <v>6</v>
      </c>
      <c r="B35" s="23" t="e">
        <f>VLOOKUP($X35,УЧАСТНИКИ!$A$2:$L$1099,3,FALSE)</f>
        <v>#N/A</v>
      </c>
      <c r="C35" s="24" t="e">
        <f>VLOOKUP($X35,УЧАСТНИКИ!$A$2:$L$1099,4,FALSE)</f>
        <v>#N/A</v>
      </c>
      <c r="D35" s="24" t="e">
        <f>VLOOKUP($X35,УЧАСТНИКИ!$A$2:$L$1099,8,FALSE)</f>
        <v>#N/A</v>
      </c>
      <c r="E35" s="23" t="e">
        <f>VLOOKUP($X35,УЧАСТНИКИ!$A$2:$L$1099,5,FALSE)</f>
        <v>#N/A</v>
      </c>
      <c r="F35" s="24" t="e">
        <f>VLOOKUP($R35,УЧАСТНИКИ!$A$2:$L$1099,7,FALSE)</f>
        <v>#N/A</v>
      </c>
      <c r="G35" s="25" t="e">
        <f>VLOOKUP($X35,УЧАСТНИКИ!$A$2:$L$1099,11,FALSE)</f>
        <v>#N/A</v>
      </c>
      <c r="H35" s="26"/>
      <c r="I35" s="26"/>
      <c r="J35" s="26"/>
      <c r="K35" s="26"/>
      <c r="L35" s="26"/>
      <c r="M35" s="26"/>
      <c r="N35" s="106">
        <f t="shared" ref="N35:S35" si="27">H35/100</f>
        <v>0</v>
      </c>
      <c r="O35" s="106">
        <f t="shared" si="27"/>
        <v>0</v>
      </c>
      <c r="P35" s="106">
        <f t="shared" si="27"/>
        <v>0</v>
      </c>
      <c r="Q35" s="106">
        <f t="shared" si="27"/>
        <v>0</v>
      </c>
      <c r="R35" s="106">
        <f t="shared" si="27"/>
        <v>0</v>
      </c>
      <c r="S35" s="106">
        <f t="shared" si="27"/>
        <v>0</v>
      </c>
      <c r="T35" s="107">
        <f t="shared" si="18"/>
        <v>0</v>
      </c>
      <c r="U35" s="27" t="str">
        <f t="shared" si="3"/>
        <v>б/р</v>
      </c>
      <c r="V35" s="25" t="e">
        <f>VLOOKUP($X35,УЧАСТНИКИ!$A$2:$L$1099,9,FALSE)</f>
        <v>#N/A</v>
      </c>
      <c r="W35" s="23" t="e">
        <f>VLOOKUP($X35,УЧАСТНИКИ!$A$2:$L$1099,10,FALSE)</f>
        <v>#N/A</v>
      </c>
      <c r="Y35" s="32">
        <f>A$35</f>
        <v>6</v>
      </c>
    </row>
    <row r="36" spans="1:25" ht="13.2" customHeight="1" x14ac:dyDescent="0.25">
      <c r="A36" s="22"/>
      <c r="B36" s="23"/>
      <c r="C36" s="24"/>
      <c r="D36" s="24"/>
      <c r="E36" s="23"/>
      <c r="F36" s="24"/>
      <c r="G36" s="25"/>
      <c r="H36" s="26"/>
      <c r="I36" s="26"/>
      <c r="J36" s="26"/>
      <c r="K36" s="26"/>
      <c r="L36" s="26"/>
      <c r="M36" s="26"/>
      <c r="N36" s="108">
        <f t="shared" ref="N36:S36" si="28">H36/10</f>
        <v>0</v>
      </c>
      <c r="O36" s="108">
        <f t="shared" si="28"/>
        <v>0</v>
      </c>
      <c r="P36" s="108">
        <f t="shared" si="28"/>
        <v>0</v>
      </c>
      <c r="Q36" s="108">
        <f t="shared" si="28"/>
        <v>0</v>
      </c>
      <c r="R36" s="108">
        <f t="shared" si="28"/>
        <v>0</v>
      </c>
      <c r="S36" s="108">
        <f t="shared" si="28"/>
        <v>0</v>
      </c>
      <c r="T36" s="107"/>
      <c r="U36" s="27"/>
      <c r="V36" s="25"/>
      <c r="W36" s="23"/>
      <c r="Y36" s="32">
        <f>A$35</f>
        <v>6</v>
      </c>
    </row>
    <row r="37" spans="1:25" ht="13.2" customHeight="1" x14ac:dyDescent="0.25">
      <c r="A37" s="22">
        <f t="shared" si="11"/>
        <v>6</v>
      </c>
      <c r="B37" s="23" t="e">
        <f>VLOOKUP($X37,УЧАСТНИКИ!$A$2:$L$1099,3,FALSE)</f>
        <v>#N/A</v>
      </c>
      <c r="C37" s="24" t="e">
        <f>VLOOKUP($X37,УЧАСТНИКИ!$A$2:$L$1099,4,FALSE)</f>
        <v>#N/A</v>
      </c>
      <c r="D37" s="24" t="e">
        <f>VLOOKUP($X37,УЧАСТНИКИ!$A$2:$L$1099,8,FALSE)</f>
        <v>#N/A</v>
      </c>
      <c r="E37" s="23" t="e">
        <f>VLOOKUP($X37,УЧАСТНИКИ!$A$2:$L$1099,5,FALSE)</f>
        <v>#N/A</v>
      </c>
      <c r="F37" s="24" t="e">
        <f>VLOOKUP($R37,УЧАСТНИКИ!$A$2:$L$1099,7,FALSE)</f>
        <v>#N/A</v>
      </c>
      <c r="G37" s="25" t="e">
        <f>VLOOKUP($X37,УЧАСТНИКИ!$A$2:$L$1099,11,FALSE)</f>
        <v>#N/A</v>
      </c>
      <c r="H37" s="26"/>
      <c r="I37" s="26"/>
      <c r="J37" s="26"/>
      <c r="K37" s="26"/>
      <c r="L37" s="26"/>
      <c r="M37" s="26"/>
      <c r="N37" s="106">
        <f t="shared" ref="N37:S37" si="29">H37/100</f>
        <v>0</v>
      </c>
      <c r="O37" s="106">
        <f t="shared" si="29"/>
        <v>0</v>
      </c>
      <c r="P37" s="106">
        <f t="shared" si="29"/>
        <v>0</v>
      </c>
      <c r="Q37" s="106">
        <f t="shared" si="29"/>
        <v>0</v>
      </c>
      <c r="R37" s="106">
        <f t="shared" si="29"/>
        <v>0</v>
      </c>
      <c r="S37" s="106">
        <f t="shared" si="29"/>
        <v>0</v>
      </c>
      <c r="T37" s="107">
        <f t="shared" si="18"/>
        <v>0</v>
      </c>
      <c r="U37" s="27" t="str">
        <f t="shared" si="3"/>
        <v>б/р</v>
      </c>
      <c r="V37" s="25" t="e">
        <f>VLOOKUP($X37,УЧАСТНИКИ!$A$2:$L$1099,9,FALSE)</f>
        <v>#N/A</v>
      </c>
      <c r="W37" s="23" t="e">
        <f>VLOOKUP($X37,УЧАСТНИКИ!$A$2:$L$1099,10,FALSE)</f>
        <v>#N/A</v>
      </c>
      <c r="Y37" s="32">
        <f>A$37</f>
        <v>6</v>
      </c>
    </row>
    <row r="38" spans="1:25" ht="13.2" customHeight="1" x14ac:dyDescent="0.25">
      <c r="A38" s="22"/>
      <c r="B38" s="23"/>
      <c r="C38" s="24"/>
      <c r="D38" s="24"/>
      <c r="E38" s="23"/>
      <c r="F38" s="24"/>
      <c r="G38" s="25"/>
      <c r="H38" s="26"/>
      <c r="I38" s="26"/>
      <c r="J38" s="26"/>
      <c r="K38" s="26"/>
      <c r="L38" s="26"/>
      <c r="M38" s="26"/>
      <c r="N38" s="108">
        <f t="shared" ref="N38:S38" si="30">H38/10</f>
        <v>0</v>
      </c>
      <c r="O38" s="108">
        <f t="shared" si="30"/>
        <v>0</v>
      </c>
      <c r="P38" s="108">
        <f t="shared" si="30"/>
        <v>0</v>
      </c>
      <c r="Q38" s="108">
        <f t="shared" si="30"/>
        <v>0</v>
      </c>
      <c r="R38" s="108">
        <f t="shared" si="30"/>
        <v>0</v>
      </c>
      <c r="S38" s="108">
        <f t="shared" si="30"/>
        <v>0</v>
      </c>
      <c r="T38" s="107"/>
      <c r="U38" s="27"/>
      <c r="V38" s="25"/>
      <c r="W38" s="23"/>
      <c r="Y38" s="32">
        <f>A$37</f>
        <v>6</v>
      </c>
    </row>
    <row r="39" spans="1:25" ht="13.2" customHeight="1" x14ac:dyDescent="0.25">
      <c r="A39" s="22">
        <f t="shared" si="11"/>
        <v>6</v>
      </c>
      <c r="B39" s="23" t="e">
        <f>VLOOKUP($X39,УЧАСТНИКИ!$A$2:$L$1099,3,FALSE)</f>
        <v>#N/A</v>
      </c>
      <c r="C39" s="24" t="e">
        <f>VLOOKUP($X39,УЧАСТНИКИ!$A$2:$L$1099,4,FALSE)</f>
        <v>#N/A</v>
      </c>
      <c r="D39" s="24" t="e">
        <f>VLOOKUP($X39,УЧАСТНИКИ!$A$2:$L$1099,8,FALSE)</f>
        <v>#N/A</v>
      </c>
      <c r="E39" s="23" t="e">
        <f>VLOOKUP($X39,УЧАСТНИКИ!$A$2:$L$1099,5,FALSE)</f>
        <v>#N/A</v>
      </c>
      <c r="F39" s="24" t="e">
        <f>VLOOKUP($R39,УЧАСТНИКИ!$A$2:$L$1099,7,FALSE)</f>
        <v>#N/A</v>
      </c>
      <c r="G39" s="25" t="e">
        <f>VLOOKUP($X39,УЧАСТНИКИ!$A$2:$L$1099,11,FALSE)</f>
        <v>#N/A</v>
      </c>
      <c r="H39" s="26"/>
      <c r="I39" s="26"/>
      <c r="J39" s="26"/>
      <c r="K39" s="26"/>
      <c r="L39" s="26"/>
      <c r="M39" s="26"/>
      <c r="N39" s="106">
        <f t="shared" ref="N39:S39" si="31">H39/100</f>
        <v>0</v>
      </c>
      <c r="O39" s="106">
        <f t="shared" si="31"/>
        <v>0</v>
      </c>
      <c r="P39" s="106">
        <f t="shared" si="31"/>
        <v>0</v>
      </c>
      <c r="Q39" s="106">
        <f t="shared" si="31"/>
        <v>0</v>
      </c>
      <c r="R39" s="106">
        <f t="shared" si="31"/>
        <v>0</v>
      </c>
      <c r="S39" s="106">
        <f t="shared" si="31"/>
        <v>0</v>
      </c>
      <c r="T39" s="107">
        <f t="shared" ref="T39:T71" si="32">MAX(N39,O39,P39,Q39,R39,S39)</f>
        <v>0</v>
      </c>
      <c r="U39" s="27" t="str">
        <f t="shared" si="3"/>
        <v>б/р</v>
      </c>
      <c r="V39" s="25" t="e">
        <f>VLOOKUP($X39,УЧАСТНИКИ!$A$2:$L$1099,9,FALSE)</f>
        <v>#N/A</v>
      </c>
      <c r="W39" s="23" t="e">
        <f>VLOOKUP($X39,УЧАСТНИКИ!$A$2:$L$1099,10,FALSE)</f>
        <v>#N/A</v>
      </c>
      <c r="Y39" s="32">
        <f>A$39</f>
        <v>6</v>
      </c>
    </row>
    <row r="40" spans="1:25" ht="13.2" customHeight="1" x14ac:dyDescent="0.25">
      <c r="A40" s="22"/>
      <c r="B40" s="23"/>
      <c r="C40" s="24"/>
      <c r="D40" s="24"/>
      <c r="E40" s="23"/>
      <c r="F40" s="24"/>
      <c r="G40" s="25"/>
      <c r="H40" s="26"/>
      <c r="I40" s="26"/>
      <c r="J40" s="26"/>
      <c r="K40" s="26"/>
      <c r="L40" s="26"/>
      <c r="M40" s="26"/>
      <c r="N40" s="108">
        <f t="shared" ref="N40:S40" si="33">H40/10</f>
        <v>0</v>
      </c>
      <c r="O40" s="108">
        <f t="shared" si="33"/>
        <v>0</v>
      </c>
      <c r="P40" s="108">
        <f t="shared" si="33"/>
        <v>0</v>
      </c>
      <c r="Q40" s="108">
        <f t="shared" si="33"/>
        <v>0</v>
      </c>
      <c r="R40" s="108">
        <f t="shared" si="33"/>
        <v>0</v>
      </c>
      <c r="S40" s="108">
        <f t="shared" si="33"/>
        <v>0</v>
      </c>
      <c r="T40" s="107"/>
      <c r="U40" s="27"/>
      <c r="V40" s="25"/>
      <c r="W40" s="23"/>
      <c r="Y40" s="32">
        <f>A$39</f>
        <v>6</v>
      </c>
    </row>
    <row r="41" spans="1:25" ht="13.2" customHeight="1" x14ac:dyDescent="0.25">
      <c r="A41" s="22">
        <f t="shared" si="11"/>
        <v>6</v>
      </c>
      <c r="B41" s="23" t="e">
        <f>VLOOKUP($X41,УЧАСТНИКИ!$A$2:$L$1099,3,FALSE)</f>
        <v>#N/A</v>
      </c>
      <c r="C41" s="24" t="e">
        <f>VLOOKUP($X41,УЧАСТНИКИ!$A$2:$L$1099,4,FALSE)</f>
        <v>#N/A</v>
      </c>
      <c r="D41" s="24" t="e">
        <f>VLOOKUP($X41,УЧАСТНИКИ!$A$2:$L$1099,8,FALSE)</f>
        <v>#N/A</v>
      </c>
      <c r="E41" s="23" t="e">
        <f>VLOOKUP($X41,УЧАСТНИКИ!$A$2:$L$1099,5,FALSE)</f>
        <v>#N/A</v>
      </c>
      <c r="F41" s="24" t="e">
        <f>VLOOKUP($R41,УЧАСТНИКИ!$A$2:$L$1099,7,FALSE)</f>
        <v>#N/A</v>
      </c>
      <c r="G41" s="25" t="e">
        <f>VLOOKUP($X41,УЧАСТНИКИ!$A$2:$L$1099,11,FALSE)</f>
        <v>#N/A</v>
      </c>
      <c r="H41" s="26"/>
      <c r="I41" s="26"/>
      <c r="J41" s="26"/>
      <c r="K41" s="26"/>
      <c r="L41" s="26"/>
      <c r="M41" s="26"/>
      <c r="N41" s="106">
        <f t="shared" ref="N41:S41" si="34">H41/100</f>
        <v>0</v>
      </c>
      <c r="O41" s="106">
        <f t="shared" si="34"/>
        <v>0</v>
      </c>
      <c r="P41" s="106">
        <f t="shared" si="34"/>
        <v>0</v>
      </c>
      <c r="Q41" s="106">
        <f t="shared" si="34"/>
        <v>0</v>
      </c>
      <c r="R41" s="106">
        <f t="shared" si="34"/>
        <v>0</v>
      </c>
      <c r="S41" s="106">
        <f t="shared" si="34"/>
        <v>0</v>
      </c>
      <c r="T41" s="107">
        <f t="shared" si="32"/>
        <v>0</v>
      </c>
      <c r="U41" s="27" t="str">
        <f t="shared" si="3"/>
        <v>б/р</v>
      </c>
      <c r="V41" s="25" t="e">
        <f>VLOOKUP($X41,УЧАСТНИКИ!$A$2:$L$1099,9,FALSE)</f>
        <v>#N/A</v>
      </c>
      <c r="W41" s="23" t="e">
        <f>VLOOKUP($X41,УЧАСТНИКИ!$A$2:$L$1099,10,FALSE)</f>
        <v>#N/A</v>
      </c>
      <c r="Y41" s="32">
        <f>A$41</f>
        <v>6</v>
      </c>
    </row>
    <row r="42" spans="1:25" ht="13.2" customHeight="1" x14ac:dyDescent="0.25">
      <c r="A42" s="22"/>
      <c r="B42" s="23"/>
      <c r="C42" s="24"/>
      <c r="D42" s="24"/>
      <c r="E42" s="23"/>
      <c r="F42" s="24"/>
      <c r="G42" s="25"/>
      <c r="H42" s="26"/>
      <c r="I42" s="26"/>
      <c r="J42" s="26"/>
      <c r="K42" s="26"/>
      <c r="L42" s="26"/>
      <c r="M42" s="26"/>
      <c r="N42" s="108">
        <f t="shared" ref="N42:S42" si="35">H42/10</f>
        <v>0</v>
      </c>
      <c r="O42" s="108">
        <f t="shared" si="35"/>
        <v>0</v>
      </c>
      <c r="P42" s="108">
        <f t="shared" si="35"/>
        <v>0</v>
      </c>
      <c r="Q42" s="108">
        <f t="shared" si="35"/>
        <v>0</v>
      </c>
      <c r="R42" s="108">
        <f t="shared" si="35"/>
        <v>0</v>
      </c>
      <c r="S42" s="108">
        <f t="shared" si="35"/>
        <v>0</v>
      </c>
      <c r="T42" s="107"/>
      <c r="U42" s="27"/>
      <c r="V42" s="25"/>
      <c r="W42" s="23"/>
      <c r="Y42" s="32">
        <f>A$41</f>
        <v>6</v>
      </c>
    </row>
    <row r="43" spans="1:25" ht="13.2" customHeight="1" x14ac:dyDescent="0.25">
      <c r="A43" s="22">
        <f t="shared" si="11"/>
        <v>6</v>
      </c>
      <c r="B43" s="23" t="e">
        <f>VLOOKUP($X43,УЧАСТНИКИ!$A$2:$L$1099,3,FALSE)</f>
        <v>#N/A</v>
      </c>
      <c r="C43" s="24" t="e">
        <f>VLOOKUP($X43,УЧАСТНИКИ!$A$2:$L$1099,4,FALSE)</f>
        <v>#N/A</v>
      </c>
      <c r="D43" s="24" t="e">
        <f>VLOOKUP($X43,УЧАСТНИКИ!$A$2:$L$1099,8,FALSE)</f>
        <v>#N/A</v>
      </c>
      <c r="E43" s="23" t="e">
        <f>VLOOKUP($X43,УЧАСТНИКИ!$A$2:$L$1099,5,FALSE)</f>
        <v>#N/A</v>
      </c>
      <c r="F43" s="24" t="e">
        <f>VLOOKUP($R43,УЧАСТНИКИ!$A$2:$L$1099,7,FALSE)</f>
        <v>#N/A</v>
      </c>
      <c r="G43" s="25" t="e">
        <f>VLOOKUP($X43,УЧАСТНИКИ!$A$2:$L$1099,11,FALSE)</f>
        <v>#N/A</v>
      </c>
      <c r="H43" s="26"/>
      <c r="I43" s="26"/>
      <c r="J43" s="26"/>
      <c r="K43" s="26"/>
      <c r="L43" s="26"/>
      <c r="M43" s="26"/>
      <c r="N43" s="106">
        <f t="shared" ref="N43:S43" si="36">H43/100</f>
        <v>0</v>
      </c>
      <c r="O43" s="106">
        <f t="shared" si="36"/>
        <v>0</v>
      </c>
      <c r="P43" s="106">
        <f t="shared" si="36"/>
        <v>0</v>
      </c>
      <c r="Q43" s="106">
        <f t="shared" si="36"/>
        <v>0</v>
      </c>
      <c r="R43" s="106">
        <f t="shared" si="36"/>
        <v>0</v>
      </c>
      <c r="S43" s="106">
        <f t="shared" si="36"/>
        <v>0</v>
      </c>
      <c r="T43" s="107">
        <f t="shared" si="32"/>
        <v>0</v>
      </c>
      <c r="U43" s="27" t="str">
        <f t="shared" si="3"/>
        <v>б/р</v>
      </c>
      <c r="V43" s="25" t="e">
        <f>VLOOKUP($X43,УЧАСТНИКИ!$A$2:$L$1099,9,FALSE)</f>
        <v>#N/A</v>
      </c>
      <c r="W43" s="23" t="e">
        <f>VLOOKUP($X43,УЧАСТНИКИ!$A$2:$L$1099,10,FALSE)</f>
        <v>#N/A</v>
      </c>
      <c r="Y43" s="32">
        <f>A$43</f>
        <v>6</v>
      </c>
    </row>
    <row r="44" spans="1:25" ht="13.2" customHeight="1" x14ac:dyDescent="0.25">
      <c r="A44" s="22"/>
      <c r="B44" s="23"/>
      <c r="C44" s="24"/>
      <c r="D44" s="24"/>
      <c r="E44" s="23"/>
      <c r="F44" s="24"/>
      <c r="G44" s="25"/>
      <c r="H44" s="26"/>
      <c r="I44" s="26"/>
      <c r="J44" s="26"/>
      <c r="K44" s="26"/>
      <c r="L44" s="26"/>
      <c r="M44" s="26"/>
      <c r="N44" s="108">
        <f t="shared" ref="N44:S44" si="37">H44/10</f>
        <v>0</v>
      </c>
      <c r="O44" s="108">
        <f t="shared" si="37"/>
        <v>0</v>
      </c>
      <c r="P44" s="108">
        <f t="shared" si="37"/>
        <v>0</v>
      </c>
      <c r="Q44" s="108">
        <f t="shared" si="37"/>
        <v>0</v>
      </c>
      <c r="R44" s="108">
        <f t="shared" si="37"/>
        <v>0</v>
      </c>
      <c r="S44" s="108">
        <f t="shared" si="37"/>
        <v>0</v>
      </c>
      <c r="T44" s="107"/>
      <c r="U44" s="27"/>
      <c r="V44" s="25"/>
      <c r="W44" s="23"/>
      <c r="Y44" s="32">
        <f>A$43</f>
        <v>6</v>
      </c>
    </row>
    <row r="45" spans="1:25" ht="13.2" customHeight="1" x14ac:dyDescent="0.25">
      <c r="A45" s="22">
        <f t="shared" si="11"/>
        <v>6</v>
      </c>
      <c r="B45" s="23" t="e">
        <f>VLOOKUP($X45,УЧАСТНИКИ!$A$2:$L$1099,3,FALSE)</f>
        <v>#N/A</v>
      </c>
      <c r="C45" s="24" t="e">
        <f>VLOOKUP($X45,УЧАСТНИКИ!$A$2:$L$1099,4,FALSE)</f>
        <v>#N/A</v>
      </c>
      <c r="D45" s="24" t="e">
        <f>VLOOKUP($X45,УЧАСТНИКИ!$A$2:$L$1099,8,FALSE)</f>
        <v>#N/A</v>
      </c>
      <c r="E45" s="23" t="e">
        <f>VLOOKUP($X45,УЧАСТНИКИ!$A$2:$L$1099,5,FALSE)</f>
        <v>#N/A</v>
      </c>
      <c r="F45" s="24" t="e">
        <f>VLOOKUP($R45,УЧАСТНИКИ!$A$2:$L$1099,7,FALSE)</f>
        <v>#N/A</v>
      </c>
      <c r="G45" s="25" t="e">
        <f>VLOOKUP($X45,УЧАСТНИКИ!$A$2:$L$1099,11,FALSE)</f>
        <v>#N/A</v>
      </c>
      <c r="H45" s="26"/>
      <c r="I45" s="26"/>
      <c r="J45" s="26"/>
      <c r="K45" s="26"/>
      <c r="L45" s="26"/>
      <c r="M45" s="26"/>
      <c r="N45" s="106">
        <f t="shared" ref="N45:S45" si="38">H45/100</f>
        <v>0</v>
      </c>
      <c r="O45" s="106">
        <f t="shared" si="38"/>
        <v>0</v>
      </c>
      <c r="P45" s="106">
        <f t="shared" si="38"/>
        <v>0</v>
      </c>
      <c r="Q45" s="106">
        <f t="shared" si="38"/>
        <v>0</v>
      </c>
      <c r="R45" s="106">
        <f t="shared" si="38"/>
        <v>0</v>
      </c>
      <c r="S45" s="106">
        <f t="shared" si="38"/>
        <v>0</v>
      </c>
      <c r="T45" s="107">
        <f t="shared" si="32"/>
        <v>0</v>
      </c>
      <c r="U45" s="27" t="str">
        <f t="shared" si="3"/>
        <v>б/р</v>
      </c>
      <c r="V45" s="25" t="e">
        <f>VLOOKUP($X45,УЧАСТНИКИ!$A$2:$L$1099,9,FALSE)</f>
        <v>#N/A</v>
      </c>
      <c r="W45" s="23" t="e">
        <f>VLOOKUP($X45,УЧАСТНИКИ!$A$2:$L$1099,10,FALSE)</f>
        <v>#N/A</v>
      </c>
      <c r="Y45" s="32">
        <f>A$45</f>
        <v>6</v>
      </c>
    </row>
    <row r="46" spans="1:25" ht="13.2" customHeight="1" x14ac:dyDescent="0.25">
      <c r="A46" s="22"/>
      <c r="B46" s="23"/>
      <c r="C46" s="24"/>
      <c r="D46" s="24"/>
      <c r="E46" s="23"/>
      <c r="F46" s="24"/>
      <c r="G46" s="25"/>
      <c r="H46" s="26"/>
      <c r="I46" s="26"/>
      <c r="J46" s="26"/>
      <c r="K46" s="26"/>
      <c r="L46" s="26"/>
      <c r="M46" s="26"/>
      <c r="N46" s="108">
        <f t="shared" ref="N46:S46" si="39">H46/10</f>
        <v>0</v>
      </c>
      <c r="O46" s="108">
        <f t="shared" si="39"/>
        <v>0</v>
      </c>
      <c r="P46" s="108">
        <f t="shared" si="39"/>
        <v>0</v>
      </c>
      <c r="Q46" s="108">
        <f t="shared" si="39"/>
        <v>0</v>
      </c>
      <c r="R46" s="108">
        <f t="shared" si="39"/>
        <v>0</v>
      </c>
      <c r="S46" s="108">
        <f t="shared" si="39"/>
        <v>0</v>
      </c>
      <c r="T46" s="107"/>
      <c r="U46" s="27"/>
      <c r="V46" s="25"/>
      <c r="W46" s="23"/>
      <c r="Y46" s="32">
        <f>A$45</f>
        <v>6</v>
      </c>
    </row>
    <row r="47" spans="1:25" ht="13.2" customHeight="1" x14ac:dyDescent="0.25">
      <c r="A47" s="22">
        <f t="shared" si="11"/>
        <v>6</v>
      </c>
      <c r="B47" s="23" t="e">
        <f>VLOOKUP($X47,УЧАСТНИКИ!$A$2:$L$1099,3,FALSE)</f>
        <v>#N/A</v>
      </c>
      <c r="C47" s="24" t="e">
        <f>VLOOKUP($X47,УЧАСТНИКИ!$A$2:$L$1099,4,FALSE)</f>
        <v>#N/A</v>
      </c>
      <c r="D47" s="24" t="e">
        <f>VLOOKUP($X47,УЧАСТНИКИ!$A$2:$L$1099,8,FALSE)</f>
        <v>#N/A</v>
      </c>
      <c r="E47" s="23" t="e">
        <f>VLOOKUP($X47,УЧАСТНИКИ!$A$2:$L$1099,5,FALSE)</f>
        <v>#N/A</v>
      </c>
      <c r="F47" s="24" t="e">
        <f>VLOOKUP($R47,УЧАСТНИКИ!$A$2:$L$1099,7,FALSE)</f>
        <v>#N/A</v>
      </c>
      <c r="G47" s="25" t="e">
        <f>VLOOKUP($X47,УЧАСТНИКИ!$A$2:$L$1099,11,FALSE)</f>
        <v>#N/A</v>
      </c>
      <c r="H47" s="26"/>
      <c r="I47" s="26"/>
      <c r="J47" s="26"/>
      <c r="K47" s="26"/>
      <c r="L47" s="26"/>
      <c r="M47" s="26"/>
      <c r="N47" s="106">
        <f t="shared" ref="N47:S47" si="40">H47/100</f>
        <v>0</v>
      </c>
      <c r="O47" s="106">
        <f t="shared" si="40"/>
        <v>0</v>
      </c>
      <c r="P47" s="106">
        <f t="shared" si="40"/>
        <v>0</v>
      </c>
      <c r="Q47" s="106">
        <f t="shared" si="40"/>
        <v>0</v>
      </c>
      <c r="R47" s="106">
        <f t="shared" si="40"/>
        <v>0</v>
      </c>
      <c r="S47" s="106">
        <f t="shared" si="40"/>
        <v>0</v>
      </c>
      <c r="T47" s="107">
        <f t="shared" si="32"/>
        <v>0</v>
      </c>
      <c r="U47" s="27" t="str">
        <f t="shared" si="3"/>
        <v>б/р</v>
      </c>
      <c r="V47" s="25" t="e">
        <f>VLOOKUP($X47,УЧАСТНИКИ!$A$2:$L$1099,9,FALSE)</f>
        <v>#N/A</v>
      </c>
      <c r="W47" s="23" t="e">
        <f>VLOOKUP($X47,УЧАСТНИКИ!$A$2:$L$1099,10,FALSE)</f>
        <v>#N/A</v>
      </c>
      <c r="Y47" s="32">
        <f>A$47</f>
        <v>6</v>
      </c>
    </row>
    <row r="48" spans="1:25" ht="13.2" customHeight="1" x14ac:dyDescent="0.25">
      <c r="A48" s="22"/>
      <c r="B48" s="23"/>
      <c r="C48" s="24"/>
      <c r="D48" s="24"/>
      <c r="E48" s="23"/>
      <c r="F48" s="24"/>
      <c r="G48" s="25"/>
      <c r="H48" s="26"/>
      <c r="I48" s="26"/>
      <c r="J48" s="26"/>
      <c r="K48" s="26"/>
      <c r="L48" s="26"/>
      <c r="M48" s="26"/>
      <c r="N48" s="108">
        <f t="shared" ref="N48:S48" si="41">H48/10</f>
        <v>0</v>
      </c>
      <c r="O48" s="108">
        <f t="shared" si="41"/>
        <v>0</v>
      </c>
      <c r="P48" s="108">
        <f t="shared" si="41"/>
        <v>0</v>
      </c>
      <c r="Q48" s="108">
        <f t="shared" si="41"/>
        <v>0</v>
      </c>
      <c r="R48" s="108">
        <f t="shared" si="41"/>
        <v>0</v>
      </c>
      <c r="S48" s="108">
        <f t="shared" si="41"/>
        <v>0</v>
      </c>
      <c r="T48" s="107"/>
      <c r="U48" s="27"/>
      <c r="V48" s="25"/>
      <c r="W48" s="23"/>
      <c r="Y48" s="32">
        <f>A$47</f>
        <v>6</v>
      </c>
    </row>
    <row r="49" spans="1:35" s="109" customFormat="1" ht="13.2" customHeight="1" x14ac:dyDescent="0.25">
      <c r="A49" s="22">
        <f t="shared" si="11"/>
        <v>6</v>
      </c>
      <c r="B49" s="23" t="e">
        <f>VLOOKUP($X49,УЧАСТНИКИ!$A$2:$L$1099,3,FALSE)</f>
        <v>#N/A</v>
      </c>
      <c r="C49" s="24" t="e">
        <f>VLOOKUP($X49,УЧАСТНИКИ!$A$2:$L$1099,4,FALSE)</f>
        <v>#N/A</v>
      </c>
      <c r="D49" s="24" t="e">
        <f>VLOOKUP($X49,УЧАСТНИКИ!$A$2:$L$1099,8,FALSE)</f>
        <v>#N/A</v>
      </c>
      <c r="E49" s="23" t="e">
        <f>VLOOKUP($X49,УЧАСТНИКИ!$A$2:$L$1099,5,FALSE)</f>
        <v>#N/A</v>
      </c>
      <c r="F49" s="24" t="e">
        <f>VLOOKUP($R49,УЧАСТНИКИ!$A$2:$L$1099,7,FALSE)</f>
        <v>#N/A</v>
      </c>
      <c r="G49" s="25" t="e">
        <f>VLOOKUP($X49,УЧАСТНИКИ!$A$2:$L$1099,11,FALSE)</f>
        <v>#N/A</v>
      </c>
      <c r="H49" s="26"/>
      <c r="I49" s="26"/>
      <c r="J49" s="26"/>
      <c r="K49" s="26"/>
      <c r="L49" s="26"/>
      <c r="M49" s="26"/>
      <c r="N49" s="106">
        <f t="shared" ref="N49:S49" si="42">H49/100</f>
        <v>0</v>
      </c>
      <c r="O49" s="106">
        <f t="shared" si="42"/>
        <v>0</v>
      </c>
      <c r="P49" s="106">
        <f t="shared" si="42"/>
        <v>0</v>
      </c>
      <c r="Q49" s="106">
        <f t="shared" si="42"/>
        <v>0</v>
      </c>
      <c r="R49" s="106">
        <f t="shared" si="42"/>
        <v>0</v>
      </c>
      <c r="S49" s="106">
        <f t="shared" si="42"/>
        <v>0</v>
      </c>
      <c r="T49" s="107">
        <f t="shared" si="32"/>
        <v>0</v>
      </c>
      <c r="U49" s="27" t="str">
        <f t="shared" si="3"/>
        <v>б/р</v>
      </c>
      <c r="V49" s="25" t="e">
        <f>VLOOKUP($X49,УЧАСТНИКИ!$A$2:$L$1099,9,FALSE)</f>
        <v>#N/A</v>
      </c>
      <c r="W49" s="23" t="e">
        <f>VLOOKUP($X49,УЧАСТНИКИ!$A$2:$L$1099,10,FALSE)</f>
        <v>#N/A</v>
      </c>
      <c r="Y49" s="32">
        <f>A$49</f>
        <v>6</v>
      </c>
      <c r="Z49" s="110"/>
      <c r="AA49" s="111"/>
      <c r="AB49" s="111"/>
      <c r="AC49" s="111"/>
      <c r="AD49" s="111"/>
      <c r="AE49" s="111"/>
      <c r="AF49" s="112"/>
      <c r="AG49" s="111"/>
      <c r="AH49" s="111"/>
      <c r="AI49" s="113"/>
    </row>
    <row r="50" spans="1:35" s="109" customFormat="1" ht="13.2" customHeight="1" x14ac:dyDescent="0.25">
      <c r="A50" s="22"/>
      <c r="B50" s="23"/>
      <c r="C50" s="24"/>
      <c r="D50" s="24"/>
      <c r="E50" s="23"/>
      <c r="F50" s="24"/>
      <c r="G50" s="25"/>
      <c r="H50" s="26"/>
      <c r="I50" s="26"/>
      <c r="J50" s="26"/>
      <c r="K50" s="26"/>
      <c r="L50" s="26"/>
      <c r="M50" s="26"/>
      <c r="N50" s="108">
        <f t="shared" ref="N50:S50" si="43">H50/10</f>
        <v>0</v>
      </c>
      <c r="O50" s="108">
        <f t="shared" si="43"/>
        <v>0</v>
      </c>
      <c r="P50" s="108">
        <f t="shared" si="43"/>
        <v>0</v>
      </c>
      <c r="Q50" s="108">
        <f t="shared" si="43"/>
        <v>0</v>
      </c>
      <c r="R50" s="108">
        <f t="shared" si="43"/>
        <v>0</v>
      </c>
      <c r="S50" s="108">
        <f t="shared" si="43"/>
        <v>0</v>
      </c>
      <c r="T50" s="107"/>
      <c r="U50" s="27"/>
      <c r="V50" s="25"/>
      <c r="W50" s="23"/>
      <c r="X50" s="114"/>
      <c r="Y50" s="32">
        <f>A$49</f>
        <v>6</v>
      </c>
      <c r="Z50" s="110"/>
      <c r="AA50" s="111"/>
      <c r="AB50" s="111"/>
      <c r="AC50" s="111"/>
      <c r="AD50" s="111"/>
      <c r="AE50" s="111"/>
      <c r="AF50" s="112"/>
      <c r="AG50" s="111"/>
      <c r="AH50" s="111"/>
      <c r="AI50" s="113"/>
    </row>
    <row r="51" spans="1:35" s="109" customFormat="1" ht="13.2" customHeight="1" x14ac:dyDescent="0.25">
      <c r="A51" s="22">
        <f t="shared" si="11"/>
        <v>6</v>
      </c>
      <c r="B51" s="23" t="e">
        <f>VLOOKUP($X51,УЧАСТНИКИ!$A$2:$L$1099,3,FALSE)</f>
        <v>#N/A</v>
      </c>
      <c r="C51" s="24" t="e">
        <f>VLOOKUP($X51,УЧАСТНИКИ!$A$2:$L$1099,4,FALSE)</f>
        <v>#N/A</v>
      </c>
      <c r="D51" s="24" t="e">
        <f>VLOOKUP($X51,УЧАСТНИКИ!$A$2:$L$1099,8,FALSE)</f>
        <v>#N/A</v>
      </c>
      <c r="E51" s="23" t="e">
        <f>VLOOKUP($X51,УЧАСТНИКИ!$A$2:$L$1099,5,FALSE)</f>
        <v>#N/A</v>
      </c>
      <c r="F51" s="24" t="e">
        <f>VLOOKUP($R51,УЧАСТНИКИ!$A$2:$L$1099,7,FALSE)</f>
        <v>#N/A</v>
      </c>
      <c r="G51" s="25" t="e">
        <f>VLOOKUP($X51,УЧАСТНИКИ!$A$2:$L$1099,11,FALSE)</f>
        <v>#N/A</v>
      </c>
      <c r="H51" s="26"/>
      <c r="I51" s="26"/>
      <c r="J51" s="26"/>
      <c r="K51" s="26"/>
      <c r="L51" s="26"/>
      <c r="M51" s="26"/>
      <c r="N51" s="106">
        <f t="shared" ref="N51:S51" si="44">H51/100</f>
        <v>0</v>
      </c>
      <c r="O51" s="106">
        <f t="shared" si="44"/>
        <v>0</v>
      </c>
      <c r="P51" s="106">
        <f t="shared" si="44"/>
        <v>0</v>
      </c>
      <c r="Q51" s="106">
        <f t="shared" si="44"/>
        <v>0</v>
      </c>
      <c r="R51" s="106">
        <f t="shared" si="44"/>
        <v>0</v>
      </c>
      <c r="S51" s="106">
        <f t="shared" si="44"/>
        <v>0</v>
      </c>
      <c r="T51" s="107">
        <f t="shared" si="32"/>
        <v>0</v>
      </c>
      <c r="U51" s="27" t="str">
        <f t="shared" si="3"/>
        <v>б/р</v>
      </c>
      <c r="V51" s="25" t="e">
        <f>VLOOKUP($X51,УЧАСТНИКИ!$A$2:$L$1099,9,FALSE)</f>
        <v>#N/A</v>
      </c>
      <c r="W51" s="23" t="e">
        <f>VLOOKUP($X51,УЧАСТНИКИ!$A$2:$L$1099,10,FALSE)</f>
        <v>#N/A</v>
      </c>
      <c r="Y51" s="32">
        <f>A$51</f>
        <v>6</v>
      </c>
      <c r="Z51" s="110"/>
      <c r="AA51" s="111"/>
      <c r="AB51" s="111"/>
      <c r="AC51" s="111"/>
      <c r="AD51" s="111"/>
      <c r="AE51" s="111"/>
      <c r="AF51" s="112"/>
      <c r="AG51" s="111"/>
      <c r="AH51" s="111"/>
      <c r="AI51" s="113"/>
    </row>
    <row r="52" spans="1:35" s="109" customFormat="1" ht="13.2" customHeight="1" x14ac:dyDescent="0.25">
      <c r="A52" s="22"/>
      <c r="B52" s="23"/>
      <c r="C52" s="24"/>
      <c r="D52" s="24"/>
      <c r="E52" s="23"/>
      <c r="F52" s="24"/>
      <c r="G52" s="25"/>
      <c r="H52" s="26"/>
      <c r="I52" s="26"/>
      <c r="J52" s="26"/>
      <c r="K52" s="26"/>
      <c r="L52" s="26"/>
      <c r="M52" s="26"/>
      <c r="N52" s="108">
        <f t="shared" ref="N52:S52" si="45">H52/10</f>
        <v>0</v>
      </c>
      <c r="O52" s="108">
        <f t="shared" si="45"/>
        <v>0</v>
      </c>
      <c r="P52" s="108">
        <f t="shared" si="45"/>
        <v>0</v>
      </c>
      <c r="Q52" s="108">
        <f t="shared" si="45"/>
        <v>0</v>
      </c>
      <c r="R52" s="108">
        <f t="shared" si="45"/>
        <v>0</v>
      </c>
      <c r="S52" s="108">
        <f t="shared" si="45"/>
        <v>0</v>
      </c>
      <c r="T52" s="107"/>
      <c r="U52" s="27"/>
      <c r="V52" s="25"/>
      <c r="W52" s="23"/>
      <c r="X52" s="114"/>
      <c r="Y52" s="32">
        <f>A$51</f>
        <v>6</v>
      </c>
      <c r="Z52" s="110"/>
      <c r="AA52" s="111"/>
      <c r="AB52" s="111"/>
      <c r="AC52" s="111"/>
      <c r="AD52" s="111"/>
      <c r="AE52" s="111"/>
      <c r="AF52" s="112"/>
      <c r="AG52" s="111"/>
      <c r="AH52" s="111"/>
      <c r="AI52" s="113"/>
    </row>
    <row r="53" spans="1:35" s="109" customFormat="1" ht="13.2" customHeight="1" x14ac:dyDescent="0.25">
      <c r="A53" s="22">
        <f t="shared" si="11"/>
        <v>6</v>
      </c>
      <c r="B53" s="23" t="e">
        <f>VLOOKUP($X53,УЧАСТНИКИ!$A$2:$L$1099,3,FALSE)</f>
        <v>#N/A</v>
      </c>
      <c r="C53" s="24" t="e">
        <f>VLOOKUP($X53,УЧАСТНИКИ!$A$2:$L$1099,4,FALSE)</f>
        <v>#N/A</v>
      </c>
      <c r="D53" s="24" t="e">
        <f>VLOOKUP($X53,УЧАСТНИКИ!$A$2:$L$1099,8,FALSE)</f>
        <v>#N/A</v>
      </c>
      <c r="E53" s="23" t="e">
        <f>VLOOKUP($X53,УЧАСТНИКИ!$A$2:$L$1099,5,FALSE)</f>
        <v>#N/A</v>
      </c>
      <c r="F53" s="24" t="e">
        <f>VLOOKUP($R53,УЧАСТНИКИ!$A$2:$L$1099,7,FALSE)</f>
        <v>#N/A</v>
      </c>
      <c r="G53" s="25" t="e">
        <f>VLOOKUP($X53,УЧАСТНИКИ!$A$2:$L$1099,11,FALSE)</f>
        <v>#N/A</v>
      </c>
      <c r="H53" s="26"/>
      <c r="I53" s="26"/>
      <c r="J53" s="26"/>
      <c r="K53" s="26"/>
      <c r="L53" s="26"/>
      <c r="M53" s="26"/>
      <c r="N53" s="106">
        <f t="shared" ref="N53:S53" si="46">H53/100</f>
        <v>0</v>
      </c>
      <c r="O53" s="106">
        <f t="shared" si="46"/>
        <v>0</v>
      </c>
      <c r="P53" s="106">
        <f t="shared" si="46"/>
        <v>0</v>
      </c>
      <c r="Q53" s="106">
        <f t="shared" si="46"/>
        <v>0</v>
      </c>
      <c r="R53" s="106">
        <f t="shared" si="46"/>
        <v>0</v>
      </c>
      <c r="S53" s="106">
        <f t="shared" si="46"/>
        <v>0</v>
      </c>
      <c r="T53" s="107">
        <f t="shared" si="32"/>
        <v>0</v>
      </c>
      <c r="U53" s="27" t="str">
        <f t="shared" si="3"/>
        <v>б/р</v>
      </c>
      <c r="V53" s="25" t="e">
        <f>VLOOKUP($X53,УЧАСТНИКИ!$A$2:$L$1099,9,FALSE)</f>
        <v>#N/A</v>
      </c>
      <c r="W53" s="23" t="e">
        <f>VLOOKUP($X53,УЧАСТНИКИ!$A$2:$L$1099,10,FALSE)</f>
        <v>#N/A</v>
      </c>
      <c r="Y53" s="32">
        <f>A$53</f>
        <v>6</v>
      </c>
      <c r="Z53" s="110"/>
      <c r="AA53" s="111"/>
      <c r="AB53" s="111"/>
      <c r="AC53" s="111"/>
      <c r="AD53" s="111"/>
      <c r="AE53" s="115"/>
      <c r="AF53" s="112"/>
      <c r="AG53" s="111"/>
      <c r="AH53" s="115"/>
    </row>
    <row r="54" spans="1:35" s="109" customFormat="1" ht="13.2" customHeight="1" x14ac:dyDescent="0.25">
      <c r="A54" s="22"/>
      <c r="B54" s="23"/>
      <c r="C54" s="24"/>
      <c r="D54" s="24"/>
      <c r="E54" s="23"/>
      <c r="F54" s="24"/>
      <c r="G54" s="25"/>
      <c r="H54" s="26"/>
      <c r="I54" s="26"/>
      <c r="J54" s="26"/>
      <c r="K54" s="26"/>
      <c r="L54" s="26"/>
      <c r="M54" s="26"/>
      <c r="N54" s="108">
        <f t="shared" ref="N54:S54" si="47">H54/10</f>
        <v>0</v>
      </c>
      <c r="O54" s="108">
        <f t="shared" si="47"/>
        <v>0</v>
      </c>
      <c r="P54" s="108">
        <f t="shared" si="47"/>
        <v>0</v>
      </c>
      <c r="Q54" s="108">
        <f t="shared" si="47"/>
        <v>0</v>
      </c>
      <c r="R54" s="108">
        <f t="shared" si="47"/>
        <v>0</v>
      </c>
      <c r="S54" s="108">
        <f t="shared" si="47"/>
        <v>0</v>
      </c>
      <c r="T54" s="107"/>
      <c r="U54" s="27"/>
      <c r="V54" s="25"/>
      <c r="W54" s="23"/>
      <c r="X54" s="114"/>
      <c r="Y54" s="32">
        <f>A$53</f>
        <v>6</v>
      </c>
      <c r="Z54" s="110"/>
      <c r="AA54" s="111"/>
      <c r="AB54" s="111"/>
      <c r="AC54" s="111"/>
      <c r="AD54" s="111"/>
      <c r="AE54" s="115"/>
      <c r="AF54" s="112"/>
      <c r="AG54" s="111"/>
      <c r="AH54" s="115"/>
    </row>
    <row r="55" spans="1:35" s="109" customFormat="1" ht="13.2" customHeight="1" x14ac:dyDescent="0.25">
      <c r="A55" s="22">
        <f t="shared" si="11"/>
        <v>6</v>
      </c>
      <c r="B55" s="23" t="e">
        <f>VLOOKUP($X55,УЧАСТНИКИ!$A$2:$L$1099,3,FALSE)</f>
        <v>#N/A</v>
      </c>
      <c r="C55" s="24" t="e">
        <f>VLOOKUP($X55,УЧАСТНИКИ!$A$2:$L$1099,4,FALSE)</f>
        <v>#N/A</v>
      </c>
      <c r="D55" s="24" t="e">
        <f>VLOOKUP($X55,УЧАСТНИКИ!$A$2:$L$1099,8,FALSE)</f>
        <v>#N/A</v>
      </c>
      <c r="E55" s="23" t="e">
        <f>VLOOKUP($X55,УЧАСТНИКИ!$A$2:$L$1099,5,FALSE)</f>
        <v>#N/A</v>
      </c>
      <c r="F55" s="24" t="e">
        <f>VLOOKUP($R55,УЧАСТНИКИ!$A$2:$L$1099,7,FALSE)</f>
        <v>#N/A</v>
      </c>
      <c r="G55" s="25" t="e">
        <f>VLOOKUP($X55,УЧАСТНИКИ!$A$2:$L$1099,11,FALSE)</f>
        <v>#N/A</v>
      </c>
      <c r="H55" s="26"/>
      <c r="I55" s="26"/>
      <c r="J55" s="26"/>
      <c r="K55" s="26"/>
      <c r="L55" s="26"/>
      <c r="M55" s="26"/>
      <c r="N55" s="106">
        <f t="shared" ref="N55:S55" si="48">H55/100</f>
        <v>0</v>
      </c>
      <c r="O55" s="106">
        <f t="shared" si="48"/>
        <v>0</v>
      </c>
      <c r="P55" s="106">
        <f t="shared" si="48"/>
        <v>0</v>
      </c>
      <c r="Q55" s="106">
        <f t="shared" si="48"/>
        <v>0</v>
      </c>
      <c r="R55" s="106">
        <f t="shared" si="48"/>
        <v>0</v>
      </c>
      <c r="S55" s="106">
        <f t="shared" si="48"/>
        <v>0</v>
      </c>
      <c r="T55" s="107">
        <f t="shared" si="32"/>
        <v>0</v>
      </c>
      <c r="U55" s="27" t="str">
        <f t="shared" si="3"/>
        <v>б/р</v>
      </c>
      <c r="V55" s="25" t="e">
        <f>VLOOKUP($X55,УЧАСТНИКИ!$A$2:$L$1099,9,FALSE)</f>
        <v>#N/A</v>
      </c>
      <c r="W55" s="23" t="e">
        <f>VLOOKUP($X55,УЧАСТНИКИ!$A$2:$L$1099,10,FALSE)</f>
        <v>#N/A</v>
      </c>
      <c r="Y55" s="32">
        <f>A$55</f>
        <v>6</v>
      </c>
      <c r="Z55" s="110"/>
      <c r="AA55" s="111"/>
      <c r="AB55" s="111"/>
      <c r="AC55" s="111"/>
      <c r="AD55" s="111"/>
      <c r="AE55" s="115"/>
      <c r="AF55" s="112"/>
      <c r="AG55" s="111"/>
      <c r="AH55" s="115"/>
    </row>
    <row r="56" spans="1:35" s="109" customFormat="1" ht="13.2" customHeight="1" x14ac:dyDescent="0.25">
      <c r="A56" s="22"/>
      <c r="B56" s="23"/>
      <c r="C56" s="24"/>
      <c r="D56" s="24"/>
      <c r="E56" s="23"/>
      <c r="F56" s="24"/>
      <c r="G56" s="25"/>
      <c r="H56" s="26"/>
      <c r="I56" s="26"/>
      <c r="J56" s="26"/>
      <c r="K56" s="26"/>
      <c r="L56" s="26"/>
      <c r="M56" s="26"/>
      <c r="N56" s="108">
        <f t="shared" ref="N56:S56" si="49">H56/10</f>
        <v>0</v>
      </c>
      <c r="O56" s="108">
        <f t="shared" si="49"/>
        <v>0</v>
      </c>
      <c r="P56" s="108">
        <f t="shared" si="49"/>
        <v>0</v>
      </c>
      <c r="Q56" s="108">
        <f t="shared" si="49"/>
        <v>0</v>
      </c>
      <c r="R56" s="108">
        <f t="shared" si="49"/>
        <v>0</v>
      </c>
      <c r="S56" s="108">
        <f t="shared" si="49"/>
        <v>0</v>
      </c>
      <c r="T56" s="107"/>
      <c r="U56" s="27"/>
      <c r="V56" s="25"/>
      <c r="W56" s="23"/>
      <c r="X56" s="114"/>
      <c r="Y56" s="32">
        <f>A$55</f>
        <v>6</v>
      </c>
      <c r="Z56" s="110"/>
      <c r="AA56" s="111"/>
      <c r="AB56" s="111"/>
      <c r="AC56" s="111"/>
      <c r="AD56" s="111"/>
      <c r="AE56" s="115"/>
      <c r="AF56" s="112"/>
      <c r="AG56" s="111"/>
      <c r="AH56" s="115"/>
    </row>
    <row r="57" spans="1:35" s="109" customFormat="1" ht="13.2" customHeight="1" x14ac:dyDescent="0.25">
      <c r="A57" s="22">
        <f t="shared" si="11"/>
        <v>6</v>
      </c>
      <c r="B57" s="23" t="e">
        <f>VLOOKUP($X57,УЧАСТНИКИ!$A$2:$L$1099,3,FALSE)</f>
        <v>#N/A</v>
      </c>
      <c r="C57" s="24" t="e">
        <f>VLOOKUP($X57,УЧАСТНИКИ!$A$2:$L$1099,4,FALSE)</f>
        <v>#N/A</v>
      </c>
      <c r="D57" s="24" t="e">
        <f>VLOOKUP($X57,УЧАСТНИКИ!$A$2:$L$1099,8,FALSE)</f>
        <v>#N/A</v>
      </c>
      <c r="E57" s="23" t="e">
        <f>VLOOKUP($X57,УЧАСТНИКИ!$A$2:$L$1099,5,FALSE)</f>
        <v>#N/A</v>
      </c>
      <c r="F57" s="24" t="e">
        <f>VLOOKUP($R57,УЧАСТНИКИ!$A$2:$L$1099,7,FALSE)</f>
        <v>#N/A</v>
      </c>
      <c r="G57" s="25" t="e">
        <f>VLOOKUP($X57,УЧАСТНИКИ!$A$2:$L$1099,11,FALSE)</f>
        <v>#N/A</v>
      </c>
      <c r="H57" s="26"/>
      <c r="I57" s="26"/>
      <c r="J57" s="26"/>
      <c r="K57" s="26"/>
      <c r="L57" s="26"/>
      <c r="M57" s="26"/>
      <c r="N57" s="106">
        <f t="shared" ref="N57:S57" si="50">H57/100</f>
        <v>0</v>
      </c>
      <c r="O57" s="106">
        <f t="shared" si="50"/>
        <v>0</v>
      </c>
      <c r="P57" s="106">
        <f t="shared" si="50"/>
        <v>0</v>
      </c>
      <c r="Q57" s="106">
        <f t="shared" si="50"/>
        <v>0</v>
      </c>
      <c r="R57" s="106">
        <f t="shared" si="50"/>
        <v>0</v>
      </c>
      <c r="S57" s="106">
        <f t="shared" si="50"/>
        <v>0</v>
      </c>
      <c r="T57" s="107">
        <f t="shared" si="32"/>
        <v>0</v>
      </c>
      <c r="U57" s="27" t="str">
        <f t="shared" si="3"/>
        <v>б/р</v>
      </c>
      <c r="V57" s="25" t="e">
        <f>VLOOKUP($X57,УЧАСТНИКИ!$A$2:$L$1099,9,FALSE)</f>
        <v>#N/A</v>
      </c>
      <c r="W57" s="23" t="e">
        <f>VLOOKUP($X57,УЧАСТНИКИ!$A$2:$L$1099,10,FALSE)</f>
        <v>#N/A</v>
      </c>
      <c r="Y57" s="32">
        <f>A$57</f>
        <v>6</v>
      </c>
      <c r="Z57" s="110"/>
      <c r="AA57" s="111"/>
      <c r="AB57" s="111"/>
      <c r="AC57" s="111"/>
      <c r="AD57" s="111"/>
      <c r="AE57" s="115"/>
      <c r="AF57" s="112"/>
      <c r="AG57" s="111"/>
      <c r="AH57" s="115"/>
    </row>
    <row r="58" spans="1:35" s="109" customFormat="1" ht="13.2" customHeight="1" x14ac:dyDescent="0.25">
      <c r="A58" s="22"/>
      <c r="B58" s="23"/>
      <c r="C58" s="24"/>
      <c r="D58" s="24"/>
      <c r="E58" s="23"/>
      <c r="F58" s="24"/>
      <c r="G58" s="25"/>
      <c r="H58" s="26"/>
      <c r="I58" s="26"/>
      <c r="J58" s="26"/>
      <c r="K58" s="26"/>
      <c r="L58" s="26"/>
      <c r="M58" s="26"/>
      <c r="N58" s="108">
        <f t="shared" ref="N58:S58" si="51">H58/10</f>
        <v>0</v>
      </c>
      <c r="O58" s="108">
        <f t="shared" si="51"/>
        <v>0</v>
      </c>
      <c r="P58" s="108">
        <f t="shared" si="51"/>
        <v>0</v>
      </c>
      <c r="Q58" s="108">
        <f t="shared" si="51"/>
        <v>0</v>
      </c>
      <c r="R58" s="108">
        <f t="shared" si="51"/>
        <v>0</v>
      </c>
      <c r="S58" s="108">
        <f t="shared" si="51"/>
        <v>0</v>
      </c>
      <c r="T58" s="107"/>
      <c r="U58" s="27"/>
      <c r="V58" s="25"/>
      <c r="W58" s="23"/>
      <c r="X58" s="114"/>
      <c r="Y58" s="32">
        <f>A$57</f>
        <v>6</v>
      </c>
      <c r="Z58" s="110"/>
      <c r="AA58" s="111"/>
      <c r="AB58" s="111"/>
      <c r="AC58" s="111"/>
      <c r="AD58" s="111"/>
      <c r="AE58" s="115"/>
      <c r="AF58" s="112"/>
      <c r="AG58" s="111"/>
      <c r="AH58" s="115"/>
    </row>
    <row r="59" spans="1:35" s="109" customFormat="1" ht="13.2" customHeight="1" x14ac:dyDescent="0.25">
      <c r="A59" s="22">
        <f t="shared" si="11"/>
        <v>6</v>
      </c>
      <c r="B59" s="23" t="e">
        <f>VLOOKUP($X59,УЧАСТНИКИ!$A$2:$L$1099,3,FALSE)</f>
        <v>#N/A</v>
      </c>
      <c r="C59" s="24" t="e">
        <f>VLOOKUP($X59,УЧАСТНИКИ!$A$2:$L$1099,4,FALSE)</f>
        <v>#N/A</v>
      </c>
      <c r="D59" s="24" t="e">
        <f>VLOOKUP($X59,УЧАСТНИКИ!$A$2:$L$1099,8,FALSE)</f>
        <v>#N/A</v>
      </c>
      <c r="E59" s="23" t="e">
        <f>VLOOKUP($X59,УЧАСТНИКИ!$A$2:$L$1099,5,FALSE)</f>
        <v>#N/A</v>
      </c>
      <c r="F59" s="24" t="e">
        <f>VLOOKUP($R59,УЧАСТНИКИ!$A$2:$L$1099,7,FALSE)</f>
        <v>#N/A</v>
      </c>
      <c r="G59" s="25" t="e">
        <f>VLOOKUP($X59,УЧАСТНИКИ!$A$2:$L$1099,11,FALSE)</f>
        <v>#N/A</v>
      </c>
      <c r="H59" s="26"/>
      <c r="I59" s="26"/>
      <c r="J59" s="26"/>
      <c r="K59" s="26"/>
      <c r="L59" s="26"/>
      <c r="M59" s="26"/>
      <c r="N59" s="106">
        <f t="shared" ref="N59:S59" si="52">H59/100</f>
        <v>0</v>
      </c>
      <c r="O59" s="106">
        <f t="shared" si="52"/>
        <v>0</v>
      </c>
      <c r="P59" s="106">
        <f t="shared" si="52"/>
        <v>0</v>
      </c>
      <c r="Q59" s="106">
        <f t="shared" si="52"/>
        <v>0</v>
      </c>
      <c r="R59" s="106">
        <f t="shared" si="52"/>
        <v>0</v>
      </c>
      <c r="S59" s="106">
        <f t="shared" si="52"/>
        <v>0</v>
      </c>
      <c r="T59" s="107">
        <f t="shared" si="32"/>
        <v>0</v>
      </c>
      <c r="U59" s="27" t="str">
        <f t="shared" si="3"/>
        <v>б/р</v>
      </c>
      <c r="V59" s="25" t="e">
        <f>VLOOKUP($X59,УЧАСТНИКИ!$A$2:$L$1099,9,FALSE)</f>
        <v>#N/A</v>
      </c>
      <c r="W59" s="23" t="e">
        <f>VLOOKUP($X59,УЧАСТНИКИ!$A$2:$L$1099,10,FALSE)</f>
        <v>#N/A</v>
      </c>
      <c r="Y59" s="32">
        <f>A$59</f>
        <v>6</v>
      </c>
      <c r="Z59" s="110"/>
      <c r="AA59" s="111"/>
      <c r="AB59" s="111"/>
      <c r="AC59" s="111"/>
      <c r="AD59" s="111"/>
      <c r="AE59" s="115"/>
      <c r="AF59" s="112"/>
      <c r="AG59" s="115"/>
      <c r="AH59" s="115"/>
    </row>
    <row r="60" spans="1:35" s="109" customFormat="1" ht="13.2" customHeight="1" x14ac:dyDescent="0.25">
      <c r="A60" s="22"/>
      <c r="B60" s="23"/>
      <c r="C60" s="24"/>
      <c r="D60" s="24"/>
      <c r="E60" s="23"/>
      <c r="F60" s="24"/>
      <c r="G60" s="25"/>
      <c r="H60" s="26"/>
      <c r="I60" s="26"/>
      <c r="J60" s="26"/>
      <c r="K60" s="26"/>
      <c r="L60" s="26"/>
      <c r="M60" s="26"/>
      <c r="N60" s="108">
        <f t="shared" ref="N60:S60" si="53">H60/10</f>
        <v>0</v>
      </c>
      <c r="O60" s="108">
        <f t="shared" si="53"/>
        <v>0</v>
      </c>
      <c r="P60" s="108">
        <f t="shared" si="53"/>
        <v>0</v>
      </c>
      <c r="Q60" s="108">
        <f t="shared" si="53"/>
        <v>0</v>
      </c>
      <c r="R60" s="108">
        <f t="shared" si="53"/>
        <v>0</v>
      </c>
      <c r="S60" s="108">
        <f t="shared" si="53"/>
        <v>0</v>
      </c>
      <c r="T60" s="107"/>
      <c r="U60" s="27"/>
      <c r="V60" s="25"/>
      <c r="W60" s="23"/>
      <c r="X60" s="114"/>
      <c r="Y60" s="32">
        <f>A$59</f>
        <v>6</v>
      </c>
      <c r="Z60" s="110"/>
      <c r="AA60" s="111"/>
      <c r="AB60" s="111"/>
      <c r="AC60" s="111"/>
      <c r="AD60" s="111"/>
      <c r="AE60" s="115"/>
      <c r="AF60" s="112"/>
      <c r="AG60" s="115"/>
      <c r="AH60" s="115"/>
    </row>
    <row r="61" spans="1:35" s="109" customFormat="1" ht="13.2" customHeight="1" x14ac:dyDescent="0.25">
      <c r="A61" s="22">
        <f t="shared" si="11"/>
        <v>6</v>
      </c>
      <c r="B61" s="23" t="e">
        <f>VLOOKUP($X61,УЧАСТНИКИ!$A$2:$L$1099,3,FALSE)</f>
        <v>#N/A</v>
      </c>
      <c r="C61" s="24" t="e">
        <f>VLOOKUP($X61,УЧАСТНИКИ!$A$2:$L$1099,4,FALSE)</f>
        <v>#N/A</v>
      </c>
      <c r="D61" s="24" t="e">
        <f>VLOOKUP($X61,УЧАСТНИКИ!$A$2:$L$1099,8,FALSE)</f>
        <v>#N/A</v>
      </c>
      <c r="E61" s="23" t="e">
        <f>VLOOKUP($X61,УЧАСТНИКИ!$A$2:$L$1099,5,FALSE)</f>
        <v>#N/A</v>
      </c>
      <c r="F61" s="24" t="e">
        <f>VLOOKUP($R61,УЧАСТНИКИ!$A$2:$L$1099,7,FALSE)</f>
        <v>#N/A</v>
      </c>
      <c r="G61" s="25" t="e">
        <f>VLOOKUP($X61,УЧАСТНИКИ!$A$2:$L$1099,11,FALSE)</f>
        <v>#N/A</v>
      </c>
      <c r="H61" s="26"/>
      <c r="I61" s="26"/>
      <c r="J61" s="26"/>
      <c r="K61" s="26"/>
      <c r="L61" s="26"/>
      <c r="M61" s="26"/>
      <c r="N61" s="106">
        <f t="shared" ref="N61:S61" si="54">H61/100</f>
        <v>0</v>
      </c>
      <c r="O61" s="106">
        <f t="shared" si="54"/>
        <v>0</v>
      </c>
      <c r="P61" s="106">
        <f t="shared" si="54"/>
        <v>0</v>
      </c>
      <c r="Q61" s="106">
        <f t="shared" si="54"/>
        <v>0</v>
      </c>
      <c r="R61" s="106">
        <f t="shared" si="54"/>
        <v>0</v>
      </c>
      <c r="S61" s="106">
        <f t="shared" si="54"/>
        <v>0</v>
      </c>
      <c r="T61" s="107">
        <f t="shared" si="32"/>
        <v>0</v>
      </c>
      <c r="U61" s="27" t="str">
        <f t="shared" si="3"/>
        <v>б/р</v>
      </c>
      <c r="V61" s="25" t="e">
        <f>VLOOKUP($X61,УЧАСТНИКИ!$A$2:$L$1099,9,FALSE)</f>
        <v>#N/A</v>
      </c>
      <c r="W61" s="23" t="e">
        <f>VLOOKUP($X61,УЧАСТНИКИ!$A$2:$L$1099,10,FALSE)</f>
        <v>#N/A</v>
      </c>
      <c r="Y61" s="32">
        <f>A$61</f>
        <v>6</v>
      </c>
      <c r="Z61" s="110"/>
      <c r="AA61" s="111"/>
      <c r="AB61" s="111"/>
      <c r="AC61" s="111"/>
      <c r="AD61" s="111"/>
      <c r="AE61" s="115"/>
      <c r="AF61" s="112"/>
      <c r="AG61" s="115"/>
      <c r="AH61" s="115"/>
    </row>
    <row r="62" spans="1:35" s="109" customFormat="1" ht="13.2" customHeight="1" x14ac:dyDescent="0.25">
      <c r="A62" s="22"/>
      <c r="B62" s="23"/>
      <c r="C62" s="24"/>
      <c r="D62" s="24"/>
      <c r="E62" s="23"/>
      <c r="F62" s="24"/>
      <c r="G62" s="25"/>
      <c r="H62" s="26"/>
      <c r="I62" s="26"/>
      <c r="J62" s="26"/>
      <c r="K62" s="26"/>
      <c r="L62" s="26"/>
      <c r="M62" s="26"/>
      <c r="N62" s="108">
        <f t="shared" ref="N62:S62" si="55">H62/10</f>
        <v>0</v>
      </c>
      <c r="O62" s="108">
        <f t="shared" si="55"/>
        <v>0</v>
      </c>
      <c r="P62" s="108">
        <f t="shared" si="55"/>
        <v>0</v>
      </c>
      <c r="Q62" s="108">
        <f t="shared" si="55"/>
        <v>0</v>
      </c>
      <c r="R62" s="108">
        <f t="shared" si="55"/>
        <v>0</v>
      </c>
      <c r="S62" s="108">
        <f t="shared" si="55"/>
        <v>0</v>
      </c>
      <c r="T62" s="107"/>
      <c r="U62" s="27"/>
      <c r="V62" s="25"/>
      <c r="W62" s="23"/>
      <c r="X62" s="114"/>
      <c r="Y62" s="32">
        <f>A$61</f>
        <v>6</v>
      </c>
      <c r="Z62" s="110"/>
      <c r="AA62" s="111"/>
      <c r="AB62" s="111"/>
      <c r="AC62" s="111"/>
      <c r="AD62" s="111"/>
      <c r="AE62" s="115"/>
      <c r="AF62" s="112"/>
      <c r="AG62" s="115"/>
      <c r="AH62" s="115"/>
    </row>
    <row r="63" spans="1:35" s="109" customFormat="1" ht="13.2" customHeight="1" x14ac:dyDescent="0.25">
      <c r="A63" s="22">
        <f t="shared" si="11"/>
        <v>6</v>
      </c>
      <c r="B63" s="23" t="e">
        <f>VLOOKUP($X63,УЧАСТНИКИ!$A$2:$L$1099,3,FALSE)</f>
        <v>#N/A</v>
      </c>
      <c r="C63" s="24" t="e">
        <f>VLOOKUP($X63,УЧАСТНИКИ!$A$2:$L$1099,4,FALSE)</f>
        <v>#N/A</v>
      </c>
      <c r="D63" s="24" t="e">
        <f>VLOOKUP($X63,УЧАСТНИКИ!$A$2:$L$1099,8,FALSE)</f>
        <v>#N/A</v>
      </c>
      <c r="E63" s="23" t="e">
        <f>VLOOKUP($X63,УЧАСТНИКИ!$A$2:$L$1099,5,FALSE)</f>
        <v>#N/A</v>
      </c>
      <c r="F63" s="24" t="e">
        <f>VLOOKUP($R63,УЧАСТНИКИ!$A$2:$L$1099,7,FALSE)</f>
        <v>#N/A</v>
      </c>
      <c r="G63" s="25" t="e">
        <f>VLOOKUP($X63,УЧАСТНИКИ!$A$2:$L$1099,11,FALSE)</f>
        <v>#N/A</v>
      </c>
      <c r="H63" s="26"/>
      <c r="I63" s="26"/>
      <c r="J63" s="26"/>
      <c r="K63" s="26"/>
      <c r="L63" s="26"/>
      <c r="M63" s="26"/>
      <c r="N63" s="106">
        <f t="shared" ref="N63:S63" si="56">H63/100</f>
        <v>0</v>
      </c>
      <c r="O63" s="106">
        <f t="shared" si="56"/>
        <v>0</v>
      </c>
      <c r="P63" s="106">
        <f t="shared" si="56"/>
        <v>0</v>
      </c>
      <c r="Q63" s="106">
        <f t="shared" si="56"/>
        <v>0</v>
      </c>
      <c r="R63" s="106">
        <f t="shared" si="56"/>
        <v>0</v>
      </c>
      <c r="S63" s="106">
        <f t="shared" si="56"/>
        <v>0</v>
      </c>
      <c r="T63" s="107">
        <f t="shared" si="32"/>
        <v>0</v>
      </c>
      <c r="U63" s="27" t="str">
        <f t="shared" si="3"/>
        <v>б/р</v>
      </c>
      <c r="V63" s="25" t="e">
        <f>VLOOKUP($X63,УЧАСТНИКИ!$A$2:$L$1099,9,FALSE)</f>
        <v>#N/A</v>
      </c>
      <c r="W63" s="23" t="e">
        <f>VLOOKUP($X63,УЧАСТНИКИ!$A$2:$L$1099,10,FALSE)</f>
        <v>#N/A</v>
      </c>
      <c r="Y63" s="32">
        <f>A$63</f>
        <v>6</v>
      </c>
      <c r="Z63" s="110"/>
      <c r="AA63" s="111"/>
      <c r="AB63" s="111"/>
      <c r="AC63" s="111"/>
      <c r="AD63" s="111"/>
      <c r="AE63" s="115"/>
      <c r="AF63" s="112"/>
      <c r="AG63" s="115"/>
      <c r="AH63" s="115"/>
    </row>
    <row r="64" spans="1:35" s="109" customFormat="1" ht="13.2" customHeight="1" x14ac:dyDescent="0.25">
      <c r="A64" s="22"/>
      <c r="B64" s="23"/>
      <c r="C64" s="24"/>
      <c r="D64" s="24"/>
      <c r="E64" s="23"/>
      <c r="F64" s="24"/>
      <c r="G64" s="25"/>
      <c r="H64" s="26"/>
      <c r="I64" s="26"/>
      <c r="J64" s="26"/>
      <c r="K64" s="26"/>
      <c r="L64" s="26"/>
      <c r="M64" s="26"/>
      <c r="N64" s="108">
        <f t="shared" ref="N64:S64" si="57">H64/10</f>
        <v>0</v>
      </c>
      <c r="O64" s="108">
        <f t="shared" si="57"/>
        <v>0</v>
      </c>
      <c r="P64" s="108">
        <f t="shared" si="57"/>
        <v>0</v>
      </c>
      <c r="Q64" s="108">
        <f t="shared" si="57"/>
        <v>0</v>
      </c>
      <c r="R64" s="108">
        <f t="shared" si="57"/>
        <v>0</v>
      </c>
      <c r="S64" s="108">
        <f t="shared" si="57"/>
        <v>0</v>
      </c>
      <c r="T64" s="107"/>
      <c r="U64" s="27"/>
      <c r="V64" s="25"/>
      <c r="W64" s="23"/>
      <c r="Y64" s="32">
        <f>A$63</f>
        <v>6</v>
      </c>
      <c r="Z64" s="110"/>
      <c r="AA64" s="111"/>
      <c r="AB64" s="111"/>
      <c r="AC64" s="111"/>
      <c r="AD64" s="111"/>
      <c r="AE64" s="115"/>
      <c r="AF64" s="112"/>
      <c r="AG64" s="115"/>
      <c r="AH64" s="115"/>
    </row>
    <row r="65" spans="1:34" s="109" customFormat="1" ht="13.2" customHeight="1" x14ac:dyDescent="0.25">
      <c r="A65" s="22">
        <f t="shared" si="11"/>
        <v>6</v>
      </c>
      <c r="B65" s="23" t="e">
        <f>VLOOKUP($X65,УЧАСТНИКИ!$A$2:$L$1099,3,FALSE)</f>
        <v>#N/A</v>
      </c>
      <c r="C65" s="24" t="e">
        <f>VLOOKUP($X65,УЧАСТНИКИ!$A$2:$L$1099,4,FALSE)</f>
        <v>#N/A</v>
      </c>
      <c r="D65" s="24" t="e">
        <f>VLOOKUP($X65,УЧАСТНИКИ!$A$2:$L$1099,8,FALSE)</f>
        <v>#N/A</v>
      </c>
      <c r="E65" s="23" t="e">
        <f>VLOOKUP($X65,УЧАСТНИКИ!$A$2:$L$1099,5,FALSE)</f>
        <v>#N/A</v>
      </c>
      <c r="F65" s="24" t="e">
        <f>VLOOKUP($R65,УЧАСТНИКИ!$A$2:$L$1099,7,FALSE)</f>
        <v>#N/A</v>
      </c>
      <c r="G65" s="25" t="e">
        <f>VLOOKUP($X65,УЧАСТНИКИ!$A$2:$L$1099,11,FALSE)</f>
        <v>#N/A</v>
      </c>
      <c r="H65" s="26"/>
      <c r="I65" s="26"/>
      <c r="J65" s="26"/>
      <c r="K65" s="26"/>
      <c r="L65" s="26"/>
      <c r="M65" s="105"/>
      <c r="N65" s="106">
        <f t="shared" ref="N65:S65" si="58">H65/100</f>
        <v>0</v>
      </c>
      <c r="O65" s="106">
        <f t="shared" si="58"/>
        <v>0</v>
      </c>
      <c r="P65" s="106">
        <f t="shared" si="58"/>
        <v>0</v>
      </c>
      <c r="Q65" s="106">
        <f t="shared" si="58"/>
        <v>0</v>
      </c>
      <c r="R65" s="106">
        <f t="shared" si="58"/>
        <v>0</v>
      </c>
      <c r="S65" s="106">
        <f t="shared" si="58"/>
        <v>0</v>
      </c>
      <c r="T65" s="107">
        <f t="shared" si="32"/>
        <v>0</v>
      </c>
      <c r="U65" s="27" t="str">
        <f t="shared" si="3"/>
        <v>б/р</v>
      </c>
      <c r="V65" s="25" t="e">
        <f>VLOOKUP($X65,УЧАСТНИКИ!$A$2:$L$1099,9,FALSE)</f>
        <v>#N/A</v>
      </c>
      <c r="W65" s="23" t="e">
        <f>VLOOKUP($X65,УЧАСТНИКИ!$A$2:$L$1099,10,FALSE)</f>
        <v>#N/A</v>
      </c>
      <c r="Y65" s="32">
        <f>A$65</f>
        <v>6</v>
      </c>
      <c r="Z65" s="110"/>
      <c r="AA65" s="111"/>
      <c r="AB65" s="111"/>
      <c r="AC65" s="111"/>
      <c r="AD65" s="111"/>
      <c r="AE65" s="115"/>
      <c r="AF65" s="112"/>
      <c r="AG65" s="115"/>
      <c r="AH65" s="115"/>
    </row>
    <row r="66" spans="1:34" s="109" customFormat="1" ht="13.2" customHeight="1" x14ac:dyDescent="0.25">
      <c r="A66" s="22"/>
      <c r="B66" s="23"/>
      <c r="C66" s="24"/>
      <c r="D66" s="24"/>
      <c r="E66" s="23"/>
      <c r="F66" s="24"/>
      <c r="G66" s="25"/>
      <c r="H66" s="26"/>
      <c r="I66" s="26"/>
      <c r="J66" s="26"/>
      <c r="K66" s="26"/>
      <c r="L66" s="26"/>
      <c r="M66" s="105"/>
      <c r="N66" s="108">
        <f t="shared" ref="N66:S66" si="59">H66/10</f>
        <v>0</v>
      </c>
      <c r="O66" s="108">
        <f t="shared" si="59"/>
        <v>0</v>
      </c>
      <c r="P66" s="108">
        <f t="shared" si="59"/>
        <v>0</v>
      </c>
      <c r="Q66" s="108">
        <f t="shared" si="59"/>
        <v>0</v>
      </c>
      <c r="R66" s="108">
        <f t="shared" si="59"/>
        <v>0</v>
      </c>
      <c r="S66" s="108">
        <f t="shared" si="59"/>
        <v>0</v>
      </c>
      <c r="T66" s="107"/>
      <c r="U66" s="27"/>
      <c r="V66" s="25"/>
      <c r="W66" s="23"/>
      <c r="Y66" s="32">
        <f>A$65</f>
        <v>6</v>
      </c>
      <c r="Z66" s="110"/>
      <c r="AA66" s="111"/>
      <c r="AB66" s="111"/>
      <c r="AC66" s="111"/>
      <c r="AD66" s="111"/>
      <c r="AE66" s="115"/>
      <c r="AF66" s="112"/>
      <c r="AG66" s="115"/>
      <c r="AH66" s="115"/>
    </row>
    <row r="67" spans="1:34" s="109" customFormat="1" ht="13.2" customHeight="1" x14ac:dyDescent="0.25">
      <c r="A67" s="22">
        <f t="shared" si="11"/>
        <v>6</v>
      </c>
      <c r="B67" s="23" t="e">
        <f>VLOOKUP($X67,УЧАСТНИКИ!$A$2:$L$1099,3,FALSE)</f>
        <v>#N/A</v>
      </c>
      <c r="C67" s="24" t="e">
        <f>VLOOKUP($X67,УЧАСТНИКИ!$A$2:$L$1099,4,FALSE)</f>
        <v>#N/A</v>
      </c>
      <c r="D67" s="24" t="e">
        <f>VLOOKUP($X67,УЧАСТНИКИ!$A$2:$L$1099,8,FALSE)</f>
        <v>#N/A</v>
      </c>
      <c r="E67" s="23" t="e">
        <f>VLOOKUP($X67,УЧАСТНИКИ!$A$2:$L$1099,5,FALSE)</f>
        <v>#N/A</v>
      </c>
      <c r="F67" s="24" t="e">
        <f>VLOOKUP($R67,УЧАСТНИКИ!$A$2:$L$1099,7,FALSE)</f>
        <v>#N/A</v>
      </c>
      <c r="G67" s="25" t="e">
        <f>VLOOKUP($X67,УЧАСТНИКИ!$A$2:$L$1099,11,FALSE)</f>
        <v>#N/A</v>
      </c>
      <c r="H67" s="26"/>
      <c r="I67" s="26"/>
      <c r="J67" s="26"/>
      <c r="K67" s="26"/>
      <c r="L67" s="26"/>
      <c r="M67" s="26"/>
      <c r="N67" s="106">
        <f t="shared" ref="N67:S67" si="60">H67/100</f>
        <v>0</v>
      </c>
      <c r="O67" s="106">
        <f t="shared" si="60"/>
        <v>0</v>
      </c>
      <c r="P67" s="106">
        <f t="shared" si="60"/>
        <v>0</v>
      </c>
      <c r="Q67" s="106">
        <f t="shared" si="60"/>
        <v>0</v>
      </c>
      <c r="R67" s="106">
        <f t="shared" si="60"/>
        <v>0</v>
      </c>
      <c r="S67" s="106">
        <f t="shared" si="60"/>
        <v>0</v>
      </c>
      <c r="T67" s="107">
        <f t="shared" si="32"/>
        <v>0</v>
      </c>
      <c r="U67" s="27" t="str">
        <f t="shared" si="3"/>
        <v>б/р</v>
      </c>
      <c r="V67" s="25" t="e">
        <f>VLOOKUP($X67,УЧАСТНИКИ!$A$2:$L$1099,9,FALSE)</f>
        <v>#N/A</v>
      </c>
      <c r="W67" s="23" t="e">
        <f>VLOOKUP($X67,УЧАСТНИКИ!$A$2:$L$1099,10,FALSE)</f>
        <v>#N/A</v>
      </c>
      <c r="Y67" s="32">
        <f>A$67</f>
        <v>6</v>
      </c>
      <c r="Z67" s="110"/>
      <c r="AA67" s="111"/>
      <c r="AB67" s="111"/>
      <c r="AC67" s="111"/>
      <c r="AD67" s="111"/>
      <c r="AE67" s="115"/>
      <c r="AF67" s="112"/>
      <c r="AG67" s="115"/>
      <c r="AH67" s="115"/>
    </row>
    <row r="68" spans="1:34" s="109" customFormat="1" ht="13.2" customHeight="1" x14ac:dyDescent="0.25">
      <c r="A68" s="22"/>
      <c r="B68" s="23"/>
      <c r="C68" s="24"/>
      <c r="D68" s="24"/>
      <c r="E68" s="23"/>
      <c r="F68" s="24"/>
      <c r="G68" s="25"/>
      <c r="H68" s="26"/>
      <c r="I68" s="26"/>
      <c r="J68" s="26"/>
      <c r="K68" s="26"/>
      <c r="L68" s="26"/>
      <c r="M68" s="26"/>
      <c r="N68" s="108">
        <f t="shared" ref="N68:S68" si="61">H68/10</f>
        <v>0</v>
      </c>
      <c r="O68" s="108">
        <f t="shared" si="61"/>
        <v>0</v>
      </c>
      <c r="P68" s="108">
        <f t="shared" si="61"/>
        <v>0</v>
      </c>
      <c r="Q68" s="108">
        <f t="shared" si="61"/>
        <v>0</v>
      </c>
      <c r="R68" s="108">
        <f t="shared" si="61"/>
        <v>0</v>
      </c>
      <c r="S68" s="108">
        <f t="shared" si="61"/>
        <v>0</v>
      </c>
      <c r="T68" s="107"/>
      <c r="U68" s="27"/>
      <c r="V68" s="25"/>
      <c r="W68" s="23"/>
      <c r="X68" s="114"/>
      <c r="Y68" s="32">
        <f>A$67</f>
        <v>6</v>
      </c>
      <c r="Z68" s="110"/>
      <c r="AA68" s="111"/>
      <c r="AB68" s="111"/>
      <c r="AC68" s="111"/>
      <c r="AD68" s="111"/>
      <c r="AE68" s="115"/>
      <c r="AF68" s="115"/>
      <c r="AG68" s="115"/>
      <c r="AH68" s="115"/>
    </row>
    <row r="69" spans="1:34" s="109" customFormat="1" ht="13.2" customHeight="1" x14ac:dyDescent="0.25">
      <c r="A69" s="22">
        <f t="shared" si="11"/>
        <v>6</v>
      </c>
      <c r="B69" s="23" t="e">
        <f>VLOOKUP($X69,УЧАСТНИКИ!$A$2:$L$1099,3,FALSE)</f>
        <v>#N/A</v>
      </c>
      <c r="C69" s="24" t="e">
        <f>VLOOKUP($X69,УЧАСТНИКИ!$A$2:$L$1099,4,FALSE)</f>
        <v>#N/A</v>
      </c>
      <c r="D69" s="24" t="e">
        <f>VLOOKUP($X69,УЧАСТНИКИ!$A$2:$L$1099,8,FALSE)</f>
        <v>#N/A</v>
      </c>
      <c r="E69" s="23" t="e">
        <f>VLOOKUP($X69,УЧАСТНИКИ!$A$2:$L$1099,5,FALSE)</f>
        <v>#N/A</v>
      </c>
      <c r="F69" s="24" t="e">
        <f>VLOOKUP($R69,УЧАСТНИКИ!$A$2:$L$1099,7,FALSE)</f>
        <v>#N/A</v>
      </c>
      <c r="G69" s="25" t="e">
        <f>VLOOKUP($X69,УЧАСТНИКИ!$A$2:$L$1099,11,FALSE)</f>
        <v>#N/A</v>
      </c>
      <c r="H69" s="26"/>
      <c r="I69" s="26"/>
      <c r="J69" s="26"/>
      <c r="K69" s="26"/>
      <c r="L69" s="26"/>
      <c r="M69" s="26"/>
      <c r="N69" s="106">
        <f t="shared" ref="N69:S69" si="62">H69/100</f>
        <v>0</v>
      </c>
      <c r="O69" s="106">
        <f t="shared" si="62"/>
        <v>0</v>
      </c>
      <c r="P69" s="106">
        <f t="shared" si="62"/>
        <v>0</v>
      </c>
      <c r="Q69" s="106">
        <f t="shared" si="62"/>
        <v>0</v>
      </c>
      <c r="R69" s="106">
        <f t="shared" si="62"/>
        <v>0</v>
      </c>
      <c r="S69" s="106">
        <f t="shared" si="62"/>
        <v>0</v>
      </c>
      <c r="T69" s="107">
        <f t="shared" si="32"/>
        <v>0</v>
      </c>
      <c r="U69" s="27" t="str">
        <f t="shared" si="3"/>
        <v>б/р</v>
      </c>
      <c r="V69" s="25" t="e">
        <f>VLOOKUP($X69,УЧАСТНИКИ!$A$2:$L$1099,9,FALSE)</f>
        <v>#N/A</v>
      </c>
      <c r="W69" s="23" t="e">
        <f>VLOOKUP($X69,УЧАСТНИКИ!$A$2:$L$1099,10,FALSE)</f>
        <v>#N/A</v>
      </c>
      <c r="Y69" s="32">
        <f>A$69</f>
        <v>6</v>
      </c>
      <c r="Z69" s="110"/>
      <c r="AA69" s="111"/>
      <c r="AB69" s="111"/>
      <c r="AC69" s="111"/>
      <c r="AD69" s="111"/>
      <c r="AE69" s="115"/>
      <c r="AF69" s="112"/>
      <c r="AG69" s="115"/>
      <c r="AH69" s="115"/>
    </row>
    <row r="70" spans="1:34" s="109" customFormat="1" ht="13.2" customHeight="1" x14ac:dyDescent="0.25">
      <c r="A70" s="22"/>
      <c r="B70" s="23"/>
      <c r="C70" s="24"/>
      <c r="D70" s="24"/>
      <c r="E70" s="23"/>
      <c r="F70" s="24"/>
      <c r="G70" s="25"/>
      <c r="H70" s="26"/>
      <c r="I70" s="26"/>
      <c r="J70" s="26"/>
      <c r="K70" s="26"/>
      <c r="L70" s="26"/>
      <c r="M70" s="26"/>
      <c r="N70" s="108">
        <f t="shared" ref="N70:S70" si="63">H70/10</f>
        <v>0</v>
      </c>
      <c r="O70" s="108">
        <f t="shared" si="63"/>
        <v>0</v>
      </c>
      <c r="P70" s="108">
        <f t="shared" si="63"/>
        <v>0</v>
      </c>
      <c r="Q70" s="108">
        <f t="shared" si="63"/>
        <v>0</v>
      </c>
      <c r="R70" s="108">
        <f t="shared" si="63"/>
        <v>0</v>
      </c>
      <c r="S70" s="108">
        <f t="shared" si="63"/>
        <v>0</v>
      </c>
      <c r="T70" s="107"/>
      <c r="U70" s="27"/>
      <c r="V70" s="25"/>
      <c r="W70" s="23"/>
      <c r="X70" s="114"/>
      <c r="Y70" s="32">
        <f>A$69</f>
        <v>6</v>
      </c>
      <c r="Z70" s="110"/>
      <c r="AA70" s="111"/>
      <c r="AB70" s="111"/>
      <c r="AC70" s="111"/>
      <c r="AD70" s="111"/>
      <c r="AE70" s="115"/>
      <c r="AF70" s="112"/>
      <c r="AG70" s="115"/>
      <c r="AH70" s="115"/>
    </row>
    <row r="71" spans="1:34" s="109" customFormat="1" ht="13.2" customHeight="1" x14ac:dyDescent="0.25">
      <c r="A71" s="22">
        <f t="shared" si="11"/>
        <v>6</v>
      </c>
      <c r="B71" s="23" t="e">
        <f>VLOOKUP($X71,УЧАСТНИКИ!$A$2:$L$1099,3,FALSE)</f>
        <v>#N/A</v>
      </c>
      <c r="C71" s="24" t="e">
        <f>VLOOKUP($X71,УЧАСТНИКИ!$A$2:$L$1099,4,FALSE)</f>
        <v>#N/A</v>
      </c>
      <c r="D71" s="24" t="e">
        <f>VLOOKUP($X71,УЧАСТНИКИ!$A$2:$L$1099,8,FALSE)</f>
        <v>#N/A</v>
      </c>
      <c r="E71" s="23" t="e">
        <f>VLOOKUP($X71,УЧАСТНИКИ!$A$2:$L$1099,5,FALSE)</f>
        <v>#N/A</v>
      </c>
      <c r="F71" s="24" t="e">
        <f>VLOOKUP($R71,УЧАСТНИКИ!$A$2:$L$1099,7,FALSE)</f>
        <v>#N/A</v>
      </c>
      <c r="G71" s="25" t="e">
        <f>VLOOKUP($X71,УЧАСТНИКИ!$A$2:$L$1099,11,FALSE)</f>
        <v>#N/A</v>
      </c>
      <c r="H71" s="26"/>
      <c r="I71" s="26"/>
      <c r="J71" s="26"/>
      <c r="K71" s="26"/>
      <c r="L71" s="26"/>
      <c r="M71" s="26"/>
      <c r="N71" s="106">
        <f t="shared" ref="N71:S71" si="64">H71/100</f>
        <v>0</v>
      </c>
      <c r="O71" s="106">
        <f t="shared" si="64"/>
        <v>0</v>
      </c>
      <c r="P71" s="106">
        <f t="shared" si="64"/>
        <v>0</v>
      </c>
      <c r="Q71" s="106">
        <f t="shared" si="64"/>
        <v>0</v>
      </c>
      <c r="R71" s="106">
        <f t="shared" si="64"/>
        <v>0</v>
      </c>
      <c r="S71" s="106">
        <f t="shared" si="64"/>
        <v>0</v>
      </c>
      <c r="T71" s="107">
        <f t="shared" si="32"/>
        <v>0</v>
      </c>
      <c r="U71" s="27" t="str">
        <f t="shared" si="3"/>
        <v>б/р</v>
      </c>
      <c r="V71" s="25" t="e">
        <f>VLOOKUP($X71,УЧАСТНИКИ!$A$2:$L$1099,9,FALSE)</f>
        <v>#N/A</v>
      </c>
      <c r="W71" s="23" t="e">
        <f>VLOOKUP($X71,УЧАСТНИКИ!$A$2:$L$1099,10,FALSE)</f>
        <v>#N/A</v>
      </c>
      <c r="Y71" s="32">
        <f>A$71</f>
        <v>6</v>
      </c>
      <c r="Z71" s="110"/>
      <c r="AA71" s="111"/>
      <c r="AB71" s="111"/>
      <c r="AC71" s="111"/>
      <c r="AD71" s="111"/>
      <c r="AE71" s="115"/>
      <c r="AF71" s="112"/>
      <c r="AG71" s="115"/>
      <c r="AH71" s="115"/>
    </row>
    <row r="72" spans="1:34" s="109" customFormat="1" ht="13.2" customHeight="1" x14ac:dyDescent="0.25">
      <c r="A72" s="22"/>
      <c r="B72" s="23"/>
      <c r="C72" s="24"/>
      <c r="D72" s="24"/>
      <c r="E72" s="23"/>
      <c r="F72" s="24"/>
      <c r="G72" s="25"/>
      <c r="H72" s="26"/>
      <c r="I72" s="26"/>
      <c r="J72" s="26"/>
      <c r="K72" s="26"/>
      <c r="L72" s="26"/>
      <c r="M72" s="26"/>
      <c r="N72" s="108">
        <f t="shared" ref="N72:S72" si="65">H72/10</f>
        <v>0</v>
      </c>
      <c r="O72" s="108">
        <f t="shared" si="65"/>
        <v>0</v>
      </c>
      <c r="P72" s="108">
        <f t="shared" si="65"/>
        <v>0</v>
      </c>
      <c r="Q72" s="108">
        <f t="shared" si="65"/>
        <v>0</v>
      </c>
      <c r="R72" s="108">
        <f t="shared" si="65"/>
        <v>0</v>
      </c>
      <c r="S72" s="108">
        <f t="shared" si="65"/>
        <v>0</v>
      </c>
      <c r="T72" s="107"/>
      <c r="U72" s="27"/>
      <c r="V72" s="25"/>
      <c r="W72" s="23"/>
      <c r="X72" s="114"/>
      <c r="Y72" s="32">
        <f>A$71</f>
        <v>6</v>
      </c>
      <c r="Z72" s="110"/>
      <c r="AA72" s="111"/>
      <c r="AB72" s="111"/>
      <c r="AC72" s="111"/>
      <c r="AD72" s="111"/>
      <c r="AE72" s="115"/>
      <c r="AF72" s="112"/>
      <c r="AG72" s="115"/>
      <c r="AH72" s="115"/>
    </row>
    <row r="73" spans="1:34" s="109" customFormat="1" ht="13.2" customHeight="1" x14ac:dyDescent="0.25">
      <c r="A73" s="22">
        <f t="shared" si="11"/>
        <v>6</v>
      </c>
      <c r="B73" s="23" t="e">
        <f>VLOOKUP($X73,УЧАСТНИКИ!$A$2:$L$1099,3,FALSE)</f>
        <v>#N/A</v>
      </c>
      <c r="C73" s="24" t="e">
        <f>VLOOKUP($X73,УЧАСТНИКИ!$A$2:$L$1099,4,FALSE)</f>
        <v>#N/A</v>
      </c>
      <c r="D73" s="24" t="e">
        <f>VLOOKUP($X73,УЧАСТНИКИ!$A$2:$L$1099,8,FALSE)</f>
        <v>#N/A</v>
      </c>
      <c r="E73" s="23" t="e">
        <f>VLOOKUP($X73,УЧАСТНИКИ!$A$2:$L$1099,5,FALSE)</f>
        <v>#N/A</v>
      </c>
      <c r="F73" s="24" t="e">
        <f>VLOOKUP($R73,УЧАСТНИКИ!$A$2:$L$1099,7,FALSE)</f>
        <v>#N/A</v>
      </c>
      <c r="G73" s="25" t="e">
        <f>VLOOKUP($X73,УЧАСТНИКИ!$A$2:$L$1099,11,FALSE)</f>
        <v>#N/A</v>
      </c>
      <c r="H73" s="26"/>
      <c r="I73" s="26"/>
      <c r="J73" s="26"/>
      <c r="K73" s="26"/>
      <c r="L73" s="26"/>
      <c r="M73" s="26"/>
      <c r="N73" s="106">
        <f t="shared" ref="N73:S73" si="66">H73/100</f>
        <v>0</v>
      </c>
      <c r="O73" s="106">
        <f t="shared" si="66"/>
        <v>0</v>
      </c>
      <c r="P73" s="106">
        <f t="shared" si="66"/>
        <v>0</v>
      </c>
      <c r="Q73" s="106">
        <f t="shared" si="66"/>
        <v>0</v>
      </c>
      <c r="R73" s="106">
        <f t="shared" si="66"/>
        <v>0</v>
      </c>
      <c r="S73" s="106">
        <f t="shared" si="66"/>
        <v>0</v>
      </c>
      <c r="T73" s="107">
        <f>MAX(N73,O73,P73,Q73,R73,S73)</f>
        <v>0</v>
      </c>
      <c r="U73" s="27" t="str">
        <f t="shared" si="3"/>
        <v>б/р</v>
      </c>
      <c r="V73" s="25" t="e">
        <f>VLOOKUP($X73,УЧАСТНИКИ!$A$2:$L$1099,9,FALSE)</f>
        <v>#N/A</v>
      </c>
      <c r="W73" s="23" t="e">
        <f>VLOOKUP($X73,УЧАСТНИКИ!$A$2:$L$1099,10,FALSE)</f>
        <v>#N/A</v>
      </c>
      <c r="Y73" s="32">
        <f>A$73</f>
        <v>6</v>
      </c>
      <c r="Z73" s="110"/>
      <c r="AA73" s="111"/>
      <c r="AB73" s="111"/>
      <c r="AC73" s="111"/>
      <c r="AD73" s="111"/>
      <c r="AE73" s="115"/>
      <c r="AF73" s="112"/>
      <c r="AG73" s="115"/>
      <c r="AH73" s="115"/>
    </row>
    <row r="74" spans="1:34" s="109" customFormat="1" ht="13.2" customHeight="1" x14ac:dyDescent="0.25">
      <c r="A74" s="22"/>
      <c r="B74" s="23"/>
      <c r="C74" s="24"/>
      <c r="D74" s="24"/>
      <c r="E74" s="23"/>
      <c r="F74" s="24"/>
      <c r="G74" s="25"/>
      <c r="H74" s="26"/>
      <c r="I74" s="26"/>
      <c r="J74" s="26"/>
      <c r="K74" s="26"/>
      <c r="L74" s="26"/>
      <c r="M74" s="26"/>
      <c r="N74" s="108">
        <f t="shared" ref="N74:S74" si="67">H74/10</f>
        <v>0</v>
      </c>
      <c r="O74" s="108">
        <f t="shared" si="67"/>
        <v>0</v>
      </c>
      <c r="P74" s="108">
        <f t="shared" si="67"/>
        <v>0</v>
      </c>
      <c r="Q74" s="108">
        <f t="shared" si="67"/>
        <v>0</v>
      </c>
      <c r="R74" s="108">
        <f t="shared" si="67"/>
        <v>0</v>
      </c>
      <c r="S74" s="108">
        <f t="shared" si="67"/>
        <v>0</v>
      </c>
      <c r="T74" s="107"/>
      <c r="U74" s="27"/>
      <c r="V74" s="25"/>
      <c r="W74" s="23"/>
      <c r="X74" s="114"/>
      <c r="Y74" s="32">
        <f>A$73</f>
        <v>6</v>
      </c>
      <c r="Z74" s="110"/>
      <c r="AA74" s="111"/>
      <c r="AB74" s="111"/>
      <c r="AC74" s="111"/>
      <c r="AD74" s="111"/>
      <c r="AE74" s="115"/>
      <c r="AF74" s="112"/>
      <c r="AG74" s="115"/>
      <c r="AH74" s="115"/>
    </row>
    <row r="75" spans="1:34" s="109" customFormat="1" ht="13.2" customHeight="1" x14ac:dyDescent="0.25">
      <c r="A75" s="22">
        <f t="shared" si="11"/>
        <v>6</v>
      </c>
      <c r="B75" s="23" t="e">
        <f>VLOOKUP($X75,УЧАСТНИКИ!$A$2:$L$1099,3,FALSE)</f>
        <v>#N/A</v>
      </c>
      <c r="C75" s="24" t="e">
        <f>VLOOKUP($X75,УЧАСТНИКИ!$A$2:$L$1099,4,FALSE)</f>
        <v>#N/A</v>
      </c>
      <c r="D75" s="24" t="e">
        <f>VLOOKUP($X75,УЧАСТНИКИ!$A$2:$L$1099,8,FALSE)</f>
        <v>#N/A</v>
      </c>
      <c r="E75" s="23" t="e">
        <f>VLOOKUP($X75,УЧАСТНИКИ!$A$2:$L$1099,5,FALSE)</f>
        <v>#N/A</v>
      </c>
      <c r="F75" s="24" t="e">
        <f>VLOOKUP($R75,УЧАСТНИКИ!$A$2:$L$1099,7,FALSE)</f>
        <v>#N/A</v>
      </c>
      <c r="G75" s="25" t="e">
        <f>VLOOKUP($X75,УЧАСТНИКИ!$A$2:$L$1099,11,FALSE)</f>
        <v>#N/A</v>
      </c>
      <c r="H75" s="26"/>
      <c r="I75" s="26"/>
      <c r="J75" s="26"/>
      <c r="K75" s="26"/>
      <c r="L75" s="26"/>
      <c r="M75" s="26"/>
      <c r="N75" s="106">
        <f t="shared" ref="N75:S75" si="68">H75/100</f>
        <v>0</v>
      </c>
      <c r="O75" s="106">
        <f t="shared" si="68"/>
        <v>0</v>
      </c>
      <c r="P75" s="106">
        <f t="shared" si="68"/>
        <v>0</v>
      </c>
      <c r="Q75" s="106">
        <f t="shared" si="68"/>
        <v>0</v>
      </c>
      <c r="R75" s="106">
        <f t="shared" si="68"/>
        <v>0</v>
      </c>
      <c r="S75" s="106">
        <f t="shared" si="68"/>
        <v>0</v>
      </c>
      <c r="T75" s="107">
        <f>MAX(N75,O75,P75,Q75,R75,S75)</f>
        <v>0</v>
      </c>
      <c r="U75" s="27" t="str">
        <f t="shared" si="3"/>
        <v>б/р</v>
      </c>
      <c r="V75" s="25" t="e">
        <f>VLOOKUP($X75,УЧАСТНИКИ!$A$2:$L$1099,9,FALSE)</f>
        <v>#N/A</v>
      </c>
      <c r="W75" s="23" t="e">
        <f>VLOOKUP($X75,УЧАСТНИКИ!$A$2:$L$1099,10,FALSE)</f>
        <v>#N/A</v>
      </c>
      <c r="Y75" s="32">
        <f>A$75</f>
        <v>6</v>
      </c>
      <c r="Z75" s="110"/>
      <c r="AA75" s="111"/>
      <c r="AB75" s="111"/>
      <c r="AC75" s="111"/>
      <c r="AD75" s="111"/>
      <c r="AE75" s="115"/>
      <c r="AF75" s="112"/>
      <c r="AG75" s="115"/>
      <c r="AH75" s="115"/>
    </row>
    <row r="76" spans="1:34" s="109" customFormat="1" ht="13.2" customHeight="1" x14ac:dyDescent="0.25">
      <c r="A76" s="79"/>
      <c r="C76" s="113"/>
      <c r="D76" s="113"/>
      <c r="X76" s="114"/>
      <c r="Y76" s="32">
        <f>A$75</f>
        <v>6</v>
      </c>
      <c r="Z76" s="110"/>
      <c r="AA76" s="111"/>
      <c r="AB76" s="111"/>
      <c r="AC76" s="111"/>
      <c r="AD76" s="111"/>
      <c r="AE76" s="115"/>
      <c r="AF76" s="112"/>
      <c r="AG76" s="115"/>
      <c r="AH76" s="115"/>
    </row>
    <row r="77" spans="1:34" s="109" customFormat="1" ht="13.2" customHeight="1" x14ac:dyDescent="0.25">
      <c r="A77" s="116"/>
      <c r="C77" s="113"/>
      <c r="D77" s="113"/>
      <c r="Y77" s="111"/>
      <c r="Z77" s="110"/>
      <c r="AA77" s="111"/>
      <c r="AB77" s="111"/>
      <c r="AC77" s="111"/>
      <c r="AD77" s="111"/>
      <c r="AE77" s="115"/>
      <c r="AF77" s="112"/>
      <c r="AG77" s="115"/>
      <c r="AH77" s="115"/>
    </row>
    <row r="78" spans="1:34" s="109" customFormat="1" ht="13.2" customHeight="1" x14ac:dyDescent="0.25">
      <c r="A78" s="116"/>
      <c r="C78" s="113"/>
      <c r="D78" s="113"/>
      <c r="X78" s="117"/>
      <c r="Y78" s="111"/>
      <c r="Z78" s="110"/>
      <c r="AA78" s="111"/>
      <c r="AB78" s="111"/>
      <c r="AC78" s="111"/>
      <c r="AD78" s="111"/>
      <c r="AE78" s="115"/>
      <c r="AF78" s="112"/>
      <c r="AG78" s="115"/>
      <c r="AH78" s="115"/>
    </row>
    <row r="79" spans="1:34" s="109" customFormat="1" ht="13.2" customHeight="1" x14ac:dyDescent="0.25">
      <c r="A79" s="116"/>
      <c r="C79" s="113"/>
      <c r="D79" s="113"/>
      <c r="X79" s="118"/>
      <c r="Y79" s="111"/>
      <c r="Z79" s="110"/>
      <c r="AA79" s="111"/>
      <c r="AB79" s="111"/>
      <c r="AC79" s="111"/>
      <c r="AD79" s="111"/>
      <c r="AE79" s="115"/>
      <c r="AF79" s="112"/>
      <c r="AG79" s="115"/>
      <c r="AH79" s="115"/>
    </row>
    <row r="80" spans="1:34" x14ac:dyDescent="0.25">
      <c r="X80" s="32"/>
      <c r="Y80" s="82"/>
      <c r="Z80" s="82"/>
      <c r="AA80" s="119"/>
      <c r="AB80" s="119"/>
      <c r="AC80" s="119"/>
      <c r="AD80" s="119"/>
      <c r="AE80" s="82"/>
      <c r="AF80" s="82"/>
      <c r="AG80" s="82"/>
      <c r="AH80" s="82"/>
    </row>
    <row r="81" spans="24:34" x14ac:dyDescent="0.25">
      <c r="X81" s="118"/>
      <c r="Y81" s="111"/>
      <c r="Z81" s="110"/>
      <c r="AA81" s="119"/>
      <c r="AB81" s="119"/>
      <c r="AC81" s="119"/>
      <c r="AD81" s="119"/>
      <c r="AE81" s="82"/>
      <c r="AF81" s="112"/>
      <c r="AG81" s="82"/>
      <c r="AH81" s="82"/>
    </row>
    <row r="82" spans="24:34" x14ac:dyDescent="0.25">
      <c r="Y82" s="82"/>
      <c r="Z82" s="82"/>
      <c r="AA82" s="119"/>
      <c r="AB82" s="119"/>
      <c r="AC82" s="119"/>
      <c r="AD82" s="119"/>
      <c r="AE82" s="82"/>
      <c r="AF82" s="82"/>
      <c r="AG82" s="82"/>
      <c r="AH82" s="82"/>
    </row>
    <row r="83" spans="24:34" x14ac:dyDescent="0.25">
      <c r="Y83" s="82"/>
      <c r="Z83" s="82"/>
      <c r="AA83" s="119"/>
      <c r="AB83" s="119"/>
      <c r="AC83" s="119"/>
      <c r="AD83" s="119"/>
      <c r="AE83" s="82"/>
      <c r="AF83" s="82"/>
      <c r="AG83" s="82"/>
      <c r="AH83" s="82"/>
    </row>
    <row r="84" spans="24:34" x14ac:dyDescent="0.25">
      <c r="Y84" s="82"/>
      <c r="Z84" s="82"/>
      <c r="AA84" s="119"/>
      <c r="AB84" s="119"/>
      <c r="AC84" s="119"/>
      <c r="AD84" s="119"/>
      <c r="AE84" s="82"/>
      <c r="AF84" s="82"/>
      <c r="AG84" s="82"/>
      <c r="AH84" s="82"/>
    </row>
    <row r="85" spans="24:34" x14ac:dyDescent="0.25">
      <c r="Y85" s="82"/>
      <c r="Z85" s="82"/>
      <c r="AA85" s="119"/>
      <c r="AB85" s="119"/>
      <c r="AC85" s="119"/>
      <c r="AD85" s="119"/>
      <c r="AE85" s="82"/>
      <c r="AF85" s="82"/>
      <c r="AG85" s="82"/>
      <c r="AH85" s="82"/>
    </row>
    <row r="86" spans="24:34" x14ac:dyDescent="0.25">
      <c r="Y86" s="82"/>
      <c r="Z86" s="82"/>
      <c r="AA86" s="119"/>
      <c r="AB86" s="119"/>
      <c r="AC86" s="119"/>
      <c r="AD86" s="119"/>
      <c r="AE86" s="82"/>
      <c r="AF86" s="82"/>
      <c r="AG86" s="82"/>
      <c r="AH86" s="82"/>
    </row>
    <row r="87" spans="24:34" x14ac:dyDescent="0.25">
      <c r="Y87" s="82"/>
      <c r="Z87" s="82"/>
      <c r="AA87" s="119"/>
      <c r="AB87" s="119"/>
      <c r="AC87" s="119"/>
      <c r="AD87" s="119"/>
      <c r="AE87" s="82"/>
      <c r="AF87" s="82"/>
      <c r="AG87" s="82"/>
      <c r="AH87" s="82"/>
    </row>
    <row r="88" spans="24:34" x14ac:dyDescent="0.25">
      <c r="Y88" s="82"/>
      <c r="Z88" s="82"/>
      <c r="AA88" s="119"/>
      <c r="AB88" s="119"/>
      <c r="AC88" s="119"/>
      <c r="AD88" s="119"/>
      <c r="AE88" s="82"/>
      <c r="AF88" s="82"/>
      <c r="AG88" s="82"/>
      <c r="AH88" s="82"/>
    </row>
    <row r="89" spans="24:34" x14ac:dyDescent="0.25">
      <c r="Y89" s="82"/>
      <c r="Z89" s="82"/>
      <c r="AA89" s="119"/>
      <c r="AB89" s="119"/>
      <c r="AC89" s="119"/>
      <c r="AD89" s="119"/>
      <c r="AE89" s="82"/>
      <c r="AF89" s="82"/>
      <c r="AG89" s="82"/>
      <c r="AH89" s="82"/>
    </row>
    <row r="90" spans="24:34" x14ac:dyDescent="0.25">
      <c r="Y90" s="82"/>
      <c r="Z90" s="82"/>
      <c r="AA90" s="119"/>
      <c r="AB90" s="119"/>
      <c r="AC90" s="119"/>
      <c r="AD90" s="119"/>
      <c r="AE90" s="82"/>
      <c r="AF90" s="82"/>
      <c r="AG90" s="82"/>
      <c r="AH90" s="82"/>
    </row>
    <row r="91" spans="24:34" x14ac:dyDescent="0.25">
      <c r="Y91" s="82"/>
      <c r="Z91" s="82"/>
      <c r="AA91" s="119"/>
      <c r="AB91" s="119"/>
      <c r="AC91" s="119"/>
      <c r="AD91" s="119"/>
      <c r="AE91" s="82"/>
      <c r="AF91" s="82"/>
      <c r="AG91" s="82"/>
      <c r="AH91" s="82"/>
    </row>
    <row r="92" spans="24:34" ht="12.75" customHeight="1" x14ac:dyDescent="0.25">
      <c r="Y92" s="82"/>
      <c r="Z92" s="82"/>
      <c r="AA92" s="119"/>
      <c r="AB92" s="119"/>
      <c r="AC92" s="119"/>
      <c r="AD92" s="119"/>
      <c r="AE92" s="82"/>
      <c r="AF92" s="82"/>
      <c r="AG92" s="82"/>
      <c r="AH92" s="82"/>
    </row>
    <row r="93" spans="24:34" ht="12.75" customHeight="1" x14ac:dyDescent="0.25">
      <c r="Y93" s="82"/>
      <c r="Z93" s="82"/>
      <c r="AA93" s="119"/>
      <c r="AB93" s="119"/>
      <c r="AC93" s="119"/>
      <c r="AD93" s="119"/>
      <c r="AE93" s="82"/>
      <c r="AF93" s="82"/>
      <c r="AG93" s="82"/>
      <c r="AH93" s="82"/>
    </row>
    <row r="94" spans="24:34" ht="12.75" customHeight="1" x14ac:dyDescent="0.25">
      <c r="Y94" s="82"/>
      <c r="Z94" s="82"/>
      <c r="AA94" s="119"/>
      <c r="AB94" s="119"/>
      <c r="AC94" s="119"/>
      <c r="AD94" s="119"/>
      <c r="AE94" s="82"/>
      <c r="AF94" s="82"/>
      <c r="AG94" s="82"/>
      <c r="AH94" s="82"/>
    </row>
    <row r="95" spans="24:34" ht="12.75" customHeight="1" x14ac:dyDescent="0.25">
      <c r="Y95" s="82"/>
      <c r="Z95" s="82"/>
      <c r="AA95" s="119"/>
      <c r="AB95" s="119"/>
      <c r="AC95" s="119"/>
      <c r="AD95" s="119"/>
      <c r="AE95" s="82"/>
      <c r="AF95" s="82"/>
      <c r="AG95" s="82"/>
      <c r="AH95" s="82"/>
    </row>
  </sheetData>
  <mergeCells count="22">
    <mergeCell ref="T11:T12"/>
    <mergeCell ref="U11:U12"/>
    <mergeCell ref="A9:B9"/>
    <mergeCell ref="C11:C12"/>
    <mergeCell ref="A10:B10"/>
    <mergeCell ref="A11:A12"/>
    <mergeCell ref="B11:B12"/>
    <mergeCell ref="A1:W1"/>
    <mergeCell ref="A2:W2"/>
    <mergeCell ref="A3:W3"/>
    <mergeCell ref="A5:W5"/>
    <mergeCell ref="A4:W4"/>
    <mergeCell ref="A6:W6"/>
    <mergeCell ref="A7:W7"/>
    <mergeCell ref="A8:W8"/>
    <mergeCell ref="E11:E12"/>
    <mergeCell ref="W11:W12"/>
    <mergeCell ref="D11:D12"/>
    <mergeCell ref="F11:F12"/>
    <mergeCell ref="N11:S11"/>
    <mergeCell ref="V11:V12"/>
    <mergeCell ref="G11:G12"/>
  </mergeCells>
  <phoneticPr fontId="1" type="noConversion"/>
  <printOptions horizontalCentered="1"/>
  <pageMargins left="0.19685039370078741" right="0.19685039370078741" top="0.78740157480314965" bottom="0.19685039370078741" header="0.51181102362204722" footer="0.51181102362204722"/>
  <pageSetup paperSize="9" scale="73" orientation="landscape" horizontalDpi="300" verticalDpi="300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indexed="40"/>
  </sheetPr>
  <dimension ref="A1:AG95"/>
  <sheetViews>
    <sheetView view="pageBreakPreview" zoomScale="70" zoomScaleNormal="85" zoomScaleSheetLayoutView="70" workbookViewId="0">
      <selection activeCell="A10" sqref="A10:B10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8.6640625" style="12" customWidth="1"/>
    <col min="4" max="4" width="6.88671875" style="12" customWidth="1"/>
    <col min="5" max="5" width="28.6640625" style="8" customWidth="1"/>
    <col min="6" max="6" width="6.6640625" style="8" hidden="1" customWidth="1"/>
    <col min="7" max="7" width="30" style="8" customWidth="1"/>
    <col min="8" max="13" width="10.109375" style="8" hidden="1" customWidth="1" outlineLevel="1"/>
    <col min="14" max="14" width="5.6640625" style="8" customWidth="1" collapsed="1"/>
    <col min="15" max="19" width="5.6640625" style="8" customWidth="1"/>
    <col min="20" max="20" width="6.6640625" style="8" customWidth="1"/>
    <col min="21" max="21" width="10.5546875" style="8" customWidth="1"/>
    <col min="22" max="22" width="7" style="8" customWidth="1"/>
    <col min="23" max="23" width="31.44140625" style="8" customWidth="1"/>
    <col min="24" max="24" width="8" style="8" customWidth="1" outlineLevel="1"/>
    <col min="25" max="26" width="6.5546875" style="8" bestFit="1" customWidth="1" outlineLevel="1"/>
    <col min="27" max="29" width="6.5546875" style="12" bestFit="1" customWidth="1" outlineLevel="1"/>
    <col min="30" max="33" width="6.5546875" style="8" bestFit="1" customWidth="1" outlineLevel="1"/>
    <col min="34" max="16384" width="9.109375" style="8"/>
  </cols>
  <sheetData>
    <row r="1" spans="1:3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AA1" s="8"/>
      <c r="AB1" s="8"/>
      <c r="AC1" s="8"/>
    </row>
    <row r="2" spans="1:3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AA2" s="8"/>
      <c r="AB2" s="8"/>
      <c r="AC2" s="8"/>
    </row>
    <row r="3" spans="1:3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AA3" s="8"/>
      <c r="AB3" s="8"/>
      <c r="AC3" s="8"/>
    </row>
    <row r="4" spans="1:3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24"/>
      <c r="R4" s="324"/>
      <c r="S4" s="324"/>
      <c r="T4" s="324"/>
      <c r="U4" s="324"/>
      <c r="V4" s="324"/>
      <c r="W4" s="324"/>
      <c r="AA4" s="8"/>
      <c r="AB4" s="8"/>
      <c r="AC4" s="8"/>
    </row>
    <row r="5" spans="1:3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AA5" s="8"/>
      <c r="AB5" s="8"/>
      <c r="AC5" s="8"/>
    </row>
    <row r="6" spans="1:3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</row>
    <row r="7" spans="1:3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</row>
    <row r="8" spans="1:33" ht="15.6" x14ac:dyDescent="0.25">
      <c r="A8" s="332" t="s">
        <v>203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</row>
    <row r="9" spans="1:33" ht="12.75" customHeight="1" x14ac:dyDescent="0.25">
      <c r="A9" s="323" t="s">
        <v>225</v>
      </c>
      <c r="B9" s="323"/>
      <c r="D9" s="17"/>
      <c r="E9" s="67"/>
      <c r="G9" s="63"/>
      <c r="R9" s="37"/>
      <c r="U9" s="52"/>
      <c r="W9" s="20" t="str">
        <f>d_5</f>
        <v>г. Сочи, ул. Бзугу 2, ст. им. Славы Метревели</v>
      </c>
    </row>
    <row r="10" spans="1:33" ht="13.95" customHeight="1" thickBot="1" x14ac:dyDescent="0.3">
      <c r="A10" s="323" t="s">
        <v>236</v>
      </c>
      <c r="B10" s="323"/>
      <c r="D10" s="17"/>
      <c r="E10" s="67"/>
      <c r="F10" s="48"/>
      <c r="G10" s="63"/>
      <c r="H10" s="17"/>
      <c r="I10" s="17"/>
      <c r="J10" s="17"/>
      <c r="K10" s="17"/>
      <c r="L10" s="17"/>
      <c r="M10" s="17"/>
      <c r="N10" s="120"/>
      <c r="O10" s="120"/>
      <c r="P10" s="120"/>
      <c r="Q10" s="120"/>
      <c r="R10" s="120"/>
      <c r="T10" s="67" t="s">
        <v>87</v>
      </c>
      <c r="U10" s="63" t="str">
        <f>d_1</f>
        <v>28.05.2019г.</v>
      </c>
      <c r="V10" s="52">
        <v>0.35416666666666669</v>
      </c>
      <c r="W10" s="19" t="str">
        <f>d_6</f>
        <v>t° +17 вл. 91%</v>
      </c>
    </row>
    <row r="11" spans="1:33" ht="10.5" customHeight="1" thickBot="1" x14ac:dyDescent="0.3">
      <c r="A11" s="353" t="s">
        <v>25</v>
      </c>
      <c r="B11" s="342" t="s">
        <v>58</v>
      </c>
      <c r="C11" s="342" t="s">
        <v>17</v>
      </c>
      <c r="D11" s="342" t="s">
        <v>10</v>
      </c>
      <c r="E11" s="342" t="s">
        <v>90</v>
      </c>
      <c r="F11" s="346" t="s">
        <v>94</v>
      </c>
      <c r="G11" s="349" t="s">
        <v>148</v>
      </c>
      <c r="H11" s="122"/>
      <c r="I11" s="122"/>
      <c r="J11" s="122"/>
      <c r="K11" s="122"/>
      <c r="L11" s="122"/>
      <c r="M11" s="122"/>
      <c r="N11" s="355" t="s">
        <v>26</v>
      </c>
      <c r="O11" s="356"/>
      <c r="P11" s="356"/>
      <c r="Q11" s="356"/>
      <c r="R11" s="356"/>
      <c r="S11" s="357"/>
      <c r="T11" s="358" t="s">
        <v>27</v>
      </c>
      <c r="U11" s="349" t="s">
        <v>145</v>
      </c>
      <c r="V11" s="349" t="s">
        <v>13</v>
      </c>
      <c r="W11" s="344" t="s">
        <v>146</v>
      </c>
      <c r="Y11" s="21" t="s">
        <v>105</v>
      </c>
      <c r="Z11" s="21" t="s">
        <v>106</v>
      </c>
      <c r="AA11" s="21" t="s">
        <v>107</v>
      </c>
      <c r="AB11" s="21">
        <v>1</v>
      </c>
      <c r="AC11" s="21">
        <v>2</v>
      </c>
      <c r="AD11" s="21" t="s">
        <v>44</v>
      </c>
      <c r="AE11" s="21" t="s">
        <v>108</v>
      </c>
      <c r="AF11" s="21" t="s">
        <v>109</v>
      </c>
      <c r="AG11" s="21" t="s">
        <v>110</v>
      </c>
    </row>
    <row r="12" spans="1:33" ht="20.25" customHeight="1" thickBot="1" x14ac:dyDescent="0.3">
      <c r="A12" s="354"/>
      <c r="B12" s="343"/>
      <c r="C12" s="343"/>
      <c r="D12" s="343"/>
      <c r="E12" s="343"/>
      <c r="F12" s="347"/>
      <c r="G12" s="350"/>
      <c r="H12" s="123"/>
      <c r="I12" s="123"/>
      <c r="J12" s="123"/>
      <c r="K12" s="123"/>
      <c r="L12" s="123"/>
      <c r="M12" s="123"/>
      <c r="N12" s="124">
        <v>1</v>
      </c>
      <c r="O12" s="124">
        <v>2</v>
      </c>
      <c r="P12" s="124">
        <v>3</v>
      </c>
      <c r="Q12" s="125">
        <v>4</v>
      </c>
      <c r="R12" s="125">
        <v>5</v>
      </c>
      <c r="S12" s="125">
        <v>6</v>
      </c>
      <c r="T12" s="359"/>
      <c r="U12" s="350"/>
      <c r="V12" s="350"/>
      <c r="W12" s="345"/>
      <c r="Y12" s="155">
        <v>14.3</v>
      </c>
      <c r="Z12" s="155">
        <v>13.4</v>
      </c>
      <c r="AA12" s="155">
        <v>12.7</v>
      </c>
      <c r="AB12" s="155">
        <v>11.9</v>
      </c>
      <c r="AC12" s="155">
        <v>11</v>
      </c>
      <c r="AD12" s="155">
        <v>10.3</v>
      </c>
      <c r="AE12" s="155">
        <v>9.5</v>
      </c>
      <c r="AF12" s="155">
        <v>8.8000000000000007</v>
      </c>
      <c r="AG12" s="156">
        <v>8</v>
      </c>
    </row>
    <row r="13" spans="1:33" ht="13.2" customHeight="1" x14ac:dyDescent="0.25">
      <c r="A13" s="22">
        <f>RANK(T13,$T$13:$T$176,0)</f>
        <v>2</v>
      </c>
      <c r="B13" s="23" t="e">
        <f>VLOOKUP($X13,УЧАСТНИКИ!$A$2:$L$1099,3,FALSE)</f>
        <v>#N/A</v>
      </c>
      <c r="C13" s="24" t="e">
        <f>VLOOKUP($X13,УЧАСТНИКИ!$A$2:$L$1099,4,FALSE)</f>
        <v>#N/A</v>
      </c>
      <c r="D13" s="24" t="e">
        <f>VLOOKUP($X13,УЧАСТНИКИ!$A$2:$L$1099,8,FALSE)</f>
        <v>#N/A</v>
      </c>
      <c r="E13" s="23" t="e">
        <f>VLOOKUP($X13,УЧАСТНИКИ!$A$2:$L$1099,5,FALSE)</f>
        <v>#N/A</v>
      </c>
      <c r="F13" s="24" t="e">
        <f>VLOOKUP($R13,УЧАСТНИКИ!$A$2:$L$1099,7,FALSE)</f>
        <v>#N/A</v>
      </c>
      <c r="G13" s="25" t="e">
        <f>VLOOKUP($X13,УЧАСТНИКИ!$A$2:$L$1099,11,FALSE)</f>
        <v>#N/A</v>
      </c>
      <c r="H13" s="38">
        <v>759</v>
      </c>
      <c r="I13" s="38">
        <v>856</v>
      </c>
      <c r="J13" s="38">
        <v>956</v>
      </c>
      <c r="K13" s="38">
        <v>920</v>
      </c>
      <c r="L13" s="38">
        <v>121</v>
      </c>
      <c r="M13" s="121">
        <v>950</v>
      </c>
      <c r="N13" s="106">
        <f t="shared" ref="N13:S13" si="0">H13/100</f>
        <v>7.59</v>
      </c>
      <c r="O13" s="106">
        <f t="shared" si="0"/>
        <v>8.56</v>
      </c>
      <c r="P13" s="106">
        <f t="shared" si="0"/>
        <v>9.56</v>
      </c>
      <c r="Q13" s="106">
        <f t="shared" si="0"/>
        <v>9.1999999999999993</v>
      </c>
      <c r="R13" s="106">
        <f t="shared" si="0"/>
        <v>1.21</v>
      </c>
      <c r="S13" s="106">
        <f t="shared" si="0"/>
        <v>9.5</v>
      </c>
      <c r="T13" s="107">
        <f t="shared" ref="T13:T19" si="1">MAX(N13,O13,P13,Q13,R13,S13)</f>
        <v>9.56</v>
      </c>
      <c r="U13" s="27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1юн</v>
      </c>
      <c r="V13" s="25" t="e">
        <f>VLOOKUP($X13,УЧАСТНИКИ!$A$2:$L$1099,9,FALSE)</f>
        <v>#N/A</v>
      </c>
      <c r="W13" s="23" t="e">
        <f>VLOOKUP($X13,УЧАСТНИКИ!$A$2:$L$1099,10,FALSE)</f>
        <v>#N/A</v>
      </c>
      <c r="X13" s="8" t="s">
        <v>102</v>
      </c>
      <c r="Y13" s="32">
        <f>A$13</f>
        <v>2</v>
      </c>
      <c r="AB13" s="8"/>
      <c r="AC13" s="8"/>
    </row>
    <row r="14" spans="1:33" ht="13.2" customHeight="1" x14ac:dyDescent="0.25">
      <c r="A14" s="22"/>
      <c r="B14" s="23"/>
      <c r="C14" s="24"/>
      <c r="D14" s="24"/>
      <c r="E14" s="23"/>
      <c r="F14" s="24"/>
      <c r="G14" s="25"/>
      <c r="H14" s="26"/>
      <c r="I14" s="26"/>
      <c r="J14" s="26">
        <v>-12</v>
      </c>
      <c r="K14" s="26">
        <v>-1</v>
      </c>
      <c r="L14" s="26"/>
      <c r="M14" s="105"/>
      <c r="N14" s="108">
        <f t="shared" ref="N14:S14" si="2">H14/10</f>
        <v>0</v>
      </c>
      <c r="O14" s="108">
        <f t="shared" si="2"/>
        <v>0</v>
      </c>
      <c r="P14" s="108">
        <f t="shared" si="2"/>
        <v>-1.2</v>
      </c>
      <c r="Q14" s="108">
        <f t="shared" si="2"/>
        <v>-0.1</v>
      </c>
      <c r="R14" s="108">
        <f t="shared" si="2"/>
        <v>0</v>
      </c>
      <c r="S14" s="108">
        <f t="shared" si="2"/>
        <v>0</v>
      </c>
      <c r="T14" s="107"/>
      <c r="U14" s="27"/>
      <c r="V14" s="25"/>
      <c r="W14" s="23"/>
      <c r="Y14" s="32">
        <f>A$13</f>
        <v>2</v>
      </c>
      <c r="AB14" s="8"/>
      <c r="AC14" s="8"/>
    </row>
    <row r="15" spans="1:33" ht="13.2" customHeight="1" x14ac:dyDescent="0.25">
      <c r="A15" s="22">
        <f>RANK(T15,$T$13:$T$176,0)</f>
        <v>1</v>
      </c>
      <c r="B15" s="23" t="e">
        <f>VLOOKUP($X15,УЧАСТНИКИ!$A$2:$L$1099,3,FALSE)</f>
        <v>#N/A</v>
      </c>
      <c r="C15" s="24" t="e">
        <f>VLOOKUP($X15,УЧАСТНИКИ!$A$2:$L$1099,4,FALSE)</f>
        <v>#N/A</v>
      </c>
      <c r="D15" s="24" t="e">
        <f>VLOOKUP($X15,УЧАСТНИКИ!$A$2:$L$1099,8,FALSE)</f>
        <v>#N/A</v>
      </c>
      <c r="E15" s="23" t="e">
        <f>VLOOKUP($X15,УЧАСТНИКИ!$A$2:$L$1099,5,FALSE)</f>
        <v>#N/A</v>
      </c>
      <c r="F15" s="24" t="e">
        <f>VLOOKUP($R15,УЧАСТНИКИ!$A$2:$L$1099,7,FALSE)</f>
        <v>#N/A</v>
      </c>
      <c r="G15" s="25" t="e">
        <f>VLOOKUP($X15,УЧАСТНИКИ!$A$2:$L$1099,11,FALSE)</f>
        <v>#N/A</v>
      </c>
      <c r="H15" s="26"/>
      <c r="I15" s="26"/>
      <c r="J15" s="26"/>
      <c r="K15" s="26"/>
      <c r="L15" s="26"/>
      <c r="M15" s="26">
        <v>1012</v>
      </c>
      <c r="N15" s="106">
        <f t="shared" ref="N15:S29" si="3">H15/100</f>
        <v>0</v>
      </c>
      <c r="O15" s="106">
        <f t="shared" si="3"/>
        <v>0</v>
      </c>
      <c r="P15" s="106">
        <f t="shared" si="3"/>
        <v>0</v>
      </c>
      <c r="Q15" s="106">
        <f t="shared" si="3"/>
        <v>0</v>
      </c>
      <c r="R15" s="106">
        <f t="shared" si="3"/>
        <v>0</v>
      </c>
      <c r="S15" s="106">
        <f t="shared" si="3"/>
        <v>10.119999999999999</v>
      </c>
      <c r="T15" s="107">
        <f t="shared" si="1"/>
        <v>10.119999999999999</v>
      </c>
      <c r="U15" s="27" t="str">
        <f t="shared" ref="U15:U75" si="4">IF(T15&gt;=$Y$12,"МСМК",IF(T15&gt;=$Z$12,"МС",IF(T15&gt;=$AA$12,"КМС",IF(T15&gt;=$AB$12,"1",IF(T15&gt;=$AC$12,"2",IF(T15&gt;=$AD$12,"3",IF(T15&gt;=$AE$12,"1юн",IF(T15&gt;=$AF$12,"2юн",IF(T15&gt;=$AG$12,"3юн",IF(T15&lt;$AG$12,"б/р"))))))))))</f>
        <v>1юн</v>
      </c>
      <c r="V15" s="25" t="e">
        <f>VLOOKUP($X15,УЧАСТНИКИ!$A$2:$L$1099,9,FALSE)</f>
        <v>#N/A</v>
      </c>
      <c r="W15" s="23" t="e">
        <f>VLOOKUP($X15,УЧАСТНИКИ!$A$2:$L$1099,10,FALSE)</f>
        <v>#N/A</v>
      </c>
      <c r="Y15" s="32">
        <f>A$15</f>
        <v>1</v>
      </c>
      <c r="AB15" s="8"/>
      <c r="AC15" s="8"/>
    </row>
    <row r="16" spans="1:33" ht="13.2" customHeight="1" x14ac:dyDescent="0.25">
      <c r="A16" s="22"/>
      <c r="B16" s="23"/>
      <c r="C16" s="24"/>
      <c r="D16" s="24"/>
      <c r="E16" s="23"/>
      <c r="F16" s="24"/>
      <c r="G16" s="25"/>
      <c r="H16" s="26"/>
      <c r="I16" s="26"/>
      <c r="J16" s="26"/>
      <c r="K16" s="26"/>
      <c r="L16" s="26"/>
      <c r="M16" s="26"/>
      <c r="N16" s="108">
        <f t="shared" ref="N16:S16" si="5">H16/10</f>
        <v>0</v>
      </c>
      <c r="O16" s="108">
        <f t="shared" si="5"/>
        <v>0</v>
      </c>
      <c r="P16" s="108">
        <f t="shared" si="5"/>
        <v>0</v>
      </c>
      <c r="Q16" s="108">
        <f t="shared" si="5"/>
        <v>0</v>
      </c>
      <c r="R16" s="108">
        <f t="shared" si="5"/>
        <v>0</v>
      </c>
      <c r="S16" s="108">
        <f t="shared" si="5"/>
        <v>0</v>
      </c>
      <c r="T16" s="107"/>
      <c r="U16" s="27"/>
      <c r="V16" s="25"/>
      <c r="W16" s="23"/>
      <c r="Y16" s="32">
        <f>A$15</f>
        <v>1</v>
      </c>
      <c r="AB16" s="8"/>
      <c r="AC16" s="8"/>
    </row>
    <row r="17" spans="1:29" ht="13.2" customHeight="1" x14ac:dyDescent="0.25">
      <c r="A17" s="22">
        <f>RANK(T17,$T$13:$T$176,0)</f>
        <v>3</v>
      </c>
      <c r="B17" s="23" t="e">
        <f>VLOOKUP($X17,УЧАСТНИКИ!$A$2:$L$1099,3,FALSE)</f>
        <v>#N/A</v>
      </c>
      <c r="C17" s="24" t="e">
        <f>VLOOKUP($X17,УЧАСТНИКИ!$A$2:$L$1099,4,FALSE)</f>
        <v>#N/A</v>
      </c>
      <c r="D17" s="24" t="e">
        <f>VLOOKUP($X17,УЧАСТНИКИ!$A$2:$L$1099,8,FALSE)</f>
        <v>#N/A</v>
      </c>
      <c r="E17" s="23" t="e">
        <f>VLOOKUP($X17,УЧАСТНИКИ!$A$2:$L$1099,5,FALSE)</f>
        <v>#N/A</v>
      </c>
      <c r="F17" s="24" t="e">
        <f>VLOOKUP($R17,УЧАСТНИКИ!$A$2:$L$1099,7,FALSE)</f>
        <v>#N/A</v>
      </c>
      <c r="G17" s="25" t="e">
        <f>VLOOKUP($X17,УЧАСТНИКИ!$A$2:$L$1099,11,FALSE)</f>
        <v>#N/A</v>
      </c>
      <c r="H17" s="26"/>
      <c r="I17" s="26"/>
      <c r="J17" s="26"/>
      <c r="K17" s="26"/>
      <c r="L17" s="26"/>
      <c r="M17" s="26"/>
      <c r="N17" s="106">
        <f t="shared" si="3"/>
        <v>0</v>
      </c>
      <c r="O17" s="106">
        <f t="shared" si="3"/>
        <v>0</v>
      </c>
      <c r="P17" s="106">
        <f t="shared" si="3"/>
        <v>0</v>
      </c>
      <c r="Q17" s="106">
        <f t="shared" si="3"/>
        <v>0</v>
      </c>
      <c r="R17" s="106">
        <f t="shared" si="3"/>
        <v>0</v>
      </c>
      <c r="S17" s="106">
        <f t="shared" si="3"/>
        <v>0</v>
      </c>
      <c r="T17" s="107">
        <f t="shared" si="1"/>
        <v>0</v>
      </c>
      <c r="U17" s="27" t="str">
        <f t="shared" si="4"/>
        <v>б/р</v>
      </c>
      <c r="V17" s="25" t="e">
        <f>VLOOKUP($X17,УЧАСТНИКИ!$A$2:$L$1099,9,FALSE)</f>
        <v>#N/A</v>
      </c>
      <c r="W17" s="23" t="e">
        <f>VLOOKUP($X17,УЧАСТНИКИ!$A$2:$L$1099,10,FALSE)</f>
        <v>#N/A</v>
      </c>
      <c r="Y17" s="32">
        <f>A$17</f>
        <v>3</v>
      </c>
      <c r="AB17" s="8"/>
      <c r="AC17" s="8"/>
    </row>
    <row r="18" spans="1:29" ht="13.2" customHeight="1" x14ac:dyDescent="0.25">
      <c r="A18" s="22"/>
      <c r="B18" s="23"/>
      <c r="C18" s="24"/>
      <c r="D18" s="24"/>
      <c r="E18" s="23"/>
      <c r="F18" s="24"/>
      <c r="G18" s="25"/>
      <c r="H18" s="26"/>
      <c r="I18" s="26"/>
      <c r="J18" s="26"/>
      <c r="K18" s="26"/>
      <c r="L18" s="26"/>
      <c r="M18" s="26"/>
      <c r="N18" s="108">
        <f t="shared" ref="N18:S18" si="6">H18/10</f>
        <v>0</v>
      </c>
      <c r="O18" s="108">
        <f t="shared" si="6"/>
        <v>0</v>
      </c>
      <c r="P18" s="108">
        <f t="shared" si="6"/>
        <v>0</v>
      </c>
      <c r="Q18" s="108">
        <f t="shared" si="6"/>
        <v>0</v>
      </c>
      <c r="R18" s="108">
        <f t="shared" si="6"/>
        <v>0</v>
      </c>
      <c r="S18" s="108">
        <f t="shared" si="6"/>
        <v>0</v>
      </c>
      <c r="T18" s="107"/>
      <c r="U18" s="27"/>
      <c r="V18" s="25"/>
      <c r="W18" s="23"/>
      <c r="Y18" s="32">
        <f>A$17</f>
        <v>3</v>
      </c>
      <c r="AB18" s="8"/>
      <c r="AC18" s="8"/>
    </row>
    <row r="19" spans="1:29" ht="13.2" customHeight="1" x14ac:dyDescent="0.25">
      <c r="A19" s="22">
        <f>RANK(T19,$T$13:$T$176,0)</f>
        <v>3</v>
      </c>
      <c r="B19" s="23" t="e">
        <f>VLOOKUP($X19,УЧАСТНИКИ!$A$2:$L$1099,3,FALSE)</f>
        <v>#N/A</v>
      </c>
      <c r="C19" s="24" t="e">
        <f>VLOOKUP($X19,УЧАСТНИКИ!$A$2:$L$1099,4,FALSE)</f>
        <v>#N/A</v>
      </c>
      <c r="D19" s="24" t="e">
        <f>VLOOKUP($X19,УЧАСТНИКИ!$A$2:$L$1099,8,FALSE)</f>
        <v>#N/A</v>
      </c>
      <c r="E19" s="23" t="e">
        <f>VLOOKUP($X19,УЧАСТНИКИ!$A$2:$L$1099,5,FALSE)</f>
        <v>#N/A</v>
      </c>
      <c r="F19" s="24" t="e">
        <f>VLOOKUP($R19,УЧАСТНИКИ!$A$2:$L$1099,7,FALSE)</f>
        <v>#N/A</v>
      </c>
      <c r="G19" s="25" t="e">
        <f>VLOOKUP($X19,УЧАСТНИКИ!$A$2:$L$1099,11,FALSE)</f>
        <v>#N/A</v>
      </c>
      <c r="H19" s="26"/>
      <c r="I19" s="26"/>
      <c r="J19" s="26"/>
      <c r="K19" s="26"/>
      <c r="L19" s="26"/>
      <c r="M19" s="26"/>
      <c r="N19" s="106">
        <f t="shared" si="3"/>
        <v>0</v>
      </c>
      <c r="O19" s="106">
        <f t="shared" si="3"/>
        <v>0</v>
      </c>
      <c r="P19" s="106">
        <f t="shared" si="3"/>
        <v>0</v>
      </c>
      <c r="Q19" s="106">
        <f t="shared" si="3"/>
        <v>0</v>
      </c>
      <c r="R19" s="106">
        <f t="shared" si="3"/>
        <v>0</v>
      </c>
      <c r="S19" s="106">
        <f t="shared" si="3"/>
        <v>0</v>
      </c>
      <c r="T19" s="107">
        <f t="shared" si="1"/>
        <v>0</v>
      </c>
      <c r="U19" s="27" t="str">
        <f t="shared" si="4"/>
        <v>б/р</v>
      </c>
      <c r="V19" s="25" t="e">
        <f>VLOOKUP($X19,УЧАСТНИКИ!$A$2:$L$1099,9,FALSE)</f>
        <v>#N/A</v>
      </c>
      <c r="W19" s="23" t="e">
        <f>VLOOKUP($X19,УЧАСТНИКИ!$A$2:$L$1099,10,FALSE)</f>
        <v>#N/A</v>
      </c>
      <c r="Y19" s="32">
        <f>A$19</f>
        <v>3</v>
      </c>
      <c r="AB19" s="8"/>
      <c r="AC19" s="8"/>
    </row>
    <row r="20" spans="1:29" ht="13.2" customHeight="1" x14ac:dyDescent="0.25">
      <c r="A20" s="22"/>
      <c r="B20" s="23"/>
      <c r="C20" s="24"/>
      <c r="D20" s="24"/>
      <c r="E20" s="23"/>
      <c r="F20" s="24"/>
      <c r="G20" s="25"/>
      <c r="H20" s="26"/>
      <c r="I20" s="26"/>
      <c r="J20" s="26"/>
      <c r="K20" s="26"/>
      <c r="L20" s="26"/>
      <c r="M20" s="26"/>
      <c r="N20" s="108">
        <f t="shared" ref="N20:S20" si="7">H20/10</f>
        <v>0</v>
      </c>
      <c r="O20" s="108">
        <f t="shared" si="7"/>
        <v>0</v>
      </c>
      <c r="P20" s="108">
        <f t="shared" si="7"/>
        <v>0</v>
      </c>
      <c r="Q20" s="108">
        <f t="shared" si="7"/>
        <v>0</v>
      </c>
      <c r="R20" s="108">
        <f t="shared" si="7"/>
        <v>0</v>
      </c>
      <c r="S20" s="108">
        <f t="shared" si="7"/>
        <v>0</v>
      </c>
      <c r="T20" s="107"/>
      <c r="U20" s="27"/>
      <c r="V20" s="25"/>
      <c r="W20" s="23"/>
      <c r="Y20" s="32">
        <f>A$19</f>
        <v>3</v>
      </c>
      <c r="AB20" s="8"/>
      <c r="AC20" s="8"/>
    </row>
    <row r="21" spans="1:29" ht="13.2" customHeight="1" x14ac:dyDescent="0.25">
      <c r="A21" s="22">
        <f>RANK(T21,$T$13:$T$176,0)</f>
        <v>3</v>
      </c>
      <c r="B21" s="23" t="e">
        <f>VLOOKUP($X21,УЧАСТНИКИ!$A$2:$L$1099,3,FALSE)</f>
        <v>#N/A</v>
      </c>
      <c r="C21" s="24" t="e">
        <f>VLOOKUP($X21,УЧАСТНИКИ!$A$2:$L$1099,4,FALSE)</f>
        <v>#N/A</v>
      </c>
      <c r="D21" s="24" t="e">
        <f>VLOOKUP($X21,УЧАСТНИКИ!$A$2:$L$1099,8,FALSE)</f>
        <v>#N/A</v>
      </c>
      <c r="E21" s="23" t="e">
        <f>VLOOKUP($X21,УЧАСТНИКИ!$A$2:$L$1099,5,FALSE)</f>
        <v>#N/A</v>
      </c>
      <c r="F21" s="24" t="e">
        <f>VLOOKUP($R21,УЧАСТНИКИ!$A$2:$L$1099,7,FALSE)</f>
        <v>#N/A</v>
      </c>
      <c r="G21" s="25" t="e">
        <f>VLOOKUP($X21,УЧАСТНИКИ!$A$2:$L$1099,11,FALSE)</f>
        <v>#N/A</v>
      </c>
      <c r="H21" s="26"/>
      <c r="I21" s="26"/>
      <c r="J21" s="26"/>
      <c r="K21" s="26"/>
      <c r="L21" s="26"/>
      <c r="M21" s="26"/>
      <c r="N21" s="106">
        <f t="shared" si="3"/>
        <v>0</v>
      </c>
      <c r="O21" s="106">
        <f t="shared" si="3"/>
        <v>0</v>
      </c>
      <c r="P21" s="106">
        <f t="shared" si="3"/>
        <v>0</v>
      </c>
      <c r="Q21" s="106">
        <f t="shared" si="3"/>
        <v>0</v>
      </c>
      <c r="R21" s="106">
        <f t="shared" si="3"/>
        <v>0</v>
      </c>
      <c r="S21" s="106">
        <f t="shared" si="3"/>
        <v>0</v>
      </c>
      <c r="T21" s="107">
        <f t="shared" ref="T21:T37" si="8">MAX(N21,O21,P21,Q21,R21,S21)</f>
        <v>0</v>
      </c>
      <c r="U21" s="27" t="str">
        <f t="shared" si="4"/>
        <v>б/р</v>
      </c>
      <c r="V21" s="25" t="e">
        <f>VLOOKUP($X21,УЧАСТНИКИ!$A$2:$L$1099,9,FALSE)</f>
        <v>#N/A</v>
      </c>
      <c r="W21" s="23" t="e">
        <f>VLOOKUP($X21,УЧАСТНИКИ!$A$2:$L$1099,10,FALSE)</f>
        <v>#N/A</v>
      </c>
      <c r="Y21" s="32">
        <f>A$21</f>
        <v>3</v>
      </c>
      <c r="AB21" s="8"/>
      <c r="AC21" s="8"/>
    </row>
    <row r="22" spans="1:29" ht="13.2" customHeight="1" x14ac:dyDescent="0.25">
      <c r="A22" s="22"/>
      <c r="B22" s="23"/>
      <c r="C22" s="24"/>
      <c r="D22" s="24"/>
      <c r="E22" s="23"/>
      <c r="F22" s="24"/>
      <c r="G22" s="25"/>
      <c r="H22" s="26"/>
      <c r="I22" s="26"/>
      <c r="J22" s="26"/>
      <c r="K22" s="26"/>
      <c r="L22" s="26"/>
      <c r="M22" s="26"/>
      <c r="N22" s="108">
        <f t="shared" ref="N22:S22" si="9">H22/10</f>
        <v>0</v>
      </c>
      <c r="O22" s="108">
        <f t="shared" si="9"/>
        <v>0</v>
      </c>
      <c r="P22" s="108">
        <f t="shared" si="9"/>
        <v>0</v>
      </c>
      <c r="Q22" s="108">
        <f t="shared" si="9"/>
        <v>0</v>
      </c>
      <c r="R22" s="108">
        <f t="shared" si="9"/>
        <v>0</v>
      </c>
      <c r="S22" s="108">
        <f t="shared" si="9"/>
        <v>0</v>
      </c>
      <c r="T22" s="107"/>
      <c r="U22" s="27"/>
      <c r="V22" s="25"/>
      <c r="W22" s="23"/>
      <c r="Y22" s="32">
        <f>A$21</f>
        <v>3</v>
      </c>
      <c r="AB22" s="8"/>
      <c r="AC22" s="8"/>
    </row>
    <row r="23" spans="1:29" ht="13.2" customHeight="1" x14ac:dyDescent="0.25">
      <c r="A23" s="22">
        <f t="shared" ref="A23:A75" si="10">RANK(T23,$T$13:$T$176,0)</f>
        <v>3</v>
      </c>
      <c r="B23" s="23" t="e">
        <f>VLOOKUP($X23,УЧАСТНИКИ!$A$2:$L$1099,3,FALSE)</f>
        <v>#N/A</v>
      </c>
      <c r="C23" s="24" t="e">
        <f>VLOOKUP($X23,УЧАСТНИКИ!$A$2:$L$1099,4,FALSE)</f>
        <v>#N/A</v>
      </c>
      <c r="D23" s="24" t="e">
        <f>VLOOKUP($X23,УЧАСТНИКИ!$A$2:$L$1099,8,FALSE)</f>
        <v>#N/A</v>
      </c>
      <c r="E23" s="23" t="e">
        <f>VLOOKUP($X23,УЧАСТНИКИ!$A$2:$L$1099,5,FALSE)</f>
        <v>#N/A</v>
      </c>
      <c r="F23" s="24" t="e">
        <f>VLOOKUP($R23,УЧАСТНИКИ!$A$2:$L$1099,7,FALSE)</f>
        <v>#N/A</v>
      </c>
      <c r="G23" s="25" t="e">
        <f>VLOOKUP($X23,УЧАСТНИКИ!$A$2:$L$1099,11,FALSE)</f>
        <v>#N/A</v>
      </c>
      <c r="H23" s="26"/>
      <c r="I23" s="26"/>
      <c r="J23" s="26"/>
      <c r="K23" s="26"/>
      <c r="L23" s="26"/>
      <c r="M23" s="26"/>
      <c r="N23" s="106">
        <f t="shared" si="3"/>
        <v>0</v>
      </c>
      <c r="O23" s="106">
        <f t="shared" si="3"/>
        <v>0</v>
      </c>
      <c r="P23" s="106">
        <f t="shared" si="3"/>
        <v>0</v>
      </c>
      <c r="Q23" s="106">
        <f t="shared" si="3"/>
        <v>0</v>
      </c>
      <c r="R23" s="106">
        <f t="shared" si="3"/>
        <v>0</v>
      </c>
      <c r="S23" s="106">
        <f t="shared" si="3"/>
        <v>0</v>
      </c>
      <c r="T23" s="107">
        <f t="shared" si="8"/>
        <v>0</v>
      </c>
      <c r="U23" s="27" t="str">
        <f t="shared" si="4"/>
        <v>б/р</v>
      </c>
      <c r="V23" s="25" t="e">
        <f>VLOOKUP($X23,УЧАСТНИКИ!$A$2:$L$1099,9,FALSE)</f>
        <v>#N/A</v>
      </c>
      <c r="W23" s="23" t="e">
        <f>VLOOKUP($X23,УЧАСТНИКИ!$A$2:$L$1099,10,FALSE)</f>
        <v>#N/A</v>
      </c>
      <c r="Y23" s="32">
        <f>A$23</f>
        <v>3</v>
      </c>
      <c r="AB23" s="8"/>
      <c r="AC23" s="8"/>
    </row>
    <row r="24" spans="1:29" ht="13.2" customHeight="1" x14ac:dyDescent="0.25">
      <c r="A24" s="22"/>
      <c r="B24" s="23"/>
      <c r="C24" s="24"/>
      <c r="D24" s="24"/>
      <c r="E24" s="23"/>
      <c r="F24" s="24"/>
      <c r="G24" s="25"/>
      <c r="H24" s="26"/>
      <c r="I24" s="26"/>
      <c r="J24" s="26"/>
      <c r="K24" s="26"/>
      <c r="L24" s="26"/>
      <c r="M24" s="26"/>
      <c r="N24" s="108">
        <f t="shared" ref="N24:S24" si="11">H24/10</f>
        <v>0</v>
      </c>
      <c r="O24" s="108">
        <f t="shared" si="11"/>
        <v>0</v>
      </c>
      <c r="P24" s="108">
        <f t="shared" si="11"/>
        <v>0</v>
      </c>
      <c r="Q24" s="108">
        <f t="shared" si="11"/>
        <v>0</v>
      </c>
      <c r="R24" s="108">
        <f t="shared" si="11"/>
        <v>0</v>
      </c>
      <c r="S24" s="108">
        <f t="shared" si="11"/>
        <v>0</v>
      </c>
      <c r="T24" s="107"/>
      <c r="U24" s="27"/>
      <c r="V24" s="25"/>
      <c r="W24" s="23"/>
      <c r="Y24" s="32">
        <f>A$23</f>
        <v>3</v>
      </c>
      <c r="AB24" s="8"/>
      <c r="AC24" s="8"/>
    </row>
    <row r="25" spans="1:29" ht="13.2" customHeight="1" x14ac:dyDescent="0.25">
      <c r="A25" s="22">
        <f t="shared" si="10"/>
        <v>3</v>
      </c>
      <c r="B25" s="23" t="e">
        <f>VLOOKUP($X25,УЧАСТНИКИ!$A$2:$L$1099,3,FALSE)</f>
        <v>#N/A</v>
      </c>
      <c r="C25" s="24" t="e">
        <f>VLOOKUP($X25,УЧАСТНИКИ!$A$2:$L$1099,4,FALSE)</f>
        <v>#N/A</v>
      </c>
      <c r="D25" s="24" t="e">
        <f>VLOOKUP($X25,УЧАСТНИКИ!$A$2:$L$1099,8,FALSE)</f>
        <v>#N/A</v>
      </c>
      <c r="E25" s="23" t="e">
        <f>VLOOKUP($X25,УЧАСТНИКИ!$A$2:$L$1099,5,FALSE)</f>
        <v>#N/A</v>
      </c>
      <c r="F25" s="24" t="e">
        <f>VLOOKUP($R25,УЧАСТНИКИ!$A$2:$L$1099,7,FALSE)</f>
        <v>#N/A</v>
      </c>
      <c r="G25" s="25" t="e">
        <f>VLOOKUP($X25,УЧАСТНИКИ!$A$2:$L$1099,11,FALSE)</f>
        <v>#N/A</v>
      </c>
      <c r="H25" s="26"/>
      <c r="I25" s="26"/>
      <c r="J25" s="26"/>
      <c r="K25" s="26"/>
      <c r="L25" s="26"/>
      <c r="M25" s="26"/>
      <c r="N25" s="106">
        <f t="shared" si="3"/>
        <v>0</v>
      </c>
      <c r="O25" s="106">
        <f t="shared" si="3"/>
        <v>0</v>
      </c>
      <c r="P25" s="106">
        <f t="shared" si="3"/>
        <v>0</v>
      </c>
      <c r="Q25" s="106">
        <f t="shared" si="3"/>
        <v>0</v>
      </c>
      <c r="R25" s="106">
        <f t="shared" si="3"/>
        <v>0</v>
      </c>
      <c r="S25" s="106">
        <f t="shared" si="3"/>
        <v>0</v>
      </c>
      <c r="T25" s="107">
        <f t="shared" si="8"/>
        <v>0</v>
      </c>
      <c r="U25" s="27" t="str">
        <f t="shared" si="4"/>
        <v>б/р</v>
      </c>
      <c r="V25" s="25" t="e">
        <f>VLOOKUP($X25,УЧАСТНИКИ!$A$2:$L$1099,9,FALSE)</f>
        <v>#N/A</v>
      </c>
      <c r="W25" s="23" t="e">
        <f>VLOOKUP($X25,УЧАСТНИКИ!$A$2:$L$1099,10,FALSE)</f>
        <v>#N/A</v>
      </c>
      <c r="Y25" s="32">
        <f>A$25</f>
        <v>3</v>
      </c>
      <c r="AB25" s="8"/>
      <c r="AC25" s="8"/>
    </row>
    <row r="26" spans="1:29" ht="13.2" customHeight="1" x14ac:dyDescent="0.25">
      <c r="A26" s="22"/>
      <c r="B26" s="23"/>
      <c r="C26" s="24"/>
      <c r="D26" s="24"/>
      <c r="E26" s="23"/>
      <c r="F26" s="24"/>
      <c r="G26" s="25"/>
      <c r="H26" s="26"/>
      <c r="I26" s="26"/>
      <c r="J26" s="26"/>
      <c r="K26" s="26"/>
      <c r="L26" s="26"/>
      <c r="M26" s="26"/>
      <c r="N26" s="108">
        <f t="shared" ref="N26:S26" si="12">H26/10</f>
        <v>0</v>
      </c>
      <c r="O26" s="108">
        <f t="shared" si="12"/>
        <v>0</v>
      </c>
      <c r="P26" s="108">
        <f t="shared" si="12"/>
        <v>0</v>
      </c>
      <c r="Q26" s="108">
        <f t="shared" si="12"/>
        <v>0</v>
      </c>
      <c r="R26" s="108">
        <f t="shared" si="12"/>
        <v>0</v>
      </c>
      <c r="S26" s="108">
        <f t="shared" si="12"/>
        <v>0</v>
      </c>
      <c r="T26" s="107"/>
      <c r="U26" s="27"/>
      <c r="V26" s="25"/>
      <c r="W26" s="23"/>
      <c r="Y26" s="32">
        <f>A$25</f>
        <v>3</v>
      </c>
      <c r="AB26" s="8"/>
      <c r="AC26" s="8"/>
    </row>
    <row r="27" spans="1:29" ht="13.2" customHeight="1" x14ac:dyDescent="0.25">
      <c r="A27" s="22">
        <f t="shared" si="10"/>
        <v>3</v>
      </c>
      <c r="B27" s="23" t="e">
        <f>VLOOKUP($X27,УЧАСТНИКИ!$A$2:$L$1099,3,FALSE)</f>
        <v>#N/A</v>
      </c>
      <c r="C27" s="24" t="e">
        <f>VLOOKUP($X27,УЧАСТНИКИ!$A$2:$L$1099,4,FALSE)</f>
        <v>#N/A</v>
      </c>
      <c r="D27" s="24" t="e">
        <f>VLOOKUP($X27,УЧАСТНИКИ!$A$2:$L$1099,8,FALSE)</f>
        <v>#N/A</v>
      </c>
      <c r="E27" s="23" t="e">
        <f>VLOOKUP($X27,УЧАСТНИКИ!$A$2:$L$1099,5,FALSE)</f>
        <v>#N/A</v>
      </c>
      <c r="F27" s="24" t="e">
        <f>VLOOKUP($R27,УЧАСТНИКИ!$A$2:$L$1099,7,FALSE)</f>
        <v>#N/A</v>
      </c>
      <c r="G27" s="25" t="e">
        <f>VLOOKUP($X27,УЧАСТНИКИ!$A$2:$L$1099,11,FALSE)</f>
        <v>#N/A</v>
      </c>
      <c r="H27" s="26"/>
      <c r="I27" s="26"/>
      <c r="J27" s="26"/>
      <c r="K27" s="26"/>
      <c r="L27" s="26"/>
      <c r="M27" s="26"/>
      <c r="N27" s="106">
        <f t="shared" si="3"/>
        <v>0</v>
      </c>
      <c r="O27" s="106">
        <f t="shared" si="3"/>
        <v>0</v>
      </c>
      <c r="P27" s="106">
        <f t="shared" si="3"/>
        <v>0</v>
      </c>
      <c r="Q27" s="106">
        <f t="shared" si="3"/>
        <v>0</v>
      </c>
      <c r="R27" s="106">
        <f t="shared" si="3"/>
        <v>0</v>
      </c>
      <c r="S27" s="106">
        <f t="shared" si="3"/>
        <v>0</v>
      </c>
      <c r="T27" s="107">
        <f t="shared" si="8"/>
        <v>0</v>
      </c>
      <c r="U27" s="27" t="str">
        <f t="shared" si="4"/>
        <v>б/р</v>
      </c>
      <c r="V27" s="25" t="e">
        <f>VLOOKUP($X27,УЧАСТНИКИ!$A$2:$L$1099,9,FALSE)</f>
        <v>#N/A</v>
      </c>
      <c r="W27" s="23" t="e">
        <f>VLOOKUP($X27,УЧАСТНИКИ!$A$2:$L$1099,10,FALSE)</f>
        <v>#N/A</v>
      </c>
      <c r="Y27" s="32">
        <f>A$27</f>
        <v>3</v>
      </c>
      <c r="AB27" s="8"/>
      <c r="AC27" s="8"/>
    </row>
    <row r="28" spans="1:29" ht="13.2" customHeight="1" x14ac:dyDescent="0.25">
      <c r="A28" s="22"/>
      <c r="B28" s="23"/>
      <c r="C28" s="24"/>
      <c r="D28" s="24"/>
      <c r="E28" s="23"/>
      <c r="F28" s="24"/>
      <c r="G28" s="25"/>
      <c r="H28" s="26"/>
      <c r="I28" s="26"/>
      <c r="J28" s="26"/>
      <c r="K28" s="26"/>
      <c r="L28" s="26"/>
      <c r="M28" s="26"/>
      <c r="N28" s="108">
        <f t="shared" ref="N28:S28" si="13">H28/10</f>
        <v>0</v>
      </c>
      <c r="O28" s="108">
        <f t="shared" si="13"/>
        <v>0</v>
      </c>
      <c r="P28" s="108">
        <f t="shared" si="13"/>
        <v>0</v>
      </c>
      <c r="Q28" s="108">
        <f t="shared" si="13"/>
        <v>0</v>
      </c>
      <c r="R28" s="108">
        <f t="shared" si="13"/>
        <v>0</v>
      </c>
      <c r="S28" s="108">
        <f t="shared" si="13"/>
        <v>0</v>
      </c>
      <c r="T28" s="107"/>
      <c r="U28" s="27"/>
      <c r="V28" s="25"/>
      <c r="W28" s="23"/>
      <c r="Y28" s="32">
        <f>A$27</f>
        <v>3</v>
      </c>
      <c r="AB28" s="8"/>
      <c r="AC28" s="8"/>
    </row>
    <row r="29" spans="1:29" ht="13.2" customHeight="1" x14ac:dyDescent="0.25">
      <c r="A29" s="22">
        <f t="shared" si="10"/>
        <v>3</v>
      </c>
      <c r="B29" s="23" t="e">
        <f>VLOOKUP($X29,УЧАСТНИКИ!$A$2:$L$1099,3,FALSE)</f>
        <v>#N/A</v>
      </c>
      <c r="C29" s="24" t="e">
        <f>VLOOKUP($X29,УЧАСТНИКИ!$A$2:$L$1099,4,FALSE)</f>
        <v>#N/A</v>
      </c>
      <c r="D29" s="24" t="e">
        <f>VLOOKUP($X29,УЧАСТНИКИ!$A$2:$L$1099,8,FALSE)</f>
        <v>#N/A</v>
      </c>
      <c r="E29" s="23" t="e">
        <f>VLOOKUP($X29,УЧАСТНИКИ!$A$2:$L$1099,5,FALSE)</f>
        <v>#N/A</v>
      </c>
      <c r="F29" s="24" t="e">
        <f>VLOOKUP($R29,УЧАСТНИКИ!$A$2:$L$1099,7,FALSE)</f>
        <v>#N/A</v>
      </c>
      <c r="G29" s="25" t="e">
        <f>VLOOKUP($X29,УЧАСТНИКИ!$A$2:$L$1099,11,FALSE)</f>
        <v>#N/A</v>
      </c>
      <c r="H29" s="26"/>
      <c r="I29" s="26"/>
      <c r="J29" s="26"/>
      <c r="K29" s="26"/>
      <c r="L29" s="26"/>
      <c r="M29" s="26"/>
      <c r="N29" s="106">
        <f t="shared" si="3"/>
        <v>0</v>
      </c>
      <c r="O29" s="106">
        <f t="shared" si="3"/>
        <v>0</v>
      </c>
      <c r="P29" s="106">
        <f t="shared" si="3"/>
        <v>0</v>
      </c>
      <c r="Q29" s="106">
        <f t="shared" si="3"/>
        <v>0</v>
      </c>
      <c r="R29" s="106">
        <f t="shared" si="3"/>
        <v>0</v>
      </c>
      <c r="S29" s="106">
        <f t="shared" si="3"/>
        <v>0</v>
      </c>
      <c r="T29" s="107">
        <f t="shared" si="8"/>
        <v>0</v>
      </c>
      <c r="U29" s="27" t="str">
        <f t="shared" si="4"/>
        <v>б/р</v>
      </c>
      <c r="V29" s="25" t="e">
        <f>VLOOKUP($X29,УЧАСТНИКИ!$A$2:$L$1099,9,FALSE)</f>
        <v>#N/A</v>
      </c>
      <c r="W29" s="23" t="e">
        <f>VLOOKUP($X29,УЧАСТНИКИ!$A$2:$L$1099,10,FALSE)</f>
        <v>#N/A</v>
      </c>
      <c r="Y29" s="32">
        <f>A$29</f>
        <v>3</v>
      </c>
      <c r="AB29" s="8"/>
      <c r="AC29" s="8"/>
    </row>
    <row r="30" spans="1:29" ht="13.2" customHeight="1" x14ac:dyDescent="0.25">
      <c r="A30" s="22"/>
      <c r="B30" s="23"/>
      <c r="C30" s="24"/>
      <c r="D30" s="24"/>
      <c r="E30" s="23"/>
      <c r="F30" s="24"/>
      <c r="G30" s="25"/>
      <c r="H30" s="26"/>
      <c r="I30" s="26"/>
      <c r="J30" s="26"/>
      <c r="K30" s="26"/>
      <c r="L30" s="26"/>
      <c r="M30" s="26"/>
      <c r="N30" s="108">
        <f t="shared" ref="N30:S30" si="14">H30/10</f>
        <v>0</v>
      </c>
      <c r="O30" s="108">
        <f t="shared" si="14"/>
        <v>0</v>
      </c>
      <c r="P30" s="108">
        <f t="shared" si="14"/>
        <v>0</v>
      </c>
      <c r="Q30" s="108">
        <f t="shared" si="14"/>
        <v>0</v>
      </c>
      <c r="R30" s="108">
        <f t="shared" si="14"/>
        <v>0</v>
      </c>
      <c r="S30" s="108">
        <f t="shared" si="14"/>
        <v>0</v>
      </c>
      <c r="T30" s="107"/>
      <c r="U30" s="27"/>
      <c r="V30" s="25"/>
      <c r="W30" s="23"/>
      <c r="Y30" s="32">
        <f>A$29</f>
        <v>3</v>
      </c>
      <c r="AB30" s="8"/>
      <c r="AC30" s="8"/>
    </row>
    <row r="31" spans="1:29" ht="13.2" customHeight="1" x14ac:dyDescent="0.25">
      <c r="A31" s="22">
        <f t="shared" si="10"/>
        <v>3</v>
      </c>
      <c r="B31" s="23" t="e">
        <f>VLOOKUP($X31,УЧАСТНИКИ!$A$2:$L$1099,3,FALSE)</f>
        <v>#N/A</v>
      </c>
      <c r="C31" s="24" t="e">
        <f>VLOOKUP($X31,УЧАСТНИКИ!$A$2:$L$1099,4,FALSE)</f>
        <v>#N/A</v>
      </c>
      <c r="D31" s="24" t="e">
        <f>VLOOKUP($X31,УЧАСТНИКИ!$A$2:$L$1099,8,FALSE)</f>
        <v>#N/A</v>
      </c>
      <c r="E31" s="23" t="e">
        <f>VLOOKUP($X31,УЧАСТНИКИ!$A$2:$L$1099,5,FALSE)</f>
        <v>#N/A</v>
      </c>
      <c r="F31" s="24" t="e">
        <f>VLOOKUP($R31,УЧАСТНИКИ!$A$2:$L$1099,7,FALSE)</f>
        <v>#N/A</v>
      </c>
      <c r="G31" s="25" t="e">
        <f>VLOOKUP($X31,УЧАСТНИКИ!$A$2:$L$1099,11,FALSE)</f>
        <v>#N/A</v>
      </c>
      <c r="H31" s="26"/>
      <c r="I31" s="26"/>
      <c r="J31" s="26"/>
      <c r="K31" s="26"/>
      <c r="L31" s="26"/>
      <c r="M31" s="105"/>
      <c r="N31" s="106">
        <f t="shared" ref="N31:S31" si="15">H31/100</f>
        <v>0</v>
      </c>
      <c r="O31" s="106">
        <f t="shared" si="15"/>
        <v>0</v>
      </c>
      <c r="P31" s="106">
        <f t="shared" si="15"/>
        <v>0</v>
      </c>
      <c r="Q31" s="106">
        <f t="shared" si="15"/>
        <v>0</v>
      </c>
      <c r="R31" s="106">
        <f t="shared" si="15"/>
        <v>0</v>
      </c>
      <c r="S31" s="106">
        <f t="shared" si="15"/>
        <v>0</v>
      </c>
      <c r="T31" s="107">
        <f t="shared" si="8"/>
        <v>0</v>
      </c>
      <c r="U31" s="27" t="str">
        <f t="shared" si="4"/>
        <v>б/р</v>
      </c>
      <c r="V31" s="25" t="e">
        <f>VLOOKUP($X31,УЧАСТНИКИ!$A$2:$L$1099,9,FALSE)</f>
        <v>#N/A</v>
      </c>
      <c r="W31" s="23" t="e">
        <f>VLOOKUP($X31,УЧАСТНИКИ!$A$2:$L$1099,10,FALSE)</f>
        <v>#N/A</v>
      </c>
      <c r="Y31" s="32">
        <f>A$31</f>
        <v>3</v>
      </c>
      <c r="AB31" s="8"/>
      <c r="AC31" s="8"/>
    </row>
    <row r="32" spans="1:29" ht="13.2" customHeight="1" x14ac:dyDescent="0.25">
      <c r="A32" s="22"/>
      <c r="B32" s="23"/>
      <c r="C32" s="24"/>
      <c r="D32" s="24"/>
      <c r="E32" s="23"/>
      <c r="F32" s="24"/>
      <c r="G32" s="25"/>
      <c r="H32" s="26"/>
      <c r="I32" s="26"/>
      <c r="J32" s="26"/>
      <c r="K32" s="26"/>
      <c r="L32" s="26"/>
      <c r="M32" s="105"/>
      <c r="N32" s="108">
        <f t="shared" ref="N32:S32" si="16">H32/10</f>
        <v>0</v>
      </c>
      <c r="O32" s="108">
        <f t="shared" si="16"/>
        <v>0</v>
      </c>
      <c r="P32" s="108">
        <f t="shared" si="16"/>
        <v>0</v>
      </c>
      <c r="Q32" s="108">
        <f t="shared" si="16"/>
        <v>0</v>
      </c>
      <c r="R32" s="108">
        <f t="shared" si="16"/>
        <v>0</v>
      </c>
      <c r="S32" s="108">
        <f t="shared" si="16"/>
        <v>0</v>
      </c>
      <c r="T32" s="107"/>
      <c r="U32" s="27"/>
      <c r="V32" s="25"/>
      <c r="W32" s="23"/>
      <c r="Y32" s="32">
        <f>A$31</f>
        <v>3</v>
      </c>
      <c r="AB32" s="8"/>
      <c r="AC32" s="8"/>
    </row>
    <row r="33" spans="1:29" ht="13.2" customHeight="1" x14ac:dyDescent="0.25">
      <c r="A33" s="22">
        <f t="shared" si="10"/>
        <v>3</v>
      </c>
      <c r="B33" s="23" t="e">
        <f>VLOOKUP($X33,УЧАСТНИКИ!$A$2:$L$1099,3,FALSE)</f>
        <v>#N/A</v>
      </c>
      <c r="C33" s="24" t="e">
        <f>VLOOKUP($X33,УЧАСТНИКИ!$A$2:$L$1099,4,FALSE)</f>
        <v>#N/A</v>
      </c>
      <c r="D33" s="24" t="e">
        <f>VLOOKUP($X33,УЧАСТНИКИ!$A$2:$L$1099,8,FALSE)</f>
        <v>#N/A</v>
      </c>
      <c r="E33" s="23" t="e">
        <f>VLOOKUP($X33,УЧАСТНИКИ!$A$2:$L$1099,5,FALSE)</f>
        <v>#N/A</v>
      </c>
      <c r="F33" s="24" t="e">
        <f>VLOOKUP($R33,УЧАСТНИКИ!$A$2:$L$1099,7,FALSE)</f>
        <v>#N/A</v>
      </c>
      <c r="G33" s="25" t="e">
        <f>VLOOKUP($X33,УЧАСТНИКИ!$A$2:$L$1099,11,FALSE)</f>
        <v>#N/A</v>
      </c>
      <c r="H33" s="26"/>
      <c r="I33" s="26"/>
      <c r="J33" s="26"/>
      <c r="K33" s="26"/>
      <c r="L33" s="26"/>
      <c r="M33" s="26"/>
      <c r="N33" s="106">
        <f t="shared" ref="N33:S33" si="17">H33/100</f>
        <v>0</v>
      </c>
      <c r="O33" s="106">
        <f t="shared" si="17"/>
        <v>0</v>
      </c>
      <c r="P33" s="106">
        <f t="shared" si="17"/>
        <v>0</v>
      </c>
      <c r="Q33" s="106">
        <f t="shared" si="17"/>
        <v>0</v>
      </c>
      <c r="R33" s="106">
        <f t="shared" si="17"/>
        <v>0</v>
      </c>
      <c r="S33" s="106">
        <f t="shared" si="17"/>
        <v>0</v>
      </c>
      <c r="T33" s="107">
        <f t="shared" si="8"/>
        <v>0</v>
      </c>
      <c r="U33" s="27" t="str">
        <f t="shared" si="4"/>
        <v>б/р</v>
      </c>
      <c r="V33" s="25" t="e">
        <f>VLOOKUP($X33,УЧАСТНИКИ!$A$2:$L$1099,9,FALSE)</f>
        <v>#N/A</v>
      </c>
      <c r="W33" s="23" t="e">
        <f>VLOOKUP($X33,УЧАСТНИКИ!$A$2:$L$1099,10,FALSE)</f>
        <v>#N/A</v>
      </c>
      <c r="Y33" s="32">
        <f>A$33</f>
        <v>3</v>
      </c>
      <c r="AB33" s="8"/>
      <c r="AC33" s="8"/>
    </row>
    <row r="34" spans="1:29" ht="13.2" customHeight="1" x14ac:dyDescent="0.25">
      <c r="A34" s="22"/>
      <c r="B34" s="23"/>
      <c r="C34" s="24"/>
      <c r="D34" s="24"/>
      <c r="E34" s="23"/>
      <c r="F34" s="24"/>
      <c r="G34" s="25"/>
      <c r="H34" s="26"/>
      <c r="I34" s="26"/>
      <c r="J34" s="26"/>
      <c r="K34" s="26"/>
      <c r="L34" s="26"/>
      <c r="M34" s="26"/>
      <c r="N34" s="108">
        <f t="shared" ref="N34:S34" si="18">H34/10</f>
        <v>0</v>
      </c>
      <c r="O34" s="108">
        <f t="shared" si="18"/>
        <v>0</v>
      </c>
      <c r="P34" s="108">
        <f t="shared" si="18"/>
        <v>0</v>
      </c>
      <c r="Q34" s="108">
        <f t="shared" si="18"/>
        <v>0</v>
      </c>
      <c r="R34" s="108">
        <f t="shared" si="18"/>
        <v>0</v>
      </c>
      <c r="S34" s="108">
        <f t="shared" si="18"/>
        <v>0</v>
      </c>
      <c r="T34" s="107"/>
      <c r="U34" s="27"/>
      <c r="V34" s="25"/>
      <c r="W34" s="23"/>
      <c r="Y34" s="32">
        <f>A$33</f>
        <v>3</v>
      </c>
      <c r="AB34" s="8"/>
      <c r="AC34" s="8"/>
    </row>
    <row r="35" spans="1:29" ht="13.2" customHeight="1" x14ac:dyDescent="0.25">
      <c r="A35" s="22">
        <f t="shared" si="10"/>
        <v>3</v>
      </c>
      <c r="B35" s="23" t="e">
        <f>VLOOKUP($X35,УЧАСТНИКИ!$A$2:$L$1099,3,FALSE)</f>
        <v>#N/A</v>
      </c>
      <c r="C35" s="24" t="e">
        <f>VLOOKUP($X35,УЧАСТНИКИ!$A$2:$L$1099,4,FALSE)</f>
        <v>#N/A</v>
      </c>
      <c r="D35" s="24" t="e">
        <f>VLOOKUP($X35,УЧАСТНИКИ!$A$2:$L$1099,8,FALSE)</f>
        <v>#N/A</v>
      </c>
      <c r="E35" s="23" t="e">
        <f>VLOOKUP($X35,УЧАСТНИКИ!$A$2:$L$1099,5,FALSE)</f>
        <v>#N/A</v>
      </c>
      <c r="F35" s="24" t="e">
        <f>VLOOKUP($R35,УЧАСТНИКИ!$A$2:$L$1099,7,FALSE)</f>
        <v>#N/A</v>
      </c>
      <c r="G35" s="25" t="e">
        <f>VLOOKUP($X35,УЧАСТНИКИ!$A$2:$L$1099,11,FALSE)</f>
        <v>#N/A</v>
      </c>
      <c r="H35" s="26"/>
      <c r="I35" s="26"/>
      <c r="J35" s="26"/>
      <c r="K35" s="26"/>
      <c r="L35" s="26"/>
      <c r="M35" s="26"/>
      <c r="N35" s="106">
        <f t="shared" ref="N35:S35" si="19">H35/100</f>
        <v>0</v>
      </c>
      <c r="O35" s="106">
        <f t="shared" si="19"/>
        <v>0</v>
      </c>
      <c r="P35" s="106">
        <f t="shared" si="19"/>
        <v>0</v>
      </c>
      <c r="Q35" s="106">
        <f t="shared" si="19"/>
        <v>0</v>
      </c>
      <c r="R35" s="106">
        <f t="shared" si="19"/>
        <v>0</v>
      </c>
      <c r="S35" s="106">
        <f t="shared" si="19"/>
        <v>0</v>
      </c>
      <c r="T35" s="107">
        <f t="shared" si="8"/>
        <v>0</v>
      </c>
      <c r="U35" s="27" t="str">
        <f t="shared" si="4"/>
        <v>б/р</v>
      </c>
      <c r="V35" s="25" t="e">
        <f>VLOOKUP($X35,УЧАСТНИКИ!$A$2:$L$1099,9,FALSE)</f>
        <v>#N/A</v>
      </c>
      <c r="W35" s="23" t="e">
        <f>VLOOKUP($X35,УЧАСТНИКИ!$A$2:$L$1099,10,FALSE)</f>
        <v>#N/A</v>
      </c>
      <c r="Y35" s="32">
        <f>A$35</f>
        <v>3</v>
      </c>
      <c r="AB35" s="8"/>
      <c r="AC35" s="8"/>
    </row>
    <row r="36" spans="1:29" ht="13.2" customHeight="1" x14ac:dyDescent="0.25">
      <c r="A36" s="22"/>
      <c r="B36" s="23"/>
      <c r="C36" s="24"/>
      <c r="D36" s="24"/>
      <c r="E36" s="23"/>
      <c r="F36" s="24"/>
      <c r="G36" s="25"/>
      <c r="H36" s="26"/>
      <c r="I36" s="26"/>
      <c r="J36" s="26"/>
      <c r="K36" s="26"/>
      <c r="L36" s="26"/>
      <c r="M36" s="26"/>
      <c r="N36" s="108">
        <f t="shared" ref="N36:S36" si="20">H36/10</f>
        <v>0</v>
      </c>
      <c r="O36" s="108">
        <f t="shared" si="20"/>
        <v>0</v>
      </c>
      <c r="P36" s="108">
        <f t="shared" si="20"/>
        <v>0</v>
      </c>
      <c r="Q36" s="108">
        <f t="shared" si="20"/>
        <v>0</v>
      </c>
      <c r="R36" s="108">
        <f t="shared" si="20"/>
        <v>0</v>
      </c>
      <c r="S36" s="108">
        <f t="shared" si="20"/>
        <v>0</v>
      </c>
      <c r="T36" s="107"/>
      <c r="U36" s="27"/>
      <c r="V36" s="25"/>
      <c r="W36" s="23"/>
      <c r="Y36" s="32">
        <f>A$35</f>
        <v>3</v>
      </c>
      <c r="AB36" s="8"/>
      <c r="AC36" s="8"/>
    </row>
    <row r="37" spans="1:29" ht="13.2" customHeight="1" x14ac:dyDescent="0.25">
      <c r="A37" s="22">
        <f t="shared" si="10"/>
        <v>3</v>
      </c>
      <c r="B37" s="23" t="e">
        <f>VLOOKUP($X37,УЧАСТНИКИ!$A$2:$L$1099,3,FALSE)</f>
        <v>#N/A</v>
      </c>
      <c r="C37" s="24" t="e">
        <f>VLOOKUP($X37,УЧАСТНИКИ!$A$2:$L$1099,4,FALSE)</f>
        <v>#N/A</v>
      </c>
      <c r="D37" s="24" t="e">
        <f>VLOOKUP($X37,УЧАСТНИКИ!$A$2:$L$1099,8,FALSE)</f>
        <v>#N/A</v>
      </c>
      <c r="E37" s="23" t="e">
        <f>VLOOKUP($X37,УЧАСТНИКИ!$A$2:$L$1099,5,FALSE)</f>
        <v>#N/A</v>
      </c>
      <c r="F37" s="24" t="e">
        <f>VLOOKUP($R37,УЧАСТНИКИ!$A$2:$L$1099,7,FALSE)</f>
        <v>#N/A</v>
      </c>
      <c r="G37" s="25" t="e">
        <f>VLOOKUP($X37,УЧАСТНИКИ!$A$2:$L$1099,11,FALSE)</f>
        <v>#N/A</v>
      </c>
      <c r="H37" s="26"/>
      <c r="I37" s="26"/>
      <c r="J37" s="26"/>
      <c r="K37" s="26"/>
      <c r="L37" s="26"/>
      <c r="M37" s="26"/>
      <c r="N37" s="106">
        <f t="shared" ref="N37:S37" si="21">H37/100</f>
        <v>0</v>
      </c>
      <c r="O37" s="106">
        <f t="shared" si="21"/>
        <v>0</v>
      </c>
      <c r="P37" s="106">
        <f t="shared" si="21"/>
        <v>0</v>
      </c>
      <c r="Q37" s="106">
        <f t="shared" si="21"/>
        <v>0</v>
      </c>
      <c r="R37" s="106">
        <f t="shared" si="21"/>
        <v>0</v>
      </c>
      <c r="S37" s="106">
        <f t="shared" si="21"/>
        <v>0</v>
      </c>
      <c r="T37" s="107">
        <f t="shared" si="8"/>
        <v>0</v>
      </c>
      <c r="U37" s="27" t="str">
        <f t="shared" si="4"/>
        <v>б/р</v>
      </c>
      <c r="V37" s="25" t="e">
        <f>VLOOKUP($X37,УЧАСТНИКИ!$A$2:$L$1099,9,FALSE)</f>
        <v>#N/A</v>
      </c>
      <c r="W37" s="23" t="e">
        <f>VLOOKUP($X37,УЧАСТНИКИ!$A$2:$L$1099,10,FALSE)</f>
        <v>#N/A</v>
      </c>
      <c r="Y37" s="32">
        <f>A$37</f>
        <v>3</v>
      </c>
      <c r="AB37" s="8"/>
      <c r="AC37" s="8"/>
    </row>
    <row r="38" spans="1:29" ht="13.2" customHeight="1" x14ac:dyDescent="0.25">
      <c r="A38" s="22"/>
      <c r="B38" s="23"/>
      <c r="C38" s="24"/>
      <c r="D38" s="24"/>
      <c r="E38" s="23"/>
      <c r="F38" s="24"/>
      <c r="G38" s="25"/>
      <c r="H38" s="26"/>
      <c r="I38" s="26"/>
      <c r="J38" s="26"/>
      <c r="K38" s="26"/>
      <c r="L38" s="26"/>
      <c r="M38" s="26"/>
      <c r="N38" s="108">
        <f t="shared" ref="N38:S38" si="22">H38/10</f>
        <v>0</v>
      </c>
      <c r="O38" s="108">
        <f t="shared" si="22"/>
        <v>0</v>
      </c>
      <c r="P38" s="108">
        <f t="shared" si="22"/>
        <v>0</v>
      </c>
      <c r="Q38" s="108">
        <f t="shared" si="22"/>
        <v>0</v>
      </c>
      <c r="R38" s="108">
        <f t="shared" si="22"/>
        <v>0</v>
      </c>
      <c r="S38" s="108">
        <f t="shared" si="22"/>
        <v>0</v>
      </c>
      <c r="T38" s="107"/>
      <c r="U38" s="27"/>
      <c r="V38" s="25"/>
      <c r="W38" s="23"/>
      <c r="Y38" s="32">
        <f>A$37</f>
        <v>3</v>
      </c>
      <c r="AB38" s="8"/>
      <c r="AC38" s="8"/>
    </row>
    <row r="39" spans="1:29" ht="13.2" customHeight="1" x14ac:dyDescent="0.25">
      <c r="A39" s="22">
        <f t="shared" si="10"/>
        <v>3</v>
      </c>
      <c r="B39" s="23" t="e">
        <f>VLOOKUP($X39,УЧАСТНИКИ!$A$2:$L$1099,3,FALSE)</f>
        <v>#N/A</v>
      </c>
      <c r="C39" s="24" t="e">
        <f>VLOOKUP($X39,УЧАСТНИКИ!$A$2:$L$1099,4,FALSE)</f>
        <v>#N/A</v>
      </c>
      <c r="D39" s="24" t="e">
        <f>VLOOKUP($X39,УЧАСТНИКИ!$A$2:$L$1099,8,FALSE)</f>
        <v>#N/A</v>
      </c>
      <c r="E39" s="23" t="e">
        <f>VLOOKUP($X39,УЧАСТНИКИ!$A$2:$L$1099,5,FALSE)</f>
        <v>#N/A</v>
      </c>
      <c r="F39" s="24" t="e">
        <f>VLOOKUP($R39,УЧАСТНИКИ!$A$2:$L$1099,7,FALSE)</f>
        <v>#N/A</v>
      </c>
      <c r="G39" s="25" t="e">
        <f>VLOOKUP($X39,УЧАСТНИКИ!$A$2:$L$1099,11,FALSE)</f>
        <v>#N/A</v>
      </c>
      <c r="H39" s="26"/>
      <c r="I39" s="26"/>
      <c r="J39" s="26"/>
      <c r="K39" s="26"/>
      <c r="L39" s="26"/>
      <c r="M39" s="26"/>
      <c r="N39" s="106">
        <f t="shared" ref="N39:S39" si="23">H39/100</f>
        <v>0</v>
      </c>
      <c r="O39" s="106">
        <f t="shared" si="23"/>
        <v>0</v>
      </c>
      <c r="P39" s="106">
        <f t="shared" si="23"/>
        <v>0</v>
      </c>
      <c r="Q39" s="106">
        <f t="shared" si="23"/>
        <v>0</v>
      </c>
      <c r="R39" s="106">
        <f t="shared" si="23"/>
        <v>0</v>
      </c>
      <c r="S39" s="106">
        <f t="shared" si="23"/>
        <v>0</v>
      </c>
      <c r="T39" s="107">
        <f t="shared" ref="T39:T71" si="24">MAX(N39,O39,P39,Q39,R39,S39)</f>
        <v>0</v>
      </c>
      <c r="U39" s="27" t="str">
        <f t="shared" si="4"/>
        <v>б/р</v>
      </c>
      <c r="V39" s="25" t="e">
        <f>VLOOKUP($X39,УЧАСТНИКИ!$A$2:$L$1099,9,FALSE)</f>
        <v>#N/A</v>
      </c>
      <c r="W39" s="23" t="e">
        <f>VLOOKUP($X39,УЧАСТНИКИ!$A$2:$L$1099,10,FALSE)</f>
        <v>#N/A</v>
      </c>
      <c r="Y39" s="32">
        <f>A$39</f>
        <v>3</v>
      </c>
      <c r="AB39" s="8"/>
      <c r="AC39" s="8"/>
    </row>
    <row r="40" spans="1:29" ht="13.2" customHeight="1" x14ac:dyDescent="0.25">
      <c r="A40" s="22"/>
      <c r="B40" s="23"/>
      <c r="C40" s="24"/>
      <c r="D40" s="24"/>
      <c r="E40" s="23"/>
      <c r="F40" s="24"/>
      <c r="G40" s="25"/>
      <c r="H40" s="26"/>
      <c r="I40" s="26"/>
      <c r="J40" s="26"/>
      <c r="K40" s="26"/>
      <c r="L40" s="26"/>
      <c r="M40" s="26"/>
      <c r="N40" s="108">
        <f t="shared" ref="N40:S40" si="25">H40/10</f>
        <v>0</v>
      </c>
      <c r="O40" s="108">
        <f t="shared" si="25"/>
        <v>0</v>
      </c>
      <c r="P40" s="108">
        <f t="shared" si="25"/>
        <v>0</v>
      </c>
      <c r="Q40" s="108">
        <f t="shared" si="25"/>
        <v>0</v>
      </c>
      <c r="R40" s="108">
        <f t="shared" si="25"/>
        <v>0</v>
      </c>
      <c r="S40" s="108">
        <f t="shared" si="25"/>
        <v>0</v>
      </c>
      <c r="T40" s="107"/>
      <c r="U40" s="27"/>
      <c r="V40" s="25"/>
      <c r="W40" s="23"/>
      <c r="Y40" s="32">
        <f>A$39</f>
        <v>3</v>
      </c>
      <c r="AB40" s="8"/>
      <c r="AC40" s="8"/>
    </row>
    <row r="41" spans="1:29" ht="13.2" customHeight="1" x14ac:dyDescent="0.25">
      <c r="A41" s="22">
        <f t="shared" si="10"/>
        <v>3</v>
      </c>
      <c r="B41" s="23" t="e">
        <f>VLOOKUP($X41,УЧАСТНИКИ!$A$2:$L$1099,3,FALSE)</f>
        <v>#N/A</v>
      </c>
      <c r="C41" s="24" t="e">
        <f>VLOOKUP($X41,УЧАСТНИКИ!$A$2:$L$1099,4,FALSE)</f>
        <v>#N/A</v>
      </c>
      <c r="D41" s="24" t="e">
        <f>VLOOKUP($X41,УЧАСТНИКИ!$A$2:$L$1099,8,FALSE)</f>
        <v>#N/A</v>
      </c>
      <c r="E41" s="23" t="e">
        <f>VLOOKUP($X41,УЧАСТНИКИ!$A$2:$L$1099,5,FALSE)</f>
        <v>#N/A</v>
      </c>
      <c r="F41" s="24" t="e">
        <f>VLOOKUP($R41,УЧАСТНИКИ!$A$2:$L$1099,7,FALSE)</f>
        <v>#N/A</v>
      </c>
      <c r="G41" s="25" t="e">
        <f>VLOOKUP($X41,УЧАСТНИКИ!$A$2:$L$1099,11,FALSE)</f>
        <v>#N/A</v>
      </c>
      <c r="H41" s="26"/>
      <c r="I41" s="26"/>
      <c r="J41" s="26"/>
      <c r="K41" s="26"/>
      <c r="L41" s="26"/>
      <c r="M41" s="26"/>
      <c r="N41" s="106">
        <f t="shared" ref="N41:S41" si="26">H41/100</f>
        <v>0</v>
      </c>
      <c r="O41" s="106">
        <f t="shared" si="26"/>
        <v>0</v>
      </c>
      <c r="P41" s="106">
        <f t="shared" si="26"/>
        <v>0</v>
      </c>
      <c r="Q41" s="106">
        <f t="shared" si="26"/>
        <v>0</v>
      </c>
      <c r="R41" s="106">
        <f t="shared" si="26"/>
        <v>0</v>
      </c>
      <c r="S41" s="106">
        <f t="shared" si="26"/>
        <v>0</v>
      </c>
      <c r="T41" s="107">
        <f t="shared" si="24"/>
        <v>0</v>
      </c>
      <c r="U41" s="27" t="str">
        <f t="shared" si="4"/>
        <v>б/р</v>
      </c>
      <c r="V41" s="25" t="e">
        <f>VLOOKUP($X41,УЧАСТНИКИ!$A$2:$L$1099,9,FALSE)</f>
        <v>#N/A</v>
      </c>
      <c r="W41" s="23" t="e">
        <f>VLOOKUP($X41,УЧАСТНИКИ!$A$2:$L$1099,10,FALSE)</f>
        <v>#N/A</v>
      </c>
      <c r="Y41" s="32">
        <f>A$41</f>
        <v>3</v>
      </c>
      <c r="AB41" s="8"/>
      <c r="AC41" s="8"/>
    </row>
    <row r="42" spans="1:29" ht="13.2" customHeight="1" x14ac:dyDescent="0.25">
      <c r="A42" s="22"/>
      <c r="B42" s="23"/>
      <c r="C42" s="24"/>
      <c r="D42" s="24"/>
      <c r="E42" s="23"/>
      <c r="F42" s="24"/>
      <c r="G42" s="25"/>
      <c r="H42" s="26"/>
      <c r="I42" s="26"/>
      <c r="J42" s="26"/>
      <c r="K42" s="26"/>
      <c r="L42" s="26"/>
      <c r="M42" s="26"/>
      <c r="N42" s="108">
        <f t="shared" ref="N42:S42" si="27">H42/10</f>
        <v>0</v>
      </c>
      <c r="O42" s="108">
        <f t="shared" si="27"/>
        <v>0</v>
      </c>
      <c r="P42" s="108">
        <f t="shared" si="27"/>
        <v>0</v>
      </c>
      <c r="Q42" s="108">
        <f t="shared" si="27"/>
        <v>0</v>
      </c>
      <c r="R42" s="108">
        <f t="shared" si="27"/>
        <v>0</v>
      </c>
      <c r="S42" s="108">
        <f t="shared" si="27"/>
        <v>0</v>
      </c>
      <c r="T42" s="107"/>
      <c r="U42" s="27"/>
      <c r="V42" s="25"/>
      <c r="W42" s="23"/>
      <c r="Y42" s="32">
        <f>A$41</f>
        <v>3</v>
      </c>
      <c r="AB42" s="8"/>
      <c r="AC42" s="8"/>
    </row>
    <row r="43" spans="1:29" ht="13.2" customHeight="1" x14ac:dyDescent="0.25">
      <c r="A43" s="22">
        <f t="shared" si="10"/>
        <v>3</v>
      </c>
      <c r="B43" s="23" t="e">
        <f>VLOOKUP($X43,УЧАСТНИКИ!$A$2:$L$1099,3,FALSE)</f>
        <v>#N/A</v>
      </c>
      <c r="C43" s="24" t="e">
        <f>VLOOKUP($X43,УЧАСТНИКИ!$A$2:$L$1099,4,FALSE)</f>
        <v>#N/A</v>
      </c>
      <c r="D43" s="24" t="e">
        <f>VLOOKUP($X43,УЧАСТНИКИ!$A$2:$L$1099,8,FALSE)</f>
        <v>#N/A</v>
      </c>
      <c r="E43" s="23" t="e">
        <f>VLOOKUP($X43,УЧАСТНИКИ!$A$2:$L$1099,5,FALSE)</f>
        <v>#N/A</v>
      </c>
      <c r="F43" s="24" t="e">
        <f>VLOOKUP($R43,УЧАСТНИКИ!$A$2:$L$1099,7,FALSE)</f>
        <v>#N/A</v>
      </c>
      <c r="G43" s="25" t="e">
        <f>VLOOKUP($X43,УЧАСТНИКИ!$A$2:$L$1099,11,FALSE)</f>
        <v>#N/A</v>
      </c>
      <c r="H43" s="26"/>
      <c r="I43" s="26"/>
      <c r="J43" s="26"/>
      <c r="K43" s="26"/>
      <c r="L43" s="26"/>
      <c r="M43" s="26"/>
      <c r="N43" s="106">
        <f t="shared" ref="N43:S43" si="28">H43/100</f>
        <v>0</v>
      </c>
      <c r="O43" s="106">
        <f t="shared" si="28"/>
        <v>0</v>
      </c>
      <c r="P43" s="106">
        <f t="shared" si="28"/>
        <v>0</v>
      </c>
      <c r="Q43" s="106">
        <f t="shared" si="28"/>
        <v>0</v>
      </c>
      <c r="R43" s="106">
        <f t="shared" si="28"/>
        <v>0</v>
      </c>
      <c r="S43" s="106">
        <f t="shared" si="28"/>
        <v>0</v>
      </c>
      <c r="T43" s="107">
        <f t="shared" si="24"/>
        <v>0</v>
      </c>
      <c r="U43" s="27" t="str">
        <f t="shared" si="4"/>
        <v>б/р</v>
      </c>
      <c r="V43" s="25" t="e">
        <f>VLOOKUP($X43,УЧАСТНИКИ!$A$2:$L$1099,9,FALSE)</f>
        <v>#N/A</v>
      </c>
      <c r="W43" s="23" t="e">
        <f>VLOOKUP($X43,УЧАСТНИКИ!$A$2:$L$1099,10,FALSE)</f>
        <v>#N/A</v>
      </c>
      <c r="Y43" s="32">
        <f>A$43</f>
        <v>3</v>
      </c>
      <c r="AB43" s="8"/>
      <c r="AC43" s="8"/>
    </row>
    <row r="44" spans="1:29" ht="13.2" customHeight="1" x14ac:dyDescent="0.25">
      <c r="A44" s="22"/>
      <c r="B44" s="23"/>
      <c r="C44" s="24"/>
      <c r="D44" s="24"/>
      <c r="E44" s="23"/>
      <c r="F44" s="24"/>
      <c r="G44" s="25"/>
      <c r="H44" s="26"/>
      <c r="I44" s="26"/>
      <c r="J44" s="26"/>
      <c r="K44" s="26"/>
      <c r="L44" s="26"/>
      <c r="M44" s="26"/>
      <c r="N44" s="108">
        <f t="shared" ref="N44:S44" si="29">H44/10</f>
        <v>0</v>
      </c>
      <c r="O44" s="108">
        <f t="shared" si="29"/>
        <v>0</v>
      </c>
      <c r="P44" s="108">
        <f t="shared" si="29"/>
        <v>0</v>
      </c>
      <c r="Q44" s="108">
        <f t="shared" si="29"/>
        <v>0</v>
      </c>
      <c r="R44" s="108">
        <f t="shared" si="29"/>
        <v>0</v>
      </c>
      <c r="S44" s="108">
        <f t="shared" si="29"/>
        <v>0</v>
      </c>
      <c r="T44" s="107"/>
      <c r="U44" s="27"/>
      <c r="V44" s="25"/>
      <c r="W44" s="23"/>
      <c r="Y44" s="32">
        <f>A$43</f>
        <v>3</v>
      </c>
      <c r="AB44" s="8"/>
      <c r="AC44" s="8"/>
    </row>
    <row r="45" spans="1:29" ht="13.2" customHeight="1" x14ac:dyDescent="0.25">
      <c r="A45" s="22">
        <f t="shared" si="10"/>
        <v>3</v>
      </c>
      <c r="B45" s="23" t="e">
        <f>VLOOKUP($X45,УЧАСТНИКИ!$A$2:$L$1099,3,FALSE)</f>
        <v>#N/A</v>
      </c>
      <c r="C45" s="24" t="e">
        <f>VLOOKUP($X45,УЧАСТНИКИ!$A$2:$L$1099,4,FALSE)</f>
        <v>#N/A</v>
      </c>
      <c r="D45" s="24" t="e">
        <f>VLOOKUP($X45,УЧАСТНИКИ!$A$2:$L$1099,8,FALSE)</f>
        <v>#N/A</v>
      </c>
      <c r="E45" s="23" t="e">
        <f>VLOOKUP($X45,УЧАСТНИКИ!$A$2:$L$1099,5,FALSE)</f>
        <v>#N/A</v>
      </c>
      <c r="F45" s="24" t="e">
        <f>VLOOKUP($R45,УЧАСТНИКИ!$A$2:$L$1099,7,FALSE)</f>
        <v>#N/A</v>
      </c>
      <c r="G45" s="25" t="e">
        <f>VLOOKUP($X45,УЧАСТНИКИ!$A$2:$L$1099,11,FALSE)</f>
        <v>#N/A</v>
      </c>
      <c r="H45" s="26"/>
      <c r="I45" s="26"/>
      <c r="J45" s="26"/>
      <c r="K45" s="26"/>
      <c r="L45" s="26"/>
      <c r="M45" s="26"/>
      <c r="N45" s="106">
        <f t="shared" ref="N45:S45" si="30">H45/100</f>
        <v>0</v>
      </c>
      <c r="O45" s="106">
        <f t="shared" si="30"/>
        <v>0</v>
      </c>
      <c r="P45" s="106">
        <f t="shared" si="30"/>
        <v>0</v>
      </c>
      <c r="Q45" s="106">
        <f t="shared" si="30"/>
        <v>0</v>
      </c>
      <c r="R45" s="106">
        <f t="shared" si="30"/>
        <v>0</v>
      </c>
      <c r="S45" s="106">
        <f t="shared" si="30"/>
        <v>0</v>
      </c>
      <c r="T45" s="107">
        <f t="shared" si="24"/>
        <v>0</v>
      </c>
      <c r="U45" s="27" t="str">
        <f t="shared" si="4"/>
        <v>б/р</v>
      </c>
      <c r="V45" s="25" t="e">
        <f>VLOOKUP($X45,УЧАСТНИКИ!$A$2:$L$1099,9,FALSE)</f>
        <v>#N/A</v>
      </c>
      <c r="W45" s="23" t="e">
        <f>VLOOKUP($X45,УЧАСТНИКИ!$A$2:$L$1099,10,FALSE)</f>
        <v>#N/A</v>
      </c>
      <c r="Y45" s="32">
        <f>A$45</f>
        <v>3</v>
      </c>
      <c r="AB45" s="8"/>
      <c r="AC45" s="8"/>
    </row>
    <row r="46" spans="1:29" ht="13.2" customHeight="1" x14ac:dyDescent="0.25">
      <c r="A46" s="22"/>
      <c r="B46" s="23"/>
      <c r="C46" s="24"/>
      <c r="D46" s="24"/>
      <c r="E46" s="23"/>
      <c r="F46" s="24"/>
      <c r="G46" s="25"/>
      <c r="H46" s="26"/>
      <c r="I46" s="26"/>
      <c r="J46" s="26"/>
      <c r="K46" s="26"/>
      <c r="L46" s="26"/>
      <c r="M46" s="26"/>
      <c r="N46" s="108">
        <f t="shared" ref="N46:S46" si="31">H46/10</f>
        <v>0</v>
      </c>
      <c r="O46" s="108">
        <f t="shared" si="31"/>
        <v>0</v>
      </c>
      <c r="P46" s="108">
        <f t="shared" si="31"/>
        <v>0</v>
      </c>
      <c r="Q46" s="108">
        <f t="shared" si="31"/>
        <v>0</v>
      </c>
      <c r="R46" s="108">
        <f t="shared" si="31"/>
        <v>0</v>
      </c>
      <c r="S46" s="108">
        <f t="shared" si="31"/>
        <v>0</v>
      </c>
      <c r="T46" s="107"/>
      <c r="U46" s="27"/>
      <c r="V46" s="25"/>
      <c r="W46" s="23"/>
      <c r="Y46" s="32">
        <f>A$45</f>
        <v>3</v>
      </c>
      <c r="AB46" s="8"/>
      <c r="AC46" s="8"/>
    </row>
    <row r="47" spans="1:29" ht="13.2" customHeight="1" x14ac:dyDescent="0.25">
      <c r="A47" s="22">
        <f t="shared" si="10"/>
        <v>3</v>
      </c>
      <c r="B47" s="23" t="e">
        <f>VLOOKUP($X47,УЧАСТНИКИ!$A$2:$L$1099,3,FALSE)</f>
        <v>#N/A</v>
      </c>
      <c r="C47" s="24" t="e">
        <f>VLOOKUP($X47,УЧАСТНИКИ!$A$2:$L$1099,4,FALSE)</f>
        <v>#N/A</v>
      </c>
      <c r="D47" s="24" t="e">
        <f>VLOOKUP($X47,УЧАСТНИКИ!$A$2:$L$1099,8,FALSE)</f>
        <v>#N/A</v>
      </c>
      <c r="E47" s="23" t="e">
        <f>VLOOKUP($X47,УЧАСТНИКИ!$A$2:$L$1099,5,FALSE)</f>
        <v>#N/A</v>
      </c>
      <c r="F47" s="24" t="e">
        <f>VLOOKUP($R47,УЧАСТНИКИ!$A$2:$L$1099,7,FALSE)</f>
        <v>#N/A</v>
      </c>
      <c r="G47" s="25" t="e">
        <f>VLOOKUP($X47,УЧАСТНИКИ!$A$2:$L$1099,11,FALSE)</f>
        <v>#N/A</v>
      </c>
      <c r="H47" s="26"/>
      <c r="I47" s="26"/>
      <c r="J47" s="26"/>
      <c r="K47" s="26"/>
      <c r="L47" s="26"/>
      <c r="M47" s="26"/>
      <c r="N47" s="106">
        <f t="shared" ref="N47:S47" si="32">H47/100</f>
        <v>0</v>
      </c>
      <c r="O47" s="106">
        <f t="shared" si="32"/>
        <v>0</v>
      </c>
      <c r="P47" s="106">
        <f t="shared" si="32"/>
        <v>0</v>
      </c>
      <c r="Q47" s="106">
        <f t="shared" si="32"/>
        <v>0</v>
      </c>
      <c r="R47" s="106">
        <f t="shared" si="32"/>
        <v>0</v>
      </c>
      <c r="S47" s="106">
        <f t="shared" si="32"/>
        <v>0</v>
      </c>
      <c r="T47" s="107">
        <f t="shared" si="24"/>
        <v>0</v>
      </c>
      <c r="U47" s="27" t="str">
        <f t="shared" si="4"/>
        <v>б/р</v>
      </c>
      <c r="V47" s="25" t="e">
        <f>VLOOKUP($X47,УЧАСТНИКИ!$A$2:$L$1099,9,FALSE)</f>
        <v>#N/A</v>
      </c>
      <c r="W47" s="23" t="e">
        <f>VLOOKUP($X47,УЧАСТНИКИ!$A$2:$L$1099,10,FALSE)</f>
        <v>#N/A</v>
      </c>
      <c r="Y47" s="32">
        <f>A$47</f>
        <v>3</v>
      </c>
      <c r="AB47" s="8"/>
      <c r="AC47" s="8"/>
    </row>
    <row r="48" spans="1:29" ht="13.2" customHeight="1" x14ac:dyDescent="0.25">
      <c r="A48" s="22"/>
      <c r="B48" s="23"/>
      <c r="C48" s="24"/>
      <c r="D48" s="24"/>
      <c r="E48" s="23"/>
      <c r="F48" s="24"/>
      <c r="G48" s="25"/>
      <c r="H48" s="26"/>
      <c r="I48" s="26"/>
      <c r="J48" s="26"/>
      <c r="K48" s="26"/>
      <c r="L48" s="26"/>
      <c r="M48" s="26"/>
      <c r="N48" s="108">
        <f t="shared" ref="N48:S48" si="33">H48/10</f>
        <v>0</v>
      </c>
      <c r="O48" s="108">
        <f t="shared" si="33"/>
        <v>0</v>
      </c>
      <c r="P48" s="108">
        <f t="shared" si="33"/>
        <v>0</v>
      </c>
      <c r="Q48" s="108">
        <f t="shared" si="33"/>
        <v>0</v>
      </c>
      <c r="R48" s="108">
        <f t="shared" si="33"/>
        <v>0</v>
      </c>
      <c r="S48" s="108">
        <f t="shared" si="33"/>
        <v>0</v>
      </c>
      <c r="T48" s="107"/>
      <c r="U48" s="27"/>
      <c r="V48" s="25"/>
      <c r="W48" s="23"/>
      <c r="Y48" s="32">
        <f>A$47</f>
        <v>3</v>
      </c>
      <c r="AB48" s="8"/>
      <c r="AC48" s="8"/>
    </row>
    <row r="49" spans="1:32" s="109" customFormat="1" ht="13.2" customHeight="1" x14ac:dyDescent="0.25">
      <c r="A49" s="22">
        <f t="shared" si="10"/>
        <v>3</v>
      </c>
      <c r="B49" s="23" t="e">
        <f>VLOOKUP($X49,УЧАСТНИКИ!$A$2:$L$1099,3,FALSE)</f>
        <v>#N/A</v>
      </c>
      <c r="C49" s="24" t="e">
        <f>VLOOKUP($X49,УЧАСТНИКИ!$A$2:$L$1099,4,FALSE)</f>
        <v>#N/A</v>
      </c>
      <c r="D49" s="24" t="e">
        <f>VLOOKUP($X49,УЧАСТНИКИ!$A$2:$L$1099,8,FALSE)</f>
        <v>#N/A</v>
      </c>
      <c r="E49" s="23" t="e">
        <f>VLOOKUP($X49,УЧАСТНИКИ!$A$2:$L$1099,5,FALSE)</f>
        <v>#N/A</v>
      </c>
      <c r="F49" s="24" t="e">
        <f>VLOOKUP($R49,УЧАСТНИКИ!$A$2:$L$1099,7,FALSE)</f>
        <v>#N/A</v>
      </c>
      <c r="G49" s="25" t="e">
        <f>VLOOKUP($X49,УЧАСТНИКИ!$A$2:$L$1099,11,FALSE)</f>
        <v>#N/A</v>
      </c>
      <c r="H49" s="26"/>
      <c r="I49" s="26"/>
      <c r="J49" s="26"/>
      <c r="K49" s="26"/>
      <c r="L49" s="26"/>
      <c r="M49" s="26"/>
      <c r="N49" s="106">
        <f t="shared" ref="N49:S49" si="34">H49/100</f>
        <v>0</v>
      </c>
      <c r="O49" s="106">
        <f t="shared" si="34"/>
        <v>0</v>
      </c>
      <c r="P49" s="106">
        <f t="shared" si="34"/>
        <v>0</v>
      </c>
      <c r="Q49" s="106">
        <f t="shared" si="34"/>
        <v>0</v>
      </c>
      <c r="R49" s="106">
        <f t="shared" si="34"/>
        <v>0</v>
      </c>
      <c r="S49" s="106">
        <f t="shared" si="34"/>
        <v>0</v>
      </c>
      <c r="T49" s="107">
        <f t="shared" si="24"/>
        <v>0</v>
      </c>
      <c r="U49" s="27" t="str">
        <f t="shared" si="4"/>
        <v>б/р</v>
      </c>
      <c r="V49" s="25" t="e">
        <f>VLOOKUP($X49,УЧАСТНИКИ!$A$2:$L$1099,9,FALSE)</f>
        <v>#N/A</v>
      </c>
      <c r="W49" s="23" t="e">
        <f>VLOOKUP($X49,УЧАСТНИКИ!$A$2:$L$1099,10,FALSE)</f>
        <v>#N/A</v>
      </c>
      <c r="Y49" s="32">
        <f>A$49</f>
        <v>3</v>
      </c>
      <c r="Z49" s="110"/>
      <c r="AA49" s="111"/>
      <c r="AB49" s="111"/>
      <c r="AC49" s="112"/>
      <c r="AD49" s="111"/>
      <c r="AE49" s="111"/>
      <c r="AF49" s="113"/>
    </row>
    <row r="50" spans="1:32" s="109" customFormat="1" ht="13.2" customHeight="1" x14ac:dyDescent="0.25">
      <c r="A50" s="22"/>
      <c r="B50" s="23"/>
      <c r="C50" s="24"/>
      <c r="D50" s="24"/>
      <c r="E50" s="23"/>
      <c r="F50" s="24"/>
      <c r="G50" s="25"/>
      <c r="H50" s="26"/>
      <c r="I50" s="26"/>
      <c r="J50" s="26"/>
      <c r="K50" s="26"/>
      <c r="L50" s="26"/>
      <c r="M50" s="26"/>
      <c r="N50" s="108">
        <f t="shared" ref="N50:S50" si="35">H50/10</f>
        <v>0</v>
      </c>
      <c r="O50" s="108">
        <f t="shared" si="35"/>
        <v>0</v>
      </c>
      <c r="P50" s="108">
        <f t="shared" si="35"/>
        <v>0</v>
      </c>
      <c r="Q50" s="108">
        <f t="shared" si="35"/>
        <v>0</v>
      </c>
      <c r="R50" s="108">
        <f t="shared" si="35"/>
        <v>0</v>
      </c>
      <c r="S50" s="108">
        <f t="shared" si="35"/>
        <v>0</v>
      </c>
      <c r="T50" s="107"/>
      <c r="U50" s="27"/>
      <c r="V50" s="25"/>
      <c r="W50" s="23"/>
      <c r="X50" s="114"/>
      <c r="Y50" s="32">
        <f>A$49</f>
        <v>3</v>
      </c>
      <c r="Z50" s="110"/>
      <c r="AA50" s="111"/>
      <c r="AB50" s="111"/>
      <c r="AC50" s="112"/>
      <c r="AD50" s="111"/>
      <c r="AE50" s="111"/>
      <c r="AF50" s="113"/>
    </row>
    <row r="51" spans="1:32" s="109" customFormat="1" ht="13.2" customHeight="1" x14ac:dyDescent="0.25">
      <c r="A51" s="22">
        <f t="shared" si="10"/>
        <v>3</v>
      </c>
      <c r="B51" s="23" t="e">
        <f>VLOOKUP($X51,УЧАСТНИКИ!$A$2:$L$1099,3,FALSE)</f>
        <v>#N/A</v>
      </c>
      <c r="C51" s="24" t="e">
        <f>VLOOKUP($X51,УЧАСТНИКИ!$A$2:$L$1099,4,FALSE)</f>
        <v>#N/A</v>
      </c>
      <c r="D51" s="24" t="e">
        <f>VLOOKUP($X51,УЧАСТНИКИ!$A$2:$L$1099,8,FALSE)</f>
        <v>#N/A</v>
      </c>
      <c r="E51" s="23" t="e">
        <f>VLOOKUP($X51,УЧАСТНИКИ!$A$2:$L$1099,5,FALSE)</f>
        <v>#N/A</v>
      </c>
      <c r="F51" s="24" t="e">
        <f>VLOOKUP($R51,УЧАСТНИКИ!$A$2:$L$1099,7,FALSE)</f>
        <v>#N/A</v>
      </c>
      <c r="G51" s="25" t="e">
        <f>VLOOKUP($X51,УЧАСТНИКИ!$A$2:$L$1099,11,FALSE)</f>
        <v>#N/A</v>
      </c>
      <c r="H51" s="26"/>
      <c r="I51" s="26"/>
      <c r="J51" s="26"/>
      <c r="K51" s="26"/>
      <c r="L51" s="26"/>
      <c r="M51" s="26"/>
      <c r="N51" s="106">
        <f t="shared" ref="N51:S51" si="36">H51/100</f>
        <v>0</v>
      </c>
      <c r="O51" s="106">
        <f t="shared" si="36"/>
        <v>0</v>
      </c>
      <c r="P51" s="106">
        <f t="shared" si="36"/>
        <v>0</v>
      </c>
      <c r="Q51" s="106">
        <f t="shared" si="36"/>
        <v>0</v>
      </c>
      <c r="R51" s="106">
        <f t="shared" si="36"/>
        <v>0</v>
      </c>
      <c r="S51" s="106">
        <f t="shared" si="36"/>
        <v>0</v>
      </c>
      <c r="T51" s="107">
        <f t="shared" si="24"/>
        <v>0</v>
      </c>
      <c r="U51" s="27" t="str">
        <f t="shared" si="4"/>
        <v>б/р</v>
      </c>
      <c r="V51" s="25" t="e">
        <f>VLOOKUP($X51,УЧАСТНИКИ!$A$2:$L$1099,9,FALSE)</f>
        <v>#N/A</v>
      </c>
      <c r="W51" s="23" t="e">
        <f>VLOOKUP($X51,УЧАСТНИКИ!$A$2:$L$1099,10,FALSE)</f>
        <v>#N/A</v>
      </c>
      <c r="Y51" s="32">
        <f>A$51</f>
        <v>3</v>
      </c>
      <c r="Z51" s="110"/>
      <c r="AA51" s="111"/>
      <c r="AB51" s="111"/>
      <c r="AC51" s="112"/>
      <c r="AD51" s="111"/>
      <c r="AE51" s="111"/>
      <c r="AF51" s="113"/>
    </row>
    <row r="52" spans="1:32" s="109" customFormat="1" ht="13.2" customHeight="1" x14ac:dyDescent="0.25">
      <c r="A52" s="22"/>
      <c r="B52" s="23"/>
      <c r="C52" s="24"/>
      <c r="D52" s="24"/>
      <c r="E52" s="23"/>
      <c r="F52" s="24"/>
      <c r="G52" s="25"/>
      <c r="H52" s="26"/>
      <c r="I52" s="26"/>
      <c r="J52" s="26"/>
      <c r="K52" s="26"/>
      <c r="L52" s="26"/>
      <c r="M52" s="26"/>
      <c r="N52" s="108">
        <f t="shared" ref="N52:S52" si="37">H52/10</f>
        <v>0</v>
      </c>
      <c r="O52" s="108">
        <f t="shared" si="37"/>
        <v>0</v>
      </c>
      <c r="P52" s="108">
        <f t="shared" si="37"/>
        <v>0</v>
      </c>
      <c r="Q52" s="108">
        <f t="shared" si="37"/>
        <v>0</v>
      </c>
      <c r="R52" s="108">
        <f t="shared" si="37"/>
        <v>0</v>
      </c>
      <c r="S52" s="108">
        <f t="shared" si="37"/>
        <v>0</v>
      </c>
      <c r="T52" s="107"/>
      <c r="U52" s="27"/>
      <c r="V52" s="25"/>
      <c r="W52" s="23"/>
      <c r="X52" s="114"/>
      <c r="Y52" s="32">
        <f>A$51</f>
        <v>3</v>
      </c>
      <c r="Z52" s="110"/>
      <c r="AA52" s="111"/>
      <c r="AB52" s="111"/>
      <c r="AC52" s="112"/>
      <c r="AD52" s="111"/>
      <c r="AE52" s="111"/>
      <c r="AF52" s="113"/>
    </row>
    <row r="53" spans="1:32" s="109" customFormat="1" ht="13.2" customHeight="1" x14ac:dyDescent="0.25">
      <c r="A53" s="22">
        <f t="shared" si="10"/>
        <v>3</v>
      </c>
      <c r="B53" s="23" t="e">
        <f>VLOOKUP($X53,УЧАСТНИКИ!$A$2:$L$1099,3,FALSE)</f>
        <v>#N/A</v>
      </c>
      <c r="C53" s="24" t="e">
        <f>VLOOKUP($X53,УЧАСТНИКИ!$A$2:$L$1099,4,FALSE)</f>
        <v>#N/A</v>
      </c>
      <c r="D53" s="24" t="e">
        <f>VLOOKUP($X53,УЧАСТНИКИ!$A$2:$L$1099,8,FALSE)</f>
        <v>#N/A</v>
      </c>
      <c r="E53" s="23" t="e">
        <f>VLOOKUP($X53,УЧАСТНИКИ!$A$2:$L$1099,5,FALSE)</f>
        <v>#N/A</v>
      </c>
      <c r="F53" s="24" t="e">
        <f>VLOOKUP($R53,УЧАСТНИКИ!$A$2:$L$1099,7,FALSE)</f>
        <v>#N/A</v>
      </c>
      <c r="G53" s="25" t="e">
        <f>VLOOKUP($X53,УЧАСТНИКИ!$A$2:$L$1099,11,FALSE)</f>
        <v>#N/A</v>
      </c>
      <c r="H53" s="26"/>
      <c r="I53" s="26"/>
      <c r="J53" s="26"/>
      <c r="K53" s="26"/>
      <c r="L53" s="26"/>
      <c r="M53" s="26"/>
      <c r="N53" s="106">
        <f t="shared" ref="N53:S53" si="38">H53/100</f>
        <v>0</v>
      </c>
      <c r="O53" s="106">
        <f t="shared" si="38"/>
        <v>0</v>
      </c>
      <c r="P53" s="106">
        <f t="shared" si="38"/>
        <v>0</v>
      </c>
      <c r="Q53" s="106">
        <f t="shared" si="38"/>
        <v>0</v>
      </c>
      <c r="R53" s="106">
        <f t="shared" si="38"/>
        <v>0</v>
      </c>
      <c r="S53" s="106">
        <f t="shared" si="38"/>
        <v>0</v>
      </c>
      <c r="T53" s="107">
        <f t="shared" si="24"/>
        <v>0</v>
      </c>
      <c r="U53" s="27" t="str">
        <f t="shared" si="4"/>
        <v>б/р</v>
      </c>
      <c r="V53" s="25" t="e">
        <f>VLOOKUP($X53,УЧАСТНИКИ!$A$2:$L$1099,9,FALSE)</f>
        <v>#N/A</v>
      </c>
      <c r="W53" s="23" t="e">
        <f>VLOOKUP($X53,УЧАСТНИКИ!$A$2:$L$1099,10,FALSE)</f>
        <v>#N/A</v>
      </c>
      <c r="Y53" s="32">
        <f>A$53</f>
        <v>3</v>
      </c>
      <c r="Z53" s="110"/>
      <c r="AA53" s="111"/>
      <c r="AB53" s="115"/>
      <c r="AC53" s="112"/>
      <c r="AD53" s="111"/>
      <c r="AE53" s="115"/>
    </row>
    <row r="54" spans="1:32" s="109" customFormat="1" ht="13.2" customHeight="1" x14ac:dyDescent="0.25">
      <c r="A54" s="22"/>
      <c r="B54" s="23"/>
      <c r="C54" s="24"/>
      <c r="D54" s="24"/>
      <c r="E54" s="23"/>
      <c r="F54" s="24"/>
      <c r="G54" s="25"/>
      <c r="H54" s="26"/>
      <c r="I54" s="26"/>
      <c r="J54" s="26"/>
      <c r="K54" s="26"/>
      <c r="L54" s="26"/>
      <c r="M54" s="26"/>
      <c r="N54" s="108">
        <f t="shared" ref="N54:S54" si="39">H54/10</f>
        <v>0</v>
      </c>
      <c r="O54" s="108">
        <f t="shared" si="39"/>
        <v>0</v>
      </c>
      <c r="P54" s="108">
        <f t="shared" si="39"/>
        <v>0</v>
      </c>
      <c r="Q54" s="108">
        <f t="shared" si="39"/>
        <v>0</v>
      </c>
      <c r="R54" s="108">
        <f t="shared" si="39"/>
        <v>0</v>
      </c>
      <c r="S54" s="108">
        <f t="shared" si="39"/>
        <v>0</v>
      </c>
      <c r="T54" s="107"/>
      <c r="U54" s="27"/>
      <c r="V54" s="25"/>
      <c r="W54" s="23"/>
      <c r="X54" s="114"/>
      <c r="Y54" s="32">
        <f>A$53</f>
        <v>3</v>
      </c>
      <c r="Z54" s="110"/>
      <c r="AA54" s="111"/>
      <c r="AB54" s="115"/>
      <c r="AC54" s="112"/>
      <c r="AD54" s="111"/>
      <c r="AE54" s="115"/>
    </row>
    <row r="55" spans="1:32" s="109" customFormat="1" ht="13.2" customHeight="1" x14ac:dyDescent="0.25">
      <c r="A55" s="22">
        <f t="shared" si="10"/>
        <v>3</v>
      </c>
      <c r="B55" s="23" t="e">
        <f>VLOOKUP($X55,УЧАСТНИКИ!$A$2:$L$1099,3,FALSE)</f>
        <v>#N/A</v>
      </c>
      <c r="C55" s="24" t="e">
        <f>VLOOKUP($X55,УЧАСТНИКИ!$A$2:$L$1099,4,FALSE)</f>
        <v>#N/A</v>
      </c>
      <c r="D55" s="24" t="e">
        <f>VLOOKUP($X55,УЧАСТНИКИ!$A$2:$L$1099,8,FALSE)</f>
        <v>#N/A</v>
      </c>
      <c r="E55" s="23" t="e">
        <f>VLOOKUP($X55,УЧАСТНИКИ!$A$2:$L$1099,5,FALSE)</f>
        <v>#N/A</v>
      </c>
      <c r="F55" s="24" t="e">
        <f>VLOOKUP($R55,УЧАСТНИКИ!$A$2:$L$1099,7,FALSE)</f>
        <v>#N/A</v>
      </c>
      <c r="G55" s="25" t="e">
        <f>VLOOKUP($X55,УЧАСТНИКИ!$A$2:$L$1099,11,FALSE)</f>
        <v>#N/A</v>
      </c>
      <c r="H55" s="26"/>
      <c r="I55" s="26"/>
      <c r="J55" s="26"/>
      <c r="K55" s="26"/>
      <c r="L55" s="26"/>
      <c r="M55" s="26"/>
      <c r="N55" s="106">
        <f t="shared" ref="N55:S55" si="40">H55/100</f>
        <v>0</v>
      </c>
      <c r="O55" s="106">
        <f t="shared" si="40"/>
        <v>0</v>
      </c>
      <c r="P55" s="106">
        <f t="shared" si="40"/>
        <v>0</v>
      </c>
      <c r="Q55" s="106">
        <f t="shared" si="40"/>
        <v>0</v>
      </c>
      <c r="R55" s="106">
        <f t="shared" si="40"/>
        <v>0</v>
      </c>
      <c r="S55" s="106">
        <f t="shared" si="40"/>
        <v>0</v>
      </c>
      <c r="T55" s="107">
        <f t="shared" si="24"/>
        <v>0</v>
      </c>
      <c r="U55" s="27" t="str">
        <f t="shared" si="4"/>
        <v>б/р</v>
      </c>
      <c r="V55" s="25" t="e">
        <f>VLOOKUP($X55,УЧАСТНИКИ!$A$2:$L$1099,9,FALSE)</f>
        <v>#N/A</v>
      </c>
      <c r="W55" s="23" t="e">
        <f>VLOOKUP($X55,УЧАСТНИКИ!$A$2:$L$1099,10,FALSE)</f>
        <v>#N/A</v>
      </c>
      <c r="Y55" s="32">
        <f>A$55</f>
        <v>3</v>
      </c>
      <c r="Z55" s="110"/>
      <c r="AA55" s="111"/>
      <c r="AB55" s="115"/>
      <c r="AC55" s="112"/>
      <c r="AD55" s="111"/>
      <c r="AE55" s="115"/>
    </row>
    <row r="56" spans="1:32" s="109" customFormat="1" ht="13.2" customHeight="1" x14ac:dyDescent="0.25">
      <c r="A56" s="22"/>
      <c r="B56" s="23"/>
      <c r="C56" s="24"/>
      <c r="D56" s="24"/>
      <c r="E56" s="23"/>
      <c r="F56" s="24"/>
      <c r="G56" s="25"/>
      <c r="H56" s="26"/>
      <c r="I56" s="26"/>
      <c r="J56" s="26"/>
      <c r="K56" s="26"/>
      <c r="L56" s="26"/>
      <c r="M56" s="26"/>
      <c r="N56" s="108">
        <f t="shared" ref="N56:S56" si="41">H56/10</f>
        <v>0</v>
      </c>
      <c r="O56" s="108">
        <f t="shared" si="41"/>
        <v>0</v>
      </c>
      <c r="P56" s="108">
        <f t="shared" si="41"/>
        <v>0</v>
      </c>
      <c r="Q56" s="108">
        <f t="shared" si="41"/>
        <v>0</v>
      </c>
      <c r="R56" s="108">
        <f t="shared" si="41"/>
        <v>0</v>
      </c>
      <c r="S56" s="108">
        <f t="shared" si="41"/>
        <v>0</v>
      </c>
      <c r="T56" s="107"/>
      <c r="U56" s="27"/>
      <c r="V56" s="25"/>
      <c r="W56" s="23"/>
      <c r="X56" s="114"/>
      <c r="Y56" s="32">
        <f>A$55</f>
        <v>3</v>
      </c>
      <c r="Z56" s="110"/>
      <c r="AA56" s="111"/>
      <c r="AB56" s="115"/>
      <c r="AC56" s="112"/>
      <c r="AD56" s="111"/>
      <c r="AE56" s="115"/>
    </row>
    <row r="57" spans="1:32" s="109" customFormat="1" ht="13.2" customHeight="1" x14ac:dyDescent="0.25">
      <c r="A57" s="22">
        <f t="shared" si="10"/>
        <v>3</v>
      </c>
      <c r="B57" s="23" t="e">
        <f>VLOOKUP($X57,УЧАСТНИКИ!$A$2:$L$1099,3,FALSE)</f>
        <v>#N/A</v>
      </c>
      <c r="C57" s="24" t="e">
        <f>VLOOKUP($X57,УЧАСТНИКИ!$A$2:$L$1099,4,FALSE)</f>
        <v>#N/A</v>
      </c>
      <c r="D57" s="24" t="e">
        <f>VLOOKUP($X57,УЧАСТНИКИ!$A$2:$L$1099,8,FALSE)</f>
        <v>#N/A</v>
      </c>
      <c r="E57" s="23" t="e">
        <f>VLOOKUP($X57,УЧАСТНИКИ!$A$2:$L$1099,5,FALSE)</f>
        <v>#N/A</v>
      </c>
      <c r="F57" s="24" t="e">
        <f>VLOOKUP($R57,УЧАСТНИКИ!$A$2:$L$1099,7,FALSE)</f>
        <v>#N/A</v>
      </c>
      <c r="G57" s="25" t="e">
        <f>VLOOKUP($X57,УЧАСТНИКИ!$A$2:$L$1099,11,FALSE)</f>
        <v>#N/A</v>
      </c>
      <c r="H57" s="26"/>
      <c r="I57" s="26"/>
      <c r="J57" s="26"/>
      <c r="K57" s="26"/>
      <c r="L57" s="26"/>
      <c r="M57" s="26"/>
      <c r="N57" s="106">
        <f t="shared" ref="N57:S57" si="42">H57/100</f>
        <v>0</v>
      </c>
      <c r="O57" s="106">
        <f t="shared" si="42"/>
        <v>0</v>
      </c>
      <c r="P57" s="106">
        <f t="shared" si="42"/>
        <v>0</v>
      </c>
      <c r="Q57" s="106">
        <f t="shared" si="42"/>
        <v>0</v>
      </c>
      <c r="R57" s="106">
        <f t="shared" si="42"/>
        <v>0</v>
      </c>
      <c r="S57" s="106">
        <f t="shared" si="42"/>
        <v>0</v>
      </c>
      <c r="T57" s="107">
        <f t="shared" si="24"/>
        <v>0</v>
      </c>
      <c r="U57" s="27" t="str">
        <f t="shared" si="4"/>
        <v>б/р</v>
      </c>
      <c r="V57" s="25" t="e">
        <f>VLOOKUP($X57,УЧАСТНИКИ!$A$2:$L$1099,9,FALSE)</f>
        <v>#N/A</v>
      </c>
      <c r="W57" s="23" t="e">
        <f>VLOOKUP($X57,УЧАСТНИКИ!$A$2:$L$1099,10,FALSE)</f>
        <v>#N/A</v>
      </c>
      <c r="Y57" s="32">
        <f>A$57</f>
        <v>3</v>
      </c>
      <c r="Z57" s="110"/>
      <c r="AA57" s="111"/>
      <c r="AB57" s="115"/>
      <c r="AC57" s="112"/>
      <c r="AD57" s="111"/>
      <c r="AE57" s="115"/>
    </row>
    <row r="58" spans="1:32" s="109" customFormat="1" ht="13.2" customHeight="1" x14ac:dyDescent="0.25">
      <c r="A58" s="22"/>
      <c r="B58" s="23"/>
      <c r="C58" s="24"/>
      <c r="D58" s="24"/>
      <c r="E58" s="23"/>
      <c r="F58" s="24"/>
      <c r="G58" s="25"/>
      <c r="H58" s="26"/>
      <c r="I58" s="26"/>
      <c r="J58" s="26"/>
      <c r="K58" s="26"/>
      <c r="L58" s="26"/>
      <c r="M58" s="26"/>
      <c r="N58" s="108">
        <f t="shared" ref="N58:S58" si="43">H58/10</f>
        <v>0</v>
      </c>
      <c r="O58" s="108">
        <f t="shared" si="43"/>
        <v>0</v>
      </c>
      <c r="P58" s="108">
        <f t="shared" si="43"/>
        <v>0</v>
      </c>
      <c r="Q58" s="108">
        <f t="shared" si="43"/>
        <v>0</v>
      </c>
      <c r="R58" s="108">
        <f t="shared" si="43"/>
        <v>0</v>
      </c>
      <c r="S58" s="108">
        <f t="shared" si="43"/>
        <v>0</v>
      </c>
      <c r="T58" s="107"/>
      <c r="U58" s="27"/>
      <c r="V58" s="25"/>
      <c r="W58" s="23"/>
      <c r="X58" s="114"/>
      <c r="Y58" s="32">
        <f>A$57</f>
        <v>3</v>
      </c>
      <c r="Z58" s="110"/>
      <c r="AA58" s="111"/>
      <c r="AB58" s="115"/>
      <c r="AC58" s="112"/>
      <c r="AD58" s="111"/>
      <c r="AE58" s="115"/>
    </row>
    <row r="59" spans="1:32" s="109" customFormat="1" ht="13.2" customHeight="1" x14ac:dyDescent="0.25">
      <c r="A59" s="22">
        <f t="shared" si="10"/>
        <v>3</v>
      </c>
      <c r="B59" s="23" t="e">
        <f>VLOOKUP($X59,УЧАСТНИКИ!$A$2:$L$1099,3,FALSE)</f>
        <v>#N/A</v>
      </c>
      <c r="C59" s="24" t="e">
        <f>VLOOKUP($X59,УЧАСТНИКИ!$A$2:$L$1099,4,FALSE)</f>
        <v>#N/A</v>
      </c>
      <c r="D59" s="24" t="e">
        <f>VLOOKUP($X59,УЧАСТНИКИ!$A$2:$L$1099,8,FALSE)</f>
        <v>#N/A</v>
      </c>
      <c r="E59" s="23" t="e">
        <f>VLOOKUP($X59,УЧАСТНИКИ!$A$2:$L$1099,5,FALSE)</f>
        <v>#N/A</v>
      </c>
      <c r="F59" s="24" t="e">
        <f>VLOOKUP($R59,УЧАСТНИКИ!$A$2:$L$1099,7,FALSE)</f>
        <v>#N/A</v>
      </c>
      <c r="G59" s="25" t="e">
        <f>VLOOKUP($X59,УЧАСТНИКИ!$A$2:$L$1099,11,FALSE)</f>
        <v>#N/A</v>
      </c>
      <c r="H59" s="26"/>
      <c r="I59" s="26"/>
      <c r="J59" s="26"/>
      <c r="K59" s="26"/>
      <c r="L59" s="26"/>
      <c r="M59" s="26"/>
      <c r="N59" s="106">
        <f t="shared" ref="N59:S59" si="44">H59/100</f>
        <v>0</v>
      </c>
      <c r="O59" s="106">
        <f t="shared" si="44"/>
        <v>0</v>
      </c>
      <c r="P59" s="106">
        <f t="shared" si="44"/>
        <v>0</v>
      </c>
      <c r="Q59" s="106">
        <f t="shared" si="44"/>
        <v>0</v>
      </c>
      <c r="R59" s="106">
        <f t="shared" si="44"/>
        <v>0</v>
      </c>
      <c r="S59" s="106">
        <f t="shared" si="44"/>
        <v>0</v>
      </c>
      <c r="T59" s="107">
        <f t="shared" si="24"/>
        <v>0</v>
      </c>
      <c r="U59" s="27" t="str">
        <f t="shared" si="4"/>
        <v>б/р</v>
      </c>
      <c r="V59" s="25" t="e">
        <f>VLOOKUP($X59,УЧАСТНИКИ!$A$2:$L$1099,9,FALSE)</f>
        <v>#N/A</v>
      </c>
      <c r="W59" s="23" t="e">
        <f>VLOOKUP($X59,УЧАСТНИКИ!$A$2:$L$1099,10,FALSE)</f>
        <v>#N/A</v>
      </c>
      <c r="Y59" s="32">
        <f>A$59</f>
        <v>3</v>
      </c>
      <c r="Z59" s="110"/>
      <c r="AA59" s="111"/>
      <c r="AB59" s="115"/>
      <c r="AC59" s="112"/>
      <c r="AD59" s="115"/>
      <c r="AE59" s="115"/>
    </row>
    <row r="60" spans="1:32" s="109" customFormat="1" ht="13.2" customHeight="1" x14ac:dyDescent="0.25">
      <c r="A60" s="22"/>
      <c r="B60" s="23"/>
      <c r="C60" s="24"/>
      <c r="D60" s="24"/>
      <c r="E60" s="23"/>
      <c r="F60" s="24"/>
      <c r="G60" s="25"/>
      <c r="H60" s="26"/>
      <c r="I60" s="26"/>
      <c r="J60" s="26"/>
      <c r="K60" s="26"/>
      <c r="L60" s="26"/>
      <c r="M60" s="26"/>
      <c r="N60" s="108">
        <f t="shared" ref="N60:S60" si="45">H60/10</f>
        <v>0</v>
      </c>
      <c r="O60" s="108">
        <f t="shared" si="45"/>
        <v>0</v>
      </c>
      <c r="P60" s="108">
        <f t="shared" si="45"/>
        <v>0</v>
      </c>
      <c r="Q60" s="108">
        <f t="shared" si="45"/>
        <v>0</v>
      </c>
      <c r="R60" s="108">
        <f t="shared" si="45"/>
        <v>0</v>
      </c>
      <c r="S60" s="108">
        <f t="shared" si="45"/>
        <v>0</v>
      </c>
      <c r="T60" s="107"/>
      <c r="U60" s="27"/>
      <c r="V60" s="25"/>
      <c r="W60" s="23"/>
      <c r="X60" s="114"/>
      <c r="Y60" s="32">
        <f>A$59</f>
        <v>3</v>
      </c>
      <c r="Z60" s="110"/>
      <c r="AA60" s="111"/>
      <c r="AB60" s="115"/>
      <c r="AC60" s="112"/>
      <c r="AD60" s="115"/>
      <c r="AE60" s="115"/>
    </row>
    <row r="61" spans="1:32" s="109" customFormat="1" ht="13.2" customHeight="1" x14ac:dyDescent="0.25">
      <c r="A61" s="22">
        <f t="shared" si="10"/>
        <v>3</v>
      </c>
      <c r="B61" s="23" t="e">
        <f>VLOOKUP($X61,УЧАСТНИКИ!$A$2:$L$1099,3,FALSE)</f>
        <v>#N/A</v>
      </c>
      <c r="C61" s="24" t="e">
        <f>VLOOKUP($X61,УЧАСТНИКИ!$A$2:$L$1099,4,FALSE)</f>
        <v>#N/A</v>
      </c>
      <c r="D61" s="24" t="e">
        <f>VLOOKUP($X61,УЧАСТНИКИ!$A$2:$L$1099,8,FALSE)</f>
        <v>#N/A</v>
      </c>
      <c r="E61" s="23" t="e">
        <f>VLOOKUP($X61,УЧАСТНИКИ!$A$2:$L$1099,5,FALSE)</f>
        <v>#N/A</v>
      </c>
      <c r="F61" s="24" t="e">
        <f>VLOOKUP($R61,УЧАСТНИКИ!$A$2:$L$1099,7,FALSE)</f>
        <v>#N/A</v>
      </c>
      <c r="G61" s="25" t="e">
        <f>VLOOKUP($X61,УЧАСТНИКИ!$A$2:$L$1099,11,FALSE)</f>
        <v>#N/A</v>
      </c>
      <c r="H61" s="26"/>
      <c r="I61" s="26"/>
      <c r="J61" s="26"/>
      <c r="K61" s="26"/>
      <c r="L61" s="26"/>
      <c r="M61" s="26"/>
      <c r="N61" s="106">
        <f t="shared" ref="N61:S61" si="46">H61/100</f>
        <v>0</v>
      </c>
      <c r="O61" s="106">
        <f t="shared" si="46"/>
        <v>0</v>
      </c>
      <c r="P61" s="106">
        <f t="shared" si="46"/>
        <v>0</v>
      </c>
      <c r="Q61" s="106">
        <f t="shared" si="46"/>
        <v>0</v>
      </c>
      <c r="R61" s="106">
        <f t="shared" si="46"/>
        <v>0</v>
      </c>
      <c r="S61" s="106">
        <f t="shared" si="46"/>
        <v>0</v>
      </c>
      <c r="T61" s="107">
        <f t="shared" si="24"/>
        <v>0</v>
      </c>
      <c r="U61" s="27" t="str">
        <f t="shared" si="4"/>
        <v>б/р</v>
      </c>
      <c r="V61" s="25" t="e">
        <f>VLOOKUP($X61,УЧАСТНИКИ!$A$2:$L$1099,9,FALSE)</f>
        <v>#N/A</v>
      </c>
      <c r="W61" s="23" t="e">
        <f>VLOOKUP($X61,УЧАСТНИКИ!$A$2:$L$1099,10,FALSE)</f>
        <v>#N/A</v>
      </c>
      <c r="Y61" s="32">
        <f>A$61</f>
        <v>3</v>
      </c>
      <c r="Z61" s="110"/>
      <c r="AA61" s="111"/>
      <c r="AB61" s="115"/>
      <c r="AC61" s="112"/>
      <c r="AD61" s="115"/>
      <c r="AE61" s="115"/>
    </row>
    <row r="62" spans="1:32" s="109" customFormat="1" ht="13.2" customHeight="1" x14ac:dyDescent="0.25">
      <c r="A62" s="22"/>
      <c r="B62" s="23"/>
      <c r="C62" s="24"/>
      <c r="D62" s="24"/>
      <c r="E62" s="23"/>
      <c r="F62" s="24"/>
      <c r="G62" s="25"/>
      <c r="H62" s="26"/>
      <c r="I62" s="26"/>
      <c r="J62" s="26"/>
      <c r="K62" s="26"/>
      <c r="L62" s="26"/>
      <c r="M62" s="26"/>
      <c r="N62" s="108">
        <f t="shared" ref="N62:S62" si="47">H62/10</f>
        <v>0</v>
      </c>
      <c r="O62" s="108">
        <f t="shared" si="47"/>
        <v>0</v>
      </c>
      <c r="P62" s="108">
        <f t="shared" si="47"/>
        <v>0</v>
      </c>
      <c r="Q62" s="108">
        <f t="shared" si="47"/>
        <v>0</v>
      </c>
      <c r="R62" s="108">
        <f t="shared" si="47"/>
        <v>0</v>
      </c>
      <c r="S62" s="108">
        <f t="shared" si="47"/>
        <v>0</v>
      </c>
      <c r="T62" s="107"/>
      <c r="U62" s="27"/>
      <c r="V62" s="25"/>
      <c r="W62" s="23"/>
      <c r="X62" s="114"/>
      <c r="Y62" s="32">
        <f>A$61</f>
        <v>3</v>
      </c>
      <c r="Z62" s="110"/>
      <c r="AA62" s="111"/>
      <c r="AB62" s="115"/>
      <c r="AC62" s="112"/>
      <c r="AD62" s="115"/>
      <c r="AE62" s="115"/>
    </row>
    <row r="63" spans="1:32" s="109" customFormat="1" ht="13.2" customHeight="1" x14ac:dyDescent="0.25">
      <c r="A63" s="22">
        <f t="shared" si="10"/>
        <v>3</v>
      </c>
      <c r="B63" s="23" t="e">
        <f>VLOOKUP($X63,УЧАСТНИКИ!$A$2:$L$1099,3,FALSE)</f>
        <v>#N/A</v>
      </c>
      <c r="C63" s="24" t="e">
        <f>VLOOKUP($X63,УЧАСТНИКИ!$A$2:$L$1099,4,FALSE)</f>
        <v>#N/A</v>
      </c>
      <c r="D63" s="24" t="e">
        <f>VLOOKUP($X63,УЧАСТНИКИ!$A$2:$L$1099,8,FALSE)</f>
        <v>#N/A</v>
      </c>
      <c r="E63" s="23" t="e">
        <f>VLOOKUP($X63,УЧАСТНИКИ!$A$2:$L$1099,5,FALSE)</f>
        <v>#N/A</v>
      </c>
      <c r="F63" s="24" t="e">
        <f>VLOOKUP($R63,УЧАСТНИКИ!$A$2:$L$1099,7,FALSE)</f>
        <v>#N/A</v>
      </c>
      <c r="G63" s="25" t="e">
        <f>VLOOKUP($X63,УЧАСТНИКИ!$A$2:$L$1099,11,FALSE)</f>
        <v>#N/A</v>
      </c>
      <c r="H63" s="26"/>
      <c r="I63" s="26"/>
      <c r="J63" s="26"/>
      <c r="K63" s="26"/>
      <c r="L63" s="26"/>
      <c r="M63" s="26"/>
      <c r="N63" s="106">
        <f t="shared" ref="N63:S63" si="48">H63/100</f>
        <v>0</v>
      </c>
      <c r="O63" s="106">
        <f t="shared" si="48"/>
        <v>0</v>
      </c>
      <c r="P63" s="106">
        <f t="shared" si="48"/>
        <v>0</v>
      </c>
      <c r="Q63" s="106">
        <f t="shared" si="48"/>
        <v>0</v>
      </c>
      <c r="R63" s="106">
        <f t="shared" si="48"/>
        <v>0</v>
      </c>
      <c r="S63" s="106">
        <f t="shared" si="48"/>
        <v>0</v>
      </c>
      <c r="T63" s="107">
        <f t="shared" si="24"/>
        <v>0</v>
      </c>
      <c r="U63" s="27" t="str">
        <f t="shared" si="4"/>
        <v>б/р</v>
      </c>
      <c r="V63" s="25" t="e">
        <f>VLOOKUP($X63,УЧАСТНИКИ!$A$2:$L$1099,9,FALSE)</f>
        <v>#N/A</v>
      </c>
      <c r="W63" s="23" t="e">
        <f>VLOOKUP($X63,УЧАСТНИКИ!$A$2:$L$1099,10,FALSE)</f>
        <v>#N/A</v>
      </c>
      <c r="Y63" s="32">
        <f>A$63</f>
        <v>3</v>
      </c>
      <c r="Z63" s="110"/>
      <c r="AA63" s="111"/>
      <c r="AB63" s="115"/>
      <c r="AC63" s="112"/>
      <c r="AD63" s="115"/>
      <c r="AE63" s="115"/>
    </row>
    <row r="64" spans="1:32" s="109" customFormat="1" ht="13.2" customHeight="1" x14ac:dyDescent="0.25">
      <c r="A64" s="22"/>
      <c r="B64" s="23"/>
      <c r="C64" s="24"/>
      <c r="D64" s="24"/>
      <c r="E64" s="23"/>
      <c r="F64" s="24"/>
      <c r="G64" s="25"/>
      <c r="H64" s="26"/>
      <c r="I64" s="26"/>
      <c r="J64" s="26"/>
      <c r="K64" s="26"/>
      <c r="L64" s="26"/>
      <c r="M64" s="26"/>
      <c r="N64" s="108">
        <f t="shared" ref="N64:S64" si="49">H64/10</f>
        <v>0</v>
      </c>
      <c r="O64" s="108">
        <f t="shared" si="49"/>
        <v>0</v>
      </c>
      <c r="P64" s="108">
        <f t="shared" si="49"/>
        <v>0</v>
      </c>
      <c r="Q64" s="108">
        <f t="shared" si="49"/>
        <v>0</v>
      </c>
      <c r="R64" s="108">
        <f t="shared" si="49"/>
        <v>0</v>
      </c>
      <c r="S64" s="108">
        <f t="shared" si="49"/>
        <v>0</v>
      </c>
      <c r="T64" s="107"/>
      <c r="U64" s="27"/>
      <c r="V64" s="25"/>
      <c r="W64" s="23"/>
      <c r="Y64" s="32">
        <f>A$63</f>
        <v>3</v>
      </c>
      <c r="Z64" s="110"/>
      <c r="AA64" s="111"/>
      <c r="AB64" s="115"/>
      <c r="AC64" s="112"/>
      <c r="AD64" s="115"/>
      <c r="AE64" s="115"/>
    </row>
    <row r="65" spans="1:33" s="109" customFormat="1" ht="13.2" customHeight="1" x14ac:dyDescent="0.25">
      <c r="A65" s="22">
        <f t="shared" si="10"/>
        <v>3</v>
      </c>
      <c r="B65" s="23" t="e">
        <f>VLOOKUP($X65,УЧАСТНИКИ!$A$2:$L$1099,3,FALSE)</f>
        <v>#N/A</v>
      </c>
      <c r="C65" s="24" t="e">
        <f>VLOOKUP($X65,УЧАСТНИКИ!$A$2:$L$1099,4,FALSE)</f>
        <v>#N/A</v>
      </c>
      <c r="D65" s="24" t="e">
        <f>VLOOKUP($X65,УЧАСТНИКИ!$A$2:$L$1099,8,FALSE)</f>
        <v>#N/A</v>
      </c>
      <c r="E65" s="23" t="e">
        <f>VLOOKUP($X65,УЧАСТНИКИ!$A$2:$L$1099,5,FALSE)</f>
        <v>#N/A</v>
      </c>
      <c r="F65" s="24" t="e">
        <f>VLOOKUP($R65,УЧАСТНИКИ!$A$2:$L$1099,7,FALSE)</f>
        <v>#N/A</v>
      </c>
      <c r="G65" s="25" t="e">
        <f>VLOOKUP($X65,УЧАСТНИКИ!$A$2:$L$1099,11,FALSE)</f>
        <v>#N/A</v>
      </c>
      <c r="H65" s="26"/>
      <c r="I65" s="26"/>
      <c r="J65" s="26"/>
      <c r="K65" s="26"/>
      <c r="L65" s="26"/>
      <c r="M65" s="105"/>
      <c r="N65" s="106">
        <f t="shared" ref="N65:S65" si="50">H65/100</f>
        <v>0</v>
      </c>
      <c r="O65" s="106">
        <f t="shared" si="50"/>
        <v>0</v>
      </c>
      <c r="P65" s="106">
        <f t="shared" si="50"/>
        <v>0</v>
      </c>
      <c r="Q65" s="106">
        <f t="shared" si="50"/>
        <v>0</v>
      </c>
      <c r="R65" s="106">
        <f t="shared" si="50"/>
        <v>0</v>
      </c>
      <c r="S65" s="106">
        <f t="shared" si="50"/>
        <v>0</v>
      </c>
      <c r="T65" s="107">
        <f t="shared" si="24"/>
        <v>0</v>
      </c>
      <c r="U65" s="27" t="str">
        <f t="shared" si="4"/>
        <v>б/р</v>
      </c>
      <c r="V65" s="25" t="e">
        <f>VLOOKUP($X65,УЧАСТНИКИ!$A$2:$L$1099,9,FALSE)</f>
        <v>#N/A</v>
      </c>
      <c r="W65" s="23" t="e">
        <f>VLOOKUP($X65,УЧАСТНИКИ!$A$2:$L$1099,10,FALSE)</f>
        <v>#N/A</v>
      </c>
      <c r="Y65" s="32">
        <f>A$65</f>
        <v>3</v>
      </c>
      <c r="Z65" s="110"/>
      <c r="AA65" s="111"/>
      <c r="AB65" s="115"/>
      <c r="AC65" s="112"/>
      <c r="AD65" s="115"/>
      <c r="AE65" s="115"/>
    </row>
    <row r="66" spans="1:33" s="109" customFormat="1" ht="13.2" customHeight="1" x14ac:dyDescent="0.25">
      <c r="A66" s="22"/>
      <c r="B66" s="23"/>
      <c r="C66" s="24"/>
      <c r="D66" s="24"/>
      <c r="E66" s="23"/>
      <c r="F66" s="24"/>
      <c r="G66" s="25"/>
      <c r="H66" s="26"/>
      <c r="I66" s="26"/>
      <c r="J66" s="26"/>
      <c r="K66" s="26"/>
      <c r="L66" s="26"/>
      <c r="M66" s="105"/>
      <c r="N66" s="108">
        <f t="shared" ref="N66:S66" si="51">H66/10</f>
        <v>0</v>
      </c>
      <c r="O66" s="108">
        <f t="shared" si="51"/>
        <v>0</v>
      </c>
      <c r="P66" s="108">
        <f t="shared" si="51"/>
        <v>0</v>
      </c>
      <c r="Q66" s="108">
        <f t="shared" si="51"/>
        <v>0</v>
      </c>
      <c r="R66" s="108">
        <f t="shared" si="51"/>
        <v>0</v>
      </c>
      <c r="S66" s="108">
        <f t="shared" si="51"/>
        <v>0</v>
      </c>
      <c r="T66" s="107"/>
      <c r="U66" s="27"/>
      <c r="V66" s="25"/>
      <c r="W66" s="23"/>
      <c r="Y66" s="32">
        <f>A$65</f>
        <v>3</v>
      </c>
      <c r="Z66" s="110"/>
      <c r="AA66" s="111"/>
      <c r="AB66" s="115"/>
      <c r="AC66" s="112"/>
      <c r="AD66" s="115"/>
      <c r="AE66" s="115"/>
    </row>
    <row r="67" spans="1:33" s="109" customFormat="1" ht="13.2" customHeight="1" x14ac:dyDescent="0.25">
      <c r="A67" s="22">
        <f t="shared" si="10"/>
        <v>3</v>
      </c>
      <c r="B67" s="23" t="e">
        <f>VLOOKUP($X67,УЧАСТНИКИ!$A$2:$L$1099,3,FALSE)</f>
        <v>#N/A</v>
      </c>
      <c r="C67" s="24" t="e">
        <f>VLOOKUP($X67,УЧАСТНИКИ!$A$2:$L$1099,4,FALSE)</f>
        <v>#N/A</v>
      </c>
      <c r="D67" s="24" t="e">
        <f>VLOOKUP($X67,УЧАСТНИКИ!$A$2:$L$1099,8,FALSE)</f>
        <v>#N/A</v>
      </c>
      <c r="E67" s="23" t="e">
        <f>VLOOKUP($X67,УЧАСТНИКИ!$A$2:$L$1099,5,FALSE)</f>
        <v>#N/A</v>
      </c>
      <c r="F67" s="24" t="e">
        <f>VLOOKUP($R67,УЧАСТНИКИ!$A$2:$L$1099,7,FALSE)</f>
        <v>#N/A</v>
      </c>
      <c r="G67" s="25" t="e">
        <f>VLOOKUP($X67,УЧАСТНИКИ!$A$2:$L$1099,11,FALSE)</f>
        <v>#N/A</v>
      </c>
      <c r="H67" s="26"/>
      <c r="I67" s="26"/>
      <c r="J67" s="26"/>
      <c r="K67" s="26"/>
      <c r="L67" s="26"/>
      <c r="M67" s="26"/>
      <c r="N67" s="106">
        <f t="shared" ref="N67:S67" si="52">H67/100</f>
        <v>0</v>
      </c>
      <c r="O67" s="106">
        <f t="shared" si="52"/>
        <v>0</v>
      </c>
      <c r="P67" s="106">
        <f t="shared" si="52"/>
        <v>0</v>
      </c>
      <c r="Q67" s="106">
        <f t="shared" si="52"/>
        <v>0</v>
      </c>
      <c r="R67" s="106">
        <f t="shared" si="52"/>
        <v>0</v>
      </c>
      <c r="S67" s="106">
        <f t="shared" si="52"/>
        <v>0</v>
      </c>
      <c r="T67" s="107">
        <f t="shared" si="24"/>
        <v>0</v>
      </c>
      <c r="U67" s="27" t="str">
        <f t="shared" si="4"/>
        <v>б/р</v>
      </c>
      <c r="V67" s="25" t="e">
        <f>VLOOKUP($X67,УЧАСТНИКИ!$A$2:$L$1099,9,FALSE)</f>
        <v>#N/A</v>
      </c>
      <c r="W67" s="23" t="e">
        <f>VLOOKUP($X67,УЧАСТНИКИ!$A$2:$L$1099,10,FALSE)</f>
        <v>#N/A</v>
      </c>
      <c r="Y67" s="32">
        <f>A$67</f>
        <v>3</v>
      </c>
      <c r="Z67" s="110"/>
      <c r="AA67" s="111"/>
      <c r="AB67" s="115"/>
      <c r="AC67" s="112"/>
      <c r="AD67" s="115"/>
      <c r="AE67" s="115"/>
    </row>
    <row r="68" spans="1:33" s="109" customFormat="1" ht="13.2" customHeight="1" x14ac:dyDescent="0.25">
      <c r="A68" s="22"/>
      <c r="B68" s="23"/>
      <c r="C68" s="24"/>
      <c r="D68" s="24"/>
      <c r="E68" s="23"/>
      <c r="F68" s="24"/>
      <c r="G68" s="25"/>
      <c r="H68" s="26"/>
      <c r="I68" s="26"/>
      <c r="J68" s="26"/>
      <c r="K68" s="26"/>
      <c r="L68" s="26"/>
      <c r="M68" s="26"/>
      <c r="N68" s="108">
        <f t="shared" ref="N68:S68" si="53">H68/10</f>
        <v>0</v>
      </c>
      <c r="O68" s="108">
        <f t="shared" si="53"/>
        <v>0</v>
      </c>
      <c r="P68" s="108">
        <f t="shared" si="53"/>
        <v>0</v>
      </c>
      <c r="Q68" s="108">
        <f t="shared" si="53"/>
        <v>0</v>
      </c>
      <c r="R68" s="108">
        <f t="shared" si="53"/>
        <v>0</v>
      </c>
      <c r="S68" s="108">
        <f t="shared" si="53"/>
        <v>0</v>
      </c>
      <c r="T68" s="107"/>
      <c r="U68" s="27"/>
      <c r="V68" s="25"/>
      <c r="W68" s="23"/>
      <c r="X68" s="114"/>
      <c r="Y68" s="32">
        <f>A$67</f>
        <v>3</v>
      </c>
      <c r="Z68" s="110"/>
      <c r="AA68" s="111"/>
      <c r="AB68" s="115"/>
      <c r="AC68" s="115"/>
      <c r="AD68" s="115"/>
      <c r="AE68" s="115"/>
    </row>
    <row r="69" spans="1:33" s="109" customFormat="1" ht="13.2" customHeight="1" x14ac:dyDescent="0.25">
      <c r="A69" s="22">
        <f t="shared" si="10"/>
        <v>3</v>
      </c>
      <c r="B69" s="23" t="e">
        <f>VLOOKUP($X69,УЧАСТНИКИ!$A$2:$L$1099,3,FALSE)</f>
        <v>#N/A</v>
      </c>
      <c r="C69" s="24" t="e">
        <f>VLOOKUP($X69,УЧАСТНИКИ!$A$2:$L$1099,4,FALSE)</f>
        <v>#N/A</v>
      </c>
      <c r="D69" s="24" t="e">
        <f>VLOOKUP($X69,УЧАСТНИКИ!$A$2:$L$1099,8,FALSE)</f>
        <v>#N/A</v>
      </c>
      <c r="E69" s="23" t="e">
        <f>VLOOKUP($X69,УЧАСТНИКИ!$A$2:$L$1099,5,FALSE)</f>
        <v>#N/A</v>
      </c>
      <c r="F69" s="24" t="e">
        <f>VLOOKUP($R69,УЧАСТНИКИ!$A$2:$L$1099,7,FALSE)</f>
        <v>#N/A</v>
      </c>
      <c r="G69" s="25" t="e">
        <f>VLOOKUP($X69,УЧАСТНИКИ!$A$2:$L$1099,11,FALSE)</f>
        <v>#N/A</v>
      </c>
      <c r="H69" s="26"/>
      <c r="I69" s="26"/>
      <c r="J69" s="26"/>
      <c r="K69" s="26"/>
      <c r="L69" s="26"/>
      <c r="M69" s="26"/>
      <c r="N69" s="106">
        <f t="shared" ref="N69:S69" si="54">H69/100</f>
        <v>0</v>
      </c>
      <c r="O69" s="106">
        <f t="shared" si="54"/>
        <v>0</v>
      </c>
      <c r="P69" s="106">
        <f t="shared" si="54"/>
        <v>0</v>
      </c>
      <c r="Q69" s="106">
        <f t="shared" si="54"/>
        <v>0</v>
      </c>
      <c r="R69" s="106">
        <f t="shared" si="54"/>
        <v>0</v>
      </c>
      <c r="S69" s="106">
        <f t="shared" si="54"/>
        <v>0</v>
      </c>
      <c r="T69" s="107">
        <f t="shared" si="24"/>
        <v>0</v>
      </c>
      <c r="U69" s="27" t="str">
        <f t="shared" si="4"/>
        <v>б/р</v>
      </c>
      <c r="V69" s="25" t="e">
        <f>VLOOKUP($X69,УЧАСТНИКИ!$A$2:$L$1099,9,FALSE)</f>
        <v>#N/A</v>
      </c>
      <c r="W69" s="23" t="e">
        <f>VLOOKUP($X69,УЧАСТНИКИ!$A$2:$L$1099,10,FALSE)</f>
        <v>#N/A</v>
      </c>
      <c r="Y69" s="32">
        <f>A$69</f>
        <v>3</v>
      </c>
      <c r="Z69" s="110"/>
      <c r="AA69" s="111"/>
      <c r="AB69" s="115"/>
      <c r="AC69" s="112"/>
      <c r="AD69" s="115"/>
      <c r="AE69" s="115"/>
    </row>
    <row r="70" spans="1:33" s="109" customFormat="1" ht="13.2" customHeight="1" x14ac:dyDescent="0.25">
      <c r="A70" s="22"/>
      <c r="B70" s="23"/>
      <c r="C70" s="24"/>
      <c r="D70" s="24"/>
      <c r="E70" s="23"/>
      <c r="F70" s="24"/>
      <c r="G70" s="25"/>
      <c r="H70" s="26"/>
      <c r="I70" s="26"/>
      <c r="J70" s="26"/>
      <c r="K70" s="26"/>
      <c r="L70" s="26"/>
      <c r="M70" s="26"/>
      <c r="N70" s="108">
        <f t="shared" ref="N70:S70" si="55">H70/10</f>
        <v>0</v>
      </c>
      <c r="O70" s="108">
        <f t="shared" si="55"/>
        <v>0</v>
      </c>
      <c r="P70" s="108">
        <f t="shared" si="55"/>
        <v>0</v>
      </c>
      <c r="Q70" s="108">
        <f t="shared" si="55"/>
        <v>0</v>
      </c>
      <c r="R70" s="108">
        <f t="shared" si="55"/>
        <v>0</v>
      </c>
      <c r="S70" s="108">
        <f t="shared" si="55"/>
        <v>0</v>
      </c>
      <c r="T70" s="107"/>
      <c r="U70" s="27"/>
      <c r="V70" s="25"/>
      <c r="W70" s="23"/>
      <c r="X70" s="114"/>
      <c r="Y70" s="32">
        <f>A$69</f>
        <v>3</v>
      </c>
      <c r="Z70" s="110"/>
      <c r="AA70" s="111"/>
      <c r="AB70" s="115"/>
      <c r="AC70" s="112"/>
      <c r="AD70" s="115"/>
      <c r="AE70" s="115"/>
    </row>
    <row r="71" spans="1:33" s="109" customFormat="1" ht="13.2" customHeight="1" x14ac:dyDescent="0.25">
      <c r="A71" s="22">
        <f t="shared" si="10"/>
        <v>3</v>
      </c>
      <c r="B71" s="23" t="e">
        <f>VLOOKUP($X71,УЧАСТНИКИ!$A$2:$L$1099,3,FALSE)</f>
        <v>#N/A</v>
      </c>
      <c r="C71" s="24" t="e">
        <f>VLOOKUP($X71,УЧАСТНИКИ!$A$2:$L$1099,4,FALSE)</f>
        <v>#N/A</v>
      </c>
      <c r="D71" s="24" t="e">
        <f>VLOOKUP($X71,УЧАСТНИКИ!$A$2:$L$1099,8,FALSE)</f>
        <v>#N/A</v>
      </c>
      <c r="E71" s="23" t="e">
        <f>VLOOKUP($X71,УЧАСТНИКИ!$A$2:$L$1099,5,FALSE)</f>
        <v>#N/A</v>
      </c>
      <c r="F71" s="24" t="e">
        <f>VLOOKUP($R71,УЧАСТНИКИ!$A$2:$L$1099,7,FALSE)</f>
        <v>#N/A</v>
      </c>
      <c r="G71" s="25" t="e">
        <f>VLOOKUP($X71,УЧАСТНИКИ!$A$2:$L$1099,11,FALSE)</f>
        <v>#N/A</v>
      </c>
      <c r="H71" s="26"/>
      <c r="I71" s="26"/>
      <c r="J71" s="26"/>
      <c r="K71" s="26"/>
      <c r="L71" s="26"/>
      <c r="M71" s="26"/>
      <c r="N71" s="106">
        <f t="shared" ref="N71:S71" si="56">H71/100</f>
        <v>0</v>
      </c>
      <c r="O71" s="106">
        <f t="shared" si="56"/>
        <v>0</v>
      </c>
      <c r="P71" s="106">
        <f t="shared" si="56"/>
        <v>0</v>
      </c>
      <c r="Q71" s="106">
        <f t="shared" si="56"/>
        <v>0</v>
      </c>
      <c r="R71" s="106">
        <f t="shared" si="56"/>
        <v>0</v>
      </c>
      <c r="S71" s="106">
        <f t="shared" si="56"/>
        <v>0</v>
      </c>
      <c r="T71" s="107">
        <f t="shared" si="24"/>
        <v>0</v>
      </c>
      <c r="U71" s="27" t="str">
        <f t="shared" si="4"/>
        <v>б/р</v>
      </c>
      <c r="V71" s="25" t="e">
        <f>VLOOKUP($X71,УЧАСТНИКИ!$A$2:$L$1099,9,FALSE)</f>
        <v>#N/A</v>
      </c>
      <c r="W71" s="23" t="e">
        <f>VLOOKUP($X71,УЧАСТНИКИ!$A$2:$L$1099,10,FALSE)</f>
        <v>#N/A</v>
      </c>
      <c r="Y71" s="32">
        <f>A$71</f>
        <v>3</v>
      </c>
      <c r="Z71" s="110"/>
      <c r="AA71" s="111"/>
      <c r="AB71" s="115"/>
      <c r="AC71" s="112"/>
      <c r="AD71" s="115"/>
      <c r="AE71" s="115"/>
    </row>
    <row r="72" spans="1:33" s="109" customFormat="1" ht="13.2" customHeight="1" x14ac:dyDescent="0.25">
      <c r="A72" s="22"/>
      <c r="B72" s="23"/>
      <c r="C72" s="24"/>
      <c r="D72" s="24"/>
      <c r="E72" s="23"/>
      <c r="F72" s="24"/>
      <c r="G72" s="25"/>
      <c r="H72" s="26"/>
      <c r="I72" s="26"/>
      <c r="J72" s="26"/>
      <c r="K72" s="26"/>
      <c r="L72" s="26"/>
      <c r="M72" s="26"/>
      <c r="N72" s="108">
        <f t="shared" ref="N72:S72" si="57">H72/10</f>
        <v>0</v>
      </c>
      <c r="O72" s="108">
        <f t="shared" si="57"/>
        <v>0</v>
      </c>
      <c r="P72" s="108">
        <f t="shared" si="57"/>
        <v>0</v>
      </c>
      <c r="Q72" s="108">
        <f t="shared" si="57"/>
        <v>0</v>
      </c>
      <c r="R72" s="108">
        <f t="shared" si="57"/>
        <v>0</v>
      </c>
      <c r="S72" s="108">
        <f t="shared" si="57"/>
        <v>0</v>
      </c>
      <c r="T72" s="107"/>
      <c r="U72" s="27"/>
      <c r="V72" s="25"/>
      <c r="W72" s="23"/>
      <c r="X72" s="114"/>
      <c r="Y72" s="32">
        <f>A$71</f>
        <v>3</v>
      </c>
      <c r="Z72" s="110"/>
      <c r="AA72" s="111"/>
      <c r="AB72" s="115"/>
      <c r="AC72" s="112"/>
      <c r="AD72" s="115"/>
      <c r="AE72" s="115"/>
    </row>
    <row r="73" spans="1:33" s="109" customFormat="1" ht="13.2" customHeight="1" x14ac:dyDescent="0.25">
      <c r="A73" s="22">
        <f t="shared" si="10"/>
        <v>3</v>
      </c>
      <c r="B73" s="23" t="e">
        <f>VLOOKUP($X73,УЧАСТНИКИ!$A$2:$L$1099,3,FALSE)</f>
        <v>#N/A</v>
      </c>
      <c r="C73" s="24" t="e">
        <f>VLOOKUP($X73,УЧАСТНИКИ!$A$2:$L$1099,4,FALSE)</f>
        <v>#N/A</v>
      </c>
      <c r="D73" s="24" t="e">
        <f>VLOOKUP($X73,УЧАСТНИКИ!$A$2:$L$1099,8,FALSE)</f>
        <v>#N/A</v>
      </c>
      <c r="E73" s="23" t="e">
        <f>VLOOKUP($X73,УЧАСТНИКИ!$A$2:$L$1099,5,FALSE)</f>
        <v>#N/A</v>
      </c>
      <c r="F73" s="24" t="e">
        <f>VLOOKUP($R73,УЧАСТНИКИ!$A$2:$L$1099,7,FALSE)</f>
        <v>#N/A</v>
      </c>
      <c r="G73" s="25" t="e">
        <f>VLOOKUP($X73,УЧАСТНИКИ!$A$2:$L$1099,11,FALSE)</f>
        <v>#N/A</v>
      </c>
      <c r="H73" s="26"/>
      <c r="I73" s="26"/>
      <c r="J73" s="26"/>
      <c r="K73" s="26"/>
      <c r="L73" s="26"/>
      <c r="M73" s="26"/>
      <c r="N73" s="106">
        <f t="shared" ref="N73:S73" si="58">H73/100</f>
        <v>0</v>
      </c>
      <c r="O73" s="106">
        <f t="shared" si="58"/>
        <v>0</v>
      </c>
      <c r="P73" s="106">
        <f t="shared" si="58"/>
        <v>0</v>
      </c>
      <c r="Q73" s="106">
        <f t="shared" si="58"/>
        <v>0</v>
      </c>
      <c r="R73" s="106">
        <f t="shared" si="58"/>
        <v>0</v>
      </c>
      <c r="S73" s="106">
        <f t="shared" si="58"/>
        <v>0</v>
      </c>
      <c r="T73" s="107">
        <f>MAX(N73,O73,P73,Q73,R73,S73)</f>
        <v>0</v>
      </c>
      <c r="U73" s="27" t="str">
        <f t="shared" si="4"/>
        <v>б/р</v>
      </c>
      <c r="V73" s="25" t="e">
        <f>VLOOKUP($X73,УЧАСТНИКИ!$A$2:$L$1099,9,FALSE)</f>
        <v>#N/A</v>
      </c>
      <c r="W73" s="23" t="e">
        <f>VLOOKUP($X73,УЧАСТНИКИ!$A$2:$L$1099,10,FALSE)</f>
        <v>#N/A</v>
      </c>
      <c r="Y73" s="32">
        <f>A$73</f>
        <v>3</v>
      </c>
      <c r="Z73" s="110"/>
      <c r="AA73" s="111"/>
      <c r="AB73" s="115"/>
      <c r="AC73" s="112"/>
      <c r="AD73" s="115"/>
      <c r="AE73" s="115"/>
    </row>
    <row r="74" spans="1:33" s="109" customFormat="1" ht="13.2" customHeight="1" x14ac:dyDescent="0.25">
      <c r="A74" s="22"/>
      <c r="B74" s="23"/>
      <c r="C74" s="24"/>
      <c r="D74" s="24"/>
      <c r="E74" s="23"/>
      <c r="F74" s="24"/>
      <c r="G74" s="25"/>
      <c r="H74" s="26"/>
      <c r="I74" s="26"/>
      <c r="J74" s="26"/>
      <c r="K74" s="26"/>
      <c r="L74" s="26"/>
      <c r="M74" s="26"/>
      <c r="N74" s="108">
        <f t="shared" ref="N74:S74" si="59">H74/10</f>
        <v>0</v>
      </c>
      <c r="O74" s="108">
        <f t="shared" si="59"/>
        <v>0</v>
      </c>
      <c r="P74" s="108">
        <f t="shared" si="59"/>
        <v>0</v>
      </c>
      <c r="Q74" s="108">
        <f t="shared" si="59"/>
        <v>0</v>
      </c>
      <c r="R74" s="108">
        <f t="shared" si="59"/>
        <v>0</v>
      </c>
      <c r="S74" s="108">
        <f t="shared" si="59"/>
        <v>0</v>
      </c>
      <c r="T74" s="107"/>
      <c r="U74" s="27"/>
      <c r="V74" s="25"/>
      <c r="W74" s="23"/>
      <c r="X74" s="114"/>
      <c r="Y74" s="32">
        <f>A$73</f>
        <v>3</v>
      </c>
      <c r="Z74" s="110"/>
      <c r="AA74" s="111"/>
      <c r="AB74" s="115"/>
      <c r="AC74" s="112"/>
      <c r="AD74" s="115"/>
      <c r="AE74" s="115"/>
    </row>
    <row r="75" spans="1:33" s="109" customFormat="1" ht="13.2" customHeight="1" x14ac:dyDescent="0.25">
      <c r="A75" s="22">
        <f t="shared" si="10"/>
        <v>3</v>
      </c>
      <c r="B75" s="23" t="e">
        <f>VLOOKUP($X75,УЧАСТНИКИ!$A$2:$L$1099,3,FALSE)</f>
        <v>#N/A</v>
      </c>
      <c r="C75" s="24" t="e">
        <f>VLOOKUP($X75,УЧАСТНИКИ!$A$2:$L$1099,4,FALSE)</f>
        <v>#N/A</v>
      </c>
      <c r="D75" s="24" t="e">
        <f>VLOOKUP($X75,УЧАСТНИКИ!$A$2:$L$1099,8,FALSE)</f>
        <v>#N/A</v>
      </c>
      <c r="E75" s="23" t="e">
        <f>VLOOKUP($X75,УЧАСТНИКИ!$A$2:$L$1099,5,FALSE)</f>
        <v>#N/A</v>
      </c>
      <c r="F75" s="24" t="e">
        <f>VLOOKUP($R75,УЧАСТНИКИ!$A$2:$L$1099,7,FALSE)</f>
        <v>#N/A</v>
      </c>
      <c r="G75" s="25" t="e">
        <f>VLOOKUP($X75,УЧАСТНИКИ!$A$2:$L$1099,11,FALSE)</f>
        <v>#N/A</v>
      </c>
      <c r="H75" s="26"/>
      <c r="I75" s="26"/>
      <c r="J75" s="26"/>
      <c r="K75" s="26"/>
      <c r="L75" s="26"/>
      <c r="M75" s="26"/>
      <c r="N75" s="106">
        <f t="shared" ref="N75:S75" si="60">H75/100</f>
        <v>0</v>
      </c>
      <c r="O75" s="106">
        <f t="shared" si="60"/>
        <v>0</v>
      </c>
      <c r="P75" s="106">
        <f t="shared" si="60"/>
        <v>0</v>
      </c>
      <c r="Q75" s="106">
        <f t="shared" si="60"/>
        <v>0</v>
      </c>
      <c r="R75" s="106">
        <f t="shared" si="60"/>
        <v>0</v>
      </c>
      <c r="S75" s="106">
        <f t="shared" si="60"/>
        <v>0</v>
      </c>
      <c r="T75" s="107">
        <f>MAX(N75,O75,P75,Q75,R75,S75)</f>
        <v>0</v>
      </c>
      <c r="U75" s="27" t="str">
        <f t="shared" si="4"/>
        <v>б/р</v>
      </c>
      <c r="V75" s="25" t="e">
        <f>VLOOKUP($X75,УЧАСТНИКИ!$A$2:$L$1099,9,FALSE)</f>
        <v>#N/A</v>
      </c>
      <c r="W75" s="23" t="e">
        <f>VLOOKUP($X75,УЧАСТНИКИ!$A$2:$L$1099,10,FALSE)</f>
        <v>#N/A</v>
      </c>
      <c r="Y75" s="32">
        <f>A$75</f>
        <v>3</v>
      </c>
      <c r="Z75" s="110"/>
      <c r="AA75" s="111"/>
      <c r="AB75" s="115"/>
      <c r="AC75" s="112"/>
      <c r="AD75" s="115"/>
      <c r="AE75" s="115"/>
    </row>
    <row r="76" spans="1:33" s="109" customFormat="1" ht="13.2" customHeight="1" x14ac:dyDescent="0.25">
      <c r="A76" s="79"/>
      <c r="C76" s="113"/>
      <c r="D76" s="113"/>
      <c r="X76" s="114"/>
      <c r="Y76" s="32">
        <f>A$75</f>
        <v>3</v>
      </c>
      <c r="Z76" s="110"/>
      <c r="AA76" s="111"/>
      <c r="AB76" s="111"/>
      <c r="AC76" s="111"/>
      <c r="AD76" s="115"/>
      <c r="AE76" s="112"/>
      <c r="AF76" s="115"/>
      <c r="AG76" s="115"/>
    </row>
    <row r="77" spans="1:33" s="109" customFormat="1" ht="13.2" customHeight="1" x14ac:dyDescent="0.25">
      <c r="A77" s="116"/>
      <c r="C77" s="113"/>
      <c r="D77" s="113"/>
      <c r="Y77" s="111"/>
      <c r="Z77" s="110"/>
      <c r="AA77" s="111"/>
      <c r="AB77" s="111"/>
      <c r="AC77" s="111"/>
      <c r="AD77" s="115"/>
      <c r="AE77" s="112"/>
      <c r="AF77" s="115"/>
      <c r="AG77" s="115"/>
    </row>
    <row r="78" spans="1:33" s="109" customFormat="1" ht="12.75" customHeight="1" x14ac:dyDescent="0.25">
      <c r="A78" s="116"/>
      <c r="C78" s="113"/>
      <c r="D78" s="113"/>
      <c r="X78" s="117"/>
      <c r="Y78" s="111"/>
      <c r="Z78" s="110"/>
      <c r="AA78" s="111"/>
      <c r="AB78" s="111"/>
      <c r="AC78" s="111"/>
      <c r="AD78" s="115"/>
      <c r="AE78" s="112"/>
      <c r="AF78" s="115"/>
      <c r="AG78" s="115"/>
    </row>
    <row r="79" spans="1:33" s="109" customFormat="1" ht="12.75" customHeight="1" x14ac:dyDescent="0.25">
      <c r="A79" s="116"/>
      <c r="C79" s="113"/>
      <c r="D79" s="113"/>
      <c r="X79" s="118"/>
      <c r="Y79" s="111"/>
      <c r="Z79" s="110"/>
      <c r="AA79" s="111"/>
      <c r="AB79" s="111"/>
      <c r="AC79" s="111"/>
      <c r="AD79" s="115"/>
      <c r="AE79" s="112"/>
      <c r="AF79" s="115"/>
      <c r="AG79" s="115"/>
    </row>
    <row r="80" spans="1:33" ht="12.75" customHeight="1" x14ac:dyDescent="0.25">
      <c r="X80" s="32"/>
      <c r="Y80" s="82"/>
      <c r="Z80" s="82"/>
      <c r="AA80" s="119"/>
      <c r="AB80" s="119"/>
      <c r="AC80" s="119"/>
      <c r="AD80" s="82"/>
      <c r="AE80" s="82"/>
      <c r="AF80" s="82"/>
      <c r="AG80" s="82"/>
    </row>
    <row r="81" spans="24:33" ht="12.75" customHeight="1" x14ac:dyDescent="0.25">
      <c r="X81" s="118"/>
      <c r="Y81" s="111"/>
      <c r="Z81" s="110"/>
      <c r="AA81" s="119"/>
      <c r="AB81" s="119"/>
      <c r="AC81" s="119"/>
      <c r="AD81" s="82"/>
      <c r="AE81" s="112"/>
      <c r="AF81" s="82"/>
      <c r="AG81" s="82"/>
    </row>
    <row r="82" spans="24:33" ht="12.75" customHeight="1" x14ac:dyDescent="0.25">
      <c r="Y82" s="82"/>
      <c r="Z82" s="82"/>
      <c r="AA82" s="119"/>
      <c r="AB82" s="119"/>
      <c r="AC82" s="119"/>
      <c r="AD82" s="82"/>
      <c r="AE82" s="82"/>
      <c r="AF82" s="82"/>
      <c r="AG82" s="82"/>
    </row>
    <row r="83" spans="24:33" ht="12.75" customHeight="1" x14ac:dyDescent="0.25">
      <c r="Y83" s="82"/>
      <c r="Z83" s="82"/>
      <c r="AA83" s="119"/>
      <c r="AB83" s="119"/>
      <c r="AC83" s="119"/>
      <c r="AD83" s="82"/>
      <c r="AE83" s="82"/>
      <c r="AF83" s="82"/>
      <c r="AG83" s="82"/>
    </row>
    <row r="84" spans="24:33" ht="12.75" customHeight="1" x14ac:dyDescent="0.25">
      <c r="Y84" s="82"/>
      <c r="Z84" s="82"/>
      <c r="AA84" s="119"/>
      <c r="AB84" s="119"/>
      <c r="AC84" s="119"/>
      <c r="AD84" s="82"/>
      <c r="AE84" s="82"/>
      <c r="AF84" s="82"/>
      <c r="AG84" s="82"/>
    </row>
    <row r="85" spans="24:33" ht="12.75" customHeight="1" x14ac:dyDescent="0.25">
      <c r="Y85" s="82"/>
      <c r="Z85" s="82"/>
      <c r="AA85" s="119"/>
      <c r="AB85" s="119"/>
      <c r="AC85" s="119"/>
      <c r="AD85" s="82"/>
      <c r="AE85" s="82"/>
      <c r="AF85" s="82"/>
      <c r="AG85" s="82"/>
    </row>
    <row r="86" spans="24:33" ht="12.75" customHeight="1" x14ac:dyDescent="0.25">
      <c r="Y86" s="82"/>
      <c r="Z86" s="82"/>
      <c r="AA86" s="119"/>
      <c r="AB86" s="119"/>
      <c r="AC86" s="119"/>
      <c r="AD86" s="82"/>
      <c r="AE86" s="82"/>
      <c r="AF86" s="82"/>
      <c r="AG86" s="82"/>
    </row>
    <row r="87" spans="24:33" ht="12.75" customHeight="1" x14ac:dyDescent="0.25">
      <c r="Y87" s="82"/>
      <c r="Z87" s="82"/>
      <c r="AA87" s="119"/>
      <c r="AB87" s="119"/>
      <c r="AC87" s="119"/>
      <c r="AD87" s="82"/>
      <c r="AE87" s="82"/>
      <c r="AF87" s="82"/>
      <c r="AG87" s="82"/>
    </row>
    <row r="88" spans="24:33" ht="12.75" customHeight="1" x14ac:dyDescent="0.25">
      <c r="Y88" s="82"/>
      <c r="Z88" s="82"/>
      <c r="AA88" s="119"/>
      <c r="AB88" s="119"/>
      <c r="AC88" s="119"/>
      <c r="AD88" s="82"/>
      <c r="AE88" s="82"/>
      <c r="AF88" s="82"/>
      <c r="AG88" s="82"/>
    </row>
    <row r="89" spans="24:33" ht="12.75" customHeight="1" x14ac:dyDescent="0.25">
      <c r="Y89" s="82"/>
      <c r="Z89" s="82"/>
      <c r="AA89" s="119"/>
      <c r="AB89" s="119"/>
      <c r="AC89" s="119"/>
      <c r="AD89" s="82"/>
      <c r="AE89" s="82"/>
      <c r="AF89" s="82"/>
      <c r="AG89" s="82"/>
    </row>
    <row r="90" spans="24:33" ht="12.75" customHeight="1" x14ac:dyDescent="0.25">
      <c r="Y90" s="82"/>
      <c r="Z90" s="82"/>
      <c r="AA90" s="119"/>
      <c r="AB90" s="119"/>
      <c r="AC90" s="119"/>
      <c r="AD90" s="82"/>
      <c r="AE90" s="82"/>
      <c r="AF90" s="82"/>
      <c r="AG90" s="82"/>
    </row>
    <row r="91" spans="24:33" ht="12.75" customHeight="1" x14ac:dyDescent="0.25">
      <c r="Y91" s="82"/>
      <c r="Z91" s="82"/>
      <c r="AA91" s="119"/>
      <c r="AB91" s="119"/>
      <c r="AC91" s="119"/>
      <c r="AD91" s="82"/>
      <c r="AE91" s="82"/>
      <c r="AF91" s="82"/>
      <c r="AG91" s="82"/>
    </row>
    <row r="92" spans="24:33" ht="12.75" customHeight="1" x14ac:dyDescent="0.25">
      <c r="Y92" s="82"/>
      <c r="Z92" s="82"/>
      <c r="AA92" s="119"/>
      <c r="AB92" s="119"/>
      <c r="AC92" s="119"/>
      <c r="AD92" s="82"/>
      <c r="AE92" s="82"/>
      <c r="AF92" s="82"/>
      <c r="AG92" s="82"/>
    </row>
    <row r="93" spans="24:33" ht="12.75" customHeight="1" x14ac:dyDescent="0.25">
      <c r="Y93" s="82"/>
      <c r="Z93" s="82"/>
      <c r="AA93" s="119"/>
      <c r="AB93" s="119"/>
      <c r="AC93" s="119"/>
      <c r="AD93" s="82"/>
      <c r="AE93" s="82"/>
      <c r="AF93" s="82"/>
      <c r="AG93" s="82"/>
    </row>
    <row r="94" spans="24:33" ht="12.75" customHeight="1" x14ac:dyDescent="0.25">
      <c r="Y94" s="82"/>
      <c r="Z94" s="82"/>
      <c r="AA94" s="119"/>
      <c r="AB94" s="119"/>
      <c r="AC94" s="119"/>
      <c r="AD94" s="82"/>
      <c r="AE94" s="82"/>
      <c r="AF94" s="82"/>
      <c r="AG94" s="82"/>
    </row>
    <row r="95" spans="24:33" ht="12.75" customHeight="1" x14ac:dyDescent="0.25">
      <c r="Y95" s="82"/>
      <c r="Z95" s="82"/>
      <c r="AA95" s="119"/>
      <c r="AB95" s="119"/>
      <c r="AC95" s="119"/>
      <c r="AD95" s="82"/>
      <c r="AE95" s="82"/>
      <c r="AF95" s="82"/>
      <c r="AG95" s="82"/>
    </row>
  </sheetData>
  <mergeCells count="22">
    <mergeCell ref="T11:T12"/>
    <mergeCell ref="U11:U12"/>
    <mergeCell ref="V11:V12"/>
    <mergeCell ref="A11:A12"/>
    <mergeCell ref="B11:B12"/>
    <mergeCell ref="C11:C12"/>
    <mergeCell ref="D11:D12"/>
    <mergeCell ref="A1:W1"/>
    <mergeCell ref="A2:W2"/>
    <mergeCell ref="A3:W3"/>
    <mergeCell ref="A5:W5"/>
    <mergeCell ref="A4:W4"/>
    <mergeCell ref="A10:B10"/>
    <mergeCell ref="A6:W6"/>
    <mergeCell ref="A7:W7"/>
    <mergeCell ref="A8:W8"/>
    <mergeCell ref="W11:W12"/>
    <mergeCell ref="A9:B9"/>
    <mergeCell ref="E11:E12"/>
    <mergeCell ref="F11:F12"/>
    <mergeCell ref="G11:G12"/>
    <mergeCell ref="N11:S11"/>
  </mergeCells>
  <phoneticPr fontId="1" type="noConversion"/>
  <printOptions horizontalCentered="1"/>
  <pageMargins left="0" right="0" top="0.78740157480314965" bottom="0.19685039370078741" header="0.51181102362204722" footer="0.51181102362204722"/>
  <pageSetup paperSize="9" scale="75" orientation="landscape" horizontalDpi="300" verticalDpi="300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indexed="40"/>
  </sheetPr>
  <dimension ref="A1:AP96"/>
  <sheetViews>
    <sheetView view="pageBreakPreview" zoomScale="70" zoomScaleNormal="85" zoomScaleSheetLayoutView="70" workbookViewId="0">
      <selection activeCell="Q30" sqref="Q30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8.6640625" style="12" customWidth="1"/>
    <col min="4" max="4" width="6.88671875" style="12" customWidth="1"/>
    <col min="5" max="5" width="28.6640625" style="8" customWidth="1"/>
    <col min="6" max="6" width="6.6640625" style="8" hidden="1" customWidth="1"/>
    <col min="7" max="7" width="30" style="8" customWidth="1"/>
    <col min="8" max="13" width="7.6640625" style="8" hidden="1" customWidth="1" outlineLevel="1"/>
    <col min="14" max="14" width="5.5546875" style="8" customWidth="1" collapsed="1"/>
    <col min="15" max="19" width="5.33203125" style="8" customWidth="1"/>
    <col min="20" max="20" width="7.44140625" style="8" customWidth="1"/>
    <col min="21" max="21" width="10.5546875" style="8" customWidth="1"/>
    <col min="22" max="22" width="7" style="8" customWidth="1"/>
    <col min="23" max="23" width="31.44140625" style="8" customWidth="1"/>
    <col min="24" max="24" width="8" style="8" customWidth="1" outlineLevel="1"/>
    <col min="25" max="26" width="6.5546875" style="8" customWidth="1" outlineLevel="1"/>
    <col min="27" max="32" width="9.109375" style="12" customWidth="1" outlineLevel="1"/>
    <col min="33" max="33" width="9.109375" style="8" customWidth="1" outlineLevel="1"/>
    <col min="34" max="34" width="11.44140625" style="8" customWidth="1"/>
    <col min="35" max="35" width="3.5546875" style="8" customWidth="1"/>
    <col min="36" max="16384" width="9.109375" style="8"/>
  </cols>
  <sheetData>
    <row r="1" spans="1:3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AA1" s="8"/>
      <c r="AB1" s="9"/>
      <c r="AC1" s="10"/>
      <c r="AD1" s="8"/>
      <c r="AE1" s="8"/>
      <c r="AF1" s="8"/>
    </row>
    <row r="2" spans="1:3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AA2" s="8"/>
      <c r="AB2" s="9"/>
      <c r="AC2" s="10"/>
      <c r="AD2" s="8"/>
      <c r="AE2" s="8"/>
      <c r="AF2" s="8"/>
    </row>
    <row r="3" spans="1:3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AA3" s="8"/>
      <c r="AB3" s="9"/>
      <c r="AC3" s="10"/>
      <c r="AD3" s="8"/>
      <c r="AE3" s="8"/>
      <c r="AF3" s="8"/>
    </row>
    <row r="4" spans="1:3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24"/>
      <c r="R4" s="324"/>
      <c r="S4" s="324"/>
      <c r="T4" s="324"/>
      <c r="U4" s="324"/>
      <c r="V4" s="324"/>
      <c r="W4" s="324"/>
      <c r="AA4" s="8"/>
      <c r="AB4" s="9"/>
      <c r="AC4" s="10"/>
      <c r="AD4" s="8"/>
      <c r="AE4" s="8"/>
      <c r="AF4" s="8"/>
    </row>
    <row r="5" spans="1:3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AA5" s="8"/>
      <c r="AB5" s="9"/>
      <c r="AC5" s="10"/>
      <c r="AD5" s="8"/>
      <c r="AE5" s="8"/>
      <c r="AF5" s="8"/>
    </row>
    <row r="6" spans="1:3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AB6" s="9"/>
      <c r="AC6" s="10"/>
    </row>
    <row r="7" spans="1:3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AB7" s="9"/>
      <c r="AC7" s="10"/>
    </row>
    <row r="8" spans="1:33" ht="15.6" x14ac:dyDescent="0.25">
      <c r="A8" s="332" t="s">
        <v>200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AB8" s="9"/>
      <c r="AC8" s="10"/>
    </row>
    <row r="9" spans="1:33" ht="12.75" customHeight="1" x14ac:dyDescent="0.25">
      <c r="A9" s="261" t="s">
        <v>226</v>
      </c>
      <c r="B9" s="49"/>
      <c r="D9" s="17"/>
      <c r="E9" s="14"/>
      <c r="F9" s="120"/>
      <c r="G9" s="37"/>
      <c r="H9" s="120"/>
      <c r="I9" s="120"/>
      <c r="J9" s="120"/>
      <c r="K9" s="120"/>
      <c r="L9" s="120"/>
      <c r="M9" s="120"/>
      <c r="N9" s="120"/>
      <c r="O9" s="29"/>
      <c r="P9" s="29"/>
      <c r="Q9" s="29"/>
      <c r="R9" s="29"/>
      <c r="S9" s="29"/>
      <c r="T9" s="12"/>
      <c r="U9" s="12"/>
      <c r="X9" s="8" t="s">
        <v>57</v>
      </c>
      <c r="AB9" s="9"/>
      <c r="AC9" s="10"/>
    </row>
    <row r="10" spans="1:33" ht="12.75" customHeight="1" x14ac:dyDescent="0.25">
      <c r="A10" s="323" t="s">
        <v>236</v>
      </c>
      <c r="B10" s="323"/>
      <c r="D10" s="17"/>
      <c r="E10" s="67"/>
      <c r="G10" s="63"/>
      <c r="S10" s="37"/>
      <c r="U10" s="52"/>
      <c r="W10" s="20" t="s">
        <v>245</v>
      </c>
      <c r="AB10" s="9"/>
      <c r="AC10" s="10"/>
    </row>
    <row r="11" spans="1:33" ht="13.8" thickBot="1" x14ac:dyDescent="0.3">
      <c r="A11" s="19" t="s">
        <v>239</v>
      </c>
      <c r="D11" s="17"/>
      <c r="E11" s="67"/>
      <c r="F11" s="48"/>
      <c r="G11" s="63"/>
      <c r="H11" s="17"/>
      <c r="I11" s="17"/>
      <c r="J11" s="17"/>
      <c r="K11" s="17"/>
      <c r="L11" s="17"/>
      <c r="M11" s="17"/>
      <c r="N11" s="120"/>
      <c r="O11" s="120"/>
      <c r="P11" s="120"/>
      <c r="Q11" s="120"/>
      <c r="R11" s="120"/>
      <c r="T11" s="67" t="s">
        <v>87</v>
      </c>
      <c r="U11" s="63" t="str">
        <f>d_1</f>
        <v>28.05.2019г.</v>
      </c>
      <c r="V11" s="52">
        <v>0.35416666666666669</v>
      </c>
      <c r="W11" s="19" t="str">
        <f>d_6</f>
        <v>t° +17 вл. 91%</v>
      </c>
      <c r="AB11" s="126"/>
      <c r="AC11" s="126"/>
    </row>
    <row r="12" spans="1:33" ht="10.5" customHeight="1" thickBot="1" x14ac:dyDescent="0.3">
      <c r="A12" s="353" t="s">
        <v>25</v>
      </c>
      <c r="B12" s="342" t="s">
        <v>58</v>
      </c>
      <c r="C12" s="342" t="s">
        <v>17</v>
      </c>
      <c r="D12" s="342" t="s">
        <v>10</v>
      </c>
      <c r="E12" s="342" t="s">
        <v>90</v>
      </c>
      <c r="F12" s="346" t="s">
        <v>94</v>
      </c>
      <c r="G12" s="349" t="s">
        <v>148</v>
      </c>
      <c r="H12" s="122"/>
      <c r="I12" s="122"/>
      <c r="J12" s="122"/>
      <c r="K12" s="122"/>
      <c r="L12" s="122"/>
      <c r="M12" s="122"/>
      <c r="N12" s="355" t="s">
        <v>26</v>
      </c>
      <c r="O12" s="356"/>
      <c r="P12" s="356"/>
      <c r="Q12" s="356"/>
      <c r="R12" s="356"/>
      <c r="S12" s="357"/>
      <c r="T12" s="358" t="s">
        <v>27</v>
      </c>
      <c r="U12" s="349" t="s">
        <v>145</v>
      </c>
      <c r="V12" s="349" t="s">
        <v>13</v>
      </c>
      <c r="W12" s="344" t="s">
        <v>146</v>
      </c>
      <c r="Y12" s="21" t="s">
        <v>105</v>
      </c>
      <c r="Z12" s="21" t="s">
        <v>106</v>
      </c>
      <c r="AA12" s="21" t="s">
        <v>107</v>
      </c>
      <c r="AB12" s="21">
        <v>1</v>
      </c>
      <c r="AC12" s="21">
        <v>2</v>
      </c>
      <c r="AD12" s="21" t="s">
        <v>44</v>
      </c>
      <c r="AE12" s="21" t="s">
        <v>108</v>
      </c>
      <c r="AF12" s="21" t="s">
        <v>109</v>
      </c>
      <c r="AG12" s="21" t="s">
        <v>110</v>
      </c>
    </row>
    <row r="13" spans="1:33" ht="17.399999999999999" customHeight="1" thickBot="1" x14ac:dyDescent="0.3">
      <c r="A13" s="354"/>
      <c r="B13" s="343"/>
      <c r="C13" s="343"/>
      <c r="D13" s="343"/>
      <c r="E13" s="343"/>
      <c r="F13" s="347"/>
      <c r="G13" s="350"/>
      <c r="H13" s="123"/>
      <c r="I13" s="123"/>
      <c r="J13" s="123"/>
      <c r="K13" s="123"/>
      <c r="L13" s="123"/>
      <c r="M13" s="123"/>
      <c r="N13" s="124">
        <v>1</v>
      </c>
      <c r="O13" s="124">
        <v>2</v>
      </c>
      <c r="P13" s="124">
        <v>3</v>
      </c>
      <c r="Q13" s="125">
        <v>4</v>
      </c>
      <c r="R13" s="125">
        <v>5</v>
      </c>
      <c r="S13" s="125">
        <v>6</v>
      </c>
      <c r="T13" s="359"/>
      <c r="U13" s="350"/>
      <c r="V13" s="350"/>
      <c r="W13" s="345"/>
      <c r="Y13" s="157">
        <v>62</v>
      </c>
      <c r="Z13" s="157">
        <v>53</v>
      </c>
      <c r="AA13" s="157">
        <v>45</v>
      </c>
      <c r="AB13" s="158">
        <v>39</v>
      </c>
      <c r="AC13" s="158">
        <v>33</v>
      </c>
      <c r="AD13" s="158">
        <v>28</v>
      </c>
      <c r="AE13" s="127">
        <v>24</v>
      </c>
      <c r="AF13" s="127">
        <v>20</v>
      </c>
      <c r="AG13" s="128"/>
    </row>
    <row r="14" spans="1:33" ht="13.2" customHeight="1" x14ac:dyDescent="0.25">
      <c r="A14" s="35" t="s">
        <v>42</v>
      </c>
      <c r="B14" s="23" t="e">
        <f>VLOOKUP($X14,УЧАСТНИКИ!$A$2:$L$1099,3,FALSE)</f>
        <v>#N/A</v>
      </c>
      <c r="C14" s="24" t="e">
        <f>VLOOKUP($X14,УЧАСТНИКИ!$A$2:$L$1099,4,FALSE)</f>
        <v>#N/A</v>
      </c>
      <c r="D14" s="24" t="e">
        <f>VLOOKUP($X14,УЧАСТНИКИ!$A$2:$L$1099,8,FALSE)</f>
        <v>#N/A</v>
      </c>
      <c r="E14" s="23" t="e">
        <f>VLOOKUP($X14,УЧАСТНИКИ!$A$2:$L$1099,5,FALSE)</f>
        <v>#N/A</v>
      </c>
      <c r="F14" s="24" t="e">
        <f>VLOOKUP($R14,УЧАСТНИКИ!$A$2:$L$1099,7,FALSE)</f>
        <v>#N/A</v>
      </c>
      <c r="G14" s="25" t="e">
        <f>VLOOKUP($X14,УЧАСТНИКИ!$A$2:$L$1099,11,FALSE)</f>
        <v>#N/A</v>
      </c>
      <c r="H14" s="38">
        <v>759</v>
      </c>
      <c r="I14" s="38">
        <v>856</v>
      </c>
      <c r="J14" s="38">
        <v>956</v>
      </c>
      <c r="K14" s="38">
        <v>920</v>
      </c>
      <c r="L14" s="38">
        <v>121</v>
      </c>
      <c r="M14" s="121">
        <v>950</v>
      </c>
      <c r="N14" s="106">
        <f t="shared" ref="N14:S29" si="0">H14/100</f>
        <v>7.59</v>
      </c>
      <c r="O14" s="106">
        <f t="shared" si="0"/>
        <v>8.56</v>
      </c>
      <c r="P14" s="106">
        <f t="shared" si="0"/>
        <v>9.56</v>
      </c>
      <c r="Q14" s="106">
        <f t="shared" si="0"/>
        <v>9.1999999999999993</v>
      </c>
      <c r="R14" s="106">
        <f t="shared" si="0"/>
        <v>1.21</v>
      </c>
      <c r="S14" s="106">
        <f t="shared" si="0"/>
        <v>9.5</v>
      </c>
      <c r="T14" s="107">
        <f t="shared" ref="T14:T52" si="1">MAX(N14,O14,P14,Q14,R14,S14)</f>
        <v>9.56</v>
      </c>
      <c r="U14" s="27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3юн</v>
      </c>
      <c r="V14" s="25" t="e">
        <f>VLOOKUP($X14,УЧАСТНИКИ!$A$2:$L$1099,9,FALSE)</f>
        <v>#N/A</v>
      </c>
      <c r="W14" s="23" t="e">
        <f>VLOOKUP($X14,УЧАСТНИКИ!$A$2:$L$1099,10,FALSE)</f>
        <v>#N/A</v>
      </c>
    </row>
    <row r="15" spans="1:33" ht="13.2" customHeight="1" x14ac:dyDescent="0.25">
      <c r="A15" s="35" t="s">
        <v>43</v>
      </c>
      <c r="B15" s="23" t="e">
        <f>VLOOKUP($X15,УЧАСТНИКИ!$A$2:$L$1099,3,FALSE)</f>
        <v>#N/A</v>
      </c>
      <c r="C15" s="24" t="e">
        <f>VLOOKUP($X15,УЧАСТНИКИ!$A$2:$L$1099,4,FALSE)</f>
        <v>#N/A</v>
      </c>
      <c r="D15" s="24" t="e">
        <f>VLOOKUP($X15,УЧАСТНИКИ!$A$2:$L$1099,8,FALSE)</f>
        <v>#N/A</v>
      </c>
      <c r="E15" s="23" t="e">
        <f>VLOOKUP($X15,УЧАСТНИКИ!$A$2:$L$1099,5,FALSE)</f>
        <v>#N/A</v>
      </c>
      <c r="F15" s="24" t="e">
        <f>VLOOKUP($R15,УЧАСТНИКИ!$A$2:$L$1099,7,FALSE)</f>
        <v>#N/A</v>
      </c>
      <c r="G15" s="25" t="e">
        <f>VLOOKUP($X15,УЧАСТНИКИ!$A$2:$L$1099,11,FALSE)</f>
        <v>#N/A</v>
      </c>
      <c r="H15" s="26"/>
      <c r="I15" s="26"/>
      <c r="J15" s="26"/>
      <c r="K15" s="26"/>
      <c r="L15" s="26"/>
      <c r="M15" s="105"/>
      <c r="N15" s="106">
        <f t="shared" si="0"/>
        <v>0</v>
      </c>
      <c r="O15" s="106">
        <f t="shared" si="0"/>
        <v>0</v>
      </c>
      <c r="P15" s="106">
        <f t="shared" si="0"/>
        <v>0</v>
      </c>
      <c r="Q15" s="106">
        <f t="shared" si="0"/>
        <v>0</v>
      </c>
      <c r="R15" s="106">
        <f t="shared" si="0"/>
        <v>0</v>
      </c>
      <c r="S15" s="106">
        <f t="shared" si="0"/>
        <v>0</v>
      </c>
      <c r="T15" s="107">
        <f t="shared" si="1"/>
        <v>0</v>
      </c>
      <c r="U15" s="27" t="str">
        <f t="shared" ref="U15:U52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3юн</v>
      </c>
      <c r="V15" s="25" t="e">
        <f>VLOOKUP($X15,УЧАСТНИКИ!$A$2:$L$1099,9,FALSE)</f>
        <v>#N/A</v>
      </c>
      <c r="W15" s="23" t="e">
        <f>VLOOKUP($X15,УЧАСТНИКИ!$A$2:$L$1099,10,FALSE)</f>
        <v>#N/A</v>
      </c>
    </row>
    <row r="16" spans="1:33" ht="13.2" customHeight="1" x14ac:dyDescent="0.25">
      <c r="A16" s="35" t="s">
        <v>44</v>
      </c>
      <c r="B16" s="23" t="e">
        <f>VLOOKUP($X16,УЧАСТНИКИ!$A$2:$L$1099,3,FALSE)</f>
        <v>#N/A</v>
      </c>
      <c r="C16" s="24" t="e">
        <f>VLOOKUP($X16,УЧАСТНИКИ!$A$2:$L$1099,4,FALSE)</f>
        <v>#N/A</v>
      </c>
      <c r="D16" s="24" t="e">
        <f>VLOOKUP($X16,УЧАСТНИКИ!$A$2:$L$1099,8,FALSE)</f>
        <v>#N/A</v>
      </c>
      <c r="E16" s="23" t="e">
        <f>VLOOKUP($X16,УЧАСТНИКИ!$A$2:$L$1099,5,FALSE)</f>
        <v>#N/A</v>
      </c>
      <c r="F16" s="24" t="e">
        <f>VLOOKUP($R16,УЧАСТНИКИ!$A$2:$L$1099,7,FALSE)</f>
        <v>#N/A</v>
      </c>
      <c r="G16" s="25" t="e">
        <f>VLOOKUP($X16,УЧАСТНИКИ!$A$2:$L$1099,11,FALSE)</f>
        <v>#N/A</v>
      </c>
      <c r="H16" s="26"/>
      <c r="I16" s="26"/>
      <c r="J16" s="26"/>
      <c r="K16" s="26"/>
      <c r="L16" s="26"/>
      <c r="M16" s="26"/>
      <c r="N16" s="106">
        <f t="shared" si="0"/>
        <v>0</v>
      </c>
      <c r="O16" s="106">
        <f t="shared" si="0"/>
        <v>0</v>
      </c>
      <c r="P16" s="106">
        <f t="shared" si="0"/>
        <v>0</v>
      </c>
      <c r="Q16" s="106">
        <f t="shared" si="0"/>
        <v>0</v>
      </c>
      <c r="R16" s="106">
        <f t="shared" si="0"/>
        <v>0</v>
      </c>
      <c r="S16" s="106">
        <f t="shared" si="0"/>
        <v>0</v>
      </c>
      <c r="T16" s="107">
        <f t="shared" si="1"/>
        <v>0</v>
      </c>
      <c r="U16" s="27" t="str">
        <f t="shared" si="2"/>
        <v>3юн</v>
      </c>
      <c r="V16" s="25" t="e">
        <f>VLOOKUP($X16,УЧАСТНИКИ!$A$2:$L$1099,9,FALSE)</f>
        <v>#N/A</v>
      </c>
      <c r="W16" s="23" t="e">
        <f>VLOOKUP($X16,УЧАСТНИКИ!$A$2:$L$1099,10,FALSE)</f>
        <v>#N/A</v>
      </c>
    </row>
    <row r="17" spans="1:23" ht="13.2" customHeight="1" x14ac:dyDescent="0.25">
      <c r="A17" s="35" t="s">
        <v>45</v>
      </c>
      <c r="B17" s="23" t="e">
        <f>VLOOKUP($X17,УЧАСТНИКИ!$A$2:$L$1099,3,FALSE)</f>
        <v>#N/A</v>
      </c>
      <c r="C17" s="24" t="e">
        <f>VLOOKUP($X17,УЧАСТНИКИ!$A$2:$L$1099,4,FALSE)</f>
        <v>#N/A</v>
      </c>
      <c r="D17" s="24" t="e">
        <f>VLOOKUP($X17,УЧАСТНИКИ!$A$2:$L$1099,8,FALSE)</f>
        <v>#N/A</v>
      </c>
      <c r="E17" s="23" t="e">
        <f>VLOOKUP($X17,УЧАСТНИКИ!$A$2:$L$1099,5,FALSE)</f>
        <v>#N/A</v>
      </c>
      <c r="F17" s="24" t="e">
        <f>VLOOKUP($R17,УЧАСТНИКИ!$A$2:$L$1099,7,FALSE)</f>
        <v>#N/A</v>
      </c>
      <c r="G17" s="25" t="e">
        <f>VLOOKUP($X17,УЧАСТНИКИ!$A$2:$L$1099,11,FALSE)</f>
        <v>#N/A</v>
      </c>
      <c r="H17" s="26"/>
      <c r="I17" s="26"/>
      <c r="J17" s="26"/>
      <c r="K17" s="26"/>
      <c r="L17" s="26"/>
      <c r="M17" s="26"/>
      <c r="N17" s="106">
        <f t="shared" si="0"/>
        <v>0</v>
      </c>
      <c r="O17" s="106">
        <f t="shared" si="0"/>
        <v>0</v>
      </c>
      <c r="P17" s="106">
        <f t="shared" si="0"/>
        <v>0</v>
      </c>
      <c r="Q17" s="106">
        <f t="shared" si="0"/>
        <v>0</v>
      </c>
      <c r="R17" s="106">
        <f t="shared" si="0"/>
        <v>0</v>
      </c>
      <c r="S17" s="106">
        <f t="shared" si="0"/>
        <v>0</v>
      </c>
      <c r="T17" s="107">
        <f t="shared" si="1"/>
        <v>0</v>
      </c>
      <c r="U17" s="27" t="str">
        <f t="shared" si="2"/>
        <v>3юн</v>
      </c>
      <c r="V17" s="25" t="e">
        <f>VLOOKUP($X17,УЧАСТНИКИ!$A$2:$L$1099,9,FALSE)</f>
        <v>#N/A</v>
      </c>
      <c r="W17" s="23" t="e">
        <f>VLOOKUP($X17,УЧАСТНИКИ!$A$2:$L$1099,10,FALSE)</f>
        <v>#N/A</v>
      </c>
    </row>
    <row r="18" spans="1:23" ht="13.2" customHeight="1" x14ac:dyDescent="0.25">
      <c r="A18" s="35" t="s">
        <v>46</v>
      </c>
      <c r="B18" s="23" t="e">
        <f>VLOOKUP($X18,УЧАСТНИКИ!$A$2:$L$1099,3,FALSE)</f>
        <v>#N/A</v>
      </c>
      <c r="C18" s="24" t="e">
        <f>VLOOKUP($X18,УЧАСТНИКИ!$A$2:$L$1099,4,FALSE)</f>
        <v>#N/A</v>
      </c>
      <c r="D18" s="24" t="e">
        <f>VLOOKUP($X18,УЧАСТНИКИ!$A$2:$L$1099,8,FALSE)</f>
        <v>#N/A</v>
      </c>
      <c r="E18" s="23" t="e">
        <f>VLOOKUP($X18,УЧАСТНИКИ!$A$2:$L$1099,5,FALSE)</f>
        <v>#N/A</v>
      </c>
      <c r="F18" s="24" t="e">
        <f>VLOOKUP($R18,УЧАСТНИКИ!$A$2:$L$1099,7,FALSE)</f>
        <v>#N/A</v>
      </c>
      <c r="G18" s="25" t="e">
        <f>VLOOKUP($X18,УЧАСТНИКИ!$A$2:$L$1099,11,FALSE)</f>
        <v>#N/A</v>
      </c>
      <c r="H18" s="26"/>
      <c r="I18" s="26"/>
      <c r="J18" s="26"/>
      <c r="K18" s="26"/>
      <c r="L18" s="26"/>
      <c r="M18" s="26"/>
      <c r="N18" s="106">
        <f t="shared" si="0"/>
        <v>0</v>
      </c>
      <c r="O18" s="106">
        <f t="shared" si="0"/>
        <v>0</v>
      </c>
      <c r="P18" s="106">
        <f t="shared" si="0"/>
        <v>0</v>
      </c>
      <c r="Q18" s="106">
        <f t="shared" si="0"/>
        <v>0</v>
      </c>
      <c r="R18" s="106">
        <f t="shared" si="0"/>
        <v>0</v>
      </c>
      <c r="S18" s="106">
        <f t="shared" si="0"/>
        <v>0</v>
      </c>
      <c r="T18" s="107">
        <f t="shared" si="1"/>
        <v>0</v>
      </c>
      <c r="U18" s="27" t="str">
        <f t="shared" si="2"/>
        <v>3юн</v>
      </c>
      <c r="V18" s="25" t="e">
        <f>VLOOKUP($X18,УЧАСТНИКИ!$A$2:$L$1099,9,FALSE)</f>
        <v>#N/A</v>
      </c>
      <c r="W18" s="23" t="e">
        <f>VLOOKUP($X18,УЧАСТНИКИ!$A$2:$L$1099,10,FALSE)</f>
        <v>#N/A</v>
      </c>
    </row>
    <row r="19" spans="1:23" ht="13.2" customHeight="1" x14ac:dyDescent="0.25">
      <c r="A19" s="35" t="s">
        <v>47</v>
      </c>
      <c r="B19" s="23" t="e">
        <f>VLOOKUP($X19,УЧАСТНИКИ!$A$2:$L$1099,3,FALSE)</f>
        <v>#N/A</v>
      </c>
      <c r="C19" s="24" t="e">
        <f>VLOOKUP($X19,УЧАСТНИКИ!$A$2:$L$1099,4,FALSE)</f>
        <v>#N/A</v>
      </c>
      <c r="D19" s="24" t="e">
        <f>VLOOKUP($X19,УЧАСТНИКИ!$A$2:$L$1099,8,FALSE)</f>
        <v>#N/A</v>
      </c>
      <c r="E19" s="23" t="e">
        <f>VLOOKUP($X19,УЧАСТНИКИ!$A$2:$L$1099,5,FALSE)</f>
        <v>#N/A</v>
      </c>
      <c r="F19" s="24" t="e">
        <f>VLOOKUP($R19,УЧАСТНИКИ!$A$2:$L$1099,7,FALSE)</f>
        <v>#N/A</v>
      </c>
      <c r="G19" s="25" t="e">
        <f>VLOOKUP($X19,УЧАСТНИКИ!$A$2:$L$1099,11,FALSE)</f>
        <v>#N/A</v>
      </c>
      <c r="H19" s="26"/>
      <c r="I19" s="26"/>
      <c r="J19" s="26"/>
      <c r="K19" s="26"/>
      <c r="L19" s="26"/>
      <c r="M19" s="26"/>
      <c r="N19" s="106">
        <f t="shared" si="0"/>
        <v>0</v>
      </c>
      <c r="O19" s="106">
        <f t="shared" si="0"/>
        <v>0</v>
      </c>
      <c r="P19" s="106">
        <f t="shared" si="0"/>
        <v>0</v>
      </c>
      <c r="Q19" s="106">
        <f t="shared" si="0"/>
        <v>0</v>
      </c>
      <c r="R19" s="106">
        <f t="shared" si="0"/>
        <v>0</v>
      </c>
      <c r="S19" s="106">
        <f t="shared" si="0"/>
        <v>0</v>
      </c>
      <c r="T19" s="107">
        <f t="shared" si="1"/>
        <v>0</v>
      </c>
      <c r="U19" s="27" t="str">
        <f t="shared" si="2"/>
        <v>3юн</v>
      </c>
      <c r="V19" s="25" t="e">
        <f>VLOOKUP($X19,УЧАСТНИКИ!$A$2:$L$1099,9,FALSE)</f>
        <v>#N/A</v>
      </c>
      <c r="W19" s="23" t="e">
        <f>VLOOKUP($X19,УЧАСТНИКИ!$A$2:$L$1099,10,FALSE)</f>
        <v>#N/A</v>
      </c>
    </row>
    <row r="20" spans="1:23" ht="13.2" customHeight="1" x14ac:dyDescent="0.25">
      <c r="A20" s="35" t="s">
        <v>48</v>
      </c>
      <c r="B20" s="23" t="e">
        <f>VLOOKUP($X20,УЧАСТНИКИ!$A$2:$L$1099,3,FALSE)</f>
        <v>#N/A</v>
      </c>
      <c r="C20" s="24" t="e">
        <f>VLOOKUP($X20,УЧАСТНИКИ!$A$2:$L$1099,4,FALSE)</f>
        <v>#N/A</v>
      </c>
      <c r="D20" s="24" t="e">
        <f>VLOOKUP($X20,УЧАСТНИКИ!$A$2:$L$1099,8,FALSE)</f>
        <v>#N/A</v>
      </c>
      <c r="E20" s="23" t="e">
        <f>VLOOKUP($X20,УЧАСТНИКИ!$A$2:$L$1099,5,FALSE)</f>
        <v>#N/A</v>
      </c>
      <c r="F20" s="24" t="e">
        <f>VLOOKUP($R20,УЧАСТНИКИ!$A$2:$L$1099,7,FALSE)</f>
        <v>#N/A</v>
      </c>
      <c r="G20" s="25" t="e">
        <f>VLOOKUP($X20,УЧАСТНИКИ!$A$2:$L$1099,11,FALSE)</f>
        <v>#N/A</v>
      </c>
      <c r="H20" s="26"/>
      <c r="I20" s="26"/>
      <c r="J20" s="26"/>
      <c r="K20" s="26"/>
      <c r="L20" s="26"/>
      <c r="M20" s="26"/>
      <c r="N20" s="106">
        <f t="shared" si="0"/>
        <v>0</v>
      </c>
      <c r="O20" s="106">
        <f t="shared" si="0"/>
        <v>0</v>
      </c>
      <c r="P20" s="106">
        <f t="shared" si="0"/>
        <v>0</v>
      </c>
      <c r="Q20" s="106">
        <f t="shared" si="0"/>
        <v>0</v>
      </c>
      <c r="R20" s="106">
        <f t="shared" si="0"/>
        <v>0</v>
      </c>
      <c r="S20" s="106">
        <f t="shared" si="0"/>
        <v>0</v>
      </c>
      <c r="T20" s="107">
        <f t="shared" si="1"/>
        <v>0</v>
      </c>
      <c r="U20" s="27" t="str">
        <f t="shared" si="2"/>
        <v>3юн</v>
      </c>
      <c r="V20" s="25" t="e">
        <f>VLOOKUP($X20,УЧАСТНИКИ!$A$2:$L$1099,9,FALSE)</f>
        <v>#N/A</v>
      </c>
      <c r="W20" s="23" t="e">
        <f>VLOOKUP($X20,УЧАСТНИКИ!$A$2:$L$1099,10,FALSE)</f>
        <v>#N/A</v>
      </c>
    </row>
    <row r="21" spans="1:23" ht="13.2" customHeight="1" x14ac:dyDescent="0.25">
      <c r="A21" s="35" t="s">
        <v>71</v>
      </c>
      <c r="B21" s="23" t="e">
        <f>VLOOKUP($X21,УЧАСТНИКИ!$A$2:$L$1099,3,FALSE)</f>
        <v>#N/A</v>
      </c>
      <c r="C21" s="24" t="e">
        <f>VLOOKUP($X21,УЧАСТНИКИ!$A$2:$L$1099,4,FALSE)</f>
        <v>#N/A</v>
      </c>
      <c r="D21" s="24" t="e">
        <f>VLOOKUP($X21,УЧАСТНИКИ!$A$2:$L$1099,8,FALSE)</f>
        <v>#N/A</v>
      </c>
      <c r="E21" s="23" t="e">
        <f>VLOOKUP($X21,УЧАСТНИКИ!$A$2:$L$1099,5,FALSE)</f>
        <v>#N/A</v>
      </c>
      <c r="F21" s="24" t="e">
        <f>VLOOKUP($R21,УЧАСТНИКИ!$A$2:$L$1099,7,FALSE)</f>
        <v>#N/A</v>
      </c>
      <c r="G21" s="25" t="e">
        <f>VLOOKUP($X21,УЧАСТНИКИ!$A$2:$L$1099,11,FALSE)</f>
        <v>#N/A</v>
      </c>
      <c r="H21" s="26"/>
      <c r="I21" s="26"/>
      <c r="J21" s="26"/>
      <c r="K21" s="26"/>
      <c r="L21" s="26"/>
      <c r="M21" s="26"/>
      <c r="N21" s="106">
        <f t="shared" si="0"/>
        <v>0</v>
      </c>
      <c r="O21" s="106">
        <f t="shared" si="0"/>
        <v>0</v>
      </c>
      <c r="P21" s="106">
        <f t="shared" si="0"/>
        <v>0</v>
      </c>
      <c r="Q21" s="106">
        <f t="shared" si="0"/>
        <v>0</v>
      </c>
      <c r="R21" s="106">
        <f t="shared" si="0"/>
        <v>0</v>
      </c>
      <c r="S21" s="106">
        <f t="shared" si="0"/>
        <v>0</v>
      </c>
      <c r="T21" s="107">
        <f t="shared" si="1"/>
        <v>0</v>
      </c>
      <c r="U21" s="27" t="str">
        <f t="shared" si="2"/>
        <v>3юн</v>
      </c>
      <c r="V21" s="25" t="e">
        <f>VLOOKUP($X21,УЧАСТНИКИ!$A$2:$L$1099,9,FALSE)</f>
        <v>#N/A</v>
      </c>
      <c r="W21" s="23" t="e">
        <f>VLOOKUP($X21,УЧАСТНИКИ!$A$2:$L$1099,10,FALSE)</f>
        <v>#N/A</v>
      </c>
    </row>
    <row r="22" spans="1:23" ht="13.2" customHeight="1" x14ac:dyDescent="0.25">
      <c r="A22" s="35" t="s">
        <v>78</v>
      </c>
      <c r="B22" s="23" t="e">
        <f>VLOOKUP($X22,УЧАСТНИКИ!$A$2:$L$1099,3,FALSE)</f>
        <v>#N/A</v>
      </c>
      <c r="C22" s="24" t="e">
        <f>VLOOKUP($X22,УЧАСТНИКИ!$A$2:$L$1099,4,FALSE)</f>
        <v>#N/A</v>
      </c>
      <c r="D22" s="24" t="e">
        <f>VLOOKUP($X22,УЧАСТНИКИ!$A$2:$L$1099,8,FALSE)</f>
        <v>#N/A</v>
      </c>
      <c r="E22" s="23" t="e">
        <f>VLOOKUP($X22,УЧАСТНИКИ!$A$2:$L$1099,5,FALSE)</f>
        <v>#N/A</v>
      </c>
      <c r="F22" s="24" t="e">
        <f>VLOOKUP($R22,УЧАСТНИКИ!$A$2:$L$1099,7,FALSE)</f>
        <v>#N/A</v>
      </c>
      <c r="G22" s="25" t="e">
        <f>VLOOKUP($X22,УЧАСТНИКИ!$A$2:$L$1099,11,FALSE)</f>
        <v>#N/A</v>
      </c>
      <c r="H22" s="26"/>
      <c r="I22" s="26"/>
      <c r="J22" s="26"/>
      <c r="K22" s="26"/>
      <c r="L22" s="26"/>
      <c r="M22" s="26"/>
      <c r="N22" s="106">
        <f t="shared" si="0"/>
        <v>0</v>
      </c>
      <c r="O22" s="106">
        <f t="shared" si="0"/>
        <v>0</v>
      </c>
      <c r="P22" s="106">
        <f t="shared" si="0"/>
        <v>0</v>
      </c>
      <c r="Q22" s="106">
        <f t="shared" si="0"/>
        <v>0</v>
      </c>
      <c r="R22" s="106">
        <f t="shared" si="0"/>
        <v>0</v>
      </c>
      <c r="S22" s="106">
        <f t="shared" si="0"/>
        <v>0</v>
      </c>
      <c r="T22" s="107">
        <f t="shared" si="1"/>
        <v>0</v>
      </c>
      <c r="U22" s="27" t="str">
        <f t="shared" si="2"/>
        <v>3юн</v>
      </c>
      <c r="V22" s="25" t="e">
        <f>VLOOKUP($X22,УЧАСТНИКИ!$A$2:$L$1099,9,FALSE)</f>
        <v>#N/A</v>
      </c>
      <c r="W22" s="23" t="e">
        <f>VLOOKUP($X22,УЧАСТНИКИ!$A$2:$L$1099,10,FALSE)</f>
        <v>#N/A</v>
      </c>
    </row>
    <row r="23" spans="1:23" ht="13.2" customHeight="1" x14ac:dyDescent="0.25">
      <c r="A23" s="35" t="s">
        <v>77</v>
      </c>
      <c r="B23" s="23" t="e">
        <f>VLOOKUP($X23,УЧАСТНИКИ!$A$2:$L$1099,3,FALSE)</f>
        <v>#N/A</v>
      </c>
      <c r="C23" s="24" t="e">
        <f>VLOOKUP($X23,УЧАСТНИКИ!$A$2:$L$1099,4,FALSE)</f>
        <v>#N/A</v>
      </c>
      <c r="D23" s="24" t="e">
        <f>VLOOKUP($X23,УЧАСТНИКИ!$A$2:$L$1099,8,FALSE)</f>
        <v>#N/A</v>
      </c>
      <c r="E23" s="23" t="e">
        <f>VLOOKUP($X23,УЧАСТНИКИ!$A$2:$L$1099,5,FALSE)</f>
        <v>#N/A</v>
      </c>
      <c r="F23" s="24" t="e">
        <f>VLOOKUP($R23,УЧАСТНИКИ!$A$2:$L$1099,7,FALSE)</f>
        <v>#N/A</v>
      </c>
      <c r="G23" s="25" t="e">
        <f>VLOOKUP($X23,УЧАСТНИКИ!$A$2:$L$1099,11,FALSE)</f>
        <v>#N/A</v>
      </c>
      <c r="H23" s="26"/>
      <c r="I23" s="26"/>
      <c r="J23" s="26"/>
      <c r="K23" s="26"/>
      <c r="L23" s="26"/>
      <c r="M23" s="26"/>
      <c r="N23" s="106">
        <f t="shared" si="0"/>
        <v>0</v>
      </c>
      <c r="O23" s="106">
        <f t="shared" si="0"/>
        <v>0</v>
      </c>
      <c r="P23" s="106">
        <f t="shared" si="0"/>
        <v>0</v>
      </c>
      <c r="Q23" s="106">
        <f t="shared" si="0"/>
        <v>0</v>
      </c>
      <c r="R23" s="106">
        <f t="shared" si="0"/>
        <v>0</v>
      </c>
      <c r="S23" s="106">
        <f t="shared" si="0"/>
        <v>0</v>
      </c>
      <c r="T23" s="107">
        <f t="shared" si="1"/>
        <v>0</v>
      </c>
      <c r="U23" s="27" t="str">
        <f t="shared" si="2"/>
        <v>3юн</v>
      </c>
      <c r="V23" s="25" t="e">
        <f>VLOOKUP($X23,УЧАСТНИКИ!$A$2:$L$1099,9,FALSE)</f>
        <v>#N/A</v>
      </c>
      <c r="W23" s="23" t="e">
        <f>VLOOKUP($X23,УЧАСТНИКИ!$A$2:$L$1099,10,FALSE)</f>
        <v>#N/A</v>
      </c>
    </row>
    <row r="24" spans="1:23" ht="13.2" customHeight="1" x14ac:dyDescent="0.25">
      <c r="A24" s="35" t="s">
        <v>76</v>
      </c>
      <c r="B24" s="23" t="e">
        <f>VLOOKUP($X24,УЧАСТНИКИ!$A$2:$L$1099,3,FALSE)</f>
        <v>#N/A</v>
      </c>
      <c r="C24" s="24" t="e">
        <f>VLOOKUP($X24,УЧАСТНИКИ!$A$2:$L$1099,4,FALSE)</f>
        <v>#N/A</v>
      </c>
      <c r="D24" s="24" t="e">
        <f>VLOOKUP($X24,УЧАСТНИКИ!$A$2:$L$1099,8,FALSE)</f>
        <v>#N/A</v>
      </c>
      <c r="E24" s="23" t="e">
        <f>VLOOKUP($X24,УЧАСТНИКИ!$A$2:$L$1099,5,FALSE)</f>
        <v>#N/A</v>
      </c>
      <c r="F24" s="24" t="e">
        <f>VLOOKUP($R24,УЧАСТНИКИ!$A$2:$L$1099,7,FALSE)</f>
        <v>#N/A</v>
      </c>
      <c r="G24" s="25" t="e">
        <f>VLOOKUP($X24,УЧАСТНИКИ!$A$2:$L$1099,11,FALSE)</f>
        <v>#N/A</v>
      </c>
      <c r="H24" s="26"/>
      <c r="I24" s="26"/>
      <c r="J24" s="26"/>
      <c r="K24" s="26"/>
      <c r="L24" s="26"/>
      <c r="M24" s="26"/>
      <c r="N24" s="106">
        <f t="shared" si="0"/>
        <v>0</v>
      </c>
      <c r="O24" s="106">
        <f t="shared" si="0"/>
        <v>0</v>
      </c>
      <c r="P24" s="106">
        <f t="shared" si="0"/>
        <v>0</v>
      </c>
      <c r="Q24" s="106">
        <f t="shared" si="0"/>
        <v>0</v>
      </c>
      <c r="R24" s="106">
        <f t="shared" si="0"/>
        <v>0</v>
      </c>
      <c r="S24" s="106">
        <f t="shared" si="0"/>
        <v>0</v>
      </c>
      <c r="T24" s="107">
        <f t="shared" si="1"/>
        <v>0</v>
      </c>
      <c r="U24" s="27" t="str">
        <f t="shared" si="2"/>
        <v>3юн</v>
      </c>
      <c r="V24" s="25" t="e">
        <f>VLOOKUP($X24,УЧАСТНИКИ!$A$2:$L$1099,9,FALSE)</f>
        <v>#N/A</v>
      </c>
      <c r="W24" s="23" t="e">
        <f>VLOOKUP($X24,УЧАСТНИКИ!$A$2:$L$1099,10,FALSE)</f>
        <v>#N/A</v>
      </c>
    </row>
    <row r="25" spans="1:23" ht="13.2" customHeight="1" x14ac:dyDescent="0.25">
      <c r="A25" s="35" t="s">
        <v>75</v>
      </c>
      <c r="B25" s="23" t="e">
        <f>VLOOKUP($X25,УЧАСТНИКИ!$A$2:$L$1099,3,FALSE)</f>
        <v>#N/A</v>
      </c>
      <c r="C25" s="24" t="e">
        <f>VLOOKUP($X25,УЧАСТНИКИ!$A$2:$L$1099,4,FALSE)</f>
        <v>#N/A</v>
      </c>
      <c r="D25" s="24" t="e">
        <f>VLOOKUP($X25,УЧАСТНИКИ!$A$2:$L$1099,8,FALSE)</f>
        <v>#N/A</v>
      </c>
      <c r="E25" s="23" t="e">
        <f>VLOOKUP($X25,УЧАСТНИКИ!$A$2:$L$1099,5,FALSE)</f>
        <v>#N/A</v>
      </c>
      <c r="F25" s="24" t="e">
        <f>VLOOKUP($R25,УЧАСТНИКИ!$A$2:$L$1099,7,FALSE)</f>
        <v>#N/A</v>
      </c>
      <c r="G25" s="25" t="e">
        <f>VLOOKUP($X25,УЧАСТНИКИ!$A$2:$L$1099,11,FALSE)</f>
        <v>#N/A</v>
      </c>
      <c r="H25" s="26"/>
      <c r="I25" s="26"/>
      <c r="J25" s="26"/>
      <c r="K25" s="26"/>
      <c r="L25" s="26"/>
      <c r="M25" s="26"/>
      <c r="N25" s="106">
        <f t="shared" si="0"/>
        <v>0</v>
      </c>
      <c r="O25" s="106">
        <f t="shared" si="0"/>
        <v>0</v>
      </c>
      <c r="P25" s="106">
        <f t="shared" si="0"/>
        <v>0</v>
      </c>
      <c r="Q25" s="106">
        <f t="shared" si="0"/>
        <v>0</v>
      </c>
      <c r="R25" s="106">
        <f t="shared" si="0"/>
        <v>0</v>
      </c>
      <c r="S25" s="106">
        <f t="shared" si="0"/>
        <v>0</v>
      </c>
      <c r="T25" s="107">
        <f t="shared" si="1"/>
        <v>0</v>
      </c>
      <c r="U25" s="27" t="str">
        <f t="shared" si="2"/>
        <v>3юн</v>
      </c>
      <c r="V25" s="25" t="e">
        <f>VLOOKUP($X25,УЧАСТНИКИ!$A$2:$L$1099,9,FALSE)</f>
        <v>#N/A</v>
      </c>
      <c r="W25" s="23" t="e">
        <f>VLOOKUP($X25,УЧАСТНИКИ!$A$2:$L$1099,10,FALSE)</f>
        <v>#N/A</v>
      </c>
    </row>
    <row r="26" spans="1:23" ht="13.2" customHeight="1" x14ac:dyDescent="0.25">
      <c r="A26" s="35" t="s">
        <v>74</v>
      </c>
      <c r="B26" s="23" t="e">
        <f>VLOOKUP($X26,УЧАСТНИКИ!$A$2:$L$1099,3,FALSE)</f>
        <v>#N/A</v>
      </c>
      <c r="C26" s="24" t="e">
        <f>VLOOKUP($X26,УЧАСТНИКИ!$A$2:$L$1099,4,FALSE)</f>
        <v>#N/A</v>
      </c>
      <c r="D26" s="24" t="e">
        <f>VLOOKUP($X26,УЧАСТНИКИ!$A$2:$L$1099,8,FALSE)</f>
        <v>#N/A</v>
      </c>
      <c r="E26" s="23" t="e">
        <f>VLOOKUP($X26,УЧАСТНИКИ!$A$2:$L$1099,5,FALSE)</f>
        <v>#N/A</v>
      </c>
      <c r="F26" s="24" t="e">
        <f>VLOOKUP($R26,УЧАСТНИКИ!$A$2:$L$1099,7,FALSE)</f>
        <v>#N/A</v>
      </c>
      <c r="G26" s="25" t="e">
        <f>VLOOKUP($X26,УЧАСТНИКИ!$A$2:$L$1099,11,FALSE)</f>
        <v>#N/A</v>
      </c>
      <c r="H26" s="26"/>
      <c r="I26" s="26"/>
      <c r="J26" s="26"/>
      <c r="K26" s="26"/>
      <c r="L26" s="26"/>
      <c r="M26" s="26"/>
      <c r="N26" s="106">
        <f t="shared" si="0"/>
        <v>0</v>
      </c>
      <c r="O26" s="106">
        <f t="shared" si="0"/>
        <v>0</v>
      </c>
      <c r="P26" s="106">
        <f t="shared" si="0"/>
        <v>0</v>
      </c>
      <c r="Q26" s="106">
        <f t="shared" si="0"/>
        <v>0</v>
      </c>
      <c r="R26" s="106">
        <f t="shared" si="0"/>
        <v>0</v>
      </c>
      <c r="S26" s="106">
        <f t="shared" si="0"/>
        <v>0</v>
      </c>
      <c r="T26" s="107">
        <f t="shared" si="1"/>
        <v>0</v>
      </c>
      <c r="U26" s="27" t="str">
        <f t="shared" si="2"/>
        <v>3юн</v>
      </c>
      <c r="V26" s="25" t="e">
        <f>VLOOKUP($X26,УЧАСТНИКИ!$A$2:$L$1099,9,FALSE)</f>
        <v>#N/A</v>
      </c>
      <c r="W26" s="23" t="e">
        <f>VLOOKUP($X26,УЧАСТНИКИ!$A$2:$L$1099,10,FALSE)</f>
        <v>#N/A</v>
      </c>
    </row>
    <row r="27" spans="1:23" ht="13.2" customHeight="1" x14ac:dyDescent="0.25">
      <c r="A27" s="35" t="s">
        <v>73</v>
      </c>
      <c r="B27" s="23" t="e">
        <f>VLOOKUP($X27,УЧАСТНИКИ!$A$2:$L$1099,3,FALSE)</f>
        <v>#N/A</v>
      </c>
      <c r="C27" s="24" t="e">
        <f>VLOOKUP($X27,УЧАСТНИКИ!$A$2:$L$1099,4,FALSE)</f>
        <v>#N/A</v>
      </c>
      <c r="D27" s="24" t="e">
        <f>VLOOKUP($X27,УЧАСТНИКИ!$A$2:$L$1099,8,FALSE)</f>
        <v>#N/A</v>
      </c>
      <c r="E27" s="23" t="e">
        <f>VLOOKUP($X27,УЧАСТНИКИ!$A$2:$L$1099,5,FALSE)</f>
        <v>#N/A</v>
      </c>
      <c r="F27" s="24" t="e">
        <f>VLOOKUP($R27,УЧАСТНИКИ!$A$2:$L$1099,7,FALSE)</f>
        <v>#N/A</v>
      </c>
      <c r="G27" s="25" t="e">
        <f>VLOOKUP($X27,УЧАСТНИКИ!$A$2:$L$1099,11,FALSE)</f>
        <v>#N/A</v>
      </c>
      <c r="H27" s="26"/>
      <c r="I27" s="26"/>
      <c r="J27" s="26"/>
      <c r="K27" s="26"/>
      <c r="L27" s="26"/>
      <c r="M27" s="26"/>
      <c r="N27" s="106">
        <f t="shared" si="0"/>
        <v>0</v>
      </c>
      <c r="O27" s="106">
        <f t="shared" si="0"/>
        <v>0</v>
      </c>
      <c r="P27" s="106">
        <f t="shared" si="0"/>
        <v>0</v>
      </c>
      <c r="Q27" s="106">
        <f t="shared" si="0"/>
        <v>0</v>
      </c>
      <c r="R27" s="106">
        <f t="shared" si="0"/>
        <v>0</v>
      </c>
      <c r="S27" s="106">
        <f t="shared" si="0"/>
        <v>0</v>
      </c>
      <c r="T27" s="107">
        <f t="shared" si="1"/>
        <v>0</v>
      </c>
      <c r="U27" s="27" t="str">
        <f t="shared" si="2"/>
        <v>3юн</v>
      </c>
      <c r="V27" s="25" t="e">
        <f>VLOOKUP($X27,УЧАСТНИКИ!$A$2:$L$1099,9,FALSE)</f>
        <v>#N/A</v>
      </c>
      <c r="W27" s="23" t="e">
        <f>VLOOKUP($X27,УЧАСТНИКИ!$A$2:$L$1099,10,FALSE)</f>
        <v>#N/A</v>
      </c>
    </row>
    <row r="28" spans="1:23" ht="13.2" customHeight="1" x14ac:dyDescent="0.25">
      <c r="A28" s="35" t="s">
        <v>72</v>
      </c>
      <c r="B28" s="23" t="e">
        <f>VLOOKUP($X28,УЧАСТНИКИ!$A$2:$L$1099,3,FALSE)</f>
        <v>#N/A</v>
      </c>
      <c r="C28" s="24" t="e">
        <f>VLOOKUP($X28,УЧАСТНИКИ!$A$2:$L$1099,4,FALSE)</f>
        <v>#N/A</v>
      </c>
      <c r="D28" s="24" t="e">
        <f>VLOOKUP($X28,УЧАСТНИКИ!$A$2:$L$1099,8,FALSE)</f>
        <v>#N/A</v>
      </c>
      <c r="E28" s="23" t="e">
        <f>VLOOKUP($X28,УЧАСТНИКИ!$A$2:$L$1099,5,FALSE)</f>
        <v>#N/A</v>
      </c>
      <c r="F28" s="24" t="e">
        <f>VLOOKUP($R28,УЧАСТНИКИ!$A$2:$L$1099,7,FALSE)</f>
        <v>#N/A</v>
      </c>
      <c r="G28" s="25" t="e">
        <f>VLOOKUP($X28,УЧАСТНИКИ!$A$2:$L$1099,11,FALSE)</f>
        <v>#N/A</v>
      </c>
      <c r="H28" s="26"/>
      <c r="I28" s="26"/>
      <c r="J28" s="26"/>
      <c r="K28" s="26"/>
      <c r="L28" s="26"/>
      <c r="M28" s="26"/>
      <c r="N28" s="106">
        <f t="shared" si="0"/>
        <v>0</v>
      </c>
      <c r="O28" s="106">
        <f t="shared" si="0"/>
        <v>0</v>
      </c>
      <c r="P28" s="106">
        <f t="shared" si="0"/>
        <v>0</v>
      </c>
      <c r="Q28" s="106">
        <f t="shared" si="0"/>
        <v>0</v>
      </c>
      <c r="R28" s="106">
        <f t="shared" si="0"/>
        <v>0</v>
      </c>
      <c r="S28" s="106">
        <f t="shared" si="0"/>
        <v>0</v>
      </c>
      <c r="T28" s="107">
        <f t="shared" si="1"/>
        <v>0</v>
      </c>
      <c r="U28" s="27" t="str">
        <f t="shared" si="2"/>
        <v>3юн</v>
      </c>
      <c r="V28" s="25" t="e">
        <f>VLOOKUP($X28,УЧАСТНИКИ!$A$2:$L$1099,9,FALSE)</f>
        <v>#N/A</v>
      </c>
      <c r="W28" s="23" t="e">
        <f>VLOOKUP($X28,УЧАСТНИКИ!$A$2:$L$1099,10,FALSE)</f>
        <v>#N/A</v>
      </c>
    </row>
    <row r="29" spans="1:23" ht="13.2" customHeight="1" x14ac:dyDescent="0.25">
      <c r="A29" s="35" t="s">
        <v>79</v>
      </c>
      <c r="B29" s="23" t="e">
        <f>VLOOKUP($X29,УЧАСТНИКИ!$A$2:$L$1099,3,FALSE)</f>
        <v>#N/A</v>
      </c>
      <c r="C29" s="24" t="e">
        <f>VLOOKUP($X29,УЧАСТНИКИ!$A$2:$L$1099,4,FALSE)</f>
        <v>#N/A</v>
      </c>
      <c r="D29" s="24" t="e">
        <f>VLOOKUP($X29,УЧАСТНИКИ!$A$2:$L$1099,8,FALSE)</f>
        <v>#N/A</v>
      </c>
      <c r="E29" s="23" t="e">
        <f>VLOOKUP($X29,УЧАСТНИКИ!$A$2:$L$1099,5,FALSE)</f>
        <v>#N/A</v>
      </c>
      <c r="F29" s="24" t="e">
        <f>VLOOKUP($R29,УЧАСТНИКИ!$A$2:$L$1099,7,FALSE)</f>
        <v>#N/A</v>
      </c>
      <c r="G29" s="25" t="e">
        <f>VLOOKUP($X29,УЧАСТНИКИ!$A$2:$L$1099,11,FALSE)</f>
        <v>#N/A</v>
      </c>
      <c r="H29" s="26"/>
      <c r="I29" s="26"/>
      <c r="J29" s="26"/>
      <c r="K29" s="26"/>
      <c r="L29" s="26"/>
      <c r="M29" s="26"/>
      <c r="N29" s="106">
        <f t="shared" si="0"/>
        <v>0</v>
      </c>
      <c r="O29" s="106">
        <f t="shared" si="0"/>
        <v>0</v>
      </c>
      <c r="P29" s="106">
        <f t="shared" si="0"/>
        <v>0</v>
      </c>
      <c r="Q29" s="106">
        <f t="shared" si="0"/>
        <v>0</v>
      </c>
      <c r="R29" s="106">
        <f t="shared" si="0"/>
        <v>0</v>
      </c>
      <c r="S29" s="106">
        <f t="shared" si="0"/>
        <v>0</v>
      </c>
      <c r="T29" s="107">
        <f t="shared" si="1"/>
        <v>0</v>
      </c>
      <c r="U29" s="27" t="str">
        <f t="shared" si="2"/>
        <v>3юн</v>
      </c>
      <c r="V29" s="25" t="e">
        <f>VLOOKUP($X29,УЧАСТНИКИ!$A$2:$L$1099,9,FALSE)</f>
        <v>#N/A</v>
      </c>
      <c r="W29" s="23" t="e">
        <f>VLOOKUP($X29,УЧАСТНИКИ!$A$2:$L$1099,10,FALSE)</f>
        <v>#N/A</v>
      </c>
    </row>
    <row r="30" spans="1:23" ht="13.2" customHeight="1" x14ac:dyDescent="0.25">
      <c r="A30" s="35" t="s">
        <v>80</v>
      </c>
      <c r="B30" s="23" t="e">
        <f>VLOOKUP($X30,УЧАСТНИКИ!$A$2:$L$1099,3,FALSE)</f>
        <v>#N/A</v>
      </c>
      <c r="C30" s="24" t="e">
        <f>VLOOKUP($X30,УЧАСТНИКИ!$A$2:$L$1099,4,FALSE)</f>
        <v>#N/A</v>
      </c>
      <c r="D30" s="24" t="e">
        <f>VLOOKUP($X30,УЧАСТНИКИ!$A$2:$L$1099,8,FALSE)</f>
        <v>#N/A</v>
      </c>
      <c r="E30" s="23" t="e">
        <f>VLOOKUP($X30,УЧАСТНИКИ!$A$2:$L$1099,5,FALSE)</f>
        <v>#N/A</v>
      </c>
      <c r="F30" s="24" t="e">
        <f>VLOOKUP($R30,УЧАСТНИКИ!$A$2:$L$1099,7,FALSE)</f>
        <v>#N/A</v>
      </c>
      <c r="G30" s="25" t="e">
        <f>VLOOKUP($X30,УЧАСТНИКИ!$A$2:$L$1099,11,FALSE)</f>
        <v>#N/A</v>
      </c>
      <c r="H30" s="26"/>
      <c r="I30" s="26"/>
      <c r="J30" s="26"/>
      <c r="K30" s="26"/>
      <c r="L30" s="26"/>
      <c r="M30" s="26"/>
      <c r="N30" s="106">
        <f t="shared" ref="N30:S52" si="3">H30/100</f>
        <v>0</v>
      </c>
      <c r="O30" s="106">
        <f t="shared" si="3"/>
        <v>0</v>
      </c>
      <c r="P30" s="106">
        <f t="shared" si="3"/>
        <v>0</v>
      </c>
      <c r="Q30" s="106">
        <f t="shared" si="3"/>
        <v>0</v>
      </c>
      <c r="R30" s="106">
        <f t="shared" si="3"/>
        <v>0</v>
      </c>
      <c r="S30" s="106">
        <f t="shared" si="3"/>
        <v>0</v>
      </c>
      <c r="T30" s="107">
        <f t="shared" si="1"/>
        <v>0</v>
      </c>
      <c r="U30" s="27" t="str">
        <f t="shared" si="2"/>
        <v>3юн</v>
      </c>
      <c r="V30" s="25" t="e">
        <f>VLOOKUP($X30,УЧАСТНИКИ!$A$2:$L$1099,9,FALSE)</f>
        <v>#N/A</v>
      </c>
      <c r="W30" s="23" t="e">
        <f>VLOOKUP($X30,УЧАСТНИКИ!$A$2:$L$1099,10,FALSE)</f>
        <v>#N/A</v>
      </c>
    </row>
    <row r="31" spans="1:23" ht="13.2" customHeight="1" x14ac:dyDescent="0.25">
      <c r="A31" s="35" t="s">
        <v>81</v>
      </c>
      <c r="B31" s="23" t="e">
        <f>VLOOKUP($X31,УЧАСТНИКИ!$A$2:$L$1099,3,FALSE)</f>
        <v>#N/A</v>
      </c>
      <c r="C31" s="24" t="e">
        <f>VLOOKUP($X31,УЧАСТНИКИ!$A$2:$L$1099,4,FALSE)</f>
        <v>#N/A</v>
      </c>
      <c r="D31" s="24" t="e">
        <f>VLOOKUP($X31,УЧАСТНИКИ!$A$2:$L$1099,8,FALSE)</f>
        <v>#N/A</v>
      </c>
      <c r="E31" s="23" t="e">
        <f>VLOOKUP($X31,УЧАСТНИКИ!$A$2:$L$1099,5,FALSE)</f>
        <v>#N/A</v>
      </c>
      <c r="F31" s="24" t="e">
        <f>VLOOKUP($R31,УЧАСТНИКИ!$A$2:$L$1099,7,FALSE)</f>
        <v>#N/A</v>
      </c>
      <c r="G31" s="25" t="e">
        <f>VLOOKUP($X31,УЧАСТНИКИ!$A$2:$L$1099,11,FALSE)</f>
        <v>#N/A</v>
      </c>
      <c r="H31" s="26"/>
      <c r="I31" s="26"/>
      <c r="J31" s="26"/>
      <c r="K31" s="26"/>
      <c r="L31" s="26"/>
      <c r="M31" s="26"/>
      <c r="N31" s="106">
        <f t="shared" si="3"/>
        <v>0</v>
      </c>
      <c r="O31" s="106">
        <f t="shared" si="3"/>
        <v>0</v>
      </c>
      <c r="P31" s="106">
        <f t="shared" si="3"/>
        <v>0</v>
      </c>
      <c r="Q31" s="106">
        <f t="shared" si="3"/>
        <v>0</v>
      </c>
      <c r="R31" s="106">
        <f t="shared" si="3"/>
        <v>0</v>
      </c>
      <c r="S31" s="106">
        <f t="shared" si="3"/>
        <v>0</v>
      </c>
      <c r="T31" s="107">
        <f t="shared" si="1"/>
        <v>0</v>
      </c>
      <c r="U31" s="27" t="str">
        <f t="shared" si="2"/>
        <v>3юн</v>
      </c>
      <c r="V31" s="25" t="e">
        <f>VLOOKUP($X31,УЧАСТНИКИ!$A$2:$L$1099,9,FALSE)</f>
        <v>#N/A</v>
      </c>
      <c r="W31" s="23" t="e">
        <f>VLOOKUP($X31,УЧАСТНИКИ!$A$2:$L$1099,10,FALSE)</f>
        <v>#N/A</v>
      </c>
    </row>
    <row r="32" spans="1:23" ht="13.2" customHeight="1" x14ac:dyDescent="0.25">
      <c r="A32" s="35" t="s">
        <v>82</v>
      </c>
      <c r="B32" s="23" t="e">
        <f>VLOOKUP($X32,УЧАСТНИКИ!$A$2:$L$1099,3,FALSE)</f>
        <v>#N/A</v>
      </c>
      <c r="C32" s="24" t="e">
        <f>VLOOKUP($X32,УЧАСТНИКИ!$A$2:$L$1099,4,FALSE)</f>
        <v>#N/A</v>
      </c>
      <c r="D32" s="24" t="e">
        <f>VLOOKUP($X32,УЧАСТНИКИ!$A$2:$L$1099,8,FALSE)</f>
        <v>#N/A</v>
      </c>
      <c r="E32" s="23" t="e">
        <f>VLOOKUP($X32,УЧАСТНИКИ!$A$2:$L$1099,5,FALSE)</f>
        <v>#N/A</v>
      </c>
      <c r="F32" s="24" t="e">
        <f>VLOOKUP($R32,УЧАСТНИКИ!$A$2:$L$1099,7,FALSE)</f>
        <v>#N/A</v>
      </c>
      <c r="G32" s="25" t="e">
        <f>VLOOKUP($X32,УЧАСТНИКИ!$A$2:$L$1099,11,FALSE)</f>
        <v>#N/A</v>
      </c>
      <c r="H32" s="26"/>
      <c r="I32" s="26"/>
      <c r="J32" s="26"/>
      <c r="K32" s="26"/>
      <c r="L32" s="26"/>
      <c r="M32" s="26"/>
      <c r="N32" s="106">
        <f t="shared" si="3"/>
        <v>0</v>
      </c>
      <c r="O32" s="106">
        <f t="shared" si="3"/>
        <v>0</v>
      </c>
      <c r="P32" s="106">
        <f t="shared" si="3"/>
        <v>0</v>
      </c>
      <c r="Q32" s="106">
        <f t="shared" si="3"/>
        <v>0</v>
      </c>
      <c r="R32" s="106">
        <f t="shared" si="3"/>
        <v>0</v>
      </c>
      <c r="S32" s="106">
        <f t="shared" si="3"/>
        <v>0</v>
      </c>
      <c r="T32" s="107">
        <f t="shared" si="1"/>
        <v>0</v>
      </c>
      <c r="U32" s="27" t="str">
        <f t="shared" si="2"/>
        <v>3юн</v>
      </c>
      <c r="V32" s="25" t="e">
        <f>VLOOKUP($X32,УЧАСТНИКИ!$A$2:$L$1099,9,FALSE)</f>
        <v>#N/A</v>
      </c>
      <c r="W32" s="23" t="e">
        <f>VLOOKUP($X32,УЧАСТНИКИ!$A$2:$L$1099,10,FALSE)</f>
        <v>#N/A</v>
      </c>
    </row>
    <row r="33" spans="1:42" ht="13.2" customHeight="1" x14ac:dyDescent="0.25">
      <c r="A33" s="35" t="s">
        <v>83</v>
      </c>
      <c r="B33" s="23" t="e">
        <f>VLOOKUP($X33,УЧАСТНИКИ!$A$2:$L$1099,3,FALSE)</f>
        <v>#N/A</v>
      </c>
      <c r="C33" s="24" t="e">
        <f>VLOOKUP($X33,УЧАСТНИКИ!$A$2:$L$1099,4,FALSE)</f>
        <v>#N/A</v>
      </c>
      <c r="D33" s="24" t="e">
        <f>VLOOKUP($X33,УЧАСТНИКИ!$A$2:$L$1099,8,FALSE)</f>
        <v>#N/A</v>
      </c>
      <c r="E33" s="23" t="e">
        <f>VLOOKUP($X33,УЧАСТНИКИ!$A$2:$L$1099,5,FALSE)</f>
        <v>#N/A</v>
      </c>
      <c r="F33" s="24" t="e">
        <f>VLOOKUP($R33,УЧАСТНИКИ!$A$2:$L$1099,7,FALSE)</f>
        <v>#N/A</v>
      </c>
      <c r="G33" s="25" t="e">
        <f>VLOOKUP($X33,УЧАСТНИКИ!$A$2:$L$1099,11,FALSE)</f>
        <v>#N/A</v>
      </c>
      <c r="H33" s="26"/>
      <c r="I33" s="26"/>
      <c r="J33" s="26"/>
      <c r="K33" s="26"/>
      <c r="L33" s="26"/>
      <c r="M33" s="26"/>
      <c r="N33" s="106">
        <f t="shared" si="3"/>
        <v>0</v>
      </c>
      <c r="O33" s="106">
        <f t="shared" si="3"/>
        <v>0</v>
      </c>
      <c r="P33" s="106">
        <f t="shared" si="3"/>
        <v>0</v>
      </c>
      <c r="Q33" s="106">
        <f t="shared" si="3"/>
        <v>0</v>
      </c>
      <c r="R33" s="106">
        <f t="shared" si="3"/>
        <v>0</v>
      </c>
      <c r="S33" s="106">
        <f t="shared" si="3"/>
        <v>0</v>
      </c>
      <c r="T33" s="107">
        <f t="shared" si="1"/>
        <v>0</v>
      </c>
      <c r="U33" s="27" t="str">
        <f t="shared" si="2"/>
        <v>3юн</v>
      </c>
      <c r="V33" s="25" t="e">
        <f>VLOOKUP($X33,УЧАСТНИКИ!$A$2:$L$1099,9,FALSE)</f>
        <v>#N/A</v>
      </c>
      <c r="W33" s="23" t="e">
        <f>VLOOKUP($X33,УЧАСТНИКИ!$A$2:$L$1099,10,FALSE)</f>
        <v>#N/A</v>
      </c>
    </row>
    <row r="34" spans="1:42" ht="13.2" customHeight="1" x14ac:dyDescent="0.25">
      <c r="A34" s="35" t="s">
        <v>84</v>
      </c>
      <c r="B34" s="23" t="e">
        <f>VLOOKUP($X34,УЧАСТНИКИ!$A$2:$L$1099,3,FALSE)</f>
        <v>#N/A</v>
      </c>
      <c r="C34" s="24" t="e">
        <f>VLOOKUP($X34,УЧАСТНИКИ!$A$2:$L$1099,4,FALSE)</f>
        <v>#N/A</v>
      </c>
      <c r="D34" s="24" t="e">
        <f>VLOOKUP($X34,УЧАСТНИКИ!$A$2:$L$1099,8,FALSE)</f>
        <v>#N/A</v>
      </c>
      <c r="E34" s="23" t="e">
        <f>VLOOKUP($X34,УЧАСТНИКИ!$A$2:$L$1099,5,FALSE)</f>
        <v>#N/A</v>
      </c>
      <c r="F34" s="24" t="e">
        <f>VLOOKUP($R34,УЧАСТНИКИ!$A$2:$L$1099,7,FALSE)</f>
        <v>#N/A</v>
      </c>
      <c r="G34" s="25" t="e">
        <f>VLOOKUP($X34,УЧАСТНИКИ!$A$2:$L$1099,11,FALSE)</f>
        <v>#N/A</v>
      </c>
      <c r="H34" s="26"/>
      <c r="I34" s="26"/>
      <c r="J34" s="26"/>
      <c r="K34" s="26"/>
      <c r="L34" s="26"/>
      <c r="M34" s="26"/>
      <c r="N34" s="106">
        <f t="shared" si="3"/>
        <v>0</v>
      </c>
      <c r="O34" s="106">
        <f t="shared" si="3"/>
        <v>0</v>
      </c>
      <c r="P34" s="106">
        <f t="shared" si="3"/>
        <v>0</v>
      </c>
      <c r="Q34" s="106">
        <f t="shared" si="3"/>
        <v>0</v>
      </c>
      <c r="R34" s="106">
        <f t="shared" si="3"/>
        <v>0</v>
      </c>
      <c r="S34" s="106">
        <f t="shared" si="3"/>
        <v>0</v>
      </c>
      <c r="T34" s="107">
        <f t="shared" si="1"/>
        <v>0</v>
      </c>
      <c r="U34" s="27" t="str">
        <f t="shared" si="2"/>
        <v>3юн</v>
      </c>
      <c r="V34" s="25" t="e">
        <f>VLOOKUP($X34,УЧАСТНИКИ!$A$2:$L$1099,9,FALSE)</f>
        <v>#N/A</v>
      </c>
      <c r="W34" s="23" t="e">
        <f>VLOOKUP($X34,УЧАСТНИКИ!$A$2:$L$1099,10,FALSE)</f>
        <v>#N/A</v>
      </c>
    </row>
    <row r="35" spans="1:42" ht="13.2" customHeight="1" x14ac:dyDescent="0.25">
      <c r="A35" s="35" t="s">
        <v>28</v>
      </c>
      <c r="B35" s="23" t="e">
        <f>VLOOKUP($X35,УЧАСТНИКИ!$A$2:$L$1099,3,FALSE)</f>
        <v>#N/A</v>
      </c>
      <c r="C35" s="24" t="e">
        <f>VLOOKUP($X35,УЧАСТНИКИ!$A$2:$L$1099,4,FALSE)</f>
        <v>#N/A</v>
      </c>
      <c r="D35" s="24" t="e">
        <f>VLOOKUP($X35,УЧАСТНИКИ!$A$2:$L$1099,8,FALSE)</f>
        <v>#N/A</v>
      </c>
      <c r="E35" s="23" t="e">
        <f>VLOOKUP($X35,УЧАСТНИКИ!$A$2:$L$1099,5,FALSE)</f>
        <v>#N/A</v>
      </c>
      <c r="F35" s="24" t="e">
        <f>VLOOKUP($R35,УЧАСТНИКИ!$A$2:$L$1099,7,FALSE)</f>
        <v>#N/A</v>
      </c>
      <c r="G35" s="25" t="e">
        <f>VLOOKUP($X35,УЧАСТНИКИ!$A$2:$L$1099,11,FALSE)</f>
        <v>#N/A</v>
      </c>
      <c r="H35" s="26"/>
      <c r="I35" s="26"/>
      <c r="J35" s="26"/>
      <c r="K35" s="26"/>
      <c r="L35" s="26"/>
      <c r="M35" s="26"/>
      <c r="N35" s="106">
        <f t="shared" si="3"/>
        <v>0</v>
      </c>
      <c r="O35" s="106">
        <f t="shared" si="3"/>
        <v>0</v>
      </c>
      <c r="P35" s="106">
        <f t="shared" si="3"/>
        <v>0</v>
      </c>
      <c r="Q35" s="106">
        <f t="shared" si="3"/>
        <v>0</v>
      </c>
      <c r="R35" s="106">
        <f t="shared" si="3"/>
        <v>0</v>
      </c>
      <c r="S35" s="106">
        <f t="shared" si="3"/>
        <v>0</v>
      </c>
      <c r="T35" s="107">
        <f t="shared" si="1"/>
        <v>0</v>
      </c>
      <c r="U35" s="27" t="str">
        <f t="shared" si="2"/>
        <v>3юн</v>
      </c>
      <c r="V35" s="25" t="e">
        <f>VLOOKUP($X35,УЧАСТНИКИ!$A$2:$L$1099,9,FALSE)</f>
        <v>#N/A</v>
      </c>
      <c r="W35" s="23" t="e">
        <f>VLOOKUP($X35,УЧАСТНИКИ!$A$2:$L$1099,10,FALSE)</f>
        <v>#N/A</v>
      </c>
    </row>
    <row r="36" spans="1:42" ht="13.2" customHeight="1" x14ac:dyDescent="0.25">
      <c r="A36" s="35" t="s">
        <v>122</v>
      </c>
      <c r="B36" s="23" t="e">
        <f>VLOOKUP($X36,УЧАСТНИКИ!$A$2:$L$1099,3,FALSE)</f>
        <v>#N/A</v>
      </c>
      <c r="C36" s="24" t="e">
        <f>VLOOKUP($X36,УЧАСТНИКИ!$A$2:$L$1099,4,FALSE)</f>
        <v>#N/A</v>
      </c>
      <c r="D36" s="24" t="e">
        <f>VLOOKUP($X36,УЧАСТНИКИ!$A$2:$L$1099,8,FALSE)</f>
        <v>#N/A</v>
      </c>
      <c r="E36" s="23" t="e">
        <f>VLOOKUP($X36,УЧАСТНИКИ!$A$2:$L$1099,5,FALSE)</f>
        <v>#N/A</v>
      </c>
      <c r="F36" s="24" t="e">
        <f>VLOOKUP($R36,УЧАСТНИКИ!$A$2:$L$1099,7,FALSE)</f>
        <v>#N/A</v>
      </c>
      <c r="G36" s="25" t="e">
        <f>VLOOKUP($X36,УЧАСТНИКИ!$A$2:$L$1099,11,FALSE)</f>
        <v>#N/A</v>
      </c>
      <c r="H36" s="26"/>
      <c r="I36" s="26"/>
      <c r="J36" s="26"/>
      <c r="K36" s="26"/>
      <c r="L36" s="26"/>
      <c r="M36" s="26"/>
      <c r="N36" s="106">
        <f t="shared" si="3"/>
        <v>0</v>
      </c>
      <c r="O36" s="106">
        <f t="shared" si="3"/>
        <v>0</v>
      </c>
      <c r="P36" s="106">
        <f t="shared" si="3"/>
        <v>0</v>
      </c>
      <c r="Q36" s="106">
        <f t="shared" si="3"/>
        <v>0</v>
      </c>
      <c r="R36" s="106">
        <f t="shared" si="3"/>
        <v>0</v>
      </c>
      <c r="S36" s="106">
        <f t="shared" si="3"/>
        <v>0</v>
      </c>
      <c r="T36" s="107">
        <f t="shared" si="1"/>
        <v>0</v>
      </c>
      <c r="U36" s="27" t="str">
        <f t="shared" si="2"/>
        <v>3юн</v>
      </c>
      <c r="V36" s="25" t="e">
        <f>VLOOKUP($X36,УЧАСТНИКИ!$A$2:$L$1099,9,FALSE)</f>
        <v>#N/A</v>
      </c>
      <c r="W36" s="23" t="e">
        <f>VLOOKUP($X36,УЧАСТНИКИ!$A$2:$L$1099,10,FALSE)</f>
        <v>#N/A</v>
      </c>
    </row>
    <row r="37" spans="1:42" ht="13.2" customHeight="1" x14ac:dyDescent="0.25">
      <c r="A37" s="35" t="s">
        <v>123</v>
      </c>
      <c r="B37" s="23" t="e">
        <f>VLOOKUP($X37,УЧАСТНИКИ!$A$2:$L$1099,3,FALSE)</f>
        <v>#N/A</v>
      </c>
      <c r="C37" s="24" t="e">
        <f>VLOOKUP($X37,УЧАСТНИКИ!$A$2:$L$1099,4,FALSE)</f>
        <v>#N/A</v>
      </c>
      <c r="D37" s="24" t="e">
        <f>VLOOKUP($X37,УЧАСТНИКИ!$A$2:$L$1099,8,FALSE)</f>
        <v>#N/A</v>
      </c>
      <c r="E37" s="23" t="e">
        <f>VLOOKUP($X37,УЧАСТНИКИ!$A$2:$L$1099,5,FALSE)</f>
        <v>#N/A</v>
      </c>
      <c r="F37" s="24" t="e">
        <f>VLOOKUP($R37,УЧАСТНИКИ!$A$2:$L$1099,7,FALSE)</f>
        <v>#N/A</v>
      </c>
      <c r="G37" s="25" t="e">
        <f>VLOOKUP($X37,УЧАСТНИКИ!$A$2:$L$1099,11,FALSE)</f>
        <v>#N/A</v>
      </c>
      <c r="H37" s="26"/>
      <c r="I37" s="26"/>
      <c r="J37" s="26"/>
      <c r="K37" s="26"/>
      <c r="L37" s="26"/>
      <c r="M37" s="26"/>
      <c r="N37" s="106">
        <f t="shared" si="3"/>
        <v>0</v>
      </c>
      <c r="O37" s="106">
        <f t="shared" si="3"/>
        <v>0</v>
      </c>
      <c r="P37" s="106">
        <f t="shared" si="3"/>
        <v>0</v>
      </c>
      <c r="Q37" s="106">
        <f t="shared" si="3"/>
        <v>0</v>
      </c>
      <c r="R37" s="106">
        <f t="shared" si="3"/>
        <v>0</v>
      </c>
      <c r="S37" s="106">
        <f t="shared" si="3"/>
        <v>0</v>
      </c>
      <c r="T37" s="107">
        <f t="shared" si="1"/>
        <v>0</v>
      </c>
      <c r="U37" s="27" t="str">
        <f t="shared" si="2"/>
        <v>3юн</v>
      </c>
      <c r="V37" s="25" t="e">
        <f>VLOOKUP($X37,УЧАСТНИКИ!$A$2:$L$1099,9,FALSE)</f>
        <v>#N/A</v>
      </c>
      <c r="W37" s="23" t="e">
        <f>VLOOKUP($X37,УЧАСТНИКИ!$A$2:$L$1099,10,FALSE)</f>
        <v>#N/A</v>
      </c>
      <c r="X37" s="28"/>
      <c r="Y37" s="28"/>
      <c r="Z37" s="28"/>
      <c r="AA37" s="126"/>
      <c r="AB37" s="126"/>
      <c r="AC37" s="360"/>
      <c r="AD37" s="360"/>
      <c r="AE37" s="360"/>
      <c r="AF37" s="126"/>
      <c r="AG37" s="28"/>
      <c r="AH37" s="28"/>
      <c r="AI37" s="28"/>
      <c r="AJ37" s="28"/>
      <c r="AK37" s="28"/>
      <c r="AL37" s="28"/>
      <c r="AM37" s="28"/>
      <c r="AN37" s="28"/>
      <c r="AO37" s="28"/>
      <c r="AP37" s="28"/>
    </row>
    <row r="38" spans="1:42" s="109" customFormat="1" ht="13.2" customHeight="1" x14ac:dyDescent="0.25">
      <c r="A38" s="35" t="s">
        <v>124</v>
      </c>
      <c r="B38" s="23" t="e">
        <f>VLOOKUP($X38,УЧАСТНИКИ!$A$2:$L$1099,3,FALSE)</f>
        <v>#N/A</v>
      </c>
      <c r="C38" s="24" t="e">
        <f>VLOOKUP($X38,УЧАСТНИКИ!$A$2:$L$1099,4,FALSE)</f>
        <v>#N/A</v>
      </c>
      <c r="D38" s="24" t="e">
        <f>VLOOKUP($X38,УЧАСТНИКИ!$A$2:$L$1099,8,FALSE)</f>
        <v>#N/A</v>
      </c>
      <c r="E38" s="23" t="e">
        <f>VLOOKUP($X38,УЧАСТНИКИ!$A$2:$L$1099,5,FALSE)</f>
        <v>#N/A</v>
      </c>
      <c r="F38" s="24" t="e">
        <f>VLOOKUP($R38,УЧАСТНИКИ!$A$2:$L$1099,7,FALSE)</f>
        <v>#N/A</v>
      </c>
      <c r="G38" s="25" t="e">
        <f>VLOOKUP($X38,УЧАСТНИКИ!$A$2:$L$1099,11,FALSE)</f>
        <v>#N/A</v>
      </c>
      <c r="H38" s="26"/>
      <c r="I38" s="26"/>
      <c r="J38" s="26"/>
      <c r="K38" s="26"/>
      <c r="L38" s="26"/>
      <c r="M38" s="26"/>
      <c r="N38" s="106">
        <f t="shared" si="3"/>
        <v>0</v>
      </c>
      <c r="O38" s="106">
        <f t="shared" si="3"/>
        <v>0</v>
      </c>
      <c r="P38" s="106">
        <f t="shared" si="3"/>
        <v>0</v>
      </c>
      <c r="Q38" s="106">
        <f t="shared" si="3"/>
        <v>0</v>
      </c>
      <c r="R38" s="106">
        <f t="shared" si="3"/>
        <v>0</v>
      </c>
      <c r="S38" s="106">
        <f t="shared" si="3"/>
        <v>0</v>
      </c>
      <c r="T38" s="107">
        <f t="shared" si="1"/>
        <v>0</v>
      </c>
      <c r="U38" s="27" t="str">
        <f t="shared" si="2"/>
        <v>3юн</v>
      </c>
      <c r="V38" s="25" t="e">
        <f>VLOOKUP($X38,УЧАСТНИКИ!$A$2:$L$1099,9,FALSE)</f>
        <v>#N/A</v>
      </c>
      <c r="W38" s="23" t="e">
        <f>VLOOKUP($X38,УЧАСТНИКИ!$A$2:$L$1099,10,FALSE)</f>
        <v>#N/A</v>
      </c>
      <c r="Y38" s="111"/>
      <c r="Z38" s="110"/>
      <c r="AA38" s="111"/>
      <c r="AB38" s="111"/>
      <c r="AC38" s="111"/>
      <c r="AD38" s="111"/>
      <c r="AE38" s="111"/>
      <c r="AF38" s="111"/>
      <c r="AG38" s="111"/>
      <c r="AH38" s="112"/>
      <c r="AI38" s="111"/>
      <c r="AJ38" s="111"/>
      <c r="AK38" s="113"/>
    </row>
    <row r="39" spans="1:42" s="109" customFormat="1" ht="13.2" customHeight="1" x14ac:dyDescent="0.25">
      <c r="A39" s="35" t="s">
        <v>125</v>
      </c>
      <c r="B39" s="23" t="e">
        <f>VLOOKUP($X39,УЧАСТНИКИ!$A$2:$L$1099,3,FALSE)</f>
        <v>#N/A</v>
      </c>
      <c r="C39" s="24" t="e">
        <f>VLOOKUP($X39,УЧАСТНИКИ!$A$2:$L$1099,4,FALSE)</f>
        <v>#N/A</v>
      </c>
      <c r="D39" s="24" t="e">
        <f>VLOOKUP($X39,УЧАСТНИКИ!$A$2:$L$1099,8,FALSE)</f>
        <v>#N/A</v>
      </c>
      <c r="E39" s="23" t="e">
        <f>VLOOKUP($X39,УЧАСТНИКИ!$A$2:$L$1099,5,FALSE)</f>
        <v>#N/A</v>
      </c>
      <c r="F39" s="24" t="e">
        <f>VLOOKUP($R39,УЧАСТНИКИ!$A$2:$L$1099,7,FALSE)</f>
        <v>#N/A</v>
      </c>
      <c r="G39" s="25" t="e">
        <f>VLOOKUP($X39,УЧАСТНИКИ!$A$2:$L$1099,11,FALSE)</f>
        <v>#N/A</v>
      </c>
      <c r="H39" s="26"/>
      <c r="I39" s="26"/>
      <c r="J39" s="26"/>
      <c r="K39" s="26"/>
      <c r="L39" s="26"/>
      <c r="M39" s="26"/>
      <c r="N39" s="106">
        <f t="shared" si="3"/>
        <v>0</v>
      </c>
      <c r="O39" s="106">
        <f t="shared" si="3"/>
        <v>0</v>
      </c>
      <c r="P39" s="106">
        <f t="shared" si="3"/>
        <v>0</v>
      </c>
      <c r="Q39" s="106">
        <f t="shared" si="3"/>
        <v>0</v>
      </c>
      <c r="R39" s="106">
        <f t="shared" si="3"/>
        <v>0</v>
      </c>
      <c r="S39" s="106">
        <f t="shared" si="3"/>
        <v>0</v>
      </c>
      <c r="T39" s="107">
        <f t="shared" si="1"/>
        <v>0</v>
      </c>
      <c r="U39" s="27" t="str">
        <f t="shared" si="2"/>
        <v>3юн</v>
      </c>
      <c r="V39" s="25" t="e">
        <f>VLOOKUP($X39,УЧАСТНИКИ!$A$2:$L$1099,9,FALSE)</f>
        <v>#N/A</v>
      </c>
      <c r="W39" s="23" t="e">
        <f>VLOOKUP($X39,УЧАСТНИКИ!$A$2:$L$1099,10,FALSE)</f>
        <v>#N/A</v>
      </c>
      <c r="X39" s="114"/>
      <c r="Y39" s="111"/>
      <c r="Z39" s="110"/>
      <c r="AA39" s="111"/>
      <c r="AB39" s="111"/>
      <c r="AC39" s="111"/>
      <c r="AD39" s="111"/>
      <c r="AE39" s="111"/>
      <c r="AF39" s="111"/>
      <c r="AG39" s="111"/>
      <c r="AH39" s="112"/>
      <c r="AI39" s="111"/>
      <c r="AJ39" s="111"/>
      <c r="AK39" s="113"/>
    </row>
    <row r="40" spans="1:42" s="109" customFormat="1" ht="13.2" customHeight="1" x14ac:dyDescent="0.25">
      <c r="A40" s="35" t="s">
        <v>126</v>
      </c>
      <c r="B40" s="23" t="e">
        <f>VLOOKUP($X40,УЧАСТНИКИ!$A$2:$L$1099,3,FALSE)</f>
        <v>#N/A</v>
      </c>
      <c r="C40" s="24" t="e">
        <f>VLOOKUP($X40,УЧАСТНИКИ!$A$2:$L$1099,4,FALSE)</f>
        <v>#N/A</v>
      </c>
      <c r="D40" s="24" t="e">
        <f>VLOOKUP($X40,УЧАСТНИКИ!$A$2:$L$1099,8,FALSE)</f>
        <v>#N/A</v>
      </c>
      <c r="E40" s="23" t="e">
        <f>VLOOKUP($X40,УЧАСТНИКИ!$A$2:$L$1099,5,FALSE)</f>
        <v>#N/A</v>
      </c>
      <c r="F40" s="24" t="e">
        <f>VLOOKUP($R40,УЧАСТНИКИ!$A$2:$L$1099,7,FALSE)</f>
        <v>#N/A</v>
      </c>
      <c r="G40" s="25" t="e">
        <f>VLOOKUP($X40,УЧАСТНИКИ!$A$2:$L$1099,11,FALSE)</f>
        <v>#N/A</v>
      </c>
      <c r="H40" s="26"/>
      <c r="I40" s="26"/>
      <c r="J40" s="26"/>
      <c r="K40" s="26"/>
      <c r="L40" s="26"/>
      <c r="M40" s="26"/>
      <c r="N40" s="106">
        <f t="shared" si="3"/>
        <v>0</v>
      </c>
      <c r="O40" s="106">
        <f t="shared" si="3"/>
        <v>0</v>
      </c>
      <c r="P40" s="106">
        <f t="shared" si="3"/>
        <v>0</v>
      </c>
      <c r="Q40" s="106">
        <f t="shared" si="3"/>
        <v>0</v>
      </c>
      <c r="R40" s="106">
        <f t="shared" si="3"/>
        <v>0</v>
      </c>
      <c r="S40" s="106">
        <f t="shared" si="3"/>
        <v>0</v>
      </c>
      <c r="T40" s="107">
        <f t="shared" si="1"/>
        <v>0</v>
      </c>
      <c r="U40" s="27" t="str">
        <f t="shared" si="2"/>
        <v>3юн</v>
      </c>
      <c r="V40" s="25" t="e">
        <f>VLOOKUP($X40,УЧАСТНИКИ!$A$2:$L$1099,9,FALSE)</f>
        <v>#N/A</v>
      </c>
      <c r="W40" s="23" t="e">
        <f>VLOOKUP($X40,УЧАСТНИКИ!$A$2:$L$1099,10,FALSE)</f>
        <v>#N/A</v>
      </c>
      <c r="Y40" s="111"/>
      <c r="Z40" s="110"/>
      <c r="AA40" s="111"/>
      <c r="AB40" s="111"/>
      <c r="AC40" s="111"/>
      <c r="AD40" s="111"/>
      <c r="AE40" s="111"/>
      <c r="AF40" s="111"/>
      <c r="AG40" s="111"/>
      <c r="AH40" s="112"/>
      <c r="AI40" s="111"/>
      <c r="AJ40" s="111"/>
      <c r="AK40" s="113"/>
    </row>
    <row r="41" spans="1:42" s="109" customFormat="1" ht="13.2" customHeight="1" x14ac:dyDescent="0.25">
      <c r="A41" s="35" t="s">
        <v>127</v>
      </c>
      <c r="B41" s="23" t="e">
        <f>VLOOKUP($X41,УЧАСТНИКИ!$A$2:$L$1099,3,FALSE)</f>
        <v>#N/A</v>
      </c>
      <c r="C41" s="24" t="e">
        <f>VLOOKUP($X41,УЧАСТНИКИ!$A$2:$L$1099,4,FALSE)</f>
        <v>#N/A</v>
      </c>
      <c r="D41" s="24" t="e">
        <f>VLOOKUP($X41,УЧАСТНИКИ!$A$2:$L$1099,8,FALSE)</f>
        <v>#N/A</v>
      </c>
      <c r="E41" s="23" t="e">
        <f>VLOOKUP($X41,УЧАСТНИКИ!$A$2:$L$1099,5,FALSE)</f>
        <v>#N/A</v>
      </c>
      <c r="F41" s="24" t="e">
        <f>VLOOKUP($R41,УЧАСТНИКИ!$A$2:$L$1099,7,FALSE)</f>
        <v>#N/A</v>
      </c>
      <c r="G41" s="25" t="e">
        <f>VLOOKUP($X41,УЧАСТНИКИ!$A$2:$L$1099,11,FALSE)</f>
        <v>#N/A</v>
      </c>
      <c r="H41" s="26"/>
      <c r="I41" s="26"/>
      <c r="J41" s="26"/>
      <c r="K41" s="26"/>
      <c r="L41" s="26"/>
      <c r="M41" s="26"/>
      <c r="N41" s="106">
        <f t="shared" si="3"/>
        <v>0</v>
      </c>
      <c r="O41" s="106">
        <f t="shared" si="3"/>
        <v>0</v>
      </c>
      <c r="P41" s="106">
        <f t="shared" si="3"/>
        <v>0</v>
      </c>
      <c r="Q41" s="106">
        <f t="shared" si="3"/>
        <v>0</v>
      </c>
      <c r="R41" s="106">
        <f t="shared" si="3"/>
        <v>0</v>
      </c>
      <c r="S41" s="106">
        <f t="shared" si="3"/>
        <v>0</v>
      </c>
      <c r="T41" s="107">
        <f t="shared" si="1"/>
        <v>0</v>
      </c>
      <c r="U41" s="27" t="str">
        <f t="shared" si="2"/>
        <v>3юн</v>
      </c>
      <c r="V41" s="25" t="e">
        <f>VLOOKUP($X41,УЧАСТНИКИ!$A$2:$L$1099,9,FALSE)</f>
        <v>#N/A</v>
      </c>
      <c r="W41" s="23" t="e">
        <f>VLOOKUP($X41,УЧАСТНИКИ!$A$2:$L$1099,10,FALSE)</f>
        <v>#N/A</v>
      </c>
      <c r="X41" s="114"/>
      <c r="Y41" s="111"/>
      <c r="Z41" s="110"/>
      <c r="AA41" s="111"/>
      <c r="AB41" s="111"/>
      <c r="AC41" s="111"/>
      <c r="AD41" s="111"/>
      <c r="AE41" s="111"/>
      <c r="AF41" s="111"/>
      <c r="AG41" s="111"/>
      <c r="AH41" s="112"/>
      <c r="AI41" s="111"/>
      <c r="AJ41" s="111"/>
      <c r="AK41" s="113"/>
    </row>
    <row r="42" spans="1:42" s="109" customFormat="1" ht="13.2" customHeight="1" x14ac:dyDescent="0.25">
      <c r="A42" s="35" t="s">
        <v>128</v>
      </c>
      <c r="B42" s="23" t="e">
        <f>VLOOKUP($X42,УЧАСТНИКИ!$A$2:$L$1099,3,FALSE)</f>
        <v>#N/A</v>
      </c>
      <c r="C42" s="24" t="e">
        <f>VLOOKUP($X42,УЧАСТНИКИ!$A$2:$L$1099,4,FALSE)</f>
        <v>#N/A</v>
      </c>
      <c r="D42" s="24" t="e">
        <f>VLOOKUP($X42,УЧАСТНИКИ!$A$2:$L$1099,8,FALSE)</f>
        <v>#N/A</v>
      </c>
      <c r="E42" s="23" t="e">
        <f>VLOOKUP($X42,УЧАСТНИКИ!$A$2:$L$1099,5,FALSE)</f>
        <v>#N/A</v>
      </c>
      <c r="F42" s="24" t="e">
        <f>VLOOKUP($R42,УЧАСТНИКИ!$A$2:$L$1099,7,FALSE)</f>
        <v>#N/A</v>
      </c>
      <c r="G42" s="25" t="e">
        <f>VLOOKUP($X42,УЧАСТНИКИ!$A$2:$L$1099,11,FALSE)</f>
        <v>#N/A</v>
      </c>
      <c r="H42" s="26"/>
      <c r="I42" s="26"/>
      <c r="J42" s="26"/>
      <c r="K42" s="26"/>
      <c r="L42" s="26"/>
      <c r="M42" s="26"/>
      <c r="N42" s="106">
        <f t="shared" si="3"/>
        <v>0</v>
      </c>
      <c r="O42" s="106">
        <f t="shared" si="3"/>
        <v>0</v>
      </c>
      <c r="P42" s="106">
        <f t="shared" si="3"/>
        <v>0</v>
      </c>
      <c r="Q42" s="106">
        <f t="shared" si="3"/>
        <v>0</v>
      </c>
      <c r="R42" s="106">
        <f t="shared" si="3"/>
        <v>0</v>
      </c>
      <c r="S42" s="106">
        <f t="shared" si="3"/>
        <v>0</v>
      </c>
      <c r="T42" s="107">
        <f t="shared" si="1"/>
        <v>0</v>
      </c>
      <c r="U42" s="27" t="str">
        <f t="shared" si="2"/>
        <v>3юн</v>
      </c>
      <c r="V42" s="25" t="e">
        <f>VLOOKUP($X42,УЧАСТНИКИ!$A$2:$L$1099,9,FALSE)</f>
        <v>#N/A</v>
      </c>
      <c r="W42" s="23" t="e">
        <f>VLOOKUP($X42,УЧАСТНИКИ!$A$2:$L$1099,10,FALSE)</f>
        <v>#N/A</v>
      </c>
      <c r="Y42" s="111"/>
      <c r="Z42" s="110"/>
      <c r="AA42" s="111"/>
      <c r="AB42" s="111"/>
      <c r="AC42" s="111"/>
      <c r="AD42" s="111"/>
      <c r="AE42" s="111"/>
      <c r="AF42" s="111"/>
      <c r="AG42" s="111"/>
      <c r="AH42" s="112"/>
      <c r="AI42" s="111"/>
      <c r="AJ42" s="111"/>
      <c r="AK42" s="113"/>
    </row>
    <row r="43" spans="1:42" s="109" customFormat="1" ht="13.2" customHeight="1" x14ac:dyDescent="0.25">
      <c r="A43" s="35" t="s">
        <v>129</v>
      </c>
      <c r="B43" s="23" t="e">
        <f>VLOOKUP($X43,УЧАСТНИКИ!$A$2:$L$1099,3,FALSE)</f>
        <v>#N/A</v>
      </c>
      <c r="C43" s="24" t="e">
        <f>VLOOKUP($X43,УЧАСТНИКИ!$A$2:$L$1099,4,FALSE)</f>
        <v>#N/A</v>
      </c>
      <c r="D43" s="24" t="e">
        <f>VLOOKUP($X43,УЧАСТНИКИ!$A$2:$L$1099,8,FALSE)</f>
        <v>#N/A</v>
      </c>
      <c r="E43" s="23" t="e">
        <f>VLOOKUP($X43,УЧАСТНИКИ!$A$2:$L$1099,5,FALSE)</f>
        <v>#N/A</v>
      </c>
      <c r="F43" s="24" t="e">
        <f>VLOOKUP($R43,УЧАСТНИКИ!$A$2:$L$1099,7,FALSE)</f>
        <v>#N/A</v>
      </c>
      <c r="G43" s="25" t="e">
        <f>VLOOKUP($X43,УЧАСТНИКИ!$A$2:$L$1099,11,FALSE)</f>
        <v>#N/A</v>
      </c>
      <c r="H43" s="26"/>
      <c r="I43" s="26"/>
      <c r="J43" s="26"/>
      <c r="K43" s="26"/>
      <c r="L43" s="26"/>
      <c r="M43" s="26"/>
      <c r="N43" s="106">
        <f t="shared" si="3"/>
        <v>0</v>
      </c>
      <c r="O43" s="106">
        <f t="shared" si="3"/>
        <v>0</v>
      </c>
      <c r="P43" s="106">
        <f t="shared" si="3"/>
        <v>0</v>
      </c>
      <c r="Q43" s="106">
        <f t="shared" si="3"/>
        <v>0</v>
      </c>
      <c r="R43" s="106">
        <f t="shared" si="3"/>
        <v>0</v>
      </c>
      <c r="S43" s="106">
        <f t="shared" si="3"/>
        <v>0</v>
      </c>
      <c r="T43" s="107">
        <f t="shared" si="1"/>
        <v>0</v>
      </c>
      <c r="U43" s="27" t="str">
        <f t="shared" si="2"/>
        <v>3юн</v>
      </c>
      <c r="V43" s="25" t="e">
        <f>VLOOKUP($X43,УЧАСТНИКИ!$A$2:$L$1099,9,FALSE)</f>
        <v>#N/A</v>
      </c>
      <c r="W43" s="23" t="e">
        <f>VLOOKUP($X43,УЧАСТНИКИ!$A$2:$L$1099,10,FALSE)</f>
        <v>#N/A</v>
      </c>
      <c r="X43" s="114"/>
      <c r="Y43" s="111"/>
      <c r="Z43" s="110"/>
      <c r="AA43" s="111"/>
      <c r="AB43" s="111"/>
      <c r="AC43" s="111"/>
      <c r="AD43" s="111"/>
      <c r="AE43" s="111"/>
      <c r="AF43" s="111"/>
      <c r="AG43" s="111"/>
      <c r="AH43" s="112"/>
      <c r="AI43" s="111"/>
      <c r="AJ43" s="111"/>
      <c r="AK43" s="113"/>
    </row>
    <row r="44" spans="1:42" s="109" customFormat="1" ht="13.2" customHeight="1" x14ac:dyDescent="0.25">
      <c r="A44" s="35" t="s">
        <v>130</v>
      </c>
      <c r="B44" s="23" t="e">
        <f>VLOOKUP($X44,УЧАСТНИКИ!$A$2:$L$1099,3,FALSE)</f>
        <v>#N/A</v>
      </c>
      <c r="C44" s="24" t="e">
        <f>VLOOKUP($X44,УЧАСТНИКИ!$A$2:$L$1099,4,FALSE)</f>
        <v>#N/A</v>
      </c>
      <c r="D44" s="24" t="e">
        <f>VLOOKUP($X44,УЧАСТНИКИ!$A$2:$L$1099,8,FALSE)</f>
        <v>#N/A</v>
      </c>
      <c r="E44" s="23" t="e">
        <f>VLOOKUP($X44,УЧАСТНИКИ!$A$2:$L$1099,5,FALSE)</f>
        <v>#N/A</v>
      </c>
      <c r="F44" s="24" t="e">
        <f>VLOOKUP($R44,УЧАСТНИКИ!$A$2:$L$1099,7,FALSE)</f>
        <v>#N/A</v>
      </c>
      <c r="G44" s="25" t="e">
        <f>VLOOKUP($X44,УЧАСТНИКИ!$A$2:$L$1099,11,FALSE)</f>
        <v>#N/A</v>
      </c>
      <c r="H44" s="26"/>
      <c r="I44" s="26"/>
      <c r="J44" s="26"/>
      <c r="K44" s="26"/>
      <c r="L44" s="26"/>
      <c r="M44" s="26"/>
      <c r="N44" s="106">
        <f t="shared" si="3"/>
        <v>0</v>
      </c>
      <c r="O44" s="106">
        <f t="shared" si="3"/>
        <v>0</v>
      </c>
      <c r="P44" s="106">
        <f t="shared" si="3"/>
        <v>0</v>
      </c>
      <c r="Q44" s="106">
        <f t="shared" si="3"/>
        <v>0</v>
      </c>
      <c r="R44" s="106">
        <f t="shared" si="3"/>
        <v>0</v>
      </c>
      <c r="S44" s="106">
        <f t="shared" si="3"/>
        <v>0</v>
      </c>
      <c r="T44" s="107">
        <f t="shared" si="1"/>
        <v>0</v>
      </c>
      <c r="U44" s="27" t="str">
        <f t="shared" si="2"/>
        <v>3юн</v>
      </c>
      <c r="V44" s="25" t="e">
        <f>VLOOKUP($X44,УЧАСТНИКИ!$A$2:$L$1099,9,FALSE)</f>
        <v>#N/A</v>
      </c>
      <c r="W44" s="23" t="e">
        <f>VLOOKUP($X44,УЧАСТНИКИ!$A$2:$L$1099,10,FALSE)</f>
        <v>#N/A</v>
      </c>
      <c r="Y44" s="111"/>
      <c r="Z44" s="110"/>
      <c r="AA44" s="111"/>
      <c r="AB44" s="111"/>
      <c r="AC44" s="111"/>
      <c r="AD44" s="111"/>
      <c r="AE44" s="111"/>
      <c r="AF44" s="111"/>
      <c r="AG44" s="111"/>
      <c r="AH44" s="112"/>
      <c r="AI44" s="111"/>
      <c r="AJ44" s="111"/>
      <c r="AK44" s="113"/>
    </row>
    <row r="45" spans="1:42" s="109" customFormat="1" ht="13.2" customHeight="1" x14ac:dyDescent="0.25">
      <c r="A45" s="35" t="s">
        <v>131</v>
      </c>
      <c r="B45" s="23" t="e">
        <f>VLOOKUP($X45,УЧАСТНИКИ!$A$2:$L$1099,3,FALSE)</f>
        <v>#N/A</v>
      </c>
      <c r="C45" s="24" t="e">
        <f>VLOOKUP($X45,УЧАСТНИКИ!$A$2:$L$1099,4,FALSE)</f>
        <v>#N/A</v>
      </c>
      <c r="D45" s="24" t="e">
        <f>VLOOKUP($X45,УЧАСТНИКИ!$A$2:$L$1099,8,FALSE)</f>
        <v>#N/A</v>
      </c>
      <c r="E45" s="23" t="e">
        <f>VLOOKUP($X45,УЧАСТНИКИ!$A$2:$L$1099,5,FALSE)</f>
        <v>#N/A</v>
      </c>
      <c r="F45" s="24" t="e">
        <f>VLOOKUP($R45,УЧАСТНИКИ!$A$2:$L$1099,7,FALSE)</f>
        <v>#N/A</v>
      </c>
      <c r="G45" s="25" t="e">
        <f>VLOOKUP($X45,УЧАСТНИКИ!$A$2:$L$1099,11,FALSE)</f>
        <v>#N/A</v>
      </c>
      <c r="H45" s="26"/>
      <c r="I45" s="26"/>
      <c r="J45" s="26"/>
      <c r="K45" s="26"/>
      <c r="L45" s="26"/>
      <c r="M45" s="26"/>
      <c r="N45" s="106">
        <f t="shared" si="3"/>
        <v>0</v>
      </c>
      <c r="O45" s="106">
        <f t="shared" si="3"/>
        <v>0</v>
      </c>
      <c r="P45" s="106">
        <f t="shared" si="3"/>
        <v>0</v>
      </c>
      <c r="Q45" s="106">
        <f t="shared" si="3"/>
        <v>0</v>
      </c>
      <c r="R45" s="106">
        <f t="shared" si="3"/>
        <v>0</v>
      </c>
      <c r="S45" s="106">
        <f t="shared" si="3"/>
        <v>0</v>
      </c>
      <c r="T45" s="107">
        <f t="shared" si="1"/>
        <v>0</v>
      </c>
      <c r="U45" s="27" t="str">
        <f t="shared" si="2"/>
        <v>3юн</v>
      </c>
      <c r="V45" s="25" t="e">
        <f>VLOOKUP($X45,УЧАСТНИКИ!$A$2:$L$1099,9,FALSE)</f>
        <v>#N/A</v>
      </c>
      <c r="W45" s="23" t="e">
        <f>VLOOKUP($X45,УЧАСТНИКИ!$A$2:$L$1099,10,FALSE)</f>
        <v>#N/A</v>
      </c>
      <c r="X45" s="114"/>
      <c r="Y45" s="111"/>
      <c r="Z45" s="110"/>
      <c r="AA45" s="111"/>
      <c r="AB45" s="111"/>
      <c r="AC45" s="111"/>
      <c r="AD45" s="111"/>
      <c r="AE45" s="111"/>
      <c r="AF45" s="111"/>
      <c r="AG45" s="111"/>
      <c r="AH45" s="112"/>
      <c r="AI45" s="111"/>
      <c r="AJ45" s="111"/>
      <c r="AK45" s="113"/>
    </row>
    <row r="46" spans="1:42" s="109" customFormat="1" ht="13.2" customHeight="1" x14ac:dyDescent="0.25">
      <c r="A46" s="35" t="s">
        <v>132</v>
      </c>
      <c r="B46" s="23" t="e">
        <f>VLOOKUP($X46,УЧАСТНИКИ!$A$2:$L$1099,3,FALSE)</f>
        <v>#N/A</v>
      </c>
      <c r="C46" s="24" t="e">
        <f>VLOOKUP($X46,УЧАСТНИКИ!$A$2:$L$1099,4,FALSE)</f>
        <v>#N/A</v>
      </c>
      <c r="D46" s="24" t="e">
        <f>VLOOKUP($X46,УЧАСТНИКИ!$A$2:$L$1099,8,FALSE)</f>
        <v>#N/A</v>
      </c>
      <c r="E46" s="23" t="e">
        <f>VLOOKUP($X46,УЧАСТНИКИ!$A$2:$L$1099,5,FALSE)</f>
        <v>#N/A</v>
      </c>
      <c r="F46" s="24" t="e">
        <f>VLOOKUP($R46,УЧАСТНИКИ!$A$2:$L$1099,7,FALSE)</f>
        <v>#N/A</v>
      </c>
      <c r="G46" s="25" t="e">
        <f>VLOOKUP($X46,УЧАСТНИКИ!$A$2:$L$1099,11,FALSE)</f>
        <v>#N/A</v>
      </c>
      <c r="H46" s="26"/>
      <c r="I46" s="26"/>
      <c r="J46" s="26"/>
      <c r="K46" s="26"/>
      <c r="L46" s="26"/>
      <c r="M46" s="26"/>
      <c r="N46" s="106">
        <f t="shared" si="3"/>
        <v>0</v>
      </c>
      <c r="O46" s="106">
        <f t="shared" si="3"/>
        <v>0</v>
      </c>
      <c r="P46" s="106">
        <f t="shared" si="3"/>
        <v>0</v>
      </c>
      <c r="Q46" s="106">
        <f t="shared" si="3"/>
        <v>0</v>
      </c>
      <c r="R46" s="106">
        <f t="shared" si="3"/>
        <v>0</v>
      </c>
      <c r="S46" s="106">
        <f t="shared" si="3"/>
        <v>0</v>
      </c>
      <c r="T46" s="107">
        <f t="shared" si="1"/>
        <v>0</v>
      </c>
      <c r="U46" s="27" t="str">
        <f t="shared" si="2"/>
        <v>3юн</v>
      </c>
      <c r="V46" s="25" t="e">
        <f>VLOOKUP($X46,УЧАСТНИКИ!$A$2:$L$1099,9,FALSE)</f>
        <v>#N/A</v>
      </c>
      <c r="W46" s="23" t="e">
        <f>VLOOKUP($X46,УЧАСТНИКИ!$A$2:$L$1099,10,FALSE)</f>
        <v>#N/A</v>
      </c>
      <c r="Y46" s="111"/>
      <c r="Z46" s="110"/>
      <c r="AA46" s="111"/>
      <c r="AB46" s="111"/>
      <c r="AC46" s="111"/>
      <c r="AD46" s="111"/>
      <c r="AE46" s="111"/>
      <c r="AF46" s="111"/>
      <c r="AG46" s="111"/>
      <c r="AH46" s="112"/>
      <c r="AI46" s="111"/>
      <c r="AJ46" s="111"/>
      <c r="AK46" s="113"/>
    </row>
    <row r="47" spans="1:42" s="109" customFormat="1" ht="13.2" customHeight="1" x14ac:dyDescent="0.25">
      <c r="A47" s="35" t="s">
        <v>133</v>
      </c>
      <c r="B47" s="23" t="e">
        <f>VLOOKUP($X47,УЧАСТНИКИ!$A$2:$L$1099,3,FALSE)</f>
        <v>#N/A</v>
      </c>
      <c r="C47" s="24" t="e">
        <f>VLOOKUP($X47,УЧАСТНИКИ!$A$2:$L$1099,4,FALSE)</f>
        <v>#N/A</v>
      </c>
      <c r="D47" s="24" t="e">
        <f>VLOOKUP($X47,УЧАСТНИКИ!$A$2:$L$1099,8,FALSE)</f>
        <v>#N/A</v>
      </c>
      <c r="E47" s="23" t="e">
        <f>VLOOKUP($X47,УЧАСТНИКИ!$A$2:$L$1099,5,FALSE)</f>
        <v>#N/A</v>
      </c>
      <c r="F47" s="24" t="e">
        <f>VLOOKUP($R47,УЧАСТНИКИ!$A$2:$L$1099,7,FALSE)</f>
        <v>#N/A</v>
      </c>
      <c r="G47" s="25" t="e">
        <f>VLOOKUP($X47,УЧАСТНИКИ!$A$2:$L$1099,11,FALSE)</f>
        <v>#N/A</v>
      </c>
      <c r="H47" s="26"/>
      <c r="I47" s="26"/>
      <c r="J47" s="26"/>
      <c r="K47" s="26"/>
      <c r="L47" s="26"/>
      <c r="M47" s="26"/>
      <c r="N47" s="106">
        <f t="shared" si="3"/>
        <v>0</v>
      </c>
      <c r="O47" s="106">
        <f t="shared" si="3"/>
        <v>0</v>
      </c>
      <c r="P47" s="106">
        <f t="shared" si="3"/>
        <v>0</v>
      </c>
      <c r="Q47" s="106">
        <f t="shared" si="3"/>
        <v>0</v>
      </c>
      <c r="R47" s="106">
        <f t="shared" si="3"/>
        <v>0</v>
      </c>
      <c r="S47" s="106">
        <f t="shared" si="3"/>
        <v>0</v>
      </c>
      <c r="T47" s="107">
        <f t="shared" si="1"/>
        <v>0</v>
      </c>
      <c r="U47" s="27" t="str">
        <f t="shared" si="2"/>
        <v>3юн</v>
      </c>
      <c r="V47" s="25" t="e">
        <f>VLOOKUP($X47,УЧАСТНИКИ!$A$2:$L$1099,9,FALSE)</f>
        <v>#N/A</v>
      </c>
      <c r="W47" s="23" t="e">
        <f>VLOOKUP($X47,УЧАСТНИКИ!$A$2:$L$1099,10,FALSE)</f>
        <v>#N/A</v>
      </c>
      <c r="X47" s="114"/>
      <c r="Y47" s="111"/>
      <c r="Z47" s="110"/>
      <c r="AA47" s="111"/>
      <c r="AB47" s="111"/>
      <c r="AC47" s="111"/>
      <c r="AD47" s="111"/>
      <c r="AE47" s="111"/>
      <c r="AF47" s="111"/>
      <c r="AG47" s="111"/>
      <c r="AH47" s="112"/>
      <c r="AI47" s="111"/>
      <c r="AJ47" s="111"/>
      <c r="AK47" s="113"/>
    </row>
    <row r="48" spans="1:42" s="109" customFormat="1" ht="13.2" customHeight="1" x14ac:dyDescent="0.25">
      <c r="A48" s="35" t="s">
        <v>134</v>
      </c>
      <c r="B48" s="23" t="e">
        <f>VLOOKUP($X48,УЧАСТНИКИ!$A$2:$L$1099,3,FALSE)</f>
        <v>#N/A</v>
      </c>
      <c r="C48" s="24" t="e">
        <f>VLOOKUP($X48,УЧАСТНИКИ!$A$2:$L$1099,4,FALSE)</f>
        <v>#N/A</v>
      </c>
      <c r="D48" s="24" t="e">
        <f>VLOOKUP($X48,УЧАСТНИКИ!$A$2:$L$1099,8,FALSE)</f>
        <v>#N/A</v>
      </c>
      <c r="E48" s="23" t="e">
        <f>VLOOKUP($X48,УЧАСТНИКИ!$A$2:$L$1099,5,FALSE)</f>
        <v>#N/A</v>
      </c>
      <c r="F48" s="24" t="e">
        <f>VLOOKUP($R48,УЧАСТНИКИ!$A$2:$L$1099,7,FALSE)</f>
        <v>#N/A</v>
      </c>
      <c r="G48" s="25" t="e">
        <f>VLOOKUP($X48,УЧАСТНИКИ!$A$2:$L$1099,11,FALSE)</f>
        <v>#N/A</v>
      </c>
      <c r="H48" s="26"/>
      <c r="I48" s="26"/>
      <c r="J48" s="26"/>
      <c r="K48" s="26"/>
      <c r="L48" s="26"/>
      <c r="M48" s="26"/>
      <c r="N48" s="106">
        <f t="shared" si="3"/>
        <v>0</v>
      </c>
      <c r="O48" s="106">
        <f t="shared" si="3"/>
        <v>0</v>
      </c>
      <c r="P48" s="106">
        <f t="shared" si="3"/>
        <v>0</v>
      </c>
      <c r="Q48" s="106">
        <f t="shared" si="3"/>
        <v>0</v>
      </c>
      <c r="R48" s="106">
        <f t="shared" si="3"/>
        <v>0</v>
      </c>
      <c r="S48" s="106">
        <f t="shared" si="3"/>
        <v>0</v>
      </c>
      <c r="T48" s="107">
        <f t="shared" si="1"/>
        <v>0</v>
      </c>
      <c r="U48" s="27" t="str">
        <f t="shared" si="2"/>
        <v>3юн</v>
      </c>
      <c r="V48" s="25" t="e">
        <f>VLOOKUP($X48,УЧАСТНИКИ!$A$2:$L$1099,9,FALSE)</f>
        <v>#N/A</v>
      </c>
      <c r="W48" s="23" t="e">
        <f>VLOOKUP($X48,УЧАСТНИКИ!$A$2:$L$1099,10,FALSE)</f>
        <v>#N/A</v>
      </c>
      <c r="Y48" s="111"/>
      <c r="Z48" s="110"/>
      <c r="AA48" s="111"/>
      <c r="AB48" s="111"/>
      <c r="AC48" s="111"/>
      <c r="AD48" s="111"/>
      <c r="AE48" s="111"/>
      <c r="AF48" s="111"/>
      <c r="AG48" s="111"/>
      <c r="AH48" s="112"/>
      <c r="AI48" s="111"/>
      <c r="AJ48" s="111"/>
      <c r="AK48" s="113"/>
    </row>
    <row r="49" spans="1:37" s="109" customFormat="1" ht="13.2" customHeight="1" x14ac:dyDescent="0.25">
      <c r="A49" s="35" t="s">
        <v>135</v>
      </c>
      <c r="B49" s="23" t="e">
        <f>VLOOKUP($X49,УЧАСТНИКИ!$A$2:$L$1099,3,FALSE)</f>
        <v>#N/A</v>
      </c>
      <c r="C49" s="24" t="e">
        <f>VLOOKUP($X49,УЧАСТНИКИ!$A$2:$L$1099,4,FALSE)</f>
        <v>#N/A</v>
      </c>
      <c r="D49" s="24" t="e">
        <f>VLOOKUP($X49,УЧАСТНИКИ!$A$2:$L$1099,8,FALSE)</f>
        <v>#N/A</v>
      </c>
      <c r="E49" s="23" t="e">
        <f>VLOOKUP($X49,УЧАСТНИКИ!$A$2:$L$1099,5,FALSE)</f>
        <v>#N/A</v>
      </c>
      <c r="F49" s="24" t="e">
        <f>VLOOKUP($R49,УЧАСТНИКИ!$A$2:$L$1099,7,FALSE)</f>
        <v>#N/A</v>
      </c>
      <c r="G49" s="25" t="e">
        <f>VLOOKUP($X49,УЧАСТНИКИ!$A$2:$L$1099,11,FALSE)</f>
        <v>#N/A</v>
      </c>
      <c r="H49" s="26"/>
      <c r="I49" s="26"/>
      <c r="J49" s="26"/>
      <c r="K49" s="26"/>
      <c r="L49" s="26"/>
      <c r="M49" s="26"/>
      <c r="N49" s="106">
        <f t="shared" si="3"/>
        <v>0</v>
      </c>
      <c r="O49" s="106">
        <f t="shared" si="3"/>
        <v>0</v>
      </c>
      <c r="P49" s="106">
        <f t="shared" si="3"/>
        <v>0</v>
      </c>
      <c r="Q49" s="106">
        <f t="shared" si="3"/>
        <v>0</v>
      </c>
      <c r="R49" s="106">
        <f t="shared" si="3"/>
        <v>0</v>
      </c>
      <c r="S49" s="106">
        <f t="shared" si="3"/>
        <v>0</v>
      </c>
      <c r="T49" s="107">
        <f t="shared" si="1"/>
        <v>0</v>
      </c>
      <c r="U49" s="27" t="str">
        <f t="shared" si="2"/>
        <v>3юн</v>
      </c>
      <c r="V49" s="25" t="e">
        <f>VLOOKUP($X49,УЧАСТНИКИ!$A$2:$L$1099,9,FALSE)</f>
        <v>#N/A</v>
      </c>
      <c r="W49" s="23" t="e">
        <f>VLOOKUP($X49,УЧАСТНИКИ!$A$2:$L$1099,10,FALSE)</f>
        <v>#N/A</v>
      </c>
      <c r="X49" s="114"/>
      <c r="Y49" s="111"/>
      <c r="Z49" s="110"/>
      <c r="AA49" s="111"/>
      <c r="AB49" s="111"/>
      <c r="AC49" s="111"/>
      <c r="AD49" s="111"/>
      <c r="AE49" s="111"/>
      <c r="AF49" s="111"/>
      <c r="AG49" s="111"/>
      <c r="AH49" s="112"/>
      <c r="AI49" s="111"/>
      <c r="AJ49" s="111"/>
      <c r="AK49" s="113"/>
    </row>
    <row r="50" spans="1:37" s="109" customFormat="1" ht="13.2" customHeight="1" x14ac:dyDescent="0.25">
      <c r="A50" s="35" t="s">
        <v>136</v>
      </c>
      <c r="B50" s="23" t="e">
        <f>VLOOKUP($X50,УЧАСТНИКИ!$A$2:$L$1099,3,FALSE)</f>
        <v>#N/A</v>
      </c>
      <c r="C50" s="24" t="e">
        <f>VLOOKUP($X50,УЧАСТНИКИ!$A$2:$L$1099,4,FALSE)</f>
        <v>#N/A</v>
      </c>
      <c r="D50" s="24" t="e">
        <f>VLOOKUP($X50,УЧАСТНИКИ!$A$2:$L$1099,8,FALSE)</f>
        <v>#N/A</v>
      </c>
      <c r="E50" s="23" t="e">
        <f>VLOOKUP($X50,УЧАСТНИКИ!$A$2:$L$1099,5,FALSE)</f>
        <v>#N/A</v>
      </c>
      <c r="F50" s="24" t="e">
        <f>VLOOKUP($R50,УЧАСТНИКИ!$A$2:$L$1099,7,FALSE)</f>
        <v>#N/A</v>
      </c>
      <c r="G50" s="25" t="e">
        <f>VLOOKUP($X50,УЧАСТНИКИ!$A$2:$L$1099,11,FALSE)</f>
        <v>#N/A</v>
      </c>
      <c r="H50" s="26"/>
      <c r="I50" s="26"/>
      <c r="J50" s="26"/>
      <c r="K50" s="26"/>
      <c r="L50" s="26"/>
      <c r="M50" s="26"/>
      <c r="N50" s="106">
        <f t="shared" si="3"/>
        <v>0</v>
      </c>
      <c r="O50" s="106">
        <f t="shared" si="3"/>
        <v>0</v>
      </c>
      <c r="P50" s="106">
        <f t="shared" si="3"/>
        <v>0</v>
      </c>
      <c r="Q50" s="106">
        <f t="shared" si="3"/>
        <v>0</v>
      </c>
      <c r="R50" s="106">
        <f t="shared" si="3"/>
        <v>0</v>
      </c>
      <c r="S50" s="106">
        <f t="shared" si="3"/>
        <v>0</v>
      </c>
      <c r="T50" s="107">
        <f t="shared" si="1"/>
        <v>0</v>
      </c>
      <c r="U50" s="27" t="str">
        <f t="shared" si="2"/>
        <v>3юн</v>
      </c>
      <c r="V50" s="25" t="e">
        <f>VLOOKUP($X50,УЧАСТНИКИ!$A$2:$L$1099,9,FALSE)</f>
        <v>#N/A</v>
      </c>
      <c r="W50" s="23" t="e">
        <f>VLOOKUP($X50,УЧАСТНИКИ!$A$2:$L$1099,10,FALSE)</f>
        <v>#N/A</v>
      </c>
      <c r="Y50" s="111"/>
      <c r="Z50" s="110"/>
      <c r="AA50" s="111"/>
      <c r="AB50" s="111"/>
      <c r="AC50" s="111"/>
      <c r="AD50" s="111"/>
      <c r="AE50" s="111"/>
      <c r="AF50" s="111"/>
      <c r="AG50" s="111"/>
      <c r="AH50" s="112"/>
      <c r="AI50" s="111"/>
      <c r="AJ50" s="111"/>
      <c r="AK50" s="113"/>
    </row>
    <row r="51" spans="1:37" s="109" customFormat="1" ht="13.2" customHeight="1" x14ac:dyDescent="0.25">
      <c r="A51" s="35" t="s">
        <v>137</v>
      </c>
      <c r="B51" s="23" t="e">
        <f>VLOOKUP($X51,УЧАСТНИКИ!$A$2:$L$1099,3,FALSE)</f>
        <v>#N/A</v>
      </c>
      <c r="C51" s="24" t="e">
        <f>VLOOKUP($X51,УЧАСТНИКИ!$A$2:$L$1099,4,FALSE)</f>
        <v>#N/A</v>
      </c>
      <c r="D51" s="24" t="e">
        <f>VLOOKUP($X51,УЧАСТНИКИ!$A$2:$L$1099,8,FALSE)</f>
        <v>#N/A</v>
      </c>
      <c r="E51" s="23" t="e">
        <f>VLOOKUP($X51,УЧАСТНИКИ!$A$2:$L$1099,5,FALSE)</f>
        <v>#N/A</v>
      </c>
      <c r="F51" s="24" t="e">
        <f>VLOOKUP($R51,УЧАСТНИКИ!$A$2:$L$1099,7,FALSE)</f>
        <v>#N/A</v>
      </c>
      <c r="G51" s="25" t="e">
        <f>VLOOKUP($X51,УЧАСТНИКИ!$A$2:$L$1099,11,FALSE)</f>
        <v>#N/A</v>
      </c>
      <c r="H51" s="26"/>
      <c r="I51" s="26"/>
      <c r="J51" s="26"/>
      <c r="K51" s="26"/>
      <c r="L51" s="26"/>
      <c r="M51" s="26"/>
      <c r="N51" s="106">
        <f t="shared" si="3"/>
        <v>0</v>
      </c>
      <c r="O51" s="106">
        <f t="shared" si="3"/>
        <v>0</v>
      </c>
      <c r="P51" s="106">
        <f t="shared" si="3"/>
        <v>0</v>
      </c>
      <c r="Q51" s="106">
        <f t="shared" si="3"/>
        <v>0</v>
      </c>
      <c r="R51" s="106">
        <f t="shared" si="3"/>
        <v>0</v>
      </c>
      <c r="S51" s="106">
        <f t="shared" si="3"/>
        <v>0</v>
      </c>
      <c r="T51" s="107">
        <f t="shared" si="1"/>
        <v>0</v>
      </c>
      <c r="U51" s="27" t="str">
        <f t="shared" si="2"/>
        <v>3юн</v>
      </c>
      <c r="V51" s="25" t="e">
        <f>VLOOKUP($X51,УЧАСТНИКИ!$A$2:$L$1099,9,FALSE)</f>
        <v>#N/A</v>
      </c>
      <c r="W51" s="23" t="e">
        <f>VLOOKUP($X51,УЧАСТНИКИ!$A$2:$L$1099,10,FALSE)</f>
        <v>#N/A</v>
      </c>
      <c r="X51" s="114"/>
      <c r="Y51" s="111"/>
      <c r="Z51" s="110"/>
      <c r="AA51" s="111"/>
      <c r="AB51" s="111"/>
      <c r="AC51" s="111"/>
      <c r="AD51" s="111"/>
      <c r="AE51" s="111"/>
      <c r="AF51" s="111"/>
      <c r="AG51" s="111"/>
      <c r="AH51" s="112"/>
      <c r="AI51" s="111"/>
      <c r="AJ51" s="111"/>
      <c r="AK51" s="113"/>
    </row>
    <row r="52" spans="1:37" s="109" customFormat="1" ht="13.2" customHeight="1" x14ac:dyDescent="0.25">
      <c r="A52" s="35" t="s">
        <v>138</v>
      </c>
      <c r="B52" s="23" t="e">
        <f>VLOOKUP($X52,УЧАСТНИКИ!$A$2:$L$1099,3,FALSE)</f>
        <v>#N/A</v>
      </c>
      <c r="C52" s="24" t="e">
        <f>VLOOKUP($X52,УЧАСТНИКИ!$A$2:$L$1099,4,FALSE)</f>
        <v>#N/A</v>
      </c>
      <c r="D52" s="24" t="e">
        <f>VLOOKUP($X52,УЧАСТНИКИ!$A$2:$L$1099,8,FALSE)</f>
        <v>#N/A</v>
      </c>
      <c r="E52" s="23" t="e">
        <f>VLOOKUP($X52,УЧАСТНИКИ!$A$2:$L$1099,5,FALSE)</f>
        <v>#N/A</v>
      </c>
      <c r="F52" s="24" t="e">
        <f>VLOOKUP($R52,УЧАСТНИКИ!$A$2:$L$1099,7,FALSE)</f>
        <v>#N/A</v>
      </c>
      <c r="G52" s="25" t="e">
        <f>VLOOKUP($X52,УЧАСТНИКИ!$A$2:$L$1099,11,FALSE)</f>
        <v>#N/A</v>
      </c>
      <c r="H52" s="26"/>
      <c r="I52" s="26"/>
      <c r="J52" s="26"/>
      <c r="K52" s="26"/>
      <c r="L52" s="26"/>
      <c r="M52" s="26"/>
      <c r="N52" s="106">
        <f t="shared" si="3"/>
        <v>0</v>
      </c>
      <c r="O52" s="106">
        <f t="shared" si="3"/>
        <v>0</v>
      </c>
      <c r="P52" s="106">
        <f t="shared" si="3"/>
        <v>0</v>
      </c>
      <c r="Q52" s="106">
        <f t="shared" si="3"/>
        <v>0</v>
      </c>
      <c r="R52" s="106">
        <f t="shared" si="3"/>
        <v>0</v>
      </c>
      <c r="S52" s="106">
        <f t="shared" si="3"/>
        <v>0</v>
      </c>
      <c r="T52" s="107">
        <f t="shared" si="1"/>
        <v>0</v>
      </c>
      <c r="U52" s="27" t="str">
        <f t="shared" si="2"/>
        <v>3юн</v>
      </c>
      <c r="V52" s="25" t="e">
        <f>VLOOKUP($X52,УЧАСТНИКИ!$A$2:$L$1099,9,FALSE)</f>
        <v>#N/A</v>
      </c>
      <c r="W52" s="23" t="e">
        <f>VLOOKUP($X52,УЧАСТНИКИ!$A$2:$L$1099,10,FALSE)</f>
        <v>#N/A</v>
      </c>
      <c r="Y52" s="111"/>
      <c r="Z52" s="110"/>
      <c r="AA52" s="111"/>
      <c r="AB52" s="111"/>
      <c r="AC52" s="111"/>
      <c r="AD52" s="111"/>
      <c r="AE52" s="111"/>
      <c r="AF52" s="111"/>
      <c r="AG52" s="111"/>
      <c r="AH52" s="112"/>
      <c r="AI52" s="111"/>
      <c r="AJ52" s="111"/>
      <c r="AK52" s="113"/>
    </row>
    <row r="53" spans="1:37" s="109" customFormat="1" ht="13.2" customHeight="1" x14ac:dyDescent="0.25">
      <c r="A53" s="35" t="s">
        <v>139</v>
      </c>
      <c r="B53" s="23" t="e">
        <f>VLOOKUP($X53,УЧАСТНИКИ!$A$2:$L$1099,3,FALSE)</f>
        <v>#N/A</v>
      </c>
      <c r="C53" s="24" t="e">
        <f>VLOOKUP($X53,УЧАСТНИКИ!$A$2:$L$1099,4,FALSE)</f>
        <v>#N/A</v>
      </c>
      <c r="D53" s="24" t="e">
        <f>VLOOKUP($X53,УЧАСТНИКИ!$A$2:$L$1099,8,FALSE)</f>
        <v>#N/A</v>
      </c>
      <c r="E53" s="23" t="e">
        <f>VLOOKUP($X53,УЧАСТНИКИ!$A$2:$L$1099,5,FALSE)</f>
        <v>#N/A</v>
      </c>
      <c r="F53" s="24" t="e">
        <f>VLOOKUP($R53,УЧАСТНИКИ!$A$2:$L$1099,7,FALSE)</f>
        <v>#N/A</v>
      </c>
      <c r="G53" s="25" t="e">
        <f>VLOOKUP($X53,УЧАСТНИКИ!$A$2:$L$1099,11,FALSE)</f>
        <v>#N/A</v>
      </c>
      <c r="H53" s="26"/>
      <c r="I53" s="26"/>
      <c r="J53" s="26"/>
      <c r="K53" s="26"/>
      <c r="L53" s="26"/>
      <c r="M53" s="26"/>
      <c r="N53" s="106">
        <f t="shared" ref="N53" si="4">H53/100</f>
        <v>0</v>
      </c>
      <c r="O53" s="106">
        <f t="shared" ref="O53" si="5">I53/100</f>
        <v>0</v>
      </c>
      <c r="P53" s="106">
        <f t="shared" ref="P53" si="6">J53/100</f>
        <v>0</v>
      </c>
      <c r="Q53" s="106">
        <f t="shared" ref="Q53" si="7">K53/100</f>
        <v>0</v>
      </c>
      <c r="R53" s="106">
        <f t="shared" ref="R53" si="8">L53/100</f>
        <v>0</v>
      </c>
      <c r="S53" s="106">
        <f t="shared" ref="S53" si="9">M53/100</f>
        <v>0</v>
      </c>
      <c r="T53" s="107">
        <f t="shared" ref="T53" si="10">MAX(N53,O53,P53,Q53,R53,S53)</f>
        <v>0</v>
      </c>
      <c r="U53" s="27" t="str">
        <f t="shared" ref="U53" si="11">IF(T53&gt;=$Y$13,"МСМК",IF(T53&gt;=$Z$13,"МС",IF(T53&gt;=$AA$13,"КМС",IF(T53&gt;=$AB$13,"1",IF(T53&gt;=$AC$13,"2",IF(T53&gt;=$AD$13,"3",IF(T53&gt;=$AE$13,"1юн",IF(T53&gt;=$AF$13,"2юн",IF(T53&gt;=$AG$13,"3юн",IF(T53&lt;$AG$13,"б/р"))))))))))</f>
        <v>3юн</v>
      </c>
      <c r="V53" s="25" t="e">
        <f>VLOOKUP($X53,УЧАСТНИКИ!$A$2:$L$1099,9,FALSE)</f>
        <v>#N/A</v>
      </c>
      <c r="W53" s="23" t="e">
        <f>VLOOKUP($X53,УЧАСТНИКИ!$A$2:$L$1099,10,FALSE)</f>
        <v>#N/A</v>
      </c>
      <c r="X53" s="114"/>
      <c r="Y53" s="111"/>
      <c r="Z53" s="110"/>
      <c r="AA53" s="111"/>
      <c r="AB53" s="111"/>
      <c r="AC53" s="111"/>
      <c r="AD53" s="111"/>
      <c r="AE53" s="111"/>
      <c r="AF53" s="111"/>
      <c r="AG53" s="111"/>
      <c r="AH53" s="112"/>
      <c r="AI53" s="111"/>
      <c r="AJ53" s="111"/>
      <c r="AK53" s="113"/>
    </row>
    <row r="54" spans="1:37" s="109" customFormat="1" ht="13.2" customHeight="1" x14ac:dyDescent="0.25">
      <c r="A54" s="129"/>
      <c r="B54" s="130"/>
      <c r="C54" s="131"/>
      <c r="D54" s="131"/>
      <c r="E54" s="131"/>
      <c r="F54" s="131"/>
      <c r="G54" s="132"/>
      <c r="H54" s="132"/>
      <c r="I54" s="132"/>
      <c r="J54" s="132"/>
      <c r="K54" s="132"/>
      <c r="L54" s="132"/>
      <c r="M54" s="132"/>
      <c r="N54" s="133"/>
      <c r="O54" s="133"/>
      <c r="P54" s="133"/>
      <c r="Q54" s="133"/>
      <c r="R54" s="133"/>
      <c r="S54" s="133"/>
      <c r="T54" s="133"/>
      <c r="U54" s="131"/>
      <c r="V54" s="131"/>
      <c r="W54" s="131"/>
      <c r="Y54" s="111"/>
      <c r="Z54" s="110"/>
      <c r="AA54" s="111"/>
      <c r="AB54" s="111"/>
      <c r="AC54" s="111"/>
      <c r="AD54" s="111"/>
      <c r="AE54" s="111"/>
      <c r="AF54" s="111"/>
      <c r="AG54" s="115"/>
      <c r="AH54" s="112"/>
      <c r="AI54" s="111"/>
      <c r="AJ54" s="115"/>
    </row>
    <row r="55" spans="1:37" s="109" customFormat="1" ht="13.2" customHeight="1" x14ac:dyDescent="0.25">
      <c r="A55" s="129"/>
      <c r="B55" s="130"/>
      <c r="C55" s="131"/>
      <c r="D55" s="131"/>
      <c r="E55" s="131"/>
      <c r="F55" s="131"/>
      <c r="G55" s="132"/>
      <c r="H55" s="132"/>
      <c r="I55" s="132"/>
      <c r="J55" s="132"/>
      <c r="K55" s="132"/>
      <c r="L55" s="132"/>
      <c r="M55" s="132"/>
      <c r="N55" s="133"/>
      <c r="O55" s="133"/>
      <c r="P55" s="133"/>
      <c r="Q55" s="133"/>
      <c r="R55" s="133"/>
      <c r="S55" s="133"/>
      <c r="T55" s="133"/>
      <c r="U55" s="131"/>
      <c r="V55" s="131"/>
      <c r="W55" s="131"/>
      <c r="X55" s="114"/>
      <c r="Y55" s="111"/>
      <c r="Z55" s="110"/>
      <c r="AA55" s="111"/>
      <c r="AB55" s="111"/>
      <c r="AC55" s="111"/>
      <c r="AD55" s="111"/>
      <c r="AE55" s="111"/>
      <c r="AF55" s="111"/>
      <c r="AG55" s="115"/>
      <c r="AH55" s="112"/>
      <c r="AI55" s="111"/>
      <c r="AJ55" s="115"/>
    </row>
    <row r="56" spans="1:37" s="109" customFormat="1" ht="13.2" customHeight="1" x14ac:dyDescent="0.25">
      <c r="A56" s="129"/>
      <c r="B56" s="130"/>
      <c r="C56" s="131"/>
      <c r="D56" s="131"/>
      <c r="E56" s="131"/>
      <c r="F56" s="131"/>
      <c r="G56" s="132"/>
      <c r="H56" s="132"/>
      <c r="I56" s="132"/>
      <c r="J56" s="132"/>
      <c r="K56" s="132"/>
      <c r="L56" s="132"/>
      <c r="M56" s="132"/>
      <c r="N56" s="133"/>
      <c r="O56" s="133"/>
      <c r="P56" s="133"/>
      <c r="Q56" s="133"/>
      <c r="R56" s="133"/>
      <c r="S56" s="133"/>
      <c r="T56" s="133"/>
      <c r="U56" s="131"/>
      <c r="V56" s="131"/>
      <c r="W56" s="131"/>
      <c r="Y56" s="111"/>
      <c r="Z56" s="110"/>
      <c r="AA56" s="111"/>
      <c r="AB56" s="111"/>
      <c r="AC56" s="111"/>
      <c r="AD56" s="111"/>
      <c r="AE56" s="111"/>
      <c r="AF56" s="111"/>
      <c r="AG56" s="115"/>
      <c r="AH56" s="112"/>
      <c r="AI56" s="111"/>
      <c r="AJ56" s="115"/>
    </row>
    <row r="57" spans="1:37" s="109" customFormat="1" ht="13.2" customHeight="1" x14ac:dyDescent="0.25">
      <c r="A57" s="129"/>
      <c r="B57" s="130"/>
      <c r="C57" s="131"/>
      <c r="D57" s="131"/>
      <c r="E57" s="131"/>
      <c r="F57" s="131"/>
      <c r="G57" s="132"/>
      <c r="H57" s="132"/>
      <c r="I57" s="132"/>
      <c r="J57" s="132"/>
      <c r="K57" s="132"/>
      <c r="L57" s="132"/>
      <c r="M57" s="132"/>
      <c r="N57" s="133"/>
      <c r="O57" s="133"/>
      <c r="P57" s="133"/>
      <c r="Q57" s="133"/>
      <c r="R57" s="133"/>
      <c r="S57" s="133"/>
      <c r="T57" s="133"/>
      <c r="U57" s="131"/>
      <c r="V57" s="131"/>
      <c r="W57" s="131"/>
      <c r="X57" s="114"/>
      <c r="Y57" s="111"/>
      <c r="Z57" s="110"/>
      <c r="AA57" s="111"/>
      <c r="AB57" s="111"/>
      <c r="AC57" s="111"/>
      <c r="AD57" s="111"/>
      <c r="AE57" s="111"/>
      <c r="AF57" s="111"/>
      <c r="AG57" s="115"/>
      <c r="AH57" s="112"/>
      <c r="AI57" s="111"/>
      <c r="AJ57" s="115"/>
    </row>
    <row r="58" spans="1:37" s="109" customFormat="1" ht="13.2" customHeight="1" x14ac:dyDescent="0.25">
      <c r="A58" s="129"/>
      <c r="B58" s="118"/>
      <c r="C58" s="131"/>
      <c r="D58" s="131"/>
      <c r="E58" s="118"/>
      <c r="F58" s="118"/>
      <c r="G58" s="117"/>
      <c r="H58" s="117"/>
      <c r="I58" s="117"/>
      <c r="J58" s="117"/>
      <c r="K58" s="117"/>
      <c r="L58" s="117"/>
      <c r="M58" s="117"/>
      <c r="N58" s="133"/>
      <c r="O58" s="133"/>
      <c r="P58" s="133"/>
      <c r="Q58" s="133"/>
      <c r="R58" s="133"/>
      <c r="S58" s="133"/>
      <c r="T58" s="133"/>
      <c r="U58" s="131"/>
      <c r="V58" s="131"/>
      <c r="W58" s="131"/>
      <c r="Y58" s="111"/>
      <c r="Z58" s="110"/>
      <c r="AA58" s="111"/>
      <c r="AB58" s="111"/>
      <c r="AC58" s="111"/>
      <c r="AD58" s="111"/>
      <c r="AE58" s="111"/>
      <c r="AF58" s="111"/>
      <c r="AG58" s="115"/>
      <c r="AH58" s="112"/>
      <c r="AI58" s="111"/>
      <c r="AJ58" s="115"/>
    </row>
    <row r="59" spans="1:37" s="109" customFormat="1" ht="12.75" customHeight="1" x14ac:dyDescent="0.25">
      <c r="A59" s="129"/>
      <c r="B59" s="118"/>
      <c r="C59" s="131"/>
      <c r="D59" s="131"/>
      <c r="E59" s="118"/>
      <c r="F59" s="118"/>
      <c r="G59" s="117"/>
      <c r="H59" s="117"/>
      <c r="I59" s="117"/>
      <c r="J59" s="117"/>
      <c r="K59" s="117"/>
      <c r="L59" s="117"/>
      <c r="M59" s="117"/>
      <c r="N59" s="133"/>
      <c r="O59" s="133"/>
      <c r="P59" s="133"/>
      <c r="Q59" s="133"/>
      <c r="R59" s="133"/>
      <c r="S59" s="133"/>
      <c r="T59" s="133"/>
      <c r="U59" s="131"/>
      <c r="V59" s="131"/>
      <c r="W59" s="131"/>
      <c r="X59" s="114"/>
      <c r="Y59" s="111"/>
      <c r="Z59" s="110"/>
      <c r="AA59" s="111"/>
      <c r="AB59" s="111"/>
      <c r="AC59" s="111"/>
      <c r="AD59" s="111"/>
      <c r="AE59" s="111"/>
      <c r="AF59" s="111"/>
      <c r="AG59" s="115"/>
      <c r="AH59" s="112"/>
      <c r="AI59" s="111"/>
      <c r="AJ59" s="115"/>
    </row>
    <row r="60" spans="1:37" s="109" customFormat="1" ht="12.75" customHeight="1" x14ac:dyDescent="0.25">
      <c r="A60" s="116"/>
      <c r="C60" s="113"/>
      <c r="D60" s="113"/>
      <c r="Y60" s="111"/>
      <c r="Z60" s="110"/>
      <c r="AA60" s="111"/>
      <c r="AB60" s="111"/>
      <c r="AC60" s="111"/>
      <c r="AD60" s="111"/>
      <c r="AE60" s="111"/>
      <c r="AF60" s="111"/>
      <c r="AG60" s="115"/>
      <c r="AH60" s="112"/>
      <c r="AI60" s="115"/>
      <c r="AJ60" s="115"/>
    </row>
    <row r="61" spans="1:37" s="109" customFormat="1" ht="12.75" customHeight="1" x14ac:dyDescent="0.25">
      <c r="A61" s="116"/>
      <c r="C61" s="113"/>
      <c r="D61" s="113"/>
      <c r="X61" s="114"/>
      <c r="Y61" s="111"/>
      <c r="Z61" s="110"/>
      <c r="AA61" s="111"/>
      <c r="AB61" s="111"/>
      <c r="AC61" s="111"/>
      <c r="AD61" s="111"/>
      <c r="AE61" s="111"/>
      <c r="AF61" s="111"/>
      <c r="AG61" s="115"/>
      <c r="AH61" s="112"/>
      <c r="AI61" s="115"/>
      <c r="AJ61" s="115"/>
    </row>
    <row r="62" spans="1:37" s="109" customFormat="1" ht="12.75" customHeight="1" x14ac:dyDescent="0.25">
      <c r="A62" s="116"/>
      <c r="C62" s="113"/>
      <c r="D62" s="113"/>
      <c r="Y62" s="111"/>
      <c r="Z62" s="110"/>
      <c r="AA62" s="111"/>
      <c r="AB62" s="111"/>
      <c r="AC62" s="111"/>
      <c r="AD62" s="111"/>
      <c r="AE62" s="111"/>
      <c r="AF62" s="111"/>
      <c r="AG62" s="115"/>
      <c r="AH62" s="112"/>
      <c r="AI62" s="115"/>
      <c r="AJ62" s="115"/>
    </row>
    <row r="63" spans="1:37" s="109" customFormat="1" ht="12.75" customHeight="1" x14ac:dyDescent="0.25">
      <c r="A63" s="116"/>
      <c r="C63" s="113"/>
      <c r="D63" s="113"/>
      <c r="X63" s="114"/>
      <c r="Y63" s="111"/>
      <c r="Z63" s="110"/>
      <c r="AA63" s="111"/>
      <c r="AB63" s="111"/>
      <c r="AC63" s="111"/>
      <c r="AD63" s="111"/>
      <c r="AE63" s="111"/>
      <c r="AF63" s="111"/>
      <c r="AG63" s="115"/>
      <c r="AH63" s="112"/>
      <c r="AI63" s="115"/>
      <c r="AJ63" s="115"/>
    </row>
    <row r="64" spans="1:37" s="109" customFormat="1" ht="12.75" customHeight="1" x14ac:dyDescent="0.25">
      <c r="A64" s="116"/>
      <c r="C64" s="113"/>
      <c r="D64" s="113"/>
      <c r="Y64" s="111"/>
      <c r="Z64" s="110"/>
      <c r="AA64" s="111"/>
      <c r="AB64" s="111"/>
      <c r="AC64" s="111"/>
      <c r="AD64" s="111"/>
      <c r="AE64" s="111"/>
      <c r="AF64" s="111"/>
      <c r="AG64" s="115"/>
      <c r="AH64" s="112"/>
      <c r="AI64" s="115"/>
      <c r="AJ64" s="115"/>
    </row>
    <row r="65" spans="1:36" s="109" customFormat="1" ht="12.75" customHeight="1" x14ac:dyDescent="0.25">
      <c r="A65" s="116"/>
      <c r="C65" s="113"/>
      <c r="D65" s="113"/>
      <c r="Y65" s="111"/>
      <c r="Z65" s="110"/>
      <c r="AA65" s="111"/>
      <c r="AB65" s="111"/>
      <c r="AC65" s="111"/>
      <c r="AD65" s="111"/>
      <c r="AE65" s="111"/>
      <c r="AF65" s="111"/>
      <c r="AG65" s="115"/>
      <c r="AH65" s="112"/>
      <c r="AI65" s="115"/>
      <c r="AJ65" s="115"/>
    </row>
    <row r="66" spans="1:36" s="109" customFormat="1" ht="12.75" customHeight="1" x14ac:dyDescent="0.25">
      <c r="A66" s="116"/>
      <c r="C66" s="113"/>
      <c r="D66" s="113"/>
      <c r="Y66" s="111"/>
      <c r="Z66" s="110"/>
      <c r="AA66" s="111"/>
      <c r="AB66" s="111"/>
      <c r="AC66" s="111"/>
      <c r="AD66" s="111"/>
      <c r="AE66" s="111"/>
      <c r="AF66" s="111"/>
      <c r="AG66" s="115"/>
      <c r="AH66" s="112"/>
      <c r="AI66" s="115"/>
      <c r="AJ66" s="115"/>
    </row>
    <row r="67" spans="1:36" s="109" customFormat="1" ht="12.75" customHeight="1" x14ac:dyDescent="0.25">
      <c r="A67" s="116"/>
      <c r="C67" s="113"/>
      <c r="D67" s="113"/>
      <c r="Y67" s="111"/>
      <c r="Z67" s="110"/>
      <c r="AA67" s="111"/>
      <c r="AB67" s="111"/>
      <c r="AC67" s="111"/>
      <c r="AD67" s="111"/>
      <c r="AE67" s="111"/>
      <c r="AF67" s="111"/>
      <c r="AG67" s="115"/>
      <c r="AH67" s="112"/>
      <c r="AI67" s="115"/>
      <c r="AJ67" s="115"/>
    </row>
    <row r="68" spans="1:36" s="109" customFormat="1" ht="12.75" customHeight="1" x14ac:dyDescent="0.25">
      <c r="A68" s="116"/>
      <c r="C68" s="113"/>
      <c r="D68" s="113"/>
      <c r="Y68" s="111"/>
      <c r="Z68" s="110"/>
      <c r="AA68" s="111"/>
      <c r="AB68" s="111"/>
      <c r="AC68" s="111"/>
      <c r="AD68" s="111"/>
      <c r="AE68" s="111"/>
      <c r="AF68" s="111"/>
      <c r="AG68" s="115"/>
      <c r="AH68" s="112"/>
      <c r="AI68" s="115"/>
      <c r="AJ68" s="115"/>
    </row>
    <row r="69" spans="1:36" s="109" customFormat="1" ht="12.75" customHeight="1" x14ac:dyDescent="0.25">
      <c r="A69" s="116"/>
      <c r="C69" s="113"/>
      <c r="D69" s="113"/>
      <c r="X69" s="114"/>
      <c r="Y69" s="111"/>
      <c r="Z69" s="110"/>
      <c r="AA69" s="111"/>
      <c r="AB69" s="111"/>
      <c r="AC69" s="111"/>
      <c r="AD69" s="111"/>
      <c r="AE69" s="111"/>
      <c r="AF69" s="111"/>
      <c r="AG69" s="115"/>
      <c r="AH69" s="115"/>
      <c r="AI69" s="115"/>
      <c r="AJ69" s="115"/>
    </row>
    <row r="70" spans="1:36" s="109" customFormat="1" ht="12.75" customHeight="1" x14ac:dyDescent="0.25">
      <c r="A70" s="116"/>
      <c r="C70" s="113"/>
      <c r="D70" s="113"/>
      <c r="Y70" s="111"/>
      <c r="Z70" s="110"/>
      <c r="AA70" s="111"/>
      <c r="AB70" s="111"/>
      <c r="AC70" s="111"/>
      <c r="AD70" s="111"/>
      <c r="AE70" s="111"/>
      <c r="AF70" s="111"/>
      <c r="AG70" s="115"/>
      <c r="AH70" s="112"/>
      <c r="AI70" s="115"/>
      <c r="AJ70" s="115"/>
    </row>
    <row r="71" spans="1:36" s="109" customFormat="1" ht="12.75" customHeight="1" x14ac:dyDescent="0.25">
      <c r="A71" s="116"/>
      <c r="C71" s="113"/>
      <c r="D71" s="113"/>
      <c r="X71" s="114"/>
      <c r="Y71" s="111"/>
      <c r="Z71" s="110"/>
      <c r="AA71" s="111"/>
      <c r="AB71" s="111"/>
      <c r="AC71" s="111"/>
      <c r="AD71" s="111"/>
      <c r="AE71" s="111"/>
      <c r="AF71" s="111"/>
      <c r="AG71" s="115"/>
      <c r="AH71" s="112"/>
      <c r="AI71" s="115"/>
      <c r="AJ71" s="115"/>
    </row>
    <row r="72" spans="1:36" s="109" customFormat="1" ht="12.75" customHeight="1" x14ac:dyDescent="0.25">
      <c r="A72" s="116"/>
      <c r="C72" s="113"/>
      <c r="D72" s="113"/>
      <c r="Y72" s="111"/>
      <c r="Z72" s="110"/>
      <c r="AA72" s="111"/>
      <c r="AB72" s="111"/>
      <c r="AC72" s="111"/>
      <c r="AD72" s="111"/>
      <c r="AE72" s="111"/>
      <c r="AF72" s="111"/>
      <c r="AG72" s="115"/>
      <c r="AH72" s="112"/>
      <c r="AI72" s="115"/>
      <c r="AJ72" s="115"/>
    </row>
    <row r="73" spans="1:36" s="109" customFormat="1" ht="12.75" customHeight="1" x14ac:dyDescent="0.25">
      <c r="A73" s="116"/>
      <c r="C73" s="113"/>
      <c r="D73" s="113"/>
      <c r="X73" s="114"/>
      <c r="Y73" s="111"/>
      <c r="Z73" s="110"/>
      <c r="AA73" s="111"/>
      <c r="AB73" s="111"/>
      <c r="AC73" s="111"/>
      <c r="AD73" s="111"/>
      <c r="AE73" s="111"/>
      <c r="AF73" s="111"/>
      <c r="AG73" s="115"/>
      <c r="AH73" s="112"/>
      <c r="AI73" s="115"/>
      <c r="AJ73" s="115"/>
    </row>
    <row r="74" spans="1:36" s="109" customFormat="1" ht="12.75" customHeight="1" x14ac:dyDescent="0.25">
      <c r="A74" s="116"/>
      <c r="C74" s="113"/>
      <c r="D74" s="113"/>
      <c r="Y74" s="111"/>
      <c r="Z74" s="110"/>
      <c r="AA74" s="111"/>
      <c r="AB74" s="111"/>
      <c r="AC74" s="111"/>
      <c r="AD74" s="111"/>
      <c r="AE74" s="111"/>
      <c r="AF74" s="111"/>
      <c r="AG74" s="115"/>
      <c r="AH74" s="112"/>
      <c r="AI74" s="115"/>
      <c r="AJ74" s="115"/>
    </row>
    <row r="75" spans="1:36" s="109" customFormat="1" ht="12.75" customHeight="1" x14ac:dyDescent="0.25">
      <c r="A75" s="116"/>
      <c r="C75" s="113"/>
      <c r="D75" s="113"/>
      <c r="X75" s="114"/>
      <c r="Y75" s="111"/>
      <c r="Z75" s="110"/>
      <c r="AA75" s="111"/>
      <c r="AB75" s="111"/>
      <c r="AC75" s="111"/>
      <c r="AD75" s="111"/>
      <c r="AE75" s="111"/>
      <c r="AF75" s="111"/>
      <c r="AG75" s="115"/>
      <c r="AH75" s="112"/>
      <c r="AI75" s="115"/>
      <c r="AJ75" s="115"/>
    </row>
    <row r="76" spans="1:36" s="109" customFormat="1" ht="12.75" customHeight="1" x14ac:dyDescent="0.25">
      <c r="A76" s="116"/>
      <c r="C76" s="113"/>
      <c r="D76" s="113"/>
      <c r="Y76" s="111"/>
      <c r="Z76" s="110"/>
      <c r="AA76" s="111"/>
      <c r="AB76" s="111"/>
      <c r="AC76" s="111"/>
      <c r="AD76" s="111"/>
      <c r="AE76" s="111"/>
      <c r="AF76" s="111"/>
      <c r="AG76" s="115"/>
      <c r="AH76" s="112"/>
      <c r="AI76" s="115"/>
      <c r="AJ76" s="115"/>
    </row>
    <row r="77" spans="1:36" s="109" customFormat="1" ht="12.75" customHeight="1" x14ac:dyDescent="0.25">
      <c r="A77" s="116"/>
      <c r="C77" s="113"/>
      <c r="D77" s="113"/>
      <c r="X77" s="114"/>
      <c r="Y77" s="111"/>
      <c r="Z77" s="110"/>
      <c r="AA77" s="111"/>
      <c r="AB77" s="111"/>
      <c r="AC77" s="111"/>
      <c r="AD77" s="111"/>
      <c r="AE77" s="111"/>
      <c r="AF77" s="111"/>
      <c r="AG77" s="115"/>
      <c r="AH77" s="112"/>
      <c r="AI77" s="115"/>
      <c r="AJ77" s="115"/>
    </row>
    <row r="78" spans="1:36" s="109" customFormat="1" ht="12.75" customHeight="1" x14ac:dyDescent="0.25">
      <c r="A78" s="116"/>
      <c r="C78" s="113"/>
      <c r="D78" s="113"/>
      <c r="Y78" s="111"/>
      <c r="Z78" s="110"/>
      <c r="AA78" s="111"/>
      <c r="AB78" s="111"/>
      <c r="AC78" s="111"/>
      <c r="AD78" s="111"/>
      <c r="AE78" s="111"/>
      <c r="AF78" s="111"/>
      <c r="AG78" s="115"/>
      <c r="AH78" s="112"/>
      <c r="AI78" s="115"/>
      <c r="AJ78" s="115"/>
    </row>
    <row r="79" spans="1:36" s="109" customFormat="1" ht="12.75" customHeight="1" x14ac:dyDescent="0.25">
      <c r="A79" s="116"/>
      <c r="C79" s="113"/>
      <c r="D79" s="113"/>
      <c r="X79" s="117"/>
      <c r="Y79" s="111"/>
      <c r="Z79" s="110"/>
      <c r="AA79" s="111"/>
      <c r="AB79" s="111"/>
      <c r="AC79" s="111"/>
      <c r="AD79" s="111"/>
      <c r="AE79" s="111"/>
      <c r="AF79" s="111"/>
      <c r="AG79" s="115"/>
      <c r="AH79" s="112"/>
      <c r="AI79" s="115"/>
      <c r="AJ79" s="115"/>
    </row>
    <row r="80" spans="1:36" s="109" customFormat="1" ht="12.75" customHeight="1" x14ac:dyDescent="0.25">
      <c r="A80" s="116"/>
      <c r="C80" s="113"/>
      <c r="D80" s="113"/>
      <c r="X80" s="118"/>
      <c r="Y80" s="111"/>
      <c r="Z80" s="110"/>
      <c r="AA80" s="111"/>
      <c r="AB80" s="111"/>
      <c r="AC80" s="111"/>
      <c r="AD80" s="111"/>
      <c r="AE80" s="111"/>
      <c r="AF80" s="111"/>
      <c r="AG80" s="115"/>
      <c r="AH80" s="112"/>
      <c r="AI80" s="115"/>
      <c r="AJ80" s="115"/>
    </row>
    <row r="81" spans="24:36" ht="12.75" customHeight="1" x14ac:dyDescent="0.25">
      <c r="X81" s="32"/>
      <c r="Y81" s="82"/>
      <c r="Z81" s="82"/>
      <c r="AA81" s="119"/>
      <c r="AB81" s="119"/>
      <c r="AC81" s="119"/>
      <c r="AD81" s="119"/>
      <c r="AE81" s="119"/>
      <c r="AF81" s="119"/>
      <c r="AG81" s="82"/>
      <c r="AH81" s="82"/>
      <c r="AI81" s="82"/>
      <c r="AJ81" s="82"/>
    </row>
    <row r="82" spans="24:36" ht="12.75" customHeight="1" x14ac:dyDescent="0.25">
      <c r="X82" s="118"/>
      <c r="Y82" s="111"/>
      <c r="Z82" s="110"/>
      <c r="AA82" s="119"/>
      <c r="AB82" s="119"/>
      <c r="AC82" s="119"/>
      <c r="AD82" s="119"/>
      <c r="AE82" s="119"/>
      <c r="AF82" s="119"/>
      <c r="AG82" s="82"/>
      <c r="AH82" s="112"/>
      <c r="AI82" s="82"/>
      <c r="AJ82" s="82"/>
    </row>
    <row r="83" spans="24:36" ht="12.75" customHeight="1" x14ac:dyDescent="0.25">
      <c r="Y83" s="82"/>
      <c r="Z83" s="82"/>
      <c r="AA83" s="119"/>
      <c r="AB83" s="119"/>
      <c r="AC83" s="119"/>
      <c r="AD83" s="119"/>
      <c r="AE83" s="119"/>
      <c r="AF83" s="119"/>
      <c r="AG83" s="82"/>
      <c r="AH83" s="82"/>
      <c r="AI83" s="82"/>
      <c r="AJ83" s="82"/>
    </row>
    <row r="84" spans="24:36" ht="12.75" customHeight="1" x14ac:dyDescent="0.25">
      <c r="Y84" s="82"/>
      <c r="Z84" s="82"/>
      <c r="AA84" s="119"/>
      <c r="AB84" s="119"/>
      <c r="AC84" s="119"/>
      <c r="AD84" s="119"/>
      <c r="AE84" s="119"/>
      <c r="AF84" s="119"/>
      <c r="AG84" s="82"/>
      <c r="AH84" s="82"/>
      <c r="AI84" s="82"/>
      <c r="AJ84" s="82"/>
    </row>
    <row r="85" spans="24:36" ht="12.75" customHeight="1" x14ac:dyDescent="0.25">
      <c r="Y85" s="82"/>
      <c r="Z85" s="82"/>
      <c r="AA85" s="119"/>
      <c r="AB85" s="119"/>
      <c r="AC85" s="119"/>
      <c r="AD85" s="119"/>
      <c r="AE85" s="119"/>
      <c r="AF85" s="119"/>
      <c r="AG85" s="82"/>
      <c r="AH85" s="82"/>
      <c r="AI85" s="82"/>
      <c r="AJ85" s="82"/>
    </row>
    <row r="86" spans="24:36" ht="12.75" customHeight="1" x14ac:dyDescent="0.25">
      <c r="Y86" s="82"/>
      <c r="Z86" s="82"/>
      <c r="AA86" s="119"/>
      <c r="AB86" s="119"/>
      <c r="AC86" s="119"/>
      <c r="AD86" s="119"/>
      <c r="AE86" s="119"/>
      <c r="AF86" s="119"/>
      <c r="AG86" s="82"/>
      <c r="AH86" s="82"/>
      <c r="AI86" s="82"/>
      <c r="AJ86" s="82"/>
    </row>
    <row r="87" spans="24:36" ht="12.75" customHeight="1" x14ac:dyDescent="0.25">
      <c r="Y87" s="82"/>
      <c r="Z87" s="82"/>
      <c r="AA87" s="119"/>
      <c r="AB87" s="119"/>
      <c r="AC87" s="119"/>
      <c r="AD87" s="119"/>
      <c r="AE87" s="119"/>
      <c r="AF87" s="119"/>
      <c r="AG87" s="82"/>
      <c r="AH87" s="82"/>
      <c r="AI87" s="82"/>
      <c r="AJ87" s="82"/>
    </row>
    <row r="88" spans="24:36" ht="12.75" customHeight="1" x14ac:dyDescent="0.25">
      <c r="Y88" s="82"/>
      <c r="Z88" s="82"/>
      <c r="AA88" s="119"/>
      <c r="AB88" s="119"/>
      <c r="AC88" s="119"/>
      <c r="AD88" s="119"/>
      <c r="AE88" s="119"/>
      <c r="AF88" s="119"/>
      <c r="AG88" s="82"/>
      <c r="AH88" s="82"/>
      <c r="AI88" s="82"/>
      <c r="AJ88" s="82"/>
    </row>
    <row r="89" spans="24:36" ht="12.75" customHeight="1" x14ac:dyDescent="0.25">
      <c r="Y89" s="82"/>
      <c r="Z89" s="82"/>
      <c r="AA89" s="119"/>
      <c r="AB89" s="119"/>
      <c r="AC89" s="119"/>
      <c r="AD89" s="119"/>
      <c r="AE89" s="119"/>
      <c r="AF89" s="119"/>
      <c r="AG89" s="82"/>
      <c r="AH89" s="82"/>
      <c r="AI89" s="82"/>
      <c r="AJ89" s="82"/>
    </row>
    <row r="90" spans="24:36" ht="12.75" customHeight="1" x14ac:dyDescent="0.25">
      <c r="Y90" s="82"/>
      <c r="Z90" s="82"/>
      <c r="AA90" s="119"/>
      <c r="AB90" s="119"/>
      <c r="AC90" s="119"/>
      <c r="AD90" s="119"/>
      <c r="AE90" s="119"/>
      <c r="AF90" s="119"/>
      <c r="AG90" s="82"/>
      <c r="AH90" s="82"/>
      <c r="AI90" s="82"/>
      <c r="AJ90" s="82"/>
    </row>
    <row r="91" spans="24:36" ht="12.75" customHeight="1" x14ac:dyDescent="0.25">
      <c r="Y91" s="82"/>
      <c r="Z91" s="82"/>
      <c r="AA91" s="119"/>
      <c r="AB91" s="119"/>
      <c r="AC91" s="119"/>
      <c r="AD91" s="119"/>
      <c r="AE91" s="119"/>
      <c r="AF91" s="119"/>
      <c r="AG91" s="82"/>
      <c r="AH91" s="82"/>
      <c r="AI91" s="82"/>
      <c r="AJ91" s="82"/>
    </row>
    <row r="92" spans="24:36" ht="12.75" customHeight="1" x14ac:dyDescent="0.25">
      <c r="Y92" s="82"/>
      <c r="Z92" s="82"/>
      <c r="AA92" s="119"/>
      <c r="AB92" s="119"/>
      <c r="AC92" s="119"/>
      <c r="AD92" s="119"/>
      <c r="AE92" s="119"/>
      <c r="AF92" s="119"/>
      <c r="AG92" s="82"/>
      <c r="AH92" s="82"/>
      <c r="AI92" s="82"/>
      <c r="AJ92" s="82"/>
    </row>
    <row r="93" spans="24:36" ht="12.75" customHeight="1" x14ac:dyDescent="0.25">
      <c r="Y93" s="82"/>
      <c r="Z93" s="82"/>
      <c r="AA93" s="119"/>
      <c r="AB93" s="119"/>
      <c r="AC93" s="119"/>
      <c r="AD93" s="119"/>
      <c r="AE93" s="119"/>
      <c r="AF93" s="119"/>
      <c r="AG93" s="82"/>
      <c r="AH93" s="82"/>
      <c r="AI93" s="82"/>
      <c r="AJ93" s="82"/>
    </row>
    <row r="94" spans="24:36" ht="12.75" customHeight="1" x14ac:dyDescent="0.25">
      <c r="Y94" s="82"/>
      <c r="Z94" s="82"/>
      <c r="AA94" s="119"/>
      <c r="AB94" s="119"/>
      <c r="AC94" s="119"/>
      <c r="AD94" s="119"/>
      <c r="AE94" s="119"/>
      <c r="AF94" s="119"/>
      <c r="AG94" s="82"/>
      <c r="AH94" s="82"/>
      <c r="AI94" s="82"/>
      <c r="AJ94" s="82"/>
    </row>
    <row r="95" spans="24:36" ht="12.75" customHeight="1" x14ac:dyDescent="0.25">
      <c r="Y95" s="82"/>
      <c r="Z95" s="82"/>
      <c r="AA95" s="119"/>
      <c r="AB95" s="119"/>
      <c r="AC95" s="119"/>
      <c r="AD95" s="119"/>
      <c r="AE95" s="119"/>
      <c r="AF95" s="119"/>
      <c r="AG95" s="82"/>
      <c r="AH95" s="82"/>
      <c r="AI95" s="82"/>
      <c r="AJ95" s="82"/>
    </row>
    <row r="96" spans="24:36" ht="12.75" customHeight="1" x14ac:dyDescent="0.25">
      <c r="Y96" s="82"/>
      <c r="Z96" s="82"/>
      <c r="AA96" s="119"/>
      <c r="AB96" s="119"/>
      <c r="AC96" s="119"/>
      <c r="AD96" s="119"/>
      <c r="AE96" s="119"/>
      <c r="AF96" s="119"/>
      <c r="AG96" s="82"/>
      <c r="AH96" s="82"/>
      <c r="AI96" s="82"/>
      <c r="AJ96" s="82"/>
    </row>
  </sheetData>
  <mergeCells count="22">
    <mergeCell ref="AC37:AE37"/>
    <mergeCell ref="T12:T13"/>
    <mergeCell ref="U12:U13"/>
    <mergeCell ref="V12:V13"/>
    <mergeCell ref="W12:W13"/>
    <mergeCell ref="A7:W7"/>
    <mergeCell ref="A8:W8"/>
    <mergeCell ref="A12:A13"/>
    <mergeCell ref="B12:B13"/>
    <mergeCell ref="C12:C13"/>
    <mergeCell ref="D12:D13"/>
    <mergeCell ref="G12:G13"/>
    <mergeCell ref="N12:S12"/>
    <mergeCell ref="E12:E13"/>
    <mergeCell ref="F12:F13"/>
    <mergeCell ref="A10:B10"/>
    <mergeCell ref="A1:W1"/>
    <mergeCell ref="A2:W2"/>
    <mergeCell ref="A3:W3"/>
    <mergeCell ref="A4:W4"/>
    <mergeCell ref="A6:W6"/>
    <mergeCell ref="A5:W5"/>
  </mergeCells>
  <phoneticPr fontId="1" type="noConversion"/>
  <printOptions horizontalCentered="1"/>
  <pageMargins left="0.15748031496062992" right="0.19685039370078741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indexed="40"/>
  </sheetPr>
  <dimension ref="A1:AP96"/>
  <sheetViews>
    <sheetView view="pageBreakPreview" zoomScale="70" zoomScaleNormal="85" zoomScaleSheetLayoutView="70" workbookViewId="0">
      <selection activeCell="W10" sqref="W10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8.6640625" style="12" customWidth="1"/>
    <col min="4" max="4" width="6.88671875" style="12" customWidth="1"/>
    <col min="5" max="5" width="28.6640625" style="8" customWidth="1"/>
    <col min="6" max="6" width="6.6640625" style="8" hidden="1" customWidth="1"/>
    <col min="7" max="7" width="30" style="8" customWidth="1"/>
    <col min="8" max="13" width="7" style="8" hidden="1" customWidth="1" outlineLevel="1"/>
    <col min="14" max="14" width="5.44140625" style="8" customWidth="1" collapsed="1"/>
    <col min="15" max="16" width="5.33203125" style="8" customWidth="1"/>
    <col min="17" max="17" width="6.88671875" style="8" customWidth="1"/>
    <col min="18" max="19" width="5.33203125" style="8" customWidth="1"/>
    <col min="20" max="20" width="8" style="8" customWidth="1"/>
    <col min="21" max="21" width="10.5546875" style="8" customWidth="1"/>
    <col min="22" max="22" width="7" style="8" customWidth="1"/>
    <col min="23" max="23" width="31.44140625" style="8" customWidth="1"/>
    <col min="24" max="24" width="8" style="8" customWidth="1" outlineLevel="1"/>
    <col min="25" max="26" width="6.5546875" style="8" customWidth="1" outlineLevel="1"/>
    <col min="27" max="32" width="9.109375" style="12" customWidth="1" outlineLevel="1"/>
    <col min="33" max="33" width="9.109375" style="8" customWidth="1" outlineLevel="1"/>
    <col min="34" max="34" width="11.44140625" style="8" customWidth="1"/>
    <col min="35" max="35" width="3.5546875" style="8" customWidth="1"/>
    <col min="36" max="16384" width="9.109375" style="8"/>
  </cols>
  <sheetData>
    <row r="1" spans="1:3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AA1" s="8"/>
      <c r="AB1" s="9"/>
      <c r="AC1" s="10"/>
      <c r="AD1" s="8"/>
      <c r="AE1" s="8"/>
      <c r="AF1" s="8"/>
    </row>
    <row r="2" spans="1:3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AA2" s="8"/>
      <c r="AB2" s="9"/>
      <c r="AC2" s="10"/>
      <c r="AD2" s="8"/>
      <c r="AE2" s="8"/>
      <c r="AF2" s="8"/>
    </row>
    <row r="3" spans="1:3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AA3" s="8"/>
      <c r="AB3" s="9"/>
      <c r="AC3" s="10"/>
      <c r="AD3" s="8"/>
      <c r="AE3" s="8"/>
      <c r="AF3" s="8"/>
    </row>
    <row r="4" spans="1:3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24"/>
      <c r="R4" s="324"/>
      <c r="S4" s="324"/>
      <c r="T4" s="324"/>
      <c r="U4" s="324"/>
      <c r="V4" s="324"/>
      <c r="W4" s="324"/>
      <c r="AA4" s="8"/>
      <c r="AB4" s="9"/>
      <c r="AC4" s="10"/>
      <c r="AD4" s="8"/>
      <c r="AE4" s="8"/>
      <c r="AF4" s="8"/>
    </row>
    <row r="5" spans="1:3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AA5" s="8"/>
      <c r="AB5" s="9"/>
      <c r="AC5" s="10"/>
      <c r="AD5" s="8"/>
      <c r="AE5" s="8"/>
      <c r="AF5" s="8"/>
    </row>
    <row r="6" spans="1:3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AB6" s="9"/>
      <c r="AC6" s="10"/>
    </row>
    <row r="7" spans="1:3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AB7" s="9"/>
      <c r="AC7" s="10"/>
    </row>
    <row r="8" spans="1:33" ht="15.6" x14ac:dyDescent="0.25">
      <c r="A8" s="332" t="s">
        <v>241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AB8" s="9"/>
      <c r="AC8" s="10"/>
    </row>
    <row r="9" spans="1:33" ht="12.75" customHeight="1" x14ac:dyDescent="0.25">
      <c r="A9" s="50" t="s">
        <v>227</v>
      </c>
      <c r="B9" s="50"/>
      <c r="D9" s="17"/>
      <c r="E9" s="14"/>
      <c r="F9" s="361"/>
      <c r="G9" s="361"/>
      <c r="H9" s="361"/>
      <c r="I9" s="361"/>
      <c r="J9" s="361"/>
      <c r="K9" s="361"/>
      <c r="L9" s="361"/>
      <c r="M9" s="361"/>
      <c r="N9" s="361"/>
      <c r="O9" s="29"/>
      <c r="P9" s="29"/>
      <c r="Q9" s="29"/>
      <c r="R9" s="29"/>
      <c r="S9" s="29"/>
      <c r="T9" s="12"/>
      <c r="U9" s="12"/>
      <c r="X9" s="8" t="s">
        <v>57</v>
      </c>
      <c r="AB9" s="9"/>
      <c r="AC9" s="10"/>
    </row>
    <row r="10" spans="1:33" ht="12.75" customHeight="1" x14ac:dyDescent="0.25">
      <c r="A10" s="323" t="s">
        <v>236</v>
      </c>
      <c r="B10" s="323"/>
      <c r="D10" s="17"/>
      <c r="E10" s="67"/>
      <c r="G10" s="63"/>
      <c r="S10" s="37"/>
      <c r="U10" s="52"/>
      <c r="W10" s="20" t="s">
        <v>245</v>
      </c>
      <c r="AB10" s="9"/>
      <c r="AC10" s="10"/>
    </row>
    <row r="11" spans="1:33" ht="13.8" thickBot="1" x14ac:dyDescent="0.3">
      <c r="A11" s="19" t="s">
        <v>240</v>
      </c>
      <c r="B11" s="19"/>
      <c r="D11" s="17"/>
      <c r="E11" s="67"/>
      <c r="F11" s="48"/>
      <c r="G11" s="63"/>
      <c r="H11" s="17"/>
      <c r="I11" s="17"/>
      <c r="J11" s="17"/>
      <c r="K11" s="17"/>
      <c r="L11" s="17"/>
      <c r="M11" s="17"/>
      <c r="N11" s="120"/>
      <c r="O11" s="120"/>
      <c r="P11" s="120"/>
      <c r="Q11" s="120"/>
      <c r="R11" s="120"/>
      <c r="T11" s="67" t="s">
        <v>87</v>
      </c>
      <c r="U11" s="63" t="str">
        <f>d_1</f>
        <v>28.05.2019г.</v>
      </c>
      <c r="V11" s="52">
        <v>0.35416666666666669</v>
      </c>
      <c r="W11" s="19" t="str">
        <f>d_6</f>
        <v>t° +17 вл. 91%</v>
      </c>
    </row>
    <row r="12" spans="1:33" ht="15.75" customHeight="1" thickBot="1" x14ac:dyDescent="0.3">
      <c r="A12" s="353" t="s">
        <v>25</v>
      </c>
      <c r="B12" s="342" t="s">
        <v>58</v>
      </c>
      <c r="C12" s="342" t="s">
        <v>17</v>
      </c>
      <c r="D12" s="342" t="s">
        <v>10</v>
      </c>
      <c r="E12" s="342" t="s">
        <v>90</v>
      </c>
      <c r="F12" s="346" t="s">
        <v>94</v>
      </c>
      <c r="G12" s="349" t="s">
        <v>148</v>
      </c>
      <c r="H12" s="122"/>
      <c r="I12" s="122"/>
      <c r="J12" s="122"/>
      <c r="K12" s="122"/>
      <c r="L12" s="122"/>
      <c r="M12" s="122"/>
      <c r="N12" s="355" t="s">
        <v>26</v>
      </c>
      <c r="O12" s="356"/>
      <c r="P12" s="356"/>
      <c r="Q12" s="356"/>
      <c r="R12" s="356"/>
      <c r="S12" s="357"/>
      <c r="T12" s="358" t="s">
        <v>27</v>
      </c>
      <c r="U12" s="349" t="s">
        <v>145</v>
      </c>
      <c r="V12" s="349" t="s">
        <v>13</v>
      </c>
      <c r="W12" s="344" t="s">
        <v>146</v>
      </c>
      <c r="Y12" s="21" t="s">
        <v>105</v>
      </c>
      <c r="Z12" s="21" t="s">
        <v>106</v>
      </c>
      <c r="AA12" s="21" t="s">
        <v>107</v>
      </c>
      <c r="AB12" s="21">
        <v>1</v>
      </c>
      <c r="AC12" s="21">
        <v>2</v>
      </c>
      <c r="AD12" s="21" t="s">
        <v>44</v>
      </c>
      <c r="AE12" s="21" t="s">
        <v>108</v>
      </c>
      <c r="AF12" s="21" t="s">
        <v>109</v>
      </c>
      <c r="AG12" s="21" t="s">
        <v>110</v>
      </c>
    </row>
    <row r="13" spans="1:33" ht="15" customHeight="1" thickBot="1" x14ac:dyDescent="0.3">
      <c r="A13" s="354"/>
      <c r="B13" s="343"/>
      <c r="C13" s="343"/>
      <c r="D13" s="343"/>
      <c r="E13" s="343"/>
      <c r="F13" s="347"/>
      <c r="G13" s="350"/>
      <c r="H13" s="123"/>
      <c r="I13" s="123"/>
      <c r="J13" s="123"/>
      <c r="K13" s="123"/>
      <c r="L13" s="123"/>
      <c r="M13" s="123"/>
      <c r="N13" s="124">
        <v>1</v>
      </c>
      <c r="O13" s="124">
        <v>2</v>
      </c>
      <c r="P13" s="124">
        <v>3</v>
      </c>
      <c r="Q13" s="125">
        <v>4</v>
      </c>
      <c r="R13" s="125">
        <v>5</v>
      </c>
      <c r="S13" s="125">
        <v>6</v>
      </c>
      <c r="T13" s="359"/>
      <c r="U13" s="350"/>
      <c r="V13" s="350"/>
      <c r="W13" s="345"/>
      <c r="Y13" s="157">
        <v>69</v>
      </c>
      <c r="Z13" s="157">
        <v>57</v>
      </c>
      <c r="AA13" s="157">
        <v>48</v>
      </c>
      <c r="AB13" s="157">
        <v>42</v>
      </c>
      <c r="AC13" s="157">
        <v>36</v>
      </c>
      <c r="AD13" s="158">
        <v>31</v>
      </c>
      <c r="AE13" s="127">
        <v>27</v>
      </c>
      <c r="AF13" s="127">
        <v>23</v>
      </c>
      <c r="AG13" s="128"/>
    </row>
    <row r="14" spans="1:33" ht="13.2" customHeight="1" x14ac:dyDescent="0.25">
      <c r="A14" s="35" t="s">
        <v>42</v>
      </c>
      <c r="B14" s="23" t="e">
        <f>VLOOKUP($X14,УЧАСТНИКИ!$A$2:$L$1099,3,FALSE)</f>
        <v>#N/A</v>
      </c>
      <c r="C14" s="24" t="e">
        <f>VLOOKUP($X14,УЧАСТНИКИ!$A$2:$L$1099,4,FALSE)</f>
        <v>#N/A</v>
      </c>
      <c r="D14" s="24" t="e">
        <f>VLOOKUP($X14,УЧАСТНИКИ!$A$2:$L$1099,8,FALSE)</f>
        <v>#N/A</v>
      </c>
      <c r="E14" s="23" t="e">
        <f>VLOOKUP($X14,УЧАСТНИКИ!$A$2:$L$1099,5,FALSE)</f>
        <v>#N/A</v>
      </c>
      <c r="F14" s="24" t="e">
        <f>VLOOKUP($R14,УЧАСТНИКИ!$A$2:$L$1099,7,FALSE)</f>
        <v>#N/A</v>
      </c>
      <c r="G14" s="25" t="e">
        <f>VLOOKUP($X14,УЧАСТНИКИ!$A$2:$L$1099,11,FALSE)</f>
        <v>#N/A</v>
      </c>
      <c r="H14" s="38">
        <v>759</v>
      </c>
      <c r="I14" s="38">
        <v>856</v>
      </c>
      <c r="J14" s="38">
        <v>956</v>
      </c>
      <c r="K14" s="38">
        <v>1258</v>
      </c>
      <c r="L14" s="38">
        <v>121</v>
      </c>
      <c r="M14" s="121">
        <v>950</v>
      </c>
      <c r="N14" s="106">
        <f>H14/100</f>
        <v>7.59</v>
      </c>
      <c r="O14" s="106">
        <f t="shared" ref="N14:S29" si="0">I14/100</f>
        <v>8.56</v>
      </c>
      <c r="P14" s="106">
        <f t="shared" si="0"/>
        <v>9.56</v>
      </c>
      <c r="Q14" s="106">
        <f t="shared" si="0"/>
        <v>12.58</v>
      </c>
      <c r="R14" s="106">
        <f t="shared" si="0"/>
        <v>1.21</v>
      </c>
      <c r="S14" s="106">
        <f t="shared" si="0"/>
        <v>9.5</v>
      </c>
      <c r="T14" s="107">
        <f t="shared" ref="T14:T52" si="1">MAX(N14,O14,P14,Q14,R14,S14)</f>
        <v>12.58</v>
      </c>
      <c r="U14" s="27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3юн</v>
      </c>
      <c r="V14" s="25" t="e">
        <f>VLOOKUP($X14,УЧАСТНИКИ!$A$2:$L$1099,9,FALSE)</f>
        <v>#N/A</v>
      </c>
      <c r="W14" s="23" t="e">
        <f>VLOOKUP($X14,УЧАСТНИКИ!$A$2:$L$1099,10,FALSE)</f>
        <v>#N/A</v>
      </c>
    </row>
    <row r="15" spans="1:33" ht="13.2" customHeight="1" x14ac:dyDescent="0.25">
      <c r="A15" s="35" t="s">
        <v>43</v>
      </c>
      <c r="B15" s="23" t="e">
        <f>VLOOKUP($X15,УЧАСТНИКИ!$A$2:$L$1099,3,FALSE)</f>
        <v>#N/A</v>
      </c>
      <c r="C15" s="24" t="e">
        <f>VLOOKUP($X15,УЧАСТНИКИ!$A$2:$L$1099,4,FALSE)</f>
        <v>#N/A</v>
      </c>
      <c r="D15" s="24" t="e">
        <f>VLOOKUP($X15,УЧАСТНИКИ!$A$2:$L$1099,8,FALSE)</f>
        <v>#N/A</v>
      </c>
      <c r="E15" s="23" t="e">
        <f>VLOOKUP($X15,УЧАСТНИКИ!$A$2:$L$1099,5,FALSE)</f>
        <v>#N/A</v>
      </c>
      <c r="F15" s="24" t="e">
        <f>VLOOKUP($R15,УЧАСТНИКИ!$A$2:$L$1099,7,FALSE)</f>
        <v>#N/A</v>
      </c>
      <c r="G15" s="25" t="e">
        <f>VLOOKUP($X15,УЧАСТНИКИ!$A$2:$L$1099,11,FALSE)</f>
        <v>#N/A</v>
      </c>
      <c r="H15" s="26"/>
      <c r="I15" s="26"/>
      <c r="J15" s="26"/>
      <c r="K15" s="26"/>
      <c r="L15" s="26"/>
      <c r="M15" s="105"/>
      <c r="N15" s="106">
        <f t="shared" si="0"/>
        <v>0</v>
      </c>
      <c r="O15" s="106">
        <f t="shared" si="0"/>
        <v>0</v>
      </c>
      <c r="P15" s="106">
        <f t="shared" si="0"/>
        <v>0</v>
      </c>
      <c r="Q15" s="106">
        <f t="shared" si="0"/>
        <v>0</v>
      </c>
      <c r="R15" s="106">
        <f t="shared" si="0"/>
        <v>0</v>
      </c>
      <c r="S15" s="106">
        <f t="shared" si="0"/>
        <v>0</v>
      </c>
      <c r="T15" s="107">
        <f t="shared" si="1"/>
        <v>0</v>
      </c>
      <c r="U15" s="27" t="str">
        <f t="shared" ref="U15:U52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3юн</v>
      </c>
      <c r="V15" s="25" t="e">
        <f>VLOOKUP($X15,УЧАСТНИКИ!$A$2:$L$1099,9,FALSE)</f>
        <v>#N/A</v>
      </c>
      <c r="W15" s="23" t="e">
        <f>VLOOKUP($X15,УЧАСТНИКИ!$A$2:$L$1099,10,FALSE)</f>
        <v>#N/A</v>
      </c>
    </row>
    <row r="16" spans="1:33" ht="13.2" customHeight="1" x14ac:dyDescent="0.25">
      <c r="A16" s="35" t="s">
        <v>44</v>
      </c>
      <c r="B16" s="23" t="e">
        <f>VLOOKUP($X16,УЧАСТНИКИ!$A$2:$L$1099,3,FALSE)</f>
        <v>#N/A</v>
      </c>
      <c r="C16" s="24" t="e">
        <f>VLOOKUP($X16,УЧАСТНИКИ!$A$2:$L$1099,4,FALSE)</f>
        <v>#N/A</v>
      </c>
      <c r="D16" s="24" t="e">
        <f>VLOOKUP($X16,УЧАСТНИКИ!$A$2:$L$1099,8,FALSE)</f>
        <v>#N/A</v>
      </c>
      <c r="E16" s="23" t="e">
        <f>VLOOKUP($X16,УЧАСТНИКИ!$A$2:$L$1099,5,FALSE)</f>
        <v>#N/A</v>
      </c>
      <c r="F16" s="24" t="e">
        <f>VLOOKUP($R16,УЧАСТНИКИ!$A$2:$L$1099,7,FALSE)</f>
        <v>#N/A</v>
      </c>
      <c r="G16" s="25" t="e">
        <f>VLOOKUP($X16,УЧАСТНИКИ!$A$2:$L$1099,11,FALSE)</f>
        <v>#N/A</v>
      </c>
      <c r="H16" s="26"/>
      <c r="I16" s="26"/>
      <c r="J16" s="26"/>
      <c r="K16" s="26"/>
      <c r="L16" s="26"/>
      <c r="M16" s="26"/>
      <c r="N16" s="106">
        <f t="shared" si="0"/>
        <v>0</v>
      </c>
      <c r="O16" s="106">
        <f t="shared" si="0"/>
        <v>0</v>
      </c>
      <c r="P16" s="106">
        <f t="shared" si="0"/>
        <v>0</v>
      </c>
      <c r="Q16" s="106">
        <f t="shared" si="0"/>
        <v>0</v>
      </c>
      <c r="R16" s="106">
        <f t="shared" si="0"/>
        <v>0</v>
      </c>
      <c r="S16" s="106">
        <f t="shared" si="0"/>
        <v>0</v>
      </c>
      <c r="T16" s="107">
        <f t="shared" si="1"/>
        <v>0</v>
      </c>
      <c r="U16" s="27" t="str">
        <f t="shared" si="2"/>
        <v>3юн</v>
      </c>
      <c r="V16" s="25" t="e">
        <f>VLOOKUP($X16,УЧАСТНИКИ!$A$2:$L$1099,9,FALSE)</f>
        <v>#N/A</v>
      </c>
      <c r="W16" s="23" t="e">
        <f>VLOOKUP($X16,УЧАСТНИКИ!$A$2:$L$1099,10,FALSE)</f>
        <v>#N/A</v>
      </c>
    </row>
    <row r="17" spans="1:23" ht="13.2" customHeight="1" x14ac:dyDescent="0.25">
      <c r="A17" s="35" t="s">
        <v>45</v>
      </c>
      <c r="B17" s="23" t="e">
        <f>VLOOKUP($X17,УЧАСТНИКИ!$A$2:$L$1099,3,FALSE)</f>
        <v>#N/A</v>
      </c>
      <c r="C17" s="24" t="e">
        <f>VLOOKUP($X17,УЧАСТНИКИ!$A$2:$L$1099,4,FALSE)</f>
        <v>#N/A</v>
      </c>
      <c r="D17" s="24" t="e">
        <f>VLOOKUP($X17,УЧАСТНИКИ!$A$2:$L$1099,8,FALSE)</f>
        <v>#N/A</v>
      </c>
      <c r="E17" s="23" t="e">
        <f>VLOOKUP($X17,УЧАСТНИКИ!$A$2:$L$1099,5,FALSE)</f>
        <v>#N/A</v>
      </c>
      <c r="F17" s="24" t="e">
        <f>VLOOKUP($R17,УЧАСТНИКИ!$A$2:$L$1099,7,FALSE)</f>
        <v>#N/A</v>
      </c>
      <c r="G17" s="25" t="e">
        <f>VLOOKUP($X17,УЧАСТНИКИ!$A$2:$L$1099,11,FALSE)</f>
        <v>#N/A</v>
      </c>
      <c r="H17" s="26"/>
      <c r="I17" s="26"/>
      <c r="J17" s="26"/>
      <c r="K17" s="26"/>
      <c r="L17" s="26"/>
      <c r="M17" s="26"/>
      <c r="N17" s="106">
        <f t="shared" si="0"/>
        <v>0</v>
      </c>
      <c r="O17" s="106">
        <f t="shared" si="0"/>
        <v>0</v>
      </c>
      <c r="P17" s="106">
        <f t="shared" si="0"/>
        <v>0</v>
      </c>
      <c r="Q17" s="106">
        <f t="shared" si="0"/>
        <v>0</v>
      </c>
      <c r="R17" s="106">
        <f t="shared" si="0"/>
        <v>0</v>
      </c>
      <c r="S17" s="106">
        <f t="shared" si="0"/>
        <v>0</v>
      </c>
      <c r="T17" s="107">
        <f t="shared" si="1"/>
        <v>0</v>
      </c>
      <c r="U17" s="27" t="str">
        <f t="shared" si="2"/>
        <v>3юн</v>
      </c>
      <c r="V17" s="25" t="e">
        <f>VLOOKUP($X17,УЧАСТНИКИ!$A$2:$L$1099,9,FALSE)</f>
        <v>#N/A</v>
      </c>
      <c r="W17" s="23" t="e">
        <f>VLOOKUP($X17,УЧАСТНИКИ!$A$2:$L$1099,10,FALSE)</f>
        <v>#N/A</v>
      </c>
    </row>
    <row r="18" spans="1:23" ht="13.2" customHeight="1" x14ac:dyDescent="0.25">
      <c r="A18" s="35" t="s">
        <v>46</v>
      </c>
      <c r="B18" s="23" t="e">
        <f>VLOOKUP($X18,УЧАСТНИКИ!$A$2:$L$1099,3,FALSE)</f>
        <v>#N/A</v>
      </c>
      <c r="C18" s="24" t="e">
        <f>VLOOKUP($X18,УЧАСТНИКИ!$A$2:$L$1099,4,FALSE)</f>
        <v>#N/A</v>
      </c>
      <c r="D18" s="24" t="e">
        <f>VLOOKUP($X18,УЧАСТНИКИ!$A$2:$L$1099,8,FALSE)</f>
        <v>#N/A</v>
      </c>
      <c r="E18" s="23" t="e">
        <f>VLOOKUP($X18,УЧАСТНИКИ!$A$2:$L$1099,5,FALSE)</f>
        <v>#N/A</v>
      </c>
      <c r="F18" s="24" t="e">
        <f>VLOOKUP($R18,УЧАСТНИКИ!$A$2:$L$1099,7,FALSE)</f>
        <v>#N/A</v>
      </c>
      <c r="G18" s="25" t="e">
        <f>VLOOKUP($X18,УЧАСТНИКИ!$A$2:$L$1099,11,FALSE)</f>
        <v>#N/A</v>
      </c>
      <c r="H18" s="26"/>
      <c r="I18" s="26"/>
      <c r="J18" s="26"/>
      <c r="K18" s="26"/>
      <c r="L18" s="26"/>
      <c r="M18" s="26"/>
      <c r="N18" s="106">
        <f t="shared" si="0"/>
        <v>0</v>
      </c>
      <c r="O18" s="106">
        <f t="shared" si="0"/>
        <v>0</v>
      </c>
      <c r="P18" s="106">
        <f t="shared" si="0"/>
        <v>0</v>
      </c>
      <c r="Q18" s="106">
        <f t="shared" si="0"/>
        <v>0</v>
      </c>
      <c r="R18" s="106">
        <f t="shared" si="0"/>
        <v>0</v>
      </c>
      <c r="S18" s="106">
        <f t="shared" si="0"/>
        <v>0</v>
      </c>
      <c r="T18" s="107">
        <f t="shared" si="1"/>
        <v>0</v>
      </c>
      <c r="U18" s="27" t="str">
        <f t="shared" si="2"/>
        <v>3юн</v>
      </c>
      <c r="V18" s="25" t="e">
        <f>VLOOKUP($X18,УЧАСТНИКИ!$A$2:$L$1099,9,FALSE)</f>
        <v>#N/A</v>
      </c>
      <c r="W18" s="23" t="e">
        <f>VLOOKUP($X18,УЧАСТНИКИ!$A$2:$L$1099,10,FALSE)</f>
        <v>#N/A</v>
      </c>
    </row>
    <row r="19" spans="1:23" ht="13.2" customHeight="1" x14ac:dyDescent="0.25">
      <c r="A19" s="35" t="s">
        <v>47</v>
      </c>
      <c r="B19" s="23" t="e">
        <f>VLOOKUP($X19,УЧАСТНИКИ!$A$2:$L$1099,3,FALSE)</f>
        <v>#N/A</v>
      </c>
      <c r="C19" s="24" t="e">
        <f>VLOOKUP($X19,УЧАСТНИКИ!$A$2:$L$1099,4,FALSE)</f>
        <v>#N/A</v>
      </c>
      <c r="D19" s="24" t="e">
        <f>VLOOKUP($X19,УЧАСТНИКИ!$A$2:$L$1099,8,FALSE)</f>
        <v>#N/A</v>
      </c>
      <c r="E19" s="23" t="e">
        <f>VLOOKUP($X19,УЧАСТНИКИ!$A$2:$L$1099,5,FALSE)</f>
        <v>#N/A</v>
      </c>
      <c r="F19" s="24" t="e">
        <f>VLOOKUP($R19,УЧАСТНИКИ!$A$2:$L$1099,7,FALSE)</f>
        <v>#N/A</v>
      </c>
      <c r="G19" s="25" t="e">
        <f>VLOOKUP($X19,УЧАСТНИКИ!$A$2:$L$1099,11,FALSE)</f>
        <v>#N/A</v>
      </c>
      <c r="H19" s="26"/>
      <c r="I19" s="26"/>
      <c r="J19" s="26"/>
      <c r="K19" s="26"/>
      <c r="L19" s="26"/>
      <c r="M19" s="26"/>
      <c r="N19" s="106">
        <f t="shared" si="0"/>
        <v>0</v>
      </c>
      <c r="O19" s="106">
        <f t="shared" si="0"/>
        <v>0</v>
      </c>
      <c r="P19" s="106">
        <f t="shared" si="0"/>
        <v>0</v>
      </c>
      <c r="Q19" s="106">
        <f t="shared" si="0"/>
        <v>0</v>
      </c>
      <c r="R19" s="106">
        <f t="shared" si="0"/>
        <v>0</v>
      </c>
      <c r="S19" s="106">
        <f t="shared" si="0"/>
        <v>0</v>
      </c>
      <c r="T19" s="107">
        <f t="shared" si="1"/>
        <v>0</v>
      </c>
      <c r="U19" s="27" t="str">
        <f t="shared" si="2"/>
        <v>3юн</v>
      </c>
      <c r="V19" s="25" t="e">
        <f>VLOOKUP($X19,УЧАСТНИКИ!$A$2:$L$1099,9,FALSE)</f>
        <v>#N/A</v>
      </c>
      <c r="W19" s="23" t="e">
        <f>VLOOKUP($X19,УЧАСТНИКИ!$A$2:$L$1099,10,FALSE)</f>
        <v>#N/A</v>
      </c>
    </row>
    <row r="20" spans="1:23" ht="13.2" customHeight="1" x14ac:dyDescent="0.25">
      <c r="A20" s="35" t="s">
        <v>48</v>
      </c>
      <c r="B20" s="23" t="e">
        <f>VLOOKUP($X20,УЧАСТНИКИ!$A$2:$L$1099,3,FALSE)</f>
        <v>#N/A</v>
      </c>
      <c r="C20" s="24" t="e">
        <f>VLOOKUP($X20,УЧАСТНИКИ!$A$2:$L$1099,4,FALSE)</f>
        <v>#N/A</v>
      </c>
      <c r="D20" s="24" t="e">
        <f>VLOOKUP($X20,УЧАСТНИКИ!$A$2:$L$1099,8,FALSE)</f>
        <v>#N/A</v>
      </c>
      <c r="E20" s="23" t="e">
        <f>VLOOKUP($X20,УЧАСТНИКИ!$A$2:$L$1099,5,FALSE)</f>
        <v>#N/A</v>
      </c>
      <c r="F20" s="24" t="e">
        <f>VLOOKUP($R20,УЧАСТНИКИ!$A$2:$L$1099,7,FALSE)</f>
        <v>#N/A</v>
      </c>
      <c r="G20" s="25" t="e">
        <f>VLOOKUP($X20,УЧАСТНИКИ!$A$2:$L$1099,11,FALSE)</f>
        <v>#N/A</v>
      </c>
      <c r="H20" s="26"/>
      <c r="I20" s="26"/>
      <c r="J20" s="26"/>
      <c r="K20" s="26"/>
      <c r="L20" s="26"/>
      <c r="M20" s="26"/>
      <c r="N20" s="106">
        <f t="shared" si="0"/>
        <v>0</v>
      </c>
      <c r="O20" s="106">
        <f t="shared" si="0"/>
        <v>0</v>
      </c>
      <c r="P20" s="106">
        <f t="shared" si="0"/>
        <v>0</v>
      </c>
      <c r="Q20" s="106">
        <f t="shared" si="0"/>
        <v>0</v>
      </c>
      <c r="R20" s="106">
        <f t="shared" si="0"/>
        <v>0</v>
      </c>
      <c r="S20" s="106">
        <f t="shared" si="0"/>
        <v>0</v>
      </c>
      <c r="T20" s="107">
        <f t="shared" si="1"/>
        <v>0</v>
      </c>
      <c r="U20" s="27" t="str">
        <f t="shared" si="2"/>
        <v>3юн</v>
      </c>
      <c r="V20" s="25" t="e">
        <f>VLOOKUP($X20,УЧАСТНИКИ!$A$2:$L$1099,9,FALSE)</f>
        <v>#N/A</v>
      </c>
      <c r="W20" s="23" t="e">
        <f>VLOOKUP($X20,УЧАСТНИКИ!$A$2:$L$1099,10,FALSE)</f>
        <v>#N/A</v>
      </c>
    </row>
    <row r="21" spans="1:23" ht="13.2" customHeight="1" x14ac:dyDescent="0.25">
      <c r="A21" s="35" t="s">
        <v>71</v>
      </c>
      <c r="B21" s="23" t="e">
        <f>VLOOKUP($X21,УЧАСТНИКИ!$A$2:$L$1099,3,FALSE)</f>
        <v>#N/A</v>
      </c>
      <c r="C21" s="24" t="e">
        <f>VLOOKUP($X21,УЧАСТНИКИ!$A$2:$L$1099,4,FALSE)</f>
        <v>#N/A</v>
      </c>
      <c r="D21" s="24" t="e">
        <f>VLOOKUP($X21,УЧАСТНИКИ!$A$2:$L$1099,8,FALSE)</f>
        <v>#N/A</v>
      </c>
      <c r="E21" s="23" t="e">
        <f>VLOOKUP($X21,УЧАСТНИКИ!$A$2:$L$1099,5,FALSE)</f>
        <v>#N/A</v>
      </c>
      <c r="F21" s="24" t="e">
        <f>VLOOKUP($R21,УЧАСТНИКИ!$A$2:$L$1099,7,FALSE)</f>
        <v>#N/A</v>
      </c>
      <c r="G21" s="25" t="e">
        <f>VLOOKUP($X21,УЧАСТНИКИ!$A$2:$L$1099,11,FALSE)</f>
        <v>#N/A</v>
      </c>
      <c r="H21" s="26"/>
      <c r="I21" s="26"/>
      <c r="J21" s="26"/>
      <c r="K21" s="26"/>
      <c r="L21" s="26"/>
      <c r="M21" s="26"/>
      <c r="N21" s="106">
        <f t="shared" si="0"/>
        <v>0</v>
      </c>
      <c r="O21" s="106">
        <f t="shared" si="0"/>
        <v>0</v>
      </c>
      <c r="P21" s="106">
        <f t="shared" si="0"/>
        <v>0</v>
      </c>
      <c r="Q21" s="106">
        <f t="shared" si="0"/>
        <v>0</v>
      </c>
      <c r="R21" s="106">
        <f t="shared" si="0"/>
        <v>0</v>
      </c>
      <c r="S21" s="106">
        <f t="shared" si="0"/>
        <v>0</v>
      </c>
      <c r="T21" s="107">
        <f t="shared" si="1"/>
        <v>0</v>
      </c>
      <c r="U21" s="27" t="str">
        <f t="shared" si="2"/>
        <v>3юн</v>
      </c>
      <c r="V21" s="25" t="e">
        <f>VLOOKUP($X21,УЧАСТНИКИ!$A$2:$L$1099,9,FALSE)</f>
        <v>#N/A</v>
      </c>
      <c r="W21" s="23" t="e">
        <f>VLOOKUP($X21,УЧАСТНИКИ!$A$2:$L$1099,10,FALSE)</f>
        <v>#N/A</v>
      </c>
    </row>
    <row r="22" spans="1:23" ht="13.2" customHeight="1" x14ac:dyDescent="0.25">
      <c r="A22" s="35" t="s">
        <v>78</v>
      </c>
      <c r="B22" s="23" t="e">
        <f>VLOOKUP($X22,УЧАСТНИКИ!$A$2:$L$1099,3,FALSE)</f>
        <v>#N/A</v>
      </c>
      <c r="C22" s="24" t="e">
        <f>VLOOKUP($X22,УЧАСТНИКИ!$A$2:$L$1099,4,FALSE)</f>
        <v>#N/A</v>
      </c>
      <c r="D22" s="24" t="e">
        <f>VLOOKUP($X22,УЧАСТНИКИ!$A$2:$L$1099,8,FALSE)</f>
        <v>#N/A</v>
      </c>
      <c r="E22" s="23" t="e">
        <f>VLOOKUP($X22,УЧАСТНИКИ!$A$2:$L$1099,5,FALSE)</f>
        <v>#N/A</v>
      </c>
      <c r="F22" s="24" t="e">
        <f>VLOOKUP($R22,УЧАСТНИКИ!$A$2:$L$1099,7,FALSE)</f>
        <v>#N/A</v>
      </c>
      <c r="G22" s="25" t="e">
        <f>VLOOKUP($X22,УЧАСТНИКИ!$A$2:$L$1099,11,FALSE)</f>
        <v>#N/A</v>
      </c>
      <c r="H22" s="26"/>
      <c r="I22" s="26"/>
      <c r="J22" s="26"/>
      <c r="K22" s="26"/>
      <c r="L22" s="26"/>
      <c r="M22" s="26"/>
      <c r="N22" s="106">
        <f t="shared" si="0"/>
        <v>0</v>
      </c>
      <c r="O22" s="106">
        <f t="shared" si="0"/>
        <v>0</v>
      </c>
      <c r="P22" s="106">
        <f t="shared" si="0"/>
        <v>0</v>
      </c>
      <c r="Q22" s="106">
        <f t="shared" si="0"/>
        <v>0</v>
      </c>
      <c r="R22" s="106">
        <f t="shared" si="0"/>
        <v>0</v>
      </c>
      <c r="S22" s="106">
        <f t="shared" si="0"/>
        <v>0</v>
      </c>
      <c r="T22" s="107">
        <f t="shared" si="1"/>
        <v>0</v>
      </c>
      <c r="U22" s="27" t="str">
        <f t="shared" si="2"/>
        <v>3юн</v>
      </c>
      <c r="V22" s="25" t="e">
        <f>VLOOKUP($X22,УЧАСТНИКИ!$A$2:$L$1099,9,FALSE)</f>
        <v>#N/A</v>
      </c>
      <c r="W22" s="23" t="e">
        <f>VLOOKUP($X22,УЧАСТНИКИ!$A$2:$L$1099,10,FALSE)</f>
        <v>#N/A</v>
      </c>
    </row>
    <row r="23" spans="1:23" ht="13.2" customHeight="1" x14ac:dyDescent="0.25">
      <c r="A23" s="35" t="s">
        <v>77</v>
      </c>
      <c r="B23" s="23" t="e">
        <f>VLOOKUP($X23,УЧАСТНИКИ!$A$2:$L$1099,3,FALSE)</f>
        <v>#N/A</v>
      </c>
      <c r="C23" s="24" t="e">
        <f>VLOOKUP($X23,УЧАСТНИКИ!$A$2:$L$1099,4,FALSE)</f>
        <v>#N/A</v>
      </c>
      <c r="D23" s="24" t="e">
        <f>VLOOKUP($X23,УЧАСТНИКИ!$A$2:$L$1099,8,FALSE)</f>
        <v>#N/A</v>
      </c>
      <c r="E23" s="23" t="e">
        <f>VLOOKUP($X23,УЧАСТНИКИ!$A$2:$L$1099,5,FALSE)</f>
        <v>#N/A</v>
      </c>
      <c r="F23" s="24" t="e">
        <f>VLOOKUP($R23,УЧАСТНИКИ!$A$2:$L$1099,7,FALSE)</f>
        <v>#N/A</v>
      </c>
      <c r="G23" s="25" t="e">
        <f>VLOOKUP($X23,УЧАСТНИКИ!$A$2:$L$1099,11,FALSE)</f>
        <v>#N/A</v>
      </c>
      <c r="H23" s="26"/>
      <c r="I23" s="26"/>
      <c r="J23" s="26"/>
      <c r="K23" s="26"/>
      <c r="L23" s="26"/>
      <c r="M23" s="26"/>
      <c r="N23" s="106">
        <f t="shared" si="0"/>
        <v>0</v>
      </c>
      <c r="O23" s="106">
        <f t="shared" si="0"/>
        <v>0</v>
      </c>
      <c r="P23" s="106">
        <f t="shared" si="0"/>
        <v>0</v>
      </c>
      <c r="Q23" s="106">
        <f t="shared" si="0"/>
        <v>0</v>
      </c>
      <c r="R23" s="106">
        <f t="shared" si="0"/>
        <v>0</v>
      </c>
      <c r="S23" s="106">
        <f t="shared" si="0"/>
        <v>0</v>
      </c>
      <c r="T23" s="107">
        <f t="shared" si="1"/>
        <v>0</v>
      </c>
      <c r="U23" s="27" t="str">
        <f t="shared" si="2"/>
        <v>3юн</v>
      </c>
      <c r="V23" s="25" t="e">
        <f>VLOOKUP($X23,УЧАСТНИКИ!$A$2:$L$1099,9,FALSE)</f>
        <v>#N/A</v>
      </c>
      <c r="W23" s="23" t="e">
        <f>VLOOKUP($X23,УЧАСТНИКИ!$A$2:$L$1099,10,FALSE)</f>
        <v>#N/A</v>
      </c>
    </row>
    <row r="24" spans="1:23" ht="13.2" customHeight="1" x14ac:dyDescent="0.25">
      <c r="A24" s="35" t="s">
        <v>76</v>
      </c>
      <c r="B24" s="23" t="e">
        <f>VLOOKUP($X24,УЧАСТНИКИ!$A$2:$L$1099,3,FALSE)</f>
        <v>#N/A</v>
      </c>
      <c r="C24" s="24" t="e">
        <f>VLOOKUP($X24,УЧАСТНИКИ!$A$2:$L$1099,4,FALSE)</f>
        <v>#N/A</v>
      </c>
      <c r="D24" s="24" t="e">
        <f>VLOOKUP($X24,УЧАСТНИКИ!$A$2:$L$1099,8,FALSE)</f>
        <v>#N/A</v>
      </c>
      <c r="E24" s="23" t="e">
        <f>VLOOKUP($X24,УЧАСТНИКИ!$A$2:$L$1099,5,FALSE)</f>
        <v>#N/A</v>
      </c>
      <c r="F24" s="24" t="e">
        <f>VLOOKUP($R24,УЧАСТНИКИ!$A$2:$L$1099,7,FALSE)</f>
        <v>#N/A</v>
      </c>
      <c r="G24" s="25" t="e">
        <f>VLOOKUP($X24,УЧАСТНИКИ!$A$2:$L$1099,11,FALSE)</f>
        <v>#N/A</v>
      </c>
      <c r="H24" s="26"/>
      <c r="I24" s="26"/>
      <c r="J24" s="26"/>
      <c r="K24" s="26"/>
      <c r="L24" s="26"/>
      <c r="M24" s="26"/>
      <c r="N24" s="106">
        <f t="shared" si="0"/>
        <v>0</v>
      </c>
      <c r="O24" s="106">
        <f t="shared" si="0"/>
        <v>0</v>
      </c>
      <c r="P24" s="106">
        <f t="shared" si="0"/>
        <v>0</v>
      </c>
      <c r="Q24" s="106">
        <f t="shared" si="0"/>
        <v>0</v>
      </c>
      <c r="R24" s="106">
        <f t="shared" si="0"/>
        <v>0</v>
      </c>
      <c r="S24" s="106">
        <f t="shared" si="0"/>
        <v>0</v>
      </c>
      <c r="T24" s="107">
        <f t="shared" si="1"/>
        <v>0</v>
      </c>
      <c r="U24" s="27" t="str">
        <f t="shared" si="2"/>
        <v>3юн</v>
      </c>
      <c r="V24" s="25" t="e">
        <f>VLOOKUP($X24,УЧАСТНИКИ!$A$2:$L$1099,9,FALSE)</f>
        <v>#N/A</v>
      </c>
      <c r="W24" s="23" t="e">
        <f>VLOOKUP($X24,УЧАСТНИКИ!$A$2:$L$1099,10,FALSE)</f>
        <v>#N/A</v>
      </c>
    </row>
    <row r="25" spans="1:23" ht="13.2" customHeight="1" x14ac:dyDescent="0.25">
      <c r="A25" s="35" t="s">
        <v>75</v>
      </c>
      <c r="B25" s="23" t="e">
        <f>VLOOKUP($X25,УЧАСТНИКИ!$A$2:$L$1099,3,FALSE)</f>
        <v>#N/A</v>
      </c>
      <c r="C25" s="24" t="e">
        <f>VLOOKUP($X25,УЧАСТНИКИ!$A$2:$L$1099,4,FALSE)</f>
        <v>#N/A</v>
      </c>
      <c r="D25" s="24" t="e">
        <f>VLOOKUP($X25,УЧАСТНИКИ!$A$2:$L$1099,8,FALSE)</f>
        <v>#N/A</v>
      </c>
      <c r="E25" s="23" t="e">
        <f>VLOOKUP($X25,УЧАСТНИКИ!$A$2:$L$1099,5,FALSE)</f>
        <v>#N/A</v>
      </c>
      <c r="F25" s="24" t="e">
        <f>VLOOKUP($R25,УЧАСТНИКИ!$A$2:$L$1099,7,FALSE)</f>
        <v>#N/A</v>
      </c>
      <c r="G25" s="25" t="e">
        <f>VLOOKUP($X25,УЧАСТНИКИ!$A$2:$L$1099,11,FALSE)</f>
        <v>#N/A</v>
      </c>
      <c r="H25" s="26"/>
      <c r="I25" s="26"/>
      <c r="J25" s="26"/>
      <c r="K25" s="26"/>
      <c r="L25" s="26"/>
      <c r="M25" s="26"/>
      <c r="N25" s="106">
        <f t="shared" si="0"/>
        <v>0</v>
      </c>
      <c r="O25" s="106">
        <f t="shared" si="0"/>
        <v>0</v>
      </c>
      <c r="P25" s="106">
        <f t="shared" si="0"/>
        <v>0</v>
      </c>
      <c r="Q25" s="106">
        <f t="shared" si="0"/>
        <v>0</v>
      </c>
      <c r="R25" s="106">
        <f t="shared" si="0"/>
        <v>0</v>
      </c>
      <c r="S25" s="106">
        <f t="shared" si="0"/>
        <v>0</v>
      </c>
      <c r="T25" s="107">
        <f t="shared" si="1"/>
        <v>0</v>
      </c>
      <c r="U25" s="27" t="str">
        <f t="shared" si="2"/>
        <v>3юн</v>
      </c>
      <c r="V25" s="25" t="e">
        <f>VLOOKUP($X25,УЧАСТНИКИ!$A$2:$L$1099,9,FALSE)</f>
        <v>#N/A</v>
      </c>
      <c r="W25" s="23" t="e">
        <f>VLOOKUP($X25,УЧАСТНИКИ!$A$2:$L$1099,10,FALSE)</f>
        <v>#N/A</v>
      </c>
    </row>
    <row r="26" spans="1:23" ht="13.2" customHeight="1" x14ac:dyDescent="0.25">
      <c r="A26" s="35" t="s">
        <v>74</v>
      </c>
      <c r="B26" s="23" t="e">
        <f>VLOOKUP($X26,УЧАСТНИКИ!$A$2:$L$1099,3,FALSE)</f>
        <v>#N/A</v>
      </c>
      <c r="C26" s="24" t="e">
        <f>VLOOKUP($X26,УЧАСТНИКИ!$A$2:$L$1099,4,FALSE)</f>
        <v>#N/A</v>
      </c>
      <c r="D26" s="24" t="e">
        <f>VLOOKUP($X26,УЧАСТНИКИ!$A$2:$L$1099,8,FALSE)</f>
        <v>#N/A</v>
      </c>
      <c r="E26" s="23" t="e">
        <f>VLOOKUP($X26,УЧАСТНИКИ!$A$2:$L$1099,5,FALSE)</f>
        <v>#N/A</v>
      </c>
      <c r="F26" s="24" t="e">
        <f>VLOOKUP($R26,УЧАСТНИКИ!$A$2:$L$1099,7,FALSE)</f>
        <v>#N/A</v>
      </c>
      <c r="G26" s="25" t="e">
        <f>VLOOKUP($X26,УЧАСТНИКИ!$A$2:$L$1099,11,FALSE)</f>
        <v>#N/A</v>
      </c>
      <c r="H26" s="26"/>
      <c r="I26" s="26"/>
      <c r="J26" s="26"/>
      <c r="K26" s="26"/>
      <c r="L26" s="26"/>
      <c r="M26" s="26"/>
      <c r="N26" s="106">
        <f t="shared" si="0"/>
        <v>0</v>
      </c>
      <c r="O26" s="106">
        <f t="shared" si="0"/>
        <v>0</v>
      </c>
      <c r="P26" s="106">
        <f t="shared" si="0"/>
        <v>0</v>
      </c>
      <c r="Q26" s="106">
        <f t="shared" si="0"/>
        <v>0</v>
      </c>
      <c r="R26" s="106">
        <f t="shared" si="0"/>
        <v>0</v>
      </c>
      <c r="S26" s="106">
        <f t="shared" si="0"/>
        <v>0</v>
      </c>
      <c r="T26" s="107">
        <f t="shared" si="1"/>
        <v>0</v>
      </c>
      <c r="U26" s="27" t="str">
        <f t="shared" si="2"/>
        <v>3юн</v>
      </c>
      <c r="V26" s="25" t="e">
        <f>VLOOKUP($X26,УЧАСТНИКИ!$A$2:$L$1099,9,FALSE)</f>
        <v>#N/A</v>
      </c>
      <c r="W26" s="23" t="e">
        <f>VLOOKUP($X26,УЧАСТНИКИ!$A$2:$L$1099,10,FALSE)</f>
        <v>#N/A</v>
      </c>
    </row>
    <row r="27" spans="1:23" ht="13.2" customHeight="1" x14ac:dyDescent="0.25">
      <c r="A27" s="35" t="s">
        <v>73</v>
      </c>
      <c r="B27" s="23" t="e">
        <f>VLOOKUP($X27,УЧАСТНИКИ!$A$2:$L$1099,3,FALSE)</f>
        <v>#N/A</v>
      </c>
      <c r="C27" s="24" t="e">
        <f>VLOOKUP($X27,УЧАСТНИКИ!$A$2:$L$1099,4,FALSE)</f>
        <v>#N/A</v>
      </c>
      <c r="D27" s="24" t="e">
        <f>VLOOKUP($X27,УЧАСТНИКИ!$A$2:$L$1099,8,FALSE)</f>
        <v>#N/A</v>
      </c>
      <c r="E27" s="23" t="e">
        <f>VLOOKUP($X27,УЧАСТНИКИ!$A$2:$L$1099,5,FALSE)</f>
        <v>#N/A</v>
      </c>
      <c r="F27" s="24" t="e">
        <f>VLOOKUP($R27,УЧАСТНИКИ!$A$2:$L$1099,7,FALSE)</f>
        <v>#N/A</v>
      </c>
      <c r="G27" s="25" t="e">
        <f>VLOOKUP($X27,УЧАСТНИКИ!$A$2:$L$1099,11,FALSE)</f>
        <v>#N/A</v>
      </c>
      <c r="H27" s="26"/>
      <c r="I27" s="26"/>
      <c r="J27" s="26"/>
      <c r="K27" s="26"/>
      <c r="L27" s="26"/>
      <c r="M27" s="26"/>
      <c r="N27" s="106">
        <f t="shared" si="0"/>
        <v>0</v>
      </c>
      <c r="O27" s="106">
        <f t="shared" si="0"/>
        <v>0</v>
      </c>
      <c r="P27" s="106">
        <f t="shared" si="0"/>
        <v>0</v>
      </c>
      <c r="Q27" s="106">
        <f t="shared" si="0"/>
        <v>0</v>
      </c>
      <c r="R27" s="106">
        <f t="shared" si="0"/>
        <v>0</v>
      </c>
      <c r="S27" s="106">
        <f t="shared" si="0"/>
        <v>0</v>
      </c>
      <c r="T27" s="107">
        <f t="shared" si="1"/>
        <v>0</v>
      </c>
      <c r="U27" s="27" t="str">
        <f t="shared" si="2"/>
        <v>3юн</v>
      </c>
      <c r="V27" s="25" t="e">
        <f>VLOOKUP($X27,УЧАСТНИКИ!$A$2:$L$1099,9,FALSE)</f>
        <v>#N/A</v>
      </c>
      <c r="W27" s="23" t="e">
        <f>VLOOKUP($X27,УЧАСТНИКИ!$A$2:$L$1099,10,FALSE)</f>
        <v>#N/A</v>
      </c>
    </row>
    <row r="28" spans="1:23" ht="13.2" customHeight="1" x14ac:dyDescent="0.25">
      <c r="A28" s="35" t="s">
        <v>72</v>
      </c>
      <c r="B28" s="23" t="e">
        <f>VLOOKUP($X28,УЧАСТНИКИ!$A$2:$L$1099,3,FALSE)</f>
        <v>#N/A</v>
      </c>
      <c r="C28" s="24" t="e">
        <f>VLOOKUP($X28,УЧАСТНИКИ!$A$2:$L$1099,4,FALSE)</f>
        <v>#N/A</v>
      </c>
      <c r="D28" s="24" t="e">
        <f>VLOOKUP($X28,УЧАСТНИКИ!$A$2:$L$1099,8,FALSE)</f>
        <v>#N/A</v>
      </c>
      <c r="E28" s="23" t="e">
        <f>VLOOKUP($X28,УЧАСТНИКИ!$A$2:$L$1099,5,FALSE)</f>
        <v>#N/A</v>
      </c>
      <c r="F28" s="24" t="e">
        <f>VLOOKUP($R28,УЧАСТНИКИ!$A$2:$L$1099,7,FALSE)</f>
        <v>#N/A</v>
      </c>
      <c r="G28" s="25" t="e">
        <f>VLOOKUP($X28,УЧАСТНИКИ!$A$2:$L$1099,11,FALSE)</f>
        <v>#N/A</v>
      </c>
      <c r="H28" s="26"/>
      <c r="I28" s="26"/>
      <c r="J28" s="26"/>
      <c r="K28" s="26"/>
      <c r="L28" s="26"/>
      <c r="M28" s="26"/>
      <c r="N28" s="106">
        <f t="shared" si="0"/>
        <v>0</v>
      </c>
      <c r="O28" s="106">
        <f t="shared" si="0"/>
        <v>0</v>
      </c>
      <c r="P28" s="106">
        <f t="shared" si="0"/>
        <v>0</v>
      </c>
      <c r="Q28" s="106">
        <f t="shared" si="0"/>
        <v>0</v>
      </c>
      <c r="R28" s="106">
        <f t="shared" si="0"/>
        <v>0</v>
      </c>
      <c r="S28" s="106">
        <f t="shared" si="0"/>
        <v>0</v>
      </c>
      <c r="T28" s="107">
        <f t="shared" si="1"/>
        <v>0</v>
      </c>
      <c r="U28" s="27" t="str">
        <f t="shared" si="2"/>
        <v>3юн</v>
      </c>
      <c r="V28" s="25" t="e">
        <f>VLOOKUP($X28,УЧАСТНИКИ!$A$2:$L$1099,9,FALSE)</f>
        <v>#N/A</v>
      </c>
      <c r="W28" s="23" t="e">
        <f>VLOOKUP($X28,УЧАСТНИКИ!$A$2:$L$1099,10,FALSE)</f>
        <v>#N/A</v>
      </c>
    </row>
    <row r="29" spans="1:23" ht="13.2" customHeight="1" x14ac:dyDescent="0.25">
      <c r="A29" s="35" t="s">
        <v>79</v>
      </c>
      <c r="B29" s="23" t="e">
        <f>VLOOKUP($X29,УЧАСТНИКИ!$A$2:$L$1099,3,FALSE)</f>
        <v>#N/A</v>
      </c>
      <c r="C29" s="24" t="e">
        <f>VLOOKUP($X29,УЧАСТНИКИ!$A$2:$L$1099,4,FALSE)</f>
        <v>#N/A</v>
      </c>
      <c r="D29" s="24" t="e">
        <f>VLOOKUP($X29,УЧАСТНИКИ!$A$2:$L$1099,8,FALSE)</f>
        <v>#N/A</v>
      </c>
      <c r="E29" s="23" t="e">
        <f>VLOOKUP($X29,УЧАСТНИКИ!$A$2:$L$1099,5,FALSE)</f>
        <v>#N/A</v>
      </c>
      <c r="F29" s="24" t="e">
        <f>VLOOKUP($R29,УЧАСТНИКИ!$A$2:$L$1099,7,FALSE)</f>
        <v>#N/A</v>
      </c>
      <c r="G29" s="25" t="e">
        <f>VLOOKUP($X29,УЧАСТНИКИ!$A$2:$L$1099,11,FALSE)</f>
        <v>#N/A</v>
      </c>
      <c r="H29" s="26"/>
      <c r="I29" s="26"/>
      <c r="J29" s="26"/>
      <c r="K29" s="26"/>
      <c r="L29" s="26"/>
      <c r="M29" s="26"/>
      <c r="N29" s="106">
        <f t="shared" si="0"/>
        <v>0</v>
      </c>
      <c r="O29" s="106">
        <f t="shared" si="0"/>
        <v>0</v>
      </c>
      <c r="P29" s="106">
        <f t="shared" si="0"/>
        <v>0</v>
      </c>
      <c r="Q29" s="106">
        <f t="shared" si="0"/>
        <v>0</v>
      </c>
      <c r="R29" s="106">
        <f t="shared" si="0"/>
        <v>0</v>
      </c>
      <c r="S29" s="106">
        <f t="shared" si="0"/>
        <v>0</v>
      </c>
      <c r="T29" s="107">
        <f t="shared" si="1"/>
        <v>0</v>
      </c>
      <c r="U29" s="27" t="str">
        <f t="shared" si="2"/>
        <v>3юн</v>
      </c>
      <c r="V29" s="25" t="e">
        <f>VLOOKUP($X29,УЧАСТНИКИ!$A$2:$L$1099,9,FALSE)</f>
        <v>#N/A</v>
      </c>
      <c r="W29" s="23" t="e">
        <f>VLOOKUP($X29,УЧАСТНИКИ!$A$2:$L$1099,10,FALSE)</f>
        <v>#N/A</v>
      </c>
    </row>
    <row r="30" spans="1:23" ht="13.2" customHeight="1" x14ac:dyDescent="0.25">
      <c r="A30" s="35" t="s">
        <v>80</v>
      </c>
      <c r="B30" s="23" t="e">
        <f>VLOOKUP($X30,УЧАСТНИКИ!$A$2:$L$1099,3,FALSE)</f>
        <v>#N/A</v>
      </c>
      <c r="C30" s="24" t="e">
        <f>VLOOKUP($X30,УЧАСТНИКИ!$A$2:$L$1099,4,FALSE)</f>
        <v>#N/A</v>
      </c>
      <c r="D30" s="24" t="e">
        <f>VLOOKUP($X30,УЧАСТНИКИ!$A$2:$L$1099,8,FALSE)</f>
        <v>#N/A</v>
      </c>
      <c r="E30" s="23" t="e">
        <f>VLOOKUP($X30,УЧАСТНИКИ!$A$2:$L$1099,5,FALSE)</f>
        <v>#N/A</v>
      </c>
      <c r="F30" s="24" t="e">
        <f>VLOOKUP($R30,УЧАСТНИКИ!$A$2:$L$1099,7,FALSE)</f>
        <v>#N/A</v>
      </c>
      <c r="G30" s="25" t="e">
        <f>VLOOKUP($X30,УЧАСТНИКИ!$A$2:$L$1099,11,FALSE)</f>
        <v>#N/A</v>
      </c>
      <c r="H30" s="26"/>
      <c r="I30" s="26"/>
      <c r="J30" s="26"/>
      <c r="K30" s="26"/>
      <c r="L30" s="26"/>
      <c r="M30" s="26"/>
      <c r="N30" s="106">
        <f t="shared" ref="N30:S52" si="3">H30/100</f>
        <v>0</v>
      </c>
      <c r="O30" s="106">
        <f t="shared" si="3"/>
        <v>0</v>
      </c>
      <c r="P30" s="106">
        <f t="shared" si="3"/>
        <v>0</v>
      </c>
      <c r="Q30" s="106">
        <f t="shared" si="3"/>
        <v>0</v>
      </c>
      <c r="R30" s="106">
        <f t="shared" si="3"/>
        <v>0</v>
      </c>
      <c r="S30" s="106">
        <f t="shared" si="3"/>
        <v>0</v>
      </c>
      <c r="T30" s="107">
        <f t="shared" si="1"/>
        <v>0</v>
      </c>
      <c r="U30" s="27" t="str">
        <f t="shared" si="2"/>
        <v>3юн</v>
      </c>
      <c r="V30" s="25" t="e">
        <f>VLOOKUP($X30,УЧАСТНИКИ!$A$2:$L$1099,9,FALSE)</f>
        <v>#N/A</v>
      </c>
      <c r="W30" s="23" t="e">
        <f>VLOOKUP($X30,УЧАСТНИКИ!$A$2:$L$1099,10,FALSE)</f>
        <v>#N/A</v>
      </c>
    </row>
    <row r="31" spans="1:23" ht="13.2" customHeight="1" x14ac:dyDescent="0.25">
      <c r="A31" s="35" t="s">
        <v>81</v>
      </c>
      <c r="B31" s="23" t="e">
        <f>VLOOKUP($X31,УЧАСТНИКИ!$A$2:$L$1099,3,FALSE)</f>
        <v>#N/A</v>
      </c>
      <c r="C31" s="24" t="e">
        <f>VLOOKUP($X31,УЧАСТНИКИ!$A$2:$L$1099,4,FALSE)</f>
        <v>#N/A</v>
      </c>
      <c r="D31" s="24" t="e">
        <f>VLOOKUP($X31,УЧАСТНИКИ!$A$2:$L$1099,8,FALSE)</f>
        <v>#N/A</v>
      </c>
      <c r="E31" s="23" t="e">
        <f>VLOOKUP($X31,УЧАСТНИКИ!$A$2:$L$1099,5,FALSE)</f>
        <v>#N/A</v>
      </c>
      <c r="F31" s="24" t="e">
        <f>VLOOKUP($R31,УЧАСТНИКИ!$A$2:$L$1099,7,FALSE)</f>
        <v>#N/A</v>
      </c>
      <c r="G31" s="25" t="e">
        <f>VLOOKUP($X31,УЧАСТНИКИ!$A$2:$L$1099,11,FALSE)</f>
        <v>#N/A</v>
      </c>
      <c r="H31" s="26"/>
      <c r="I31" s="26"/>
      <c r="J31" s="26"/>
      <c r="K31" s="26"/>
      <c r="L31" s="26"/>
      <c r="M31" s="26"/>
      <c r="N31" s="106">
        <f t="shared" si="3"/>
        <v>0</v>
      </c>
      <c r="O31" s="106">
        <f t="shared" si="3"/>
        <v>0</v>
      </c>
      <c r="P31" s="106">
        <f t="shared" si="3"/>
        <v>0</v>
      </c>
      <c r="Q31" s="106">
        <f t="shared" si="3"/>
        <v>0</v>
      </c>
      <c r="R31" s="106">
        <f t="shared" si="3"/>
        <v>0</v>
      </c>
      <c r="S31" s="106">
        <f t="shared" si="3"/>
        <v>0</v>
      </c>
      <c r="T31" s="107">
        <f t="shared" si="1"/>
        <v>0</v>
      </c>
      <c r="U31" s="27" t="str">
        <f t="shared" si="2"/>
        <v>3юн</v>
      </c>
      <c r="V31" s="25" t="e">
        <f>VLOOKUP($X31,УЧАСТНИКИ!$A$2:$L$1099,9,FALSE)</f>
        <v>#N/A</v>
      </c>
      <c r="W31" s="23" t="e">
        <f>VLOOKUP($X31,УЧАСТНИКИ!$A$2:$L$1099,10,FALSE)</f>
        <v>#N/A</v>
      </c>
    </row>
    <row r="32" spans="1:23" ht="13.2" customHeight="1" x14ac:dyDescent="0.25">
      <c r="A32" s="35" t="s">
        <v>82</v>
      </c>
      <c r="B32" s="23" t="e">
        <f>VLOOKUP($X32,УЧАСТНИКИ!$A$2:$L$1099,3,FALSE)</f>
        <v>#N/A</v>
      </c>
      <c r="C32" s="24" t="e">
        <f>VLOOKUP($X32,УЧАСТНИКИ!$A$2:$L$1099,4,FALSE)</f>
        <v>#N/A</v>
      </c>
      <c r="D32" s="24" t="e">
        <f>VLOOKUP($X32,УЧАСТНИКИ!$A$2:$L$1099,8,FALSE)</f>
        <v>#N/A</v>
      </c>
      <c r="E32" s="23" t="e">
        <f>VLOOKUP($X32,УЧАСТНИКИ!$A$2:$L$1099,5,FALSE)</f>
        <v>#N/A</v>
      </c>
      <c r="F32" s="24" t="e">
        <f>VLOOKUP($R32,УЧАСТНИКИ!$A$2:$L$1099,7,FALSE)</f>
        <v>#N/A</v>
      </c>
      <c r="G32" s="25" t="e">
        <f>VLOOKUP($X32,УЧАСТНИКИ!$A$2:$L$1099,11,FALSE)</f>
        <v>#N/A</v>
      </c>
      <c r="H32" s="26"/>
      <c r="I32" s="26"/>
      <c r="J32" s="26"/>
      <c r="K32" s="26"/>
      <c r="L32" s="26"/>
      <c r="M32" s="26"/>
      <c r="N32" s="106">
        <f t="shared" si="3"/>
        <v>0</v>
      </c>
      <c r="O32" s="106">
        <f t="shared" si="3"/>
        <v>0</v>
      </c>
      <c r="P32" s="106">
        <f t="shared" si="3"/>
        <v>0</v>
      </c>
      <c r="Q32" s="106">
        <f t="shared" si="3"/>
        <v>0</v>
      </c>
      <c r="R32" s="106">
        <f t="shared" si="3"/>
        <v>0</v>
      </c>
      <c r="S32" s="106">
        <f t="shared" si="3"/>
        <v>0</v>
      </c>
      <c r="T32" s="107">
        <f t="shared" si="1"/>
        <v>0</v>
      </c>
      <c r="U32" s="27" t="str">
        <f t="shared" si="2"/>
        <v>3юн</v>
      </c>
      <c r="V32" s="25" t="e">
        <f>VLOOKUP($X32,УЧАСТНИКИ!$A$2:$L$1099,9,FALSE)</f>
        <v>#N/A</v>
      </c>
      <c r="W32" s="23" t="e">
        <f>VLOOKUP($X32,УЧАСТНИКИ!$A$2:$L$1099,10,FALSE)</f>
        <v>#N/A</v>
      </c>
    </row>
    <row r="33" spans="1:42" ht="13.2" customHeight="1" x14ac:dyDescent="0.25">
      <c r="A33" s="35" t="s">
        <v>83</v>
      </c>
      <c r="B33" s="23" t="e">
        <f>VLOOKUP($X33,УЧАСТНИКИ!$A$2:$L$1099,3,FALSE)</f>
        <v>#N/A</v>
      </c>
      <c r="C33" s="24" t="e">
        <f>VLOOKUP($X33,УЧАСТНИКИ!$A$2:$L$1099,4,FALSE)</f>
        <v>#N/A</v>
      </c>
      <c r="D33" s="24" t="e">
        <f>VLOOKUP($X33,УЧАСТНИКИ!$A$2:$L$1099,8,FALSE)</f>
        <v>#N/A</v>
      </c>
      <c r="E33" s="23" t="e">
        <f>VLOOKUP($X33,УЧАСТНИКИ!$A$2:$L$1099,5,FALSE)</f>
        <v>#N/A</v>
      </c>
      <c r="F33" s="24" t="e">
        <f>VLOOKUP($R33,УЧАСТНИКИ!$A$2:$L$1099,7,FALSE)</f>
        <v>#N/A</v>
      </c>
      <c r="G33" s="25" t="e">
        <f>VLOOKUP($X33,УЧАСТНИКИ!$A$2:$L$1099,11,FALSE)</f>
        <v>#N/A</v>
      </c>
      <c r="H33" s="26"/>
      <c r="I33" s="26"/>
      <c r="J33" s="26"/>
      <c r="K33" s="26"/>
      <c r="L33" s="26"/>
      <c r="M33" s="26"/>
      <c r="N33" s="106">
        <f t="shared" si="3"/>
        <v>0</v>
      </c>
      <c r="O33" s="106">
        <f t="shared" si="3"/>
        <v>0</v>
      </c>
      <c r="P33" s="106">
        <f t="shared" si="3"/>
        <v>0</v>
      </c>
      <c r="Q33" s="106">
        <f t="shared" si="3"/>
        <v>0</v>
      </c>
      <c r="R33" s="106">
        <f t="shared" si="3"/>
        <v>0</v>
      </c>
      <c r="S33" s="106">
        <f t="shared" si="3"/>
        <v>0</v>
      </c>
      <c r="T33" s="107">
        <f t="shared" si="1"/>
        <v>0</v>
      </c>
      <c r="U33" s="27" t="str">
        <f t="shared" si="2"/>
        <v>3юн</v>
      </c>
      <c r="V33" s="25" t="e">
        <f>VLOOKUP($X33,УЧАСТНИКИ!$A$2:$L$1099,9,FALSE)</f>
        <v>#N/A</v>
      </c>
      <c r="W33" s="23" t="e">
        <f>VLOOKUP($X33,УЧАСТНИКИ!$A$2:$L$1099,10,FALSE)</f>
        <v>#N/A</v>
      </c>
    </row>
    <row r="34" spans="1:42" ht="13.2" customHeight="1" x14ac:dyDescent="0.25">
      <c r="A34" s="35" t="s">
        <v>84</v>
      </c>
      <c r="B34" s="23" t="e">
        <f>VLOOKUP($X34,УЧАСТНИКИ!$A$2:$L$1099,3,FALSE)</f>
        <v>#N/A</v>
      </c>
      <c r="C34" s="24" t="e">
        <f>VLOOKUP($X34,УЧАСТНИКИ!$A$2:$L$1099,4,FALSE)</f>
        <v>#N/A</v>
      </c>
      <c r="D34" s="24" t="e">
        <f>VLOOKUP($X34,УЧАСТНИКИ!$A$2:$L$1099,8,FALSE)</f>
        <v>#N/A</v>
      </c>
      <c r="E34" s="23" t="e">
        <f>VLOOKUP($X34,УЧАСТНИКИ!$A$2:$L$1099,5,FALSE)</f>
        <v>#N/A</v>
      </c>
      <c r="F34" s="24" t="e">
        <f>VLOOKUP($R34,УЧАСТНИКИ!$A$2:$L$1099,7,FALSE)</f>
        <v>#N/A</v>
      </c>
      <c r="G34" s="25" t="e">
        <f>VLOOKUP($X34,УЧАСТНИКИ!$A$2:$L$1099,11,FALSE)</f>
        <v>#N/A</v>
      </c>
      <c r="H34" s="26"/>
      <c r="I34" s="26"/>
      <c r="J34" s="26"/>
      <c r="K34" s="26"/>
      <c r="L34" s="26"/>
      <c r="M34" s="26"/>
      <c r="N34" s="106">
        <f t="shared" si="3"/>
        <v>0</v>
      </c>
      <c r="O34" s="106">
        <f t="shared" si="3"/>
        <v>0</v>
      </c>
      <c r="P34" s="106">
        <f t="shared" si="3"/>
        <v>0</v>
      </c>
      <c r="Q34" s="106">
        <f t="shared" si="3"/>
        <v>0</v>
      </c>
      <c r="R34" s="106">
        <f t="shared" si="3"/>
        <v>0</v>
      </c>
      <c r="S34" s="106">
        <f t="shared" si="3"/>
        <v>0</v>
      </c>
      <c r="T34" s="107">
        <f t="shared" si="1"/>
        <v>0</v>
      </c>
      <c r="U34" s="27" t="str">
        <f t="shared" si="2"/>
        <v>3юн</v>
      </c>
      <c r="V34" s="25" t="e">
        <f>VLOOKUP($X34,УЧАСТНИКИ!$A$2:$L$1099,9,FALSE)</f>
        <v>#N/A</v>
      </c>
      <c r="W34" s="23" t="e">
        <f>VLOOKUP($X34,УЧАСТНИКИ!$A$2:$L$1099,10,FALSE)</f>
        <v>#N/A</v>
      </c>
    </row>
    <row r="35" spans="1:42" ht="13.2" customHeight="1" x14ac:dyDescent="0.25">
      <c r="A35" s="35" t="s">
        <v>28</v>
      </c>
      <c r="B35" s="23" t="e">
        <f>VLOOKUP($X35,УЧАСТНИКИ!$A$2:$L$1099,3,FALSE)</f>
        <v>#N/A</v>
      </c>
      <c r="C35" s="24" t="e">
        <f>VLOOKUP($X35,УЧАСТНИКИ!$A$2:$L$1099,4,FALSE)</f>
        <v>#N/A</v>
      </c>
      <c r="D35" s="24" t="e">
        <f>VLOOKUP($X35,УЧАСТНИКИ!$A$2:$L$1099,8,FALSE)</f>
        <v>#N/A</v>
      </c>
      <c r="E35" s="23" t="e">
        <f>VLOOKUP($X35,УЧАСТНИКИ!$A$2:$L$1099,5,FALSE)</f>
        <v>#N/A</v>
      </c>
      <c r="F35" s="24" t="e">
        <f>VLOOKUP($R35,УЧАСТНИКИ!$A$2:$L$1099,7,FALSE)</f>
        <v>#N/A</v>
      </c>
      <c r="G35" s="25" t="e">
        <f>VLOOKUP($X35,УЧАСТНИКИ!$A$2:$L$1099,11,FALSE)</f>
        <v>#N/A</v>
      </c>
      <c r="H35" s="26"/>
      <c r="I35" s="26"/>
      <c r="J35" s="26"/>
      <c r="K35" s="26"/>
      <c r="L35" s="26"/>
      <c r="M35" s="26"/>
      <c r="N35" s="106">
        <f t="shared" si="3"/>
        <v>0</v>
      </c>
      <c r="O35" s="106">
        <f t="shared" si="3"/>
        <v>0</v>
      </c>
      <c r="P35" s="106">
        <f t="shared" si="3"/>
        <v>0</v>
      </c>
      <c r="Q35" s="106">
        <f t="shared" si="3"/>
        <v>0</v>
      </c>
      <c r="R35" s="106">
        <f t="shared" si="3"/>
        <v>0</v>
      </c>
      <c r="S35" s="106">
        <f t="shared" si="3"/>
        <v>0</v>
      </c>
      <c r="T35" s="107">
        <f t="shared" si="1"/>
        <v>0</v>
      </c>
      <c r="U35" s="27" t="str">
        <f t="shared" si="2"/>
        <v>3юн</v>
      </c>
      <c r="V35" s="25" t="e">
        <f>VLOOKUP($X35,УЧАСТНИКИ!$A$2:$L$1099,9,FALSE)</f>
        <v>#N/A</v>
      </c>
      <c r="W35" s="23" t="e">
        <f>VLOOKUP($X35,УЧАСТНИКИ!$A$2:$L$1099,10,FALSE)</f>
        <v>#N/A</v>
      </c>
    </row>
    <row r="36" spans="1:42" ht="13.2" customHeight="1" x14ac:dyDescent="0.25">
      <c r="A36" s="35" t="s">
        <v>122</v>
      </c>
      <c r="B36" s="23" t="e">
        <f>VLOOKUP($X36,УЧАСТНИКИ!$A$2:$L$1099,3,FALSE)</f>
        <v>#N/A</v>
      </c>
      <c r="C36" s="24" t="e">
        <f>VLOOKUP($X36,УЧАСТНИКИ!$A$2:$L$1099,4,FALSE)</f>
        <v>#N/A</v>
      </c>
      <c r="D36" s="24" t="e">
        <f>VLOOKUP($X36,УЧАСТНИКИ!$A$2:$L$1099,8,FALSE)</f>
        <v>#N/A</v>
      </c>
      <c r="E36" s="23" t="e">
        <f>VLOOKUP($X36,УЧАСТНИКИ!$A$2:$L$1099,5,FALSE)</f>
        <v>#N/A</v>
      </c>
      <c r="F36" s="24" t="e">
        <f>VLOOKUP($R36,УЧАСТНИКИ!$A$2:$L$1099,7,FALSE)</f>
        <v>#N/A</v>
      </c>
      <c r="G36" s="25" t="e">
        <f>VLOOKUP($X36,УЧАСТНИКИ!$A$2:$L$1099,11,FALSE)</f>
        <v>#N/A</v>
      </c>
      <c r="H36" s="26"/>
      <c r="I36" s="26"/>
      <c r="J36" s="26"/>
      <c r="K36" s="26"/>
      <c r="L36" s="26"/>
      <c r="M36" s="26"/>
      <c r="N36" s="106">
        <f t="shared" si="3"/>
        <v>0</v>
      </c>
      <c r="O36" s="106">
        <f t="shared" si="3"/>
        <v>0</v>
      </c>
      <c r="P36" s="106">
        <f t="shared" si="3"/>
        <v>0</v>
      </c>
      <c r="Q36" s="106">
        <f t="shared" si="3"/>
        <v>0</v>
      </c>
      <c r="R36" s="106">
        <f t="shared" si="3"/>
        <v>0</v>
      </c>
      <c r="S36" s="106">
        <f t="shared" si="3"/>
        <v>0</v>
      </c>
      <c r="T36" s="107">
        <f t="shared" si="1"/>
        <v>0</v>
      </c>
      <c r="U36" s="27" t="str">
        <f t="shared" si="2"/>
        <v>3юн</v>
      </c>
      <c r="V36" s="25" t="e">
        <f>VLOOKUP($X36,УЧАСТНИКИ!$A$2:$L$1099,9,FALSE)</f>
        <v>#N/A</v>
      </c>
      <c r="W36" s="23" t="e">
        <f>VLOOKUP($X36,УЧАСТНИКИ!$A$2:$L$1099,10,FALSE)</f>
        <v>#N/A</v>
      </c>
    </row>
    <row r="37" spans="1:42" ht="13.2" customHeight="1" x14ac:dyDescent="0.25">
      <c r="A37" s="35" t="s">
        <v>123</v>
      </c>
      <c r="B37" s="23" t="e">
        <f>VLOOKUP($X37,УЧАСТНИКИ!$A$2:$L$1099,3,FALSE)</f>
        <v>#N/A</v>
      </c>
      <c r="C37" s="24" t="e">
        <f>VLOOKUP($X37,УЧАСТНИКИ!$A$2:$L$1099,4,FALSE)</f>
        <v>#N/A</v>
      </c>
      <c r="D37" s="24" t="e">
        <f>VLOOKUP($X37,УЧАСТНИКИ!$A$2:$L$1099,8,FALSE)</f>
        <v>#N/A</v>
      </c>
      <c r="E37" s="23" t="e">
        <f>VLOOKUP($X37,УЧАСТНИКИ!$A$2:$L$1099,5,FALSE)</f>
        <v>#N/A</v>
      </c>
      <c r="F37" s="24" t="e">
        <f>VLOOKUP($R37,УЧАСТНИКИ!$A$2:$L$1099,7,FALSE)</f>
        <v>#N/A</v>
      </c>
      <c r="G37" s="25" t="e">
        <f>VLOOKUP($X37,УЧАСТНИКИ!$A$2:$L$1099,11,FALSE)</f>
        <v>#N/A</v>
      </c>
      <c r="H37" s="26"/>
      <c r="I37" s="26"/>
      <c r="J37" s="26"/>
      <c r="K37" s="26"/>
      <c r="L37" s="26"/>
      <c r="M37" s="26"/>
      <c r="N37" s="106">
        <f t="shared" si="3"/>
        <v>0</v>
      </c>
      <c r="O37" s="106">
        <f t="shared" si="3"/>
        <v>0</v>
      </c>
      <c r="P37" s="106">
        <f t="shared" si="3"/>
        <v>0</v>
      </c>
      <c r="Q37" s="106">
        <f t="shared" si="3"/>
        <v>0</v>
      </c>
      <c r="R37" s="106">
        <f t="shared" si="3"/>
        <v>0</v>
      </c>
      <c r="S37" s="106">
        <f t="shared" si="3"/>
        <v>0</v>
      </c>
      <c r="T37" s="107">
        <f t="shared" si="1"/>
        <v>0</v>
      </c>
      <c r="U37" s="27" t="str">
        <f t="shared" si="2"/>
        <v>3юн</v>
      </c>
      <c r="V37" s="25" t="e">
        <f>VLOOKUP($X37,УЧАСТНИКИ!$A$2:$L$1099,9,FALSE)</f>
        <v>#N/A</v>
      </c>
      <c r="W37" s="23" t="e">
        <f>VLOOKUP($X37,УЧАСТНИКИ!$A$2:$L$1099,10,FALSE)</f>
        <v>#N/A</v>
      </c>
      <c r="X37" s="28"/>
      <c r="Y37" s="28"/>
      <c r="Z37" s="28"/>
      <c r="AA37" s="126"/>
      <c r="AB37" s="126"/>
      <c r="AC37" s="360"/>
      <c r="AD37" s="360"/>
      <c r="AE37" s="360"/>
      <c r="AF37" s="126"/>
      <c r="AG37" s="28"/>
      <c r="AH37" s="28"/>
      <c r="AI37" s="28"/>
      <c r="AJ37" s="28"/>
      <c r="AK37" s="28"/>
      <c r="AL37" s="28"/>
      <c r="AM37" s="28"/>
      <c r="AN37" s="28"/>
      <c r="AO37" s="28"/>
      <c r="AP37" s="28"/>
    </row>
    <row r="38" spans="1:42" s="109" customFormat="1" ht="13.2" customHeight="1" x14ac:dyDescent="0.25">
      <c r="A38" s="35" t="s">
        <v>124</v>
      </c>
      <c r="B38" s="23" t="e">
        <f>VLOOKUP($X38,УЧАСТНИКИ!$A$2:$L$1099,3,FALSE)</f>
        <v>#N/A</v>
      </c>
      <c r="C38" s="24" t="e">
        <f>VLOOKUP($X38,УЧАСТНИКИ!$A$2:$L$1099,4,FALSE)</f>
        <v>#N/A</v>
      </c>
      <c r="D38" s="24" t="e">
        <f>VLOOKUP($X38,УЧАСТНИКИ!$A$2:$L$1099,8,FALSE)</f>
        <v>#N/A</v>
      </c>
      <c r="E38" s="23" t="e">
        <f>VLOOKUP($X38,УЧАСТНИКИ!$A$2:$L$1099,5,FALSE)</f>
        <v>#N/A</v>
      </c>
      <c r="F38" s="24" t="e">
        <f>VLOOKUP($R38,УЧАСТНИКИ!$A$2:$L$1099,7,FALSE)</f>
        <v>#N/A</v>
      </c>
      <c r="G38" s="25" t="e">
        <f>VLOOKUP($X38,УЧАСТНИКИ!$A$2:$L$1099,11,FALSE)</f>
        <v>#N/A</v>
      </c>
      <c r="H38" s="26"/>
      <c r="I38" s="26"/>
      <c r="J38" s="26"/>
      <c r="K38" s="26"/>
      <c r="L38" s="26"/>
      <c r="M38" s="26"/>
      <c r="N38" s="106">
        <f t="shared" si="3"/>
        <v>0</v>
      </c>
      <c r="O38" s="106">
        <f t="shared" si="3"/>
        <v>0</v>
      </c>
      <c r="P38" s="106">
        <f t="shared" si="3"/>
        <v>0</v>
      </c>
      <c r="Q38" s="106">
        <f t="shared" si="3"/>
        <v>0</v>
      </c>
      <c r="R38" s="106">
        <f t="shared" si="3"/>
        <v>0</v>
      </c>
      <c r="S38" s="106">
        <f t="shared" si="3"/>
        <v>0</v>
      </c>
      <c r="T38" s="107">
        <f t="shared" si="1"/>
        <v>0</v>
      </c>
      <c r="U38" s="27" t="str">
        <f t="shared" si="2"/>
        <v>3юн</v>
      </c>
      <c r="V38" s="25" t="e">
        <f>VLOOKUP($X38,УЧАСТНИКИ!$A$2:$L$1099,9,FALSE)</f>
        <v>#N/A</v>
      </c>
      <c r="W38" s="23" t="e">
        <f>VLOOKUP($X38,УЧАСТНИКИ!$A$2:$L$1099,10,FALSE)</f>
        <v>#N/A</v>
      </c>
      <c r="Y38" s="111"/>
      <c r="Z38" s="110"/>
      <c r="AA38" s="111"/>
      <c r="AB38" s="111"/>
      <c r="AC38" s="111"/>
      <c r="AD38" s="111"/>
      <c r="AE38" s="111"/>
      <c r="AF38" s="111"/>
      <c r="AG38" s="111"/>
      <c r="AH38" s="112"/>
      <c r="AI38" s="111"/>
      <c r="AJ38" s="111"/>
      <c r="AK38" s="113"/>
    </row>
    <row r="39" spans="1:42" s="109" customFormat="1" ht="13.2" customHeight="1" x14ac:dyDescent="0.25">
      <c r="A39" s="35" t="s">
        <v>125</v>
      </c>
      <c r="B39" s="23" t="e">
        <f>VLOOKUP($X39,УЧАСТНИКИ!$A$2:$L$1099,3,FALSE)</f>
        <v>#N/A</v>
      </c>
      <c r="C39" s="24" t="e">
        <f>VLOOKUP($X39,УЧАСТНИКИ!$A$2:$L$1099,4,FALSE)</f>
        <v>#N/A</v>
      </c>
      <c r="D39" s="24" t="e">
        <f>VLOOKUP($X39,УЧАСТНИКИ!$A$2:$L$1099,8,FALSE)</f>
        <v>#N/A</v>
      </c>
      <c r="E39" s="23" t="e">
        <f>VLOOKUP($X39,УЧАСТНИКИ!$A$2:$L$1099,5,FALSE)</f>
        <v>#N/A</v>
      </c>
      <c r="F39" s="24" t="e">
        <f>VLOOKUP($R39,УЧАСТНИКИ!$A$2:$L$1099,7,FALSE)</f>
        <v>#N/A</v>
      </c>
      <c r="G39" s="25" t="e">
        <f>VLOOKUP($X39,УЧАСТНИКИ!$A$2:$L$1099,11,FALSE)</f>
        <v>#N/A</v>
      </c>
      <c r="H39" s="26"/>
      <c r="I39" s="26"/>
      <c r="J39" s="26"/>
      <c r="K39" s="26"/>
      <c r="L39" s="26"/>
      <c r="M39" s="26"/>
      <c r="N39" s="106">
        <f t="shared" si="3"/>
        <v>0</v>
      </c>
      <c r="O39" s="106">
        <f t="shared" si="3"/>
        <v>0</v>
      </c>
      <c r="P39" s="106">
        <f t="shared" si="3"/>
        <v>0</v>
      </c>
      <c r="Q39" s="106">
        <f t="shared" si="3"/>
        <v>0</v>
      </c>
      <c r="R39" s="106">
        <f t="shared" si="3"/>
        <v>0</v>
      </c>
      <c r="S39" s="106">
        <f t="shared" si="3"/>
        <v>0</v>
      </c>
      <c r="T39" s="107">
        <f t="shared" si="1"/>
        <v>0</v>
      </c>
      <c r="U39" s="27" t="str">
        <f t="shared" si="2"/>
        <v>3юн</v>
      </c>
      <c r="V39" s="25" t="e">
        <f>VLOOKUP($X39,УЧАСТНИКИ!$A$2:$L$1099,9,FALSE)</f>
        <v>#N/A</v>
      </c>
      <c r="W39" s="23" t="e">
        <f>VLOOKUP($X39,УЧАСТНИКИ!$A$2:$L$1099,10,FALSE)</f>
        <v>#N/A</v>
      </c>
      <c r="X39" s="114"/>
      <c r="Y39" s="111"/>
      <c r="Z39" s="110"/>
      <c r="AA39" s="111"/>
      <c r="AB39" s="111"/>
      <c r="AC39" s="111"/>
      <c r="AD39" s="111"/>
      <c r="AE39" s="111"/>
      <c r="AF39" s="111"/>
      <c r="AG39" s="111"/>
      <c r="AH39" s="112"/>
      <c r="AI39" s="111"/>
      <c r="AJ39" s="111"/>
      <c r="AK39" s="113"/>
    </row>
    <row r="40" spans="1:42" s="109" customFormat="1" ht="13.2" customHeight="1" x14ac:dyDescent="0.25">
      <c r="A40" s="35" t="s">
        <v>126</v>
      </c>
      <c r="B40" s="23" t="e">
        <f>VLOOKUP($X40,УЧАСТНИКИ!$A$2:$L$1099,3,FALSE)</f>
        <v>#N/A</v>
      </c>
      <c r="C40" s="24" t="e">
        <f>VLOOKUP($X40,УЧАСТНИКИ!$A$2:$L$1099,4,FALSE)</f>
        <v>#N/A</v>
      </c>
      <c r="D40" s="24" t="e">
        <f>VLOOKUP($X40,УЧАСТНИКИ!$A$2:$L$1099,8,FALSE)</f>
        <v>#N/A</v>
      </c>
      <c r="E40" s="23" t="e">
        <f>VLOOKUP($X40,УЧАСТНИКИ!$A$2:$L$1099,5,FALSE)</f>
        <v>#N/A</v>
      </c>
      <c r="F40" s="24" t="e">
        <f>VLOOKUP($R40,УЧАСТНИКИ!$A$2:$L$1099,7,FALSE)</f>
        <v>#N/A</v>
      </c>
      <c r="G40" s="25" t="e">
        <f>VLOOKUP($X40,УЧАСТНИКИ!$A$2:$L$1099,11,FALSE)</f>
        <v>#N/A</v>
      </c>
      <c r="H40" s="26"/>
      <c r="I40" s="26"/>
      <c r="J40" s="26"/>
      <c r="K40" s="26"/>
      <c r="L40" s="26"/>
      <c r="M40" s="26"/>
      <c r="N40" s="106">
        <f t="shared" si="3"/>
        <v>0</v>
      </c>
      <c r="O40" s="106">
        <f t="shared" si="3"/>
        <v>0</v>
      </c>
      <c r="P40" s="106">
        <f t="shared" si="3"/>
        <v>0</v>
      </c>
      <c r="Q40" s="106">
        <f t="shared" si="3"/>
        <v>0</v>
      </c>
      <c r="R40" s="106">
        <f t="shared" si="3"/>
        <v>0</v>
      </c>
      <c r="S40" s="106">
        <f t="shared" si="3"/>
        <v>0</v>
      </c>
      <c r="T40" s="107">
        <f t="shared" si="1"/>
        <v>0</v>
      </c>
      <c r="U40" s="27" t="str">
        <f t="shared" si="2"/>
        <v>3юн</v>
      </c>
      <c r="V40" s="25" t="e">
        <f>VLOOKUP($X40,УЧАСТНИКИ!$A$2:$L$1099,9,FALSE)</f>
        <v>#N/A</v>
      </c>
      <c r="W40" s="23" t="e">
        <f>VLOOKUP($X40,УЧАСТНИКИ!$A$2:$L$1099,10,FALSE)</f>
        <v>#N/A</v>
      </c>
      <c r="Y40" s="111"/>
      <c r="Z40" s="110"/>
      <c r="AA40" s="111"/>
      <c r="AB40" s="111"/>
      <c r="AC40" s="111"/>
      <c r="AD40" s="111"/>
      <c r="AE40" s="111"/>
      <c r="AF40" s="111"/>
      <c r="AG40" s="111"/>
      <c r="AH40" s="112"/>
      <c r="AI40" s="111"/>
      <c r="AJ40" s="111"/>
      <c r="AK40" s="113"/>
    </row>
    <row r="41" spans="1:42" s="109" customFormat="1" ht="13.2" customHeight="1" x14ac:dyDescent="0.25">
      <c r="A41" s="35" t="s">
        <v>127</v>
      </c>
      <c r="B41" s="23" t="e">
        <f>VLOOKUP($X41,УЧАСТНИКИ!$A$2:$L$1099,3,FALSE)</f>
        <v>#N/A</v>
      </c>
      <c r="C41" s="24" t="e">
        <f>VLOOKUP($X41,УЧАСТНИКИ!$A$2:$L$1099,4,FALSE)</f>
        <v>#N/A</v>
      </c>
      <c r="D41" s="24" t="e">
        <f>VLOOKUP($X41,УЧАСТНИКИ!$A$2:$L$1099,8,FALSE)</f>
        <v>#N/A</v>
      </c>
      <c r="E41" s="23" t="e">
        <f>VLOOKUP($X41,УЧАСТНИКИ!$A$2:$L$1099,5,FALSE)</f>
        <v>#N/A</v>
      </c>
      <c r="F41" s="24" t="e">
        <f>VLOOKUP($R41,УЧАСТНИКИ!$A$2:$L$1099,7,FALSE)</f>
        <v>#N/A</v>
      </c>
      <c r="G41" s="25" t="e">
        <f>VLOOKUP($X41,УЧАСТНИКИ!$A$2:$L$1099,11,FALSE)</f>
        <v>#N/A</v>
      </c>
      <c r="H41" s="26"/>
      <c r="I41" s="26"/>
      <c r="J41" s="26"/>
      <c r="K41" s="26"/>
      <c r="L41" s="26"/>
      <c r="M41" s="26"/>
      <c r="N41" s="106">
        <f t="shared" si="3"/>
        <v>0</v>
      </c>
      <c r="O41" s="106">
        <f t="shared" si="3"/>
        <v>0</v>
      </c>
      <c r="P41" s="106">
        <f t="shared" si="3"/>
        <v>0</v>
      </c>
      <c r="Q41" s="106">
        <f t="shared" si="3"/>
        <v>0</v>
      </c>
      <c r="R41" s="106">
        <f t="shared" si="3"/>
        <v>0</v>
      </c>
      <c r="S41" s="106">
        <f t="shared" si="3"/>
        <v>0</v>
      </c>
      <c r="T41" s="107">
        <f t="shared" si="1"/>
        <v>0</v>
      </c>
      <c r="U41" s="27" t="str">
        <f t="shared" si="2"/>
        <v>3юн</v>
      </c>
      <c r="V41" s="25" t="e">
        <f>VLOOKUP($X41,УЧАСТНИКИ!$A$2:$L$1099,9,FALSE)</f>
        <v>#N/A</v>
      </c>
      <c r="W41" s="23" t="e">
        <f>VLOOKUP($X41,УЧАСТНИКИ!$A$2:$L$1099,10,FALSE)</f>
        <v>#N/A</v>
      </c>
      <c r="X41" s="114"/>
      <c r="Y41" s="111"/>
      <c r="Z41" s="110"/>
      <c r="AA41" s="111"/>
      <c r="AB41" s="111"/>
      <c r="AC41" s="111"/>
      <c r="AD41" s="111"/>
      <c r="AE41" s="111"/>
      <c r="AF41" s="111"/>
      <c r="AG41" s="111"/>
      <c r="AH41" s="112"/>
      <c r="AI41" s="111"/>
      <c r="AJ41" s="111"/>
      <c r="AK41" s="113"/>
    </row>
    <row r="42" spans="1:42" s="109" customFormat="1" ht="13.2" customHeight="1" x14ac:dyDescent="0.25">
      <c r="A42" s="35" t="s">
        <v>128</v>
      </c>
      <c r="B42" s="23" t="e">
        <f>VLOOKUP($X42,УЧАСТНИКИ!$A$2:$L$1099,3,FALSE)</f>
        <v>#N/A</v>
      </c>
      <c r="C42" s="24" t="e">
        <f>VLOOKUP($X42,УЧАСТНИКИ!$A$2:$L$1099,4,FALSE)</f>
        <v>#N/A</v>
      </c>
      <c r="D42" s="24" t="e">
        <f>VLOOKUP($X42,УЧАСТНИКИ!$A$2:$L$1099,8,FALSE)</f>
        <v>#N/A</v>
      </c>
      <c r="E42" s="23" t="e">
        <f>VLOOKUP($X42,УЧАСТНИКИ!$A$2:$L$1099,5,FALSE)</f>
        <v>#N/A</v>
      </c>
      <c r="F42" s="24" t="e">
        <f>VLOOKUP($R42,УЧАСТНИКИ!$A$2:$L$1099,7,FALSE)</f>
        <v>#N/A</v>
      </c>
      <c r="G42" s="25" t="e">
        <f>VLOOKUP($X42,УЧАСТНИКИ!$A$2:$L$1099,11,FALSE)</f>
        <v>#N/A</v>
      </c>
      <c r="H42" s="26"/>
      <c r="I42" s="26"/>
      <c r="J42" s="26"/>
      <c r="K42" s="26"/>
      <c r="L42" s="26"/>
      <c r="M42" s="26"/>
      <c r="N42" s="106">
        <f t="shared" si="3"/>
        <v>0</v>
      </c>
      <c r="O42" s="106">
        <f t="shared" si="3"/>
        <v>0</v>
      </c>
      <c r="P42" s="106">
        <f t="shared" si="3"/>
        <v>0</v>
      </c>
      <c r="Q42" s="106">
        <f t="shared" si="3"/>
        <v>0</v>
      </c>
      <c r="R42" s="106">
        <f t="shared" si="3"/>
        <v>0</v>
      </c>
      <c r="S42" s="106">
        <f t="shared" si="3"/>
        <v>0</v>
      </c>
      <c r="T42" s="107">
        <f t="shared" si="1"/>
        <v>0</v>
      </c>
      <c r="U42" s="27" t="str">
        <f t="shared" si="2"/>
        <v>3юн</v>
      </c>
      <c r="V42" s="25" t="e">
        <f>VLOOKUP($X42,УЧАСТНИКИ!$A$2:$L$1099,9,FALSE)</f>
        <v>#N/A</v>
      </c>
      <c r="W42" s="23" t="e">
        <f>VLOOKUP($X42,УЧАСТНИКИ!$A$2:$L$1099,10,FALSE)</f>
        <v>#N/A</v>
      </c>
      <c r="Y42" s="111"/>
      <c r="Z42" s="110"/>
      <c r="AA42" s="111"/>
      <c r="AB42" s="111"/>
      <c r="AC42" s="111"/>
      <c r="AD42" s="111"/>
      <c r="AE42" s="111"/>
      <c r="AF42" s="111"/>
      <c r="AG42" s="111"/>
      <c r="AH42" s="112"/>
      <c r="AI42" s="111"/>
      <c r="AJ42" s="111"/>
      <c r="AK42" s="113"/>
    </row>
    <row r="43" spans="1:42" s="109" customFormat="1" ht="13.2" customHeight="1" x14ac:dyDescent="0.25">
      <c r="A43" s="35" t="s">
        <v>129</v>
      </c>
      <c r="B43" s="23" t="e">
        <f>VLOOKUP($X43,УЧАСТНИКИ!$A$2:$L$1099,3,FALSE)</f>
        <v>#N/A</v>
      </c>
      <c r="C43" s="24" t="e">
        <f>VLOOKUP($X43,УЧАСТНИКИ!$A$2:$L$1099,4,FALSE)</f>
        <v>#N/A</v>
      </c>
      <c r="D43" s="24" t="e">
        <f>VLOOKUP($X43,УЧАСТНИКИ!$A$2:$L$1099,8,FALSE)</f>
        <v>#N/A</v>
      </c>
      <c r="E43" s="23" t="e">
        <f>VLOOKUP($X43,УЧАСТНИКИ!$A$2:$L$1099,5,FALSE)</f>
        <v>#N/A</v>
      </c>
      <c r="F43" s="24" t="e">
        <f>VLOOKUP($R43,УЧАСТНИКИ!$A$2:$L$1099,7,FALSE)</f>
        <v>#N/A</v>
      </c>
      <c r="G43" s="25" t="e">
        <f>VLOOKUP($X43,УЧАСТНИКИ!$A$2:$L$1099,11,FALSE)</f>
        <v>#N/A</v>
      </c>
      <c r="H43" s="26"/>
      <c r="I43" s="26"/>
      <c r="J43" s="26"/>
      <c r="K43" s="26"/>
      <c r="L43" s="26"/>
      <c r="M43" s="26"/>
      <c r="N43" s="106">
        <f t="shared" si="3"/>
        <v>0</v>
      </c>
      <c r="O43" s="106">
        <f t="shared" si="3"/>
        <v>0</v>
      </c>
      <c r="P43" s="106">
        <f t="shared" si="3"/>
        <v>0</v>
      </c>
      <c r="Q43" s="106">
        <f t="shared" si="3"/>
        <v>0</v>
      </c>
      <c r="R43" s="106">
        <f t="shared" si="3"/>
        <v>0</v>
      </c>
      <c r="S43" s="106">
        <f t="shared" si="3"/>
        <v>0</v>
      </c>
      <c r="T43" s="107">
        <f t="shared" si="1"/>
        <v>0</v>
      </c>
      <c r="U43" s="27" t="str">
        <f t="shared" si="2"/>
        <v>3юн</v>
      </c>
      <c r="V43" s="25" t="e">
        <f>VLOOKUP($X43,УЧАСТНИКИ!$A$2:$L$1099,9,FALSE)</f>
        <v>#N/A</v>
      </c>
      <c r="W43" s="23" t="e">
        <f>VLOOKUP($X43,УЧАСТНИКИ!$A$2:$L$1099,10,FALSE)</f>
        <v>#N/A</v>
      </c>
      <c r="X43" s="114"/>
      <c r="Y43" s="111"/>
      <c r="Z43" s="110"/>
      <c r="AA43" s="111"/>
      <c r="AB43" s="111"/>
      <c r="AC43" s="111"/>
      <c r="AD43" s="111"/>
      <c r="AE43" s="111"/>
      <c r="AF43" s="111"/>
      <c r="AG43" s="111"/>
      <c r="AH43" s="112"/>
      <c r="AI43" s="111"/>
      <c r="AJ43" s="111"/>
      <c r="AK43" s="113"/>
    </row>
    <row r="44" spans="1:42" s="109" customFormat="1" ht="13.2" customHeight="1" x14ac:dyDescent="0.25">
      <c r="A44" s="35" t="s">
        <v>130</v>
      </c>
      <c r="B44" s="23" t="e">
        <f>VLOOKUP($X44,УЧАСТНИКИ!$A$2:$L$1099,3,FALSE)</f>
        <v>#N/A</v>
      </c>
      <c r="C44" s="24" t="e">
        <f>VLOOKUP($X44,УЧАСТНИКИ!$A$2:$L$1099,4,FALSE)</f>
        <v>#N/A</v>
      </c>
      <c r="D44" s="24" t="e">
        <f>VLOOKUP($X44,УЧАСТНИКИ!$A$2:$L$1099,8,FALSE)</f>
        <v>#N/A</v>
      </c>
      <c r="E44" s="23" t="e">
        <f>VLOOKUP($X44,УЧАСТНИКИ!$A$2:$L$1099,5,FALSE)</f>
        <v>#N/A</v>
      </c>
      <c r="F44" s="24" t="e">
        <f>VLOOKUP($R44,УЧАСТНИКИ!$A$2:$L$1099,7,FALSE)</f>
        <v>#N/A</v>
      </c>
      <c r="G44" s="25" t="e">
        <f>VLOOKUP($X44,УЧАСТНИКИ!$A$2:$L$1099,11,FALSE)</f>
        <v>#N/A</v>
      </c>
      <c r="H44" s="26"/>
      <c r="I44" s="26"/>
      <c r="J44" s="26"/>
      <c r="K44" s="26"/>
      <c r="L44" s="26"/>
      <c r="M44" s="26"/>
      <c r="N44" s="106">
        <f t="shared" si="3"/>
        <v>0</v>
      </c>
      <c r="O44" s="106">
        <f t="shared" si="3"/>
        <v>0</v>
      </c>
      <c r="P44" s="106">
        <f t="shared" si="3"/>
        <v>0</v>
      </c>
      <c r="Q44" s="106">
        <f t="shared" si="3"/>
        <v>0</v>
      </c>
      <c r="R44" s="106">
        <f t="shared" si="3"/>
        <v>0</v>
      </c>
      <c r="S44" s="106">
        <f t="shared" si="3"/>
        <v>0</v>
      </c>
      <c r="T44" s="107">
        <f t="shared" si="1"/>
        <v>0</v>
      </c>
      <c r="U44" s="27" t="str">
        <f t="shared" si="2"/>
        <v>3юн</v>
      </c>
      <c r="V44" s="25" t="e">
        <f>VLOOKUP($X44,УЧАСТНИКИ!$A$2:$L$1099,9,FALSE)</f>
        <v>#N/A</v>
      </c>
      <c r="W44" s="23" t="e">
        <f>VLOOKUP($X44,УЧАСТНИКИ!$A$2:$L$1099,10,FALSE)</f>
        <v>#N/A</v>
      </c>
      <c r="Y44" s="111"/>
      <c r="Z44" s="110"/>
      <c r="AA44" s="111"/>
      <c r="AB44" s="111"/>
      <c r="AC44" s="111"/>
      <c r="AD44" s="111"/>
      <c r="AE44" s="111"/>
      <c r="AF44" s="111"/>
      <c r="AG44" s="111"/>
      <c r="AH44" s="112"/>
      <c r="AI44" s="111"/>
      <c r="AJ44" s="111"/>
      <c r="AK44" s="113"/>
    </row>
    <row r="45" spans="1:42" s="109" customFormat="1" ht="13.2" customHeight="1" x14ac:dyDescent="0.25">
      <c r="A45" s="35" t="s">
        <v>131</v>
      </c>
      <c r="B45" s="23" t="e">
        <f>VLOOKUP($X45,УЧАСТНИКИ!$A$2:$L$1099,3,FALSE)</f>
        <v>#N/A</v>
      </c>
      <c r="C45" s="24" t="e">
        <f>VLOOKUP($X45,УЧАСТНИКИ!$A$2:$L$1099,4,FALSE)</f>
        <v>#N/A</v>
      </c>
      <c r="D45" s="24" t="e">
        <f>VLOOKUP($X45,УЧАСТНИКИ!$A$2:$L$1099,8,FALSE)</f>
        <v>#N/A</v>
      </c>
      <c r="E45" s="23" t="e">
        <f>VLOOKUP($X45,УЧАСТНИКИ!$A$2:$L$1099,5,FALSE)</f>
        <v>#N/A</v>
      </c>
      <c r="F45" s="24" t="e">
        <f>VLOOKUP($R45,УЧАСТНИКИ!$A$2:$L$1099,7,FALSE)</f>
        <v>#N/A</v>
      </c>
      <c r="G45" s="25" t="e">
        <f>VLOOKUP($X45,УЧАСТНИКИ!$A$2:$L$1099,11,FALSE)</f>
        <v>#N/A</v>
      </c>
      <c r="H45" s="26"/>
      <c r="I45" s="26"/>
      <c r="J45" s="26"/>
      <c r="K45" s="26"/>
      <c r="L45" s="26"/>
      <c r="M45" s="26"/>
      <c r="N45" s="106">
        <f t="shared" si="3"/>
        <v>0</v>
      </c>
      <c r="O45" s="106">
        <f t="shared" si="3"/>
        <v>0</v>
      </c>
      <c r="P45" s="106">
        <f t="shared" si="3"/>
        <v>0</v>
      </c>
      <c r="Q45" s="106">
        <f t="shared" si="3"/>
        <v>0</v>
      </c>
      <c r="R45" s="106">
        <f t="shared" si="3"/>
        <v>0</v>
      </c>
      <c r="S45" s="106">
        <f t="shared" si="3"/>
        <v>0</v>
      </c>
      <c r="T45" s="107">
        <f t="shared" si="1"/>
        <v>0</v>
      </c>
      <c r="U45" s="27" t="str">
        <f t="shared" si="2"/>
        <v>3юн</v>
      </c>
      <c r="V45" s="25" t="e">
        <f>VLOOKUP($X45,УЧАСТНИКИ!$A$2:$L$1099,9,FALSE)</f>
        <v>#N/A</v>
      </c>
      <c r="W45" s="23" t="e">
        <f>VLOOKUP($X45,УЧАСТНИКИ!$A$2:$L$1099,10,FALSE)</f>
        <v>#N/A</v>
      </c>
      <c r="X45" s="114"/>
      <c r="Y45" s="111"/>
      <c r="Z45" s="110"/>
      <c r="AA45" s="111"/>
      <c r="AB45" s="111"/>
      <c r="AC45" s="111"/>
      <c r="AD45" s="111"/>
      <c r="AE45" s="111"/>
      <c r="AF45" s="111"/>
      <c r="AG45" s="111"/>
      <c r="AH45" s="112"/>
      <c r="AI45" s="111"/>
      <c r="AJ45" s="111"/>
      <c r="AK45" s="113"/>
    </row>
    <row r="46" spans="1:42" s="109" customFormat="1" ht="13.2" customHeight="1" x14ac:dyDescent="0.25">
      <c r="A46" s="35" t="s">
        <v>132</v>
      </c>
      <c r="B46" s="23" t="e">
        <f>VLOOKUP($X46,УЧАСТНИКИ!$A$2:$L$1099,3,FALSE)</f>
        <v>#N/A</v>
      </c>
      <c r="C46" s="24" t="e">
        <f>VLOOKUP($X46,УЧАСТНИКИ!$A$2:$L$1099,4,FALSE)</f>
        <v>#N/A</v>
      </c>
      <c r="D46" s="24" t="e">
        <f>VLOOKUP($X46,УЧАСТНИКИ!$A$2:$L$1099,8,FALSE)</f>
        <v>#N/A</v>
      </c>
      <c r="E46" s="23" t="e">
        <f>VLOOKUP($X46,УЧАСТНИКИ!$A$2:$L$1099,5,FALSE)</f>
        <v>#N/A</v>
      </c>
      <c r="F46" s="24" t="e">
        <f>VLOOKUP($R46,УЧАСТНИКИ!$A$2:$L$1099,7,FALSE)</f>
        <v>#N/A</v>
      </c>
      <c r="G46" s="25" t="e">
        <f>VLOOKUP($X46,УЧАСТНИКИ!$A$2:$L$1099,11,FALSE)</f>
        <v>#N/A</v>
      </c>
      <c r="H46" s="26"/>
      <c r="I46" s="26"/>
      <c r="J46" s="26"/>
      <c r="K46" s="26"/>
      <c r="L46" s="26"/>
      <c r="M46" s="26"/>
      <c r="N46" s="106">
        <f t="shared" si="3"/>
        <v>0</v>
      </c>
      <c r="O46" s="106">
        <f t="shared" si="3"/>
        <v>0</v>
      </c>
      <c r="P46" s="106">
        <f t="shared" si="3"/>
        <v>0</v>
      </c>
      <c r="Q46" s="106">
        <f t="shared" si="3"/>
        <v>0</v>
      </c>
      <c r="R46" s="106">
        <f t="shared" si="3"/>
        <v>0</v>
      </c>
      <c r="S46" s="106">
        <f t="shared" si="3"/>
        <v>0</v>
      </c>
      <c r="T46" s="107">
        <f t="shared" si="1"/>
        <v>0</v>
      </c>
      <c r="U46" s="27" t="str">
        <f t="shared" si="2"/>
        <v>3юн</v>
      </c>
      <c r="V46" s="25" t="e">
        <f>VLOOKUP($X46,УЧАСТНИКИ!$A$2:$L$1099,9,FALSE)</f>
        <v>#N/A</v>
      </c>
      <c r="W46" s="23" t="e">
        <f>VLOOKUP($X46,УЧАСТНИКИ!$A$2:$L$1099,10,FALSE)</f>
        <v>#N/A</v>
      </c>
      <c r="Y46" s="111"/>
      <c r="Z46" s="110"/>
      <c r="AA46" s="111"/>
      <c r="AB46" s="111"/>
      <c r="AC46" s="111"/>
      <c r="AD46" s="111"/>
      <c r="AE46" s="111"/>
      <c r="AF46" s="111"/>
      <c r="AG46" s="111"/>
      <c r="AH46" s="112"/>
      <c r="AI46" s="111"/>
      <c r="AJ46" s="111"/>
      <c r="AK46" s="113"/>
    </row>
    <row r="47" spans="1:42" s="109" customFormat="1" ht="13.2" customHeight="1" x14ac:dyDescent="0.25">
      <c r="A47" s="35" t="s">
        <v>133</v>
      </c>
      <c r="B47" s="23" t="e">
        <f>VLOOKUP($X47,УЧАСТНИКИ!$A$2:$L$1099,3,FALSE)</f>
        <v>#N/A</v>
      </c>
      <c r="C47" s="24" t="e">
        <f>VLOOKUP($X47,УЧАСТНИКИ!$A$2:$L$1099,4,FALSE)</f>
        <v>#N/A</v>
      </c>
      <c r="D47" s="24" t="e">
        <f>VLOOKUP($X47,УЧАСТНИКИ!$A$2:$L$1099,8,FALSE)</f>
        <v>#N/A</v>
      </c>
      <c r="E47" s="23" t="e">
        <f>VLOOKUP($X47,УЧАСТНИКИ!$A$2:$L$1099,5,FALSE)</f>
        <v>#N/A</v>
      </c>
      <c r="F47" s="24" t="e">
        <f>VLOOKUP($R47,УЧАСТНИКИ!$A$2:$L$1099,7,FALSE)</f>
        <v>#N/A</v>
      </c>
      <c r="G47" s="25" t="e">
        <f>VLOOKUP($X47,УЧАСТНИКИ!$A$2:$L$1099,11,FALSE)</f>
        <v>#N/A</v>
      </c>
      <c r="H47" s="26"/>
      <c r="I47" s="26"/>
      <c r="J47" s="26"/>
      <c r="K47" s="26"/>
      <c r="L47" s="26"/>
      <c r="M47" s="26"/>
      <c r="N47" s="106">
        <f t="shared" si="3"/>
        <v>0</v>
      </c>
      <c r="O47" s="106">
        <f t="shared" si="3"/>
        <v>0</v>
      </c>
      <c r="P47" s="106">
        <f t="shared" si="3"/>
        <v>0</v>
      </c>
      <c r="Q47" s="106">
        <f t="shared" si="3"/>
        <v>0</v>
      </c>
      <c r="R47" s="106">
        <f t="shared" si="3"/>
        <v>0</v>
      </c>
      <c r="S47" s="106">
        <f t="shared" si="3"/>
        <v>0</v>
      </c>
      <c r="T47" s="107">
        <f t="shared" si="1"/>
        <v>0</v>
      </c>
      <c r="U47" s="27" t="str">
        <f t="shared" si="2"/>
        <v>3юн</v>
      </c>
      <c r="V47" s="25" t="e">
        <f>VLOOKUP($X47,УЧАСТНИКИ!$A$2:$L$1099,9,FALSE)</f>
        <v>#N/A</v>
      </c>
      <c r="W47" s="23" t="e">
        <f>VLOOKUP($X47,УЧАСТНИКИ!$A$2:$L$1099,10,FALSE)</f>
        <v>#N/A</v>
      </c>
      <c r="X47" s="114"/>
      <c r="Y47" s="111"/>
      <c r="Z47" s="110"/>
      <c r="AA47" s="111"/>
      <c r="AB47" s="111"/>
      <c r="AC47" s="111"/>
      <c r="AD47" s="111"/>
      <c r="AE47" s="111"/>
      <c r="AF47" s="111"/>
      <c r="AG47" s="111"/>
      <c r="AH47" s="112"/>
      <c r="AI47" s="111"/>
      <c r="AJ47" s="111"/>
      <c r="AK47" s="113"/>
    </row>
    <row r="48" spans="1:42" s="109" customFormat="1" ht="13.2" customHeight="1" x14ac:dyDescent="0.25">
      <c r="A48" s="35" t="s">
        <v>134</v>
      </c>
      <c r="B48" s="23" t="e">
        <f>VLOOKUP($X48,УЧАСТНИКИ!$A$2:$L$1099,3,FALSE)</f>
        <v>#N/A</v>
      </c>
      <c r="C48" s="24" t="e">
        <f>VLOOKUP($X48,УЧАСТНИКИ!$A$2:$L$1099,4,FALSE)</f>
        <v>#N/A</v>
      </c>
      <c r="D48" s="24" t="e">
        <f>VLOOKUP($X48,УЧАСТНИКИ!$A$2:$L$1099,8,FALSE)</f>
        <v>#N/A</v>
      </c>
      <c r="E48" s="23" t="e">
        <f>VLOOKUP($X48,УЧАСТНИКИ!$A$2:$L$1099,5,FALSE)</f>
        <v>#N/A</v>
      </c>
      <c r="F48" s="24" t="e">
        <f>VLOOKUP($R48,УЧАСТНИКИ!$A$2:$L$1099,7,FALSE)</f>
        <v>#N/A</v>
      </c>
      <c r="G48" s="25" t="e">
        <f>VLOOKUP($X48,УЧАСТНИКИ!$A$2:$L$1099,11,FALSE)</f>
        <v>#N/A</v>
      </c>
      <c r="H48" s="26"/>
      <c r="I48" s="26"/>
      <c r="J48" s="26"/>
      <c r="K48" s="26"/>
      <c r="L48" s="26"/>
      <c r="M48" s="26"/>
      <c r="N48" s="106">
        <f t="shared" si="3"/>
        <v>0</v>
      </c>
      <c r="O48" s="106">
        <f t="shared" si="3"/>
        <v>0</v>
      </c>
      <c r="P48" s="106">
        <f t="shared" si="3"/>
        <v>0</v>
      </c>
      <c r="Q48" s="106">
        <f t="shared" si="3"/>
        <v>0</v>
      </c>
      <c r="R48" s="106">
        <f t="shared" si="3"/>
        <v>0</v>
      </c>
      <c r="S48" s="106">
        <f t="shared" si="3"/>
        <v>0</v>
      </c>
      <c r="T48" s="107">
        <f t="shared" si="1"/>
        <v>0</v>
      </c>
      <c r="U48" s="27" t="str">
        <f t="shared" si="2"/>
        <v>3юн</v>
      </c>
      <c r="V48" s="25" t="e">
        <f>VLOOKUP($X48,УЧАСТНИКИ!$A$2:$L$1099,9,FALSE)</f>
        <v>#N/A</v>
      </c>
      <c r="W48" s="23" t="e">
        <f>VLOOKUP($X48,УЧАСТНИКИ!$A$2:$L$1099,10,FALSE)</f>
        <v>#N/A</v>
      </c>
      <c r="Y48" s="111"/>
      <c r="Z48" s="110"/>
      <c r="AA48" s="111"/>
      <c r="AB48" s="111"/>
      <c r="AC48" s="111"/>
      <c r="AD48" s="111"/>
      <c r="AE48" s="111"/>
      <c r="AF48" s="111"/>
      <c r="AG48" s="111"/>
      <c r="AH48" s="112"/>
      <c r="AI48" s="111"/>
      <c r="AJ48" s="111"/>
      <c r="AK48" s="113"/>
    </row>
    <row r="49" spans="1:37" s="109" customFormat="1" ht="13.2" customHeight="1" x14ac:dyDescent="0.25">
      <c r="A49" s="35" t="s">
        <v>135</v>
      </c>
      <c r="B49" s="23" t="e">
        <f>VLOOKUP($X49,УЧАСТНИКИ!$A$2:$L$1099,3,FALSE)</f>
        <v>#N/A</v>
      </c>
      <c r="C49" s="24" t="e">
        <f>VLOOKUP($X49,УЧАСТНИКИ!$A$2:$L$1099,4,FALSE)</f>
        <v>#N/A</v>
      </c>
      <c r="D49" s="24" t="e">
        <f>VLOOKUP($X49,УЧАСТНИКИ!$A$2:$L$1099,8,FALSE)</f>
        <v>#N/A</v>
      </c>
      <c r="E49" s="23" t="e">
        <f>VLOOKUP($X49,УЧАСТНИКИ!$A$2:$L$1099,5,FALSE)</f>
        <v>#N/A</v>
      </c>
      <c r="F49" s="24" t="e">
        <f>VLOOKUP($R49,УЧАСТНИКИ!$A$2:$L$1099,7,FALSE)</f>
        <v>#N/A</v>
      </c>
      <c r="G49" s="25" t="e">
        <f>VLOOKUP($X49,УЧАСТНИКИ!$A$2:$L$1099,11,FALSE)</f>
        <v>#N/A</v>
      </c>
      <c r="H49" s="26"/>
      <c r="I49" s="26"/>
      <c r="J49" s="26"/>
      <c r="K49" s="26"/>
      <c r="L49" s="26"/>
      <c r="M49" s="26"/>
      <c r="N49" s="106">
        <f t="shared" si="3"/>
        <v>0</v>
      </c>
      <c r="O49" s="106">
        <f t="shared" si="3"/>
        <v>0</v>
      </c>
      <c r="P49" s="106">
        <f t="shared" si="3"/>
        <v>0</v>
      </c>
      <c r="Q49" s="106">
        <f t="shared" si="3"/>
        <v>0</v>
      </c>
      <c r="R49" s="106">
        <f t="shared" si="3"/>
        <v>0</v>
      </c>
      <c r="S49" s="106">
        <f t="shared" si="3"/>
        <v>0</v>
      </c>
      <c r="T49" s="107">
        <f t="shared" si="1"/>
        <v>0</v>
      </c>
      <c r="U49" s="27" t="str">
        <f t="shared" si="2"/>
        <v>3юн</v>
      </c>
      <c r="V49" s="25" t="e">
        <f>VLOOKUP($X49,УЧАСТНИКИ!$A$2:$L$1099,9,FALSE)</f>
        <v>#N/A</v>
      </c>
      <c r="W49" s="23" t="e">
        <f>VLOOKUP($X49,УЧАСТНИКИ!$A$2:$L$1099,10,FALSE)</f>
        <v>#N/A</v>
      </c>
      <c r="X49" s="114"/>
      <c r="Y49" s="111"/>
      <c r="Z49" s="110"/>
      <c r="AA49" s="111"/>
      <c r="AB49" s="111"/>
      <c r="AC49" s="111"/>
      <c r="AD49" s="111"/>
      <c r="AE49" s="111"/>
      <c r="AF49" s="111"/>
      <c r="AG49" s="111"/>
      <c r="AH49" s="112"/>
      <c r="AI49" s="111"/>
      <c r="AJ49" s="111"/>
      <c r="AK49" s="113"/>
    </row>
    <row r="50" spans="1:37" s="109" customFormat="1" ht="13.2" customHeight="1" x14ac:dyDescent="0.25">
      <c r="A50" s="35" t="s">
        <v>136</v>
      </c>
      <c r="B50" s="23" t="e">
        <f>VLOOKUP($X50,УЧАСТНИКИ!$A$2:$L$1099,3,FALSE)</f>
        <v>#N/A</v>
      </c>
      <c r="C50" s="24" t="e">
        <f>VLOOKUP($X50,УЧАСТНИКИ!$A$2:$L$1099,4,FALSE)</f>
        <v>#N/A</v>
      </c>
      <c r="D50" s="24" t="e">
        <f>VLOOKUP($X50,УЧАСТНИКИ!$A$2:$L$1099,8,FALSE)</f>
        <v>#N/A</v>
      </c>
      <c r="E50" s="23" t="e">
        <f>VLOOKUP($X50,УЧАСТНИКИ!$A$2:$L$1099,5,FALSE)</f>
        <v>#N/A</v>
      </c>
      <c r="F50" s="24" t="e">
        <f>VLOOKUP($R50,УЧАСТНИКИ!$A$2:$L$1099,7,FALSE)</f>
        <v>#N/A</v>
      </c>
      <c r="G50" s="25" t="e">
        <f>VLOOKUP($X50,УЧАСТНИКИ!$A$2:$L$1099,11,FALSE)</f>
        <v>#N/A</v>
      </c>
      <c r="H50" s="26"/>
      <c r="I50" s="26"/>
      <c r="J50" s="26"/>
      <c r="K50" s="26"/>
      <c r="L50" s="26"/>
      <c r="M50" s="26"/>
      <c r="N50" s="106">
        <f t="shared" si="3"/>
        <v>0</v>
      </c>
      <c r="O50" s="106">
        <f t="shared" si="3"/>
        <v>0</v>
      </c>
      <c r="P50" s="106">
        <f t="shared" si="3"/>
        <v>0</v>
      </c>
      <c r="Q50" s="106">
        <f t="shared" si="3"/>
        <v>0</v>
      </c>
      <c r="R50" s="106">
        <f t="shared" si="3"/>
        <v>0</v>
      </c>
      <c r="S50" s="106">
        <f t="shared" si="3"/>
        <v>0</v>
      </c>
      <c r="T50" s="107">
        <f t="shared" si="1"/>
        <v>0</v>
      </c>
      <c r="U50" s="27" t="str">
        <f t="shared" si="2"/>
        <v>3юн</v>
      </c>
      <c r="V50" s="25" t="e">
        <f>VLOOKUP($X50,УЧАСТНИКИ!$A$2:$L$1099,9,FALSE)</f>
        <v>#N/A</v>
      </c>
      <c r="W50" s="23" t="e">
        <f>VLOOKUP($X50,УЧАСТНИКИ!$A$2:$L$1099,10,FALSE)</f>
        <v>#N/A</v>
      </c>
      <c r="Y50" s="111"/>
      <c r="Z50" s="110"/>
      <c r="AA50" s="111"/>
      <c r="AB50" s="111"/>
      <c r="AC50" s="111"/>
      <c r="AD50" s="111"/>
      <c r="AE50" s="111"/>
      <c r="AF50" s="111"/>
      <c r="AG50" s="111"/>
      <c r="AH50" s="112"/>
      <c r="AI50" s="111"/>
      <c r="AJ50" s="111"/>
      <c r="AK50" s="113"/>
    </row>
    <row r="51" spans="1:37" s="109" customFormat="1" ht="13.2" customHeight="1" x14ac:dyDescent="0.25">
      <c r="A51" s="35" t="s">
        <v>137</v>
      </c>
      <c r="B51" s="23" t="e">
        <f>VLOOKUP($X51,УЧАСТНИКИ!$A$2:$L$1099,3,FALSE)</f>
        <v>#N/A</v>
      </c>
      <c r="C51" s="24" t="e">
        <f>VLOOKUP($X51,УЧАСТНИКИ!$A$2:$L$1099,4,FALSE)</f>
        <v>#N/A</v>
      </c>
      <c r="D51" s="24" t="e">
        <f>VLOOKUP($X51,УЧАСТНИКИ!$A$2:$L$1099,8,FALSE)</f>
        <v>#N/A</v>
      </c>
      <c r="E51" s="23" t="e">
        <f>VLOOKUP($X51,УЧАСТНИКИ!$A$2:$L$1099,5,FALSE)</f>
        <v>#N/A</v>
      </c>
      <c r="F51" s="24" t="e">
        <f>VLOOKUP($R51,УЧАСТНИКИ!$A$2:$L$1099,7,FALSE)</f>
        <v>#N/A</v>
      </c>
      <c r="G51" s="25" t="e">
        <f>VLOOKUP($X51,УЧАСТНИКИ!$A$2:$L$1099,11,FALSE)</f>
        <v>#N/A</v>
      </c>
      <c r="H51" s="26"/>
      <c r="I51" s="26"/>
      <c r="J51" s="26"/>
      <c r="K51" s="26"/>
      <c r="L51" s="26"/>
      <c r="M51" s="26"/>
      <c r="N51" s="106">
        <f t="shared" si="3"/>
        <v>0</v>
      </c>
      <c r="O51" s="106">
        <f t="shared" si="3"/>
        <v>0</v>
      </c>
      <c r="P51" s="106">
        <f t="shared" si="3"/>
        <v>0</v>
      </c>
      <c r="Q51" s="106">
        <f t="shared" si="3"/>
        <v>0</v>
      </c>
      <c r="R51" s="106">
        <f t="shared" si="3"/>
        <v>0</v>
      </c>
      <c r="S51" s="106">
        <f t="shared" si="3"/>
        <v>0</v>
      </c>
      <c r="T51" s="107">
        <f t="shared" si="1"/>
        <v>0</v>
      </c>
      <c r="U51" s="27" t="str">
        <f t="shared" si="2"/>
        <v>3юн</v>
      </c>
      <c r="V51" s="25" t="e">
        <f>VLOOKUP($X51,УЧАСТНИКИ!$A$2:$L$1099,9,FALSE)</f>
        <v>#N/A</v>
      </c>
      <c r="W51" s="23" t="e">
        <f>VLOOKUP($X51,УЧАСТНИКИ!$A$2:$L$1099,10,FALSE)</f>
        <v>#N/A</v>
      </c>
      <c r="X51" s="114"/>
      <c r="Y51" s="111"/>
      <c r="Z51" s="110"/>
      <c r="AA51" s="111"/>
      <c r="AB51" s="111"/>
      <c r="AC51" s="111"/>
      <c r="AD51" s="111"/>
      <c r="AE51" s="111"/>
      <c r="AF51" s="111"/>
      <c r="AG51" s="111"/>
      <c r="AH51" s="112"/>
      <c r="AI51" s="111"/>
      <c r="AJ51" s="111"/>
      <c r="AK51" s="113"/>
    </row>
    <row r="52" spans="1:37" s="109" customFormat="1" ht="13.2" customHeight="1" x14ac:dyDescent="0.25">
      <c r="A52" s="35" t="s">
        <v>138</v>
      </c>
      <c r="B52" s="23" t="e">
        <f>VLOOKUP($X52,УЧАСТНИКИ!$A$2:$L$1099,3,FALSE)</f>
        <v>#N/A</v>
      </c>
      <c r="C52" s="24" t="e">
        <f>VLOOKUP($X52,УЧАСТНИКИ!$A$2:$L$1099,4,FALSE)</f>
        <v>#N/A</v>
      </c>
      <c r="D52" s="24" t="e">
        <f>VLOOKUP($X52,УЧАСТНИКИ!$A$2:$L$1099,8,FALSE)</f>
        <v>#N/A</v>
      </c>
      <c r="E52" s="23" t="e">
        <f>VLOOKUP($X52,УЧАСТНИКИ!$A$2:$L$1099,5,FALSE)</f>
        <v>#N/A</v>
      </c>
      <c r="F52" s="24" t="e">
        <f>VLOOKUP($R52,УЧАСТНИКИ!$A$2:$L$1099,7,FALSE)</f>
        <v>#N/A</v>
      </c>
      <c r="G52" s="25" t="e">
        <f>VLOOKUP($X52,УЧАСТНИКИ!$A$2:$L$1099,11,FALSE)</f>
        <v>#N/A</v>
      </c>
      <c r="H52" s="26"/>
      <c r="I52" s="26"/>
      <c r="J52" s="26"/>
      <c r="K52" s="26"/>
      <c r="L52" s="26"/>
      <c r="M52" s="26"/>
      <c r="N52" s="106">
        <f t="shared" si="3"/>
        <v>0</v>
      </c>
      <c r="O52" s="106">
        <f t="shared" si="3"/>
        <v>0</v>
      </c>
      <c r="P52" s="106">
        <f t="shared" si="3"/>
        <v>0</v>
      </c>
      <c r="Q52" s="106">
        <f t="shared" si="3"/>
        <v>0</v>
      </c>
      <c r="R52" s="106">
        <f t="shared" si="3"/>
        <v>0</v>
      </c>
      <c r="S52" s="106">
        <f t="shared" si="3"/>
        <v>0</v>
      </c>
      <c r="T52" s="107">
        <f t="shared" si="1"/>
        <v>0</v>
      </c>
      <c r="U52" s="27" t="str">
        <f t="shared" si="2"/>
        <v>3юн</v>
      </c>
      <c r="V52" s="25" t="e">
        <f>VLOOKUP($X52,УЧАСТНИКИ!$A$2:$L$1099,9,FALSE)</f>
        <v>#N/A</v>
      </c>
      <c r="W52" s="23" t="e">
        <f>VLOOKUP($X52,УЧАСТНИКИ!$A$2:$L$1099,10,FALSE)</f>
        <v>#N/A</v>
      </c>
      <c r="Y52" s="111"/>
      <c r="Z52" s="110"/>
      <c r="AA52" s="111"/>
      <c r="AB52" s="111"/>
      <c r="AC52" s="111"/>
      <c r="AD52" s="111"/>
      <c r="AE52" s="111"/>
      <c r="AF52" s="111"/>
      <c r="AG52" s="111"/>
      <c r="AH52" s="112"/>
      <c r="AI52" s="111"/>
      <c r="AJ52" s="111"/>
      <c r="AK52" s="113"/>
    </row>
    <row r="53" spans="1:37" s="109" customFormat="1" ht="13.2" customHeight="1" x14ac:dyDescent="0.25">
      <c r="A53" s="35" t="s">
        <v>139</v>
      </c>
      <c r="B53" s="23" t="e">
        <f>VLOOKUP($X53,УЧАСТНИКИ!$A$2:$L$1099,3,FALSE)</f>
        <v>#N/A</v>
      </c>
      <c r="C53" s="24" t="e">
        <f>VLOOKUP($X53,УЧАСТНИКИ!$A$2:$L$1099,4,FALSE)</f>
        <v>#N/A</v>
      </c>
      <c r="D53" s="24" t="e">
        <f>VLOOKUP($X53,УЧАСТНИКИ!$A$2:$L$1099,8,FALSE)</f>
        <v>#N/A</v>
      </c>
      <c r="E53" s="23" t="e">
        <f>VLOOKUP($X53,УЧАСТНИКИ!$A$2:$L$1099,5,FALSE)</f>
        <v>#N/A</v>
      </c>
      <c r="F53" s="24" t="e">
        <f>VLOOKUP($R53,УЧАСТНИКИ!$A$2:$L$1099,7,FALSE)</f>
        <v>#N/A</v>
      </c>
      <c r="G53" s="25" t="e">
        <f>VLOOKUP($X53,УЧАСТНИКИ!$A$2:$L$1099,11,FALSE)</f>
        <v>#N/A</v>
      </c>
      <c r="H53" s="26"/>
      <c r="I53" s="26"/>
      <c r="J53" s="26"/>
      <c r="K53" s="26"/>
      <c r="L53" s="26"/>
      <c r="M53" s="26"/>
      <c r="N53" s="106">
        <f t="shared" ref="N53" si="4">H53/100</f>
        <v>0</v>
      </c>
      <c r="O53" s="106">
        <f t="shared" ref="O53" si="5">I53/100</f>
        <v>0</v>
      </c>
      <c r="P53" s="106">
        <f t="shared" ref="P53" si="6">J53/100</f>
        <v>0</v>
      </c>
      <c r="Q53" s="106">
        <f t="shared" ref="Q53" si="7">K53/100</f>
        <v>0</v>
      </c>
      <c r="R53" s="106">
        <f t="shared" ref="R53" si="8">L53/100</f>
        <v>0</v>
      </c>
      <c r="S53" s="106">
        <f t="shared" ref="S53" si="9">M53/100</f>
        <v>0</v>
      </c>
      <c r="T53" s="107">
        <f t="shared" ref="T53" si="10">MAX(N53,O53,P53,Q53,R53,S53)</f>
        <v>0</v>
      </c>
      <c r="U53" s="27" t="str">
        <f>IF(T53&gt;=$Y$13,"МСМК",IF(T53&gt;=$Z$13,"МС",IF(T53&gt;=$AA$13,"КМС",IF(T53&gt;=$AB$13,"1",IF(T53&gt;=$AC$13,"2",IF(T53&gt;=$AD$13,"3",IF(T53&gt;=$AE$13,"1юн",IF(T53&gt;=$AF$13,"2юн",IF(T53&gt;=$AG$13,"3юн",IF(T53&lt;$AG$13,"б/р"))))))))))</f>
        <v>3юн</v>
      </c>
      <c r="V53" s="25" t="e">
        <f>VLOOKUP($X53,УЧАСТНИКИ!$A$2:$L$1099,9,FALSE)</f>
        <v>#N/A</v>
      </c>
      <c r="W53" s="23" t="e">
        <f>VLOOKUP($X53,УЧАСТНИКИ!$A$2:$L$1099,10,FALSE)</f>
        <v>#N/A</v>
      </c>
      <c r="X53" s="114"/>
      <c r="Y53" s="111"/>
      <c r="Z53" s="110"/>
      <c r="AA53" s="111"/>
      <c r="AB53" s="111"/>
      <c r="AC53" s="111"/>
      <c r="AD53" s="111"/>
      <c r="AE53" s="111"/>
      <c r="AF53" s="111"/>
      <c r="AG53" s="111"/>
      <c r="AH53" s="112"/>
      <c r="AI53" s="111"/>
      <c r="AJ53" s="111"/>
      <c r="AK53" s="113"/>
    </row>
    <row r="54" spans="1:37" s="109" customFormat="1" ht="13.2" customHeight="1" x14ac:dyDescent="0.25">
      <c r="A54" s="129"/>
      <c r="B54" s="130"/>
      <c r="C54" s="131"/>
      <c r="D54" s="131"/>
      <c r="E54" s="131"/>
      <c r="F54" s="131"/>
      <c r="G54" s="132"/>
      <c r="H54" s="132"/>
      <c r="I54" s="132"/>
      <c r="J54" s="132"/>
      <c r="K54" s="132"/>
      <c r="L54" s="132"/>
      <c r="M54" s="132"/>
      <c r="N54" s="133"/>
      <c r="O54" s="133"/>
      <c r="P54" s="133"/>
      <c r="Q54" s="133"/>
      <c r="R54" s="133"/>
      <c r="S54" s="133"/>
      <c r="T54" s="133"/>
      <c r="U54" s="131"/>
      <c r="V54" s="131"/>
      <c r="W54" s="131"/>
      <c r="Y54" s="111"/>
      <c r="Z54" s="110"/>
      <c r="AA54" s="111"/>
      <c r="AB54" s="111"/>
      <c r="AC54" s="111"/>
      <c r="AD54" s="111"/>
      <c r="AE54" s="111"/>
      <c r="AF54" s="111"/>
      <c r="AG54" s="115"/>
      <c r="AH54" s="112"/>
      <c r="AI54" s="111"/>
      <c r="AJ54" s="115"/>
    </row>
    <row r="55" spans="1:37" s="109" customFormat="1" ht="13.2" customHeight="1" x14ac:dyDescent="0.25">
      <c r="A55" s="129"/>
      <c r="B55" s="130"/>
      <c r="C55" s="131"/>
      <c r="D55" s="131"/>
      <c r="E55" s="131"/>
      <c r="F55" s="131"/>
      <c r="G55" s="132"/>
      <c r="H55" s="132"/>
      <c r="I55" s="132"/>
      <c r="J55" s="132"/>
      <c r="K55" s="132"/>
      <c r="L55" s="132"/>
      <c r="M55" s="132"/>
      <c r="N55" s="133"/>
      <c r="O55" s="133"/>
      <c r="P55" s="133"/>
      <c r="Q55" s="133"/>
      <c r="R55" s="133"/>
      <c r="S55" s="133"/>
      <c r="T55" s="133"/>
      <c r="U55" s="131"/>
      <c r="V55" s="131"/>
      <c r="W55" s="131"/>
      <c r="X55" s="114"/>
      <c r="Y55" s="111"/>
      <c r="Z55" s="110"/>
      <c r="AA55" s="111"/>
      <c r="AB55" s="111"/>
      <c r="AC55" s="111"/>
      <c r="AD55" s="111"/>
      <c r="AE55" s="111"/>
      <c r="AF55" s="111"/>
      <c r="AG55" s="115"/>
      <c r="AH55" s="112"/>
      <c r="AI55" s="111"/>
      <c r="AJ55" s="115"/>
    </row>
    <row r="56" spans="1:37" s="109" customFormat="1" ht="13.2" customHeight="1" x14ac:dyDescent="0.25">
      <c r="A56" s="129"/>
      <c r="B56" s="130"/>
      <c r="C56" s="131"/>
      <c r="D56" s="131"/>
      <c r="E56" s="131"/>
      <c r="F56" s="131"/>
      <c r="G56" s="132"/>
      <c r="H56" s="132"/>
      <c r="I56" s="132"/>
      <c r="J56" s="132"/>
      <c r="K56" s="132"/>
      <c r="L56" s="132"/>
      <c r="M56" s="132"/>
      <c r="N56" s="133"/>
      <c r="O56" s="133"/>
      <c r="P56" s="133"/>
      <c r="Q56" s="133"/>
      <c r="R56" s="133"/>
      <c r="S56" s="133"/>
      <c r="T56" s="133"/>
      <c r="U56" s="131"/>
      <c r="V56" s="131"/>
      <c r="W56" s="131"/>
      <c r="Y56" s="111"/>
      <c r="Z56" s="110"/>
      <c r="AA56" s="111"/>
      <c r="AB56" s="111"/>
      <c r="AC56" s="111"/>
      <c r="AD56" s="111"/>
      <c r="AE56" s="111"/>
      <c r="AF56" s="111"/>
      <c r="AG56" s="115"/>
      <c r="AH56" s="112"/>
      <c r="AI56" s="111"/>
      <c r="AJ56" s="115"/>
    </row>
    <row r="57" spans="1:37" s="109" customFormat="1" ht="13.2" customHeight="1" x14ac:dyDescent="0.25">
      <c r="A57" s="129"/>
      <c r="B57" s="130"/>
      <c r="C57" s="131"/>
      <c r="D57" s="131"/>
      <c r="E57" s="131"/>
      <c r="F57" s="131"/>
      <c r="G57" s="132"/>
      <c r="H57" s="132"/>
      <c r="I57" s="132"/>
      <c r="J57" s="132"/>
      <c r="K57" s="132"/>
      <c r="L57" s="132"/>
      <c r="M57" s="132"/>
      <c r="N57" s="133"/>
      <c r="O57" s="133"/>
      <c r="P57" s="133"/>
      <c r="Q57" s="133"/>
      <c r="R57" s="133"/>
      <c r="S57" s="133"/>
      <c r="T57" s="133"/>
      <c r="U57" s="131"/>
      <c r="V57" s="131"/>
      <c r="W57" s="131"/>
      <c r="X57" s="114"/>
      <c r="Y57" s="111"/>
      <c r="Z57" s="110"/>
      <c r="AA57" s="111"/>
      <c r="AB57" s="111"/>
      <c r="AC57" s="111"/>
      <c r="AD57" s="111"/>
      <c r="AE57" s="111"/>
      <c r="AF57" s="111"/>
      <c r="AG57" s="115"/>
      <c r="AH57" s="112"/>
      <c r="AI57" s="111"/>
      <c r="AJ57" s="115"/>
    </row>
    <row r="58" spans="1:37" s="109" customFormat="1" ht="13.2" customHeight="1" x14ac:dyDescent="0.25">
      <c r="A58" s="129"/>
      <c r="B58" s="118"/>
      <c r="C58" s="131"/>
      <c r="D58" s="131"/>
      <c r="E58" s="118"/>
      <c r="F58" s="118"/>
      <c r="G58" s="117"/>
      <c r="H58" s="117"/>
      <c r="I58" s="117"/>
      <c r="J58" s="117"/>
      <c r="K58" s="117"/>
      <c r="L58" s="117"/>
      <c r="M58" s="117"/>
      <c r="N58" s="133"/>
      <c r="O58" s="133"/>
      <c r="P58" s="133"/>
      <c r="Q58" s="133"/>
      <c r="R58" s="133"/>
      <c r="S58" s="133"/>
      <c r="T58" s="133"/>
      <c r="U58" s="131"/>
      <c r="V58" s="131"/>
      <c r="W58" s="131"/>
      <c r="Y58" s="111"/>
      <c r="Z58" s="110"/>
      <c r="AA58" s="111"/>
      <c r="AB58" s="111"/>
      <c r="AC58" s="111"/>
      <c r="AD58" s="111"/>
      <c r="AE58" s="111"/>
      <c r="AF58" s="111"/>
      <c r="AG58" s="115"/>
      <c r="AH58" s="112"/>
      <c r="AI58" s="111"/>
      <c r="AJ58" s="115"/>
    </row>
    <row r="59" spans="1:37" s="109" customFormat="1" ht="13.2" customHeight="1" x14ac:dyDescent="0.25">
      <c r="A59" s="129"/>
      <c r="B59" s="118"/>
      <c r="C59" s="131"/>
      <c r="D59" s="131"/>
      <c r="E59" s="118"/>
      <c r="F59" s="118"/>
      <c r="G59" s="117"/>
      <c r="H59" s="117"/>
      <c r="I59" s="117"/>
      <c r="J59" s="117"/>
      <c r="K59" s="117"/>
      <c r="L59" s="117"/>
      <c r="M59" s="117"/>
      <c r="N59" s="133"/>
      <c r="O59" s="133"/>
      <c r="P59" s="133"/>
      <c r="Q59" s="133"/>
      <c r="R59" s="133"/>
      <c r="S59" s="133"/>
      <c r="T59" s="133"/>
      <c r="U59" s="131"/>
      <c r="V59" s="131"/>
      <c r="W59" s="131"/>
      <c r="X59" s="114"/>
      <c r="Y59" s="111"/>
      <c r="Z59" s="110"/>
      <c r="AA59" s="111"/>
      <c r="AB59" s="111"/>
      <c r="AC59" s="111"/>
      <c r="AD59" s="111"/>
      <c r="AE59" s="111"/>
      <c r="AF59" s="111"/>
      <c r="AG59" s="115"/>
      <c r="AH59" s="112"/>
      <c r="AI59" s="111"/>
      <c r="AJ59" s="115"/>
    </row>
    <row r="60" spans="1:37" s="109" customFormat="1" ht="12.75" customHeight="1" x14ac:dyDescent="0.25">
      <c r="A60" s="116"/>
      <c r="C60" s="113"/>
      <c r="D60" s="113"/>
      <c r="Y60" s="111"/>
      <c r="Z60" s="110"/>
      <c r="AA60" s="111"/>
      <c r="AB60" s="111"/>
      <c r="AC60" s="111"/>
      <c r="AD60" s="111"/>
      <c r="AE60" s="111"/>
      <c r="AF60" s="111"/>
      <c r="AG60" s="115"/>
      <c r="AH60" s="112"/>
      <c r="AI60" s="115"/>
      <c r="AJ60" s="115"/>
    </row>
    <row r="61" spans="1:37" s="109" customFormat="1" ht="12.75" customHeight="1" x14ac:dyDescent="0.25">
      <c r="A61" s="116"/>
      <c r="C61" s="113"/>
      <c r="D61" s="113"/>
      <c r="X61" s="114"/>
      <c r="Y61" s="111"/>
      <c r="Z61" s="110"/>
      <c r="AA61" s="111"/>
      <c r="AB61" s="111"/>
      <c r="AC61" s="111"/>
      <c r="AD61" s="111"/>
      <c r="AE61" s="111"/>
      <c r="AF61" s="111"/>
      <c r="AG61" s="115"/>
      <c r="AH61" s="112"/>
      <c r="AI61" s="115"/>
      <c r="AJ61" s="115"/>
    </row>
    <row r="62" spans="1:37" s="109" customFormat="1" ht="12.75" customHeight="1" x14ac:dyDescent="0.25">
      <c r="A62" s="116"/>
      <c r="C62" s="113"/>
      <c r="D62" s="113"/>
      <c r="Y62" s="111"/>
      <c r="Z62" s="110"/>
      <c r="AA62" s="111"/>
      <c r="AB62" s="111"/>
      <c r="AC62" s="111"/>
      <c r="AD62" s="111"/>
      <c r="AE62" s="111"/>
      <c r="AF62" s="111"/>
      <c r="AG62" s="115"/>
      <c r="AH62" s="112"/>
      <c r="AI62" s="115"/>
      <c r="AJ62" s="115"/>
    </row>
    <row r="63" spans="1:37" s="109" customFormat="1" ht="12.75" customHeight="1" x14ac:dyDescent="0.25">
      <c r="A63" s="116"/>
      <c r="C63" s="113"/>
      <c r="D63" s="113"/>
      <c r="X63" s="114"/>
      <c r="Y63" s="111"/>
      <c r="Z63" s="110"/>
      <c r="AA63" s="111"/>
      <c r="AB63" s="111"/>
      <c r="AC63" s="111"/>
      <c r="AD63" s="111"/>
      <c r="AE63" s="111"/>
      <c r="AF63" s="111"/>
      <c r="AG63" s="115"/>
      <c r="AH63" s="112"/>
      <c r="AI63" s="115"/>
      <c r="AJ63" s="115"/>
    </row>
    <row r="64" spans="1:37" s="109" customFormat="1" ht="12.75" customHeight="1" x14ac:dyDescent="0.25">
      <c r="A64" s="116"/>
      <c r="C64" s="113"/>
      <c r="D64" s="113"/>
      <c r="Y64" s="111"/>
      <c r="Z64" s="110"/>
      <c r="AA64" s="111"/>
      <c r="AB64" s="111"/>
      <c r="AC64" s="111"/>
      <c r="AD64" s="111"/>
      <c r="AE64" s="111"/>
      <c r="AF64" s="111"/>
      <c r="AG64" s="115"/>
      <c r="AH64" s="112"/>
      <c r="AI64" s="115"/>
      <c r="AJ64" s="115"/>
    </row>
    <row r="65" spans="1:36" s="109" customFormat="1" ht="12.75" customHeight="1" x14ac:dyDescent="0.25">
      <c r="A65" s="116"/>
      <c r="C65" s="113"/>
      <c r="D65" s="113"/>
      <c r="Y65" s="111"/>
      <c r="Z65" s="110"/>
      <c r="AA65" s="111"/>
      <c r="AB65" s="111"/>
      <c r="AC65" s="111"/>
      <c r="AD65" s="111"/>
      <c r="AE65" s="111"/>
      <c r="AF65" s="111"/>
      <c r="AG65" s="115"/>
      <c r="AH65" s="112"/>
      <c r="AI65" s="115"/>
      <c r="AJ65" s="115"/>
    </row>
    <row r="66" spans="1:36" s="109" customFormat="1" ht="12.75" customHeight="1" x14ac:dyDescent="0.25">
      <c r="A66" s="116"/>
      <c r="C66" s="113"/>
      <c r="D66" s="113"/>
      <c r="Y66" s="111"/>
      <c r="Z66" s="110"/>
      <c r="AA66" s="111"/>
      <c r="AB66" s="111"/>
      <c r="AC66" s="111"/>
      <c r="AD66" s="111"/>
      <c r="AE66" s="111"/>
      <c r="AF66" s="111"/>
      <c r="AG66" s="115"/>
      <c r="AH66" s="112"/>
      <c r="AI66" s="115"/>
      <c r="AJ66" s="115"/>
    </row>
    <row r="67" spans="1:36" s="109" customFormat="1" ht="12.75" customHeight="1" x14ac:dyDescent="0.25">
      <c r="A67" s="116"/>
      <c r="C67" s="113"/>
      <c r="D67" s="113"/>
      <c r="Y67" s="111"/>
      <c r="Z67" s="110"/>
      <c r="AA67" s="111"/>
      <c r="AB67" s="111"/>
      <c r="AC67" s="111"/>
      <c r="AD67" s="111"/>
      <c r="AE67" s="111"/>
      <c r="AF67" s="111"/>
      <c r="AG67" s="115"/>
      <c r="AH67" s="112"/>
      <c r="AI67" s="115"/>
      <c r="AJ67" s="115"/>
    </row>
    <row r="68" spans="1:36" s="109" customFormat="1" ht="12.75" customHeight="1" x14ac:dyDescent="0.25">
      <c r="A68" s="116"/>
      <c r="C68" s="113"/>
      <c r="D68" s="113"/>
      <c r="Y68" s="111"/>
      <c r="Z68" s="110"/>
      <c r="AA68" s="111"/>
      <c r="AB68" s="111"/>
      <c r="AC68" s="111"/>
      <c r="AD68" s="111"/>
      <c r="AE68" s="111"/>
      <c r="AF68" s="111"/>
      <c r="AG68" s="115"/>
      <c r="AH68" s="112"/>
      <c r="AI68" s="115"/>
      <c r="AJ68" s="115"/>
    </row>
    <row r="69" spans="1:36" s="109" customFormat="1" ht="12.75" customHeight="1" x14ac:dyDescent="0.25">
      <c r="A69" s="116"/>
      <c r="C69" s="113"/>
      <c r="D69" s="113"/>
      <c r="X69" s="114"/>
      <c r="Y69" s="111"/>
      <c r="Z69" s="110"/>
      <c r="AA69" s="111"/>
      <c r="AB69" s="111"/>
      <c r="AC69" s="111"/>
      <c r="AD69" s="111"/>
      <c r="AE69" s="111"/>
      <c r="AF69" s="111"/>
      <c r="AG69" s="115"/>
      <c r="AH69" s="115"/>
      <c r="AI69" s="115"/>
      <c r="AJ69" s="115"/>
    </row>
    <row r="70" spans="1:36" s="109" customFormat="1" ht="12.75" customHeight="1" x14ac:dyDescent="0.25">
      <c r="A70" s="116"/>
      <c r="C70" s="113"/>
      <c r="D70" s="113"/>
      <c r="Y70" s="111"/>
      <c r="Z70" s="110"/>
      <c r="AA70" s="111"/>
      <c r="AB70" s="111"/>
      <c r="AC70" s="111"/>
      <c r="AD70" s="111"/>
      <c r="AE70" s="111"/>
      <c r="AF70" s="111"/>
      <c r="AG70" s="115"/>
      <c r="AH70" s="112"/>
      <c r="AI70" s="115"/>
      <c r="AJ70" s="115"/>
    </row>
    <row r="71" spans="1:36" s="109" customFormat="1" ht="12.75" customHeight="1" x14ac:dyDescent="0.25">
      <c r="A71" s="116"/>
      <c r="C71" s="113"/>
      <c r="D71" s="113"/>
      <c r="X71" s="114"/>
      <c r="Y71" s="111"/>
      <c r="Z71" s="110"/>
      <c r="AA71" s="111"/>
      <c r="AB71" s="111"/>
      <c r="AC71" s="111"/>
      <c r="AD71" s="111"/>
      <c r="AE71" s="111"/>
      <c r="AF71" s="111"/>
      <c r="AG71" s="115"/>
      <c r="AH71" s="112"/>
      <c r="AI71" s="115"/>
      <c r="AJ71" s="115"/>
    </row>
    <row r="72" spans="1:36" s="109" customFormat="1" ht="12.75" customHeight="1" x14ac:dyDescent="0.25">
      <c r="A72" s="116"/>
      <c r="C72" s="113"/>
      <c r="D72" s="113"/>
      <c r="Y72" s="111"/>
      <c r="Z72" s="110"/>
      <c r="AA72" s="111"/>
      <c r="AB72" s="111"/>
      <c r="AC72" s="111"/>
      <c r="AD72" s="111"/>
      <c r="AE72" s="111"/>
      <c r="AF72" s="111"/>
      <c r="AG72" s="115"/>
      <c r="AH72" s="112"/>
      <c r="AI72" s="115"/>
      <c r="AJ72" s="115"/>
    </row>
    <row r="73" spans="1:36" s="109" customFormat="1" ht="12.75" customHeight="1" x14ac:dyDescent="0.25">
      <c r="A73" s="116"/>
      <c r="C73" s="113"/>
      <c r="D73" s="113"/>
      <c r="X73" s="114"/>
      <c r="Y73" s="111"/>
      <c r="Z73" s="110"/>
      <c r="AA73" s="111"/>
      <c r="AB73" s="111"/>
      <c r="AC73" s="111"/>
      <c r="AD73" s="111"/>
      <c r="AE73" s="111"/>
      <c r="AF73" s="111"/>
      <c r="AG73" s="115"/>
      <c r="AH73" s="112"/>
      <c r="AI73" s="115"/>
      <c r="AJ73" s="115"/>
    </row>
    <row r="74" spans="1:36" s="109" customFormat="1" ht="12.75" customHeight="1" x14ac:dyDescent="0.25">
      <c r="A74" s="116"/>
      <c r="C74" s="113"/>
      <c r="D74" s="113"/>
      <c r="Y74" s="111"/>
      <c r="Z74" s="110"/>
      <c r="AA74" s="111"/>
      <c r="AB74" s="111"/>
      <c r="AC74" s="111"/>
      <c r="AD74" s="111"/>
      <c r="AE74" s="111"/>
      <c r="AF74" s="111"/>
      <c r="AG74" s="115"/>
      <c r="AH74" s="112"/>
      <c r="AI74" s="115"/>
      <c r="AJ74" s="115"/>
    </row>
    <row r="75" spans="1:36" s="109" customFormat="1" ht="12.75" customHeight="1" x14ac:dyDescent="0.25">
      <c r="A75" s="116"/>
      <c r="C75" s="113"/>
      <c r="D75" s="113"/>
      <c r="X75" s="114"/>
      <c r="Y75" s="111"/>
      <c r="Z75" s="110"/>
      <c r="AA75" s="111"/>
      <c r="AB75" s="111"/>
      <c r="AC75" s="111"/>
      <c r="AD75" s="111"/>
      <c r="AE75" s="111"/>
      <c r="AF75" s="111"/>
      <c r="AG75" s="115"/>
      <c r="AH75" s="112"/>
      <c r="AI75" s="115"/>
      <c r="AJ75" s="115"/>
    </row>
    <row r="76" spans="1:36" s="109" customFormat="1" ht="12.75" customHeight="1" x14ac:dyDescent="0.25">
      <c r="A76" s="116"/>
      <c r="C76" s="113"/>
      <c r="D76" s="113"/>
      <c r="Y76" s="111"/>
      <c r="Z76" s="110"/>
      <c r="AA76" s="111"/>
      <c r="AB76" s="111"/>
      <c r="AC76" s="111"/>
      <c r="AD76" s="111"/>
      <c r="AE76" s="111"/>
      <c r="AF76" s="111"/>
      <c r="AG76" s="115"/>
      <c r="AH76" s="112"/>
      <c r="AI76" s="115"/>
      <c r="AJ76" s="115"/>
    </row>
    <row r="77" spans="1:36" s="109" customFormat="1" ht="12.75" customHeight="1" x14ac:dyDescent="0.25">
      <c r="A77" s="116"/>
      <c r="C77" s="113"/>
      <c r="D77" s="113"/>
      <c r="X77" s="114"/>
      <c r="Y77" s="111"/>
      <c r="Z77" s="110"/>
      <c r="AA77" s="111"/>
      <c r="AB77" s="111"/>
      <c r="AC77" s="111"/>
      <c r="AD77" s="111"/>
      <c r="AE77" s="111"/>
      <c r="AF77" s="111"/>
      <c r="AG77" s="115"/>
      <c r="AH77" s="112"/>
      <c r="AI77" s="115"/>
      <c r="AJ77" s="115"/>
    </row>
    <row r="78" spans="1:36" s="109" customFormat="1" ht="12.75" customHeight="1" x14ac:dyDescent="0.25">
      <c r="A78" s="116"/>
      <c r="C78" s="113"/>
      <c r="D78" s="113"/>
      <c r="Y78" s="111"/>
      <c r="Z78" s="110"/>
      <c r="AA78" s="111"/>
      <c r="AB78" s="111"/>
      <c r="AC78" s="111"/>
      <c r="AD78" s="111"/>
      <c r="AE78" s="111"/>
      <c r="AF78" s="111"/>
      <c r="AG78" s="115"/>
      <c r="AH78" s="112"/>
      <c r="AI78" s="115"/>
      <c r="AJ78" s="115"/>
    </row>
    <row r="79" spans="1:36" s="109" customFormat="1" ht="12.75" customHeight="1" x14ac:dyDescent="0.25">
      <c r="A79" s="116"/>
      <c r="C79" s="113"/>
      <c r="D79" s="113"/>
      <c r="X79" s="117"/>
      <c r="Y79" s="111"/>
      <c r="Z79" s="110"/>
      <c r="AA79" s="111"/>
      <c r="AB79" s="111"/>
      <c r="AC79" s="111"/>
      <c r="AD79" s="111"/>
      <c r="AE79" s="111"/>
      <c r="AF79" s="111"/>
      <c r="AG79" s="115"/>
      <c r="AH79" s="112"/>
      <c r="AI79" s="115"/>
      <c r="AJ79" s="115"/>
    </row>
    <row r="80" spans="1:36" s="109" customFormat="1" ht="12.75" customHeight="1" x14ac:dyDescent="0.25">
      <c r="A80" s="116"/>
      <c r="C80" s="113"/>
      <c r="D80" s="113"/>
      <c r="X80" s="118"/>
      <c r="Y80" s="111"/>
      <c r="Z80" s="110"/>
      <c r="AA80" s="111"/>
      <c r="AB80" s="111"/>
      <c r="AC80" s="111"/>
      <c r="AD80" s="111"/>
      <c r="AE80" s="111"/>
      <c r="AF80" s="111"/>
      <c r="AG80" s="115"/>
      <c r="AH80" s="112"/>
      <c r="AI80" s="115"/>
      <c r="AJ80" s="115"/>
    </row>
    <row r="81" spans="24:36" ht="12.75" customHeight="1" x14ac:dyDescent="0.25">
      <c r="X81" s="32"/>
      <c r="Y81" s="82"/>
      <c r="Z81" s="82"/>
      <c r="AA81" s="119"/>
      <c r="AB81" s="119"/>
      <c r="AC81" s="119"/>
      <c r="AD81" s="119"/>
      <c r="AE81" s="119"/>
      <c r="AF81" s="119"/>
      <c r="AG81" s="82"/>
      <c r="AH81" s="82"/>
      <c r="AI81" s="82"/>
      <c r="AJ81" s="82"/>
    </row>
    <row r="82" spans="24:36" ht="12.75" customHeight="1" x14ac:dyDescent="0.25">
      <c r="X82" s="118"/>
      <c r="Y82" s="111"/>
      <c r="Z82" s="110"/>
      <c r="AA82" s="119"/>
      <c r="AB82" s="119"/>
      <c r="AC82" s="119"/>
      <c r="AD82" s="119"/>
      <c r="AE82" s="119"/>
      <c r="AF82" s="119"/>
      <c r="AG82" s="82"/>
      <c r="AH82" s="112"/>
      <c r="AI82" s="82"/>
      <c r="AJ82" s="82"/>
    </row>
    <row r="83" spans="24:36" ht="12.75" customHeight="1" x14ac:dyDescent="0.25">
      <c r="Y83" s="82"/>
      <c r="Z83" s="82"/>
      <c r="AA83" s="119"/>
      <c r="AB83" s="119"/>
      <c r="AC83" s="119"/>
      <c r="AD83" s="119"/>
      <c r="AE83" s="119"/>
      <c r="AF83" s="119"/>
      <c r="AG83" s="82"/>
      <c r="AH83" s="82"/>
      <c r="AI83" s="82"/>
      <c r="AJ83" s="82"/>
    </row>
    <row r="84" spans="24:36" ht="12.75" customHeight="1" x14ac:dyDescent="0.25">
      <c r="Y84" s="82"/>
      <c r="Z84" s="82"/>
      <c r="AA84" s="119"/>
      <c r="AB84" s="119"/>
      <c r="AC84" s="119"/>
      <c r="AD84" s="119"/>
      <c r="AE84" s="119"/>
      <c r="AF84" s="119"/>
      <c r="AG84" s="82"/>
      <c r="AH84" s="82"/>
      <c r="AI84" s="82"/>
      <c r="AJ84" s="82"/>
    </row>
    <row r="85" spans="24:36" ht="12.75" customHeight="1" x14ac:dyDescent="0.25">
      <c r="Y85" s="82"/>
      <c r="Z85" s="82"/>
      <c r="AA85" s="119"/>
      <c r="AB85" s="119"/>
      <c r="AC85" s="119"/>
      <c r="AD85" s="119"/>
      <c r="AE85" s="119"/>
      <c r="AF85" s="119"/>
      <c r="AG85" s="82"/>
      <c r="AH85" s="82"/>
      <c r="AI85" s="82"/>
      <c r="AJ85" s="82"/>
    </row>
    <row r="86" spans="24:36" ht="12.75" customHeight="1" x14ac:dyDescent="0.25">
      <c r="Y86" s="82"/>
      <c r="Z86" s="82"/>
      <c r="AA86" s="119"/>
      <c r="AB86" s="119"/>
      <c r="AC86" s="119"/>
      <c r="AD86" s="119"/>
      <c r="AE86" s="119"/>
      <c r="AF86" s="119"/>
      <c r="AG86" s="82"/>
      <c r="AH86" s="82"/>
      <c r="AI86" s="82"/>
      <c r="AJ86" s="82"/>
    </row>
    <row r="87" spans="24:36" ht="12.75" customHeight="1" x14ac:dyDescent="0.25">
      <c r="Y87" s="82"/>
      <c r="Z87" s="82"/>
      <c r="AA87" s="119"/>
      <c r="AB87" s="119"/>
      <c r="AC87" s="119"/>
      <c r="AD87" s="119"/>
      <c r="AE87" s="119"/>
      <c r="AF87" s="119"/>
      <c r="AG87" s="82"/>
      <c r="AH87" s="82"/>
      <c r="AI87" s="82"/>
      <c r="AJ87" s="82"/>
    </row>
    <row r="88" spans="24:36" ht="12.75" customHeight="1" x14ac:dyDescent="0.25">
      <c r="Y88" s="82"/>
      <c r="Z88" s="82"/>
      <c r="AA88" s="119"/>
      <c r="AB88" s="119"/>
      <c r="AC88" s="119"/>
      <c r="AD88" s="119"/>
      <c r="AE88" s="119"/>
      <c r="AF88" s="119"/>
      <c r="AG88" s="82"/>
      <c r="AH88" s="82"/>
      <c r="AI88" s="82"/>
      <c r="AJ88" s="82"/>
    </row>
    <row r="89" spans="24:36" ht="12.75" customHeight="1" x14ac:dyDescent="0.25">
      <c r="Y89" s="82"/>
      <c r="Z89" s="82"/>
      <c r="AA89" s="119"/>
      <c r="AB89" s="119"/>
      <c r="AC89" s="119"/>
      <c r="AD89" s="119"/>
      <c r="AE89" s="119"/>
      <c r="AF89" s="119"/>
      <c r="AG89" s="82"/>
      <c r="AH89" s="82"/>
      <c r="AI89" s="82"/>
      <c r="AJ89" s="82"/>
    </row>
    <row r="90" spans="24:36" ht="12.75" customHeight="1" x14ac:dyDescent="0.25">
      <c r="Y90" s="82"/>
      <c r="Z90" s="82"/>
      <c r="AA90" s="119"/>
      <c r="AB90" s="119"/>
      <c r="AC90" s="119"/>
      <c r="AD90" s="119"/>
      <c r="AE90" s="119"/>
      <c r="AF90" s="119"/>
      <c r="AG90" s="82"/>
      <c r="AH90" s="82"/>
      <c r="AI90" s="82"/>
      <c r="AJ90" s="82"/>
    </row>
    <row r="91" spans="24:36" ht="12.75" customHeight="1" x14ac:dyDescent="0.25">
      <c r="Y91" s="82"/>
      <c r="Z91" s="82"/>
      <c r="AA91" s="119"/>
      <c r="AB91" s="119"/>
      <c r="AC91" s="119"/>
      <c r="AD91" s="119"/>
      <c r="AE91" s="119"/>
      <c r="AF91" s="119"/>
      <c r="AG91" s="82"/>
      <c r="AH91" s="82"/>
      <c r="AI91" s="82"/>
      <c r="AJ91" s="82"/>
    </row>
    <row r="92" spans="24:36" ht="12.75" customHeight="1" x14ac:dyDescent="0.25">
      <c r="Y92" s="82"/>
      <c r="Z92" s="82"/>
      <c r="AA92" s="119"/>
      <c r="AB92" s="119"/>
      <c r="AC92" s="119"/>
      <c r="AD92" s="119"/>
      <c r="AE92" s="119"/>
      <c r="AF92" s="119"/>
      <c r="AG92" s="82"/>
      <c r="AH92" s="82"/>
      <c r="AI92" s="82"/>
      <c r="AJ92" s="82"/>
    </row>
    <row r="93" spans="24:36" ht="12.75" customHeight="1" x14ac:dyDescent="0.25">
      <c r="Y93" s="82"/>
      <c r="Z93" s="82"/>
      <c r="AA93" s="119"/>
      <c r="AB93" s="119"/>
      <c r="AC93" s="119"/>
      <c r="AD93" s="119"/>
      <c r="AE93" s="119"/>
      <c r="AF93" s="119"/>
      <c r="AG93" s="82"/>
      <c r="AH93" s="82"/>
      <c r="AI93" s="82"/>
      <c r="AJ93" s="82"/>
    </row>
    <row r="94" spans="24:36" ht="12.75" customHeight="1" x14ac:dyDescent="0.25">
      <c r="Y94" s="82"/>
      <c r="Z94" s="82"/>
      <c r="AA94" s="119"/>
      <c r="AB94" s="119"/>
      <c r="AC94" s="119"/>
      <c r="AD94" s="119"/>
      <c r="AE94" s="119"/>
      <c r="AF94" s="119"/>
      <c r="AG94" s="82"/>
      <c r="AH94" s="82"/>
      <c r="AI94" s="82"/>
      <c r="AJ94" s="82"/>
    </row>
    <row r="95" spans="24:36" ht="12.75" customHeight="1" x14ac:dyDescent="0.25">
      <c r="Y95" s="82"/>
      <c r="Z95" s="82"/>
      <c r="AA95" s="119"/>
      <c r="AB95" s="119"/>
      <c r="AC95" s="119"/>
      <c r="AD95" s="119"/>
      <c r="AE95" s="119"/>
      <c r="AF95" s="119"/>
      <c r="AG95" s="82"/>
      <c r="AH95" s="82"/>
      <c r="AI95" s="82"/>
      <c r="AJ95" s="82"/>
    </row>
    <row r="96" spans="24:36" ht="12.75" customHeight="1" x14ac:dyDescent="0.25">
      <c r="Y96" s="82"/>
      <c r="Z96" s="82"/>
      <c r="AA96" s="119"/>
      <c r="AB96" s="119"/>
      <c r="AC96" s="119"/>
      <c r="AD96" s="119"/>
      <c r="AE96" s="119"/>
      <c r="AF96" s="119"/>
      <c r="AG96" s="82"/>
      <c r="AH96" s="82"/>
      <c r="AI96" s="82"/>
      <c r="AJ96" s="82"/>
    </row>
  </sheetData>
  <mergeCells count="23">
    <mergeCell ref="AC37:AE37"/>
    <mergeCell ref="F12:F13"/>
    <mergeCell ref="G12:G13"/>
    <mergeCell ref="N12:S12"/>
    <mergeCell ref="W12:W13"/>
    <mergeCell ref="U12:U13"/>
    <mergeCell ref="V12:V13"/>
    <mergeCell ref="A6:W6"/>
    <mergeCell ref="A7:W7"/>
    <mergeCell ref="A8:W8"/>
    <mergeCell ref="T12:T13"/>
    <mergeCell ref="F9:N9"/>
    <mergeCell ref="A12:A13"/>
    <mergeCell ref="B12:B13"/>
    <mergeCell ref="C12:C13"/>
    <mergeCell ref="D12:D13"/>
    <mergeCell ref="E12:E13"/>
    <mergeCell ref="A10:B10"/>
    <mergeCell ref="A4:W4"/>
    <mergeCell ref="A1:W1"/>
    <mergeCell ref="A2:W2"/>
    <mergeCell ref="A3:W3"/>
    <mergeCell ref="A5:W5"/>
  </mergeCells>
  <phoneticPr fontId="1" type="noConversion"/>
  <printOptions horizontalCentered="1"/>
  <pageMargins left="0.39370078740157483" right="0" top="0.78740157480314965" bottom="0.19685039370078741" header="0.51181102362204722" footer="0.51181102362204722"/>
  <pageSetup paperSize="9" scale="74" orientation="landscape" horizontalDpi="300" verticalDpi="300" r:id="rId1"/>
  <headerFooter alignWithMargins="0"/>
  <colBreaks count="1" manualBreakCount="1">
    <brk id="23" max="1048575" man="1"/>
  </col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indexed="40"/>
  </sheetPr>
  <dimension ref="A1:AP96"/>
  <sheetViews>
    <sheetView view="pageBreakPreview" zoomScale="70" zoomScaleNormal="85" zoomScaleSheetLayoutView="70" workbookViewId="0">
      <selection activeCell="W10" sqref="W10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8.6640625" style="12" customWidth="1"/>
    <col min="4" max="4" width="6.88671875" style="12" customWidth="1"/>
    <col min="5" max="5" width="28.6640625" style="8" customWidth="1"/>
    <col min="6" max="6" width="6.6640625" style="8" hidden="1" customWidth="1"/>
    <col min="7" max="7" width="30" style="8" customWidth="1"/>
    <col min="8" max="13" width="6.5546875" style="8" hidden="1" customWidth="1" outlineLevel="1"/>
    <col min="14" max="14" width="5.44140625" style="8" customWidth="1" collapsed="1"/>
    <col min="15" max="15" width="6.33203125" style="8" customWidth="1"/>
    <col min="16" max="19" width="5.33203125" style="8" customWidth="1"/>
    <col min="20" max="20" width="7.109375" style="8" customWidth="1"/>
    <col min="21" max="21" width="10.5546875" style="8" customWidth="1"/>
    <col min="22" max="22" width="7" style="8" customWidth="1"/>
    <col min="23" max="23" width="31.44140625" style="8" customWidth="1"/>
    <col min="24" max="24" width="8" style="8" customWidth="1" outlineLevel="1"/>
    <col min="25" max="26" width="6.5546875" style="8" bestFit="1" customWidth="1" outlineLevel="1"/>
    <col min="27" max="32" width="6.5546875" style="12" bestFit="1" customWidth="1" outlineLevel="1"/>
    <col min="33" max="33" width="6.5546875" style="8" bestFit="1" customWidth="1" outlineLevel="1"/>
    <col min="34" max="34" width="11.44140625" style="8" customWidth="1"/>
    <col min="35" max="35" width="3.5546875" style="8" customWidth="1"/>
    <col min="36" max="16384" width="9.109375" style="8"/>
  </cols>
  <sheetData>
    <row r="1" spans="1:3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AA1" s="8"/>
      <c r="AB1" s="9"/>
      <c r="AC1" s="10"/>
      <c r="AD1" s="8"/>
      <c r="AE1" s="8"/>
      <c r="AF1" s="8"/>
    </row>
    <row r="2" spans="1:3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AA2" s="8"/>
      <c r="AB2" s="9"/>
      <c r="AC2" s="10"/>
      <c r="AD2" s="8"/>
      <c r="AE2" s="8"/>
      <c r="AF2" s="8"/>
    </row>
    <row r="3" spans="1:3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AA3" s="8"/>
      <c r="AB3" s="9"/>
      <c r="AC3" s="10"/>
      <c r="AD3" s="8"/>
      <c r="AE3" s="8"/>
      <c r="AF3" s="8"/>
    </row>
    <row r="4" spans="1:3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24"/>
      <c r="R4" s="324"/>
      <c r="S4" s="324"/>
      <c r="T4" s="324"/>
      <c r="U4" s="324"/>
      <c r="V4" s="324"/>
      <c r="W4" s="324"/>
      <c r="AA4" s="8"/>
      <c r="AB4" s="9"/>
      <c r="AC4" s="10"/>
      <c r="AD4" s="8"/>
      <c r="AE4" s="8"/>
      <c r="AF4" s="8"/>
    </row>
    <row r="5" spans="1:3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AA5" s="8"/>
      <c r="AB5" s="9"/>
      <c r="AC5" s="10"/>
      <c r="AD5" s="8"/>
      <c r="AE5" s="8"/>
      <c r="AF5" s="8"/>
    </row>
    <row r="6" spans="1:3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AA6" s="8"/>
      <c r="AB6" s="9"/>
      <c r="AC6" s="10"/>
      <c r="AD6" s="8"/>
      <c r="AE6" s="8"/>
      <c r="AF6" s="8"/>
    </row>
    <row r="7" spans="1:3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AA7" s="8"/>
      <c r="AB7" s="9"/>
      <c r="AC7" s="10"/>
      <c r="AD7" s="8"/>
      <c r="AE7" s="8"/>
      <c r="AF7" s="8"/>
    </row>
    <row r="8" spans="1:33" ht="15.6" x14ac:dyDescent="0.25">
      <c r="A8" s="332" t="s">
        <v>201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AA8" s="8"/>
      <c r="AB8" s="9"/>
      <c r="AC8" s="10"/>
      <c r="AD8" s="8"/>
      <c r="AE8" s="8"/>
      <c r="AF8" s="8"/>
    </row>
    <row r="9" spans="1:33" ht="12.75" customHeight="1" x14ac:dyDescent="0.25">
      <c r="A9" s="51" t="s">
        <v>228</v>
      </c>
      <c r="B9" s="51"/>
      <c r="D9" s="17"/>
      <c r="E9" s="14"/>
      <c r="F9" s="361"/>
      <c r="G9" s="361"/>
      <c r="H9" s="361"/>
      <c r="I9" s="361"/>
      <c r="J9" s="361"/>
      <c r="K9" s="361"/>
      <c r="L9" s="361"/>
      <c r="M9" s="361"/>
      <c r="N9" s="361"/>
      <c r="O9" s="29"/>
      <c r="P9" s="29"/>
      <c r="Q9" s="29"/>
      <c r="R9" s="29"/>
      <c r="S9" s="29"/>
      <c r="T9" s="12"/>
      <c r="U9" s="12"/>
      <c r="X9" s="8" t="s">
        <v>57</v>
      </c>
      <c r="AB9" s="9"/>
      <c r="AC9" s="10"/>
    </row>
    <row r="10" spans="1:33" ht="12.75" customHeight="1" x14ac:dyDescent="0.25">
      <c r="A10" s="323" t="s">
        <v>236</v>
      </c>
      <c r="B10" s="323"/>
      <c r="D10" s="17"/>
      <c r="E10" s="67"/>
      <c r="G10" s="63"/>
      <c r="S10" s="37"/>
      <c r="U10" s="52"/>
      <c r="W10" s="20" t="s">
        <v>245</v>
      </c>
      <c r="AB10" s="9"/>
      <c r="AC10" s="10"/>
    </row>
    <row r="11" spans="1:33" ht="13.8" thickBot="1" x14ac:dyDescent="0.3">
      <c r="A11" s="19" t="s">
        <v>242</v>
      </c>
      <c r="D11" s="17"/>
      <c r="E11" s="67"/>
      <c r="F11" s="48"/>
      <c r="G11" s="63"/>
      <c r="H11" s="17"/>
      <c r="I11" s="17"/>
      <c r="J11" s="17"/>
      <c r="K11" s="17"/>
      <c r="L11" s="17"/>
      <c r="M11" s="17"/>
      <c r="N11" s="120"/>
      <c r="O11" s="120"/>
      <c r="P11" s="120"/>
      <c r="Q11" s="120"/>
      <c r="R11" s="120"/>
      <c r="T11" s="67" t="s">
        <v>87</v>
      </c>
      <c r="U11" s="63" t="str">
        <f>d_1</f>
        <v>28.05.2019г.</v>
      </c>
      <c r="V11" s="52">
        <v>0.35416666666666669</v>
      </c>
      <c r="W11" s="19" t="str">
        <f>d_6</f>
        <v>t° +17 вл. 91%</v>
      </c>
    </row>
    <row r="12" spans="1:33" ht="16.5" customHeight="1" thickBot="1" x14ac:dyDescent="0.3">
      <c r="A12" s="353" t="s">
        <v>25</v>
      </c>
      <c r="B12" s="342" t="s">
        <v>58</v>
      </c>
      <c r="C12" s="342" t="s">
        <v>17</v>
      </c>
      <c r="D12" s="342" t="s">
        <v>10</v>
      </c>
      <c r="E12" s="342" t="s">
        <v>90</v>
      </c>
      <c r="F12" s="346" t="s">
        <v>94</v>
      </c>
      <c r="G12" s="349" t="s">
        <v>148</v>
      </c>
      <c r="H12" s="122"/>
      <c r="I12" s="122"/>
      <c r="J12" s="122"/>
      <c r="K12" s="122"/>
      <c r="L12" s="122"/>
      <c r="M12" s="122"/>
      <c r="N12" s="355" t="s">
        <v>26</v>
      </c>
      <c r="O12" s="356"/>
      <c r="P12" s="356"/>
      <c r="Q12" s="356"/>
      <c r="R12" s="356"/>
      <c r="S12" s="357"/>
      <c r="T12" s="358" t="s">
        <v>27</v>
      </c>
      <c r="U12" s="349" t="s">
        <v>145</v>
      </c>
      <c r="V12" s="349" t="s">
        <v>13</v>
      </c>
      <c r="W12" s="344" t="s">
        <v>146</v>
      </c>
      <c r="Y12" s="21" t="s">
        <v>105</v>
      </c>
      <c r="Z12" s="21" t="s">
        <v>106</v>
      </c>
      <c r="AA12" s="21" t="s">
        <v>107</v>
      </c>
      <c r="AB12" s="21">
        <v>1</v>
      </c>
      <c r="AC12" s="21">
        <v>2</v>
      </c>
      <c r="AD12" s="21" t="s">
        <v>44</v>
      </c>
      <c r="AE12" s="21" t="s">
        <v>108</v>
      </c>
      <c r="AF12" s="21" t="s">
        <v>109</v>
      </c>
      <c r="AG12" s="21" t="s">
        <v>110</v>
      </c>
    </row>
    <row r="13" spans="1:33" ht="14.4" customHeight="1" thickBot="1" x14ac:dyDescent="0.3">
      <c r="A13" s="354"/>
      <c r="B13" s="343"/>
      <c r="C13" s="343"/>
      <c r="D13" s="343"/>
      <c r="E13" s="343"/>
      <c r="F13" s="347"/>
      <c r="G13" s="350"/>
      <c r="H13" s="123"/>
      <c r="I13" s="123"/>
      <c r="J13" s="123"/>
      <c r="K13" s="123"/>
      <c r="L13" s="123"/>
      <c r="M13" s="123"/>
      <c r="N13" s="124">
        <v>1</v>
      </c>
      <c r="O13" s="124">
        <v>2</v>
      </c>
      <c r="P13" s="124">
        <v>3</v>
      </c>
      <c r="Q13" s="125">
        <v>4</v>
      </c>
      <c r="R13" s="125">
        <v>5</v>
      </c>
      <c r="S13" s="125">
        <v>6</v>
      </c>
      <c r="T13" s="359"/>
      <c r="U13" s="350"/>
      <c r="V13" s="350"/>
      <c r="W13" s="345"/>
      <c r="Y13" s="157">
        <v>61</v>
      </c>
      <c r="Z13" s="157">
        <v>52</v>
      </c>
      <c r="AA13" s="157">
        <v>46</v>
      </c>
      <c r="AB13" s="158">
        <v>39</v>
      </c>
      <c r="AC13" s="158">
        <v>32</v>
      </c>
      <c r="AD13" s="158">
        <v>24</v>
      </c>
      <c r="AE13" s="158">
        <v>21</v>
      </c>
      <c r="AF13" s="127"/>
      <c r="AG13" s="128"/>
    </row>
    <row r="14" spans="1:33" ht="13.2" customHeight="1" x14ac:dyDescent="0.25">
      <c r="A14" s="35" t="s">
        <v>42</v>
      </c>
      <c r="B14" s="23" t="e">
        <f>VLOOKUP($X14,УЧАСТНИКИ!$A$2:$L$1099,3,FALSE)</f>
        <v>#N/A</v>
      </c>
      <c r="C14" s="24" t="e">
        <f>VLOOKUP($X14,УЧАСТНИКИ!$A$2:$L$1099,4,FALSE)</f>
        <v>#N/A</v>
      </c>
      <c r="D14" s="24" t="e">
        <f>VLOOKUP($X14,УЧАСТНИКИ!$A$2:$L$1099,8,FALSE)</f>
        <v>#N/A</v>
      </c>
      <c r="E14" s="23" t="e">
        <f>VLOOKUP($X14,УЧАСТНИКИ!$A$2:$L$1099,5,FALSE)</f>
        <v>#N/A</v>
      </c>
      <c r="F14" s="24" t="e">
        <f>VLOOKUP($R14,УЧАСТНИКИ!$A$2:$L$1099,7,FALSE)</f>
        <v>#N/A</v>
      </c>
      <c r="G14" s="25" t="e">
        <f>VLOOKUP($X14,УЧАСТНИКИ!$A$2:$L$1099,11,FALSE)</f>
        <v>#N/A</v>
      </c>
      <c r="H14" s="38">
        <v>4569</v>
      </c>
      <c r="I14" s="38">
        <v>2545</v>
      </c>
      <c r="J14" s="38"/>
      <c r="K14" s="38"/>
      <c r="L14" s="38"/>
      <c r="M14" s="121"/>
      <c r="N14" s="106">
        <f t="shared" ref="N14:S29" si="0">H14/100</f>
        <v>45.69</v>
      </c>
      <c r="O14" s="106">
        <f t="shared" si="0"/>
        <v>25.45</v>
      </c>
      <c r="P14" s="106">
        <f t="shared" si="0"/>
        <v>0</v>
      </c>
      <c r="Q14" s="106">
        <f t="shared" si="0"/>
        <v>0</v>
      </c>
      <c r="R14" s="106">
        <f t="shared" si="0"/>
        <v>0</v>
      </c>
      <c r="S14" s="106">
        <f t="shared" si="0"/>
        <v>0</v>
      </c>
      <c r="T14" s="107">
        <f t="shared" ref="T14:T52" si="1">MAX(N14,O14,P14,Q14,R14,S14)</f>
        <v>45.69</v>
      </c>
      <c r="U14" s="27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1</v>
      </c>
      <c r="V14" s="25" t="e">
        <f>VLOOKUP($X14,УЧАСТНИКИ!$A$2:$L$1099,9,FALSE)</f>
        <v>#N/A</v>
      </c>
      <c r="W14" s="23" t="e">
        <f>VLOOKUP($X14,УЧАСТНИКИ!$A$2:$L$1099,10,FALSE)</f>
        <v>#N/A</v>
      </c>
    </row>
    <row r="15" spans="1:33" ht="13.2" customHeight="1" x14ac:dyDescent="0.25">
      <c r="A15" s="35" t="s">
        <v>43</v>
      </c>
      <c r="B15" s="23" t="e">
        <f>VLOOKUP($X15,УЧАСТНИКИ!$A$2:$L$1099,3,FALSE)</f>
        <v>#N/A</v>
      </c>
      <c r="C15" s="24" t="e">
        <f>VLOOKUP($X15,УЧАСТНИКИ!$A$2:$L$1099,4,FALSE)</f>
        <v>#N/A</v>
      </c>
      <c r="D15" s="24" t="e">
        <f>VLOOKUP($X15,УЧАСТНИКИ!$A$2:$L$1099,8,FALSE)</f>
        <v>#N/A</v>
      </c>
      <c r="E15" s="23" t="e">
        <f>VLOOKUP($X15,УЧАСТНИКИ!$A$2:$L$1099,5,FALSE)</f>
        <v>#N/A</v>
      </c>
      <c r="F15" s="24" t="e">
        <f>VLOOKUP($R15,УЧАСТНИКИ!$A$2:$L$1099,7,FALSE)</f>
        <v>#N/A</v>
      </c>
      <c r="G15" s="25" t="e">
        <f>VLOOKUP($X15,УЧАСТНИКИ!$A$2:$L$1099,11,FALSE)</f>
        <v>#N/A</v>
      </c>
      <c r="H15" s="26"/>
      <c r="I15" s="26"/>
      <c r="J15" s="26"/>
      <c r="K15" s="26"/>
      <c r="L15" s="26"/>
      <c r="M15" s="105"/>
      <c r="N15" s="106">
        <f t="shared" si="0"/>
        <v>0</v>
      </c>
      <c r="O15" s="106">
        <f t="shared" si="0"/>
        <v>0</v>
      </c>
      <c r="P15" s="106">
        <f t="shared" si="0"/>
        <v>0</v>
      </c>
      <c r="Q15" s="106">
        <f t="shared" si="0"/>
        <v>0</v>
      </c>
      <c r="R15" s="106">
        <f t="shared" si="0"/>
        <v>0</v>
      </c>
      <c r="S15" s="106">
        <f t="shared" si="0"/>
        <v>0</v>
      </c>
      <c r="T15" s="107">
        <f t="shared" si="1"/>
        <v>0</v>
      </c>
      <c r="U15" s="27" t="str">
        <f t="shared" ref="U15:U52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2юн</v>
      </c>
      <c r="V15" s="25" t="e">
        <f>VLOOKUP($X15,УЧАСТНИКИ!$A$2:$L$1099,9,FALSE)</f>
        <v>#N/A</v>
      </c>
      <c r="W15" s="23" t="e">
        <f>VLOOKUP($X15,УЧАСТНИКИ!$A$2:$L$1099,10,FALSE)</f>
        <v>#N/A</v>
      </c>
    </row>
    <row r="16" spans="1:33" ht="13.2" customHeight="1" x14ac:dyDescent="0.25">
      <c r="A16" s="35" t="s">
        <v>44</v>
      </c>
      <c r="B16" s="23" t="e">
        <f>VLOOKUP($X16,УЧАСТНИКИ!$A$2:$L$1099,3,FALSE)</f>
        <v>#N/A</v>
      </c>
      <c r="C16" s="24" t="e">
        <f>VLOOKUP($X16,УЧАСТНИКИ!$A$2:$L$1099,4,FALSE)</f>
        <v>#N/A</v>
      </c>
      <c r="D16" s="24" t="e">
        <f>VLOOKUP($X16,УЧАСТНИКИ!$A$2:$L$1099,8,FALSE)</f>
        <v>#N/A</v>
      </c>
      <c r="E16" s="23" t="e">
        <f>VLOOKUP($X16,УЧАСТНИКИ!$A$2:$L$1099,5,FALSE)</f>
        <v>#N/A</v>
      </c>
      <c r="F16" s="24" t="e">
        <f>VLOOKUP($R16,УЧАСТНИКИ!$A$2:$L$1099,7,FALSE)</f>
        <v>#N/A</v>
      </c>
      <c r="G16" s="25" t="e">
        <f>VLOOKUP($X16,УЧАСТНИКИ!$A$2:$L$1099,11,FALSE)</f>
        <v>#N/A</v>
      </c>
      <c r="H16" s="26"/>
      <c r="I16" s="26"/>
      <c r="J16" s="26"/>
      <c r="K16" s="26"/>
      <c r="L16" s="26"/>
      <c r="M16" s="26"/>
      <c r="N16" s="106">
        <f t="shared" si="0"/>
        <v>0</v>
      </c>
      <c r="O16" s="106">
        <f t="shared" si="0"/>
        <v>0</v>
      </c>
      <c r="P16" s="106">
        <f t="shared" si="0"/>
        <v>0</v>
      </c>
      <c r="Q16" s="106">
        <f t="shared" si="0"/>
        <v>0</v>
      </c>
      <c r="R16" s="106">
        <f t="shared" si="0"/>
        <v>0</v>
      </c>
      <c r="S16" s="106">
        <f t="shared" si="0"/>
        <v>0</v>
      </c>
      <c r="T16" s="107">
        <f t="shared" si="1"/>
        <v>0</v>
      </c>
      <c r="U16" s="27" t="str">
        <f t="shared" si="2"/>
        <v>2юн</v>
      </c>
      <c r="V16" s="25" t="e">
        <f>VLOOKUP($X16,УЧАСТНИКИ!$A$2:$L$1099,9,FALSE)</f>
        <v>#N/A</v>
      </c>
      <c r="W16" s="23" t="e">
        <f>VLOOKUP($X16,УЧАСТНИКИ!$A$2:$L$1099,10,FALSE)</f>
        <v>#N/A</v>
      </c>
    </row>
    <row r="17" spans="1:23" ht="13.2" customHeight="1" x14ac:dyDescent="0.25">
      <c r="A17" s="35" t="s">
        <v>45</v>
      </c>
      <c r="B17" s="23" t="e">
        <f>VLOOKUP($X17,УЧАСТНИКИ!$A$2:$L$1099,3,FALSE)</f>
        <v>#N/A</v>
      </c>
      <c r="C17" s="24" t="e">
        <f>VLOOKUP($X17,УЧАСТНИКИ!$A$2:$L$1099,4,FALSE)</f>
        <v>#N/A</v>
      </c>
      <c r="D17" s="24" t="e">
        <f>VLOOKUP($X17,УЧАСТНИКИ!$A$2:$L$1099,8,FALSE)</f>
        <v>#N/A</v>
      </c>
      <c r="E17" s="23" t="e">
        <f>VLOOKUP($X17,УЧАСТНИКИ!$A$2:$L$1099,5,FALSE)</f>
        <v>#N/A</v>
      </c>
      <c r="F17" s="24" t="e">
        <f>VLOOKUP($R17,УЧАСТНИКИ!$A$2:$L$1099,7,FALSE)</f>
        <v>#N/A</v>
      </c>
      <c r="G17" s="25" t="e">
        <f>VLOOKUP($X17,УЧАСТНИКИ!$A$2:$L$1099,11,FALSE)</f>
        <v>#N/A</v>
      </c>
      <c r="H17" s="26"/>
      <c r="I17" s="26"/>
      <c r="J17" s="26"/>
      <c r="K17" s="26"/>
      <c r="L17" s="26"/>
      <c r="M17" s="26"/>
      <c r="N17" s="106">
        <f t="shared" si="0"/>
        <v>0</v>
      </c>
      <c r="O17" s="106">
        <f t="shared" si="0"/>
        <v>0</v>
      </c>
      <c r="P17" s="106">
        <f t="shared" si="0"/>
        <v>0</v>
      </c>
      <c r="Q17" s="106">
        <f t="shared" si="0"/>
        <v>0</v>
      </c>
      <c r="R17" s="106">
        <f t="shared" si="0"/>
        <v>0</v>
      </c>
      <c r="S17" s="106">
        <f t="shared" si="0"/>
        <v>0</v>
      </c>
      <c r="T17" s="107">
        <f t="shared" si="1"/>
        <v>0</v>
      </c>
      <c r="U17" s="27" t="str">
        <f t="shared" si="2"/>
        <v>2юн</v>
      </c>
      <c r="V17" s="25" t="e">
        <f>VLOOKUP($X17,УЧАСТНИКИ!$A$2:$L$1099,9,FALSE)</f>
        <v>#N/A</v>
      </c>
      <c r="W17" s="23" t="e">
        <f>VLOOKUP($X17,УЧАСТНИКИ!$A$2:$L$1099,10,FALSE)</f>
        <v>#N/A</v>
      </c>
    </row>
    <row r="18" spans="1:23" ht="13.2" customHeight="1" x14ac:dyDescent="0.25">
      <c r="A18" s="35" t="s">
        <v>46</v>
      </c>
      <c r="B18" s="23" t="e">
        <f>VLOOKUP($X18,УЧАСТНИКИ!$A$2:$L$1099,3,FALSE)</f>
        <v>#N/A</v>
      </c>
      <c r="C18" s="24" t="e">
        <f>VLOOKUP($X18,УЧАСТНИКИ!$A$2:$L$1099,4,FALSE)</f>
        <v>#N/A</v>
      </c>
      <c r="D18" s="24" t="e">
        <f>VLOOKUP($X18,УЧАСТНИКИ!$A$2:$L$1099,8,FALSE)</f>
        <v>#N/A</v>
      </c>
      <c r="E18" s="23" t="e">
        <f>VLOOKUP($X18,УЧАСТНИКИ!$A$2:$L$1099,5,FALSE)</f>
        <v>#N/A</v>
      </c>
      <c r="F18" s="24" t="e">
        <f>VLOOKUP($R18,УЧАСТНИКИ!$A$2:$L$1099,7,FALSE)</f>
        <v>#N/A</v>
      </c>
      <c r="G18" s="25" t="e">
        <f>VLOOKUP($X18,УЧАСТНИКИ!$A$2:$L$1099,11,FALSE)</f>
        <v>#N/A</v>
      </c>
      <c r="H18" s="26"/>
      <c r="I18" s="26"/>
      <c r="J18" s="26"/>
      <c r="K18" s="26"/>
      <c r="L18" s="26"/>
      <c r="M18" s="26"/>
      <c r="N18" s="106">
        <f t="shared" si="0"/>
        <v>0</v>
      </c>
      <c r="O18" s="106">
        <f t="shared" si="0"/>
        <v>0</v>
      </c>
      <c r="P18" s="106">
        <f t="shared" si="0"/>
        <v>0</v>
      </c>
      <c r="Q18" s="106">
        <f t="shared" si="0"/>
        <v>0</v>
      </c>
      <c r="R18" s="106">
        <f t="shared" si="0"/>
        <v>0</v>
      </c>
      <c r="S18" s="106">
        <f t="shared" si="0"/>
        <v>0</v>
      </c>
      <c r="T18" s="107">
        <f t="shared" si="1"/>
        <v>0</v>
      </c>
      <c r="U18" s="27" t="str">
        <f t="shared" si="2"/>
        <v>2юн</v>
      </c>
      <c r="V18" s="25" t="e">
        <f>VLOOKUP($X18,УЧАСТНИКИ!$A$2:$L$1099,9,FALSE)</f>
        <v>#N/A</v>
      </c>
      <c r="W18" s="23" t="e">
        <f>VLOOKUP($X18,УЧАСТНИКИ!$A$2:$L$1099,10,FALSE)</f>
        <v>#N/A</v>
      </c>
    </row>
    <row r="19" spans="1:23" ht="13.2" customHeight="1" x14ac:dyDescent="0.25">
      <c r="A19" s="35" t="s">
        <v>47</v>
      </c>
      <c r="B19" s="23" t="e">
        <f>VLOOKUP($X19,УЧАСТНИКИ!$A$2:$L$1099,3,FALSE)</f>
        <v>#N/A</v>
      </c>
      <c r="C19" s="24" t="e">
        <f>VLOOKUP($X19,УЧАСТНИКИ!$A$2:$L$1099,4,FALSE)</f>
        <v>#N/A</v>
      </c>
      <c r="D19" s="24" t="e">
        <f>VLOOKUP($X19,УЧАСТНИКИ!$A$2:$L$1099,8,FALSE)</f>
        <v>#N/A</v>
      </c>
      <c r="E19" s="23" t="e">
        <f>VLOOKUP($X19,УЧАСТНИКИ!$A$2:$L$1099,5,FALSE)</f>
        <v>#N/A</v>
      </c>
      <c r="F19" s="24" t="e">
        <f>VLOOKUP($R19,УЧАСТНИКИ!$A$2:$L$1099,7,FALSE)</f>
        <v>#N/A</v>
      </c>
      <c r="G19" s="25" t="e">
        <f>VLOOKUP($X19,УЧАСТНИКИ!$A$2:$L$1099,11,FALSE)</f>
        <v>#N/A</v>
      </c>
      <c r="H19" s="26"/>
      <c r="I19" s="26"/>
      <c r="J19" s="26"/>
      <c r="K19" s="26"/>
      <c r="L19" s="26"/>
      <c r="M19" s="26"/>
      <c r="N19" s="106">
        <f t="shared" si="0"/>
        <v>0</v>
      </c>
      <c r="O19" s="106">
        <f t="shared" si="0"/>
        <v>0</v>
      </c>
      <c r="P19" s="106">
        <f t="shared" si="0"/>
        <v>0</v>
      </c>
      <c r="Q19" s="106">
        <f t="shared" si="0"/>
        <v>0</v>
      </c>
      <c r="R19" s="106">
        <f t="shared" si="0"/>
        <v>0</v>
      </c>
      <c r="S19" s="106">
        <f t="shared" si="0"/>
        <v>0</v>
      </c>
      <c r="T19" s="107">
        <f t="shared" si="1"/>
        <v>0</v>
      </c>
      <c r="U19" s="27" t="str">
        <f t="shared" si="2"/>
        <v>2юн</v>
      </c>
      <c r="V19" s="25" t="e">
        <f>VLOOKUP($X19,УЧАСТНИКИ!$A$2:$L$1099,9,FALSE)</f>
        <v>#N/A</v>
      </c>
      <c r="W19" s="23" t="e">
        <f>VLOOKUP($X19,УЧАСТНИКИ!$A$2:$L$1099,10,FALSE)</f>
        <v>#N/A</v>
      </c>
    </row>
    <row r="20" spans="1:23" ht="13.2" customHeight="1" x14ac:dyDescent="0.25">
      <c r="A20" s="35" t="s">
        <v>48</v>
      </c>
      <c r="B20" s="23" t="e">
        <f>VLOOKUP($X20,УЧАСТНИКИ!$A$2:$L$1099,3,FALSE)</f>
        <v>#N/A</v>
      </c>
      <c r="C20" s="24" t="e">
        <f>VLOOKUP($X20,УЧАСТНИКИ!$A$2:$L$1099,4,FALSE)</f>
        <v>#N/A</v>
      </c>
      <c r="D20" s="24" t="e">
        <f>VLOOKUP($X20,УЧАСТНИКИ!$A$2:$L$1099,8,FALSE)</f>
        <v>#N/A</v>
      </c>
      <c r="E20" s="23" t="e">
        <f>VLOOKUP($X20,УЧАСТНИКИ!$A$2:$L$1099,5,FALSE)</f>
        <v>#N/A</v>
      </c>
      <c r="F20" s="24" t="e">
        <f>VLOOKUP($R20,УЧАСТНИКИ!$A$2:$L$1099,7,FALSE)</f>
        <v>#N/A</v>
      </c>
      <c r="G20" s="25" t="e">
        <f>VLOOKUP($X20,УЧАСТНИКИ!$A$2:$L$1099,11,FALSE)</f>
        <v>#N/A</v>
      </c>
      <c r="H20" s="26"/>
      <c r="I20" s="26"/>
      <c r="J20" s="26"/>
      <c r="K20" s="26"/>
      <c r="L20" s="26"/>
      <c r="M20" s="26"/>
      <c r="N20" s="106">
        <f t="shared" si="0"/>
        <v>0</v>
      </c>
      <c r="O20" s="106">
        <f t="shared" si="0"/>
        <v>0</v>
      </c>
      <c r="P20" s="106">
        <f t="shared" si="0"/>
        <v>0</v>
      </c>
      <c r="Q20" s="106">
        <f t="shared" si="0"/>
        <v>0</v>
      </c>
      <c r="R20" s="106">
        <f t="shared" si="0"/>
        <v>0</v>
      </c>
      <c r="S20" s="106">
        <f t="shared" si="0"/>
        <v>0</v>
      </c>
      <c r="T20" s="107">
        <f t="shared" si="1"/>
        <v>0</v>
      </c>
      <c r="U20" s="27" t="str">
        <f t="shared" si="2"/>
        <v>2юн</v>
      </c>
      <c r="V20" s="25" t="e">
        <f>VLOOKUP($X20,УЧАСТНИКИ!$A$2:$L$1099,9,FALSE)</f>
        <v>#N/A</v>
      </c>
      <c r="W20" s="23" t="e">
        <f>VLOOKUP($X20,УЧАСТНИКИ!$A$2:$L$1099,10,FALSE)</f>
        <v>#N/A</v>
      </c>
    </row>
    <row r="21" spans="1:23" ht="13.2" customHeight="1" x14ac:dyDescent="0.25">
      <c r="A21" s="35" t="s">
        <v>71</v>
      </c>
      <c r="B21" s="23" t="e">
        <f>VLOOKUP($X21,УЧАСТНИКИ!$A$2:$L$1099,3,FALSE)</f>
        <v>#N/A</v>
      </c>
      <c r="C21" s="24" t="e">
        <f>VLOOKUP($X21,УЧАСТНИКИ!$A$2:$L$1099,4,FALSE)</f>
        <v>#N/A</v>
      </c>
      <c r="D21" s="24" t="e">
        <f>VLOOKUP($X21,УЧАСТНИКИ!$A$2:$L$1099,8,FALSE)</f>
        <v>#N/A</v>
      </c>
      <c r="E21" s="23" t="e">
        <f>VLOOKUP($X21,УЧАСТНИКИ!$A$2:$L$1099,5,FALSE)</f>
        <v>#N/A</v>
      </c>
      <c r="F21" s="24" t="e">
        <f>VLOOKUP($R21,УЧАСТНИКИ!$A$2:$L$1099,7,FALSE)</f>
        <v>#N/A</v>
      </c>
      <c r="G21" s="25" t="e">
        <f>VLOOKUP($X21,УЧАСТНИКИ!$A$2:$L$1099,11,FALSE)</f>
        <v>#N/A</v>
      </c>
      <c r="H21" s="26"/>
      <c r="I21" s="26"/>
      <c r="J21" s="26"/>
      <c r="K21" s="26"/>
      <c r="L21" s="26"/>
      <c r="M21" s="26"/>
      <c r="N21" s="106">
        <f t="shared" si="0"/>
        <v>0</v>
      </c>
      <c r="O21" s="106">
        <f t="shared" si="0"/>
        <v>0</v>
      </c>
      <c r="P21" s="106">
        <f t="shared" si="0"/>
        <v>0</v>
      </c>
      <c r="Q21" s="106">
        <f t="shared" si="0"/>
        <v>0</v>
      </c>
      <c r="R21" s="106">
        <f t="shared" si="0"/>
        <v>0</v>
      </c>
      <c r="S21" s="106">
        <f t="shared" si="0"/>
        <v>0</v>
      </c>
      <c r="T21" s="107">
        <f t="shared" si="1"/>
        <v>0</v>
      </c>
      <c r="U21" s="27" t="str">
        <f t="shared" si="2"/>
        <v>2юн</v>
      </c>
      <c r="V21" s="25" t="e">
        <f>VLOOKUP($X21,УЧАСТНИКИ!$A$2:$L$1099,9,FALSE)</f>
        <v>#N/A</v>
      </c>
      <c r="W21" s="23" t="e">
        <f>VLOOKUP($X21,УЧАСТНИКИ!$A$2:$L$1099,10,FALSE)</f>
        <v>#N/A</v>
      </c>
    </row>
    <row r="22" spans="1:23" ht="13.2" customHeight="1" x14ac:dyDescent="0.25">
      <c r="A22" s="35" t="s">
        <v>78</v>
      </c>
      <c r="B22" s="23" t="e">
        <f>VLOOKUP($X22,УЧАСТНИКИ!$A$2:$L$1099,3,FALSE)</f>
        <v>#N/A</v>
      </c>
      <c r="C22" s="24" t="e">
        <f>VLOOKUP($X22,УЧАСТНИКИ!$A$2:$L$1099,4,FALSE)</f>
        <v>#N/A</v>
      </c>
      <c r="D22" s="24" t="e">
        <f>VLOOKUP($X22,УЧАСТНИКИ!$A$2:$L$1099,8,FALSE)</f>
        <v>#N/A</v>
      </c>
      <c r="E22" s="23" t="e">
        <f>VLOOKUP($X22,УЧАСТНИКИ!$A$2:$L$1099,5,FALSE)</f>
        <v>#N/A</v>
      </c>
      <c r="F22" s="24" t="e">
        <f>VLOOKUP($R22,УЧАСТНИКИ!$A$2:$L$1099,7,FALSE)</f>
        <v>#N/A</v>
      </c>
      <c r="G22" s="25" t="e">
        <f>VLOOKUP($X22,УЧАСТНИКИ!$A$2:$L$1099,11,FALSE)</f>
        <v>#N/A</v>
      </c>
      <c r="H22" s="26"/>
      <c r="I22" s="26"/>
      <c r="J22" s="26"/>
      <c r="K22" s="26"/>
      <c r="L22" s="26"/>
      <c r="M22" s="26"/>
      <c r="N22" s="106">
        <f t="shared" si="0"/>
        <v>0</v>
      </c>
      <c r="O22" s="106">
        <f t="shared" si="0"/>
        <v>0</v>
      </c>
      <c r="P22" s="106">
        <f t="shared" si="0"/>
        <v>0</v>
      </c>
      <c r="Q22" s="106">
        <f t="shared" si="0"/>
        <v>0</v>
      </c>
      <c r="R22" s="106">
        <f t="shared" si="0"/>
        <v>0</v>
      </c>
      <c r="S22" s="106">
        <f t="shared" si="0"/>
        <v>0</v>
      </c>
      <c r="T22" s="107">
        <f t="shared" si="1"/>
        <v>0</v>
      </c>
      <c r="U22" s="27" t="str">
        <f t="shared" si="2"/>
        <v>2юн</v>
      </c>
      <c r="V22" s="25" t="e">
        <f>VLOOKUP($X22,УЧАСТНИКИ!$A$2:$L$1099,9,FALSE)</f>
        <v>#N/A</v>
      </c>
      <c r="W22" s="23" t="e">
        <f>VLOOKUP($X22,УЧАСТНИКИ!$A$2:$L$1099,10,FALSE)</f>
        <v>#N/A</v>
      </c>
    </row>
    <row r="23" spans="1:23" ht="13.2" customHeight="1" x14ac:dyDescent="0.25">
      <c r="A23" s="35" t="s">
        <v>77</v>
      </c>
      <c r="B23" s="23" t="e">
        <f>VLOOKUP($X23,УЧАСТНИКИ!$A$2:$L$1099,3,FALSE)</f>
        <v>#N/A</v>
      </c>
      <c r="C23" s="24" t="e">
        <f>VLOOKUP($X23,УЧАСТНИКИ!$A$2:$L$1099,4,FALSE)</f>
        <v>#N/A</v>
      </c>
      <c r="D23" s="24" t="e">
        <f>VLOOKUP($X23,УЧАСТНИКИ!$A$2:$L$1099,8,FALSE)</f>
        <v>#N/A</v>
      </c>
      <c r="E23" s="23" t="e">
        <f>VLOOKUP($X23,УЧАСТНИКИ!$A$2:$L$1099,5,FALSE)</f>
        <v>#N/A</v>
      </c>
      <c r="F23" s="24" t="e">
        <f>VLOOKUP($R23,УЧАСТНИКИ!$A$2:$L$1099,7,FALSE)</f>
        <v>#N/A</v>
      </c>
      <c r="G23" s="25" t="e">
        <f>VLOOKUP($X23,УЧАСТНИКИ!$A$2:$L$1099,11,FALSE)</f>
        <v>#N/A</v>
      </c>
      <c r="H23" s="26"/>
      <c r="I23" s="26"/>
      <c r="J23" s="26"/>
      <c r="K23" s="26"/>
      <c r="L23" s="26"/>
      <c r="M23" s="26"/>
      <c r="N23" s="106">
        <f t="shared" si="0"/>
        <v>0</v>
      </c>
      <c r="O23" s="106">
        <f t="shared" si="0"/>
        <v>0</v>
      </c>
      <c r="P23" s="106">
        <f t="shared" si="0"/>
        <v>0</v>
      </c>
      <c r="Q23" s="106">
        <f t="shared" si="0"/>
        <v>0</v>
      </c>
      <c r="R23" s="106">
        <f t="shared" si="0"/>
        <v>0</v>
      </c>
      <c r="S23" s="106">
        <f t="shared" si="0"/>
        <v>0</v>
      </c>
      <c r="T23" s="107">
        <f t="shared" si="1"/>
        <v>0</v>
      </c>
      <c r="U23" s="27" t="str">
        <f t="shared" si="2"/>
        <v>2юн</v>
      </c>
      <c r="V23" s="25" t="e">
        <f>VLOOKUP($X23,УЧАСТНИКИ!$A$2:$L$1099,9,FALSE)</f>
        <v>#N/A</v>
      </c>
      <c r="W23" s="23" t="e">
        <f>VLOOKUP($X23,УЧАСТНИКИ!$A$2:$L$1099,10,FALSE)</f>
        <v>#N/A</v>
      </c>
    </row>
    <row r="24" spans="1:23" ht="13.2" customHeight="1" x14ac:dyDescent="0.25">
      <c r="A24" s="35" t="s">
        <v>76</v>
      </c>
      <c r="B24" s="23" t="e">
        <f>VLOOKUP($X24,УЧАСТНИКИ!$A$2:$L$1099,3,FALSE)</f>
        <v>#N/A</v>
      </c>
      <c r="C24" s="24" t="e">
        <f>VLOOKUP($X24,УЧАСТНИКИ!$A$2:$L$1099,4,FALSE)</f>
        <v>#N/A</v>
      </c>
      <c r="D24" s="24" t="e">
        <f>VLOOKUP($X24,УЧАСТНИКИ!$A$2:$L$1099,8,FALSE)</f>
        <v>#N/A</v>
      </c>
      <c r="E24" s="23" t="e">
        <f>VLOOKUP($X24,УЧАСТНИКИ!$A$2:$L$1099,5,FALSE)</f>
        <v>#N/A</v>
      </c>
      <c r="F24" s="24" t="e">
        <f>VLOOKUP($R24,УЧАСТНИКИ!$A$2:$L$1099,7,FALSE)</f>
        <v>#N/A</v>
      </c>
      <c r="G24" s="25" t="e">
        <f>VLOOKUP($X24,УЧАСТНИКИ!$A$2:$L$1099,11,FALSE)</f>
        <v>#N/A</v>
      </c>
      <c r="H24" s="26"/>
      <c r="I24" s="26"/>
      <c r="J24" s="26"/>
      <c r="K24" s="26"/>
      <c r="L24" s="26"/>
      <c r="M24" s="26"/>
      <c r="N24" s="106">
        <f t="shared" si="0"/>
        <v>0</v>
      </c>
      <c r="O24" s="106">
        <f t="shared" si="0"/>
        <v>0</v>
      </c>
      <c r="P24" s="106">
        <f t="shared" si="0"/>
        <v>0</v>
      </c>
      <c r="Q24" s="106">
        <f t="shared" si="0"/>
        <v>0</v>
      </c>
      <c r="R24" s="106">
        <f t="shared" si="0"/>
        <v>0</v>
      </c>
      <c r="S24" s="106">
        <f t="shared" si="0"/>
        <v>0</v>
      </c>
      <c r="T24" s="107">
        <f t="shared" si="1"/>
        <v>0</v>
      </c>
      <c r="U24" s="27" t="str">
        <f t="shared" si="2"/>
        <v>2юн</v>
      </c>
      <c r="V24" s="25" t="e">
        <f>VLOOKUP($X24,УЧАСТНИКИ!$A$2:$L$1099,9,FALSE)</f>
        <v>#N/A</v>
      </c>
      <c r="W24" s="23" t="e">
        <f>VLOOKUP($X24,УЧАСТНИКИ!$A$2:$L$1099,10,FALSE)</f>
        <v>#N/A</v>
      </c>
    </row>
    <row r="25" spans="1:23" ht="13.2" customHeight="1" x14ac:dyDescent="0.25">
      <c r="A25" s="35" t="s">
        <v>75</v>
      </c>
      <c r="B25" s="23" t="e">
        <f>VLOOKUP($X25,УЧАСТНИКИ!$A$2:$L$1099,3,FALSE)</f>
        <v>#N/A</v>
      </c>
      <c r="C25" s="24" t="e">
        <f>VLOOKUP($X25,УЧАСТНИКИ!$A$2:$L$1099,4,FALSE)</f>
        <v>#N/A</v>
      </c>
      <c r="D25" s="24" t="e">
        <f>VLOOKUP($X25,УЧАСТНИКИ!$A$2:$L$1099,8,FALSE)</f>
        <v>#N/A</v>
      </c>
      <c r="E25" s="23" t="e">
        <f>VLOOKUP($X25,УЧАСТНИКИ!$A$2:$L$1099,5,FALSE)</f>
        <v>#N/A</v>
      </c>
      <c r="F25" s="24" t="e">
        <f>VLOOKUP($R25,УЧАСТНИКИ!$A$2:$L$1099,7,FALSE)</f>
        <v>#N/A</v>
      </c>
      <c r="G25" s="25" t="e">
        <f>VLOOKUP($X25,УЧАСТНИКИ!$A$2:$L$1099,11,FALSE)</f>
        <v>#N/A</v>
      </c>
      <c r="H25" s="26"/>
      <c r="I25" s="26"/>
      <c r="J25" s="26"/>
      <c r="K25" s="26"/>
      <c r="L25" s="26"/>
      <c r="M25" s="26"/>
      <c r="N25" s="106">
        <f t="shared" si="0"/>
        <v>0</v>
      </c>
      <c r="O25" s="106">
        <f t="shared" si="0"/>
        <v>0</v>
      </c>
      <c r="P25" s="106">
        <f t="shared" si="0"/>
        <v>0</v>
      </c>
      <c r="Q25" s="106">
        <f t="shared" si="0"/>
        <v>0</v>
      </c>
      <c r="R25" s="106">
        <f t="shared" si="0"/>
        <v>0</v>
      </c>
      <c r="S25" s="106">
        <f t="shared" si="0"/>
        <v>0</v>
      </c>
      <c r="T25" s="107">
        <f t="shared" si="1"/>
        <v>0</v>
      </c>
      <c r="U25" s="27" t="str">
        <f t="shared" si="2"/>
        <v>2юн</v>
      </c>
      <c r="V25" s="25" t="e">
        <f>VLOOKUP($X25,УЧАСТНИКИ!$A$2:$L$1099,9,FALSE)</f>
        <v>#N/A</v>
      </c>
      <c r="W25" s="23" t="e">
        <f>VLOOKUP($X25,УЧАСТНИКИ!$A$2:$L$1099,10,FALSE)</f>
        <v>#N/A</v>
      </c>
    </row>
    <row r="26" spans="1:23" ht="13.2" customHeight="1" x14ac:dyDescent="0.25">
      <c r="A26" s="35" t="s">
        <v>74</v>
      </c>
      <c r="B26" s="23" t="e">
        <f>VLOOKUP($X26,УЧАСТНИКИ!$A$2:$L$1099,3,FALSE)</f>
        <v>#N/A</v>
      </c>
      <c r="C26" s="24" t="e">
        <f>VLOOKUP($X26,УЧАСТНИКИ!$A$2:$L$1099,4,FALSE)</f>
        <v>#N/A</v>
      </c>
      <c r="D26" s="24" t="e">
        <f>VLOOKUP($X26,УЧАСТНИКИ!$A$2:$L$1099,8,FALSE)</f>
        <v>#N/A</v>
      </c>
      <c r="E26" s="23" t="e">
        <f>VLOOKUP($X26,УЧАСТНИКИ!$A$2:$L$1099,5,FALSE)</f>
        <v>#N/A</v>
      </c>
      <c r="F26" s="24" t="e">
        <f>VLOOKUP($R26,УЧАСТНИКИ!$A$2:$L$1099,7,FALSE)</f>
        <v>#N/A</v>
      </c>
      <c r="G26" s="25" t="e">
        <f>VLOOKUP($X26,УЧАСТНИКИ!$A$2:$L$1099,11,FALSE)</f>
        <v>#N/A</v>
      </c>
      <c r="H26" s="26"/>
      <c r="I26" s="26"/>
      <c r="J26" s="26"/>
      <c r="K26" s="26"/>
      <c r="L26" s="26"/>
      <c r="M26" s="26"/>
      <c r="N26" s="106">
        <f t="shared" si="0"/>
        <v>0</v>
      </c>
      <c r="O26" s="106">
        <f t="shared" si="0"/>
        <v>0</v>
      </c>
      <c r="P26" s="106">
        <f t="shared" si="0"/>
        <v>0</v>
      </c>
      <c r="Q26" s="106">
        <f t="shared" si="0"/>
        <v>0</v>
      </c>
      <c r="R26" s="106">
        <f t="shared" si="0"/>
        <v>0</v>
      </c>
      <c r="S26" s="106">
        <f t="shared" si="0"/>
        <v>0</v>
      </c>
      <c r="T26" s="107">
        <f t="shared" si="1"/>
        <v>0</v>
      </c>
      <c r="U26" s="27" t="str">
        <f t="shared" si="2"/>
        <v>2юн</v>
      </c>
      <c r="V26" s="25" t="e">
        <f>VLOOKUP($X26,УЧАСТНИКИ!$A$2:$L$1099,9,FALSE)</f>
        <v>#N/A</v>
      </c>
      <c r="W26" s="23" t="e">
        <f>VLOOKUP($X26,УЧАСТНИКИ!$A$2:$L$1099,10,FALSE)</f>
        <v>#N/A</v>
      </c>
    </row>
    <row r="27" spans="1:23" ht="13.2" customHeight="1" x14ac:dyDescent="0.25">
      <c r="A27" s="35" t="s">
        <v>73</v>
      </c>
      <c r="B27" s="23" t="e">
        <f>VLOOKUP($X27,УЧАСТНИКИ!$A$2:$L$1099,3,FALSE)</f>
        <v>#N/A</v>
      </c>
      <c r="C27" s="24" t="e">
        <f>VLOOKUP($X27,УЧАСТНИКИ!$A$2:$L$1099,4,FALSE)</f>
        <v>#N/A</v>
      </c>
      <c r="D27" s="24" t="e">
        <f>VLOOKUP($X27,УЧАСТНИКИ!$A$2:$L$1099,8,FALSE)</f>
        <v>#N/A</v>
      </c>
      <c r="E27" s="23" t="e">
        <f>VLOOKUP($X27,УЧАСТНИКИ!$A$2:$L$1099,5,FALSE)</f>
        <v>#N/A</v>
      </c>
      <c r="F27" s="24" t="e">
        <f>VLOOKUP($R27,УЧАСТНИКИ!$A$2:$L$1099,7,FALSE)</f>
        <v>#N/A</v>
      </c>
      <c r="G27" s="25" t="e">
        <f>VLOOKUP($X27,УЧАСТНИКИ!$A$2:$L$1099,11,FALSE)</f>
        <v>#N/A</v>
      </c>
      <c r="H27" s="26"/>
      <c r="I27" s="26"/>
      <c r="J27" s="26"/>
      <c r="K27" s="26"/>
      <c r="L27" s="26"/>
      <c r="M27" s="26"/>
      <c r="N27" s="106">
        <f t="shared" si="0"/>
        <v>0</v>
      </c>
      <c r="O27" s="106">
        <f t="shared" si="0"/>
        <v>0</v>
      </c>
      <c r="P27" s="106">
        <f t="shared" si="0"/>
        <v>0</v>
      </c>
      <c r="Q27" s="106">
        <f t="shared" si="0"/>
        <v>0</v>
      </c>
      <c r="R27" s="106">
        <f t="shared" si="0"/>
        <v>0</v>
      </c>
      <c r="S27" s="106">
        <f t="shared" si="0"/>
        <v>0</v>
      </c>
      <c r="T27" s="107">
        <f t="shared" si="1"/>
        <v>0</v>
      </c>
      <c r="U27" s="27" t="str">
        <f t="shared" si="2"/>
        <v>2юн</v>
      </c>
      <c r="V27" s="25" t="e">
        <f>VLOOKUP($X27,УЧАСТНИКИ!$A$2:$L$1099,9,FALSE)</f>
        <v>#N/A</v>
      </c>
      <c r="W27" s="23" t="e">
        <f>VLOOKUP($X27,УЧАСТНИКИ!$A$2:$L$1099,10,FALSE)</f>
        <v>#N/A</v>
      </c>
    </row>
    <row r="28" spans="1:23" ht="13.2" customHeight="1" x14ac:dyDescent="0.25">
      <c r="A28" s="35" t="s">
        <v>72</v>
      </c>
      <c r="B28" s="23" t="e">
        <f>VLOOKUP($X28,УЧАСТНИКИ!$A$2:$L$1099,3,FALSE)</f>
        <v>#N/A</v>
      </c>
      <c r="C28" s="24" t="e">
        <f>VLOOKUP($X28,УЧАСТНИКИ!$A$2:$L$1099,4,FALSE)</f>
        <v>#N/A</v>
      </c>
      <c r="D28" s="24" t="e">
        <f>VLOOKUP($X28,УЧАСТНИКИ!$A$2:$L$1099,8,FALSE)</f>
        <v>#N/A</v>
      </c>
      <c r="E28" s="23" t="e">
        <f>VLOOKUP($X28,УЧАСТНИКИ!$A$2:$L$1099,5,FALSE)</f>
        <v>#N/A</v>
      </c>
      <c r="F28" s="24" t="e">
        <f>VLOOKUP($R28,УЧАСТНИКИ!$A$2:$L$1099,7,FALSE)</f>
        <v>#N/A</v>
      </c>
      <c r="G28" s="25" t="e">
        <f>VLOOKUP($X28,УЧАСТНИКИ!$A$2:$L$1099,11,FALSE)</f>
        <v>#N/A</v>
      </c>
      <c r="H28" s="26"/>
      <c r="I28" s="26"/>
      <c r="J28" s="26"/>
      <c r="K28" s="26"/>
      <c r="L28" s="26"/>
      <c r="M28" s="26"/>
      <c r="N28" s="106">
        <f t="shared" si="0"/>
        <v>0</v>
      </c>
      <c r="O28" s="106">
        <f t="shared" si="0"/>
        <v>0</v>
      </c>
      <c r="P28" s="106">
        <f t="shared" si="0"/>
        <v>0</v>
      </c>
      <c r="Q28" s="106">
        <f t="shared" si="0"/>
        <v>0</v>
      </c>
      <c r="R28" s="106">
        <f t="shared" si="0"/>
        <v>0</v>
      </c>
      <c r="S28" s="106">
        <f t="shared" si="0"/>
        <v>0</v>
      </c>
      <c r="T28" s="107">
        <f t="shared" si="1"/>
        <v>0</v>
      </c>
      <c r="U28" s="27" t="str">
        <f t="shared" si="2"/>
        <v>2юн</v>
      </c>
      <c r="V28" s="25" t="e">
        <f>VLOOKUP($X28,УЧАСТНИКИ!$A$2:$L$1099,9,FALSE)</f>
        <v>#N/A</v>
      </c>
      <c r="W28" s="23" t="e">
        <f>VLOOKUP($X28,УЧАСТНИКИ!$A$2:$L$1099,10,FALSE)</f>
        <v>#N/A</v>
      </c>
    </row>
    <row r="29" spans="1:23" ht="13.2" customHeight="1" x14ac:dyDescent="0.25">
      <c r="A29" s="35" t="s">
        <v>79</v>
      </c>
      <c r="B29" s="23" t="e">
        <f>VLOOKUP($X29,УЧАСТНИКИ!$A$2:$L$1099,3,FALSE)</f>
        <v>#N/A</v>
      </c>
      <c r="C29" s="24" t="e">
        <f>VLOOKUP($X29,УЧАСТНИКИ!$A$2:$L$1099,4,FALSE)</f>
        <v>#N/A</v>
      </c>
      <c r="D29" s="24" t="e">
        <f>VLOOKUP($X29,УЧАСТНИКИ!$A$2:$L$1099,8,FALSE)</f>
        <v>#N/A</v>
      </c>
      <c r="E29" s="23" t="e">
        <f>VLOOKUP($X29,УЧАСТНИКИ!$A$2:$L$1099,5,FALSE)</f>
        <v>#N/A</v>
      </c>
      <c r="F29" s="24" t="e">
        <f>VLOOKUP($R29,УЧАСТНИКИ!$A$2:$L$1099,7,FALSE)</f>
        <v>#N/A</v>
      </c>
      <c r="G29" s="25" t="e">
        <f>VLOOKUP($X29,УЧАСТНИКИ!$A$2:$L$1099,11,FALSE)</f>
        <v>#N/A</v>
      </c>
      <c r="H29" s="26"/>
      <c r="I29" s="26"/>
      <c r="J29" s="26"/>
      <c r="K29" s="26"/>
      <c r="L29" s="26"/>
      <c r="M29" s="26"/>
      <c r="N29" s="106">
        <f t="shared" si="0"/>
        <v>0</v>
      </c>
      <c r="O29" s="106">
        <f t="shared" si="0"/>
        <v>0</v>
      </c>
      <c r="P29" s="106">
        <f t="shared" si="0"/>
        <v>0</v>
      </c>
      <c r="Q29" s="106">
        <f t="shared" si="0"/>
        <v>0</v>
      </c>
      <c r="R29" s="106">
        <f t="shared" si="0"/>
        <v>0</v>
      </c>
      <c r="S29" s="106">
        <f t="shared" si="0"/>
        <v>0</v>
      </c>
      <c r="T29" s="107">
        <f t="shared" si="1"/>
        <v>0</v>
      </c>
      <c r="U29" s="27" t="str">
        <f t="shared" si="2"/>
        <v>2юн</v>
      </c>
      <c r="V29" s="25" t="e">
        <f>VLOOKUP($X29,УЧАСТНИКИ!$A$2:$L$1099,9,FALSE)</f>
        <v>#N/A</v>
      </c>
      <c r="W29" s="23" t="e">
        <f>VLOOKUP($X29,УЧАСТНИКИ!$A$2:$L$1099,10,FALSE)</f>
        <v>#N/A</v>
      </c>
    </row>
    <row r="30" spans="1:23" ht="13.2" customHeight="1" x14ac:dyDescent="0.25">
      <c r="A30" s="35" t="s">
        <v>80</v>
      </c>
      <c r="B30" s="23" t="e">
        <f>VLOOKUP($X30,УЧАСТНИКИ!$A$2:$L$1099,3,FALSE)</f>
        <v>#N/A</v>
      </c>
      <c r="C30" s="24" t="e">
        <f>VLOOKUP($X30,УЧАСТНИКИ!$A$2:$L$1099,4,FALSE)</f>
        <v>#N/A</v>
      </c>
      <c r="D30" s="24" t="e">
        <f>VLOOKUP($X30,УЧАСТНИКИ!$A$2:$L$1099,8,FALSE)</f>
        <v>#N/A</v>
      </c>
      <c r="E30" s="23" t="e">
        <f>VLOOKUP($X30,УЧАСТНИКИ!$A$2:$L$1099,5,FALSE)</f>
        <v>#N/A</v>
      </c>
      <c r="F30" s="24" t="e">
        <f>VLOOKUP($R30,УЧАСТНИКИ!$A$2:$L$1099,7,FALSE)</f>
        <v>#N/A</v>
      </c>
      <c r="G30" s="25" t="e">
        <f>VLOOKUP($X30,УЧАСТНИКИ!$A$2:$L$1099,11,FALSE)</f>
        <v>#N/A</v>
      </c>
      <c r="H30" s="26"/>
      <c r="I30" s="26"/>
      <c r="J30" s="26"/>
      <c r="K30" s="26"/>
      <c r="L30" s="26"/>
      <c r="M30" s="26"/>
      <c r="N30" s="106">
        <f t="shared" ref="N30:S52" si="3">H30/100</f>
        <v>0</v>
      </c>
      <c r="O30" s="106">
        <f t="shared" si="3"/>
        <v>0</v>
      </c>
      <c r="P30" s="106">
        <f t="shared" si="3"/>
        <v>0</v>
      </c>
      <c r="Q30" s="106">
        <f t="shared" si="3"/>
        <v>0</v>
      </c>
      <c r="R30" s="106">
        <f t="shared" si="3"/>
        <v>0</v>
      </c>
      <c r="S30" s="106">
        <f t="shared" si="3"/>
        <v>0</v>
      </c>
      <c r="T30" s="107">
        <f t="shared" si="1"/>
        <v>0</v>
      </c>
      <c r="U30" s="27" t="str">
        <f t="shared" si="2"/>
        <v>2юн</v>
      </c>
      <c r="V30" s="25" t="e">
        <f>VLOOKUP($X30,УЧАСТНИКИ!$A$2:$L$1099,9,FALSE)</f>
        <v>#N/A</v>
      </c>
      <c r="W30" s="23" t="e">
        <f>VLOOKUP($X30,УЧАСТНИКИ!$A$2:$L$1099,10,FALSE)</f>
        <v>#N/A</v>
      </c>
    </row>
    <row r="31" spans="1:23" ht="13.2" customHeight="1" x14ac:dyDescent="0.25">
      <c r="A31" s="35" t="s">
        <v>81</v>
      </c>
      <c r="B31" s="23" t="e">
        <f>VLOOKUP($X31,УЧАСТНИКИ!$A$2:$L$1099,3,FALSE)</f>
        <v>#N/A</v>
      </c>
      <c r="C31" s="24" t="e">
        <f>VLOOKUP($X31,УЧАСТНИКИ!$A$2:$L$1099,4,FALSE)</f>
        <v>#N/A</v>
      </c>
      <c r="D31" s="24" t="e">
        <f>VLOOKUP($X31,УЧАСТНИКИ!$A$2:$L$1099,8,FALSE)</f>
        <v>#N/A</v>
      </c>
      <c r="E31" s="23" t="e">
        <f>VLOOKUP($X31,УЧАСТНИКИ!$A$2:$L$1099,5,FALSE)</f>
        <v>#N/A</v>
      </c>
      <c r="F31" s="24" t="e">
        <f>VLOOKUP($R31,УЧАСТНИКИ!$A$2:$L$1099,7,FALSE)</f>
        <v>#N/A</v>
      </c>
      <c r="G31" s="25" t="e">
        <f>VLOOKUP($X31,УЧАСТНИКИ!$A$2:$L$1099,11,FALSE)</f>
        <v>#N/A</v>
      </c>
      <c r="H31" s="26"/>
      <c r="I31" s="26"/>
      <c r="J31" s="26"/>
      <c r="K31" s="26"/>
      <c r="L31" s="26"/>
      <c r="M31" s="26"/>
      <c r="N31" s="106">
        <f t="shared" si="3"/>
        <v>0</v>
      </c>
      <c r="O31" s="106">
        <f t="shared" si="3"/>
        <v>0</v>
      </c>
      <c r="P31" s="106">
        <f t="shared" si="3"/>
        <v>0</v>
      </c>
      <c r="Q31" s="106">
        <f t="shared" si="3"/>
        <v>0</v>
      </c>
      <c r="R31" s="106">
        <f t="shared" si="3"/>
        <v>0</v>
      </c>
      <c r="S31" s="106">
        <f t="shared" si="3"/>
        <v>0</v>
      </c>
      <c r="T31" s="107">
        <f t="shared" si="1"/>
        <v>0</v>
      </c>
      <c r="U31" s="27" t="str">
        <f t="shared" si="2"/>
        <v>2юн</v>
      </c>
      <c r="V31" s="25" t="e">
        <f>VLOOKUP($X31,УЧАСТНИКИ!$A$2:$L$1099,9,FALSE)</f>
        <v>#N/A</v>
      </c>
      <c r="W31" s="23" t="e">
        <f>VLOOKUP($X31,УЧАСТНИКИ!$A$2:$L$1099,10,FALSE)</f>
        <v>#N/A</v>
      </c>
    </row>
    <row r="32" spans="1:23" ht="13.2" customHeight="1" x14ac:dyDescent="0.25">
      <c r="A32" s="35" t="s">
        <v>82</v>
      </c>
      <c r="B32" s="23" t="e">
        <f>VLOOKUP($X32,УЧАСТНИКИ!$A$2:$L$1099,3,FALSE)</f>
        <v>#N/A</v>
      </c>
      <c r="C32" s="24" t="e">
        <f>VLOOKUP($X32,УЧАСТНИКИ!$A$2:$L$1099,4,FALSE)</f>
        <v>#N/A</v>
      </c>
      <c r="D32" s="24" t="e">
        <f>VLOOKUP($X32,УЧАСТНИКИ!$A$2:$L$1099,8,FALSE)</f>
        <v>#N/A</v>
      </c>
      <c r="E32" s="23" t="e">
        <f>VLOOKUP($X32,УЧАСТНИКИ!$A$2:$L$1099,5,FALSE)</f>
        <v>#N/A</v>
      </c>
      <c r="F32" s="24" t="e">
        <f>VLOOKUP($R32,УЧАСТНИКИ!$A$2:$L$1099,7,FALSE)</f>
        <v>#N/A</v>
      </c>
      <c r="G32" s="25" t="e">
        <f>VLOOKUP($X32,УЧАСТНИКИ!$A$2:$L$1099,11,FALSE)</f>
        <v>#N/A</v>
      </c>
      <c r="H32" s="26"/>
      <c r="I32" s="26"/>
      <c r="J32" s="26"/>
      <c r="K32" s="26"/>
      <c r="L32" s="26"/>
      <c r="M32" s="26"/>
      <c r="N32" s="106">
        <f t="shared" si="3"/>
        <v>0</v>
      </c>
      <c r="O32" s="106">
        <f t="shared" si="3"/>
        <v>0</v>
      </c>
      <c r="P32" s="106">
        <f t="shared" si="3"/>
        <v>0</v>
      </c>
      <c r="Q32" s="106">
        <f t="shared" si="3"/>
        <v>0</v>
      </c>
      <c r="R32" s="106">
        <f t="shared" si="3"/>
        <v>0</v>
      </c>
      <c r="S32" s="106">
        <f t="shared" si="3"/>
        <v>0</v>
      </c>
      <c r="T32" s="107">
        <f t="shared" si="1"/>
        <v>0</v>
      </c>
      <c r="U32" s="27" t="str">
        <f t="shared" si="2"/>
        <v>2юн</v>
      </c>
      <c r="V32" s="25" t="e">
        <f>VLOOKUP($X32,УЧАСТНИКИ!$A$2:$L$1099,9,FALSE)</f>
        <v>#N/A</v>
      </c>
      <c r="W32" s="23" t="e">
        <f>VLOOKUP($X32,УЧАСТНИКИ!$A$2:$L$1099,10,FALSE)</f>
        <v>#N/A</v>
      </c>
    </row>
    <row r="33" spans="1:42" ht="13.2" customHeight="1" x14ac:dyDescent="0.25">
      <c r="A33" s="35" t="s">
        <v>83</v>
      </c>
      <c r="B33" s="23" t="e">
        <f>VLOOKUP($X33,УЧАСТНИКИ!$A$2:$L$1099,3,FALSE)</f>
        <v>#N/A</v>
      </c>
      <c r="C33" s="24" t="e">
        <f>VLOOKUP($X33,УЧАСТНИКИ!$A$2:$L$1099,4,FALSE)</f>
        <v>#N/A</v>
      </c>
      <c r="D33" s="24" t="e">
        <f>VLOOKUP($X33,УЧАСТНИКИ!$A$2:$L$1099,8,FALSE)</f>
        <v>#N/A</v>
      </c>
      <c r="E33" s="23" t="e">
        <f>VLOOKUP($X33,УЧАСТНИКИ!$A$2:$L$1099,5,FALSE)</f>
        <v>#N/A</v>
      </c>
      <c r="F33" s="24" t="e">
        <f>VLOOKUP($R33,УЧАСТНИКИ!$A$2:$L$1099,7,FALSE)</f>
        <v>#N/A</v>
      </c>
      <c r="G33" s="25" t="e">
        <f>VLOOKUP($X33,УЧАСТНИКИ!$A$2:$L$1099,11,FALSE)</f>
        <v>#N/A</v>
      </c>
      <c r="H33" s="26"/>
      <c r="I33" s="26"/>
      <c r="J33" s="26"/>
      <c r="K33" s="26"/>
      <c r="L33" s="26"/>
      <c r="M33" s="26"/>
      <c r="N33" s="106">
        <f t="shared" si="3"/>
        <v>0</v>
      </c>
      <c r="O33" s="106">
        <f t="shared" si="3"/>
        <v>0</v>
      </c>
      <c r="P33" s="106">
        <f t="shared" si="3"/>
        <v>0</v>
      </c>
      <c r="Q33" s="106">
        <f t="shared" si="3"/>
        <v>0</v>
      </c>
      <c r="R33" s="106">
        <f t="shared" si="3"/>
        <v>0</v>
      </c>
      <c r="S33" s="106">
        <f t="shared" si="3"/>
        <v>0</v>
      </c>
      <c r="T33" s="107">
        <f t="shared" si="1"/>
        <v>0</v>
      </c>
      <c r="U33" s="27" t="str">
        <f t="shared" si="2"/>
        <v>2юн</v>
      </c>
      <c r="V33" s="25" t="e">
        <f>VLOOKUP($X33,УЧАСТНИКИ!$A$2:$L$1099,9,FALSE)</f>
        <v>#N/A</v>
      </c>
      <c r="W33" s="23" t="e">
        <f>VLOOKUP($X33,УЧАСТНИКИ!$A$2:$L$1099,10,FALSE)</f>
        <v>#N/A</v>
      </c>
    </row>
    <row r="34" spans="1:42" ht="13.2" customHeight="1" x14ac:dyDescent="0.25">
      <c r="A34" s="35" t="s">
        <v>84</v>
      </c>
      <c r="B34" s="23" t="e">
        <f>VLOOKUP($X34,УЧАСТНИКИ!$A$2:$L$1099,3,FALSE)</f>
        <v>#N/A</v>
      </c>
      <c r="C34" s="24" t="e">
        <f>VLOOKUP($X34,УЧАСТНИКИ!$A$2:$L$1099,4,FALSE)</f>
        <v>#N/A</v>
      </c>
      <c r="D34" s="24" t="e">
        <f>VLOOKUP($X34,УЧАСТНИКИ!$A$2:$L$1099,8,FALSE)</f>
        <v>#N/A</v>
      </c>
      <c r="E34" s="23" t="e">
        <f>VLOOKUP($X34,УЧАСТНИКИ!$A$2:$L$1099,5,FALSE)</f>
        <v>#N/A</v>
      </c>
      <c r="F34" s="24" t="e">
        <f>VLOOKUP($R34,УЧАСТНИКИ!$A$2:$L$1099,7,FALSE)</f>
        <v>#N/A</v>
      </c>
      <c r="G34" s="25" t="e">
        <f>VLOOKUP($X34,УЧАСТНИКИ!$A$2:$L$1099,11,FALSE)</f>
        <v>#N/A</v>
      </c>
      <c r="H34" s="26"/>
      <c r="I34" s="26"/>
      <c r="J34" s="26"/>
      <c r="K34" s="26"/>
      <c r="L34" s="26"/>
      <c r="M34" s="26"/>
      <c r="N34" s="106">
        <f t="shared" si="3"/>
        <v>0</v>
      </c>
      <c r="O34" s="106">
        <f t="shared" si="3"/>
        <v>0</v>
      </c>
      <c r="P34" s="106">
        <f t="shared" si="3"/>
        <v>0</v>
      </c>
      <c r="Q34" s="106">
        <f t="shared" si="3"/>
        <v>0</v>
      </c>
      <c r="R34" s="106">
        <f t="shared" si="3"/>
        <v>0</v>
      </c>
      <c r="S34" s="106">
        <f t="shared" si="3"/>
        <v>0</v>
      </c>
      <c r="T34" s="107">
        <f t="shared" si="1"/>
        <v>0</v>
      </c>
      <c r="U34" s="27" t="str">
        <f t="shared" si="2"/>
        <v>2юн</v>
      </c>
      <c r="V34" s="25" t="e">
        <f>VLOOKUP($X34,УЧАСТНИКИ!$A$2:$L$1099,9,FALSE)</f>
        <v>#N/A</v>
      </c>
      <c r="W34" s="23" t="e">
        <f>VLOOKUP($X34,УЧАСТНИКИ!$A$2:$L$1099,10,FALSE)</f>
        <v>#N/A</v>
      </c>
    </row>
    <row r="35" spans="1:42" ht="13.2" customHeight="1" x14ac:dyDescent="0.25">
      <c r="A35" s="35" t="s">
        <v>28</v>
      </c>
      <c r="B35" s="23" t="e">
        <f>VLOOKUP($X35,УЧАСТНИКИ!$A$2:$L$1099,3,FALSE)</f>
        <v>#N/A</v>
      </c>
      <c r="C35" s="24" t="e">
        <f>VLOOKUP($X35,УЧАСТНИКИ!$A$2:$L$1099,4,FALSE)</f>
        <v>#N/A</v>
      </c>
      <c r="D35" s="24" t="e">
        <f>VLOOKUP($X35,УЧАСТНИКИ!$A$2:$L$1099,8,FALSE)</f>
        <v>#N/A</v>
      </c>
      <c r="E35" s="23" t="e">
        <f>VLOOKUP($X35,УЧАСТНИКИ!$A$2:$L$1099,5,FALSE)</f>
        <v>#N/A</v>
      </c>
      <c r="F35" s="24" t="e">
        <f>VLOOKUP($R35,УЧАСТНИКИ!$A$2:$L$1099,7,FALSE)</f>
        <v>#N/A</v>
      </c>
      <c r="G35" s="25" t="e">
        <f>VLOOKUP($X35,УЧАСТНИКИ!$A$2:$L$1099,11,FALSE)</f>
        <v>#N/A</v>
      </c>
      <c r="H35" s="26"/>
      <c r="I35" s="26"/>
      <c r="J35" s="26"/>
      <c r="K35" s="26"/>
      <c r="L35" s="26"/>
      <c r="M35" s="26"/>
      <c r="N35" s="106">
        <f t="shared" si="3"/>
        <v>0</v>
      </c>
      <c r="O35" s="106">
        <f t="shared" si="3"/>
        <v>0</v>
      </c>
      <c r="P35" s="106">
        <f t="shared" si="3"/>
        <v>0</v>
      </c>
      <c r="Q35" s="106">
        <f t="shared" si="3"/>
        <v>0</v>
      </c>
      <c r="R35" s="106">
        <f t="shared" si="3"/>
        <v>0</v>
      </c>
      <c r="S35" s="106">
        <f t="shared" si="3"/>
        <v>0</v>
      </c>
      <c r="T35" s="107">
        <f t="shared" si="1"/>
        <v>0</v>
      </c>
      <c r="U35" s="27" t="str">
        <f t="shared" si="2"/>
        <v>2юн</v>
      </c>
      <c r="V35" s="25" t="e">
        <f>VLOOKUP($X35,УЧАСТНИКИ!$A$2:$L$1099,9,FALSE)</f>
        <v>#N/A</v>
      </c>
      <c r="W35" s="23" t="e">
        <f>VLOOKUP($X35,УЧАСТНИКИ!$A$2:$L$1099,10,FALSE)</f>
        <v>#N/A</v>
      </c>
    </row>
    <row r="36" spans="1:42" ht="13.2" customHeight="1" x14ac:dyDescent="0.25">
      <c r="A36" s="35" t="s">
        <v>122</v>
      </c>
      <c r="B36" s="23" t="e">
        <f>VLOOKUP($X36,УЧАСТНИКИ!$A$2:$L$1099,3,FALSE)</f>
        <v>#N/A</v>
      </c>
      <c r="C36" s="24" t="e">
        <f>VLOOKUP($X36,УЧАСТНИКИ!$A$2:$L$1099,4,FALSE)</f>
        <v>#N/A</v>
      </c>
      <c r="D36" s="24" t="e">
        <f>VLOOKUP($X36,УЧАСТНИКИ!$A$2:$L$1099,8,FALSE)</f>
        <v>#N/A</v>
      </c>
      <c r="E36" s="23" t="e">
        <f>VLOOKUP($X36,УЧАСТНИКИ!$A$2:$L$1099,5,FALSE)</f>
        <v>#N/A</v>
      </c>
      <c r="F36" s="24" t="e">
        <f>VLOOKUP($R36,УЧАСТНИКИ!$A$2:$L$1099,7,FALSE)</f>
        <v>#N/A</v>
      </c>
      <c r="G36" s="25" t="e">
        <f>VLOOKUP($X36,УЧАСТНИКИ!$A$2:$L$1099,11,FALSE)</f>
        <v>#N/A</v>
      </c>
      <c r="H36" s="26"/>
      <c r="I36" s="26"/>
      <c r="J36" s="26"/>
      <c r="K36" s="26"/>
      <c r="L36" s="26"/>
      <c r="M36" s="26"/>
      <c r="N36" s="106">
        <f t="shared" si="3"/>
        <v>0</v>
      </c>
      <c r="O36" s="106">
        <f t="shared" si="3"/>
        <v>0</v>
      </c>
      <c r="P36" s="106">
        <f t="shared" si="3"/>
        <v>0</v>
      </c>
      <c r="Q36" s="106">
        <f t="shared" si="3"/>
        <v>0</v>
      </c>
      <c r="R36" s="106">
        <f t="shared" si="3"/>
        <v>0</v>
      </c>
      <c r="S36" s="106">
        <f t="shared" si="3"/>
        <v>0</v>
      </c>
      <c r="T36" s="107">
        <f t="shared" si="1"/>
        <v>0</v>
      </c>
      <c r="U36" s="27" t="str">
        <f t="shared" si="2"/>
        <v>2юн</v>
      </c>
      <c r="V36" s="25" t="e">
        <f>VLOOKUP($X36,УЧАСТНИКИ!$A$2:$L$1099,9,FALSE)</f>
        <v>#N/A</v>
      </c>
      <c r="W36" s="23" t="e">
        <f>VLOOKUP($X36,УЧАСТНИКИ!$A$2:$L$1099,10,FALSE)</f>
        <v>#N/A</v>
      </c>
    </row>
    <row r="37" spans="1:42" ht="13.2" customHeight="1" x14ac:dyDescent="0.25">
      <c r="A37" s="35" t="s">
        <v>123</v>
      </c>
      <c r="B37" s="23" t="e">
        <f>VLOOKUP($X37,УЧАСТНИКИ!$A$2:$L$1099,3,FALSE)</f>
        <v>#N/A</v>
      </c>
      <c r="C37" s="24" t="e">
        <f>VLOOKUP($X37,УЧАСТНИКИ!$A$2:$L$1099,4,FALSE)</f>
        <v>#N/A</v>
      </c>
      <c r="D37" s="24" t="e">
        <f>VLOOKUP($X37,УЧАСТНИКИ!$A$2:$L$1099,8,FALSE)</f>
        <v>#N/A</v>
      </c>
      <c r="E37" s="23" t="e">
        <f>VLOOKUP($X37,УЧАСТНИКИ!$A$2:$L$1099,5,FALSE)</f>
        <v>#N/A</v>
      </c>
      <c r="F37" s="24" t="e">
        <f>VLOOKUP($R37,УЧАСТНИКИ!$A$2:$L$1099,7,FALSE)</f>
        <v>#N/A</v>
      </c>
      <c r="G37" s="25" t="e">
        <f>VLOOKUP($X37,УЧАСТНИКИ!$A$2:$L$1099,11,FALSE)</f>
        <v>#N/A</v>
      </c>
      <c r="H37" s="26"/>
      <c r="I37" s="26"/>
      <c r="J37" s="26"/>
      <c r="K37" s="26"/>
      <c r="L37" s="26"/>
      <c r="M37" s="26"/>
      <c r="N37" s="106">
        <f t="shared" si="3"/>
        <v>0</v>
      </c>
      <c r="O37" s="106">
        <f t="shared" si="3"/>
        <v>0</v>
      </c>
      <c r="P37" s="106">
        <f t="shared" si="3"/>
        <v>0</v>
      </c>
      <c r="Q37" s="106">
        <f t="shared" si="3"/>
        <v>0</v>
      </c>
      <c r="R37" s="106">
        <f t="shared" si="3"/>
        <v>0</v>
      </c>
      <c r="S37" s="106">
        <f t="shared" si="3"/>
        <v>0</v>
      </c>
      <c r="T37" s="107">
        <f t="shared" si="1"/>
        <v>0</v>
      </c>
      <c r="U37" s="27" t="str">
        <f t="shared" si="2"/>
        <v>2юн</v>
      </c>
      <c r="V37" s="25" t="e">
        <f>VLOOKUP($X37,УЧАСТНИКИ!$A$2:$L$1099,9,FALSE)</f>
        <v>#N/A</v>
      </c>
      <c r="W37" s="23" t="e">
        <f>VLOOKUP($X37,УЧАСТНИКИ!$A$2:$L$1099,10,FALSE)</f>
        <v>#N/A</v>
      </c>
      <c r="X37" s="28"/>
      <c r="Y37" s="28"/>
      <c r="Z37" s="28"/>
      <c r="AA37" s="126"/>
      <c r="AB37" s="126"/>
      <c r="AC37" s="360"/>
      <c r="AD37" s="360"/>
      <c r="AE37" s="360"/>
      <c r="AF37" s="126"/>
      <c r="AG37" s="28"/>
      <c r="AH37" s="28"/>
      <c r="AI37" s="28"/>
      <c r="AJ37" s="28"/>
      <c r="AK37" s="28"/>
      <c r="AL37" s="28"/>
      <c r="AM37" s="28"/>
      <c r="AN37" s="28"/>
      <c r="AO37" s="28"/>
      <c r="AP37" s="28"/>
    </row>
    <row r="38" spans="1:42" s="109" customFormat="1" ht="13.2" customHeight="1" x14ac:dyDescent="0.25">
      <c r="A38" s="35" t="s">
        <v>124</v>
      </c>
      <c r="B38" s="23" t="e">
        <f>VLOOKUP($X38,УЧАСТНИКИ!$A$2:$L$1099,3,FALSE)</f>
        <v>#N/A</v>
      </c>
      <c r="C38" s="24" t="e">
        <f>VLOOKUP($X38,УЧАСТНИКИ!$A$2:$L$1099,4,FALSE)</f>
        <v>#N/A</v>
      </c>
      <c r="D38" s="24" t="e">
        <f>VLOOKUP($X38,УЧАСТНИКИ!$A$2:$L$1099,8,FALSE)</f>
        <v>#N/A</v>
      </c>
      <c r="E38" s="23" t="e">
        <f>VLOOKUP($X38,УЧАСТНИКИ!$A$2:$L$1099,5,FALSE)</f>
        <v>#N/A</v>
      </c>
      <c r="F38" s="24" t="e">
        <f>VLOOKUP($R38,УЧАСТНИКИ!$A$2:$L$1099,7,FALSE)</f>
        <v>#N/A</v>
      </c>
      <c r="G38" s="25" t="e">
        <f>VLOOKUP($X38,УЧАСТНИКИ!$A$2:$L$1099,11,FALSE)</f>
        <v>#N/A</v>
      </c>
      <c r="H38" s="26"/>
      <c r="I38" s="26"/>
      <c r="J38" s="26"/>
      <c r="K38" s="26"/>
      <c r="L38" s="26"/>
      <c r="M38" s="26"/>
      <c r="N38" s="106">
        <f t="shared" si="3"/>
        <v>0</v>
      </c>
      <c r="O38" s="106">
        <f t="shared" si="3"/>
        <v>0</v>
      </c>
      <c r="P38" s="106">
        <f t="shared" si="3"/>
        <v>0</v>
      </c>
      <c r="Q38" s="106">
        <f t="shared" si="3"/>
        <v>0</v>
      </c>
      <c r="R38" s="106">
        <f t="shared" si="3"/>
        <v>0</v>
      </c>
      <c r="S38" s="106">
        <f t="shared" si="3"/>
        <v>0</v>
      </c>
      <c r="T38" s="107">
        <f t="shared" si="1"/>
        <v>0</v>
      </c>
      <c r="U38" s="27" t="str">
        <f t="shared" si="2"/>
        <v>2юн</v>
      </c>
      <c r="V38" s="25" t="e">
        <f>VLOOKUP($X38,УЧАСТНИКИ!$A$2:$L$1099,9,FALSE)</f>
        <v>#N/A</v>
      </c>
      <c r="W38" s="23" t="e">
        <f>VLOOKUP($X38,УЧАСТНИКИ!$A$2:$L$1099,10,FALSE)</f>
        <v>#N/A</v>
      </c>
      <c r="Y38" s="111"/>
      <c r="Z38" s="110"/>
      <c r="AA38" s="111"/>
      <c r="AB38" s="111"/>
      <c r="AC38" s="111"/>
      <c r="AD38" s="111"/>
      <c r="AE38" s="111"/>
      <c r="AF38" s="111"/>
      <c r="AG38" s="111"/>
      <c r="AH38" s="112"/>
      <c r="AI38" s="111"/>
      <c r="AJ38" s="111"/>
      <c r="AK38" s="113"/>
    </row>
    <row r="39" spans="1:42" s="109" customFormat="1" ht="13.2" customHeight="1" x14ac:dyDescent="0.25">
      <c r="A39" s="35" t="s">
        <v>125</v>
      </c>
      <c r="B39" s="23" t="e">
        <f>VLOOKUP($X39,УЧАСТНИКИ!$A$2:$L$1099,3,FALSE)</f>
        <v>#N/A</v>
      </c>
      <c r="C39" s="24" t="e">
        <f>VLOOKUP($X39,УЧАСТНИКИ!$A$2:$L$1099,4,FALSE)</f>
        <v>#N/A</v>
      </c>
      <c r="D39" s="24" t="e">
        <f>VLOOKUP($X39,УЧАСТНИКИ!$A$2:$L$1099,8,FALSE)</f>
        <v>#N/A</v>
      </c>
      <c r="E39" s="23" t="e">
        <f>VLOOKUP($X39,УЧАСТНИКИ!$A$2:$L$1099,5,FALSE)</f>
        <v>#N/A</v>
      </c>
      <c r="F39" s="24" t="e">
        <f>VLOOKUP($R39,УЧАСТНИКИ!$A$2:$L$1099,7,FALSE)</f>
        <v>#N/A</v>
      </c>
      <c r="G39" s="25" t="e">
        <f>VLOOKUP($X39,УЧАСТНИКИ!$A$2:$L$1099,11,FALSE)</f>
        <v>#N/A</v>
      </c>
      <c r="H39" s="26"/>
      <c r="I39" s="26"/>
      <c r="J39" s="26"/>
      <c r="K39" s="26"/>
      <c r="L39" s="26"/>
      <c r="M39" s="26"/>
      <c r="N39" s="106">
        <f t="shared" si="3"/>
        <v>0</v>
      </c>
      <c r="O39" s="106">
        <f t="shared" si="3"/>
        <v>0</v>
      </c>
      <c r="P39" s="106">
        <f t="shared" si="3"/>
        <v>0</v>
      </c>
      <c r="Q39" s="106">
        <f t="shared" si="3"/>
        <v>0</v>
      </c>
      <c r="R39" s="106">
        <f t="shared" si="3"/>
        <v>0</v>
      </c>
      <c r="S39" s="106">
        <f t="shared" si="3"/>
        <v>0</v>
      </c>
      <c r="T39" s="107">
        <f t="shared" si="1"/>
        <v>0</v>
      </c>
      <c r="U39" s="27" t="str">
        <f t="shared" si="2"/>
        <v>2юн</v>
      </c>
      <c r="V39" s="25" t="e">
        <f>VLOOKUP($X39,УЧАСТНИКИ!$A$2:$L$1099,9,FALSE)</f>
        <v>#N/A</v>
      </c>
      <c r="W39" s="23" t="e">
        <f>VLOOKUP($X39,УЧАСТНИКИ!$A$2:$L$1099,10,FALSE)</f>
        <v>#N/A</v>
      </c>
      <c r="X39" s="114"/>
      <c r="Y39" s="111"/>
      <c r="Z39" s="110"/>
      <c r="AA39" s="111"/>
      <c r="AB39" s="111"/>
      <c r="AC39" s="111"/>
      <c r="AD39" s="111"/>
      <c r="AE39" s="111"/>
      <c r="AF39" s="111"/>
      <c r="AG39" s="111"/>
      <c r="AH39" s="112"/>
      <c r="AI39" s="111"/>
      <c r="AJ39" s="111"/>
      <c r="AK39" s="113"/>
    </row>
    <row r="40" spans="1:42" s="109" customFormat="1" ht="13.2" customHeight="1" x14ac:dyDescent="0.25">
      <c r="A40" s="35" t="s">
        <v>126</v>
      </c>
      <c r="B40" s="23" t="e">
        <f>VLOOKUP($X40,УЧАСТНИКИ!$A$2:$L$1099,3,FALSE)</f>
        <v>#N/A</v>
      </c>
      <c r="C40" s="24" t="e">
        <f>VLOOKUP($X40,УЧАСТНИКИ!$A$2:$L$1099,4,FALSE)</f>
        <v>#N/A</v>
      </c>
      <c r="D40" s="24" t="e">
        <f>VLOOKUP($X40,УЧАСТНИКИ!$A$2:$L$1099,8,FALSE)</f>
        <v>#N/A</v>
      </c>
      <c r="E40" s="23" t="e">
        <f>VLOOKUP($X40,УЧАСТНИКИ!$A$2:$L$1099,5,FALSE)</f>
        <v>#N/A</v>
      </c>
      <c r="F40" s="24" t="e">
        <f>VLOOKUP($R40,УЧАСТНИКИ!$A$2:$L$1099,7,FALSE)</f>
        <v>#N/A</v>
      </c>
      <c r="G40" s="25" t="e">
        <f>VLOOKUP($X40,УЧАСТНИКИ!$A$2:$L$1099,11,FALSE)</f>
        <v>#N/A</v>
      </c>
      <c r="H40" s="26"/>
      <c r="I40" s="26"/>
      <c r="J40" s="26"/>
      <c r="K40" s="26"/>
      <c r="L40" s="26"/>
      <c r="M40" s="26"/>
      <c r="N40" s="106">
        <f t="shared" si="3"/>
        <v>0</v>
      </c>
      <c r="O40" s="106">
        <f t="shared" si="3"/>
        <v>0</v>
      </c>
      <c r="P40" s="106">
        <f t="shared" si="3"/>
        <v>0</v>
      </c>
      <c r="Q40" s="106">
        <f t="shared" si="3"/>
        <v>0</v>
      </c>
      <c r="R40" s="106">
        <f t="shared" si="3"/>
        <v>0</v>
      </c>
      <c r="S40" s="106">
        <f t="shared" si="3"/>
        <v>0</v>
      </c>
      <c r="T40" s="107">
        <f t="shared" si="1"/>
        <v>0</v>
      </c>
      <c r="U40" s="27" t="str">
        <f t="shared" si="2"/>
        <v>2юн</v>
      </c>
      <c r="V40" s="25" t="e">
        <f>VLOOKUP($X40,УЧАСТНИКИ!$A$2:$L$1099,9,FALSE)</f>
        <v>#N/A</v>
      </c>
      <c r="W40" s="23" t="e">
        <f>VLOOKUP($X40,УЧАСТНИКИ!$A$2:$L$1099,10,FALSE)</f>
        <v>#N/A</v>
      </c>
      <c r="Y40" s="111"/>
      <c r="Z40" s="110"/>
      <c r="AA40" s="111"/>
      <c r="AB40" s="111"/>
      <c r="AC40" s="111"/>
      <c r="AD40" s="111"/>
      <c r="AE40" s="111"/>
      <c r="AF40" s="111"/>
      <c r="AG40" s="111"/>
      <c r="AH40" s="112"/>
      <c r="AI40" s="111"/>
      <c r="AJ40" s="111"/>
      <c r="AK40" s="113"/>
    </row>
    <row r="41" spans="1:42" s="109" customFormat="1" ht="13.2" customHeight="1" x14ac:dyDescent="0.25">
      <c r="A41" s="35" t="s">
        <v>127</v>
      </c>
      <c r="B41" s="23" t="e">
        <f>VLOOKUP($X41,УЧАСТНИКИ!$A$2:$L$1099,3,FALSE)</f>
        <v>#N/A</v>
      </c>
      <c r="C41" s="24" t="e">
        <f>VLOOKUP($X41,УЧАСТНИКИ!$A$2:$L$1099,4,FALSE)</f>
        <v>#N/A</v>
      </c>
      <c r="D41" s="24" t="e">
        <f>VLOOKUP($X41,УЧАСТНИКИ!$A$2:$L$1099,8,FALSE)</f>
        <v>#N/A</v>
      </c>
      <c r="E41" s="23" t="e">
        <f>VLOOKUP($X41,УЧАСТНИКИ!$A$2:$L$1099,5,FALSE)</f>
        <v>#N/A</v>
      </c>
      <c r="F41" s="24" t="e">
        <f>VLOOKUP($R41,УЧАСТНИКИ!$A$2:$L$1099,7,FALSE)</f>
        <v>#N/A</v>
      </c>
      <c r="G41" s="25" t="e">
        <f>VLOOKUP($X41,УЧАСТНИКИ!$A$2:$L$1099,11,FALSE)</f>
        <v>#N/A</v>
      </c>
      <c r="H41" s="26"/>
      <c r="I41" s="26"/>
      <c r="J41" s="26"/>
      <c r="K41" s="26"/>
      <c r="L41" s="26"/>
      <c r="M41" s="26"/>
      <c r="N41" s="106">
        <f t="shared" si="3"/>
        <v>0</v>
      </c>
      <c r="O41" s="106">
        <f t="shared" si="3"/>
        <v>0</v>
      </c>
      <c r="P41" s="106">
        <f t="shared" si="3"/>
        <v>0</v>
      </c>
      <c r="Q41" s="106">
        <f t="shared" si="3"/>
        <v>0</v>
      </c>
      <c r="R41" s="106">
        <f t="shared" si="3"/>
        <v>0</v>
      </c>
      <c r="S41" s="106">
        <f t="shared" si="3"/>
        <v>0</v>
      </c>
      <c r="T41" s="107">
        <f t="shared" si="1"/>
        <v>0</v>
      </c>
      <c r="U41" s="27" t="str">
        <f t="shared" si="2"/>
        <v>2юн</v>
      </c>
      <c r="V41" s="25" t="e">
        <f>VLOOKUP($X41,УЧАСТНИКИ!$A$2:$L$1099,9,FALSE)</f>
        <v>#N/A</v>
      </c>
      <c r="W41" s="23" t="e">
        <f>VLOOKUP($X41,УЧАСТНИКИ!$A$2:$L$1099,10,FALSE)</f>
        <v>#N/A</v>
      </c>
      <c r="X41" s="114"/>
      <c r="Y41" s="111"/>
      <c r="Z41" s="110"/>
      <c r="AA41" s="111"/>
      <c r="AB41" s="111"/>
      <c r="AC41" s="111"/>
      <c r="AD41" s="111"/>
      <c r="AE41" s="111"/>
      <c r="AF41" s="111"/>
      <c r="AG41" s="111"/>
      <c r="AH41" s="112"/>
      <c r="AI41" s="111"/>
      <c r="AJ41" s="111"/>
      <c r="AK41" s="113"/>
    </row>
    <row r="42" spans="1:42" s="109" customFormat="1" ht="13.2" customHeight="1" x14ac:dyDescent="0.25">
      <c r="A42" s="35" t="s">
        <v>128</v>
      </c>
      <c r="B42" s="23" t="e">
        <f>VLOOKUP($X42,УЧАСТНИКИ!$A$2:$L$1099,3,FALSE)</f>
        <v>#N/A</v>
      </c>
      <c r="C42" s="24" t="e">
        <f>VLOOKUP($X42,УЧАСТНИКИ!$A$2:$L$1099,4,FALSE)</f>
        <v>#N/A</v>
      </c>
      <c r="D42" s="24" t="e">
        <f>VLOOKUP($X42,УЧАСТНИКИ!$A$2:$L$1099,8,FALSE)</f>
        <v>#N/A</v>
      </c>
      <c r="E42" s="23" t="e">
        <f>VLOOKUP($X42,УЧАСТНИКИ!$A$2:$L$1099,5,FALSE)</f>
        <v>#N/A</v>
      </c>
      <c r="F42" s="24" t="e">
        <f>VLOOKUP($R42,УЧАСТНИКИ!$A$2:$L$1099,7,FALSE)</f>
        <v>#N/A</v>
      </c>
      <c r="G42" s="25" t="e">
        <f>VLOOKUP($X42,УЧАСТНИКИ!$A$2:$L$1099,11,FALSE)</f>
        <v>#N/A</v>
      </c>
      <c r="H42" s="26"/>
      <c r="I42" s="26"/>
      <c r="J42" s="26"/>
      <c r="K42" s="26"/>
      <c r="L42" s="26"/>
      <c r="M42" s="26"/>
      <c r="N42" s="106">
        <f t="shared" si="3"/>
        <v>0</v>
      </c>
      <c r="O42" s="106">
        <f t="shared" si="3"/>
        <v>0</v>
      </c>
      <c r="P42" s="106">
        <f t="shared" si="3"/>
        <v>0</v>
      </c>
      <c r="Q42" s="106">
        <f t="shared" si="3"/>
        <v>0</v>
      </c>
      <c r="R42" s="106">
        <f t="shared" si="3"/>
        <v>0</v>
      </c>
      <c r="S42" s="106">
        <f t="shared" si="3"/>
        <v>0</v>
      </c>
      <c r="T42" s="107">
        <f t="shared" si="1"/>
        <v>0</v>
      </c>
      <c r="U42" s="27" t="str">
        <f t="shared" si="2"/>
        <v>2юн</v>
      </c>
      <c r="V42" s="25" t="e">
        <f>VLOOKUP($X42,УЧАСТНИКИ!$A$2:$L$1099,9,FALSE)</f>
        <v>#N/A</v>
      </c>
      <c r="W42" s="23" t="e">
        <f>VLOOKUP($X42,УЧАСТНИКИ!$A$2:$L$1099,10,FALSE)</f>
        <v>#N/A</v>
      </c>
      <c r="Y42" s="111"/>
      <c r="Z42" s="110"/>
      <c r="AA42" s="111"/>
      <c r="AB42" s="111"/>
      <c r="AC42" s="111"/>
      <c r="AD42" s="111"/>
      <c r="AE42" s="111"/>
      <c r="AF42" s="111"/>
      <c r="AG42" s="111"/>
      <c r="AH42" s="112"/>
      <c r="AI42" s="111"/>
      <c r="AJ42" s="111"/>
      <c r="AK42" s="113"/>
    </row>
    <row r="43" spans="1:42" s="109" customFormat="1" ht="13.2" customHeight="1" x14ac:dyDescent="0.25">
      <c r="A43" s="35" t="s">
        <v>129</v>
      </c>
      <c r="B43" s="23" t="e">
        <f>VLOOKUP($X43,УЧАСТНИКИ!$A$2:$L$1099,3,FALSE)</f>
        <v>#N/A</v>
      </c>
      <c r="C43" s="24" t="e">
        <f>VLOOKUP($X43,УЧАСТНИКИ!$A$2:$L$1099,4,FALSE)</f>
        <v>#N/A</v>
      </c>
      <c r="D43" s="24" t="e">
        <f>VLOOKUP($X43,УЧАСТНИКИ!$A$2:$L$1099,8,FALSE)</f>
        <v>#N/A</v>
      </c>
      <c r="E43" s="23" t="e">
        <f>VLOOKUP($X43,УЧАСТНИКИ!$A$2:$L$1099,5,FALSE)</f>
        <v>#N/A</v>
      </c>
      <c r="F43" s="24" t="e">
        <f>VLOOKUP($R43,УЧАСТНИКИ!$A$2:$L$1099,7,FALSE)</f>
        <v>#N/A</v>
      </c>
      <c r="G43" s="25" t="e">
        <f>VLOOKUP($X43,УЧАСТНИКИ!$A$2:$L$1099,11,FALSE)</f>
        <v>#N/A</v>
      </c>
      <c r="H43" s="26"/>
      <c r="I43" s="26"/>
      <c r="J43" s="26"/>
      <c r="K43" s="26"/>
      <c r="L43" s="26"/>
      <c r="M43" s="26"/>
      <c r="N43" s="106">
        <f t="shared" si="3"/>
        <v>0</v>
      </c>
      <c r="O43" s="106">
        <f t="shared" si="3"/>
        <v>0</v>
      </c>
      <c r="P43" s="106">
        <f t="shared" si="3"/>
        <v>0</v>
      </c>
      <c r="Q43" s="106">
        <f t="shared" si="3"/>
        <v>0</v>
      </c>
      <c r="R43" s="106">
        <f t="shared" si="3"/>
        <v>0</v>
      </c>
      <c r="S43" s="106">
        <f t="shared" si="3"/>
        <v>0</v>
      </c>
      <c r="T43" s="107">
        <f t="shared" si="1"/>
        <v>0</v>
      </c>
      <c r="U43" s="27" t="str">
        <f t="shared" si="2"/>
        <v>2юн</v>
      </c>
      <c r="V43" s="25" t="e">
        <f>VLOOKUP($X43,УЧАСТНИКИ!$A$2:$L$1099,9,FALSE)</f>
        <v>#N/A</v>
      </c>
      <c r="W43" s="23" t="e">
        <f>VLOOKUP($X43,УЧАСТНИКИ!$A$2:$L$1099,10,FALSE)</f>
        <v>#N/A</v>
      </c>
      <c r="X43" s="114"/>
      <c r="Y43" s="111"/>
      <c r="Z43" s="110"/>
      <c r="AA43" s="111"/>
      <c r="AB43" s="111"/>
      <c r="AC43" s="111"/>
      <c r="AD43" s="111"/>
      <c r="AE43" s="111"/>
      <c r="AF43" s="111"/>
      <c r="AG43" s="111"/>
      <c r="AH43" s="112"/>
      <c r="AI43" s="111"/>
      <c r="AJ43" s="111"/>
      <c r="AK43" s="113"/>
    </row>
    <row r="44" spans="1:42" s="109" customFormat="1" ht="13.2" customHeight="1" x14ac:dyDescent="0.25">
      <c r="A44" s="35" t="s">
        <v>130</v>
      </c>
      <c r="B44" s="23" t="e">
        <f>VLOOKUP($X44,УЧАСТНИКИ!$A$2:$L$1099,3,FALSE)</f>
        <v>#N/A</v>
      </c>
      <c r="C44" s="24" t="e">
        <f>VLOOKUP($X44,УЧАСТНИКИ!$A$2:$L$1099,4,FALSE)</f>
        <v>#N/A</v>
      </c>
      <c r="D44" s="24" t="e">
        <f>VLOOKUP($X44,УЧАСТНИКИ!$A$2:$L$1099,8,FALSE)</f>
        <v>#N/A</v>
      </c>
      <c r="E44" s="23" t="e">
        <f>VLOOKUP($X44,УЧАСТНИКИ!$A$2:$L$1099,5,FALSE)</f>
        <v>#N/A</v>
      </c>
      <c r="F44" s="24" t="e">
        <f>VLOOKUP($R44,УЧАСТНИКИ!$A$2:$L$1099,7,FALSE)</f>
        <v>#N/A</v>
      </c>
      <c r="G44" s="25" t="e">
        <f>VLOOKUP($X44,УЧАСТНИКИ!$A$2:$L$1099,11,FALSE)</f>
        <v>#N/A</v>
      </c>
      <c r="H44" s="26"/>
      <c r="I44" s="26"/>
      <c r="J44" s="26"/>
      <c r="K44" s="26"/>
      <c r="L44" s="26"/>
      <c r="M44" s="26"/>
      <c r="N44" s="106">
        <f t="shared" si="3"/>
        <v>0</v>
      </c>
      <c r="O44" s="106">
        <f t="shared" si="3"/>
        <v>0</v>
      </c>
      <c r="P44" s="106">
        <f t="shared" si="3"/>
        <v>0</v>
      </c>
      <c r="Q44" s="106">
        <f t="shared" si="3"/>
        <v>0</v>
      </c>
      <c r="R44" s="106">
        <f t="shared" si="3"/>
        <v>0</v>
      </c>
      <c r="S44" s="106">
        <f t="shared" si="3"/>
        <v>0</v>
      </c>
      <c r="T44" s="107">
        <f t="shared" si="1"/>
        <v>0</v>
      </c>
      <c r="U44" s="27" t="str">
        <f t="shared" si="2"/>
        <v>2юн</v>
      </c>
      <c r="V44" s="25" t="e">
        <f>VLOOKUP($X44,УЧАСТНИКИ!$A$2:$L$1099,9,FALSE)</f>
        <v>#N/A</v>
      </c>
      <c r="W44" s="23" t="e">
        <f>VLOOKUP($X44,УЧАСТНИКИ!$A$2:$L$1099,10,FALSE)</f>
        <v>#N/A</v>
      </c>
      <c r="Y44" s="111"/>
      <c r="Z44" s="110"/>
      <c r="AA44" s="111"/>
      <c r="AB44" s="111"/>
      <c r="AC44" s="111"/>
      <c r="AD44" s="111"/>
      <c r="AE44" s="111"/>
      <c r="AF44" s="111"/>
      <c r="AG44" s="111"/>
      <c r="AH44" s="112"/>
      <c r="AI44" s="111"/>
      <c r="AJ44" s="111"/>
      <c r="AK44" s="113"/>
    </row>
    <row r="45" spans="1:42" s="109" customFormat="1" ht="13.2" customHeight="1" x14ac:dyDescent="0.25">
      <c r="A45" s="35" t="s">
        <v>131</v>
      </c>
      <c r="B45" s="23" t="e">
        <f>VLOOKUP($X45,УЧАСТНИКИ!$A$2:$L$1099,3,FALSE)</f>
        <v>#N/A</v>
      </c>
      <c r="C45" s="24" t="e">
        <f>VLOOKUP($X45,УЧАСТНИКИ!$A$2:$L$1099,4,FALSE)</f>
        <v>#N/A</v>
      </c>
      <c r="D45" s="24" t="e">
        <f>VLOOKUP($X45,УЧАСТНИКИ!$A$2:$L$1099,8,FALSE)</f>
        <v>#N/A</v>
      </c>
      <c r="E45" s="23" t="e">
        <f>VLOOKUP($X45,УЧАСТНИКИ!$A$2:$L$1099,5,FALSE)</f>
        <v>#N/A</v>
      </c>
      <c r="F45" s="24" t="e">
        <f>VLOOKUP($R45,УЧАСТНИКИ!$A$2:$L$1099,7,FALSE)</f>
        <v>#N/A</v>
      </c>
      <c r="G45" s="25" t="e">
        <f>VLOOKUP($X45,УЧАСТНИКИ!$A$2:$L$1099,11,FALSE)</f>
        <v>#N/A</v>
      </c>
      <c r="H45" s="26"/>
      <c r="I45" s="26"/>
      <c r="J45" s="26"/>
      <c r="K45" s="26"/>
      <c r="L45" s="26"/>
      <c r="M45" s="26"/>
      <c r="N45" s="106">
        <f t="shared" si="3"/>
        <v>0</v>
      </c>
      <c r="O45" s="106">
        <f t="shared" si="3"/>
        <v>0</v>
      </c>
      <c r="P45" s="106">
        <f t="shared" si="3"/>
        <v>0</v>
      </c>
      <c r="Q45" s="106">
        <f t="shared" si="3"/>
        <v>0</v>
      </c>
      <c r="R45" s="106">
        <f t="shared" si="3"/>
        <v>0</v>
      </c>
      <c r="S45" s="106">
        <f t="shared" si="3"/>
        <v>0</v>
      </c>
      <c r="T45" s="107">
        <f t="shared" si="1"/>
        <v>0</v>
      </c>
      <c r="U45" s="27" t="str">
        <f t="shared" si="2"/>
        <v>2юн</v>
      </c>
      <c r="V45" s="25" t="e">
        <f>VLOOKUP($X45,УЧАСТНИКИ!$A$2:$L$1099,9,FALSE)</f>
        <v>#N/A</v>
      </c>
      <c r="W45" s="23" t="e">
        <f>VLOOKUP($X45,УЧАСТНИКИ!$A$2:$L$1099,10,FALSE)</f>
        <v>#N/A</v>
      </c>
      <c r="X45" s="114"/>
      <c r="Y45" s="111"/>
      <c r="Z45" s="110"/>
      <c r="AA45" s="111"/>
      <c r="AB45" s="111"/>
      <c r="AC45" s="111"/>
      <c r="AD45" s="111"/>
      <c r="AE45" s="111"/>
      <c r="AF45" s="111"/>
      <c r="AG45" s="111"/>
      <c r="AH45" s="112"/>
      <c r="AI45" s="111"/>
      <c r="AJ45" s="111"/>
      <c r="AK45" s="113"/>
    </row>
    <row r="46" spans="1:42" s="109" customFormat="1" ht="13.2" customHeight="1" x14ac:dyDescent="0.25">
      <c r="A46" s="35" t="s">
        <v>132</v>
      </c>
      <c r="B46" s="23" t="e">
        <f>VLOOKUP($X46,УЧАСТНИКИ!$A$2:$L$1099,3,FALSE)</f>
        <v>#N/A</v>
      </c>
      <c r="C46" s="24" t="e">
        <f>VLOOKUP($X46,УЧАСТНИКИ!$A$2:$L$1099,4,FALSE)</f>
        <v>#N/A</v>
      </c>
      <c r="D46" s="24" t="e">
        <f>VLOOKUP($X46,УЧАСТНИКИ!$A$2:$L$1099,8,FALSE)</f>
        <v>#N/A</v>
      </c>
      <c r="E46" s="23" t="e">
        <f>VLOOKUP($X46,УЧАСТНИКИ!$A$2:$L$1099,5,FALSE)</f>
        <v>#N/A</v>
      </c>
      <c r="F46" s="24" t="e">
        <f>VLOOKUP($R46,УЧАСТНИКИ!$A$2:$L$1099,7,FALSE)</f>
        <v>#N/A</v>
      </c>
      <c r="G46" s="25" t="e">
        <f>VLOOKUP($X46,УЧАСТНИКИ!$A$2:$L$1099,11,FALSE)</f>
        <v>#N/A</v>
      </c>
      <c r="H46" s="26"/>
      <c r="I46" s="26"/>
      <c r="J46" s="26"/>
      <c r="K46" s="26"/>
      <c r="L46" s="26"/>
      <c r="M46" s="26"/>
      <c r="N46" s="106">
        <f t="shared" si="3"/>
        <v>0</v>
      </c>
      <c r="O46" s="106">
        <f t="shared" si="3"/>
        <v>0</v>
      </c>
      <c r="P46" s="106">
        <f t="shared" si="3"/>
        <v>0</v>
      </c>
      <c r="Q46" s="106">
        <f t="shared" si="3"/>
        <v>0</v>
      </c>
      <c r="R46" s="106">
        <f t="shared" si="3"/>
        <v>0</v>
      </c>
      <c r="S46" s="106">
        <f t="shared" si="3"/>
        <v>0</v>
      </c>
      <c r="T46" s="107">
        <f t="shared" si="1"/>
        <v>0</v>
      </c>
      <c r="U46" s="27" t="str">
        <f t="shared" si="2"/>
        <v>2юн</v>
      </c>
      <c r="V46" s="25" t="e">
        <f>VLOOKUP($X46,УЧАСТНИКИ!$A$2:$L$1099,9,FALSE)</f>
        <v>#N/A</v>
      </c>
      <c r="W46" s="23" t="e">
        <f>VLOOKUP($X46,УЧАСТНИКИ!$A$2:$L$1099,10,FALSE)</f>
        <v>#N/A</v>
      </c>
      <c r="Y46" s="111"/>
      <c r="Z46" s="110"/>
      <c r="AA46" s="111"/>
      <c r="AB46" s="111"/>
      <c r="AC46" s="111"/>
      <c r="AD46" s="111"/>
      <c r="AE46" s="111"/>
      <c r="AF46" s="111"/>
      <c r="AG46" s="111"/>
      <c r="AH46" s="112"/>
      <c r="AI46" s="111"/>
      <c r="AJ46" s="111"/>
      <c r="AK46" s="113"/>
    </row>
    <row r="47" spans="1:42" s="109" customFormat="1" ht="13.2" customHeight="1" x14ac:dyDescent="0.25">
      <c r="A47" s="35" t="s">
        <v>133</v>
      </c>
      <c r="B47" s="23" t="e">
        <f>VLOOKUP($X47,УЧАСТНИКИ!$A$2:$L$1099,3,FALSE)</f>
        <v>#N/A</v>
      </c>
      <c r="C47" s="24" t="e">
        <f>VLOOKUP($X47,УЧАСТНИКИ!$A$2:$L$1099,4,FALSE)</f>
        <v>#N/A</v>
      </c>
      <c r="D47" s="24" t="e">
        <f>VLOOKUP($X47,УЧАСТНИКИ!$A$2:$L$1099,8,FALSE)</f>
        <v>#N/A</v>
      </c>
      <c r="E47" s="23" t="e">
        <f>VLOOKUP($X47,УЧАСТНИКИ!$A$2:$L$1099,5,FALSE)</f>
        <v>#N/A</v>
      </c>
      <c r="F47" s="24" t="e">
        <f>VLOOKUP($R47,УЧАСТНИКИ!$A$2:$L$1099,7,FALSE)</f>
        <v>#N/A</v>
      </c>
      <c r="G47" s="25" t="e">
        <f>VLOOKUP($X47,УЧАСТНИКИ!$A$2:$L$1099,11,FALSE)</f>
        <v>#N/A</v>
      </c>
      <c r="H47" s="26"/>
      <c r="I47" s="26"/>
      <c r="J47" s="26"/>
      <c r="K47" s="26"/>
      <c r="L47" s="26"/>
      <c r="M47" s="26"/>
      <c r="N47" s="106">
        <f t="shared" si="3"/>
        <v>0</v>
      </c>
      <c r="O47" s="106">
        <f t="shared" si="3"/>
        <v>0</v>
      </c>
      <c r="P47" s="106">
        <f t="shared" si="3"/>
        <v>0</v>
      </c>
      <c r="Q47" s="106">
        <f t="shared" si="3"/>
        <v>0</v>
      </c>
      <c r="R47" s="106">
        <f t="shared" si="3"/>
        <v>0</v>
      </c>
      <c r="S47" s="106">
        <f t="shared" si="3"/>
        <v>0</v>
      </c>
      <c r="T47" s="107">
        <f t="shared" si="1"/>
        <v>0</v>
      </c>
      <c r="U47" s="27" t="str">
        <f t="shared" si="2"/>
        <v>2юн</v>
      </c>
      <c r="V47" s="25" t="e">
        <f>VLOOKUP($X47,УЧАСТНИКИ!$A$2:$L$1099,9,FALSE)</f>
        <v>#N/A</v>
      </c>
      <c r="W47" s="23" t="e">
        <f>VLOOKUP($X47,УЧАСТНИКИ!$A$2:$L$1099,10,FALSE)</f>
        <v>#N/A</v>
      </c>
      <c r="X47" s="114"/>
      <c r="Y47" s="111"/>
      <c r="Z47" s="110"/>
      <c r="AA47" s="111"/>
      <c r="AB47" s="111"/>
      <c r="AC47" s="111"/>
      <c r="AD47" s="111"/>
      <c r="AE47" s="111"/>
      <c r="AF47" s="111"/>
      <c r="AG47" s="111"/>
      <c r="AH47" s="112"/>
      <c r="AI47" s="111"/>
      <c r="AJ47" s="111"/>
      <c r="AK47" s="113"/>
    </row>
    <row r="48" spans="1:42" s="109" customFormat="1" ht="13.2" customHeight="1" x14ac:dyDescent="0.25">
      <c r="A48" s="35" t="s">
        <v>134</v>
      </c>
      <c r="B48" s="23" t="e">
        <f>VLOOKUP($X48,УЧАСТНИКИ!$A$2:$L$1099,3,FALSE)</f>
        <v>#N/A</v>
      </c>
      <c r="C48" s="24" t="e">
        <f>VLOOKUP($X48,УЧАСТНИКИ!$A$2:$L$1099,4,FALSE)</f>
        <v>#N/A</v>
      </c>
      <c r="D48" s="24" t="e">
        <f>VLOOKUP($X48,УЧАСТНИКИ!$A$2:$L$1099,8,FALSE)</f>
        <v>#N/A</v>
      </c>
      <c r="E48" s="23" t="e">
        <f>VLOOKUP($X48,УЧАСТНИКИ!$A$2:$L$1099,5,FALSE)</f>
        <v>#N/A</v>
      </c>
      <c r="F48" s="24" t="e">
        <f>VLOOKUP($R48,УЧАСТНИКИ!$A$2:$L$1099,7,FALSE)</f>
        <v>#N/A</v>
      </c>
      <c r="G48" s="25" t="e">
        <f>VLOOKUP($X48,УЧАСТНИКИ!$A$2:$L$1099,11,FALSE)</f>
        <v>#N/A</v>
      </c>
      <c r="H48" s="26"/>
      <c r="I48" s="26"/>
      <c r="J48" s="26"/>
      <c r="K48" s="26"/>
      <c r="L48" s="26"/>
      <c r="M48" s="26"/>
      <c r="N48" s="106">
        <f t="shared" si="3"/>
        <v>0</v>
      </c>
      <c r="O48" s="106">
        <f t="shared" si="3"/>
        <v>0</v>
      </c>
      <c r="P48" s="106">
        <f t="shared" si="3"/>
        <v>0</v>
      </c>
      <c r="Q48" s="106">
        <f t="shared" si="3"/>
        <v>0</v>
      </c>
      <c r="R48" s="106">
        <f t="shared" si="3"/>
        <v>0</v>
      </c>
      <c r="S48" s="106">
        <f t="shared" si="3"/>
        <v>0</v>
      </c>
      <c r="T48" s="107">
        <f t="shared" si="1"/>
        <v>0</v>
      </c>
      <c r="U48" s="27" t="str">
        <f t="shared" si="2"/>
        <v>2юн</v>
      </c>
      <c r="V48" s="25" t="e">
        <f>VLOOKUP($X48,УЧАСТНИКИ!$A$2:$L$1099,9,FALSE)</f>
        <v>#N/A</v>
      </c>
      <c r="W48" s="23" t="e">
        <f>VLOOKUP($X48,УЧАСТНИКИ!$A$2:$L$1099,10,FALSE)</f>
        <v>#N/A</v>
      </c>
      <c r="Y48" s="111"/>
      <c r="Z48" s="110"/>
      <c r="AA48" s="111"/>
      <c r="AB48" s="111"/>
      <c r="AC48" s="111"/>
      <c r="AD48" s="111"/>
      <c r="AE48" s="111"/>
      <c r="AF48" s="111"/>
      <c r="AG48" s="111"/>
      <c r="AH48" s="112"/>
      <c r="AI48" s="111"/>
      <c r="AJ48" s="111"/>
      <c r="AK48" s="113"/>
    </row>
    <row r="49" spans="1:37" s="109" customFormat="1" ht="13.2" customHeight="1" x14ac:dyDescent="0.25">
      <c r="A49" s="35" t="s">
        <v>135</v>
      </c>
      <c r="B49" s="23" t="e">
        <f>VLOOKUP($X49,УЧАСТНИКИ!$A$2:$L$1099,3,FALSE)</f>
        <v>#N/A</v>
      </c>
      <c r="C49" s="24" t="e">
        <f>VLOOKUP($X49,УЧАСТНИКИ!$A$2:$L$1099,4,FALSE)</f>
        <v>#N/A</v>
      </c>
      <c r="D49" s="24" t="e">
        <f>VLOOKUP($X49,УЧАСТНИКИ!$A$2:$L$1099,8,FALSE)</f>
        <v>#N/A</v>
      </c>
      <c r="E49" s="23" t="e">
        <f>VLOOKUP($X49,УЧАСТНИКИ!$A$2:$L$1099,5,FALSE)</f>
        <v>#N/A</v>
      </c>
      <c r="F49" s="24" t="e">
        <f>VLOOKUP($R49,УЧАСТНИКИ!$A$2:$L$1099,7,FALSE)</f>
        <v>#N/A</v>
      </c>
      <c r="G49" s="25" t="e">
        <f>VLOOKUP($X49,УЧАСТНИКИ!$A$2:$L$1099,11,FALSE)</f>
        <v>#N/A</v>
      </c>
      <c r="H49" s="26"/>
      <c r="I49" s="26"/>
      <c r="J49" s="26"/>
      <c r="K49" s="26"/>
      <c r="L49" s="26"/>
      <c r="M49" s="26"/>
      <c r="N49" s="106">
        <f t="shared" si="3"/>
        <v>0</v>
      </c>
      <c r="O49" s="106">
        <f t="shared" si="3"/>
        <v>0</v>
      </c>
      <c r="P49" s="106">
        <f t="shared" si="3"/>
        <v>0</v>
      </c>
      <c r="Q49" s="106">
        <f t="shared" si="3"/>
        <v>0</v>
      </c>
      <c r="R49" s="106">
        <f t="shared" si="3"/>
        <v>0</v>
      </c>
      <c r="S49" s="106">
        <f t="shared" si="3"/>
        <v>0</v>
      </c>
      <c r="T49" s="107">
        <f t="shared" si="1"/>
        <v>0</v>
      </c>
      <c r="U49" s="27" t="str">
        <f t="shared" si="2"/>
        <v>2юн</v>
      </c>
      <c r="V49" s="25" t="e">
        <f>VLOOKUP($X49,УЧАСТНИКИ!$A$2:$L$1099,9,FALSE)</f>
        <v>#N/A</v>
      </c>
      <c r="W49" s="23" t="e">
        <f>VLOOKUP($X49,УЧАСТНИКИ!$A$2:$L$1099,10,FALSE)</f>
        <v>#N/A</v>
      </c>
      <c r="X49" s="114"/>
      <c r="Y49" s="111"/>
      <c r="Z49" s="110"/>
      <c r="AA49" s="111"/>
      <c r="AB49" s="111"/>
      <c r="AC49" s="111"/>
      <c r="AD49" s="111"/>
      <c r="AE49" s="111"/>
      <c r="AF49" s="111"/>
      <c r="AG49" s="111"/>
      <c r="AH49" s="112"/>
      <c r="AI49" s="111"/>
      <c r="AJ49" s="111"/>
      <c r="AK49" s="113"/>
    </row>
    <row r="50" spans="1:37" s="109" customFormat="1" ht="13.2" customHeight="1" x14ac:dyDescent="0.25">
      <c r="A50" s="35" t="s">
        <v>136</v>
      </c>
      <c r="B50" s="23" t="e">
        <f>VLOOKUP($X50,УЧАСТНИКИ!$A$2:$L$1099,3,FALSE)</f>
        <v>#N/A</v>
      </c>
      <c r="C50" s="24" t="e">
        <f>VLOOKUP($X50,УЧАСТНИКИ!$A$2:$L$1099,4,FALSE)</f>
        <v>#N/A</v>
      </c>
      <c r="D50" s="24" t="e">
        <f>VLOOKUP($X50,УЧАСТНИКИ!$A$2:$L$1099,8,FALSE)</f>
        <v>#N/A</v>
      </c>
      <c r="E50" s="23" t="e">
        <f>VLOOKUP($X50,УЧАСТНИКИ!$A$2:$L$1099,5,FALSE)</f>
        <v>#N/A</v>
      </c>
      <c r="F50" s="24" t="e">
        <f>VLOOKUP($R50,УЧАСТНИКИ!$A$2:$L$1099,7,FALSE)</f>
        <v>#N/A</v>
      </c>
      <c r="G50" s="25" t="e">
        <f>VLOOKUP($X50,УЧАСТНИКИ!$A$2:$L$1099,11,FALSE)</f>
        <v>#N/A</v>
      </c>
      <c r="H50" s="26"/>
      <c r="I50" s="26"/>
      <c r="J50" s="26"/>
      <c r="K50" s="26"/>
      <c r="L50" s="26"/>
      <c r="M50" s="26"/>
      <c r="N50" s="106">
        <f t="shared" si="3"/>
        <v>0</v>
      </c>
      <c r="O50" s="106">
        <f t="shared" si="3"/>
        <v>0</v>
      </c>
      <c r="P50" s="106">
        <f t="shared" si="3"/>
        <v>0</v>
      </c>
      <c r="Q50" s="106">
        <f t="shared" si="3"/>
        <v>0</v>
      </c>
      <c r="R50" s="106">
        <f t="shared" si="3"/>
        <v>0</v>
      </c>
      <c r="S50" s="106">
        <f t="shared" si="3"/>
        <v>0</v>
      </c>
      <c r="T50" s="107">
        <f t="shared" si="1"/>
        <v>0</v>
      </c>
      <c r="U50" s="27" t="str">
        <f t="shared" si="2"/>
        <v>2юн</v>
      </c>
      <c r="V50" s="25" t="e">
        <f>VLOOKUP($X50,УЧАСТНИКИ!$A$2:$L$1099,9,FALSE)</f>
        <v>#N/A</v>
      </c>
      <c r="W50" s="23" t="e">
        <f>VLOOKUP($X50,УЧАСТНИКИ!$A$2:$L$1099,10,FALSE)</f>
        <v>#N/A</v>
      </c>
      <c r="Y50" s="111"/>
      <c r="Z50" s="110"/>
      <c r="AA50" s="111"/>
      <c r="AB50" s="111"/>
      <c r="AC50" s="111"/>
      <c r="AD50" s="111"/>
      <c r="AE50" s="111"/>
      <c r="AF50" s="111"/>
      <c r="AG50" s="111"/>
      <c r="AH50" s="112"/>
      <c r="AI50" s="111"/>
      <c r="AJ50" s="111"/>
      <c r="AK50" s="113"/>
    </row>
    <row r="51" spans="1:37" s="109" customFormat="1" ht="13.2" customHeight="1" x14ac:dyDescent="0.25">
      <c r="A51" s="35" t="s">
        <v>137</v>
      </c>
      <c r="B51" s="23" t="e">
        <f>VLOOKUP($X51,УЧАСТНИКИ!$A$2:$L$1099,3,FALSE)</f>
        <v>#N/A</v>
      </c>
      <c r="C51" s="24" t="e">
        <f>VLOOKUP($X51,УЧАСТНИКИ!$A$2:$L$1099,4,FALSE)</f>
        <v>#N/A</v>
      </c>
      <c r="D51" s="24" t="e">
        <f>VLOOKUP($X51,УЧАСТНИКИ!$A$2:$L$1099,8,FALSE)</f>
        <v>#N/A</v>
      </c>
      <c r="E51" s="23" t="e">
        <f>VLOOKUP($X51,УЧАСТНИКИ!$A$2:$L$1099,5,FALSE)</f>
        <v>#N/A</v>
      </c>
      <c r="F51" s="24" t="e">
        <f>VLOOKUP($R51,УЧАСТНИКИ!$A$2:$L$1099,7,FALSE)</f>
        <v>#N/A</v>
      </c>
      <c r="G51" s="25" t="e">
        <f>VLOOKUP($X51,УЧАСТНИКИ!$A$2:$L$1099,11,FALSE)</f>
        <v>#N/A</v>
      </c>
      <c r="H51" s="26"/>
      <c r="I51" s="26"/>
      <c r="J51" s="26"/>
      <c r="K51" s="26"/>
      <c r="L51" s="26"/>
      <c r="M51" s="26"/>
      <c r="N51" s="106">
        <f t="shared" si="3"/>
        <v>0</v>
      </c>
      <c r="O51" s="106">
        <f t="shared" si="3"/>
        <v>0</v>
      </c>
      <c r="P51" s="106">
        <f t="shared" si="3"/>
        <v>0</v>
      </c>
      <c r="Q51" s="106">
        <f t="shared" si="3"/>
        <v>0</v>
      </c>
      <c r="R51" s="106">
        <f t="shared" si="3"/>
        <v>0</v>
      </c>
      <c r="S51" s="106">
        <f t="shared" si="3"/>
        <v>0</v>
      </c>
      <c r="T51" s="107">
        <f t="shared" si="1"/>
        <v>0</v>
      </c>
      <c r="U51" s="27" t="str">
        <f t="shared" si="2"/>
        <v>2юн</v>
      </c>
      <c r="V51" s="25" t="e">
        <f>VLOOKUP($X51,УЧАСТНИКИ!$A$2:$L$1099,9,FALSE)</f>
        <v>#N/A</v>
      </c>
      <c r="W51" s="23" t="e">
        <f>VLOOKUP($X51,УЧАСТНИКИ!$A$2:$L$1099,10,FALSE)</f>
        <v>#N/A</v>
      </c>
      <c r="X51" s="114"/>
      <c r="Y51" s="111"/>
      <c r="Z51" s="110"/>
      <c r="AA51" s="111"/>
      <c r="AB51" s="111"/>
      <c r="AC51" s="111"/>
      <c r="AD51" s="111"/>
      <c r="AE51" s="111"/>
      <c r="AF51" s="111"/>
      <c r="AG51" s="111"/>
      <c r="AH51" s="112"/>
      <c r="AI51" s="111"/>
      <c r="AJ51" s="111"/>
      <c r="AK51" s="113"/>
    </row>
    <row r="52" spans="1:37" s="109" customFormat="1" ht="13.2" customHeight="1" x14ac:dyDescent="0.25">
      <c r="A52" s="35" t="s">
        <v>138</v>
      </c>
      <c r="B52" s="23" t="e">
        <f>VLOOKUP($X52,УЧАСТНИКИ!$A$2:$L$1099,3,FALSE)</f>
        <v>#N/A</v>
      </c>
      <c r="C52" s="24" t="e">
        <f>VLOOKUP($X52,УЧАСТНИКИ!$A$2:$L$1099,4,FALSE)</f>
        <v>#N/A</v>
      </c>
      <c r="D52" s="24" t="e">
        <f>VLOOKUP($X52,УЧАСТНИКИ!$A$2:$L$1099,8,FALSE)</f>
        <v>#N/A</v>
      </c>
      <c r="E52" s="23" t="e">
        <f>VLOOKUP($X52,УЧАСТНИКИ!$A$2:$L$1099,5,FALSE)</f>
        <v>#N/A</v>
      </c>
      <c r="F52" s="24" t="e">
        <f>VLOOKUP($R52,УЧАСТНИКИ!$A$2:$L$1099,7,FALSE)</f>
        <v>#N/A</v>
      </c>
      <c r="G52" s="25" t="e">
        <f>VLOOKUP($X52,УЧАСТНИКИ!$A$2:$L$1099,11,FALSE)</f>
        <v>#N/A</v>
      </c>
      <c r="H52" s="26"/>
      <c r="I52" s="26"/>
      <c r="J52" s="26"/>
      <c r="K52" s="26"/>
      <c r="L52" s="26"/>
      <c r="M52" s="26"/>
      <c r="N52" s="106">
        <f t="shared" si="3"/>
        <v>0</v>
      </c>
      <c r="O52" s="106">
        <f t="shared" si="3"/>
        <v>0</v>
      </c>
      <c r="P52" s="106">
        <f t="shared" si="3"/>
        <v>0</v>
      </c>
      <c r="Q52" s="106">
        <f t="shared" si="3"/>
        <v>0</v>
      </c>
      <c r="R52" s="106">
        <f t="shared" si="3"/>
        <v>0</v>
      </c>
      <c r="S52" s="106">
        <f t="shared" si="3"/>
        <v>0</v>
      </c>
      <c r="T52" s="107">
        <f t="shared" si="1"/>
        <v>0</v>
      </c>
      <c r="U52" s="27" t="str">
        <f t="shared" si="2"/>
        <v>2юн</v>
      </c>
      <c r="V52" s="25" t="e">
        <f>VLOOKUP($X52,УЧАСТНИКИ!$A$2:$L$1099,9,FALSE)</f>
        <v>#N/A</v>
      </c>
      <c r="W52" s="23" t="e">
        <f>VLOOKUP($X52,УЧАСТНИКИ!$A$2:$L$1099,10,FALSE)</f>
        <v>#N/A</v>
      </c>
      <c r="Y52" s="111"/>
      <c r="Z52" s="110"/>
      <c r="AA52" s="111"/>
      <c r="AB52" s="111"/>
      <c r="AC52" s="111"/>
      <c r="AD52" s="111"/>
      <c r="AE52" s="111"/>
      <c r="AF52" s="111"/>
      <c r="AG52" s="111"/>
      <c r="AH52" s="112"/>
      <c r="AI52" s="111"/>
      <c r="AJ52" s="111"/>
      <c r="AK52" s="113"/>
    </row>
    <row r="53" spans="1:37" s="109" customFormat="1" ht="13.2" customHeight="1" x14ac:dyDescent="0.25">
      <c r="A53" s="35" t="s">
        <v>139</v>
      </c>
      <c r="B53" s="23" t="e">
        <f>VLOOKUP($X53,УЧАСТНИКИ!$A$2:$L$1099,3,FALSE)</f>
        <v>#N/A</v>
      </c>
      <c r="C53" s="24" t="e">
        <f>VLOOKUP($X53,УЧАСТНИКИ!$A$2:$L$1099,4,FALSE)</f>
        <v>#N/A</v>
      </c>
      <c r="D53" s="24" t="e">
        <f>VLOOKUP($X53,УЧАСТНИКИ!$A$2:$L$1099,8,FALSE)</f>
        <v>#N/A</v>
      </c>
      <c r="E53" s="23" t="e">
        <f>VLOOKUP($X53,УЧАСТНИКИ!$A$2:$L$1099,5,FALSE)</f>
        <v>#N/A</v>
      </c>
      <c r="F53" s="24" t="e">
        <f>VLOOKUP($R53,УЧАСТНИКИ!$A$2:$L$1099,7,FALSE)</f>
        <v>#N/A</v>
      </c>
      <c r="G53" s="25" t="e">
        <f>VLOOKUP($X53,УЧАСТНИКИ!$A$2:$L$1099,11,FALSE)</f>
        <v>#N/A</v>
      </c>
      <c r="H53" s="25"/>
      <c r="I53" s="25"/>
      <c r="J53" s="25"/>
      <c r="K53" s="25"/>
      <c r="L53" s="25"/>
      <c r="M53" s="25"/>
      <c r="N53" s="93"/>
      <c r="O53" s="93"/>
      <c r="P53" s="93"/>
      <c r="Q53" s="93"/>
      <c r="R53" s="93"/>
      <c r="S53" s="93"/>
      <c r="T53" s="93"/>
      <c r="U53" s="24"/>
      <c r="V53" s="25" t="e">
        <f>VLOOKUP($X53,УЧАСТНИКИ!$A$2:$L$1099,9,FALSE)</f>
        <v>#N/A</v>
      </c>
      <c r="W53" s="23" t="e">
        <f>VLOOKUP($X53,УЧАСТНИКИ!$A$2:$L$1099,10,FALSE)</f>
        <v>#N/A</v>
      </c>
      <c r="X53" s="114"/>
      <c r="Y53" s="111"/>
      <c r="Z53" s="110"/>
      <c r="AA53" s="111"/>
      <c r="AB53" s="111"/>
      <c r="AC53" s="111"/>
      <c r="AD53" s="111"/>
      <c r="AE53" s="111"/>
      <c r="AF53" s="111"/>
      <c r="AG53" s="111"/>
      <c r="AH53" s="112"/>
      <c r="AI53" s="111"/>
      <c r="AJ53" s="111"/>
      <c r="AK53" s="113"/>
    </row>
    <row r="54" spans="1:37" s="109" customFormat="1" ht="12.75" customHeight="1" x14ac:dyDescent="0.25">
      <c r="A54" s="129"/>
      <c r="B54" s="130"/>
      <c r="C54" s="131"/>
      <c r="D54" s="131"/>
      <c r="E54" s="131"/>
      <c r="F54" s="131"/>
      <c r="G54" s="132"/>
      <c r="H54" s="132"/>
      <c r="I54" s="132"/>
      <c r="J54" s="132"/>
      <c r="K54" s="132"/>
      <c r="L54" s="132"/>
      <c r="M54" s="132"/>
      <c r="N54" s="133"/>
      <c r="O54" s="133"/>
      <c r="P54" s="133"/>
      <c r="Q54" s="133"/>
      <c r="R54" s="133"/>
      <c r="S54" s="133"/>
      <c r="T54" s="133"/>
      <c r="U54" s="131"/>
      <c r="V54" s="131"/>
      <c r="W54" s="131"/>
      <c r="Y54" s="111"/>
      <c r="Z54" s="110"/>
      <c r="AA54" s="111"/>
      <c r="AB54" s="111"/>
      <c r="AC54" s="111"/>
      <c r="AD54" s="111"/>
      <c r="AE54" s="111"/>
      <c r="AF54" s="111"/>
      <c r="AG54" s="115"/>
      <c r="AH54" s="112"/>
      <c r="AI54" s="111"/>
      <c r="AJ54" s="115"/>
    </row>
    <row r="55" spans="1:37" s="109" customFormat="1" ht="12.75" customHeight="1" x14ac:dyDescent="0.25">
      <c r="A55" s="129"/>
      <c r="B55" s="130"/>
      <c r="C55" s="131"/>
      <c r="D55" s="131"/>
      <c r="E55" s="131"/>
      <c r="F55" s="131"/>
      <c r="G55" s="132"/>
      <c r="H55" s="132"/>
      <c r="I55" s="132"/>
      <c r="J55" s="132"/>
      <c r="K55" s="132"/>
      <c r="L55" s="132"/>
      <c r="M55" s="132"/>
      <c r="N55" s="133"/>
      <c r="O55" s="133"/>
      <c r="P55" s="133"/>
      <c r="Q55" s="133"/>
      <c r="R55" s="133"/>
      <c r="S55" s="133"/>
      <c r="T55" s="133"/>
      <c r="U55" s="131"/>
      <c r="V55" s="131"/>
      <c r="W55" s="131"/>
      <c r="X55" s="114"/>
      <c r="Y55" s="111"/>
      <c r="Z55" s="110"/>
      <c r="AA55" s="111"/>
      <c r="AB55" s="111"/>
      <c r="AC55" s="111"/>
      <c r="AD55" s="111"/>
      <c r="AE55" s="111"/>
      <c r="AF55" s="111"/>
      <c r="AG55" s="115"/>
      <c r="AH55" s="112"/>
      <c r="AI55" s="111"/>
      <c r="AJ55" s="115"/>
    </row>
    <row r="56" spans="1:37" s="109" customFormat="1" ht="12.75" customHeight="1" x14ac:dyDescent="0.25">
      <c r="A56" s="129"/>
      <c r="B56" s="130"/>
      <c r="C56" s="131"/>
      <c r="D56" s="131"/>
      <c r="E56" s="131"/>
      <c r="F56" s="131"/>
      <c r="G56" s="132"/>
      <c r="H56" s="132"/>
      <c r="I56" s="132"/>
      <c r="J56" s="132"/>
      <c r="K56" s="132"/>
      <c r="L56" s="132"/>
      <c r="M56" s="132"/>
      <c r="N56" s="133"/>
      <c r="O56" s="133"/>
      <c r="P56" s="133"/>
      <c r="Q56" s="133"/>
      <c r="R56" s="133"/>
      <c r="S56" s="133"/>
      <c r="T56" s="133"/>
      <c r="U56" s="131"/>
      <c r="V56" s="131"/>
      <c r="W56" s="131"/>
      <c r="Y56" s="111"/>
      <c r="Z56" s="110"/>
      <c r="AA56" s="111"/>
      <c r="AB56" s="111"/>
      <c r="AC56" s="111"/>
      <c r="AD56" s="111"/>
      <c r="AE56" s="111"/>
      <c r="AF56" s="111"/>
      <c r="AG56" s="115"/>
      <c r="AH56" s="112"/>
      <c r="AI56" s="111"/>
      <c r="AJ56" s="115"/>
    </row>
    <row r="57" spans="1:37" s="109" customFormat="1" ht="12.75" customHeight="1" x14ac:dyDescent="0.25">
      <c r="A57" s="129"/>
      <c r="B57" s="130"/>
      <c r="C57" s="131"/>
      <c r="D57" s="131"/>
      <c r="E57" s="131"/>
      <c r="F57" s="131"/>
      <c r="G57" s="132"/>
      <c r="H57" s="132"/>
      <c r="I57" s="132"/>
      <c r="J57" s="132"/>
      <c r="K57" s="132"/>
      <c r="L57" s="132"/>
      <c r="M57" s="132"/>
      <c r="N57" s="133"/>
      <c r="O57" s="133"/>
      <c r="P57" s="133"/>
      <c r="Q57" s="133"/>
      <c r="R57" s="133"/>
      <c r="S57" s="133"/>
      <c r="T57" s="133"/>
      <c r="U57" s="131"/>
      <c r="V57" s="131"/>
      <c r="W57" s="131"/>
      <c r="X57" s="114"/>
      <c r="Y57" s="111"/>
      <c r="Z57" s="110"/>
      <c r="AA57" s="111"/>
      <c r="AB57" s="111"/>
      <c r="AC57" s="111"/>
      <c r="AD57" s="111"/>
      <c r="AE57" s="111"/>
      <c r="AF57" s="111"/>
      <c r="AG57" s="115"/>
      <c r="AH57" s="112"/>
      <c r="AI57" s="111"/>
      <c r="AJ57" s="115"/>
    </row>
    <row r="58" spans="1:37" s="109" customFormat="1" ht="12.75" customHeight="1" x14ac:dyDescent="0.25">
      <c r="A58" s="129"/>
      <c r="B58" s="118"/>
      <c r="C58" s="131"/>
      <c r="D58" s="131"/>
      <c r="E58" s="118"/>
      <c r="F58" s="118"/>
      <c r="G58" s="117"/>
      <c r="H58" s="117"/>
      <c r="I58" s="117"/>
      <c r="J58" s="117"/>
      <c r="K58" s="117"/>
      <c r="L58" s="117"/>
      <c r="M58" s="117"/>
      <c r="N58" s="133"/>
      <c r="O58" s="133"/>
      <c r="P58" s="133"/>
      <c r="Q58" s="133"/>
      <c r="R58" s="133"/>
      <c r="S58" s="133"/>
      <c r="T58" s="133"/>
      <c r="U58" s="131"/>
      <c r="V58" s="131"/>
      <c r="W58" s="131"/>
      <c r="Y58" s="111"/>
      <c r="Z58" s="110"/>
      <c r="AA58" s="111"/>
      <c r="AB58" s="111"/>
      <c r="AC58" s="111"/>
      <c r="AD58" s="111"/>
      <c r="AE58" s="111"/>
      <c r="AF58" s="111"/>
      <c r="AG58" s="115"/>
      <c r="AH58" s="112"/>
      <c r="AI58" s="111"/>
      <c r="AJ58" s="115"/>
    </row>
    <row r="59" spans="1:37" s="109" customFormat="1" ht="12.75" customHeight="1" x14ac:dyDescent="0.25">
      <c r="A59" s="129"/>
      <c r="B59" s="118"/>
      <c r="C59" s="131"/>
      <c r="D59" s="131"/>
      <c r="E59" s="118"/>
      <c r="F59" s="118"/>
      <c r="G59" s="117"/>
      <c r="H59" s="117"/>
      <c r="I59" s="117"/>
      <c r="J59" s="117"/>
      <c r="K59" s="117"/>
      <c r="L59" s="117"/>
      <c r="M59" s="117"/>
      <c r="N59" s="133"/>
      <c r="O59" s="133"/>
      <c r="P59" s="133"/>
      <c r="Q59" s="133"/>
      <c r="R59" s="133"/>
      <c r="S59" s="133"/>
      <c r="T59" s="133"/>
      <c r="U59" s="131"/>
      <c r="V59" s="131"/>
      <c r="W59" s="131"/>
      <c r="X59" s="114"/>
      <c r="Y59" s="111"/>
      <c r="Z59" s="110"/>
      <c r="AA59" s="111"/>
      <c r="AB59" s="111"/>
      <c r="AC59" s="111"/>
      <c r="AD59" s="111"/>
      <c r="AE59" s="111"/>
      <c r="AF59" s="111"/>
      <c r="AG59" s="115"/>
      <c r="AH59" s="112"/>
      <c r="AI59" s="111"/>
      <c r="AJ59" s="115"/>
    </row>
    <row r="60" spans="1:37" s="109" customFormat="1" ht="12.75" customHeight="1" x14ac:dyDescent="0.25">
      <c r="A60" s="116"/>
      <c r="C60" s="113"/>
      <c r="D60" s="113"/>
      <c r="Y60" s="111"/>
      <c r="Z60" s="110"/>
      <c r="AA60" s="111"/>
      <c r="AB60" s="111"/>
      <c r="AC60" s="111"/>
      <c r="AD60" s="111"/>
      <c r="AE60" s="111"/>
      <c r="AF60" s="111"/>
      <c r="AG60" s="115"/>
      <c r="AH60" s="112"/>
      <c r="AI60" s="115"/>
      <c r="AJ60" s="115"/>
    </row>
    <row r="61" spans="1:37" s="109" customFormat="1" ht="12.75" customHeight="1" x14ac:dyDescent="0.25">
      <c r="A61" s="116"/>
      <c r="C61" s="113"/>
      <c r="D61" s="113"/>
      <c r="X61" s="114"/>
      <c r="Y61" s="111"/>
      <c r="Z61" s="110"/>
      <c r="AA61" s="111"/>
      <c r="AB61" s="111"/>
      <c r="AC61" s="111"/>
      <c r="AD61" s="111"/>
      <c r="AE61" s="111"/>
      <c r="AF61" s="111"/>
      <c r="AG61" s="115"/>
      <c r="AH61" s="112"/>
      <c r="AI61" s="115"/>
      <c r="AJ61" s="115"/>
    </row>
    <row r="62" spans="1:37" s="109" customFormat="1" ht="12.75" customHeight="1" x14ac:dyDescent="0.25">
      <c r="A62" s="116"/>
      <c r="C62" s="113"/>
      <c r="D62" s="113"/>
      <c r="Y62" s="111"/>
      <c r="Z62" s="110"/>
      <c r="AA62" s="111"/>
      <c r="AB62" s="111"/>
      <c r="AC62" s="111"/>
      <c r="AD62" s="111"/>
      <c r="AE62" s="111"/>
      <c r="AF62" s="111"/>
      <c r="AG62" s="115"/>
      <c r="AH62" s="112"/>
      <c r="AI62" s="115"/>
      <c r="AJ62" s="115"/>
    </row>
    <row r="63" spans="1:37" s="109" customFormat="1" ht="12.75" customHeight="1" x14ac:dyDescent="0.25">
      <c r="A63" s="116"/>
      <c r="C63" s="113"/>
      <c r="D63" s="113"/>
      <c r="X63" s="114"/>
      <c r="Y63" s="111"/>
      <c r="Z63" s="110"/>
      <c r="AA63" s="111"/>
      <c r="AB63" s="111"/>
      <c r="AC63" s="111"/>
      <c r="AD63" s="111"/>
      <c r="AE63" s="111"/>
      <c r="AF63" s="111"/>
      <c r="AG63" s="115"/>
      <c r="AH63" s="112"/>
      <c r="AI63" s="115"/>
      <c r="AJ63" s="115"/>
    </row>
    <row r="64" spans="1:37" s="109" customFormat="1" ht="12.75" customHeight="1" x14ac:dyDescent="0.25">
      <c r="A64" s="116"/>
      <c r="C64" s="113"/>
      <c r="D64" s="113"/>
      <c r="Y64" s="111"/>
      <c r="Z64" s="110"/>
      <c r="AA64" s="111"/>
      <c r="AB64" s="111"/>
      <c r="AC64" s="111"/>
      <c r="AD64" s="111"/>
      <c r="AE64" s="111"/>
      <c r="AF64" s="111"/>
      <c r="AG64" s="115"/>
      <c r="AH64" s="112"/>
      <c r="AI64" s="115"/>
      <c r="AJ64" s="115"/>
    </row>
    <row r="65" spans="1:36" s="109" customFormat="1" ht="12.75" customHeight="1" x14ac:dyDescent="0.25">
      <c r="A65" s="116"/>
      <c r="C65" s="113"/>
      <c r="D65" s="113"/>
      <c r="Y65" s="111"/>
      <c r="Z65" s="110"/>
      <c r="AA65" s="111"/>
      <c r="AB65" s="111"/>
      <c r="AC65" s="111"/>
      <c r="AD65" s="111"/>
      <c r="AE65" s="111"/>
      <c r="AF65" s="111"/>
      <c r="AG65" s="115"/>
      <c r="AH65" s="112"/>
      <c r="AI65" s="115"/>
      <c r="AJ65" s="115"/>
    </row>
    <row r="66" spans="1:36" s="109" customFormat="1" ht="12.75" customHeight="1" x14ac:dyDescent="0.25">
      <c r="A66" s="116"/>
      <c r="C66" s="113"/>
      <c r="D66" s="113"/>
      <c r="Y66" s="111"/>
      <c r="Z66" s="110"/>
      <c r="AA66" s="111"/>
      <c r="AB66" s="111"/>
      <c r="AC66" s="111"/>
      <c r="AD66" s="111"/>
      <c r="AE66" s="111"/>
      <c r="AF66" s="111"/>
      <c r="AG66" s="115"/>
      <c r="AH66" s="112"/>
      <c r="AI66" s="115"/>
      <c r="AJ66" s="115"/>
    </row>
    <row r="67" spans="1:36" s="109" customFormat="1" ht="12.75" customHeight="1" x14ac:dyDescent="0.25">
      <c r="A67" s="116"/>
      <c r="C67" s="113"/>
      <c r="D67" s="113"/>
      <c r="Y67" s="111"/>
      <c r="Z67" s="110"/>
      <c r="AA67" s="111"/>
      <c r="AB67" s="111"/>
      <c r="AC67" s="111"/>
      <c r="AD67" s="111"/>
      <c r="AE67" s="111"/>
      <c r="AF67" s="111"/>
      <c r="AG67" s="115"/>
      <c r="AH67" s="112"/>
      <c r="AI67" s="115"/>
      <c r="AJ67" s="115"/>
    </row>
    <row r="68" spans="1:36" s="109" customFormat="1" ht="12.75" customHeight="1" x14ac:dyDescent="0.25">
      <c r="A68" s="116"/>
      <c r="C68" s="113"/>
      <c r="D68" s="113"/>
      <c r="Y68" s="111"/>
      <c r="Z68" s="110"/>
      <c r="AA68" s="111"/>
      <c r="AB68" s="111"/>
      <c r="AC68" s="111"/>
      <c r="AD68" s="111"/>
      <c r="AE68" s="111"/>
      <c r="AF68" s="111"/>
      <c r="AG68" s="115"/>
      <c r="AH68" s="112"/>
      <c r="AI68" s="115"/>
      <c r="AJ68" s="115"/>
    </row>
    <row r="69" spans="1:36" s="109" customFormat="1" ht="12.75" customHeight="1" x14ac:dyDescent="0.25">
      <c r="A69" s="116"/>
      <c r="C69" s="113"/>
      <c r="D69" s="113"/>
      <c r="X69" s="114"/>
      <c r="Y69" s="111"/>
      <c r="Z69" s="110"/>
      <c r="AA69" s="111"/>
      <c r="AB69" s="111"/>
      <c r="AC69" s="111"/>
      <c r="AD69" s="111"/>
      <c r="AE69" s="111"/>
      <c r="AF69" s="111"/>
      <c r="AG69" s="115"/>
      <c r="AH69" s="115"/>
      <c r="AI69" s="115"/>
      <c r="AJ69" s="115"/>
    </row>
    <row r="70" spans="1:36" s="109" customFormat="1" ht="12.75" customHeight="1" x14ac:dyDescent="0.25">
      <c r="A70" s="116"/>
      <c r="C70" s="113"/>
      <c r="D70" s="113"/>
      <c r="Y70" s="111"/>
      <c r="Z70" s="110"/>
      <c r="AA70" s="111"/>
      <c r="AB70" s="111"/>
      <c r="AC70" s="111"/>
      <c r="AD70" s="111"/>
      <c r="AE70" s="111"/>
      <c r="AF70" s="111"/>
      <c r="AG70" s="115"/>
      <c r="AH70" s="112"/>
      <c r="AI70" s="115"/>
      <c r="AJ70" s="115"/>
    </row>
    <row r="71" spans="1:36" s="109" customFormat="1" ht="12.75" customHeight="1" x14ac:dyDescent="0.25">
      <c r="A71" s="116"/>
      <c r="C71" s="113"/>
      <c r="D71" s="113"/>
      <c r="X71" s="114"/>
      <c r="Y71" s="111"/>
      <c r="Z71" s="110"/>
      <c r="AA71" s="111"/>
      <c r="AB71" s="111"/>
      <c r="AC71" s="111"/>
      <c r="AD71" s="111"/>
      <c r="AE71" s="111"/>
      <c r="AF71" s="111"/>
      <c r="AG71" s="115"/>
      <c r="AH71" s="112"/>
      <c r="AI71" s="115"/>
      <c r="AJ71" s="115"/>
    </row>
    <row r="72" spans="1:36" s="109" customFormat="1" ht="12.75" customHeight="1" x14ac:dyDescent="0.25">
      <c r="A72" s="116"/>
      <c r="C72" s="113"/>
      <c r="D72" s="113"/>
      <c r="Y72" s="111"/>
      <c r="Z72" s="110"/>
      <c r="AA72" s="111"/>
      <c r="AB72" s="111"/>
      <c r="AC72" s="111"/>
      <c r="AD72" s="111"/>
      <c r="AE72" s="111"/>
      <c r="AF72" s="111"/>
      <c r="AG72" s="115"/>
      <c r="AH72" s="112"/>
      <c r="AI72" s="115"/>
      <c r="AJ72" s="115"/>
    </row>
    <row r="73" spans="1:36" s="109" customFormat="1" ht="12.75" customHeight="1" x14ac:dyDescent="0.25">
      <c r="A73" s="116"/>
      <c r="C73" s="113"/>
      <c r="D73" s="113"/>
      <c r="X73" s="114"/>
      <c r="Y73" s="111"/>
      <c r="Z73" s="110"/>
      <c r="AA73" s="111"/>
      <c r="AB73" s="111"/>
      <c r="AC73" s="111"/>
      <c r="AD73" s="111"/>
      <c r="AE73" s="111"/>
      <c r="AF73" s="111"/>
      <c r="AG73" s="115"/>
      <c r="AH73" s="112"/>
      <c r="AI73" s="115"/>
      <c r="AJ73" s="115"/>
    </row>
    <row r="74" spans="1:36" s="109" customFormat="1" ht="12.75" customHeight="1" x14ac:dyDescent="0.25">
      <c r="A74" s="116"/>
      <c r="C74" s="113"/>
      <c r="D74" s="113"/>
      <c r="Y74" s="111"/>
      <c r="Z74" s="110"/>
      <c r="AA74" s="111"/>
      <c r="AB74" s="111"/>
      <c r="AC74" s="111"/>
      <c r="AD74" s="111"/>
      <c r="AE74" s="111"/>
      <c r="AF74" s="111"/>
      <c r="AG74" s="115"/>
      <c r="AH74" s="112"/>
      <c r="AI74" s="115"/>
      <c r="AJ74" s="115"/>
    </row>
    <row r="75" spans="1:36" s="109" customFormat="1" ht="12.75" customHeight="1" x14ac:dyDescent="0.25">
      <c r="A75" s="116"/>
      <c r="C75" s="113"/>
      <c r="D75" s="113"/>
      <c r="X75" s="114"/>
      <c r="Y75" s="111"/>
      <c r="Z75" s="110"/>
      <c r="AA75" s="111"/>
      <c r="AB75" s="111"/>
      <c r="AC75" s="111"/>
      <c r="AD75" s="111"/>
      <c r="AE75" s="111"/>
      <c r="AF75" s="111"/>
      <c r="AG75" s="115"/>
      <c r="AH75" s="112"/>
      <c r="AI75" s="115"/>
      <c r="AJ75" s="115"/>
    </row>
    <row r="76" spans="1:36" s="109" customFormat="1" ht="12.75" customHeight="1" x14ac:dyDescent="0.25">
      <c r="A76" s="116"/>
      <c r="C76" s="113"/>
      <c r="D76" s="113"/>
      <c r="Y76" s="111"/>
      <c r="Z76" s="110"/>
      <c r="AA76" s="111"/>
      <c r="AB76" s="111"/>
      <c r="AC76" s="111"/>
      <c r="AD76" s="111"/>
      <c r="AE76" s="111"/>
      <c r="AF76" s="111"/>
      <c r="AG76" s="115"/>
      <c r="AH76" s="112"/>
      <c r="AI76" s="115"/>
      <c r="AJ76" s="115"/>
    </row>
    <row r="77" spans="1:36" s="109" customFormat="1" ht="12.75" customHeight="1" x14ac:dyDescent="0.25">
      <c r="A77" s="116"/>
      <c r="C77" s="113"/>
      <c r="D77" s="113"/>
      <c r="X77" s="114"/>
      <c r="Y77" s="111"/>
      <c r="Z77" s="110"/>
      <c r="AA77" s="111"/>
      <c r="AB77" s="111"/>
      <c r="AC77" s="111"/>
      <c r="AD77" s="111"/>
      <c r="AE77" s="111"/>
      <c r="AF77" s="111"/>
      <c r="AG77" s="115"/>
      <c r="AH77" s="112"/>
      <c r="AI77" s="115"/>
      <c r="AJ77" s="115"/>
    </row>
    <row r="78" spans="1:36" s="109" customFormat="1" ht="12.75" customHeight="1" x14ac:dyDescent="0.25">
      <c r="A78" s="116"/>
      <c r="C78" s="113"/>
      <c r="D78" s="113"/>
      <c r="Y78" s="111"/>
      <c r="Z78" s="110"/>
      <c r="AA78" s="111"/>
      <c r="AB78" s="111"/>
      <c r="AC78" s="111"/>
      <c r="AD78" s="111"/>
      <c r="AE78" s="111"/>
      <c r="AF78" s="111"/>
      <c r="AG78" s="115"/>
      <c r="AH78" s="112"/>
      <c r="AI78" s="115"/>
      <c r="AJ78" s="115"/>
    </row>
    <row r="79" spans="1:36" s="109" customFormat="1" ht="12.75" customHeight="1" x14ac:dyDescent="0.25">
      <c r="A79" s="116"/>
      <c r="C79" s="113"/>
      <c r="D79" s="113"/>
      <c r="X79" s="117"/>
      <c r="Y79" s="111"/>
      <c r="Z79" s="110"/>
      <c r="AA79" s="111"/>
      <c r="AB79" s="111"/>
      <c r="AC79" s="111"/>
      <c r="AD79" s="111"/>
      <c r="AE79" s="111"/>
      <c r="AF79" s="111"/>
      <c r="AG79" s="115"/>
      <c r="AH79" s="112"/>
      <c r="AI79" s="115"/>
      <c r="AJ79" s="115"/>
    </row>
    <row r="80" spans="1:36" s="109" customFormat="1" ht="12.75" customHeight="1" x14ac:dyDescent="0.25">
      <c r="A80" s="116"/>
      <c r="C80" s="113"/>
      <c r="D80" s="113"/>
      <c r="X80" s="118"/>
      <c r="Y80" s="111"/>
      <c r="Z80" s="110"/>
      <c r="AA80" s="111"/>
      <c r="AB80" s="111"/>
      <c r="AC80" s="111"/>
      <c r="AD80" s="111"/>
      <c r="AE80" s="111"/>
      <c r="AF80" s="111"/>
      <c r="AG80" s="115"/>
      <c r="AH80" s="112"/>
      <c r="AI80" s="115"/>
      <c r="AJ80" s="115"/>
    </row>
    <row r="81" spans="24:36" ht="12.75" customHeight="1" x14ac:dyDescent="0.25">
      <c r="X81" s="32"/>
      <c r="Y81" s="82"/>
      <c r="Z81" s="82"/>
      <c r="AA81" s="119"/>
      <c r="AB81" s="119"/>
      <c r="AC81" s="119"/>
      <c r="AD81" s="119"/>
      <c r="AE81" s="119"/>
      <c r="AF81" s="119"/>
      <c r="AG81" s="82"/>
      <c r="AH81" s="82"/>
      <c r="AI81" s="82"/>
      <c r="AJ81" s="82"/>
    </row>
    <row r="82" spans="24:36" ht="12.75" customHeight="1" x14ac:dyDescent="0.25">
      <c r="X82" s="118"/>
      <c r="Y82" s="111"/>
      <c r="Z82" s="110"/>
      <c r="AA82" s="119"/>
      <c r="AB82" s="119"/>
      <c r="AC82" s="119"/>
      <c r="AD82" s="119"/>
      <c r="AE82" s="119"/>
      <c r="AF82" s="119"/>
      <c r="AG82" s="82"/>
      <c r="AH82" s="112"/>
      <c r="AI82" s="82"/>
      <c r="AJ82" s="82"/>
    </row>
    <row r="83" spans="24:36" ht="12.75" customHeight="1" x14ac:dyDescent="0.25">
      <c r="Y83" s="82"/>
      <c r="Z83" s="82"/>
      <c r="AA83" s="119"/>
      <c r="AB83" s="119"/>
      <c r="AC83" s="119"/>
      <c r="AD83" s="119"/>
      <c r="AE83" s="119"/>
      <c r="AF83" s="119"/>
      <c r="AG83" s="82"/>
      <c r="AH83" s="82"/>
      <c r="AI83" s="82"/>
      <c r="AJ83" s="82"/>
    </row>
    <row r="84" spans="24:36" ht="12.75" customHeight="1" x14ac:dyDescent="0.25">
      <c r="Y84" s="82"/>
      <c r="Z84" s="82"/>
      <c r="AA84" s="119"/>
      <c r="AB84" s="119"/>
      <c r="AC84" s="119"/>
      <c r="AD84" s="119"/>
      <c r="AE84" s="119"/>
      <c r="AF84" s="119"/>
      <c r="AG84" s="82"/>
      <c r="AH84" s="82"/>
      <c r="AI84" s="82"/>
      <c r="AJ84" s="82"/>
    </row>
    <row r="85" spans="24:36" ht="12.75" customHeight="1" x14ac:dyDescent="0.25">
      <c r="Y85" s="82"/>
      <c r="Z85" s="82"/>
      <c r="AA85" s="119"/>
      <c r="AB85" s="119"/>
      <c r="AC85" s="119"/>
      <c r="AD85" s="119"/>
      <c r="AE85" s="119"/>
      <c r="AF85" s="119"/>
      <c r="AG85" s="82"/>
      <c r="AH85" s="82"/>
      <c r="AI85" s="82"/>
      <c r="AJ85" s="82"/>
    </row>
    <row r="86" spans="24:36" ht="12.75" customHeight="1" x14ac:dyDescent="0.25">
      <c r="Y86" s="82"/>
      <c r="Z86" s="82"/>
      <c r="AA86" s="119"/>
      <c r="AB86" s="119"/>
      <c r="AC86" s="119"/>
      <c r="AD86" s="119"/>
      <c r="AE86" s="119"/>
      <c r="AF86" s="119"/>
      <c r="AG86" s="82"/>
      <c r="AH86" s="82"/>
      <c r="AI86" s="82"/>
      <c r="AJ86" s="82"/>
    </row>
    <row r="87" spans="24:36" ht="12.75" customHeight="1" x14ac:dyDescent="0.25">
      <c r="Y87" s="82"/>
      <c r="Z87" s="82"/>
      <c r="AA87" s="119"/>
      <c r="AB87" s="119"/>
      <c r="AC87" s="119"/>
      <c r="AD87" s="119"/>
      <c r="AE87" s="119"/>
      <c r="AF87" s="119"/>
      <c r="AG87" s="82"/>
      <c r="AH87" s="82"/>
      <c r="AI87" s="82"/>
      <c r="AJ87" s="82"/>
    </row>
    <row r="88" spans="24:36" ht="12.75" customHeight="1" x14ac:dyDescent="0.25">
      <c r="Y88" s="82"/>
      <c r="Z88" s="82"/>
      <c r="AA88" s="119"/>
      <c r="AB88" s="119"/>
      <c r="AC88" s="119"/>
      <c r="AD88" s="119"/>
      <c r="AE88" s="119"/>
      <c r="AF88" s="119"/>
      <c r="AG88" s="82"/>
      <c r="AH88" s="82"/>
      <c r="AI88" s="82"/>
      <c r="AJ88" s="82"/>
    </row>
    <row r="89" spans="24:36" ht="12.75" customHeight="1" x14ac:dyDescent="0.25">
      <c r="Y89" s="82"/>
      <c r="Z89" s="82"/>
      <c r="AA89" s="119"/>
      <c r="AB89" s="119"/>
      <c r="AC89" s="119"/>
      <c r="AD89" s="119"/>
      <c r="AE89" s="119"/>
      <c r="AF89" s="119"/>
      <c r="AG89" s="82"/>
      <c r="AH89" s="82"/>
      <c r="AI89" s="82"/>
      <c r="AJ89" s="82"/>
    </row>
    <row r="90" spans="24:36" ht="12.75" customHeight="1" x14ac:dyDescent="0.25">
      <c r="Y90" s="82"/>
      <c r="Z90" s="82"/>
      <c r="AA90" s="119"/>
      <c r="AB90" s="119"/>
      <c r="AC90" s="119"/>
      <c r="AD90" s="119"/>
      <c r="AE90" s="119"/>
      <c r="AF90" s="119"/>
      <c r="AG90" s="82"/>
      <c r="AH90" s="82"/>
      <c r="AI90" s="82"/>
      <c r="AJ90" s="82"/>
    </row>
    <row r="91" spans="24:36" ht="12.75" customHeight="1" x14ac:dyDescent="0.25">
      <c r="Y91" s="82"/>
      <c r="Z91" s="82"/>
      <c r="AA91" s="119"/>
      <c r="AB91" s="119"/>
      <c r="AC91" s="119"/>
      <c r="AD91" s="119"/>
      <c r="AE91" s="119"/>
      <c r="AF91" s="119"/>
      <c r="AG91" s="82"/>
      <c r="AH91" s="82"/>
      <c r="AI91" s="82"/>
      <c r="AJ91" s="82"/>
    </row>
    <row r="92" spans="24:36" ht="12.75" customHeight="1" x14ac:dyDescent="0.25">
      <c r="Y92" s="82"/>
      <c r="Z92" s="82"/>
      <c r="AA92" s="119"/>
      <c r="AB92" s="119"/>
      <c r="AC92" s="119"/>
      <c r="AD92" s="119"/>
      <c r="AE92" s="119"/>
      <c r="AF92" s="119"/>
      <c r="AG92" s="82"/>
      <c r="AH92" s="82"/>
      <c r="AI92" s="82"/>
      <c r="AJ92" s="82"/>
    </row>
    <row r="93" spans="24:36" ht="12.75" customHeight="1" x14ac:dyDescent="0.25">
      <c r="Y93" s="82"/>
      <c r="Z93" s="82"/>
      <c r="AA93" s="119"/>
      <c r="AB93" s="119"/>
      <c r="AC93" s="119"/>
      <c r="AD93" s="119"/>
      <c r="AE93" s="119"/>
      <c r="AF93" s="119"/>
      <c r="AG93" s="82"/>
      <c r="AH93" s="82"/>
      <c r="AI93" s="82"/>
      <c r="AJ93" s="82"/>
    </row>
    <row r="94" spans="24:36" ht="12.75" customHeight="1" x14ac:dyDescent="0.25">
      <c r="Y94" s="82"/>
      <c r="Z94" s="82"/>
      <c r="AA94" s="119"/>
      <c r="AB94" s="119"/>
      <c r="AC94" s="119"/>
      <c r="AD94" s="119"/>
      <c r="AE94" s="119"/>
      <c r="AF94" s="119"/>
      <c r="AG94" s="82"/>
      <c r="AH94" s="82"/>
      <c r="AI94" s="82"/>
      <c r="AJ94" s="82"/>
    </row>
    <row r="95" spans="24:36" ht="12.75" customHeight="1" x14ac:dyDescent="0.25">
      <c r="Y95" s="82"/>
      <c r="Z95" s="82"/>
      <c r="AA95" s="119"/>
      <c r="AB95" s="119"/>
      <c r="AC95" s="119"/>
      <c r="AD95" s="119"/>
      <c r="AE95" s="119"/>
      <c r="AF95" s="119"/>
      <c r="AG95" s="82"/>
      <c r="AH95" s="82"/>
      <c r="AI95" s="82"/>
      <c r="AJ95" s="82"/>
    </row>
    <row r="96" spans="24:36" ht="12.75" customHeight="1" x14ac:dyDescent="0.25">
      <c r="Y96" s="82"/>
      <c r="Z96" s="82"/>
      <c r="AA96" s="119"/>
      <c r="AB96" s="119"/>
      <c r="AC96" s="119"/>
      <c r="AD96" s="119"/>
      <c r="AE96" s="119"/>
      <c r="AF96" s="119"/>
      <c r="AG96" s="82"/>
      <c r="AH96" s="82"/>
      <c r="AI96" s="82"/>
      <c r="AJ96" s="82"/>
    </row>
  </sheetData>
  <mergeCells count="23">
    <mergeCell ref="A7:W7"/>
    <mergeCell ref="A8:W8"/>
    <mergeCell ref="AC37:AE37"/>
    <mergeCell ref="N12:S12"/>
    <mergeCell ref="T12:T13"/>
    <mergeCell ref="U12:U13"/>
    <mergeCell ref="V12:V13"/>
    <mergeCell ref="A1:W1"/>
    <mergeCell ref="A2:W2"/>
    <mergeCell ref="A3:W3"/>
    <mergeCell ref="A4:W4"/>
    <mergeCell ref="F12:F13"/>
    <mergeCell ref="G12:G13"/>
    <mergeCell ref="F9:N9"/>
    <mergeCell ref="A5:W5"/>
    <mergeCell ref="A12:A13"/>
    <mergeCell ref="B12:B13"/>
    <mergeCell ref="C12:C13"/>
    <mergeCell ref="D12:D13"/>
    <mergeCell ref="E12:E13"/>
    <mergeCell ref="W12:W13"/>
    <mergeCell ref="A10:B10"/>
    <mergeCell ref="A6:W6"/>
  </mergeCells>
  <phoneticPr fontId="1" type="noConversion"/>
  <printOptions horizontalCentered="1"/>
  <pageMargins left="0.39370078740157483" right="0.39370078740157483" top="0.74803149606299213" bottom="0.19685039370078741" header="0.51181102362204722" footer="0.51181102362204722"/>
  <pageSetup paperSize="9" scale="73" orientation="landscape" horizontalDpi="300" verticalDpi="300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indexed="40"/>
  </sheetPr>
  <dimension ref="A1:AP96"/>
  <sheetViews>
    <sheetView view="pageBreakPreview" zoomScale="70" zoomScaleNormal="85" zoomScaleSheetLayoutView="70" workbookViewId="0">
      <selection activeCell="W10" sqref="W10"/>
    </sheetView>
  </sheetViews>
  <sheetFormatPr defaultColWidth="9.109375" defaultRowHeight="13.2" outlineLevelCol="1" x14ac:dyDescent="0.25"/>
  <cols>
    <col min="1" max="1" width="6.33203125" style="29" customWidth="1"/>
    <col min="2" max="2" width="23.6640625" style="8" customWidth="1"/>
    <col min="3" max="3" width="8.6640625" style="12" customWidth="1"/>
    <col min="4" max="4" width="6.88671875" style="12" customWidth="1"/>
    <col min="5" max="5" width="28.6640625" style="8" customWidth="1"/>
    <col min="6" max="6" width="6.6640625" style="8" hidden="1" customWidth="1"/>
    <col min="7" max="7" width="30" style="8" customWidth="1"/>
    <col min="8" max="13" width="6" style="8" hidden="1" customWidth="1" outlineLevel="1"/>
    <col min="14" max="14" width="6.44140625" style="8" customWidth="1" collapsed="1"/>
    <col min="15" max="19" width="6.44140625" style="8" customWidth="1"/>
    <col min="20" max="20" width="6.6640625" style="8" customWidth="1"/>
    <col min="21" max="21" width="10.5546875" style="8" customWidth="1"/>
    <col min="22" max="22" width="7" style="8" customWidth="1"/>
    <col min="23" max="23" width="31.44140625" style="8" customWidth="1"/>
    <col min="24" max="24" width="8" style="8" customWidth="1" outlineLevel="1"/>
    <col min="25" max="26" width="6.5546875" style="8" bestFit="1" customWidth="1" outlineLevel="1"/>
    <col min="27" max="32" width="6.5546875" style="12" bestFit="1" customWidth="1" outlineLevel="1"/>
    <col min="33" max="33" width="6.5546875" style="8" bestFit="1" customWidth="1" outlineLevel="1"/>
    <col min="34" max="34" width="11.44140625" style="8" customWidth="1"/>
    <col min="35" max="35" width="3.5546875" style="8" customWidth="1"/>
    <col min="36" max="16384" width="9.109375" style="8"/>
  </cols>
  <sheetData>
    <row r="1" spans="1:33" x14ac:dyDescent="0.25">
      <c r="A1" s="324" t="str">
        <f>Name_1</f>
        <v>МИНИСТЕРСТВО ФИЗИЧЕСКОЙ КУЛЬТУРЫ И СПОРТА РОССИЙСКОЙ ФЕДЕРАЦИИ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AA1" s="8"/>
      <c r="AB1" s="134"/>
      <c r="AC1" s="135"/>
      <c r="AD1" s="8"/>
      <c r="AE1" s="8"/>
      <c r="AF1" s="8"/>
    </row>
    <row r="2" spans="1:33" x14ac:dyDescent="0.25">
      <c r="A2" s="324" t="str">
        <f>Name_2</f>
        <v>ВСЕРОССИЙСКАЯ ФЕДЕРАЦИЯ ЛЕГКОЙ АТЛЕТИКИ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AA2" s="8"/>
      <c r="AB2" s="134"/>
      <c r="AC2" s="135"/>
      <c r="AD2" s="8"/>
      <c r="AE2" s="8"/>
      <c r="AF2" s="8"/>
    </row>
    <row r="3" spans="1:33" x14ac:dyDescent="0.25">
      <c r="A3" s="324" t="str">
        <f>Name_3</f>
        <v>МИНИСТЕРСТВО ФИЗИЧЕСКОЙ КУЛЬТУРЫ И СПОРТА КРАСНОДАРСКОГО КРАЯ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AA3" s="8"/>
      <c r="AB3" s="9"/>
      <c r="AC3" s="10"/>
      <c r="AD3" s="28"/>
      <c r="AE3" s="8"/>
      <c r="AF3" s="8"/>
    </row>
    <row r="4" spans="1:33" x14ac:dyDescent="0.25">
      <c r="A4" s="324" t="str">
        <f>Name_6</f>
        <v>ФЕДЕРАЦИЯ ЛЕГКОЙ АТЛЕТИКИ КРАСНОДАРСКОГО КРАЯ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24"/>
      <c r="R4" s="324"/>
      <c r="S4" s="324"/>
      <c r="T4" s="324"/>
      <c r="U4" s="324"/>
      <c r="V4" s="324"/>
      <c r="W4" s="324"/>
      <c r="AA4" s="8"/>
      <c r="AB4" s="9"/>
      <c r="AC4" s="10"/>
      <c r="AD4" s="28"/>
      <c r="AE4" s="8"/>
      <c r="AF4" s="8"/>
    </row>
    <row r="5" spans="1:33" ht="20.399999999999999" x14ac:dyDescent="0.35">
      <c r="A5" s="325" t="s">
        <v>235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AA5" s="8"/>
      <c r="AB5" s="9"/>
      <c r="AC5" s="10"/>
      <c r="AD5" s="28"/>
      <c r="AE5" s="8"/>
      <c r="AF5" s="8"/>
    </row>
    <row r="6" spans="1:33" ht="15.6" x14ac:dyDescent="0.25">
      <c r="A6" s="332" t="str">
        <f>d_4</f>
        <v>ЖЕНЩИНЫ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AB6" s="9"/>
      <c r="AC6" s="10"/>
      <c r="AD6" s="126"/>
    </row>
    <row r="7" spans="1:33" ht="15.6" x14ac:dyDescent="0.25">
      <c r="A7" s="332" t="s">
        <v>16</v>
      </c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AB7" s="9"/>
      <c r="AC7" s="10"/>
      <c r="AD7" s="126"/>
    </row>
    <row r="8" spans="1:33" ht="15.6" x14ac:dyDescent="0.25">
      <c r="A8" s="332" t="s">
        <v>199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AB8" s="9"/>
      <c r="AC8" s="10"/>
      <c r="AD8" s="126"/>
    </row>
    <row r="9" spans="1:33" ht="12.75" customHeight="1" x14ac:dyDescent="0.25">
      <c r="A9" s="362" t="s">
        <v>229</v>
      </c>
      <c r="B9" s="362"/>
      <c r="D9" s="17"/>
      <c r="E9" s="14"/>
      <c r="F9" s="361"/>
      <c r="G9" s="361"/>
      <c r="H9" s="361"/>
      <c r="I9" s="361"/>
      <c r="J9" s="361"/>
      <c r="K9" s="361"/>
      <c r="L9" s="361"/>
      <c r="M9" s="361"/>
      <c r="N9" s="361"/>
      <c r="O9" s="29"/>
      <c r="P9" s="29"/>
      <c r="Q9" s="29"/>
      <c r="R9" s="29"/>
      <c r="S9" s="29"/>
      <c r="T9" s="12"/>
      <c r="U9" s="12"/>
      <c r="W9" s="18"/>
      <c r="X9" s="8" t="s">
        <v>57</v>
      </c>
      <c r="AB9" s="9"/>
      <c r="AC9" s="10"/>
      <c r="AD9" s="126"/>
    </row>
    <row r="10" spans="1:33" ht="12.75" customHeight="1" x14ac:dyDescent="0.25">
      <c r="A10" s="323" t="s">
        <v>236</v>
      </c>
      <c r="B10" s="323"/>
      <c r="D10" s="17"/>
      <c r="E10" s="67"/>
      <c r="G10" s="63"/>
      <c r="U10" s="52"/>
      <c r="W10" s="20" t="s">
        <v>245</v>
      </c>
      <c r="AB10" s="9"/>
      <c r="AC10" s="10"/>
      <c r="AD10" s="126"/>
    </row>
    <row r="11" spans="1:33" ht="13.8" thickBot="1" x14ac:dyDescent="0.3">
      <c r="A11" s="19" t="s">
        <v>240</v>
      </c>
      <c r="D11" s="17"/>
      <c r="E11" s="67"/>
      <c r="F11" s="48"/>
      <c r="G11" s="63"/>
      <c r="H11" s="17"/>
      <c r="I11" s="17"/>
      <c r="J11" s="17"/>
      <c r="K11" s="17"/>
      <c r="L11" s="17"/>
      <c r="M11" s="17"/>
      <c r="N11" s="120"/>
      <c r="O11" s="120"/>
      <c r="P11" s="120"/>
      <c r="Q11" s="120"/>
      <c r="R11" s="37"/>
      <c r="T11" s="67" t="s">
        <v>87</v>
      </c>
      <c r="U11" s="63" t="str">
        <f>d_1</f>
        <v>28.05.2019г.</v>
      </c>
      <c r="V11" s="52">
        <v>0.35416666666666669</v>
      </c>
      <c r="W11" s="19" t="str">
        <f>d_6</f>
        <v>t° +17 вл. 91%</v>
      </c>
    </row>
    <row r="12" spans="1:33" ht="10.5" customHeight="1" thickBot="1" x14ac:dyDescent="0.3">
      <c r="A12" s="353" t="s">
        <v>25</v>
      </c>
      <c r="B12" s="342" t="s">
        <v>58</v>
      </c>
      <c r="C12" s="342" t="s">
        <v>17</v>
      </c>
      <c r="D12" s="342" t="s">
        <v>10</v>
      </c>
      <c r="E12" s="342" t="s">
        <v>90</v>
      </c>
      <c r="F12" s="346" t="s">
        <v>94</v>
      </c>
      <c r="G12" s="349" t="s">
        <v>148</v>
      </c>
      <c r="H12" s="122"/>
      <c r="I12" s="122"/>
      <c r="J12" s="122"/>
      <c r="K12" s="122"/>
      <c r="L12" s="122"/>
      <c r="M12" s="122"/>
      <c r="N12" s="355" t="s">
        <v>26</v>
      </c>
      <c r="O12" s="356"/>
      <c r="P12" s="356"/>
      <c r="Q12" s="356"/>
      <c r="R12" s="356"/>
      <c r="S12" s="357"/>
      <c r="T12" s="358" t="s">
        <v>27</v>
      </c>
      <c r="U12" s="349" t="s">
        <v>145</v>
      </c>
      <c r="V12" s="349" t="s">
        <v>13</v>
      </c>
      <c r="W12" s="344" t="s">
        <v>146</v>
      </c>
      <c r="Y12" s="21" t="s">
        <v>105</v>
      </c>
      <c r="Z12" s="21" t="s">
        <v>106</v>
      </c>
      <c r="AA12" s="21" t="s">
        <v>107</v>
      </c>
      <c r="AB12" s="21">
        <v>1</v>
      </c>
      <c r="AC12" s="21">
        <v>2</v>
      </c>
      <c r="AD12" s="21" t="s">
        <v>44</v>
      </c>
      <c r="AE12" s="21" t="s">
        <v>108</v>
      </c>
      <c r="AF12" s="21" t="s">
        <v>109</v>
      </c>
      <c r="AG12" s="21" t="s">
        <v>110</v>
      </c>
    </row>
    <row r="13" spans="1:33" ht="19.2" customHeight="1" thickBot="1" x14ac:dyDescent="0.3">
      <c r="A13" s="354"/>
      <c r="B13" s="343"/>
      <c r="C13" s="343"/>
      <c r="D13" s="343"/>
      <c r="E13" s="343"/>
      <c r="F13" s="347"/>
      <c r="G13" s="350"/>
      <c r="H13" s="123"/>
      <c r="I13" s="123"/>
      <c r="J13" s="123"/>
      <c r="K13" s="123"/>
      <c r="L13" s="123"/>
      <c r="M13" s="123"/>
      <c r="N13" s="124">
        <v>1</v>
      </c>
      <c r="O13" s="124">
        <v>2</v>
      </c>
      <c r="P13" s="124">
        <v>3</v>
      </c>
      <c r="Q13" s="125">
        <v>4</v>
      </c>
      <c r="R13" s="125">
        <v>5</v>
      </c>
      <c r="S13" s="125">
        <v>6</v>
      </c>
      <c r="T13" s="359"/>
      <c r="U13" s="350"/>
      <c r="V13" s="350"/>
      <c r="W13" s="345"/>
      <c r="Y13" s="157">
        <v>18.399999999999999</v>
      </c>
      <c r="Z13" s="157">
        <v>15.8</v>
      </c>
      <c r="AA13" s="157">
        <v>14</v>
      </c>
      <c r="AB13" s="157">
        <v>12</v>
      </c>
      <c r="AC13" s="157">
        <v>10</v>
      </c>
      <c r="AD13" s="158">
        <v>8.1999999999999993</v>
      </c>
      <c r="AE13" s="127">
        <v>7.2</v>
      </c>
      <c r="AF13" s="127"/>
      <c r="AG13" s="128"/>
    </row>
    <row r="14" spans="1:33" ht="13.2" customHeight="1" x14ac:dyDescent="0.25">
      <c r="A14" s="35" t="s">
        <v>42</v>
      </c>
      <c r="B14" s="23" t="e">
        <f>VLOOKUP($X14,УЧАСТНИКИ!$A$2:$L$1099,3,FALSE)</f>
        <v>#N/A</v>
      </c>
      <c r="C14" s="24" t="e">
        <f>VLOOKUP($X14,УЧАСТНИКИ!$A$2:$L$1099,4,FALSE)</f>
        <v>#N/A</v>
      </c>
      <c r="D14" s="24" t="e">
        <f>VLOOKUP($X14,УЧАСТНИКИ!$A$2:$L$1099,8,FALSE)</f>
        <v>#N/A</v>
      </c>
      <c r="E14" s="23" t="e">
        <f>VLOOKUP($X14,УЧАСТНИКИ!$A$2:$L$1099,5,FALSE)</f>
        <v>#N/A</v>
      </c>
      <c r="F14" s="24" t="e">
        <f>VLOOKUP($R14,УЧАСТНИКИ!$A$2:$L$1099,7,FALSE)</f>
        <v>#N/A</v>
      </c>
      <c r="G14" s="25" t="e">
        <f>VLOOKUP($X14,УЧАСТНИКИ!$A$2:$L$1099,11,FALSE)</f>
        <v>#N/A</v>
      </c>
      <c r="H14" s="38">
        <v>759</v>
      </c>
      <c r="I14" s="38">
        <v>856</v>
      </c>
      <c r="J14" s="38">
        <v>956</v>
      </c>
      <c r="K14" s="38">
        <v>920</v>
      </c>
      <c r="L14" s="38">
        <v>121</v>
      </c>
      <c r="M14" s="121">
        <v>950</v>
      </c>
      <c r="N14" s="106">
        <f t="shared" ref="N14:S29" si="0">H14/100</f>
        <v>7.59</v>
      </c>
      <c r="O14" s="106">
        <f t="shared" si="0"/>
        <v>8.56</v>
      </c>
      <c r="P14" s="106">
        <f t="shared" si="0"/>
        <v>9.56</v>
      </c>
      <c r="Q14" s="106">
        <f t="shared" si="0"/>
        <v>9.1999999999999993</v>
      </c>
      <c r="R14" s="106">
        <f t="shared" si="0"/>
        <v>1.21</v>
      </c>
      <c r="S14" s="106">
        <f t="shared" si="0"/>
        <v>9.5</v>
      </c>
      <c r="T14" s="107">
        <f t="shared" ref="T14:T52" si="1">MAX(N14,O14,P14,Q14,R14,S14)</f>
        <v>9.56</v>
      </c>
      <c r="U14" s="27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3</v>
      </c>
      <c r="V14" s="25" t="e">
        <f>VLOOKUP($X14,УЧАСТНИКИ!$A$2:$L$1099,9,FALSE)</f>
        <v>#N/A</v>
      </c>
      <c r="W14" s="23" t="e">
        <f>VLOOKUP($X14,УЧАСТНИКИ!$A$2:$L$1099,10,FALSE)</f>
        <v>#N/A</v>
      </c>
    </row>
    <row r="15" spans="1:33" ht="13.2" customHeight="1" x14ac:dyDescent="0.25">
      <c r="A15" s="35" t="s">
        <v>43</v>
      </c>
      <c r="B15" s="23" t="e">
        <f>VLOOKUP($X15,УЧАСТНИКИ!$A$2:$L$1099,3,FALSE)</f>
        <v>#N/A</v>
      </c>
      <c r="C15" s="24" t="e">
        <f>VLOOKUP($X15,УЧАСТНИКИ!$A$2:$L$1099,4,FALSE)</f>
        <v>#N/A</v>
      </c>
      <c r="D15" s="24" t="e">
        <f>VLOOKUP($X15,УЧАСТНИКИ!$A$2:$L$1099,8,FALSE)</f>
        <v>#N/A</v>
      </c>
      <c r="E15" s="23" t="e">
        <f>VLOOKUP($X15,УЧАСТНИКИ!$A$2:$L$1099,5,FALSE)</f>
        <v>#N/A</v>
      </c>
      <c r="F15" s="24" t="e">
        <f>VLOOKUP($R15,УЧАСТНИКИ!$A$2:$L$1099,7,FALSE)</f>
        <v>#N/A</v>
      </c>
      <c r="G15" s="25" t="e">
        <f>VLOOKUP($X15,УЧАСТНИКИ!$A$2:$L$1099,11,FALSE)</f>
        <v>#N/A</v>
      </c>
      <c r="H15" s="26"/>
      <c r="I15" s="26"/>
      <c r="J15" s="26"/>
      <c r="K15" s="26"/>
      <c r="L15" s="26"/>
      <c r="M15" s="105">
        <v>2000</v>
      </c>
      <c r="N15" s="106">
        <f t="shared" si="0"/>
        <v>0</v>
      </c>
      <c r="O15" s="106">
        <f t="shared" si="0"/>
        <v>0</v>
      </c>
      <c r="P15" s="106">
        <f t="shared" si="0"/>
        <v>0</v>
      </c>
      <c r="Q15" s="106">
        <f t="shared" si="0"/>
        <v>0</v>
      </c>
      <c r="R15" s="106">
        <f t="shared" si="0"/>
        <v>0</v>
      </c>
      <c r="S15" s="106">
        <f t="shared" si="0"/>
        <v>20</v>
      </c>
      <c r="T15" s="107">
        <f t="shared" si="1"/>
        <v>20</v>
      </c>
      <c r="U15" s="27" t="str">
        <f t="shared" ref="U15:U53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МСМК</v>
      </c>
      <c r="V15" s="25" t="e">
        <f>VLOOKUP($X15,УЧАСТНИКИ!$A$2:$L$1099,9,FALSE)</f>
        <v>#N/A</v>
      </c>
      <c r="W15" s="23" t="e">
        <f>VLOOKUP($X15,УЧАСТНИКИ!$A$2:$L$1099,10,FALSE)</f>
        <v>#N/A</v>
      </c>
    </row>
    <row r="16" spans="1:33" ht="13.2" customHeight="1" x14ac:dyDescent="0.25">
      <c r="A16" s="35" t="s">
        <v>44</v>
      </c>
      <c r="B16" s="23" t="e">
        <f>VLOOKUP($X16,УЧАСТНИКИ!$A$2:$L$1099,3,FALSE)</f>
        <v>#N/A</v>
      </c>
      <c r="C16" s="24" t="e">
        <f>VLOOKUP($X16,УЧАСТНИКИ!$A$2:$L$1099,4,FALSE)</f>
        <v>#N/A</v>
      </c>
      <c r="D16" s="24" t="e">
        <f>VLOOKUP($X16,УЧАСТНИКИ!$A$2:$L$1099,8,FALSE)</f>
        <v>#N/A</v>
      </c>
      <c r="E16" s="23" t="e">
        <f>VLOOKUP($X16,УЧАСТНИКИ!$A$2:$L$1099,5,FALSE)</f>
        <v>#N/A</v>
      </c>
      <c r="F16" s="24" t="e">
        <f>VLOOKUP($R16,УЧАСТНИКИ!$A$2:$L$1099,7,FALSE)</f>
        <v>#N/A</v>
      </c>
      <c r="G16" s="25" t="e">
        <f>VLOOKUP($X16,УЧАСТНИКИ!$A$2:$L$1099,11,FALSE)</f>
        <v>#N/A</v>
      </c>
      <c r="H16" s="26"/>
      <c r="I16" s="26"/>
      <c r="J16" s="26"/>
      <c r="K16" s="26"/>
      <c r="L16" s="26"/>
      <c r="M16" s="26">
        <v>2100</v>
      </c>
      <c r="N16" s="106">
        <f t="shared" si="0"/>
        <v>0</v>
      </c>
      <c r="O16" s="106">
        <f t="shared" si="0"/>
        <v>0</v>
      </c>
      <c r="P16" s="106">
        <f t="shared" si="0"/>
        <v>0</v>
      </c>
      <c r="Q16" s="106">
        <f t="shared" si="0"/>
        <v>0</v>
      </c>
      <c r="R16" s="106">
        <f t="shared" si="0"/>
        <v>0</v>
      </c>
      <c r="S16" s="106">
        <f t="shared" si="0"/>
        <v>21</v>
      </c>
      <c r="T16" s="107">
        <f t="shared" si="1"/>
        <v>21</v>
      </c>
      <c r="U16" s="27" t="str">
        <f t="shared" si="2"/>
        <v>МСМК</v>
      </c>
      <c r="V16" s="25" t="e">
        <f>VLOOKUP($X16,УЧАСТНИКИ!$A$2:$L$1099,9,FALSE)</f>
        <v>#N/A</v>
      </c>
      <c r="W16" s="23" t="e">
        <f>VLOOKUP($X16,УЧАСТНИКИ!$A$2:$L$1099,10,FALSE)</f>
        <v>#N/A</v>
      </c>
    </row>
    <row r="17" spans="1:23" ht="13.2" customHeight="1" x14ac:dyDescent="0.25">
      <c r="A17" s="35" t="s">
        <v>45</v>
      </c>
      <c r="B17" s="23" t="e">
        <f>VLOOKUP($X17,УЧАСТНИКИ!$A$2:$L$1099,3,FALSE)</f>
        <v>#N/A</v>
      </c>
      <c r="C17" s="24" t="e">
        <f>VLOOKUP($X17,УЧАСТНИКИ!$A$2:$L$1099,4,FALSE)</f>
        <v>#N/A</v>
      </c>
      <c r="D17" s="24" t="e">
        <f>VLOOKUP($X17,УЧАСТНИКИ!$A$2:$L$1099,8,FALSE)</f>
        <v>#N/A</v>
      </c>
      <c r="E17" s="23" t="e">
        <f>VLOOKUP($X17,УЧАСТНИКИ!$A$2:$L$1099,5,FALSE)</f>
        <v>#N/A</v>
      </c>
      <c r="F17" s="24" t="e">
        <f>VLOOKUP($R17,УЧАСТНИКИ!$A$2:$L$1099,7,FALSE)</f>
        <v>#N/A</v>
      </c>
      <c r="G17" s="25" t="e">
        <f>VLOOKUP($X17,УЧАСТНИКИ!$A$2:$L$1099,11,FALSE)</f>
        <v>#N/A</v>
      </c>
      <c r="H17" s="26"/>
      <c r="I17" s="26"/>
      <c r="J17" s="26"/>
      <c r="K17" s="26"/>
      <c r="L17" s="26"/>
      <c r="M17" s="26">
        <v>1999</v>
      </c>
      <c r="N17" s="106">
        <f t="shared" si="0"/>
        <v>0</v>
      </c>
      <c r="O17" s="106">
        <f t="shared" si="0"/>
        <v>0</v>
      </c>
      <c r="P17" s="106">
        <f t="shared" si="0"/>
        <v>0</v>
      </c>
      <c r="Q17" s="106">
        <f t="shared" si="0"/>
        <v>0</v>
      </c>
      <c r="R17" s="106">
        <f t="shared" si="0"/>
        <v>0</v>
      </c>
      <c r="S17" s="106">
        <f t="shared" si="0"/>
        <v>19.989999999999998</v>
      </c>
      <c r="T17" s="107">
        <f t="shared" si="1"/>
        <v>19.989999999999998</v>
      </c>
      <c r="U17" s="27" t="str">
        <f t="shared" si="2"/>
        <v>МСМК</v>
      </c>
      <c r="V17" s="25" t="e">
        <f>VLOOKUP($X17,УЧАСТНИКИ!$A$2:$L$1099,9,FALSE)</f>
        <v>#N/A</v>
      </c>
      <c r="W17" s="23" t="e">
        <f>VLOOKUP($X17,УЧАСТНИКИ!$A$2:$L$1099,10,FALSE)</f>
        <v>#N/A</v>
      </c>
    </row>
    <row r="18" spans="1:23" ht="13.2" customHeight="1" x14ac:dyDescent="0.25">
      <c r="A18" s="35" t="s">
        <v>46</v>
      </c>
      <c r="B18" s="23" t="e">
        <f>VLOOKUP($X18,УЧАСТНИКИ!$A$2:$L$1099,3,FALSE)</f>
        <v>#N/A</v>
      </c>
      <c r="C18" s="24" t="e">
        <f>VLOOKUP($X18,УЧАСТНИКИ!$A$2:$L$1099,4,FALSE)</f>
        <v>#N/A</v>
      </c>
      <c r="D18" s="24" t="e">
        <f>VLOOKUP($X18,УЧАСТНИКИ!$A$2:$L$1099,8,FALSE)</f>
        <v>#N/A</v>
      </c>
      <c r="E18" s="23" t="e">
        <f>VLOOKUP($X18,УЧАСТНИКИ!$A$2:$L$1099,5,FALSE)</f>
        <v>#N/A</v>
      </c>
      <c r="F18" s="24" t="e">
        <f>VLOOKUP($R18,УЧАСТНИКИ!$A$2:$L$1099,7,FALSE)</f>
        <v>#N/A</v>
      </c>
      <c r="G18" s="25" t="e">
        <f>VLOOKUP($X18,УЧАСТНИКИ!$A$2:$L$1099,11,FALSE)</f>
        <v>#N/A</v>
      </c>
      <c r="H18" s="26"/>
      <c r="I18" s="26"/>
      <c r="J18" s="26"/>
      <c r="K18" s="26"/>
      <c r="L18" s="26"/>
      <c r="M18" s="26">
        <v>1721</v>
      </c>
      <c r="N18" s="106">
        <f t="shared" si="0"/>
        <v>0</v>
      </c>
      <c r="O18" s="106">
        <f t="shared" si="0"/>
        <v>0</v>
      </c>
      <c r="P18" s="106">
        <f t="shared" si="0"/>
        <v>0</v>
      </c>
      <c r="Q18" s="106">
        <f t="shared" si="0"/>
        <v>0</v>
      </c>
      <c r="R18" s="106">
        <f t="shared" si="0"/>
        <v>0</v>
      </c>
      <c r="S18" s="106">
        <f t="shared" si="0"/>
        <v>17.21</v>
      </c>
      <c r="T18" s="107">
        <f t="shared" si="1"/>
        <v>17.21</v>
      </c>
      <c r="U18" s="27" t="str">
        <f t="shared" si="2"/>
        <v>МС</v>
      </c>
      <c r="V18" s="25" t="e">
        <f>VLOOKUP($X18,УЧАСТНИКИ!$A$2:$L$1099,9,FALSE)</f>
        <v>#N/A</v>
      </c>
      <c r="W18" s="23" t="e">
        <f>VLOOKUP($X18,УЧАСТНИКИ!$A$2:$L$1099,10,FALSE)</f>
        <v>#N/A</v>
      </c>
    </row>
    <row r="19" spans="1:23" ht="13.2" customHeight="1" x14ac:dyDescent="0.25">
      <c r="A19" s="35" t="s">
        <v>47</v>
      </c>
      <c r="B19" s="23" t="e">
        <f>VLOOKUP($X19,УЧАСТНИКИ!$A$2:$L$1099,3,FALSE)</f>
        <v>#N/A</v>
      </c>
      <c r="C19" s="24" t="e">
        <f>VLOOKUP($X19,УЧАСТНИКИ!$A$2:$L$1099,4,FALSE)</f>
        <v>#N/A</v>
      </c>
      <c r="D19" s="24" t="e">
        <f>VLOOKUP($X19,УЧАСТНИКИ!$A$2:$L$1099,8,FALSE)</f>
        <v>#N/A</v>
      </c>
      <c r="E19" s="23" t="e">
        <f>VLOOKUP($X19,УЧАСТНИКИ!$A$2:$L$1099,5,FALSE)</f>
        <v>#N/A</v>
      </c>
      <c r="F19" s="24" t="e">
        <f>VLOOKUP($R19,УЧАСТНИКИ!$A$2:$L$1099,7,FALSE)</f>
        <v>#N/A</v>
      </c>
      <c r="G19" s="25" t="e">
        <f>VLOOKUP($X19,УЧАСТНИКИ!$A$2:$L$1099,11,FALSE)</f>
        <v>#N/A</v>
      </c>
      <c r="H19" s="26"/>
      <c r="I19" s="26"/>
      <c r="J19" s="26"/>
      <c r="K19" s="26"/>
      <c r="L19" s="26"/>
      <c r="M19" s="26">
        <v>1719</v>
      </c>
      <c r="N19" s="106">
        <f t="shared" si="0"/>
        <v>0</v>
      </c>
      <c r="O19" s="106">
        <f t="shared" si="0"/>
        <v>0</v>
      </c>
      <c r="P19" s="106">
        <f t="shared" si="0"/>
        <v>0</v>
      </c>
      <c r="Q19" s="106">
        <f t="shared" si="0"/>
        <v>0</v>
      </c>
      <c r="R19" s="106">
        <f t="shared" si="0"/>
        <v>0</v>
      </c>
      <c r="S19" s="106">
        <f t="shared" si="0"/>
        <v>17.190000000000001</v>
      </c>
      <c r="T19" s="107">
        <f t="shared" si="1"/>
        <v>17.190000000000001</v>
      </c>
      <c r="U19" s="27" t="str">
        <f t="shared" si="2"/>
        <v>МС</v>
      </c>
      <c r="V19" s="25" t="e">
        <f>VLOOKUP($X19,УЧАСТНИКИ!$A$2:$L$1099,9,FALSE)</f>
        <v>#N/A</v>
      </c>
      <c r="W19" s="23" t="e">
        <f>VLOOKUP($X19,УЧАСТНИКИ!$A$2:$L$1099,10,FALSE)</f>
        <v>#N/A</v>
      </c>
    </row>
    <row r="20" spans="1:23" ht="13.2" customHeight="1" x14ac:dyDescent="0.25">
      <c r="A20" s="35" t="s">
        <v>48</v>
      </c>
      <c r="B20" s="23" t="e">
        <f>VLOOKUP($X20,УЧАСТНИКИ!$A$2:$L$1099,3,FALSE)</f>
        <v>#N/A</v>
      </c>
      <c r="C20" s="24" t="e">
        <f>VLOOKUP($X20,УЧАСТНИКИ!$A$2:$L$1099,4,FALSE)</f>
        <v>#N/A</v>
      </c>
      <c r="D20" s="24" t="e">
        <f>VLOOKUP($X20,УЧАСТНИКИ!$A$2:$L$1099,8,FALSE)</f>
        <v>#N/A</v>
      </c>
      <c r="E20" s="23" t="e">
        <f>VLOOKUP($X20,УЧАСТНИКИ!$A$2:$L$1099,5,FALSE)</f>
        <v>#N/A</v>
      </c>
      <c r="F20" s="24" t="e">
        <f>VLOOKUP($R20,УЧАСТНИКИ!$A$2:$L$1099,7,FALSE)</f>
        <v>#N/A</v>
      </c>
      <c r="G20" s="25" t="e">
        <f>VLOOKUP($X20,УЧАСТНИКИ!$A$2:$L$1099,11,FALSE)</f>
        <v>#N/A</v>
      </c>
      <c r="H20" s="26"/>
      <c r="I20" s="26"/>
      <c r="J20" s="26"/>
      <c r="K20" s="26"/>
      <c r="L20" s="26"/>
      <c r="M20" s="26"/>
      <c r="N20" s="106">
        <f t="shared" si="0"/>
        <v>0</v>
      </c>
      <c r="O20" s="106">
        <f t="shared" si="0"/>
        <v>0</v>
      </c>
      <c r="P20" s="106">
        <f t="shared" si="0"/>
        <v>0</v>
      </c>
      <c r="Q20" s="106">
        <f t="shared" si="0"/>
        <v>0</v>
      </c>
      <c r="R20" s="106">
        <f t="shared" si="0"/>
        <v>0</v>
      </c>
      <c r="S20" s="106">
        <f t="shared" si="0"/>
        <v>0</v>
      </c>
      <c r="T20" s="107">
        <f t="shared" si="1"/>
        <v>0</v>
      </c>
      <c r="U20" s="27" t="str">
        <f t="shared" si="2"/>
        <v>2юн</v>
      </c>
      <c r="V20" s="25" t="e">
        <f>VLOOKUP($X20,УЧАСТНИКИ!$A$2:$L$1099,9,FALSE)</f>
        <v>#N/A</v>
      </c>
      <c r="W20" s="23" t="e">
        <f>VLOOKUP($X20,УЧАСТНИКИ!$A$2:$L$1099,10,FALSE)</f>
        <v>#N/A</v>
      </c>
    </row>
    <row r="21" spans="1:23" ht="13.2" customHeight="1" x14ac:dyDescent="0.25">
      <c r="A21" s="35" t="s">
        <v>71</v>
      </c>
      <c r="B21" s="23" t="e">
        <f>VLOOKUP($X21,УЧАСТНИКИ!$A$2:$L$1099,3,FALSE)</f>
        <v>#N/A</v>
      </c>
      <c r="C21" s="24" t="e">
        <f>VLOOKUP($X21,УЧАСТНИКИ!$A$2:$L$1099,4,FALSE)</f>
        <v>#N/A</v>
      </c>
      <c r="D21" s="24" t="e">
        <f>VLOOKUP($X21,УЧАСТНИКИ!$A$2:$L$1099,8,FALSE)</f>
        <v>#N/A</v>
      </c>
      <c r="E21" s="23" t="e">
        <f>VLOOKUP($X21,УЧАСТНИКИ!$A$2:$L$1099,5,FALSE)</f>
        <v>#N/A</v>
      </c>
      <c r="F21" s="24" t="e">
        <f>VLOOKUP($R21,УЧАСТНИКИ!$A$2:$L$1099,7,FALSE)</f>
        <v>#N/A</v>
      </c>
      <c r="G21" s="25" t="e">
        <f>VLOOKUP($X21,УЧАСТНИКИ!$A$2:$L$1099,11,FALSE)</f>
        <v>#N/A</v>
      </c>
      <c r="H21" s="26"/>
      <c r="I21" s="26"/>
      <c r="J21" s="26"/>
      <c r="K21" s="26"/>
      <c r="L21" s="26"/>
      <c r="M21" s="26">
        <v>1000</v>
      </c>
      <c r="N21" s="106">
        <f t="shared" si="0"/>
        <v>0</v>
      </c>
      <c r="O21" s="106">
        <f t="shared" si="0"/>
        <v>0</v>
      </c>
      <c r="P21" s="106">
        <f t="shared" si="0"/>
        <v>0</v>
      </c>
      <c r="Q21" s="106">
        <f t="shared" si="0"/>
        <v>0</v>
      </c>
      <c r="R21" s="106">
        <f t="shared" si="0"/>
        <v>0</v>
      </c>
      <c r="S21" s="106">
        <f t="shared" si="0"/>
        <v>10</v>
      </c>
      <c r="T21" s="107">
        <f t="shared" si="1"/>
        <v>10</v>
      </c>
      <c r="U21" s="27" t="str">
        <f t="shared" si="2"/>
        <v>2</v>
      </c>
      <c r="V21" s="25" t="e">
        <f>VLOOKUP($X21,УЧАСТНИКИ!$A$2:$L$1099,9,FALSE)</f>
        <v>#N/A</v>
      </c>
      <c r="W21" s="23" t="e">
        <f>VLOOKUP($X21,УЧАСТНИКИ!$A$2:$L$1099,10,FALSE)</f>
        <v>#N/A</v>
      </c>
    </row>
    <row r="22" spans="1:23" ht="13.2" customHeight="1" x14ac:dyDescent="0.25">
      <c r="A22" s="35" t="s">
        <v>78</v>
      </c>
      <c r="B22" s="23" t="e">
        <f>VLOOKUP($X22,УЧАСТНИКИ!$A$2:$L$1099,3,FALSE)</f>
        <v>#N/A</v>
      </c>
      <c r="C22" s="24" t="e">
        <f>VLOOKUP($X22,УЧАСТНИКИ!$A$2:$L$1099,4,FALSE)</f>
        <v>#N/A</v>
      </c>
      <c r="D22" s="24" t="e">
        <f>VLOOKUP($X22,УЧАСТНИКИ!$A$2:$L$1099,8,FALSE)</f>
        <v>#N/A</v>
      </c>
      <c r="E22" s="23" t="e">
        <f>VLOOKUP($X22,УЧАСТНИКИ!$A$2:$L$1099,5,FALSE)</f>
        <v>#N/A</v>
      </c>
      <c r="F22" s="24" t="e">
        <f>VLOOKUP($R22,УЧАСТНИКИ!$A$2:$L$1099,7,FALSE)</f>
        <v>#N/A</v>
      </c>
      <c r="G22" s="25" t="e">
        <f>VLOOKUP($X22,УЧАСТНИКИ!$A$2:$L$1099,11,FALSE)</f>
        <v>#N/A</v>
      </c>
      <c r="H22" s="26"/>
      <c r="I22" s="26"/>
      <c r="J22" s="26"/>
      <c r="K22" s="26"/>
      <c r="L22" s="26"/>
      <c r="M22" s="26"/>
      <c r="N22" s="106">
        <f t="shared" si="0"/>
        <v>0</v>
      </c>
      <c r="O22" s="106">
        <f t="shared" si="0"/>
        <v>0</v>
      </c>
      <c r="P22" s="106">
        <f t="shared" si="0"/>
        <v>0</v>
      </c>
      <c r="Q22" s="106">
        <f t="shared" si="0"/>
        <v>0</v>
      </c>
      <c r="R22" s="106">
        <f t="shared" si="0"/>
        <v>0</v>
      </c>
      <c r="S22" s="106">
        <f t="shared" si="0"/>
        <v>0</v>
      </c>
      <c r="T22" s="107">
        <f t="shared" si="1"/>
        <v>0</v>
      </c>
      <c r="U22" s="27" t="str">
        <f t="shared" si="2"/>
        <v>2юн</v>
      </c>
      <c r="V22" s="25" t="e">
        <f>VLOOKUP($X22,УЧАСТНИКИ!$A$2:$L$1099,9,FALSE)</f>
        <v>#N/A</v>
      </c>
      <c r="W22" s="23" t="e">
        <f>VLOOKUP($X22,УЧАСТНИКИ!$A$2:$L$1099,10,FALSE)</f>
        <v>#N/A</v>
      </c>
    </row>
    <row r="23" spans="1:23" ht="13.2" customHeight="1" x14ac:dyDescent="0.25">
      <c r="A23" s="35" t="s">
        <v>77</v>
      </c>
      <c r="B23" s="23" t="e">
        <f>VLOOKUP($X23,УЧАСТНИКИ!$A$2:$L$1099,3,FALSE)</f>
        <v>#N/A</v>
      </c>
      <c r="C23" s="24" t="e">
        <f>VLOOKUP($X23,УЧАСТНИКИ!$A$2:$L$1099,4,FALSE)</f>
        <v>#N/A</v>
      </c>
      <c r="D23" s="24" t="e">
        <f>VLOOKUP($X23,УЧАСТНИКИ!$A$2:$L$1099,8,FALSE)</f>
        <v>#N/A</v>
      </c>
      <c r="E23" s="23" t="e">
        <f>VLOOKUP($X23,УЧАСТНИКИ!$A$2:$L$1099,5,FALSE)</f>
        <v>#N/A</v>
      </c>
      <c r="F23" s="24" t="e">
        <f>VLOOKUP($R23,УЧАСТНИКИ!$A$2:$L$1099,7,FALSE)</f>
        <v>#N/A</v>
      </c>
      <c r="G23" s="25" t="e">
        <f>VLOOKUP($X23,УЧАСТНИКИ!$A$2:$L$1099,11,FALSE)</f>
        <v>#N/A</v>
      </c>
      <c r="H23" s="26"/>
      <c r="I23" s="26"/>
      <c r="J23" s="26"/>
      <c r="K23" s="26"/>
      <c r="L23" s="26"/>
      <c r="M23" s="26"/>
      <c r="N23" s="106">
        <f t="shared" si="0"/>
        <v>0</v>
      </c>
      <c r="O23" s="106">
        <f t="shared" si="0"/>
        <v>0</v>
      </c>
      <c r="P23" s="106">
        <f t="shared" si="0"/>
        <v>0</v>
      </c>
      <c r="Q23" s="106">
        <f t="shared" si="0"/>
        <v>0</v>
      </c>
      <c r="R23" s="106">
        <f t="shared" si="0"/>
        <v>0</v>
      </c>
      <c r="S23" s="106">
        <f t="shared" si="0"/>
        <v>0</v>
      </c>
      <c r="T23" s="107">
        <f t="shared" si="1"/>
        <v>0</v>
      </c>
      <c r="U23" s="27" t="str">
        <f t="shared" si="2"/>
        <v>2юн</v>
      </c>
      <c r="V23" s="25" t="e">
        <f>VLOOKUP($X23,УЧАСТНИКИ!$A$2:$L$1099,9,FALSE)</f>
        <v>#N/A</v>
      </c>
      <c r="W23" s="23" t="e">
        <f>VLOOKUP($X23,УЧАСТНИКИ!$A$2:$L$1099,10,FALSE)</f>
        <v>#N/A</v>
      </c>
    </row>
    <row r="24" spans="1:23" ht="13.2" customHeight="1" x14ac:dyDescent="0.25">
      <c r="A24" s="35" t="s">
        <v>76</v>
      </c>
      <c r="B24" s="23" t="e">
        <f>VLOOKUP($X24,УЧАСТНИКИ!$A$2:$L$1099,3,FALSE)</f>
        <v>#N/A</v>
      </c>
      <c r="C24" s="24" t="e">
        <f>VLOOKUP($X24,УЧАСТНИКИ!$A$2:$L$1099,4,FALSE)</f>
        <v>#N/A</v>
      </c>
      <c r="D24" s="24" t="e">
        <f>VLOOKUP($X24,УЧАСТНИКИ!$A$2:$L$1099,8,FALSE)</f>
        <v>#N/A</v>
      </c>
      <c r="E24" s="23" t="e">
        <f>VLOOKUP($X24,УЧАСТНИКИ!$A$2:$L$1099,5,FALSE)</f>
        <v>#N/A</v>
      </c>
      <c r="F24" s="24" t="e">
        <f>VLOOKUP($R24,УЧАСТНИКИ!$A$2:$L$1099,7,FALSE)</f>
        <v>#N/A</v>
      </c>
      <c r="G24" s="25" t="e">
        <f>VLOOKUP($X24,УЧАСТНИКИ!$A$2:$L$1099,11,FALSE)</f>
        <v>#N/A</v>
      </c>
      <c r="H24" s="26"/>
      <c r="I24" s="26"/>
      <c r="J24" s="26"/>
      <c r="K24" s="26"/>
      <c r="L24" s="26"/>
      <c r="M24" s="26"/>
      <c r="N24" s="106">
        <f t="shared" si="0"/>
        <v>0</v>
      </c>
      <c r="O24" s="106">
        <f t="shared" si="0"/>
        <v>0</v>
      </c>
      <c r="P24" s="106">
        <f t="shared" si="0"/>
        <v>0</v>
      </c>
      <c r="Q24" s="106">
        <f t="shared" si="0"/>
        <v>0</v>
      </c>
      <c r="R24" s="106">
        <f t="shared" si="0"/>
        <v>0</v>
      </c>
      <c r="S24" s="106">
        <f t="shared" si="0"/>
        <v>0</v>
      </c>
      <c r="T24" s="107">
        <f t="shared" si="1"/>
        <v>0</v>
      </c>
      <c r="U24" s="27" t="str">
        <f t="shared" si="2"/>
        <v>2юн</v>
      </c>
      <c r="V24" s="25" t="e">
        <f>VLOOKUP($X24,УЧАСТНИКИ!$A$2:$L$1099,9,FALSE)</f>
        <v>#N/A</v>
      </c>
      <c r="W24" s="23" t="e">
        <f>VLOOKUP($X24,УЧАСТНИКИ!$A$2:$L$1099,10,FALSE)</f>
        <v>#N/A</v>
      </c>
    </row>
    <row r="25" spans="1:23" ht="13.2" customHeight="1" x14ac:dyDescent="0.25">
      <c r="A25" s="35" t="s">
        <v>75</v>
      </c>
      <c r="B25" s="23" t="e">
        <f>VLOOKUP($X25,УЧАСТНИКИ!$A$2:$L$1099,3,FALSE)</f>
        <v>#N/A</v>
      </c>
      <c r="C25" s="24" t="e">
        <f>VLOOKUP($X25,УЧАСТНИКИ!$A$2:$L$1099,4,FALSE)</f>
        <v>#N/A</v>
      </c>
      <c r="D25" s="24" t="e">
        <f>VLOOKUP($X25,УЧАСТНИКИ!$A$2:$L$1099,8,FALSE)</f>
        <v>#N/A</v>
      </c>
      <c r="E25" s="23" t="e">
        <f>VLOOKUP($X25,УЧАСТНИКИ!$A$2:$L$1099,5,FALSE)</f>
        <v>#N/A</v>
      </c>
      <c r="F25" s="24" t="e">
        <f>VLOOKUP($R25,УЧАСТНИКИ!$A$2:$L$1099,7,FALSE)</f>
        <v>#N/A</v>
      </c>
      <c r="G25" s="25" t="e">
        <f>VLOOKUP($X25,УЧАСТНИКИ!$A$2:$L$1099,11,FALSE)</f>
        <v>#N/A</v>
      </c>
      <c r="H25" s="26"/>
      <c r="I25" s="26"/>
      <c r="J25" s="26"/>
      <c r="K25" s="26"/>
      <c r="L25" s="26"/>
      <c r="M25" s="26"/>
      <c r="N25" s="106">
        <f t="shared" si="0"/>
        <v>0</v>
      </c>
      <c r="O25" s="106">
        <f t="shared" si="0"/>
        <v>0</v>
      </c>
      <c r="P25" s="106">
        <f t="shared" si="0"/>
        <v>0</v>
      </c>
      <c r="Q25" s="106">
        <f t="shared" si="0"/>
        <v>0</v>
      </c>
      <c r="R25" s="106">
        <f t="shared" si="0"/>
        <v>0</v>
      </c>
      <c r="S25" s="106">
        <f t="shared" si="0"/>
        <v>0</v>
      </c>
      <c r="T25" s="107">
        <f t="shared" si="1"/>
        <v>0</v>
      </c>
      <c r="U25" s="27" t="str">
        <f t="shared" si="2"/>
        <v>2юн</v>
      </c>
      <c r="V25" s="25" t="e">
        <f>VLOOKUP($X25,УЧАСТНИКИ!$A$2:$L$1099,9,FALSE)</f>
        <v>#N/A</v>
      </c>
      <c r="W25" s="23" t="e">
        <f>VLOOKUP($X25,УЧАСТНИКИ!$A$2:$L$1099,10,FALSE)</f>
        <v>#N/A</v>
      </c>
    </row>
    <row r="26" spans="1:23" ht="13.2" customHeight="1" x14ac:dyDescent="0.25">
      <c r="A26" s="35" t="s">
        <v>74</v>
      </c>
      <c r="B26" s="23" t="e">
        <f>VLOOKUP($X26,УЧАСТНИКИ!$A$2:$L$1099,3,FALSE)</f>
        <v>#N/A</v>
      </c>
      <c r="C26" s="24" t="e">
        <f>VLOOKUP($X26,УЧАСТНИКИ!$A$2:$L$1099,4,FALSE)</f>
        <v>#N/A</v>
      </c>
      <c r="D26" s="24" t="e">
        <f>VLOOKUP($X26,УЧАСТНИКИ!$A$2:$L$1099,8,FALSE)</f>
        <v>#N/A</v>
      </c>
      <c r="E26" s="23" t="e">
        <f>VLOOKUP($X26,УЧАСТНИКИ!$A$2:$L$1099,5,FALSE)</f>
        <v>#N/A</v>
      </c>
      <c r="F26" s="24" t="e">
        <f>VLOOKUP($R26,УЧАСТНИКИ!$A$2:$L$1099,7,FALSE)</f>
        <v>#N/A</v>
      </c>
      <c r="G26" s="25" t="e">
        <f>VLOOKUP($X26,УЧАСТНИКИ!$A$2:$L$1099,11,FALSE)</f>
        <v>#N/A</v>
      </c>
      <c r="H26" s="26"/>
      <c r="I26" s="26"/>
      <c r="J26" s="26"/>
      <c r="K26" s="26"/>
      <c r="L26" s="26"/>
      <c r="M26" s="26"/>
      <c r="N26" s="106">
        <f t="shared" si="0"/>
        <v>0</v>
      </c>
      <c r="O26" s="106">
        <f t="shared" si="0"/>
        <v>0</v>
      </c>
      <c r="P26" s="106">
        <f t="shared" si="0"/>
        <v>0</v>
      </c>
      <c r="Q26" s="106">
        <f t="shared" si="0"/>
        <v>0</v>
      </c>
      <c r="R26" s="106">
        <f t="shared" si="0"/>
        <v>0</v>
      </c>
      <c r="S26" s="106">
        <f t="shared" si="0"/>
        <v>0</v>
      </c>
      <c r="T26" s="107">
        <f t="shared" si="1"/>
        <v>0</v>
      </c>
      <c r="U26" s="27" t="str">
        <f t="shared" si="2"/>
        <v>2юн</v>
      </c>
      <c r="V26" s="25" t="e">
        <f>VLOOKUP($X26,УЧАСТНИКИ!$A$2:$L$1099,9,FALSE)</f>
        <v>#N/A</v>
      </c>
      <c r="W26" s="23" t="e">
        <f>VLOOKUP($X26,УЧАСТНИКИ!$A$2:$L$1099,10,FALSE)</f>
        <v>#N/A</v>
      </c>
    </row>
    <row r="27" spans="1:23" ht="13.2" customHeight="1" x14ac:dyDescent="0.25">
      <c r="A27" s="35" t="s">
        <v>73</v>
      </c>
      <c r="B27" s="23" t="e">
        <f>VLOOKUP($X27,УЧАСТНИКИ!$A$2:$L$1099,3,FALSE)</f>
        <v>#N/A</v>
      </c>
      <c r="C27" s="24" t="e">
        <f>VLOOKUP($X27,УЧАСТНИКИ!$A$2:$L$1099,4,FALSE)</f>
        <v>#N/A</v>
      </c>
      <c r="D27" s="24" t="e">
        <f>VLOOKUP($X27,УЧАСТНИКИ!$A$2:$L$1099,8,FALSE)</f>
        <v>#N/A</v>
      </c>
      <c r="E27" s="23" t="e">
        <f>VLOOKUP($X27,УЧАСТНИКИ!$A$2:$L$1099,5,FALSE)</f>
        <v>#N/A</v>
      </c>
      <c r="F27" s="24" t="e">
        <f>VLOOKUP($R27,УЧАСТНИКИ!$A$2:$L$1099,7,FALSE)</f>
        <v>#N/A</v>
      </c>
      <c r="G27" s="25" t="e">
        <f>VLOOKUP($X27,УЧАСТНИКИ!$A$2:$L$1099,11,FALSE)</f>
        <v>#N/A</v>
      </c>
      <c r="H27" s="26"/>
      <c r="I27" s="26"/>
      <c r="J27" s="26"/>
      <c r="K27" s="26"/>
      <c r="L27" s="26"/>
      <c r="M27" s="26"/>
      <c r="N27" s="106">
        <f t="shared" si="0"/>
        <v>0</v>
      </c>
      <c r="O27" s="106">
        <f t="shared" si="0"/>
        <v>0</v>
      </c>
      <c r="P27" s="106">
        <f t="shared" si="0"/>
        <v>0</v>
      </c>
      <c r="Q27" s="106">
        <f t="shared" si="0"/>
        <v>0</v>
      </c>
      <c r="R27" s="106">
        <f t="shared" si="0"/>
        <v>0</v>
      </c>
      <c r="S27" s="106">
        <f t="shared" si="0"/>
        <v>0</v>
      </c>
      <c r="T27" s="107">
        <f t="shared" si="1"/>
        <v>0</v>
      </c>
      <c r="U27" s="27" t="str">
        <f t="shared" si="2"/>
        <v>2юн</v>
      </c>
      <c r="V27" s="25" t="e">
        <f>VLOOKUP($X27,УЧАСТНИКИ!$A$2:$L$1099,9,FALSE)</f>
        <v>#N/A</v>
      </c>
      <c r="W27" s="23" t="e">
        <f>VLOOKUP($X27,УЧАСТНИКИ!$A$2:$L$1099,10,FALSE)</f>
        <v>#N/A</v>
      </c>
    </row>
    <row r="28" spans="1:23" ht="13.2" customHeight="1" x14ac:dyDescent="0.25">
      <c r="A28" s="35" t="s">
        <v>72</v>
      </c>
      <c r="B28" s="23" t="e">
        <f>VLOOKUP($X28,УЧАСТНИКИ!$A$2:$L$1099,3,FALSE)</f>
        <v>#N/A</v>
      </c>
      <c r="C28" s="24" t="e">
        <f>VLOOKUP($X28,УЧАСТНИКИ!$A$2:$L$1099,4,FALSE)</f>
        <v>#N/A</v>
      </c>
      <c r="D28" s="24" t="e">
        <f>VLOOKUP($X28,УЧАСТНИКИ!$A$2:$L$1099,8,FALSE)</f>
        <v>#N/A</v>
      </c>
      <c r="E28" s="23" t="e">
        <f>VLOOKUP($X28,УЧАСТНИКИ!$A$2:$L$1099,5,FALSE)</f>
        <v>#N/A</v>
      </c>
      <c r="F28" s="24" t="e">
        <f>VLOOKUP($R28,УЧАСТНИКИ!$A$2:$L$1099,7,FALSE)</f>
        <v>#N/A</v>
      </c>
      <c r="G28" s="25" t="e">
        <f>VLOOKUP($X28,УЧАСТНИКИ!$A$2:$L$1099,11,FALSE)</f>
        <v>#N/A</v>
      </c>
      <c r="H28" s="26"/>
      <c r="I28" s="26"/>
      <c r="J28" s="26"/>
      <c r="K28" s="26"/>
      <c r="L28" s="26"/>
      <c r="M28" s="26"/>
      <c r="N28" s="106">
        <f t="shared" si="0"/>
        <v>0</v>
      </c>
      <c r="O28" s="106">
        <f t="shared" si="0"/>
        <v>0</v>
      </c>
      <c r="P28" s="106">
        <f t="shared" si="0"/>
        <v>0</v>
      </c>
      <c r="Q28" s="106">
        <f t="shared" si="0"/>
        <v>0</v>
      </c>
      <c r="R28" s="106">
        <f t="shared" si="0"/>
        <v>0</v>
      </c>
      <c r="S28" s="106">
        <f t="shared" si="0"/>
        <v>0</v>
      </c>
      <c r="T28" s="107">
        <f t="shared" si="1"/>
        <v>0</v>
      </c>
      <c r="U28" s="27" t="str">
        <f t="shared" si="2"/>
        <v>2юн</v>
      </c>
      <c r="V28" s="25" t="e">
        <f>VLOOKUP($X28,УЧАСТНИКИ!$A$2:$L$1099,9,FALSE)</f>
        <v>#N/A</v>
      </c>
      <c r="W28" s="23" t="e">
        <f>VLOOKUP($X28,УЧАСТНИКИ!$A$2:$L$1099,10,FALSE)</f>
        <v>#N/A</v>
      </c>
    </row>
    <row r="29" spans="1:23" ht="13.2" customHeight="1" x14ac:dyDescent="0.25">
      <c r="A29" s="35" t="s">
        <v>79</v>
      </c>
      <c r="B29" s="23" t="e">
        <f>VLOOKUP($X29,УЧАСТНИКИ!$A$2:$L$1099,3,FALSE)</f>
        <v>#N/A</v>
      </c>
      <c r="C29" s="24" t="e">
        <f>VLOOKUP($X29,УЧАСТНИКИ!$A$2:$L$1099,4,FALSE)</f>
        <v>#N/A</v>
      </c>
      <c r="D29" s="24" t="e">
        <f>VLOOKUP($X29,УЧАСТНИКИ!$A$2:$L$1099,8,FALSE)</f>
        <v>#N/A</v>
      </c>
      <c r="E29" s="23" t="e">
        <f>VLOOKUP($X29,УЧАСТНИКИ!$A$2:$L$1099,5,FALSE)</f>
        <v>#N/A</v>
      </c>
      <c r="F29" s="24" t="e">
        <f>VLOOKUP($R29,УЧАСТНИКИ!$A$2:$L$1099,7,FALSE)</f>
        <v>#N/A</v>
      </c>
      <c r="G29" s="25" t="e">
        <f>VLOOKUP($X29,УЧАСТНИКИ!$A$2:$L$1099,11,FALSE)</f>
        <v>#N/A</v>
      </c>
      <c r="H29" s="26"/>
      <c r="I29" s="26"/>
      <c r="J29" s="26"/>
      <c r="K29" s="26"/>
      <c r="L29" s="26"/>
      <c r="M29" s="26"/>
      <c r="N29" s="106">
        <f t="shared" si="0"/>
        <v>0</v>
      </c>
      <c r="O29" s="106">
        <f t="shared" si="0"/>
        <v>0</v>
      </c>
      <c r="P29" s="106">
        <f t="shared" si="0"/>
        <v>0</v>
      </c>
      <c r="Q29" s="106">
        <f t="shared" si="0"/>
        <v>0</v>
      </c>
      <c r="R29" s="106">
        <f t="shared" si="0"/>
        <v>0</v>
      </c>
      <c r="S29" s="106">
        <f t="shared" si="0"/>
        <v>0</v>
      </c>
      <c r="T29" s="107">
        <f t="shared" si="1"/>
        <v>0</v>
      </c>
      <c r="U29" s="27" t="str">
        <f t="shared" si="2"/>
        <v>2юн</v>
      </c>
      <c r="V29" s="25" t="e">
        <f>VLOOKUP($X29,УЧАСТНИКИ!$A$2:$L$1099,9,FALSE)</f>
        <v>#N/A</v>
      </c>
      <c r="W29" s="23" t="e">
        <f>VLOOKUP($X29,УЧАСТНИКИ!$A$2:$L$1099,10,FALSE)</f>
        <v>#N/A</v>
      </c>
    </row>
    <row r="30" spans="1:23" ht="13.2" customHeight="1" x14ac:dyDescent="0.25">
      <c r="A30" s="35" t="s">
        <v>80</v>
      </c>
      <c r="B30" s="23" t="e">
        <f>VLOOKUP($X30,УЧАСТНИКИ!$A$2:$L$1099,3,FALSE)</f>
        <v>#N/A</v>
      </c>
      <c r="C30" s="24" t="e">
        <f>VLOOKUP($X30,УЧАСТНИКИ!$A$2:$L$1099,4,FALSE)</f>
        <v>#N/A</v>
      </c>
      <c r="D30" s="24" t="e">
        <f>VLOOKUP($X30,УЧАСТНИКИ!$A$2:$L$1099,8,FALSE)</f>
        <v>#N/A</v>
      </c>
      <c r="E30" s="23" t="e">
        <f>VLOOKUP($X30,УЧАСТНИКИ!$A$2:$L$1099,5,FALSE)</f>
        <v>#N/A</v>
      </c>
      <c r="F30" s="24" t="e">
        <f>VLOOKUP($R30,УЧАСТНИКИ!$A$2:$L$1099,7,FALSE)</f>
        <v>#N/A</v>
      </c>
      <c r="G30" s="25" t="e">
        <f>VLOOKUP($X30,УЧАСТНИКИ!$A$2:$L$1099,11,FALSE)</f>
        <v>#N/A</v>
      </c>
      <c r="H30" s="26"/>
      <c r="I30" s="26"/>
      <c r="J30" s="26"/>
      <c r="K30" s="26"/>
      <c r="L30" s="26"/>
      <c r="M30" s="26"/>
      <c r="N30" s="106">
        <f t="shared" ref="N30:S52" si="3">H30/100</f>
        <v>0</v>
      </c>
      <c r="O30" s="106">
        <f t="shared" si="3"/>
        <v>0</v>
      </c>
      <c r="P30" s="106">
        <f t="shared" si="3"/>
        <v>0</v>
      </c>
      <c r="Q30" s="106">
        <f t="shared" si="3"/>
        <v>0</v>
      </c>
      <c r="R30" s="106">
        <f t="shared" si="3"/>
        <v>0</v>
      </c>
      <c r="S30" s="106">
        <f t="shared" si="3"/>
        <v>0</v>
      </c>
      <c r="T30" s="107">
        <f t="shared" si="1"/>
        <v>0</v>
      </c>
      <c r="U30" s="27" t="str">
        <f t="shared" si="2"/>
        <v>2юн</v>
      </c>
      <c r="V30" s="25" t="e">
        <f>VLOOKUP($X30,УЧАСТНИКИ!$A$2:$L$1099,9,FALSE)</f>
        <v>#N/A</v>
      </c>
      <c r="W30" s="23" t="e">
        <f>VLOOKUP($X30,УЧАСТНИКИ!$A$2:$L$1099,10,FALSE)</f>
        <v>#N/A</v>
      </c>
    </row>
    <row r="31" spans="1:23" ht="13.2" customHeight="1" x14ac:dyDescent="0.25">
      <c r="A31" s="35" t="s">
        <v>81</v>
      </c>
      <c r="B31" s="23" t="e">
        <f>VLOOKUP($X31,УЧАСТНИКИ!$A$2:$L$1099,3,FALSE)</f>
        <v>#N/A</v>
      </c>
      <c r="C31" s="24" t="e">
        <f>VLOOKUP($X31,УЧАСТНИКИ!$A$2:$L$1099,4,FALSE)</f>
        <v>#N/A</v>
      </c>
      <c r="D31" s="24" t="e">
        <f>VLOOKUP($X31,УЧАСТНИКИ!$A$2:$L$1099,8,FALSE)</f>
        <v>#N/A</v>
      </c>
      <c r="E31" s="23" t="e">
        <f>VLOOKUP($X31,УЧАСТНИКИ!$A$2:$L$1099,5,FALSE)</f>
        <v>#N/A</v>
      </c>
      <c r="F31" s="24" t="e">
        <f>VLOOKUP($R31,УЧАСТНИКИ!$A$2:$L$1099,7,FALSE)</f>
        <v>#N/A</v>
      </c>
      <c r="G31" s="25" t="e">
        <f>VLOOKUP($X31,УЧАСТНИКИ!$A$2:$L$1099,11,FALSE)</f>
        <v>#N/A</v>
      </c>
      <c r="H31" s="26"/>
      <c r="I31" s="26"/>
      <c r="J31" s="26"/>
      <c r="K31" s="26"/>
      <c r="L31" s="26"/>
      <c r="M31" s="26"/>
      <c r="N31" s="106">
        <f t="shared" si="3"/>
        <v>0</v>
      </c>
      <c r="O31" s="106">
        <f t="shared" si="3"/>
        <v>0</v>
      </c>
      <c r="P31" s="106">
        <f t="shared" si="3"/>
        <v>0</v>
      </c>
      <c r="Q31" s="106">
        <f t="shared" si="3"/>
        <v>0</v>
      </c>
      <c r="R31" s="106">
        <f t="shared" si="3"/>
        <v>0</v>
      </c>
      <c r="S31" s="106">
        <f t="shared" si="3"/>
        <v>0</v>
      </c>
      <c r="T31" s="107">
        <f t="shared" si="1"/>
        <v>0</v>
      </c>
      <c r="U31" s="27" t="str">
        <f t="shared" si="2"/>
        <v>2юн</v>
      </c>
      <c r="V31" s="25" t="e">
        <f>VLOOKUP($X31,УЧАСТНИКИ!$A$2:$L$1099,9,FALSE)</f>
        <v>#N/A</v>
      </c>
      <c r="W31" s="23" t="e">
        <f>VLOOKUP($X31,УЧАСТНИКИ!$A$2:$L$1099,10,FALSE)</f>
        <v>#N/A</v>
      </c>
    </row>
    <row r="32" spans="1:23" ht="13.2" customHeight="1" x14ac:dyDescent="0.25">
      <c r="A32" s="35" t="s">
        <v>82</v>
      </c>
      <c r="B32" s="23" t="e">
        <f>VLOOKUP($X32,УЧАСТНИКИ!$A$2:$L$1099,3,FALSE)</f>
        <v>#N/A</v>
      </c>
      <c r="C32" s="24" t="e">
        <f>VLOOKUP($X32,УЧАСТНИКИ!$A$2:$L$1099,4,FALSE)</f>
        <v>#N/A</v>
      </c>
      <c r="D32" s="24" t="e">
        <f>VLOOKUP($X32,УЧАСТНИКИ!$A$2:$L$1099,8,FALSE)</f>
        <v>#N/A</v>
      </c>
      <c r="E32" s="23" t="e">
        <f>VLOOKUP($X32,УЧАСТНИКИ!$A$2:$L$1099,5,FALSE)</f>
        <v>#N/A</v>
      </c>
      <c r="F32" s="24" t="e">
        <f>VLOOKUP($R32,УЧАСТНИКИ!$A$2:$L$1099,7,FALSE)</f>
        <v>#N/A</v>
      </c>
      <c r="G32" s="25" t="e">
        <f>VLOOKUP($X32,УЧАСТНИКИ!$A$2:$L$1099,11,FALSE)</f>
        <v>#N/A</v>
      </c>
      <c r="H32" s="26"/>
      <c r="I32" s="26"/>
      <c r="J32" s="26"/>
      <c r="K32" s="26"/>
      <c r="L32" s="26"/>
      <c r="M32" s="26"/>
      <c r="N32" s="106">
        <f t="shared" si="3"/>
        <v>0</v>
      </c>
      <c r="O32" s="106">
        <f t="shared" si="3"/>
        <v>0</v>
      </c>
      <c r="P32" s="106">
        <f t="shared" si="3"/>
        <v>0</v>
      </c>
      <c r="Q32" s="106">
        <f t="shared" si="3"/>
        <v>0</v>
      </c>
      <c r="R32" s="106">
        <f t="shared" si="3"/>
        <v>0</v>
      </c>
      <c r="S32" s="106">
        <f t="shared" si="3"/>
        <v>0</v>
      </c>
      <c r="T32" s="107">
        <f t="shared" si="1"/>
        <v>0</v>
      </c>
      <c r="U32" s="27" t="str">
        <f t="shared" si="2"/>
        <v>2юн</v>
      </c>
      <c r="V32" s="25" t="e">
        <f>VLOOKUP($X32,УЧАСТНИКИ!$A$2:$L$1099,9,FALSE)</f>
        <v>#N/A</v>
      </c>
      <c r="W32" s="23" t="e">
        <f>VLOOKUP($X32,УЧАСТНИКИ!$A$2:$L$1099,10,FALSE)</f>
        <v>#N/A</v>
      </c>
    </row>
    <row r="33" spans="1:42" ht="13.2" customHeight="1" x14ac:dyDescent="0.25">
      <c r="A33" s="35" t="s">
        <v>83</v>
      </c>
      <c r="B33" s="23" t="e">
        <f>VLOOKUP($X33,УЧАСТНИКИ!$A$2:$L$1099,3,FALSE)</f>
        <v>#N/A</v>
      </c>
      <c r="C33" s="24" t="e">
        <f>VLOOKUP($X33,УЧАСТНИКИ!$A$2:$L$1099,4,FALSE)</f>
        <v>#N/A</v>
      </c>
      <c r="D33" s="24" t="e">
        <f>VLOOKUP($X33,УЧАСТНИКИ!$A$2:$L$1099,8,FALSE)</f>
        <v>#N/A</v>
      </c>
      <c r="E33" s="23" t="e">
        <f>VLOOKUP($X33,УЧАСТНИКИ!$A$2:$L$1099,5,FALSE)</f>
        <v>#N/A</v>
      </c>
      <c r="F33" s="24" t="e">
        <f>VLOOKUP($R33,УЧАСТНИКИ!$A$2:$L$1099,7,FALSE)</f>
        <v>#N/A</v>
      </c>
      <c r="G33" s="25" t="e">
        <f>VLOOKUP($X33,УЧАСТНИКИ!$A$2:$L$1099,11,FALSE)</f>
        <v>#N/A</v>
      </c>
      <c r="H33" s="26"/>
      <c r="I33" s="26"/>
      <c r="J33" s="26"/>
      <c r="K33" s="26"/>
      <c r="L33" s="26"/>
      <c r="M33" s="26"/>
      <c r="N33" s="106">
        <f t="shared" si="3"/>
        <v>0</v>
      </c>
      <c r="O33" s="106">
        <f t="shared" si="3"/>
        <v>0</v>
      </c>
      <c r="P33" s="106">
        <f t="shared" si="3"/>
        <v>0</v>
      </c>
      <c r="Q33" s="106">
        <f t="shared" si="3"/>
        <v>0</v>
      </c>
      <c r="R33" s="106">
        <f t="shared" si="3"/>
        <v>0</v>
      </c>
      <c r="S33" s="106">
        <f t="shared" si="3"/>
        <v>0</v>
      </c>
      <c r="T33" s="107">
        <f t="shared" si="1"/>
        <v>0</v>
      </c>
      <c r="U33" s="27" t="str">
        <f t="shared" si="2"/>
        <v>2юн</v>
      </c>
      <c r="V33" s="25" t="e">
        <f>VLOOKUP($X33,УЧАСТНИКИ!$A$2:$L$1099,9,FALSE)</f>
        <v>#N/A</v>
      </c>
      <c r="W33" s="23" t="e">
        <f>VLOOKUP($X33,УЧАСТНИКИ!$A$2:$L$1099,10,FALSE)</f>
        <v>#N/A</v>
      </c>
    </row>
    <row r="34" spans="1:42" ht="13.2" customHeight="1" x14ac:dyDescent="0.25">
      <c r="A34" s="35" t="s">
        <v>84</v>
      </c>
      <c r="B34" s="23" t="e">
        <f>VLOOKUP($X34,УЧАСТНИКИ!$A$2:$L$1099,3,FALSE)</f>
        <v>#N/A</v>
      </c>
      <c r="C34" s="24" t="e">
        <f>VLOOKUP($X34,УЧАСТНИКИ!$A$2:$L$1099,4,FALSE)</f>
        <v>#N/A</v>
      </c>
      <c r="D34" s="24" t="e">
        <f>VLOOKUP($X34,УЧАСТНИКИ!$A$2:$L$1099,8,FALSE)</f>
        <v>#N/A</v>
      </c>
      <c r="E34" s="23" t="e">
        <f>VLOOKUP($X34,УЧАСТНИКИ!$A$2:$L$1099,5,FALSE)</f>
        <v>#N/A</v>
      </c>
      <c r="F34" s="24" t="e">
        <f>VLOOKUP($R34,УЧАСТНИКИ!$A$2:$L$1099,7,FALSE)</f>
        <v>#N/A</v>
      </c>
      <c r="G34" s="25" t="e">
        <f>VLOOKUP($X34,УЧАСТНИКИ!$A$2:$L$1099,11,FALSE)</f>
        <v>#N/A</v>
      </c>
      <c r="H34" s="26"/>
      <c r="I34" s="26"/>
      <c r="J34" s="26"/>
      <c r="K34" s="26"/>
      <c r="L34" s="26"/>
      <c r="M34" s="26"/>
      <c r="N34" s="106">
        <f t="shared" si="3"/>
        <v>0</v>
      </c>
      <c r="O34" s="106">
        <f t="shared" si="3"/>
        <v>0</v>
      </c>
      <c r="P34" s="106">
        <f t="shared" si="3"/>
        <v>0</v>
      </c>
      <c r="Q34" s="106">
        <f t="shared" si="3"/>
        <v>0</v>
      </c>
      <c r="R34" s="106">
        <f t="shared" si="3"/>
        <v>0</v>
      </c>
      <c r="S34" s="106">
        <f t="shared" si="3"/>
        <v>0</v>
      </c>
      <c r="T34" s="107">
        <f t="shared" si="1"/>
        <v>0</v>
      </c>
      <c r="U34" s="27" t="str">
        <f t="shared" si="2"/>
        <v>2юн</v>
      </c>
      <c r="V34" s="25" t="e">
        <f>VLOOKUP($X34,УЧАСТНИКИ!$A$2:$L$1099,9,FALSE)</f>
        <v>#N/A</v>
      </c>
      <c r="W34" s="23" t="e">
        <f>VLOOKUP($X34,УЧАСТНИКИ!$A$2:$L$1099,10,FALSE)</f>
        <v>#N/A</v>
      </c>
    </row>
    <row r="35" spans="1:42" ht="13.2" customHeight="1" x14ac:dyDescent="0.25">
      <c r="A35" s="35" t="s">
        <v>28</v>
      </c>
      <c r="B35" s="23" t="e">
        <f>VLOOKUP($X35,УЧАСТНИКИ!$A$2:$L$1099,3,FALSE)</f>
        <v>#N/A</v>
      </c>
      <c r="C35" s="24" t="e">
        <f>VLOOKUP($X35,УЧАСТНИКИ!$A$2:$L$1099,4,FALSE)</f>
        <v>#N/A</v>
      </c>
      <c r="D35" s="24" t="e">
        <f>VLOOKUP($X35,УЧАСТНИКИ!$A$2:$L$1099,8,FALSE)</f>
        <v>#N/A</v>
      </c>
      <c r="E35" s="23" t="e">
        <f>VLOOKUP($X35,УЧАСТНИКИ!$A$2:$L$1099,5,FALSE)</f>
        <v>#N/A</v>
      </c>
      <c r="F35" s="24" t="e">
        <f>VLOOKUP($R35,УЧАСТНИКИ!$A$2:$L$1099,7,FALSE)</f>
        <v>#N/A</v>
      </c>
      <c r="G35" s="25" t="e">
        <f>VLOOKUP($X35,УЧАСТНИКИ!$A$2:$L$1099,11,FALSE)</f>
        <v>#N/A</v>
      </c>
      <c r="H35" s="26"/>
      <c r="I35" s="26"/>
      <c r="J35" s="26"/>
      <c r="K35" s="26"/>
      <c r="L35" s="26"/>
      <c r="M35" s="26"/>
      <c r="N35" s="106">
        <f t="shared" si="3"/>
        <v>0</v>
      </c>
      <c r="O35" s="106">
        <f t="shared" si="3"/>
        <v>0</v>
      </c>
      <c r="P35" s="106">
        <f t="shared" si="3"/>
        <v>0</v>
      </c>
      <c r="Q35" s="106">
        <f t="shared" si="3"/>
        <v>0</v>
      </c>
      <c r="R35" s="106">
        <f t="shared" si="3"/>
        <v>0</v>
      </c>
      <c r="S35" s="106">
        <f t="shared" si="3"/>
        <v>0</v>
      </c>
      <c r="T35" s="107">
        <f t="shared" si="1"/>
        <v>0</v>
      </c>
      <c r="U35" s="27" t="str">
        <f t="shared" si="2"/>
        <v>2юн</v>
      </c>
      <c r="V35" s="25" t="e">
        <f>VLOOKUP($X35,УЧАСТНИКИ!$A$2:$L$1099,9,FALSE)</f>
        <v>#N/A</v>
      </c>
      <c r="W35" s="23" t="e">
        <f>VLOOKUP($X35,УЧАСТНИКИ!$A$2:$L$1099,10,FALSE)</f>
        <v>#N/A</v>
      </c>
    </row>
    <row r="36" spans="1:42" ht="13.2" customHeight="1" x14ac:dyDescent="0.25">
      <c r="A36" s="35" t="s">
        <v>122</v>
      </c>
      <c r="B36" s="23" t="e">
        <f>VLOOKUP($X36,УЧАСТНИКИ!$A$2:$L$1099,3,FALSE)</f>
        <v>#N/A</v>
      </c>
      <c r="C36" s="24" t="e">
        <f>VLOOKUP($X36,УЧАСТНИКИ!$A$2:$L$1099,4,FALSE)</f>
        <v>#N/A</v>
      </c>
      <c r="D36" s="24" t="e">
        <f>VLOOKUP($X36,УЧАСТНИКИ!$A$2:$L$1099,8,FALSE)</f>
        <v>#N/A</v>
      </c>
      <c r="E36" s="23" t="e">
        <f>VLOOKUP($X36,УЧАСТНИКИ!$A$2:$L$1099,5,FALSE)</f>
        <v>#N/A</v>
      </c>
      <c r="F36" s="24" t="e">
        <f>VLOOKUP($R36,УЧАСТНИКИ!$A$2:$L$1099,7,FALSE)</f>
        <v>#N/A</v>
      </c>
      <c r="G36" s="25" t="e">
        <f>VLOOKUP($X36,УЧАСТНИКИ!$A$2:$L$1099,11,FALSE)</f>
        <v>#N/A</v>
      </c>
      <c r="H36" s="26"/>
      <c r="I36" s="26"/>
      <c r="J36" s="26"/>
      <c r="K36" s="26"/>
      <c r="L36" s="26"/>
      <c r="M36" s="26"/>
      <c r="N36" s="106">
        <f t="shared" si="3"/>
        <v>0</v>
      </c>
      <c r="O36" s="106">
        <f t="shared" si="3"/>
        <v>0</v>
      </c>
      <c r="P36" s="106">
        <f t="shared" si="3"/>
        <v>0</v>
      </c>
      <c r="Q36" s="106">
        <f t="shared" si="3"/>
        <v>0</v>
      </c>
      <c r="R36" s="106">
        <f t="shared" si="3"/>
        <v>0</v>
      </c>
      <c r="S36" s="106">
        <f t="shared" si="3"/>
        <v>0</v>
      </c>
      <c r="T36" s="107">
        <f t="shared" si="1"/>
        <v>0</v>
      </c>
      <c r="U36" s="27" t="str">
        <f t="shared" si="2"/>
        <v>2юн</v>
      </c>
      <c r="V36" s="25" t="e">
        <f>VLOOKUP($X36,УЧАСТНИКИ!$A$2:$L$1099,9,FALSE)</f>
        <v>#N/A</v>
      </c>
      <c r="W36" s="23" t="e">
        <f>VLOOKUP($X36,УЧАСТНИКИ!$A$2:$L$1099,10,FALSE)</f>
        <v>#N/A</v>
      </c>
    </row>
    <row r="37" spans="1:42" ht="13.2" customHeight="1" x14ac:dyDescent="0.25">
      <c r="A37" s="35" t="s">
        <v>123</v>
      </c>
      <c r="B37" s="23" t="e">
        <f>VLOOKUP($X37,УЧАСТНИКИ!$A$2:$L$1099,3,FALSE)</f>
        <v>#N/A</v>
      </c>
      <c r="C37" s="24" t="e">
        <f>VLOOKUP($X37,УЧАСТНИКИ!$A$2:$L$1099,4,FALSE)</f>
        <v>#N/A</v>
      </c>
      <c r="D37" s="24" t="e">
        <f>VLOOKUP($X37,УЧАСТНИКИ!$A$2:$L$1099,8,FALSE)</f>
        <v>#N/A</v>
      </c>
      <c r="E37" s="23" t="e">
        <f>VLOOKUP($X37,УЧАСТНИКИ!$A$2:$L$1099,5,FALSE)</f>
        <v>#N/A</v>
      </c>
      <c r="F37" s="24" t="e">
        <f>VLOOKUP($R37,УЧАСТНИКИ!$A$2:$L$1099,7,FALSE)</f>
        <v>#N/A</v>
      </c>
      <c r="G37" s="25" t="e">
        <f>VLOOKUP($X37,УЧАСТНИКИ!$A$2:$L$1099,11,FALSE)</f>
        <v>#N/A</v>
      </c>
      <c r="H37" s="26"/>
      <c r="I37" s="26"/>
      <c r="J37" s="26"/>
      <c r="K37" s="26"/>
      <c r="L37" s="26"/>
      <c r="M37" s="26"/>
      <c r="N37" s="106">
        <f t="shared" si="3"/>
        <v>0</v>
      </c>
      <c r="O37" s="106">
        <f t="shared" si="3"/>
        <v>0</v>
      </c>
      <c r="P37" s="106">
        <f t="shared" si="3"/>
        <v>0</v>
      </c>
      <c r="Q37" s="106">
        <f t="shared" si="3"/>
        <v>0</v>
      </c>
      <c r="R37" s="106">
        <f t="shared" si="3"/>
        <v>0</v>
      </c>
      <c r="S37" s="106">
        <f t="shared" si="3"/>
        <v>0</v>
      </c>
      <c r="T37" s="107">
        <f t="shared" si="1"/>
        <v>0</v>
      </c>
      <c r="U37" s="27" t="str">
        <f t="shared" si="2"/>
        <v>2юн</v>
      </c>
      <c r="V37" s="25" t="e">
        <f>VLOOKUP($X37,УЧАСТНИКИ!$A$2:$L$1099,9,FALSE)</f>
        <v>#N/A</v>
      </c>
      <c r="W37" s="23" t="e">
        <f>VLOOKUP($X37,УЧАСТНИКИ!$A$2:$L$1099,10,FALSE)</f>
        <v>#N/A</v>
      </c>
      <c r="X37" s="28"/>
      <c r="Y37" s="28"/>
      <c r="Z37" s="28"/>
      <c r="AA37" s="126"/>
      <c r="AB37" s="126"/>
      <c r="AC37" s="360"/>
      <c r="AD37" s="360"/>
      <c r="AE37" s="360"/>
      <c r="AF37" s="126"/>
      <c r="AG37" s="28"/>
      <c r="AH37" s="28"/>
      <c r="AI37" s="28"/>
      <c r="AJ37" s="28"/>
      <c r="AK37" s="28"/>
      <c r="AL37" s="28"/>
      <c r="AM37" s="28"/>
      <c r="AN37" s="28"/>
      <c r="AO37" s="28"/>
      <c r="AP37" s="28"/>
    </row>
    <row r="38" spans="1:42" s="109" customFormat="1" ht="13.2" customHeight="1" x14ac:dyDescent="0.25">
      <c r="A38" s="35" t="s">
        <v>124</v>
      </c>
      <c r="B38" s="23" t="e">
        <f>VLOOKUP($X38,УЧАСТНИКИ!$A$2:$L$1099,3,FALSE)</f>
        <v>#N/A</v>
      </c>
      <c r="C38" s="24" t="e">
        <f>VLOOKUP($X38,УЧАСТНИКИ!$A$2:$L$1099,4,FALSE)</f>
        <v>#N/A</v>
      </c>
      <c r="D38" s="24" t="e">
        <f>VLOOKUP($X38,УЧАСТНИКИ!$A$2:$L$1099,8,FALSE)</f>
        <v>#N/A</v>
      </c>
      <c r="E38" s="23" t="e">
        <f>VLOOKUP($X38,УЧАСТНИКИ!$A$2:$L$1099,5,FALSE)</f>
        <v>#N/A</v>
      </c>
      <c r="F38" s="24" t="e">
        <f>VLOOKUP($R38,УЧАСТНИКИ!$A$2:$L$1099,7,FALSE)</f>
        <v>#N/A</v>
      </c>
      <c r="G38" s="25" t="e">
        <f>VLOOKUP($X38,УЧАСТНИКИ!$A$2:$L$1099,11,FALSE)</f>
        <v>#N/A</v>
      </c>
      <c r="H38" s="26"/>
      <c r="I38" s="26"/>
      <c r="J38" s="26"/>
      <c r="K38" s="26"/>
      <c r="L38" s="26"/>
      <c r="M38" s="26"/>
      <c r="N38" s="106">
        <f t="shared" si="3"/>
        <v>0</v>
      </c>
      <c r="O38" s="106">
        <f t="shared" si="3"/>
        <v>0</v>
      </c>
      <c r="P38" s="106">
        <f t="shared" si="3"/>
        <v>0</v>
      </c>
      <c r="Q38" s="106">
        <f t="shared" si="3"/>
        <v>0</v>
      </c>
      <c r="R38" s="106">
        <f t="shared" si="3"/>
        <v>0</v>
      </c>
      <c r="S38" s="106">
        <f t="shared" si="3"/>
        <v>0</v>
      </c>
      <c r="T38" s="107">
        <f t="shared" si="1"/>
        <v>0</v>
      </c>
      <c r="U38" s="27" t="str">
        <f t="shared" si="2"/>
        <v>2юн</v>
      </c>
      <c r="V38" s="25" t="e">
        <f>VLOOKUP($X38,УЧАСТНИКИ!$A$2:$L$1099,9,FALSE)</f>
        <v>#N/A</v>
      </c>
      <c r="W38" s="23" t="e">
        <f>VLOOKUP($X38,УЧАСТНИКИ!$A$2:$L$1099,10,FALSE)</f>
        <v>#N/A</v>
      </c>
      <c r="Y38" s="111"/>
      <c r="Z38" s="110"/>
      <c r="AA38" s="111"/>
      <c r="AB38" s="111"/>
      <c r="AC38" s="111"/>
      <c r="AD38" s="111"/>
      <c r="AE38" s="111"/>
      <c r="AF38" s="111"/>
      <c r="AG38" s="111"/>
      <c r="AH38" s="112"/>
      <c r="AI38" s="111"/>
      <c r="AJ38" s="111"/>
      <c r="AK38" s="113"/>
    </row>
    <row r="39" spans="1:42" s="109" customFormat="1" ht="13.2" customHeight="1" x14ac:dyDescent="0.25">
      <c r="A39" s="35" t="s">
        <v>125</v>
      </c>
      <c r="B39" s="23" t="e">
        <f>VLOOKUP($X39,УЧАСТНИКИ!$A$2:$L$1099,3,FALSE)</f>
        <v>#N/A</v>
      </c>
      <c r="C39" s="24" t="e">
        <f>VLOOKUP($X39,УЧАСТНИКИ!$A$2:$L$1099,4,FALSE)</f>
        <v>#N/A</v>
      </c>
      <c r="D39" s="24" t="e">
        <f>VLOOKUP($X39,УЧАСТНИКИ!$A$2:$L$1099,8,FALSE)</f>
        <v>#N/A</v>
      </c>
      <c r="E39" s="23" t="e">
        <f>VLOOKUP($X39,УЧАСТНИКИ!$A$2:$L$1099,5,FALSE)</f>
        <v>#N/A</v>
      </c>
      <c r="F39" s="24" t="e">
        <f>VLOOKUP($R39,УЧАСТНИКИ!$A$2:$L$1099,7,FALSE)</f>
        <v>#N/A</v>
      </c>
      <c r="G39" s="25" t="e">
        <f>VLOOKUP($X39,УЧАСТНИКИ!$A$2:$L$1099,11,FALSE)</f>
        <v>#N/A</v>
      </c>
      <c r="H39" s="26"/>
      <c r="I39" s="26"/>
      <c r="J39" s="26"/>
      <c r="K39" s="26"/>
      <c r="L39" s="26"/>
      <c r="M39" s="26"/>
      <c r="N39" s="106">
        <f t="shared" si="3"/>
        <v>0</v>
      </c>
      <c r="O39" s="106">
        <f t="shared" si="3"/>
        <v>0</v>
      </c>
      <c r="P39" s="106">
        <f t="shared" si="3"/>
        <v>0</v>
      </c>
      <c r="Q39" s="106">
        <f t="shared" si="3"/>
        <v>0</v>
      </c>
      <c r="R39" s="106">
        <f t="shared" si="3"/>
        <v>0</v>
      </c>
      <c r="S39" s="106">
        <f t="shared" si="3"/>
        <v>0</v>
      </c>
      <c r="T39" s="107">
        <f t="shared" si="1"/>
        <v>0</v>
      </c>
      <c r="U39" s="27" t="str">
        <f t="shared" si="2"/>
        <v>2юн</v>
      </c>
      <c r="V39" s="25" t="e">
        <f>VLOOKUP($X39,УЧАСТНИКИ!$A$2:$L$1099,9,FALSE)</f>
        <v>#N/A</v>
      </c>
      <c r="W39" s="23" t="e">
        <f>VLOOKUP($X39,УЧАСТНИКИ!$A$2:$L$1099,10,FALSE)</f>
        <v>#N/A</v>
      </c>
      <c r="X39" s="114"/>
      <c r="Y39" s="111"/>
      <c r="Z39" s="110"/>
      <c r="AA39" s="111"/>
      <c r="AB39" s="111"/>
      <c r="AC39" s="111"/>
      <c r="AD39" s="111"/>
      <c r="AE39" s="111"/>
      <c r="AF39" s="111"/>
      <c r="AG39" s="111"/>
      <c r="AH39" s="112"/>
      <c r="AI39" s="111"/>
      <c r="AJ39" s="111"/>
      <c r="AK39" s="113"/>
    </row>
    <row r="40" spans="1:42" s="109" customFormat="1" ht="13.2" customHeight="1" x14ac:dyDescent="0.25">
      <c r="A40" s="35" t="s">
        <v>126</v>
      </c>
      <c r="B40" s="23" t="e">
        <f>VLOOKUP($X40,УЧАСТНИКИ!$A$2:$L$1099,3,FALSE)</f>
        <v>#N/A</v>
      </c>
      <c r="C40" s="24" t="e">
        <f>VLOOKUP($X40,УЧАСТНИКИ!$A$2:$L$1099,4,FALSE)</f>
        <v>#N/A</v>
      </c>
      <c r="D40" s="24" t="e">
        <f>VLOOKUP($X40,УЧАСТНИКИ!$A$2:$L$1099,8,FALSE)</f>
        <v>#N/A</v>
      </c>
      <c r="E40" s="23" t="e">
        <f>VLOOKUP($X40,УЧАСТНИКИ!$A$2:$L$1099,5,FALSE)</f>
        <v>#N/A</v>
      </c>
      <c r="F40" s="24" t="e">
        <f>VLOOKUP($R40,УЧАСТНИКИ!$A$2:$L$1099,7,FALSE)</f>
        <v>#N/A</v>
      </c>
      <c r="G40" s="25" t="e">
        <f>VLOOKUP($X40,УЧАСТНИКИ!$A$2:$L$1099,11,FALSE)</f>
        <v>#N/A</v>
      </c>
      <c r="H40" s="26"/>
      <c r="I40" s="26"/>
      <c r="J40" s="26"/>
      <c r="K40" s="26"/>
      <c r="L40" s="26"/>
      <c r="M40" s="26"/>
      <c r="N40" s="106">
        <f t="shared" si="3"/>
        <v>0</v>
      </c>
      <c r="O40" s="106">
        <f t="shared" si="3"/>
        <v>0</v>
      </c>
      <c r="P40" s="106">
        <f t="shared" si="3"/>
        <v>0</v>
      </c>
      <c r="Q40" s="106">
        <f t="shared" si="3"/>
        <v>0</v>
      </c>
      <c r="R40" s="106">
        <f t="shared" si="3"/>
        <v>0</v>
      </c>
      <c r="S40" s="106">
        <f t="shared" si="3"/>
        <v>0</v>
      </c>
      <c r="T40" s="107">
        <f t="shared" si="1"/>
        <v>0</v>
      </c>
      <c r="U40" s="27" t="str">
        <f t="shared" si="2"/>
        <v>2юн</v>
      </c>
      <c r="V40" s="25" t="e">
        <f>VLOOKUP($X40,УЧАСТНИКИ!$A$2:$L$1099,9,FALSE)</f>
        <v>#N/A</v>
      </c>
      <c r="W40" s="23" t="e">
        <f>VLOOKUP($X40,УЧАСТНИКИ!$A$2:$L$1099,10,FALSE)</f>
        <v>#N/A</v>
      </c>
      <c r="Y40" s="111"/>
      <c r="Z40" s="110"/>
      <c r="AA40" s="111"/>
      <c r="AB40" s="111"/>
      <c r="AC40" s="111"/>
      <c r="AD40" s="111"/>
      <c r="AE40" s="111"/>
      <c r="AF40" s="111"/>
      <c r="AG40" s="111"/>
      <c r="AH40" s="112"/>
      <c r="AI40" s="111"/>
      <c r="AJ40" s="111"/>
      <c r="AK40" s="113"/>
    </row>
    <row r="41" spans="1:42" s="109" customFormat="1" ht="13.2" customHeight="1" x14ac:dyDescent="0.25">
      <c r="A41" s="35" t="s">
        <v>127</v>
      </c>
      <c r="B41" s="23" t="e">
        <f>VLOOKUP($X41,УЧАСТНИКИ!$A$2:$L$1099,3,FALSE)</f>
        <v>#N/A</v>
      </c>
      <c r="C41" s="24" t="e">
        <f>VLOOKUP($X41,УЧАСТНИКИ!$A$2:$L$1099,4,FALSE)</f>
        <v>#N/A</v>
      </c>
      <c r="D41" s="24" t="e">
        <f>VLOOKUP($X41,УЧАСТНИКИ!$A$2:$L$1099,8,FALSE)</f>
        <v>#N/A</v>
      </c>
      <c r="E41" s="23" t="e">
        <f>VLOOKUP($X41,УЧАСТНИКИ!$A$2:$L$1099,5,FALSE)</f>
        <v>#N/A</v>
      </c>
      <c r="F41" s="24" t="e">
        <f>VLOOKUP($R41,УЧАСТНИКИ!$A$2:$L$1099,7,FALSE)</f>
        <v>#N/A</v>
      </c>
      <c r="G41" s="25" t="e">
        <f>VLOOKUP($X41,УЧАСТНИКИ!$A$2:$L$1099,11,FALSE)</f>
        <v>#N/A</v>
      </c>
      <c r="H41" s="26"/>
      <c r="I41" s="26"/>
      <c r="J41" s="26"/>
      <c r="K41" s="26"/>
      <c r="L41" s="26"/>
      <c r="M41" s="26"/>
      <c r="N41" s="106">
        <f t="shared" si="3"/>
        <v>0</v>
      </c>
      <c r="O41" s="106">
        <f t="shared" si="3"/>
        <v>0</v>
      </c>
      <c r="P41" s="106">
        <f t="shared" si="3"/>
        <v>0</v>
      </c>
      <c r="Q41" s="106">
        <f t="shared" si="3"/>
        <v>0</v>
      </c>
      <c r="R41" s="106">
        <f t="shared" si="3"/>
        <v>0</v>
      </c>
      <c r="S41" s="106">
        <f t="shared" si="3"/>
        <v>0</v>
      </c>
      <c r="T41" s="107">
        <f t="shared" si="1"/>
        <v>0</v>
      </c>
      <c r="U41" s="27" t="str">
        <f t="shared" si="2"/>
        <v>2юн</v>
      </c>
      <c r="V41" s="25" t="e">
        <f>VLOOKUP($X41,УЧАСТНИКИ!$A$2:$L$1099,9,FALSE)</f>
        <v>#N/A</v>
      </c>
      <c r="W41" s="23" t="e">
        <f>VLOOKUP($X41,УЧАСТНИКИ!$A$2:$L$1099,10,FALSE)</f>
        <v>#N/A</v>
      </c>
      <c r="X41" s="114"/>
      <c r="Y41" s="111"/>
      <c r="Z41" s="110"/>
      <c r="AA41" s="111"/>
      <c r="AB41" s="111"/>
      <c r="AC41" s="111"/>
      <c r="AD41" s="111"/>
      <c r="AE41" s="111"/>
      <c r="AF41" s="111"/>
      <c r="AG41" s="111"/>
      <c r="AH41" s="112"/>
      <c r="AI41" s="111"/>
      <c r="AJ41" s="111"/>
      <c r="AK41" s="113"/>
    </row>
    <row r="42" spans="1:42" s="109" customFormat="1" ht="13.2" customHeight="1" x14ac:dyDescent="0.25">
      <c r="A42" s="35" t="s">
        <v>128</v>
      </c>
      <c r="B42" s="23" t="e">
        <f>VLOOKUP($X42,УЧАСТНИКИ!$A$2:$L$1099,3,FALSE)</f>
        <v>#N/A</v>
      </c>
      <c r="C42" s="24" t="e">
        <f>VLOOKUP($X42,УЧАСТНИКИ!$A$2:$L$1099,4,FALSE)</f>
        <v>#N/A</v>
      </c>
      <c r="D42" s="24" t="e">
        <f>VLOOKUP($X42,УЧАСТНИКИ!$A$2:$L$1099,8,FALSE)</f>
        <v>#N/A</v>
      </c>
      <c r="E42" s="23" t="e">
        <f>VLOOKUP($X42,УЧАСТНИКИ!$A$2:$L$1099,5,FALSE)</f>
        <v>#N/A</v>
      </c>
      <c r="F42" s="24" t="e">
        <f>VLOOKUP($R42,УЧАСТНИКИ!$A$2:$L$1099,7,FALSE)</f>
        <v>#N/A</v>
      </c>
      <c r="G42" s="25" t="e">
        <f>VLOOKUP($X42,УЧАСТНИКИ!$A$2:$L$1099,11,FALSE)</f>
        <v>#N/A</v>
      </c>
      <c r="H42" s="26"/>
      <c r="I42" s="26"/>
      <c r="J42" s="26"/>
      <c r="K42" s="26"/>
      <c r="L42" s="26"/>
      <c r="M42" s="26"/>
      <c r="N42" s="106">
        <f t="shared" si="3"/>
        <v>0</v>
      </c>
      <c r="O42" s="106">
        <f t="shared" si="3"/>
        <v>0</v>
      </c>
      <c r="P42" s="106">
        <f t="shared" si="3"/>
        <v>0</v>
      </c>
      <c r="Q42" s="106">
        <f t="shared" si="3"/>
        <v>0</v>
      </c>
      <c r="R42" s="106">
        <f t="shared" si="3"/>
        <v>0</v>
      </c>
      <c r="S42" s="106">
        <f t="shared" si="3"/>
        <v>0</v>
      </c>
      <c r="T42" s="107">
        <f t="shared" si="1"/>
        <v>0</v>
      </c>
      <c r="U42" s="27" t="str">
        <f t="shared" si="2"/>
        <v>2юн</v>
      </c>
      <c r="V42" s="25" t="e">
        <f>VLOOKUP($X42,УЧАСТНИКИ!$A$2:$L$1099,9,FALSE)</f>
        <v>#N/A</v>
      </c>
      <c r="W42" s="23" t="e">
        <f>VLOOKUP($X42,УЧАСТНИКИ!$A$2:$L$1099,10,FALSE)</f>
        <v>#N/A</v>
      </c>
      <c r="Y42" s="111"/>
      <c r="Z42" s="110"/>
      <c r="AA42" s="111"/>
      <c r="AB42" s="111"/>
      <c r="AC42" s="111"/>
      <c r="AD42" s="111"/>
      <c r="AE42" s="111"/>
      <c r="AF42" s="111"/>
      <c r="AG42" s="111"/>
      <c r="AH42" s="112"/>
      <c r="AI42" s="111"/>
      <c r="AJ42" s="111"/>
      <c r="AK42" s="113"/>
    </row>
    <row r="43" spans="1:42" s="109" customFormat="1" ht="13.2" customHeight="1" x14ac:dyDescent="0.25">
      <c r="A43" s="35" t="s">
        <v>129</v>
      </c>
      <c r="B43" s="23" t="e">
        <f>VLOOKUP($X43,УЧАСТНИКИ!$A$2:$L$1099,3,FALSE)</f>
        <v>#N/A</v>
      </c>
      <c r="C43" s="24" t="e">
        <f>VLOOKUP($X43,УЧАСТНИКИ!$A$2:$L$1099,4,FALSE)</f>
        <v>#N/A</v>
      </c>
      <c r="D43" s="24" t="e">
        <f>VLOOKUP($X43,УЧАСТНИКИ!$A$2:$L$1099,8,FALSE)</f>
        <v>#N/A</v>
      </c>
      <c r="E43" s="23" t="e">
        <f>VLOOKUP($X43,УЧАСТНИКИ!$A$2:$L$1099,5,FALSE)</f>
        <v>#N/A</v>
      </c>
      <c r="F43" s="24" t="e">
        <f>VLOOKUP($R43,УЧАСТНИКИ!$A$2:$L$1099,7,FALSE)</f>
        <v>#N/A</v>
      </c>
      <c r="G43" s="25" t="e">
        <f>VLOOKUP($X43,УЧАСТНИКИ!$A$2:$L$1099,11,FALSE)</f>
        <v>#N/A</v>
      </c>
      <c r="H43" s="26"/>
      <c r="I43" s="26"/>
      <c r="J43" s="26"/>
      <c r="K43" s="26"/>
      <c r="L43" s="26"/>
      <c r="M43" s="26"/>
      <c r="N43" s="106">
        <f t="shared" si="3"/>
        <v>0</v>
      </c>
      <c r="O43" s="106">
        <f t="shared" si="3"/>
        <v>0</v>
      </c>
      <c r="P43" s="106">
        <f t="shared" si="3"/>
        <v>0</v>
      </c>
      <c r="Q43" s="106">
        <f t="shared" si="3"/>
        <v>0</v>
      </c>
      <c r="R43" s="106">
        <f t="shared" si="3"/>
        <v>0</v>
      </c>
      <c r="S43" s="106">
        <f t="shared" si="3"/>
        <v>0</v>
      </c>
      <c r="T43" s="107">
        <f t="shared" si="1"/>
        <v>0</v>
      </c>
      <c r="U43" s="27" t="str">
        <f t="shared" si="2"/>
        <v>2юн</v>
      </c>
      <c r="V43" s="25" t="e">
        <f>VLOOKUP($X43,УЧАСТНИКИ!$A$2:$L$1099,9,FALSE)</f>
        <v>#N/A</v>
      </c>
      <c r="W43" s="23" t="e">
        <f>VLOOKUP($X43,УЧАСТНИКИ!$A$2:$L$1099,10,FALSE)</f>
        <v>#N/A</v>
      </c>
      <c r="X43" s="114"/>
      <c r="Y43" s="111"/>
      <c r="Z43" s="110"/>
      <c r="AA43" s="111"/>
      <c r="AB43" s="111"/>
      <c r="AC43" s="111"/>
      <c r="AD43" s="111"/>
      <c r="AE43" s="111"/>
      <c r="AF43" s="111"/>
      <c r="AG43" s="111"/>
      <c r="AH43" s="112"/>
      <c r="AI43" s="111"/>
      <c r="AJ43" s="111"/>
      <c r="AK43" s="113"/>
    </row>
    <row r="44" spans="1:42" s="109" customFormat="1" ht="13.2" customHeight="1" x14ac:dyDescent="0.25">
      <c r="A44" s="35" t="s">
        <v>130</v>
      </c>
      <c r="B44" s="23" t="e">
        <f>VLOOKUP($X44,УЧАСТНИКИ!$A$2:$L$1099,3,FALSE)</f>
        <v>#N/A</v>
      </c>
      <c r="C44" s="24" t="e">
        <f>VLOOKUP($X44,УЧАСТНИКИ!$A$2:$L$1099,4,FALSE)</f>
        <v>#N/A</v>
      </c>
      <c r="D44" s="24" t="e">
        <f>VLOOKUP($X44,УЧАСТНИКИ!$A$2:$L$1099,8,FALSE)</f>
        <v>#N/A</v>
      </c>
      <c r="E44" s="23" t="e">
        <f>VLOOKUP($X44,УЧАСТНИКИ!$A$2:$L$1099,5,FALSE)</f>
        <v>#N/A</v>
      </c>
      <c r="F44" s="24" t="e">
        <f>VLOOKUP($R44,УЧАСТНИКИ!$A$2:$L$1099,7,FALSE)</f>
        <v>#N/A</v>
      </c>
      <c r="G44" s="25" t="e">
        <f>VLOOKUP($X44,УЧАСТНИКИ!$A$2:$L$1099,11,FALSE)</f>
        <v>#N/A</v>
      </c>
      <c r="H44" s="26"/>
      <c r="I44" s="26"/>
      <c r="J44" s="26"/>
      <c r="K44" s="26"/>
      <c r="L44" s="26"/>
      <c r="M44" s="26"/>
      <c r="N44" s="106">
        <f t="shared" si="3"/>
        <v>0</v>
      </c>
      <c r="O44" s="106">
        <f t="shared" si="3"/>
        <v>0</v>
      </c>
      <c r="P44" s="106">
        <f t="shared" si="3"/>
        <v>0</v>
      </c>
      <c r="Q44" s="106">
        <f t="shared" si="3"/>
        <v>0</v>
      </c>
      <c r="R44" s="106">
        <f t="shared" si="3"/>
        <v>0</v>
      </c>
      <c r="S44" s="106">
        <f t="shared" si="3"/>
        <v>0</v>
      </c>
      <c r="T44" s="107">
        <f t="shared" si="1"/>
        <v>0</v>
      </c>
      <c r="U44" s="27" t="str">
        <f t="shared" si="2"/>
        <v>2юн</v>
      </c>
      <c r="V44" s="25" t="e">
        <f>VLOOKUP($X44,УЧАСТНИКИ!$A$2:$L$1099,9,FALSE)</f>
        <v>#N/A</v>
      </c>
      <c r="W44" s="23" t="e">
        <f>VLOOKUP($X44,УЧАСТНИКИ!$A$2:$L$1099,10,FALSE)</f>
        <v>#N/A</v>
      </c>
      <c r="Y44" s="111"/>
      <c r="Z44" s="110"/>
      <c r="AA44" s="111"/>
      <c r="AB44" s="111"/>
      <c r="AC44" s="111"/>
      <c r="AD44" s="111"/>
      <c r="AE44" s="111"/>
      <c r="AF44" s="111"/>
      <c r="AG44" s="111"/>
      <c r="AH44" s="112"/>
      <c r="AI44" s="111"/>
      <c r="AJ44" s="111"/>
      <c r="AK44" s="113"/>
    </row>
    <row r="45" spans="1:42" s="109" customFormat="1" ht="13.2" customHeight="1" x14ac:dyDescent="0.25">
      <c r="A45" s="35" t="s">
        <v>131</v>
      </c>
      <c r="B45" s="23" t="e">
        <f>VLOOKUP($X45,УЧАСТНИКИ!$A$2:$L$1099,3,FALSE)</f>
        <v>#N/A</v>
      </c>
      <c r="C45" s="24" t="e">
        <f>VLOOKUP($X45,УЧАСТНИКИ!$A$2:$L$1099,4,FALSE)</f>
        <v>#N/A</v>
      </c>
      <c r="D45" s="24" t="e">
        <f>VLOOKUP($X45,УЧАСТНИКИ!$A$2:$L$1099,8,FALSE)</f>
        <v>#N/A</v>
      </c>
      <c r="E45" s="23" t="e">
        <f>VLOOKUP($X45,УЧАСТНИКИ!$A$2:$L$1099,5,FALSE)</f>
        <v>#N/A</v>
      </c>
      <c r="F45" s="24" t="e">
        <f>VLOOKUP($R45,УЧАСТНИКИ!$A$2:$L$1099,7,FALSE)</f>
        <v>#N/A</v>
      </c>
      <c r="G45" s="25" t="e">
        <f>VLOOKUP($X45,УЧАСТНИКИ!$A$2:$L$1099,11,FALSE)</f>
        <v>#N/A</v>
      </c>
      <c r="H45" s="26"/>
      <c r="I45" s="26"/>
      <c r="J45" s="26"/>
      <c r="K45" s="26"/>
      <c r="L45" s="26"/>
      <c r="M45" s="26"/>
      <c r="N45" s="106">
        <f t="shared" si="3"/>
        <v>0</v>
      </c>
      <c r="O45" s="106">
        <f t="shared" si="3"/>
        <v>0</v>
      </c>
      <c r="P45" s="106">
        <f t="shared" si="3"/>
        <v>0</v>
      </c>
      <c r="Q45" s="106">
        <f t="shared" si="3"/>
        <v>0</v>
      </c>
      <c r="R45" s="106">
        <f t="shared" si="3"/>
        <v>0</v>
      </c>
      <c r="S45" s="106">
        <f t="shared" si="3"/>
        <v>0</v>
      </c>
      <c r="T45" s="107">
        <f t="shared" si="1"/>
        <v>0</v>
      </c>
      <c r="U45" s="27" t="str">
        <f t="shared" si="2"/>
        <v>2юн</v>
      </c>
      <c r="V45" s="25" t="e">
        <f>VLOOKUP($X45,УЧАСТНИКИ!$A$2:$L$1099,9,FALSE)</f>
        <v>#N/A</v>
      </c>
      <c r="W45" s="23" t="e">
        <f>VLOOKUP($X45,УЧАСТНИКИ!$A$2:$L$1099,10,FALSE)</f>
        <v>#N/A</v>
      </c>
      <c r="X45" s="114"/>
      <c r="Y45" s="111"/>
      <c r="Z45" s="110"/>
      <c r="AA45" s="111"/>
      <c r="AB45" s="111"/>
      <c r="AC45" s="111"/>
      <c r="AD45" s="111"/>
      <c r="AE45" s="111"/>
      <c r="AF45" s="111"/>
      <c r="AG45" s="111"/>
      <c r="AH45" s="112"/>
      <c r="AI45" s="111"/>
      <c r="AJ45" s="111"/>
      <c r="AK45" s="113"/>
    </row>
    <row r="46" spans="1:42" s="109" customFormat="1" ht="13.2" customHeight="1" x14ac:dyDescent="0.25">
      <c r="A46" s="35" t="s">
        <v>132</v>
      </c>
      <c r="B46" s="23" t="e">
        <f>VLOOKUP($X46,УЧАСТНИКИ!$A$2:$L$1099,3,FALSE)</f>
        <v>#N/A</v>
      </c>
      <c r="C46" s="24" t="e">
        <f>VLOOKUP($X46,УЧАСТНИКИ!$A$2:$L$1099,4,FALSE)</f>
        <v>#N/A</v>
      </c>
      <c r="D46" s="24" t="e">
        <f>VLOOKUP($X46,УЧАСТНИКИ!$A$2:$L$1099,8,FALSE)</f>
        <v>#N/A</v>
      </c>
      <c r="E46" s="23" t="e">
        <f>VLOOKUP($X46,УЧАСТНИКИ!$A$2:$L$1099,5,FALSE)</f>
        <v>#N/A</v>
      </c>
      <c r="F46" s="24" t="e">
        <f>VLOOKUP($R46,УЧАСТНИКИ!$A$2:$L$1099,7,FALSE)</f>
        <v>#N/A</v>
      </c>
      <c r="G46" s="25" t="e">
        <f>VLOOKUP($X46,УЧАСТНИКИ!$A$2:$L$1099,11,FALSE)</f>
        <v>#N/A</v>
      </c>
      <c r="H46" s="26"/>
      <c r="I46" s="26"/>
      <c r="J46" s="26"/>
      <c r="K46" s="26"/>
      <c r="L46" s="26"/>
      <c r="M46" s="26"/>
      <c r="N46" s="106">
        <f t="shared" si="3"/>
        <v>0</v>
      </c>
      <c r="O46" s="106">
        <f t="shared" si="3"/>
        <v>0</v>
      </c>
      <c r="P46" s="106">
        <f t="shared" si="3"/>
        <v>0</v>
      </c>
      <c r="Q46" s="106">
        <f t="shared" si="3"/>
        <v>0</v>
      </c>
      <c r="R46" s="106">
        <f t="shared" si="3"/>
        <v>0</v>
      </c>
      <c r="S46" s="106">
        <f t="shared" si="3"/>
        <v>0</v>
      </c>
      <c r="T46" s="107">
        <f t="shared" si="1"/>
        <v>0</v>
      </c>
      <c r="U46" s="27" t="str">
        <f t="shared" si="2"/>
        <v>2юн</v>
      </c>
      <c r="V46" s="25" t="e">
        <f>VLOOKUP($X46,УЧАСТНИКИ!$A$2:$L$1099,9,FALSE)</f>
        <v>#N/A</v>
      </c>
      <c r="W46" s="23" t="e">
        <f>VLOOKUP($X46,УЧАСТНИКИ!$A$2:$L$1099,10,FALSE)</f>
        <v>#N/A</v>
      </c>
      <c r="Y46" s="111"/>
      <c r="Z46" s="110"/>
      <c r="AA46" s="111"/>
      <c r="AB46" s="111"/>
      <c r="AC46" s="111"/>
      <c r="AD46" s="111"/>
      <c r="AE46" s="111"/>
      <c r="AF46" s="111"/>
      <c r="AG46" s="111"/>
      <c r="AH46" s="112"/>
      <c r="AI46" s="111"/>
      <c r="AJ46" s="111"/>
      <c r="AK46" s="113"/>
    </row>
    <row r="47" spans="1:42" s="109" customFormat="1" ht="13.2" customHeight="1" x14ac:dyDescent="0.25">
      <c r="A47" s="35" t="s">
        <v>133</v>
      </c>
      <c r="B47" s="23" t="e">
        <f>VLOOKUP($X47,УЧАСТНИКИ!$A$2:$L$1099,3,FALSE)</f>
        <v>#N/A</v>
      </c>
      <c r="C47" s="24" t="e">
        <f>VLOOKUP($X47,УЧАСТНИКИ!$A$2:$L$1099,4,FALSE)</f>
        <v>#N/A</v>
      </c>
      <c r="D47" s="24" t="e">
        <f>VLOOKUP($X47,УЧАСТНИКИ!$A$2:$L$1099,8,FALSE)</f>
        <v>#N/A</v>
      </c>
      <c r="E47" s="23" t="e">
        <f>VLOOKUP($X47,УЧАСТНИКИ!$A$2:$L$1099,5,FALSE)</f>
        <v>#N/A</v>
      </c>
      <c r="F47" s="24" t="e">
        <f>VLOOKUP($R47,УЧАСТНИКИ!$A$2:$L$1099,7,FALSE)</f>
        <v>#N/A</v>
      </c>
      <c r="G47" s="25" t="e">
        <f>VLOOKUP($X47,УЧАСТНИКИ!$A$2:$L$1099,11,FALSE)</f>
        <v>#N/A</v>
      </c>
      <c r="H47" s="26"/>
      <c r="I47" s="26"/>
      <c r="J47" s="26"/>
      <c r="K47" s="26"/>
      <c r="L47" s="26"/>
      <c r="M47" s="26"/>
      <c r="N47" s="106">
        <f t="shared" si="3"/>
        <v>0</v>
      </c>
      <c r="O47" s="106">
        <f t="shared" si="3"/>
        <v>0</v>
      </c>
      <c r="P47" s="106">
        <f t="shared" si="3"/>
        <v>0</v>
      </c>
      <c r="Q47" s="106">
        <f t="shared" si="3"/>
        <v>0</v>
      </c>
      <c r="R47" s="106">
        <f t="shared" si="3"/>
        <v>0</v>
      </c>
      <c r="S47" s="106">
        <f t="shared" si="3"/>
        <v>0</v>
      </c>
      <c r="T47" s="107">
        <f t="shared" si="1"/>
        <v>0</v>
      </c>
      <c r="U47" s="27" t="str">
        <f t="shared" si="2"/>
        <v>2юн</v>
      </c>
      <c r="V47" s="25" t="e">
        <f>VLOOKUP($X47,УЧАСТНИКИ!$A$2:$L$1099,9,FALSE)</f>
        <v>#N/A</v>
      </c>
      <c r="W47" s="23" t="e">
        <f>VLOOKUP($X47,УЧАСТНИКИ!$A$2:$L$1099,10,FALSE)</f>
        <v>#N/A</v>
      </c>
      <c r="X47" s="114"/>
      <c r="Y47" s="111"/>
      <c r="Z47" s="110"/>
      <c r="AA47" s="111"/>
      <c r="AB47" s="111"/>
      <c r="AC47" s="111"/>
      <c r="AD47" s="111"/>
      <c r="AE47" s="111"/>
      <c r="AF47" s="111"/>
      <c r="AG47" s="111"/>
      <c r="AH47" s="112"/>
      <c r="AI47" s="111"/>
      <c r="AJ47" s="111"/>
      <c r="AK47" s="113"/>
    </row>
    <row r="48" spans="1:42" s="109" customFormat="1" ht="13.2" customHeight="1" x14ac:dyDescent="0.25">
      <c r="A48" s="35" t="s">
        <v>134</v>
      </c>
      <c r="B48" s="23" t="e">
        <f>VLOOKUP($X48,УЧАСТНИКИ!$A$2:$L$1099,3,FALSE)</f>
        <v>#N/A</v>
      </c>
      <c r="C48" s="24" t="e">
        <f>VLOOKUP($X48,УЧАСТНИКИ!$A$2:$L$1099,4,FALSE)</f>
        <v>#N/A</v>
      </c>
      <c r="D48" s="24" t="e">
        <f>VLOOKUP($X48,УЧАСТНИКИ!$A$2:$L$1099,8,FALSE)</f>
        <v>#N/A</v>
      </c>
      <c r="E48" s="23" t="e">
        <f>VLOOKUP($X48,УЧАСТНИКИ!$A$2:$L$1099,5,FALSE)</f>
        <v>#N/A</v>
      </c>
      <c r="F48" s="24" t="e">
        <f>VLOOKUP($R48,УЧАСТНИКИ!$A$2:$L$1099,7,FALSE)</f>
        <v>#N/A</v>
      </c>
      <c r="G48" s="25" t="e">
        <f>VLOOKUP($X48,УЧАСТНИКИ!$A$2:$L$1099,11,FALSE)</f>
        <v>#N/A</v>
      </c>
      <c r="H48" s="26"/>
      <c r="I48" s="26"/>
      <c r="J48" s="26"/>
      <c r="K48" s="26"/>
      <c r="L48" s="26"/>
      <c r="M48" s="26"/>
      <c r="N48" s="106">
        <f t="shared" si="3"/>
        <v>0</v>
      </c>
      <c r="O48" s="106">
        <f t="shared" si="3"/>
        <v>0</v>
      </c>
      <c r="P48" s="106">
        <f t="shared" si="3"/>
        <v>0</v>
      </c>
      <c r="Q48" s="106">
        <f t="shared" si="3"/>
        <v>0</v>
      </c>
      <c r="R48" s="106">
        <f t="shared" si="3"/>
        <v>0</v>
      </c>
      <c r="S48" s="106">
        <f t="shared" si="3"/>
        <v>0</v>
      </c>
      <c r="T48" s="107">
        <f t="shared" si="1"/>
        <v>0</v>
      </c>
      <c r="U48" s="27" t="str">
        <f t="shared" si="2"/>
        <v>2юн</v>
      </c>
      <c r="V48" s="25" t="e">
        <f>VLOOKUP($X48,УЧАСТНИКИ!$A$2:$L$1099,9,FALSE)</f>
        <v>#N/A</v>
      </c>
      <c r="W48" s="23" t="e">
        <f>VLOOKUP($X48,УЧАСТНИКИ!$A$2:$L$1099,10,FALSE)</f>
        <v>#N/A</v>
      </c>
      <c r="Y48" s="111"/>
      <c r="Z48" s="110"/>
      <c r="AA48" s="111"/>
      <c r="AB48" s="111"/>
      <c r="AC48" s="111"/>
      <c r="AD48" s="111"/>
      <c r="AE48" s="111"/>
      <c r="AF48" s="111"/>
      <c r="AG48" s="111"/>
      <c r="AH48" s="112"/>
      <c r="AI48" s="111"/>
      <c r="AJ48" s="111"/>
      <c r="AK48" s="113"/>
    </row>
    <row r="49" spans="1:37" s="109" customFormat="1" ht="13.2" customHeight="1" x14ac:dyDescent="0.25">
      <c r="A49" s="35" t="s">
        <v>135</v>
      </c>
      <c r="B49" s="23" t="e">
        <f>VLOOKUP($X49,УЧАСТНИКИ!$A$2:$L$1099,3,FALSE)</f>
        <v>#N/A</v>
      </c>
      <c r="C49" s="24" t="e">
        <f>VLOOKUP($X49,УЧАСТНИКИ!$A$2:$L$1099,4,FALSE)</f>
        <v>#N/A</v>
      </c>
      <c r="D49" s="24" t="e">
        <f>VLOOKUP($X49,УЧАСТНИКИ!$A$2:$L$1099,8,FALSE)</f>
        <v>#N/A</v>
      </c>
      <c r="E49" s="23" t="e">
        <f>VLOOKUP($X49,УЧАСТНИКИ!$A$2:$L$1099,5,FALSE)</f>
        <v>#N/A</v>
      </c>
      <c r="F49" s="24" t="e">
        <f>VLOOKUP($R49,УЧАСТНИКИ!$A$2:$L$1099,7,FALSE)</f>
        <v>#N/A</v>
      </c>
      <c r="G49" s="25" t="e">
        <f>VLOOKUP($X49,УЧАСТНИКИ!$A$2:$L$1099,11,FALSE)</f>
        <v>#N/A</v>
      </c>
      <c r="H49" s="26"/>
      <c r="I49" s="26"/>
      <c r="J49" s="26"/>
      <c r="K49" s="26"/>
      <c r="L49" s="26"/>
      <c r="M49" s="26"/>
      <c r="N49" s="106">
        <f t="shared" si="3"/>
        <v>0</v>
      </c>
      <c r="O49" s="106">
        <f t="shared" si="3"/>
        <v>0</v>
      </c>
      <c r="P49" s="106">
        <f t="shared" si="3"/>
        <v>0</v>
      </c>
      <c r="Q49" s="106">
        <f t="shared" si="3"/>
        <v>0</v>
      </c>
      <c r="R49" s="106">
        <f t="shared" si="3"/>
        <v>0</v>
      </c>
      <c r="S49" s="106">
        <f t="shared" si="3"/>
        <v>0</v>
      </c>
      <c r="T49" s="107">
        <f t="shared" si="1"/>
        <v>0</v>
      </c>
      <c r="U49" s="27" t="str">
        <f t="shared" si="2"/>
        <v>2юн</v>
      </c>
      <c r="V49" s="25" t="e">
        <f>VLOOKUP($X49,УЧАСТНИКИ!$A$2:$L$1099,9,FALSE)</f>
        <v>#N/A</v>
      </c>
      <c r="W49" s="23" t="e">
        <f>VLOOKUP($X49,УЧАСТНИКИ!$A$2:$L$1099,10,FALSE)</f>
        <v>#N/A</v>
      </c>
      <c r="X49" s="114"/>
      <c r="Y49" s="111"/>
      <c r="Z49" s="110"/>
      <c r="AA49" s="111"/>
      <c r="AB49" s="111"/>
      <c r="AC49" s="111"/>
      <c r="AD49" s="111"/>
      <c r="AE49" s="111"/>
      <c r="AF49" s="111"/>
      <c r="AG49" s="111"/>
      <c r="AH49" s="112"/>
      <c r="AI49" s="111"/>
      <c r="AJ49" s="111"/>
      <c r="AK49" s="113"/>
    </row>
    <row r="50" spans="1:37" s="109" customFormat="1" ht="13.2" customHeight="1" x14ac:dyDescent="0.25">
      <c r="A50" s="35" t="s">
        <v>136</v>
      </c>
      <c r="B50" s="23" t="e">
        <f>VLOOKUP($X50,УЧАСТНИКИ!$A$2:$L$1099,3,FALSE)</f>
        <v>#N/A</v>
      </c>
      <c r="C50" s="24" t="e">
        <f>VLOOKUP($X50,УЧАСТНИКИ!$A$2:$L$1099,4,FALSE)</f>
        <v>#N/A</v>
      </c>
      <c r="D50" s="24" t="e">
        <f>VLOOKUP($X50,УЧАСТНИКИ!$A$2:$L$1099,8,FALSE)</f>
        <v>#N/A</v>
      </c>
      <c r="E50" s="23" t="e">
        <f>VLOOKUP($X50,УЧАСТНИКИ!$A$2:$L$1099,5,FALSE)</f>
        <v>#N/A</v>
      </c>
      <c r="F50" s="24" t="e">
        <f>VLOOKUP($R50,УЧАСТНИКИ!$A$2:$L$1099,7,FALSE)</f>
        <v>#N/A</v>
      </c>
      <c r="G50" s="25" t="e">
        <f>VLOOKUP($X50,УЧАСТНИКИ!$A$2:$L$1099,11,FALSE)</f>
        <v>#N/A</v>
      </c>
      <c r="H50" s="26"/>
      <c r="I50" s="26"/>
      <c r="J50" s="26"/>
      <c r="K50" s="26"/>
      <c r="L50" s="26"/>
      <c r="M50" s="26"/>
      <c r="N50" s="106">
        <f t="shared" si="3"/>
        <v>0</v>
      </c>
      <c r="O50" s="106">
        <f t="shared" si="3"/>
        <v>0</v>
      </c>
      <c r="P50" s="106">
        <f t="shared" si="3"/>
        <v>0</v>
      </c>
      <c r="Q50" s="106">
        <f t="shared" si="3"/>
        <v>0</v>
      </c>
      <c r="R50" s="106">
        <f t="shared" si="3"/>
        <v>0</v>
      </c>
      <c r="S50" s="106">
        <f t="shared" si="3"/>
        <v>0</v>
      </c>
      <c r="T50" s="107">
        <f t="shared" si="1"/>
        <v>0</v>
      </c>
      <c r="U50" s="27" t="str">
        <f t="shared" si="2"/>
        <v>2юн</v>
      </c>
      <c r="V50" s="25" t="e">
        <f>VLOOKUP($X50,УЧАСТНИКИ!$A$2:$L$1099,9,FALSE)</f>
        <v>#N/A</v>
      </c>
      <c r="W50" s="23" t="e">
        <f>VLOOKUP($X50,УЧАСТНИКИ!$A$2:$L$1099,10,FALSE)</f>
        <v>#N/A</v>
      </c>
      <c r="Y50" s="111"/>
      <c r="Z50" s="110"/>
      <c r="AA50" s="111"/>
      <c r="AB50" s="111"/>
      <c r="AC50" s="111"/>
      <c r="AD50" s="111"/>
      <c r="AE50" s="111"/>
      <c r="AF50" s="111"/>
      <c r="AG50" s="111"/>
      <c r="AH50" s="112"/>
      <c r="AI50" s="111"/>
      <c r="AJ50" s="111"/>
      <c r="AK50" s="113"/>
    </row>
    <row r="51" spans="1:37" s="109" customFormat="1" ht="13.2" customHeight="1" x14ac:dyDescent="0.25">
      <c r="A51" s="35" t="s">
        <v>137</v>
      </c>
      <c r="B51" s="23" t="e">
        <f>VLOOKUP($X51,УЧАСТНИКИ!$A$2:$L$1099,3,FALSE)</f>
        <v>#N/A</v>
      </c>
      <c r="C51" s="24" t="e">
        <f>VLOOKUP($X51,УЧАСТНИКИ!$A$2:$L$1099,4,FALSE)</f>
        <v>#N/A</v>
      </c>
      <c r="D51" s="24" t="e">
        <f>VLOOKUP($X51,УЧАСТНИКИ!$A$2:$L$1099,8,FALSE)</f>
        <v>#N/A</v>
      </c>
      <c r="E51" s="23" t="e">
        <f>VLOOKUP($X51,УЧАСТНИКИ!$A$2:$L$1099,5,FALSE)</f>
        <v>#N/A</v>
      </c>
      <c r="F51" s="24" t="e">
        <f>VLOOKUP($R51,УЧАСТНИКИ!$A$2:$L$1099,7,FALSE)</f>
        <v>#N/A</v>
      </c>
      <c r="G51" s="25" t="e">
        <f>VLOOKUP($X51,УЧАСТНИКИ!$A$2:$L$1099,11,FALSE)</f>
        <v>#N/A</v>
      </c>
      <c r="H51" s="26"/>
      <c r="I51" s="26"/>
      <c r="J51" s="26"/>
      <c r="K51" s="26"/>
      <c r="L51" s="26"/>
      <c r="M51" s="26"/>
      <c r="N51" s="106">
        <f t="shared" si="3"/>
        <v>0</v>
      </c>
      <c r="O51" s="106">
        <f t="shared" si="3"/>
        <v>0</v>
      </c>
      <c r="P51" s="106">
        <f t="shared" si="3"/>
        <v>0</v>
      </c>
      <c r="Q51" s="106">
        <f t="shared" si="3"/>
        <v>0</v>
      </c>
      <c r="R51" s="106">
        <f t="shared" si="3"/>
        <v>0</v>
      </c>
      <c r="S51" s="106">
        <f t="shared" si="3"/>
        <v>0</v>
      </c>
      <c r="T51" s="107">
        <f t="shared" si="1"/>
        <v>0</v>
      </c>
      <c r="U51" s="27" t="str">
        <f t="shared" si="2"/>
        <v>2юн</v>
      </c>
      <c r="V51" s="25" t="e">
        <f>VLOOKUP($X51,УЧАСТНИКИ!$A$2:$L$1099,9,FALSE)</f>
        <v>#N/A</v>
      </c>
      <c r="W51" s="23" t="e">
        <f>VLOOKUP($X51,УЧАСТНИКИ!$A$2:$L$1099,10,FALSE)</f>
        <v>#N/A</v>
      </c>
      <c r="X51" s="114"/>
      <c r="Y51" s="111"/>
      <c r="Z51" s="110"/>
      <c r="AA51" s="111"/>
      <c r="AB51" s="111"/>
      <c r="AC51" s="111"/>
      <c r="AD51" s="111"/>
      <c r="AE51" s="111"/>
      <c r="AF51" s="111"/>
      <c r="AG51" s="111"/>
      <c r="AH51" s="112"/>
      <c r="AI51" s="111"/>
      <c r="AJ51" s="111"/>
      <c r="AK51" s="113"/>
    </row>
    <row r="52" spans="1:37" s="109" customFormat="1" ht="13.2" customHeight="1" x14ac:dyDescent="0.25">
      <c r="A52" s="35" t="s">
        <v>138</v>
      </c>
      <c r="B52" s="23" t="e">
        <f>VLOOKUP($X52,УЧАСТНИКИ!$A$2:$L$1099,3,FALSE)</f>
        <v>#N/A</v>
      </c>
      <c r="C52" s="24" t="e">
        <f>VLOOKUP($X52,УЧАСТНИКИ!$A$2:$L$1099,4,FALSE)</f>
        <v>#N/A</v>
      </c>
      <c r="D52" s="24" t="e">
        <f>VLOOKUP($X52,УЧАСТНИКИ!$A$2:$L$1099,8,FALSE)</f>
        <v>#N/A</v>
      </c>
      <c r="E52" s="23" t="e">
        <f>VLOOKUP($X52,УЧАСТНИКИ!$A$2:$L$1099,5,FALSE)</f>
        <v>#N/A</v>
      </c>
      <c r="F52" s="24" t="e">
        <f>VLOOKUP($R52,УЧАСТНИКИ!$A$2:$L$1099,7,FALSE)</f>
        <v>#N/A</v>
      </c>
      <c r="G52" s="25" t="e">
        <f>VLOOKUP($X52,УЧАСТНИКИ!$A$2:$L$1099,11,FALSE)</f>
        <v>#N/A</v>
      </c>
      <c r="H52" s="26"/>
      <c r="I52" s="26"/>
      <c r="J52" s="26"/>
      <c r="K52" s="26"/>
      <c r="L52" s="26"/>
      <c r="M52" s="26"/>
      <c r="N52" s="106">
        <f t="shared" si="3"/>
        <v>0</v>
      </c>
      <c r="O52" s="106">
        <f t="shared" si="3"/>
        <v>0</v>
      </c>
      <c r="P52" s="106">
        <f t="shared" si="3"/>
        <v>0</v>
      </c>
      <c r="Q52" s="106">
        <f t="shared" si="3"/>
        <v>0</v>
      </c>
      <c r="R52" s="106">
        <f t="shared" si="3"/>
        <v>0</v>
      </c>
      <c r="S52" s="106">
        <f t="shared" si="3"/>
        <v>0</v>
      </c>
      <c r="T52" s="107">
        <f t="shared" si="1"/>
        <v>0</v>
      </c>
      <c r="U52" s="27" t="str">
        <f t="shared" si="2"/>
        <v>2юн</v>
      </c>
      <c r="V52" s="25" t="e">
        <f>VLOOKUP($X52,УЧАСТНИКИ!$A$2:$L$1099,9,FALSE)</f>
        <v>#N/A</v>
      </c>
      <c r="W52" s="23" t="e">
        <f>VLOOKUP($X52,УЧАСТНИКИ!$A$2:$L$1099,10,FALSE)</f>
        <v>#N/A</v>
      </c>
      <c r="Y52" s="111"/>
      <c r="Z52" s="110"/>
      <c r="AA52" s="111"/>
      <c r="AB52" s="111"/>
      <c r="AC52" s="111"/>
      <c r="AD52" s="111"/>
      <c r="AE52" s="111"/>
      <c r="AF52" s="111"/>
      <c r="AG52" s="111"/>
      <c r="AH52" s="112"/>
      <c r="AI52" s="111"/>
      <c r="AJ52" s="111"/>
      <c r="AK52" s="113"/>
    </row>
    <row r="53" spans="1:37" s="109" customFormat="1" ht="13.2" customHeight="1" x14ac:dyDescent="0.25">
      <c r="A53" s="35" t="s">
        <v>139</v>
      </c>
      <c r="B53" s="23" t="e">
        <f>VLOOKUP($X53,УЧАСТНИКИ!$A$2:$L$1099,3,FALSE)</f>
        <v>#N/A</v>
      </c>
      <c r="C53" s="24" t="e">
        <f>VLOOKUP($X53,УЧАСТНИКИ!$A$2:$L$1099,4,FALSE)</f>
        <v>#N/A</v>
      </c>
      <c r="D53" s="24" t="e">
        <f>VLOOKUP($X53,УЧАСТНИКИ!$A$2:$L$1099,8,FALSE)</f>
        <v>#N/A</v>
      </c>
      <c r="E53" s="23" t="e">
        <f>VLOOKUP($X53,УЧАСТНИКИ!$A$2:$L$1099,5,FALSE)</f>
        <v>#N/A</v>
      </c>
      <c r="F53" s="24" t="e">
        <f>VLOOKUP($R53,УЧАСТНИКИ!$A$2:$L$1099,7,FALSE)</f>
        <v>#N/A</v>
      </c>
      <c r="G53" s="25" t="e">
        <f>VLOOKUP($X53,УЧАСТНИКИ!$A$2:$L$1099,11,FALSE)</f>
        <v>#N/A</v>
      </c>
      <c r="H53" s="26"/>
      <c r="I53" s="26"/>
      <c r="J53" s="26"/>
      <c r="K53" s="26"/>
      <c r="L53" s="26"/>
      <c r="M53" s="26"/>
      <c r="N53" s="106">
        <f t="shared" ref="N53" si="4">H53/100</f>
        <v>0</v>
      </c>
      <c r="O53" s="106">
        <f t="shared" ref="O53" si="5">I53/100</f>
        <v>0</v>
      </c>
      <c r="P53" s="106">
        <f t="shared" ref="P53" si="6">J53/100</f>
        <v>0</v>
      </c>
      <c r="Q53" s="106">
        <f t="shared" ref="Q53" si="7">K53/100</f>
        <v>0</v>
      </c>
      <c r="R53" s="106">
        <f t="shared" ref="R53" si="8">L53/100</f>
        <v>0</v>
      </c>
      <c r="S53" s="106">
        <f t="shared" ref="S53" si="9">M53/100</f>
        <v>0</v>
      </c>
      <c r="T53" s="107">
        <f t="shared" ref="T53" si="10">MAX(N53,O53,P53,Q53,R53,S53)</f>
        <v>0</v>
      </c>
      <c r="U53" s="27" t="str">
        <f t="shared" si="2"/>
        <v>2юн</v>
      </c>
      <c r="V53" s="25" t="e">
        <f>VLOOKUP($X53,УЧАСТНИКИ!$A$2:$L$1099,9,FALSE)</f>
        <v>#N/A</v>
      </c>
      <c r="W53" s="23" t="e">
        <f>VLOOKUP($X53,УЧАСТНИКИ!$A$2:$L$1099,10,FALSE)</f>
        <v>#N/A</v>
      </c>
      <c r="X53" s="114"/>
      <c r="Y53" s="111"/>
      <c r="Z53" s="110"/>
      <c r="AA53" s="111"/>
      <c r="AB53" s="111"/>
      <c r="AC53" s="111"/>
      <c r="AD53" s="111"/>
      <c r="AE53" s="111"/>
      <c r="AF53" s="111"/>
      <c r="AG53" s="111"/>
      <c r="AH53" s="112"/>
      <c r="AI53" s="111"/>
      <c r="AJ53" s="111"/>
      <c r="AK53" s="113"/>
    </row>
    <row r="54" spans="1:37" s="109" customFormat="1" ht="12.75" customHeight="1" x14ac:dyDescent="0.25">
      <c r="A54" s="129"/>
      <c r="B54" s="130"/>
      <c r="C54" s="131"/>
      <c r="D54" s="131"/>
      <c r="E54" s="131"/>
      <c r="F54" s="131"/>
      <c r="G54" s="132"/>
      <c r="H54" s="132"/>
      <c r="I54" s="132"/>
      <c r="J54" s="132"/>
      <c r="K54" s="132"/>
      <c r="L54" s="132"/>
      <c r="M54" s="132"/>
      <c r="N54" s="133"/>
      <c r="O54" s="133"/>
      <c r="P54" s="133"/>
      <c r="Q54" s="133"/>
      <c r="R54" s="133"/>
      <c r="S54" s="133"/>
      <c r="T54" s="133"/>
      <c r="U54" s="131"/>
      <c r="V54" s="131"/>
      <c r="W54" s="131"/>
      <c r="Y54" s="111"/>
      <c r="Z54" s="110"/>
      <c r="AA54" s="111"/>
      <c r="AB54" s="111"/>
      <c r="AC54" s="111"/>
      <c r="AD54" s="111"/>
      <c r="AE54" s="111"/>
      <c r="AF54" s="111"/>
      <c r="AG54" s="115"/>
      <c r="AH54" s="112"/>
      <c r="AI54" s="111"/>
      <c r="AJ54" s="115"/>
    </row>
    <row r="55" spans="1:37" s="109" customFormat="1" ht="12.75" customHeight="1" x14ac:dyDescent="0.25">
      <c r="A55" s="129"/>
      <c r="B55" s="130"/>
      <c r="C55" s="131"/>
      <c r="D55" s="131"/>
      <c r="E55" s="131"/>
      <c r="F55" s="131"/>
      <c r="G55" s="132"/>
      <c r="H55" s="132"/>
      <c r="I55" s="132"/>
      <c r="J55" s="132"/>
      <c r="K55" s="132"/>
      <c r="L55" s="132"/>
      <c r="M55" s="132"/>
      <c r="N55" s="133"/>
      <c r="O55" s="133"/>
      <c r="P55" s="133"/>
      <c r="Q55" s="133"/>
      <c r="R55" s="133"/>
      <c r="S55" s="133"/>
      <c r="T55" s="133"/>
      <c r="U55" s="131"/>
      <c r="V55" s="131"/>
      <c r="W55" s="131"/>
      <c r="X55" s="114"/>
      <c r="Y55" s="111"/>
      <c r="Z55" s="110"/>
      <c r="AA55" s="111"/>
      <c r="AB55" s="111"/>
      <c r="AC55" s="111"/>
      <c r="AD55" s="111"/>
      <c r="AE55" s="111"/>
      <c r="AF55" s="111"/>
      <c r="AG55" s="115"/>
      <c r="AH55" s="112"/>
      <c r="AI55" s="111"/>
      <c r="AJ55" s="115"/>
    </row>
    <row r="56" spans="1:37" s="109" customFormat="1" ht="12.75" customHeight="1" x14ac:dyDescent="0.25">
      <c r="A56" s="129"/>
      <c r="B56" s="130"/>
      <c r="C56" s="131"/>
      <c r="D56" s="131"/>
      <c r="E56" s="131"/>
      <c r="F56" s="131"/>
      <c r="G56" s="132"/>
      <c r="H56" s="132"/>
      <c r="I56" s="132"/>
      <c r="J56" s="132"/>
      <c r="K56" s="132"/>
      <c r="L56" s="132"/>
      <c r="M56" s="132"/>
      <c r="N56" s="133"/>
      <c r="O56" s="133"/>
      <c r="P56" s="133"/>
      <c r="Q56" s="133"/>
      <c r="R56" s="133"/>
      <c r="S56" s="133"/>
      <c r="T56" s="133"/>
      <c r="U56" s="131"/>
      <c r="V56" s="131"/>
      <c r="W56" s="131"/>
      <c r="Y56" s="111"/>
      <c r="Z56" s="110"/>
      <c r="AA56" s="111"/>
      <c r="AB56" s="111"/>
      <c r="AC56" s="111"/>
      <c r="AD56" s="111"/>
      <c r="AE56" s="111"/>
      <c r="AF56" s="111"/>
      <c r="AG56" s="115"/>
      <c r="AH56" s="112"/>
      <c r="AI56" s="111"/>
      <c r="AJ56" s="115"/>
    </row>
    <row r="57" spans="1:37" s="109" customFormat="1" ht="12.75" customHeight="1" x14ac:dyDescent="0.25">
      <c r="A57" s="129"/>
      <c r="B57" s="130"/>
      <c r="C57" s="131"/>
      <c r="D57" s="131"/>
      <c r="E57" s="131"/>
      <c r="F57" s="131"/>
      <c r="G57" s="132"/>
      <c r="H57" s="132"/>
      <c r="I57" s="132"/>
      <c r="J57" s="132"/>
      <c r="K57" s="132"/>
      <c r="L57" s="132"/>
      <c r="M57" s="132"/>
      <c r="N57" s="133"/>
      <c r="O57" s="133"/>
      <c r="P57" s="133"/>
      <c r="Q57" s="133"/>
      <c r="R57" s="133"/>
      <c r="S57" s="133"/>
      <c r="T57" s="133"/>
      <c r="U57" s="131"/>
      <c r="V57" s="131"/>
      <c r="W57" s="131"/>
      <c r="X57" s="114"/>
      <c r="Y57" s="111"/>
      <c r="Z57" s="110"/>
      <c r="AA57" s="111"/>
      <c r="AB57" s="111"/>
      <c r="AC57" s="111"/>
      <c r="AD57" s="111"/>
      <c r="AE57" s="111"/>
      <c r="AF57" s="111"/>
      <c r="AG57" s="115"/>
      <c r="AH57" s="112"/>
      <c r="AI57" s="111"/>
      <c r="AJ57" s="115"/>
    </row>
    <row r="58" spans="1:37" s="109" customFormat="1" ht="12.75" customHeight="1" x14ac:dyDescent="0.25">
      <c r="A58" s="129"/>
      <c r="B58" s="118"/>
      <c r="C58" s="131"/>
      <c r="D58" s="131"/>
      <c r="E58" s="118"/>
      <c r="F58" s="118"/>
      <c r="G58" s="117"/>
      <c r="H58" s="117"/>
      <c r="I58" s="117"/>
      <c r="J58" s="117"/>
      <c r="K58" s="117"/>
      <c r="L58" s="117"/>
      <c r="M58" s="117"/>
      <c r="N58" s="133"/>
      <c r="O58" s="133"/>
      <c r="P58" s="133"/>
      <c r="Q58" s="133"/>
      <c r="R58" s="133"/>
      <c r="S58" s="133"/>
      <c r="T58" s="133"/>
      <c r="U58" s="131"/>
      <c r="V58" s="131"/>
      <c r="W58" s="131"/>
      <c r="Y58" s="111"/>
      <c r="Z58" s="110"/>
      <c r="AA58" s="111"/>
      <c r="AB58" s="111"/>
      <c r="AC58" s="111"/>
      <c r="AD58" s="111"/>
      <c r="AE58" s="111"/>
      <c r="AF58" s="111"/>
      <c r="AG58" s="115"/>
      <c r="AH58" s="112"/>
      <c r="AI58" s="111"/>
      <c r="AJ58" s="115"/>
    </row>
    <row r="59" spans="1:37" s="109" customFormat="1" ht="12.75" customHeight="1" x14ac:dyDescent="0.25">
      <c r="A59" s="129"/>
      <c r="B59" s="118"/>
      <c r="C59" s="131"/>
      <c r="D59" s="131"/>
      <c r="E59" s="118"/>
      <c r="F59" s="118"/>
      <c r="G59" s="117"/>
      <c r="H59" s="117"/>
      <c r="I59" s="117"/>
      <c r="J59" s="117"/>
      <c r="K59" s="117"/>
      <c r="L59" s="117"/>
      <c r="M59" s="117"/>
      <c r="N59" s="133"/>
      <c r="O59" s="133"/>
      <c r="P59" s="133"/>
      <c r="Q59" s="133"/>
      <c r="R59" s="133"/>
      <c r="S59" s="133"/>
      <c r="T59" s="133"/>
      <c r="U59" s="131"/>
      <c r="V59" s="131"/>
      <c r="W59" s="131"/>
      <c r="X59" s="114"/>
      <c r="Y59" s="111"/>
      <c r="Z59" s="110"/>
      <c r="AA59" s="111"/>
      <c r="AB59" s="111"/>
      <c r="AC59" s="111"/>
      <c r="AD59" s="111"/>
      <c r="AE59" s="111"/>
      <c r="AF59" s="111"/>
      <c r="AG59" s="115"/>
      <c r="AH59" s="112"/>
      <c r="AI59" s="111"/>
      <c r="AJ59" s="115"/>
    </row>
    <row r="60" spans="1:37" s="109" customFormat="1" ht="12.75" customHeight="1" x14ac:dyDescent="0.25">
      <c r="A60" s="116"/>
      <c r="C60" s="113"/>
      <c r="D60" s="113"/>
      <c r="Y60" s="111"/>
      <c r="Z60" s="110"/>
      <c r="AA60" s="111"/>
      <c r="AB60" s="111"/>
      <c r="AC60" s="111"/>
      <c r="AD60" s="111"/>
      <c r="AE60" s="111"/>
      <c r="AF60" s="111"/>
      <c r="AG60" s="115"/>
      <c r="AH60" s="112"/>
      <c r="AI60" s="115"/>
      <c r="AJ60" s="115"/>
    </row>
    <row r="61" spans="1:37" s="109" customFormat="1" ht="12.75" customHeight="1" x14ac:dyDescent="0.25">
      <c r="A61" s="116"/>
      <c r="C61" s="113"/>
      <c r="D61" s="113"/>
      <c r="X61" s="114"/>
      <c r="Y61" s="111"/>
      <c r="Z61" s="110"/>
      <c r="AA61" s="111"/>
      <c r="AB61" s="111"/>
      <c r="AC61" s="111"/>
      <c r="AD61" s="111"/>
      <c r="AE61" s="111"/>
      <c r="AF61" s="111"/>
      <c r="AG61" s="115"/>
      <c r="AH61" s="112"/>
      <c r="AI61" s="115"/>
      <c r="AJ61" s="115"/>
    </row>
    <row r="62" spans="1:37" s="109" customFormat="1" ht="12.75" customHeight="1" x14ac:dyDescent="0.25">
      <c r="A62" s="116"/>
      <c r="C62" s="113"/>
      <c r="D62" s="113"/>
      <c r="Y62" s="111"/>
      <c r="Z62" s="110"/>
      <c r="AA62" s="111"/>
      <c r="AB62" s="111"/>
      <c r="AC62" s="111"/>
      <c r="AD62" s="111"/>
      <c r="AE62" s="111"/>
      <c r="AF62" s="111"/>
      <c r="AG62" s="115"/>
      <c r="AH62" s="112"/>
      <c r="AI62" s="115"/>
      <c r="AJ62" s="115"/>
    </row>
    <row r="63" spans="1:37" s="109" customFormat="1" ht="12.75" customHeight="1" x14ac:dyDescent="0.25">
      <c r="A63" s="116"/>
      <c r="C63" s="113"/>
      <c r="D63" s="113"/>
      <c r="X63" s="114"/>
      <c r="Y63" s="111"/>
      <c r="Z63" s="110"/>
      <c r="AA63" s="111"/>
      <c r="AB63" s="111"/>
      <c r="AC63" s="111"/>
      <c r="AD63" s="111"/>
      <c r="AE63" s="111"/>
      <c r="AF63" s="111"/>
      <c r="AG63" s="115"/>
      <c r="AH63" s="112"/>
      <c r="AI63" s="115"/>
      <c r="AJ63" s="115"/>
    </row>
    <row r="64" spans="1:37" s="109" customFormat="1" ht="12.75" customHeight="1" x14ac:dyDescent="0.25">
      <c r="A64" s="116"/>
      <c r="C64" s="113"/>
      <c r="D64" s="113"/>
      <c r="Y64" s="111"/>
      <c r="Z64" s="110"/>
      <c r="AA64" s="111"/>
      <c r="AB64" s="111"/>
      <c r="AC64" s="111"/>
      <c r="AD64" s="111"/>
      <c r="AE64" s="111"/>
      <c r="AF64" s="111"/>
      <c r="AG64" s="115"/>
      <c r="AH64" s="112"/>
      <c r="AI64" s="115"/>
      <c r="AJ64" s="115"/>
    </row>
    <row r="65" spans="1:36" s="109" customFormat="1" ht="12.75" customHeight="1" x14ac:dyDescent="0.25">
      <c r="A65" s="116"/>
      <c r="C65" s="113"/>
      <c r="D65" s="113"/>
      <c r="Y65" s="111"/>
      <c r="Z65" s="110"/>
      <c r="AA65" s="111"/>
      <c r="AB65" s="111"/>
      <c r="AC65" s="111"/>
      <c r="AD65" s="111"/>
      <c r="AE65" s="111"/>
      <c r="AF65" s="111"/>
      <c r="AG65" s="115"/>
      <c r="AH65" s="112"/>
      <c r="AI65" s="115"/>
      <c r="AJ65" s="115"/>
    </row>
    <row r="66" spans="1:36" s="109" customFormat="1" ht="12.75" customHeight="1" x14ac:dyDescent="0.25">
      <c r="A66" s="116"/>
      <c r="C66" s="113"/>
      <c r="D66" s="113"/>
      <c r="Y66" s="111"/>
      <c r="Z66" s="110"/>
      <c r="AA66" s="111"/>
      <c r="AB66" s="111"/>
      <c r="AC66" s="111"/>
      <c r="AD66" s="111"/>
      <c r="AE66" s="111"/>
      <c r="AF66" s="111"/>
      <c r="AG66" s="115"/>
      <c r="AH66" s="112"/>
      <c r="AI66" s="115"/>
      <c r="AJ66" s="115"/>
    </row>
    <row r="67" spans="1:36" s="109" customFormat="1" ht="12.75" customHeight="1" x14ac:dyDescent="0.25">
      <c r="A67" s="116"/>
      <c r="C67" s="113"/>
      <c r="D67" s="113"/>
      <c r="Y67" s="111"/>
      <c r="Z67" s="110"/>
      <c r="AA67" s="111"/>
      <c r="AB67" s="111"/>
      <c r="AC67" s="111"/>
      <c r="AD67" s="111"/>
      <c r="AE67" s="111"/>
      <c r="AF67" s="111"/>
      <c r="AG67" s="115"/>
      <c r="AH67" s="112"/>
      <c r="AI67" s="115"/>
      <c r="AJ67" s="115"/>
    </row>
    <row r="68" spans="1:36" s="109" customFormat="1" ht="12.75" customHeight="1" x14ac:dyDescent="0.25">
      <c r="A68" s="116"/>
      <c r="C68" s="113"/>
      <c r="D68" s="113"/>
      <c r="Y68" s="111"/>
      <c r="Z68" s="110"/>
      <c r="AA68" s="111"/>
      <c r="AB68" s="111"/>
      <c r="AC68" s="111"/>
      <c r="AD68" s="111"/>
      <c r="AE68" s="111"/>
      <c r="AF68" s="111"/>
      <c r="AG68" s="115"/>
      <c r="AH68" s="112"/>
      <c r="AI68" s="115"/>
      <c r="AJ68" s="115"/>
    </row>
    <row r="69" spans="1:36" s="109" customFormat="1" ht="12.75" customHeight="1" x14ac:dyDescent="0.25">
      <c r="A69" s="116"/>
      <c r="C69" s="113"/>
      <c r="D69" s="113"/>
      <c r="X69" s="114"/>
      <c r="Y69" s="111"/>
      <c r="Z69" s="110"/>
      <c r="AA69" s="111"/>
      <c r="AB69" s="111"/>
      <c r="AC69" s="111"/>
      <c r="AD69" s="111"/>
      <c r="AE69" s="111"/>
      <c r="AF69" s="111"/>
      <c r="AG69" s="115"/>
      <c r="AH69" s="115"/>
      <c r="AI69" s="115"/>
      <c r="AJ69" s="115"/>
    </row>
    <row r="70" spans="1:36" s="109" customFormat="1" ht="12.75" customHeight="1" x14ac:dyDescent="0.25">
      <c r="A70" s="116"/>
      <c r="C70" s="113"/>
      <c r="D70" s="113"/>
      <c r="Y70" s="111"/>
      <c r="Z70" s="110"/>
      <c r="AA70" s="111"/>
      <c r="AB70" s="111"/>
      <c r="AC70" s="111"/>
      <c r="AD70" s="111"/>
      <c r="AE70" s="111"/>
      <c r="AF70" s="111"/>
      <c r="AG70" s="115"/>
      <c r="AH70" s="112"/>
      <c r="AI70" s="115"/>
      <c r="AJ70" s="115"/>
    </row>
    <row r="71" spans="1:36" s="109" customFormat="1" ht="12.75" customHeight="1" x14ac:dyDescent="0.25">
      <c r="A71" s="116"/>
      <c r="C71" s="113"/>
      <c r="D71" s="113"/>
      <c r="X71" s="114"/>
      <c r="Y71" s="111"/>
      <c r="Z71" s="110"/>
      <c r="AA71" s="111"/>
      <c r="AB71" s="111"/>
      <c r="AC71" s="111"/>
      <c r="AD71" s="111"/>
      <c r="AE71" s="111"/>
      <c r="AF71" s="111"/>
      <c r="AG71" s="115"/>
      <c r="AH71" s="112"/>
      <c r="AI71" s="115"/>
      <c r="AJ71" s="115"/>
    </row>
    <row r="72" spans="1:36" s="109" customFormat="1" ht="12.75" customHeight="1" x14ac:dyDescent="0.25">
      <c r="A72" s="116"/>
      <c r="C72" s="113"/>
      <c r="D72" s="113"/>
      <c r="Y72" s="111"/>
      <c r="Z72" s="110"/>
      <c r="AA72" s="111"/>
      <c r="AB72" s="111"/>
      <c r="AC72" s="111"/>
      <c r="AD72" s="111"/>
      <c r="AE72" s="111"/>
      <c r="AF72" s="111"/>
      <c r="AG72" s="115"/>
      <c r="AH72" s="112"/>
      <c r="AI72" s="115"/>
      <c r="AJ72" s="115"/>
    </row>
    <row r="73" spans="1:36" s="109" customFormat="1" ht="12.75" customHeight="1" x14ac:dyDescent="0.25">
      <c r="A73" s="116"/>
      <c r="C73" s="113"/>
      <c r="D73" s="113"/>
      <c r="X73" s="114"/>
      <c r="Y73" s="111"/>
      <c r="Z73" s="110"/>
      <c r="AA73" s="111"/>
      <c r="AB73" s="111"/>
      <c r="AC73" s="111"/>
      <c r="AD73" s="111"/>
      <c r="AE73" s="111"/>
      <c r="AF73" s="111"/>
      <c r="AG73" s="115"/>
      <c r="AH73" s="112"/>
      <c r="AI73" s="115"/>
      <c r="AJ73" s="115"/>
    </row>
    <row r="74" spans="1:36" s="109" customFormat="1" ht="12.75" customHeight="1" x14ac:dyDescent="0.25">
      <c r="A74" s="116"/>
      <c r="C74" s="113"/>
      <c r="D74" s="113"/>
      <c r="Y74" s="111"/>
      <c r="Z74" s="110"/>
      <c r="AA74" s="111"/>
      <c r="AB74" s="111"/>
      <c r="AC74" s="111"/>
      <c r="AD74" s="111"/>
      <c r="AE74" s="111"/>
      <c r="AF74" s="111"/>
      <c r="AG74" s="115"/>
      <c r="AH74" s="112"/>
      <c r="AI74" s="115"/>
      <c r="AJ74" s="115"/>
    </row>
    <row r="75" spans="1:36" s="109" customFormat="1" ht="12.75" customHeight="1" x14ac:dyDescent="0.25">
      <c r="A75" s="116"/>
      <c r="C75" s="113"/>
      <c r="D75" s="113"/>
      <c r="X75" s="114"/>
      <c r="Y75" s="111"/>
      <c r="Z75" s="110"/>
      <c r="AA75" s="111"/>
      <c r="AB75" s="111"/>
      <c r="AC75" s="111"/>
      <c r="AD75" s="111"/>
      <c r="AE75" s="111"/>
      <c r="AF75" s="111"/>
      <c r="AG75" s="115"/>
      <c r="AH75" s="112"/>
      <c r="AI75" s="115"/>
      <c r="AJ75" s="115"/>
    </row>
    <row r="76" spans="1:36" s="109" customFormat="1" ht="12.75" customHeight="1" x14ac:dyDescent="0.25">
      <c r="A76" s="116"/>
      <c r="C76" s="113"/>
      <c r="D76" s="113"/>
      <c r="Y76" s="111"/>
      <c r="Z76" s="110"/>
      <c r="AA76" s="111"/>
      <c r="AB76" s="111"/>
      <c r="AC76" s="111"/>
      <c r="AD76" s="111"/>
      <c r="AE76" s="111"/>
      <c r="AF76" s="111"/>
      <c r="AG76" s="115"/>
      <c r="AH76" s="112"/>
      <c r="AI76" s="115"/>
      <c r="AJ76" s="115"/>
    </row>
    <row r="77" spans="1:36" s="109" customFormat="1" ht="12.75" customHeight="1" x14ac:dyDescent="0.25">
      <c r="A77" s="116"/>
      <c r="C77" s="113"/>
      <c r="D77" s="113"/>
      <c r="X77" s="114"/>
      <c r="Y77" s="111"/>
      <c r="Z77" s="110"/>
      <c r="AA77" s="111"/>
      <c r="AB77" s="111"/>
      <c r="AC77" s="111"/>
      <c r="AD77" s="111"/>
      <c r="AE77" s="111"/>
      <c r="AF77" s="111"/>
      <c r="AG77" s="115"/>
      <c r="AH77" s="112"/>
      <c r="AI77" s="115"/>
      <c r="AJ77" s="115"/>
    </row>
    <row r="78" spans="1:36" s="109" customFormat="1" ht="12.75" customHeight="1" x14ac:dyDescent="0.25">
      <c r="A78" s="116"/>
      <c r="C78" s="113"/>
      <c r="D78" s="113"/>
      <c r="Y78" s="111"/>
      <c r="Z78" s="110"/>
      <c r="AA78" s="111"/>
      <c r="AB78" s="111"/>
      <c r="AC78" s="111"/>
      <c r="AD78" s="111"/>
      <c r="AE78" s="111"/>
      <c r="AF78" s="111"/>
      <c r="AG78" s="115"/>
      <c r="AH78" s="112"/>
      <c r="AI78" s="115"/>
      <c r="AJ78" s="115"/>
    </row>
    <row r="79" spans="1:36" s="109" customFormat="1" ht="12.75" customHeight="1" x14ac:dyDescent="0.25">
      <c r="A79" s="116"/>
      <c r="C79" s="113"/>
      <c r="D79" s="113"/>
      <c r="X79" s="117"/>
      <c r="Y79" s="111"/>
      <c r="Z79" s="110"/>
      <c r="AA79" s="111"/>
      <c r="AB79" s="111"/>
      <c r="AC79" s="111"/>
      <c r="AD79" s="111"/>
      <c r="AE79" s="111"/>
      <c r="AF79" s="111"/>
      <c r="AG79" s="115"/>
      <c r="AH79" s="112"/>
      <c r="AI79" s="115"/>
      <c r="AJ79" s="115"/>
    </row>
    <row r="80" spans="1:36" s="109" customFormat="1" ht="12.75" customHeight="1" x14ac:dyDescent="0.25">
      <c r="A80" s="116"/>
      <c r="C80" s="113"/>
      <c r="D80" s="113"/>
      <c r="X80" s="118"/>
      <c r="Y80" s="111"/>
      <c r="Z80" s="110"/>
      <c r="AA80" s="111"/>
      <c r="AB80" s="111"/>
      <c r="AC80" s="111"/>
      <c r="AD80" s="111"/>
      <c r="AE80" s="111"/>
      <c r="AF80" s="111"/>
      <c r="AG80" s="115"/>
      <c r="AH80" s="112"/>
      <c r="AI80" s="115"/>
      <c r="AJ80" s="115"/>
    </row>
    <row r="81" spans="24:36" ht="12.75" customHeight="1" x14ac:dyDescent="0.25">
      <c r="X81" s="32"/>
      <c r="Y81" s="82"/>
      <c r="Z81" s="82"/>
      <c r="AA81" s="119"/>
      <c r="AB81" s="119"/>
      <c r="AC81" s="119"/>
      <c r="AD81" s="119"/>
      <c r="AE81" s="119"/>
      <c r="AF81" s="119"/>
      <c r="AG81" s="82"/>
      <c r="AH81" s="82"/>
      <c r="AI81" s="82"/>
      <c r="AJ81" s="82"/>
    </row>
    <row r="82" spans="24:36" ht="12.75" customHeight="1" x14ac:dyDescent="0.25">
      <c r="X82" s="118"/>
      <c r="Y82" s="111"/>
      <c r="Z82" s="110"/>
      <c r="AA82" s="119"/>
      <c r="AB82" s="119"/>
      <c r="AC82" s="119"/>
      <c r="AD82" s="119"/>
      <c r="AE82" s="119"/>
      <c r="AF82" s="119"/>
      <c r="AG82" s="82"/>
      <c r="AH82" s="112"/>
      <c r="AI82" s="82"/>
      <c r="AJ82" s="82"/>
    </row>
    <row r="83" spans="24:36" ht="12.75" customHeight="1" x14ac:dyDescent="0.25">
      <c r="Y83" s="82"/>
      <c r="Z83" s="82"/>
      <c r="AA83" s="119"/>
      <c r="AB83" s="119"/>
      <c r="AC83" s="119"/>
      <c r="AD83" s="119"/>
      <c r="AE83" s="119"/>
      <c r="AF83" s="119"/>
      <c r="AG83" s="82"/>
      <c r="AH83" s="82"/>
      <c r="AI83" s="82"/>
      <c r="AJ83" s="82"/>
    </row>
    <row r="84" spans="24:36" ht="12.75" customHeight="1" x14ac:dyDescent="0.25">
      <c r="Y84" s="82"/>
      <c r="Z84" s="82"/>
      <c r="AA84" s="119"/>
      <c r="AB84" s="119"/>
      <c r="AC84" s="119"/>
      <c r="AD84" s="119"/>
      <c r="AE84" s="119"/>
      <c r="AF84" s="119"/>
      <c r="AG84" s="82"/>
      <c r="AH84" s="82"/>
      <c r="AI84" s="82"/>
      <c r="AJ84" s="82"/>
    </row>
    <row r="85" spans="24:36" ht="12.75" customHeight="1" x14ac:dyDescent="0.25">
      <c r="Y85" s="82"/>
      <c r="Z85" s="82"/>
      <c r="AA85" s="119"/>
      <c r="AB85" s="119"/>
      <c r="AC85" s="119"/>
      <c r="AD85" s="119"/>
      <c r="AE85" s="119"/>
      <c r="AF85" s="119"/>
      <c r="AG85" s="82"/>
      <c r="AH85" s="82"/>
      <c r="AI85" s="82"/>
      <c r="AJ85" s="82"/>
    </row>
    <row r="86" spans="24:36" ht="12.75" customHeight="1" x14ac:dyDescent="0.25">
      <c r="Y86" s="82"/>
      <c r="Z86" s="82"/>
      <c r="AA86" s="119"/>
      <c r="AB86" s="119"/>
      <c r="AC86" s="119"/>
      <c r="AD86" s="119"/>
      <c r="AE86" s="119"/>
      <c r="AF86" s="119"/>
      <c r="AG86" s="82"/>
      <c r="AH86" s="82"/>
      <c r="AI86" s="82"/>
      <c r="AJ86" s="82"/>
    </row>
    <row r="87" spans="24:36" ht="12.75" customHeight="1" x14ac:dyDescent="0.25">
      <c r="Y87" s="82"/>
      <c r="Z87" s="82"/>
      <c r="AA87" s="119"/>
      <c r="AB87" s="119"/>
      <c r="AC87" s="119"/>
      <c r="AD87" s="119"/>
      <c r="AE87" s="119"/>
      <c r="AF87" s="119"/>
      <c r="AG87" s="82"/>
      <c r="AH87" s="82"/>
      <c r="AI87" s="82"/>
      <c r="AJ87" s="82"/>
    </row>
    <row r="88" spans="24:36" ht="12.75" customHeight="1" x14ac:dyDescent="0.25">
      <c r="Y88" s="82"/>
      <c r="Z88" s="82"/>
      <c r="AA88" s="119"/>
      <c r="AB88" s="119"/>
      <c r="AC88" s="119"/>
      <c r="AD88" s="119"/>
      <c r="AE88" s="119"/>
      <c r="AF88" s="119"/>
      <c r="AG88" s="82"/>
      <c r="AH88" s="82"/>
      <c r="AI88" s="82"/>
      <c r="AJ88" s="82"/>
    </row>
    <row r="89" spans="24:36" ht="12.75" customHeight="1" x14ac:dyDescent="0.25">
      <c r="Y89" s="82"/>
      <c r="Z89" s="82"/>
      <c r="AA89" s="119"/>
      <c r="AB89" s="119"/>
      <c r="AC89" s="119"/>
      <c r="AD89" s="119"/>
      <c r="AE89" s="119"/>
      <c r="AF89" s="119"/>
      <c r="AG89" s="82"/>
      <c r="AH89" s="82"/>
      <c r="AI89" s="82"/>
      <c r="AJ89" s="82"/>
    </row>
    <row r="90" spans="24:36" ht="12.75" customHeight="1" x14ac:dyDescent="0.25">
      <c r="Y90" s="82"/>
      <c r="Z90" s="82"/>
      <c r="AA90" s="119"/>
      <c r="AB90" s="119"/>
      <c r="AC90" s="119"/>
      <c r="AD90" s="119"/>
      <c r="AE90" s="119"/>
      <c r="AF90" s="119"/>
      <c r="AG90" s="82"/>
      <c r="AH90" s="82"/>
      <c r="AI90" s="82"/>
      <c r="AJ90" s="82"/>
    </row>
    <row r="91" spans="24:36" ht="12.75" customHeight="1" x14ac:dyDescent="0.25">
      <c r="Y91" s="82"/>
      <c r="Z91" s="82"/>
      <c r="AA91" s="119"/>
      <c r="AB91" s="119"/>
      <c r="AC91" s="119"/>
      <c r="AD91" s="119"/>
      <c r="AE91" s="119"/>
      <c r="AF91" s="119"/>
      <c r="AG91" s="82"/>
      <c r="AH91" s="82"/>
      <c r="AI91" s="82"/>
      <c r="AJ91" s="82"/>
    </row>
    <row r="92" spans="24:36" ht="12.75" customHeight="1" x14ac:dyDescent="0.25">
      <c r="Y92" s="82"/>
      <c r="Z92" s="82"/>
      <c r="AA92" s="119"/>
      <c r="AB92" s="119"/>
      <c r="AC92" s="119"/>
      <c r="AD92" s="119"/>
      <c r="AE92" s="119"/>
      <c r="AF92" s="119"/>
      <c r="AG92" s="82"/>
      <c r="AH92" s="82"/>
      <c r="AI92" s="82"/>
      <c r="AJ92" s="82"/>
    </row>
    <row r="93" spans="24:36" ht="12.75" customHeight="1" x14ac:dyDescent="0.25">
      <c r="Y93" s="82"/>
      <c r="Z93" s="82"/>
      <c r="AA93" s="119"/>
      <c r="AB93" s="119"/>
      <c r="AC93" s="119"/>
      <c r="AD93" s="119"/>
      <c r="AE93" s="119"/>
      <c r="AF93" s="119"/>
      <c r="AG93" s="82"/>
      <c r="AH93" s="82"/>
      <c r="AI93" s="82"/>
      <c r="AJ93" s="82"/>
    </row>
    <row r="94" spans="24:36" ht="12.75" customHeight="1" x14ac:dyDescent="0.25">
      <c r="Y94" s="82"/>
      <c r="Z94" s="82"/>
      <c r="AA94" s="119"/>
      <c r="AB94" s="119"/>
      <c r="AC94" s="119"/>
      <c r="AD94" s="119"/>
      <c r="AE94" s="119"/>
      <c r="AF94" s="119"/>
      <c r="AG94" s="82"/>
      <c r="AH94" s="82"/>
      <c r="AI94" s="82"/>
      <c r="AJ94" s="82"/>
    </row>
    <row r="95" spans="24:36" ht="12.75" customHeight="1" x14ac:dyDescent="0.25">
      <c r="Y95" s="82"/>
      <c r="Z95" s="82"/>
      <c r="AA95" s="119"/>
      <c r="AB95" s="119"/>
      <c r="AC95" s="119"/>
      <c r="AD95" s="119"/>
      <c r="AE95" s="119"/>
      <c r="AF95" s="119"/>
      <c r="AG95" s="82"/>
      <c r="AH95" s="82"/>
      <c r="AI95" s="82"/>
      <c r="AJ95" s="82"/>
    </row>
    <row r="96" spans="24:36" ht="12.75" customHeight="1" x14ac:dyDescent="0.25">
      <c r="Y96" s="82"/>
      <c r="Z96" s="82"/>
      <c r="AA96" s="119"/>
      <c r="AB96" s="119"/>
      <c r="AC96" s="119"/>
      <c r="AD96" s="119"/>
      <c r="AE96" s="119"/>
      <c r="AF96" s="119"/>
      <c r="AG96" s="82"/>
      <c r="AH96" s="82"/>
      <c r="AI96" s="82"/>
      <c r="AJ96" s="82"/>
    </row>
  </sheetData>
  <mergeCells count="24">
    <mergeCell ref="AC37:AE37"/>
    <mergeCell ref="T12:T13"/>
    <mergeCell ref="U12:U13"/>
    <mergeCell ref="V12:V13"/>
    <mergeCell ref="W12:W13"/>
    <mergeCell ref="A1:W1"/>
    <mergeCell ref="A2:W2"/>
    <mergeCell ref="A3:W3"/>
    <mergeCell ref="A9:B9"/>
    <mergeCell ref="F9:N9"/>
    <mergeCell ref="A4:W4"/>
    <mergeCell ref="A5:W5"/>
    <mergeCell ref="A10:B10"/>
    <mergeCell ref="A6:W6"/>
    <mergeCell ref="A7:W7"/>
    <mergeCell ref="A8:W8"/>
    <mergeCell ref="G12:G13"/>
    <mergeCell ref="N12:S12"/>
    <mergeCell ref="A12:A13"/>
    <mergeCell ref="B12:B13"/>
    <mergeCell ref="C12:C13"/>
    <mergeCell ref="D12:D13"/>
    <mergeCell ref="E12:E13"/>
    <mergeCell ref="F12:F13"/>
  </mergeCells>
  <phoneticPr fontId="1" type="noConversion"/>
  <printOptions horizontalCentered="1"/>
  <pageMargins left="0" right="0" top="0.78740157480314965" bottom="0.19685039370078741" header="0.51181102362204722" footer="0.2"/>
  <pageSetup paperSize="9" scale="73" orientation="landscape" horizontalDpi="300" verticalDpi="300" r:id="rId1"/>
  <headerFooter alignWithMargins="0"/>
  <colBreaks count="1" manualBreakCount="1">
    <brk id="2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44</vt:i4>
      </vt:variant>
      <vt:variant>
        <vt:lpstr>Именованные диапазоны</vt:lpstr>
      </vt:variant>
      <vt:variant>
        <vt:i4>44</vt:i4>
      </vt:variant>
    </vt:vector>
  </HeadingPairs>
  <TitlesOfParts>
    <vt:vector size="88" baseType="lpstr">
      <vt:lpstr>1</vt:lpstr>
      <vt:lpstr>УЧАСТНИКИ</vt:lpstr>
      <vt:lpstr>10-Ж</vt:lpstr>
      <vt:lpstr>10Ф-Ж</vt:lpstr>
      <vt:lpstr>20-Ж</vt:lpstr>
      <vt:lpstr>20Ф-Ж</vt:lpstr>
      <vt:lpstr>40-Ж</vt:lpstr>
      <vt:lpstr>80-Ж</vt:lpstr>
      <vt:lpstr>150-Ж</vt:lpstr>
      <vt:lpstr>500-Ж</vt:lpstr>
      <vt:lpstr>4х10-Ж</vt:lpstr>
      <vt:lpstr>4х40-Ж</vt:lpstr>
      <vt:lpstr>110-Ж</vt:lpstr>
      <vt:lpstr>110Ф-Ж</vt:lpstr>
      <vt:lpstr>400СБ-Ж</vt:lpstr>
      <vt:lpstr>3000СБ-Ж</vt:lpstr>
      <vt:lpstr>В-Ж</vt:lpstr>
      <vt:lpstr>Ш-Ж</vt:lpstr>
      <vt:lpstr>Д-Ж</vt:lpstr>
      <vt:lpstr>Т-Ж</vt:lpstr>
      <vt:lpstr>ДИ-Ж</vt:lpstr>
      <vt:lpstr>М-Ж</vt:lpstr>
      <vt:lpstr>К-Ж</vt:lpstr>
      <vt:lpstr>Я-Ж</vt:lpstr>
      <vt:lpstr>И Т О Г И</vt:lpstr>
      <vt:lpstr>И10-Ж</vt:lpstr>
      <vt:lpstr>И20-Ж</vt:lpstr>
      <vt:lpstr>И40-Ж</vt:lpstr>
      <vt:lpstr>И80-Ж</vt:lpstr>
      <vt:lpstr>И150-Ж</vt:lpstr>
      <vt:lpstr>И500-Ж</vt:lpstr>
      <vt:lpstr>И4х10-Ж</vt:lpstr>
      <vt:lpstr>И4х40-Ж</vt:lpstr>
      <vt:lpstr>И11сб-Ж</vt:lpstr>
      <vt:lpstr>И40сб-Ж</vt:lpstr>
      <vt:lpstr>И30сп-Ж</vt:lpstr>
      <vt:lpstr>И В-Ж</vt:lpstr>
      <vt:lpstr>И Ш-Ж</vt:lpstr>
      <vt:lpstr>И Д-Ж</vt:lpstr>
      <vt:lpstr>И Т-Ж</vt:lpstr>
      <vt:lpstr>И ДИ-Ж</vt:lpstr>
      <vt:lpstr>И М-Ж</vt:lpstr>
      <vt:lpstr>И К-Ж</vt:lpstr>
      <vt:lpstr>И Я-Ж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'10-Ж'!Область_печати</vt:lpstr>
      <vt:lpstr>'150-Ж'!Область_печати</vt:lpstr>
      <vt:lpstr>'В-Ж'!Область_печати</vt:lpstr>
      <vt:lpstr>'Д-Ж'!Область_печати</vt:lpstr>
      <vt:lpstr>'ДИ-Ж'!Область_печати</vt:lpstr>
      <vt:lpstr>'И В-Ж'!Область_печати</vt:lpstr>
      <vt:lpstr>'И Д-Ж'!Область_печати</vt:lpstr>
      <vt:lpstr>'И ДИ-Ж'!Область_печати</vt:lpstr>
      <vt:lpstr>'И К-Ж'!Область_печати</vt:lpstr>
      <vt:lpstr>'И М-Ж'!Область_печати</vt:lpstr>
      <vt:lpstr>'И Т-Ж'!Область_печати</vt:lpstr>
      <vt:lpstr>'И Я-Ж'!Область_печати</vt:lpstr>
      <vt:lpstr>'И10-Ж'!Область_печати</vt:lpstr>
      <vt:lpstr>'И11сб-Ж'!Область_печати</vt:lpstr>
      <vt:lpstr>'И150-Ж'!Область_печати</vt:lpstr>
      <vt:lpstr>'И20-Ж'!Область_печати</vt:lpstr>
      <vt:lpstr>'И30сп-Ж'!Область_печати</vt:lpstr>
      <vt:lpstr>'И40-Ж'!Область_печати</vt:lpstr>
      <vt:lpstr>'И40сб-Ж'!Область_печати</vt:lpstr>
      <vt:lpstr>'И4х10-Ж'!Область_печати</vt:lpstr>
      <vt:lpstr>'И4х40-Ж'!Область_печати</vt:lpstr>
      <vt:lpstr>'И500-Ж'!Область_печати</vt:lpstr>
      <vt:lpstr>'И80-Ж'!Область_печати</vt:lpstr>
      <vt:lpstr>'К-Ж'!Область_печати</vt:lpstr>
      <vt:lpstr>'М-Ж'!Область_печати</vt:lpstr>
      <vt:lpstr>'Т-Ж'!Область_печати</vt:lpstr>
      <vt:lpstr>'Ш-Ж'!Область_печати</vt:lpstr>
      <vt:lpstr>'Я-Ж'!Область_печати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ASUS</cp:lastModifiedBy>
  <cp:lastPrinted>2019-05-27T18:43:10Z</cp:lastPrinted>
  <dcterms:created xsi:type="dcterms:W3CDTF">2004-05-24T08:29:48Z</dcterms:created>
  <dcterms:modified xsi:type="dcterms:W3CDTF">2019-05-27T19:01:42Z</dcterms:modified>
</cp:coreProperties>
</file>