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120" yWindow="-120" windowWidth="20736" windowHeight="11160" tabRatio="884" firstSheet="9" activeTab="21"/>
  </bookViews>
  <sheets>
    <sheet name="100м" sheetId="1" r:id="rId1"/>
    <sheet name="200м" sheetId="2" r:id="rId2"/>
    <sheet name="400м" sheetId="3" r:id="rId3"/>
    <sheet name="800м" sheetId="4" r:id="rId4"/>
    <sheet name="1500м" sheetId="5" r:id="rId5"/>
    <sheet name="5000м" sheetId="6" r:id="rId6"/>
    <sheet name="110сб м" sheetId="7" r:id="rId7"/>
    <sheet name="400сб м" sheetId="8" r:id="rId8"/>
    <sheet name="3000сп" sheetId="19" r:id="rId9"/>
    <sheet name="сх м" sheetId="9" r:id="rId10"/>
    <sheet name="длина м" sheetId="10" r:id="rId11"/>
    <sheet name="тройной м" sheetId="11" r:id="rId12"/>
    <sheet name="высота м" sheetId="12" r:id="rId13"/>
    <sheet name="прил. выс." sheetId="13" r:id="rId14"/>
    <sheet name="шест" sheetId="21" r:id="rId15"/>
    <sheet name="прил.шест" sheetId="22" r:id="rId16"/>
    <sheet name="эстафета 4х100" sheetId="14" r:id="rId17"/>
    <sheet name="диск" sheetId="20" r:id="rId18"/>
    <sheet name="ядро" sheetId="15" r:id="rId19"/>
    <sheet name="копье" sheetId="23" r:id="rId20"/>
    <sheet name="молот" sheetId="24" r:id="rId21"/>
    <sheet name="ком. зачет" sheetId="25" r:id="rId22"/>
  </sheets>
  <externalReferences>
    <externalReference r:id="rId23"/>
  </externalReferences>
  <calcPr calcId="1456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R14" i="24" l="1"/>
  <c r="P14" i="24"/>
  <c r="G14" i="24"/>
  <c r="F14" i="24"/>
  <c r="E14" i="24"/>
  <c r="D14" i="24"/>
  <c r="C14" i="24"/>
  <c r="R13" i="24"/>
  <c r="O13" i="24"/>
  <c r="G13" i="24"/>
  <c r="F13" i="24"/>
  <c r="E13" i="24"/>
  <c r="D13" i="24"/>
  <c r="C13" i="24"/>
  <c r="R12" i="24"/>
  <c r="O12" i="24"/>
  <c r="G12" i="24"/>
  <c r="F12" i="24"/>
  <c r="E12" i="24"/>
  <c r="D12" i="24"/>
  <c r="C12" i="24"/>
  <c r="R14" i="23"/>
  <c r="P14" i="23"/>
  <c r="G14" i="23"/>
  <c r="F14" i="23"/>
  <c r="E14" i="23"/>
  <c r="D14" i="23"/>
  <c r="C14" i="23"/>
  <c r="R13" i="23"/>
  <c r="O13" i="23"/>
  <c r="G13" i="23"/>
  <c r="F13" i="23"/>
  <c r="E13" i="23"/>
  <c r="D13" i="23"/>
  <c r="C13" i="23"/>
  <c r="R12" i="23"/>
  <c r="O12" i="23"/>
  <c r="G12" i="23"/>
  <c r="F12" i="23"/>
  <c r="E12" i="23"/>
  <c r="D12" i="23"/>
  <c r="C12" i="23"/>
  <c r="R20" i="15"/>
  <c r="P20" i="15"/>
  <c r="G20" i="15"/>
  <c r="F20" i="15"/>
  <c r="E20" i="15"/>
  <c r="D20" i="15"/>
  <c r="C20" i="15"/>
  <c r="R19" i="15"/>
  <c r="G19" i="15"/>
  <c r="F19" i="15"/>
  <c r="E19" i="15"/>
  <c r="D19" i="15"/>
  <c r="C19" i="15"/>
  <c r="R18" i="15"/>
  <c r="O18" i="15"/>
  <c r="G18" i="15"/>
  <c r="F18" i="15"/>
  <c r="E18" i="15"/>
  <c r="D18" i="15"/>
  <c r="C18" i="15"/>
  <c r="R17" i="15"/>
  <c r="O17" i="15"/>
  <c r="G17" i="15"/>
  <c r="F17" i="15"/>
  <c r="E17" i="15"/>
  <c r="D17" i="15"/>
  <c r="C17" i="15"/>
  <c r="R16" i="15"/>
  <c r="O16" i="15"/>
  <c r="P16" i="15" s="1"/>
  <c r="G16" i="15"/>
  <c r="F16" i="15"/>
  <c r="E16" i="15"/>
  <c r="D16" i="15"/>
  <c r="C16" i="15"/>
  <c r="R15" i="15"/>
  <c r="O15" i="15"/>
  <c r="G15" i="15"/>
  <c r="F15" i="15"/>
  <c r="E15" i="15"/>
  <c r="D15" i="15"/>
  <c r="C15" i="15"/>
  <c r="R14" i="15"/>
  <c r="O14" i="15"/>
  <c r="G14" i="15"/>
  <c r="F14" i="15"/>
  <c r="E14" i="15"/>
  <c r="D14" i="15"/>
  <c r="C14" i="15"/>
  <c r="R13" i="15"/>
  <c r="O13" i="15"/>
  <c r="G13" i="15"/>
  <c r="F13" i="15"/>
  <c r="E13" i="15"/>
  <c r="D13" i="15"/>
  <c r="C13" i="15"/>
  <c r="R12" i="15"/>
  <c r="O12" i="15"/>
  <c r="G12" i="15"/>
  <c r="F12" i="15"/>
  <c r="E12" i="15"/>
  <c r="D12" i="15"/>
  <c r="C12" i="15"/>
  <c r="R20" i="20"/>
  <c r="P20" i="20"/>
  <c r="G20" i="20"/>
  <c r="F20" i="20"/>
  <c r="E20" i="20"/>
  <c r="D20" i="20"/>
  <c r="C20" i="20"/>
  <c r="R18" i="20"/>
  <c r="O18" i="20"/>
  <c r="P18" i="20" s="1"/>
  <c r="G18" i="20"/>
  <c r="F18" i="20"/>
  <c r="E18" i="20"/>
  <c r="D18" i="20"/>
  <c r="C18" i="20"/>
  <c r="R17" i="20"/>
  <c r="O17" i="20"/>
  <c r="P17" i="20" s="1"/>
  <c r="G17" i="20"/>
  <c r="F17" i="20"/>
  <c r="E17" i="20"/>
  <c r="D17" i="20"/>
  <c r="C17" i="20"/>
  <c r="R16" i="20"/>
  <c r="O16" i="20"/>
  <c r="P16" i="20" s="1"/>
  <c r="G16" i="20"/>
  <c r="F16" i="20"/>
  <c r="E16" i="20"/>
  <c r="D16" i="20"/>
  <c r="C16" i="20"/>
  <c r="R15" i="20"/>
  <c r="O15" i="20"/>
  <c r="P15" i="20" s="1"/>
  <c r="G15" i="20"/>
  <c r="F15" i="20"/>
  <c r="E15" i="20"/>
  <c r="D15" i="20"/>
  <c r="C15" i="20"/>
  <c r="R14" i="20"/>
  <c r="O14" i="20"/>
  <c r="P14" i="20" s="1"/>
  <c r="G14" i="20"/>
  <c r="F14" i="20"/>
  <c r="E14" i="20"/>
  <c r="D14" i="20"/>
  <c r="C14" i="20"/>
  <c r="R13" i="20"/>
  <c r="O13" i="20"/>
  <c r="P13" i="20" s="1"/>
  <c r="G13" i="20"/>
  <c r="F13" i="20"/>
  <c r="E13" i="20"/>
  <c r="D13" i="20"/>
  <c r="C13" i="20"/>
  <c r="R12" i="20"/>
  <c r="O12" i="20"/>
  <c r="G12" i="20"/>
  <c r="F12" i="20"/>
  <c r="E12" i="20"/>
  <c r="D12" i="20"/>
  <c r="C12" i="20"/>
  <c r="K50" i="14"/>
  <c r="G50" i="14"/>
  <c r="F50" i="14"/>
  <c r="E50" i="14"/>
  <c r="D50" i="14"/>
  <c r="C50" i="14"/>
  <c r="K49" i="14"/>
  <c r="G49" i="14"/>
  <c r="F49" i="14"/>
  <c r="E49" i="14"/>
  <c r="D49" i="14"/>
  <c r="C49" i="14"/>
  <c r="K48" i="14"/>
  <c r="G48" i="14"/>
  <c r="F48" i="14"/>
  <c r="E48" i="14"/>
  <c r="D48" i="14"/>
  <c r="C48" i="14"/>
  <c r="K47" i="14"/>
  <c r="I47" i="14"/>
  <c r="G47" i="14"/>
  <c r="F47" i="14"/>
  <c r="E47" i="14"/>
  <c r="D47" i="14"/>
  <c r="C47" i="14"/>
  <c r="K46" i="14"/>
  <c r="G46" i="14"/>
  <c r="F46" i="14"/>
  <c r="E46" i="14"/>
  <c r="D46" i="14"/>
  <c r="C46" i="14"/>
  <c r="K45" i="14"/>
  <c r="G45" i="14"/>
  <c r="F45" i="14"/>
  <c r="E45" i="14"/>
  <c r="D45" i="14"/>
  <c r="C45" i="14"/>
  <c r="K44" i="14"/>
  <c r="G44" i="14"/>
  <c r="F44" i="14"/>
  <c r="E44" i="14"/>
  <c r="D44" i="14"/>
  <c r="C44" i="14"/>
  <c r="K43" i="14"/>
  <c r="I43" i="14"/>
  <c r="G43" i="14"/>
  <c r="F43" i="14"/>
  <c r="E43" i="14"/>
  <c r="D43" i="14"/>
  <c r="C43" i="14"/>
  <c r="K42" i="14"/>
  <c r="G42" i="14"/>
  <c r="F42" i="14"/>
  <c r="E42" i="14"/>
  <c r="D42" i="14"/>
  <c r="C42" i="14"/>
  <c r="K41" i="14"/>
  <c r="G41" i="14"/>
  <c r="F41" i="14"/>
  <c r="E41" i="14"/>
  <c r="D41" i="14"/>
  <c r="C41" i="14"/>
  <c r="K40" i="14"/>
  <c r="G40" i="14"/>
  <c r="F40" i="14"/>
  <c r="E40" i="14"/>
  <c r="D40" i="14"/>
  <c r="C40" i="14"/>
  <c r="K39" i="14"/>
  <c r="I39" i="14"/>
  <c r="G39" i="14"/>
  <c r="F39" i="14"/>
  <c r="E39" i="14"/>
  <c r="D39" i="14"/>
  <c r="C39" i="14"/>
  <c r="K38" i="14"/>
  <c r="G38" i="14"/>
  <c r="F38" i="14"/>
  <c r="E38" i="14"/>
  <c r="D38" i="14"/>
  <c r="C38" i="14"/>
  <c r="K37" i="14"/>
  <c r="G37" i="14"/>
  <c r="F37" i="14"/>
  <c r="E37" i="14"/>
  <c r="D37" i="14"/>
  <c r="C37" i="14"/>
  <c r="K36" i="14"/>
  <c r="G36" i="14"/>
  <c r="F36" i="14"/>
  <c r="E36" i="14"/>
  <c r="D36" i="14"/>
  <c r="C36" i="14"/>
  <c r="K35" i="14"/>
  <c r="I35" i="14"/>
  <c r="G35" i="14"/>
  <c r="F35" i="14"/>
  <c r="E35" i="14"/>
  <c r="D35" i="14"/>
  <c r="C35" i="14"/>
  <c r="K34" i="14"/>
  <c r="G34" i="14"/>
  <c r="F34" i="14"/>
  <c r="E34" i="14"/>
  <c r="D34" i="14"/>
  <c r="C34" i="14"/>
  <c r="K33" i="14"/>
  <c r="G33" i="14"/>
  <c r="F33" i="14"/>
  <c r="E33" i="14"/>
  <c r="D33" i="14"/>
  <c r="C33" i="14"/>
  <c r="K32" i="14"/>
  <c r="G32" i="14"/>
  <c r="F32" i="14"/>
  <c r="E32" i="14"/>
  <c r="D32" i="14"/>
  <c r="C32" i="14"/>
  <c r="K31" i="14"/>
  <c r="I31" i="14"/>
  <c r="G31" i="14"/>
  <c r="F31" i="14"/>
  <c r="E31" i="14"/>
  <c r="D31" i="14"/>
  <c r="C31" i="14"/>
  <c r="K30" i="14"/>
  <c r="G30" i="14"/>
  <c r="F30" i="14"/>
  <c r="E30" i="14"/>
  <c r="D30" i="14"/>
  <c r="C30" i="14"/>
  <c r="K29" i="14"/>
  <c r="G29" i="14"/>
  <c r="F29" i="14"/>
  <c r="E29" i="14"/>
  <c r="D29" i="14"/>
  <c r="C29" i="14"/>
  <c r="K28" i="14"/>
  <c r="G28" i="14"/>
  <c r="F28" i="14"/>
  <c r="E28" i="14"/>
  <c r="D28" i="14"/>
  <c r="C28" i="14"/>
  <c r="K27" i="14"/>
  <c r="I27" i="14"/>
  <c r="G27" i="14"/>
  <c r="F27" i="14"/>
  <c r="E27" i="14"/>
  <c r="D27" i="14"/>
  <c r="C27" i="14"/>
  <c r="K26" i="14"/>
  <c r="G26" i="14"/>
  <c r="F26" i="14"/>
  <c r="E26" i="14"/>
  <c r="D26" i="14"/>
  <c r="C26" i="14"/>
  <c r="K25" i="14"/>
  <c r="G25" i="14"/>
  <c r="F25" i="14"/>
  <c r="E25" i="14"/>
  <c r="D25" i="14"/>
  <c r="C25" i="14"/>
  <c r="K24" i="14"/>
  <c r="G24" i="14"/>
  <c r="F24" i="14"/>
  <c r="E24" i="14"/>
  <c r="D24" i="14"/>
  <c r="C24" i="14"/>
  <c r="K23" i="14"/>
  <c r="I23" i="14"/>
  <c r="G23" i="14"/>
  <c r="F23" i="14"/>
  <c r="E23" i="14"/>
  <c r="D23" i="14"/>
  <c r="C23" i="14"/>
  <c r="K22" i="14"/>
  <c r="G22" i="14"/>
  <c r="F22" i="14"/>
  <c r="E22" i="14"/>
  <c r="D22" i="14"/>
  <c r="C22" i="14"/>
  <c r="K21" i="14"/>
  <c r="G21" i="14"/>
  <c r="F21" i="14"/>
  <c r="E21" i="14"/>
  <c r="D21" i="14"/>
  <c r="C21" i="14"/>
  <c r="K20" i="14"/>
  <c r="G20" i="14"/>
  <c r="F20" i="14"/>
  <c r="E20" i="14"/>
  <c r="D20" i="14"/>
  <c r="C20" i="14"/>
  <c r="K19" i="14"/>
  <c r="I19" i="14"/>
  <c r="G19" i="14"/>
  <c r="F19" i="14"/>
  <c r="E19" i="14"/>
  <c r="D19" i="14"/>
  <c r="C19" i="14"/>
  <c r="K18" i="14"/>
  <c r="G18" i="14"/>
  <c r="F18" i="14"/>
  <c r="E18" i="14"/>
  <c r="D18" i="14"/>
  <c r="C18" i="14"/>
  <c r="K17" i="14"/>
  <c r="G17" i="14"/>
  <c r="F17" i="14"/>
  <c r="E17" i="14"/>
  <c r="D17" i="14"/>
  <c r="C17" i="14"/>
  <c r="K16" i="14"/>
  <c r="G16" i="14"/>
  <c r="F16" i="14"/>
  <c r="E16" i="14"/>
  <c r="D16" i="14"/>
  <c r="C16" i="14"/>
  <c r="K15" i="14"/>
  <c r="I15" i="14"/>
  <c r="G15" i="14"/>
  <c r="F15" i="14"/>
  <c r="E15" i="14"/>
  <c r="D15" i="14"/>
  <c r="C15" i="14"/>
  <c r="K14" i="14"/>
  <c r="G14" i="14"/>
  <c r="F14" i="14"/>
  <c r="E14" i="14"/>
  <c r="D14" i="14"/>
  <c r="C14" i="14"/>
  <c r="K13" i="14"/>
  <c r="G13" i="14"/>
  <c r="F13" i="14"/>
  <c r="E13" i="14"/>
  <c r="D13" i="14"/>
  <c r="C13" i="14"/>
  <c r="K12" i="14"/>
  <c r="G12" i="14"/>
  <c r="F12" i="14"/>
  <c r="E12" i="14"/>
  <c r="D12" i="14"/>
  <c r="C12" i="14"/>
  <c r="K11" i="14"/>
  <c r="I11" i="14"/>
  <c r="G11" i="14"/>
  <c r="F11" i="14"/>
  <c r="E11" i="14"/>
  <c r="D11" i="14"/>
  <c r="C11" i="14"/>
  <c r="E9" i="22"/>
  <c r="D9" i="22"/>
  <c r="E8" i="22"/>
  <c r="D8" i="22"/>
  <c r="K10" i="21"/>
  <c r="G10" i="21"/>
  <c r="F10" i="21"/>
  <c r="E10" i="21"/>
  <c r="D10" i="21"/>
  <c r="C10" i="21"/>
  <c r="K9" i="21"/>
  <c r="G9" i="21"/>
  <c r="F9" i="21"/>
  <c r="E9" i="21"/>
  <c r="D9" i="21"/>
  <c r="C9" i="21"/>
  <c r="E16" i="13"/>
  <c r="D16" i="13"/>
  <c r="E15" i="13"/>
  <c r="D15" i="13"/>
  <c r="E14" i="13"/>
  <c r="D14" i="13"/>
  <c r="E13" i="13"/>
  <c r="D13" i="13"/>
  <c r="E12" i="13"/>
  <c r="D12" i="13"/>
  <c r="E11" i="13"/>
  <c r="D11" i="13"/>
  <c r="E10" i="13"/>
  <c r="D10" i="13"/>
  <c r="E9" i="13"/>
  <c r="D9" i="13"/>
  <c r="E8" i="13"/>
  <c r="D8" i="13"/>
  <c r="K17" i="12"/>
  <c r="I17" i="12"/>
  <c r="G17" i="12"/>
  <c r="F17" i="12"/>
  <c r="E17" i="12"/>
  <c r="D17" i="12"/>
  <c r="C17" i="12"/>
  <c r="K16" i="12"/>
  <c r="I16" i="12"/>
  <c r="G16" i="12"/>
  <c r="F16" i="12"/>
  <c r="E16" i="12"/>
  <c r="D16" i="12"/>
  <c r="C16" i="12"/>
  <c r="K15" i="12"/>
  <c r="I15" i="12"/>
  <c r="G15" i="12"/>
  <c r="F15" i="12"/>
  <c r="E15" i="12"/>
  <c r="D15" i="12"/>
  <c r="C15" i="12"/>
  <c r="K14" i="12"/>
  <c r="I14" i="12"/>
  <c r="G14" i="12"/>
  <c r="F14" i="12"/>
  <c r="E14" i="12"/>
  <c r="D14" i="12"/>
  <c r="C14" i="12"/>
  <c r="K13" i="12"/>
  <c r="I13" i="12"/>
  <c r="G13" i="12"/>
  <c r="F13" i="12"/>
  <c r="E13" i="12"/>
  <c r="D13" i="12"/>
  <c r="C13" i="12"/>
  <c r="K12" i="12"/>
  <c r="I12" i="12"/>
  <c r="G12" i="12"/>
  <c r="F12" i="12"/>
  <c r="E12" i="12"/>
  <c r="D12" i="12"/>
  <c r="C12" i="12"/>
  <c r="K11" i="12"/>
  <c r="I11" i="12"/>
  <c r="G11" i="12"/>
  <c r="F11" i="12"/>
  <c r="E11" i="12"/>
  <c r="D11" i="12"/>
  <c r="C11" i="12"/>
  <c r="K10" i="12"/>
  <c r="I10" i="12"/>
  <c r="G10" i="12"/>
  <c r="F10" i="12"/>
  <c r="E10" i="12"/>
  <c r="D10" i="12"/>
  <c r="C10" i="12"/>
  <c r="K9" i="12"/>
  <c r="I9" i="12"/>
  <c r="G9" i="12"/>
  <c r="F9" i="12"/>
  <c r="E9" i="12"/>
  <c r="D9" i="12"/>
  <c r="C9" i="12"/>
  <c r="R18" i="11"/>
  <c r="O18" i="11"/>
  <c r="P18" i="11" s="1"/>
  <c r="G18" i="11"/>
  <c r="F18" i="11"/>
  <c r="E18" i="11"/>
  <c r="D18" i="11"/>
  <c r="C18" i="11"/>
  <c r="R17" i="11"/>
  <c r="P17" i="11"/>
  <c r="O17" i="11"/>
  <c r="G17" i="11"/>
  <c r="F17" i="11"/>
  <c r="E17" i="11"/>
  <c r="D17" i="11"/>
  <c r="C17" i="11"/>
  <c r="R16" i="11"/>
  <c r="P16" i="11"/>
  <c r="O16" i="11"/>
  <c r="G16" i="11"/>
  <c r="F16" i="11"/>
  <c r="E16" i="11"/>
  <c r="D16" i="11"/>
  <c r="C16" i="11"/>
  <c r="R15" i="11"/>
  <c r="P15" i="11"/>
  <c r="O15" i="11"/>
  <c r="G15" i="11"/>
  <c r="F15" i="11"/>
  <c r="E15" i="11"/>
  <c r="D15" i="11"/>
  <c r="C15" i="11"/>
  <c r="R14" i="11"/>
  <c r="P14" i="11"/>
  <c r="O14" i="11"/>
  <c r="G14" i="11"/>
  <c r="F14" i="11"/>
  <c r="E14" i="11"/>
  <c r="D14" i="11"/>
  <c r="C14" i="11"/>
  <c r="R13" i="11"/>
  <c r="P13" i="11"/>
  <c r="O13" i="11"/>
  <c r="G13" i="11"/>
  <c r="F13" i="11"/>
  <c r="E13" i="11"/>
  <c r="D13" i="11"/>
  <c r="C13" i="11"/>
  <c r="R12" i="11"/>
  <c r="P12" i="11"/>
  <c r="O12" i="11"/>
  <c r="G12" i="11"/>
  <c r="F12" i="11"/>
  <c r="E12" i="11"/>
  <c r="D12" i="11"/>
  <c r="C12" i="11"/>
  <c r="R26" i="10"/>
  <c r="O26" i="10"/>
  <c r="P26" i="10" s="1"/>
  <c r="G26" i="10"/>
  <c r="F26" i="10"/>
  <c r="E26" i="10"/>
  <c r="D26" i="10"/>
  <c r="C26" i="10"/>
  <c r="R25" i="10"/>
  <c r="G25" i="10"/>
  <c r="F25" i="10"/>
  <c r="E25" i="10"/>
  <c r="D25" i="10"/>
  <c r="C25" i="10"/>
  <c r="R24" i="10"/>
  <c r="P24" i="10"/>
  <c r="O24" i="10"/>
  <c r="G24" i="10"/>
  <c r="F24" i="10"/>
  <c r="E24" i="10"/>
  <c r="D24" i="10"/>
  <c r="C24" i="10"/>
  <c r="R23" i="10"/>
  <c r="P23" i="10"/>
  <c r="O23" i="10"/>
  <c r="G23" i="10"/>
  <c r="F23" i="10"/>
  <c r="E23" i="10"/>
  <c r="D23" i="10"/>
  <c r="C23" i="10"/>
  <c r="R22" i="10"/>
  <c r="P22" i="10"/>
  <c r="O22" i="10"/>
  <c r="G22" i="10"/>
  <c r="F22" i="10"/>
  <c r="E22" i="10"/>
  <c r="D22" i="10"/>
  <c r="C22" i="10"/>
  <c r="R21" i="10"/>
  <c r="P21" i="10"/>
  <c r="O21" i="10"/>
  <c r="G21" i="10"/>
  <c r="F21" i="10"/>
  <c r="E21" i="10"/>
  <c r="D21" i="10"/>
  <c r="C21" i="10"/>
  <c r="R20" i="10"/>
  <c r="P20" i="10"/>
  <c r="O20" i="10"/>
  <c r="G20" i="10"/>
  <c r="F20" i="10"/>
  <c r="E20" i="10"/>
  <c r="D20" i="10"/>
  <c r="C20" i="10"/>
  <c r="R19" i="10"/>
  <c r="P19" i="10"/>
  <c r="O19" i="10"/>
  <c r="G19" i="10"/>
  <c r="F19" i="10"/>
  <c r="E19" i="10"/>
  <c r="D19" i="10"/>
  <c r="C19" i="10"/>
  <c r="R18" i="10"/>
  <c r="P18" i="10"/>
  <c r="O18" i="10"/>
  <c r="G18" i="10"/>
  <c r="F18" i="10"/>
  <c r="E18" i="10"/>
  <c r="D18" i="10"/>
  <c r="C18" i="10"/>
  <c r="R17" i="10"/>
  <c r="P17" i="10"/>
  <c r="O17" i="10"/>
  <c r="G17" i="10"/>
  <c r="F17" i="10"/>
  <c r="E17" i="10"/>
  <c r="D17" i="10"/>
  <c r="C17" i="10"/>
  <c r="R16" i="10"/>
  <c r="P16" i="10"/>
  <c r="O16" i="10"/>
  <c r="G16" i="10"/>
  <c r="F16" i="10"/>
  <c r="E16" i="10"/>
  <c r="D16" i="10"/>
  <c r="C16" i="10"/>
  <c r="R15" i="10"/>
  <c r="P15" i="10"/>
  <c r="O15" i="10"/>
  <c r="G15" i="10"/>
  <c r="F15" i="10"/>
  <c r="E15" i="10"/>
  <c r="D15" i="10"/>
  <c r="C15" i="10"/>
  <c r="R14" i="10"/>
  <c r="P14" i="10"/>
  <c r="O14" i="10"/>
  <c r="G14" i="10"/>
  <c r="F14" i="10"/>
  <c r="E14" i="10"/>
  <c r="D14" i="10"/>
  <c r="C14" i="10"/>
  <c r="R13" i="10"/>
  <c r="P13" i="10"/>
  <c r="O13" i="10"/>
  <c r="G13" i="10"/>
  <c r="F13" i="10"/>
  <c r="E13" i="10"/>
  <c r="D13" i="10"/>
  <c r="C13" i="10"/>
  <c r="R12" i="10"/>
  <c r="P12" i="10"/>
  <c r="O12" i="10"/>
  <c r="G12" i="10"/>
  <c r="F12" i="10"/>
  <c r="E12" i="10"/>
  <c r="D12" i="10"/>
  <c r="C12" i="10"/>
  <c r="L16" i="9"/>
  <c r="J16" i="9"/>
  <c r="G16" i="9"/>
  <c r="F16" i="9"/>
  <c r="E16" i="9"/>
  <c r="D16" i="9"/>
  <c r="C16" i="9"/>
  <c r="L15" i="9"/>
  <c r="J15" i="9"/>
  <c r="G15" i="9"/>
  <c r="F15" i="9"/>
  <c r="E15" i="9"/>
  <c r="D15" i="9"/>
  <c r="C15" i="9"/>
  <c r="L14" i="9"/>
  <c r="J14" i="9"/>
  <c r="G14" i="9"/>
  <c r="F14" i="9"/>
  <c r="E14" i="9"/>
  <c r="D14" i="9"/>
  <c r="C14" i="9"/>
  <c r="L13" i="9"/>
  <c r="J13" i="9"/>
  <c r="G13" i="9"/>
  <c r="F13" i="9"/>
  <c r="E13" i="9"/>
  <c r="D13" i="9"/>
  <c r="C13" i="9"/>
  <c r="L12" i="9"/>
  <c r="J12" i="9"/>
  <c r="G12" i="9"/>
  <c r="F12" i="9"/>
  <c r="E12" i="9"/>
  <c r="D12" i="9"/>
  <c r="C12" i="9"/>
  <c r="L11" i="9"/>
  <c r="J11" i="9"/>
  <c r="G11" i="9"/>
  <c r="F11" i="9"/>
  <c r="E11" i="9"/>
  <c r="D11" i="9"/>
  <c r="C11" i="9"/>
  <c r="L20" i="19"/>
  <c r="G20" i="19"/>
  <c r="F20" i="19"/>
  <c r="E20" i="19"/>
  <c r="D20" i="19"/>
  <c r="C20" i="19"/>
  <c r="L19" i="19"/>
  <c r="J19" i="19"/>
  <c r="G19" i="19"/>
  <c r="F19" i="19"/>
  <c r="E19" i="19"/>
  <c r="D19" i="19"/>
  <c r="C19" i="19"/>
  <c r="L18" i="19"/>
  <c r="J18" i="19"/>
  <c r="G18" i="19"/>
  <c r="F18" i="19"/>
  <c r="E18" i="19"/>
  <c r="D18" i="19"/>
  <c r="C18" i="19"/>
  <c r="L17" i="19"/>
  <c r="J17" i="19"/>
  <c r="G17" i="19"/>
  <c r="F17" i="19"/>
  <c r="E17" i="19"/>
  <c r="D17" i="19"/>
  <c r="C17" i="19"/>
  <c r="L16" i="19"/>
  <c r="J16" i="19"/>
  <c r="G16" i="19"/>
  <c r="F16" i="19"/>
  <c r="E16" i="19"/>
  <c r="D16" i="19"/>
  <c r="C16" i="19"/>
  <c r="L15" i="19"/>
  <c r="J15" i="19"/>
  <c r="G15" i="19"/>
  <c r="F15" i="19"/>
  <c r="E15" i="19"/>
  <c r="D15" i="19"/>
  <c r="C15" i="19"/>
  <c r="L14" i="19"/>
  <c r="J14" i="19"/>
  <c r="G14" i="19"/>
  <c r="F14" i="19"/>
  <c r="E14" i="19"/>
  <c r="D14" i="19"/>
  <c r="C14" i="19"/>
  <c r="L13" i="19"/>
  <c r="J13" i="19"/>
  <c r="G13" i="19"/>
  <c r="F13" i="19"/>
  <c r="E13" i="19"/>
  <c r="D13" i="19"/>
  <c r="C13" i="19"/>
  <c r="L12" i="19"/>
  <c r="J12" i="19"/>
  <c r="G12" i="19"/>
  <c r="F12" i="19"/>
  <c r="E12" i="19"/>
  <c r="D12" i="19"/>
  <c r="C12" i="19"/>
  <c r="L11" i="19"/>
  <c r="J11" i="19"/>
  <c r="G11" i="19"/>
  <c r="F11" i="19"/>
  <c r="E11" i="19"/>
  <c r="D11" i="19"/>
  <c r="C11" i="19"/>
  <c r="L17" i="8"/>
  <c r="J17" i="8"/>
  <c r="G17" i="8"/>
  <c r="F17" i="8"/>
  <c r="E17" i="8"/>
  <c r="D17" i="8"/>
  <c r="C17" i="8"/>
  <c r="L16" i="8"/>
  <c r="J16" i="8"/>
  <c r="G16" i="8"/>
  <c r="F16" i="8"/>
  <c r="E16" i="8"/>
  <c r="D16" i="8"/>
  <c r="C16" i="8"/>
  <c r="L15" i="8"/>
  <c r="J15" i="8"/>
  <c r="G15" i="8"/>
  <c r="F15" i="8"/>
  <c r="E15" i="8"/>
  <c r="D15" i="8"/>
  <c r="C15" i="8"/>
  <c r="L14" i="8"/>
  <c r="J14" i="8"/>
  <c r="G14" i="8"/>
  <c r="F14" i="8"/>
  <c r="E14" i="8"/>
  <c r="D14" i="8"/>
  <c r="C14" i="8"/>
  <c r="L13" i="8"/>
  <c r="J13" i="8"/>
  <c r="G13" i="8"/>
  <c r="F13" i="8"/>
  <c r="E13" i="8"/>
  <c r="D13" i="8"/>
  <c r="C13" i="8"/>
  <c r="L12" i="8"/>
  <c r="J12" i="8"/>
  <c r="G12" i="8"/>
  <c r="F12" i="8"/>
  <c r="E12" i="8"/>
  <c r="D12" i="8"/>
  <c r="C12" i="8"/>
  <c r="L11" i="8"/>
  <c r="J11" i="8"/>
  <c r="G11" i="8"/>
  <c r="F11" i="8"/>
  <c r="E11" i="8"/>
  <c r="D11" i="8"/>
  <c r="C11" i="8"/>
  <c r="L17" i="7"/>
  <c r="G17" i="7"/>
  <c r="F17" i="7"/>
  <c r="E17" i="7"/>
  <c r="D17" i="7"/>
  <c r="C17" i="7"/>
  <c r="L16" i="7"/>
  <c r="G16" i="7"/>
  <c r="F16" i="7"/>
  <c r="E16" i="7"/>
  <c r="D16" i="7"/>
  <c r="C16" i="7"/>
  <c r="L15" i="7"/>
  <c r="G15" i="7"/>
  <c r="F15" i="7"/>
  <c r="E15" i="7"/>
  <c r="D15" i="7"/>
  <c r="C15" i="7"/>
  <c r="L14" i="7"/>
  <c r="G14" i="7"/>
  <c r="F14" i="7"/>
  <c r="E14" i="7"/>
  <c r="D14" i="7"/>
  <c r="C14" i="7"/>
  <c r="L13" i="7"/>
  <c r="J13" i="7"/>
  <c r="G13" i="7"/>
  <c r="F13" i="7"/>
  <c r="E13" i="7"/>
  <c r="D13" i="7"/>
  <c r="C13" i="7"/>
  <c r="L12" i="7"/>
  <c r="J12" i="7"/>
  <c r="G12" i="7"/>
  <c r="F12" i="7"/>
  <c r="E12" i="7"/>
  <c r="D12" i="7"/>
  <c r="C12" i="7"/>
  <c r="L11" i="7"/>
  <c r="G11" i="7"/>
  <c r="F11" i="7"/>
  <c r="E11" i="7"/>
  <c r="D11" i="7"/>
  <c r="C11" i="7"/>
  <c r="L26" i="6"/>
  <c r="G26" i="6"/>
  <c r="F26" i="6"/>
  <c r="E26" i="6"/>
  <c r="D26" i="6"/>
  <c r="C26" i="6"/>
  <c r="L25" i="6"/>
  <c r="G25" i="6"/>
  <c r="F25" i="6"/>
  <c r="E25" i="6"/>
  <c r="D25" i="6"/>
  <c r="C25" i="6"/>
  <c r="L24" i="6"/>
  <c r="G24" i="6"/>
  <c r="F24" i="6"/>
  <c r="E24" i="6"/>
  <c r="D24" i="6"/>
  <c r="C24" i="6"/>
  <c r="L23" i="6"/>
  <c r="J23" i="6"/>
  <c r="G23" i="6"/>
  <c r="F23" i="6"/>
  <c r="E23" i="6"/>
  <c r="D23" i="6"/>
  <c r="C23" i="6"/>
  <c r="L22" i="6"/>
  <c r="J22" i="6"/>
  <c r="G22" i="6"/>
  <c r="F22" i="6"/>
  <c r="E22" i="6"/>
  <c r="D22" i="6"/>
  <c r="C22" i="6"/>
  <c r="L21" i="6"/>
  <c r="J21" i="6"/>
  <c r="G21" i="6"/>
  <c r="F21" i="6"/>
  <c r="E21" i="6"/>
  <c r="D21" i="6"/>
  <c r="C21" i="6"/>
  <c r="L20" i="6"/>
  <c r="J20" i="6"/>
  <c r="G20" i="6"/>
  <c r="F20" i="6"/>
  <c r="E20" i="6"/>
  <c r="D20" i="6"/>
  <c r="C20" i="6"/>
  <c r="L19" i="6"/>
  <c r="J19" i="6"/>
  <c r="G19" i="6"/>
  <c r="F19" i="6"/>
  <c r="E19" i="6"/>
  <c r="D19" i="6"/>
  <c r="C19" i="6"/>
  <c r="L18" i="6"/>
  <c r="J18" i="6"/>
  <c r="G18" i="6"/>
  <c r="F18" i="6"/>
  <c r="E18" i="6"/>
  <c r="D18" i="6"/>
  <c r="C18" i="6"/>
  <c r="L17" i="6"/>
  <c r="J17" i="6"/>
  <c r="G17" i="6"/>
  <c r="F17" i="6"/>
  <c r="E17" i="6"/>
  <c r="D17" i="6"/>
  <c r="C17" i="6"/>
  <c r="L16" i="6"/>
  <c r="J16" i="6"/>
  <c r="G16" i="6"/>
  <c r="F16" i="6"/>
  <c r="E16" i="6"/>
  <c r="D16" i="6"/>
  <c r="C16" i="6"/>
  <c r="L15" i="6"/>
  <c r="J15" i="6"/>
  <c r="G15" i="6"/>
  <c r="F15" i="6"/>
  <c r="E15" i="6"/>
  <c r="D15" i="6"/>
  <c r="C15" i="6"/>
  <c r="L14" i="6"/>
  <c r="J14" i="6"/>
  <c r="G14" i="6"/>
  <c r="F14" i="6"/>
  <c r="E14" i="6"/>
  <c r="D14" i="6"/>
  <c r="C14" i="6"/>
  <c r="L13" i="6"/>
  <c r="J13" i="6"/>
  <c r="G13" i="6"/>
  <c r="F13" i="6"/>
  <c r="E13" i="6"/>
  <c r="D13" i="6"/>
  <c r="C13" i="6"/>
  <c r="L12" i="6"/>
  <c r="J12" i="6"/>
  <c r="G12" i="6"/>
  <c r="F12" i="6"/>
  <c r="E12" i="6"/>
  <c r="D12" i="6"/>
  <c r="C12" i="6"/>
  <c r="L11" i="6"/>
  <c r="J11" i="6"/>
  <c r="G11" i="6"/>
  <c r="F11" i="6"/>
  <c r="E11" i="6"/>
  <c r="D11" i="6"/>
  <c r="C11" i="6"/>
  <c r="L31" i="5"/>
  <c r="J31" i="5"/>
  <c r="G31" i="5"/>
  <c r="F31" i="5"/>
  <c r="E31" i="5"/>
  <c r="D31" i="5"/>
  <c r="C31" i="5"/>
  <c r="L30" i="5"/>
  <c r="G30" i="5"/>
  <c r="F30" i="5"/>
  <c r="E30" i="5"/>
  <c r="D30" i="5"/>
  <c r="C30" i="5"/>
  <c r="L29" i="5"/>
  <c r="J29" i="5"/>
  <c r="G29" i="5"/>
  <c r="F29" i="5"/>
  <c r="E29" i="5"/>
  <c r="D29" i="5"/>
  <c r="C29" i="5"/>
  <c r="L28" i="5"/>
  <c r="J28" i="5"/>
  <c r="G28" i="5"/>
  <c r="F28" i="5"/>
  <c r="E28" i="5"/>
  <c r="D28" i="5"/>
  <c r="C28" i="5"/>
  <c r="L27" i="5"/>
  <c r="J27" i="5"/>
  <c r="G27" i="5"/>
  <c r="F27" i="5"/>
  <c r="E27" i="5"/>
  <c r="D27" i="5"/>
  <c r="C27" i="5"/>
  <c r="L26" i="5"/>
  <c r="J26" i="5"/>
  <c r="G26" i="5"/>
  <c r="F26" i="5"/>
  <c r="E26" i="5"/>
  <c r="D26" i="5"/>
  <c r="C26" i="5"/>
  <c r="L25" i="5"/>
  <c r="J25" i="5"/>
  <c r="G25" i="5"/>
  <c r="F25" i="5"/>
  <c r="E25" i="5"/>
  <c r="D25" i="5"/>
  <c r="C25" i="5"/>
  <c r="L24" i="5"/>
  <c r="J24" i="5"/>
  <c r="G24" i="5"/>
  <c r="F24" i="5"/>
  <c r="E24" i="5"/>
  <c r="D24" i="5"/>
  <c r="C24" i="5"/>
  <c r="L23" i="5"/>
  <c r="J23" i="5"/>
  <c r="G23" i="5"/>
  <c r="F23" i="5"/>
  <c r="E23" i="5"/>
  <c r="D23" i="5"/>
  <c r="C23" i="5"/>
  <c r="L22" i="5"/>
  <c r="J22" i="5"/>
  <c r="G22" i="5"/>
  <c r="F22" i="5"/>
  <c r="E22" i="5"/>
  <c r="D22" i="5"/>
  <c r="C22" i="5"/>
  <c r="L21" i="5"/>
  <c r="J21" i="5"/>
  <c r="G21" i="5"/>
  <c r="F21" i="5"/>
  <c r="E21" i="5"/>
  <c r="D21" i="5"/>
  <c r="C21" i="5"/>
  <c r="L20" i="5"/>
  <c r="J20" i="5"/>
  <c r="G20" i="5"/>
  <c r="F20" i="5"/>
  <c r="E20" i="5"/>
  <c r="D20" i="5"/>
  <c r="C20" i="5"/>
  <c r="L19" i="5"/>
  <c r="J19" i="5"/>
  <c r="G19" i="5"/>
  <c r="F19" i="5"/>
  <c r="E19" i="5"/>
  <c r="D19" i="5"/>
  <c r="C19" i="5"/>
  <c r="L18" i="5"/>
  <c r="J18" i="5"/>
  <c r="G18" i="5"/>
  <c r="F18" i="5"/>
  <c r="E18" i="5"/>
  <c r="D18" i="5"/>
  <c r="C18" i="5"/>
  <c r="L17" i="5"/>
  <c r="J17" i="5"/>
  <c r="G17" i="5"/>
  <c r="F17" i="5"/>
  <c r="E17" i="5"/>
  <c r="D17" i="5"/>
  <c r="C17" i="5"/>
  <c r="L16" i="5"/>
  <c r="J16" i="5"/>
  <c r="G16" i="5"/>
  <c r="F16" i="5"/>
  <c r="E16" i="5"/>
  <c r="D16" i="5"/>
  <c r="C16" i="5"/>
  <c r="L15" i="5"/>
  <c r="J15" i="5"/>
  <c r="G15" i="5"/>
  <c r="F15" i="5"/>
  <c r="E15" i="5"/>
  <c r="D15" i="5"/>
  <c r="C15" i="5"/>
  <c r="L14" i="5"/>
  <c r="J14" i="5"/>
  <c r="G14" i="5"/>
  <c r="F14" i="5"/>
  <c r="E14" i="5"/>
  <c r="D14" i="5"/>
  <c r="C14" i="5"/>
  <c r="L13" i="5"/>
  <c r="J13" i="5"/>
  <c r="G13" i="5"/>
  <c r="F13" i="5"/>
  <c r="E13" i="5"/>
  <c r="D13" i="5"/>
  <c r="C13" i="5"/>
  <c r="L12" i="5"/>
  <c r="J12" i="5"/>
  <c r="G12" i="5"/>
  <c r="F12" i="5"/>
  <c r="E12" i="5"/>
  <c r="D12" i="5"/>
  <c r="C12" i="5"/>
  <c r="L11" i="5"/>
  <c r="J11" i="5"/>
  <c r="G11" i="5"/>
  <c r="F11" i="5"/>
  <c r="E11" i="5"/>
  <c r="D11" i="5"/>
  <c r="C11" i="5"/>
  <c r="L10" i="5"/>
  <c r="J10" i="5"/>
  <c r="G10" i="5"/>
  <c r="F10" i="5"/>
  <c r="E10" i="5"/>
  <c r="D10" i="5"/>
  <c r="C10" i="5"/>
  <c r="L46" i="4"/>
  <c r="G46" i="4"/>
  <c r="F46" i="4"/>
  <c r="E46" i="4"/>
  <c r="D46" i="4"/>
  <c r="C46" i="4"/>
  <c r="L45" i="4"/>
  <c r="G45" i="4"/>
  <c r="F45" i="4"/>
  <c r="E45" i="4"/>
  <c r="D45" i="4"/>
  <c r="C45" i="4"/>
  <c r="L44" i="4"/>
  <c r="G44" i="4"/>
  <c r="F44" i="4"/>
  <c r="E44" i="4"/>
  <c r="D44" i="4"/>
  <c r="C44" i="4"/>
  <c r="L43" i="4"/>
  <c r="G43" i="4"/>
  <c r="F43" i="4"/>
  <c r="E43" i="4"/>
  <c r="D43" i="4"/>
  <c r="C43" i="4"/>
  <c r="L42" i="4"/>
  <c r="G42" i="4"/>
  <c r="F42" i="4"/>
  <c r="E42" i="4"/>
  <c r="D42" i="4"/>
  <c r="C42" i="4"/>
  <c r="L41" i="4"/>
  <c r="G41" i="4"/>
  <c r="F41" i="4"/>
  <c r="E41" i="4"/>
  <c r="D41" i="4"/>
  <c r="C41" i="4"/>
  <c r="L40" i="4"/>
  <c r="J40" i="4"/>
  <c r="G40" i="4"/>
  <c r="F40" i="4"/>
  <c r="E40" i="4"/>
  <c r="D40" i="4"/>
  <c r="C40" i="4"/>
  <c r="L39" i="4"/>
  <c r="J39" i="4"/>
  <c r="G39" i="4"/>
  <c r="F39" i="4"/>
  <c r="E39" i="4"/>
  <c r="D39" i="4"/>
  <c r="C39" i="4"/>
  <c r="L38" i="4"/>
  <c r="J38" i="4"/>
  <c r="G38" i="4"/>
  <c r="F38" i="4"/>
  <c r="E38" i="4"/>
  <c r="D38" i="4"/>
  <c r="C38" i="4"/>
  <c r="L37" i="4"/>
  <c r="J37" i="4"/>
  <c r="G37" i="4"/>
  <c r="F37" i="4"/>
  <c r="E37" i="4"/>
  <c r="D37" i="4"/>
  <c r="C37" i="4"/>
  <c r="L36" i="4"/>
  <c r="J36" i="4"/>
  <c r="G36" i="4"/>
  <c r="F36" i="4"/>
  <c r="E36" i="4"/>
  <c r="D36" i="4"/>
  <c r="C36" i="4"/>
  <c r="L35" i="4"/>
  <c r="J35" i="4"/>
  <c r="G35" i="4"/>
  <c r="F35" i="4"/>
  <c r="E35" i="4"/>
  <c r="D35" i="4"/>
  <c r="C35" i="4"/>
  <c r="L34" i="4"/>
  <c r="J34" i="4"/>
  <c r="G34" i="4"/>
  <c r="F34" i="4"/>
  <c r="E34" i="4"/>
  <c r="D34" i="4"/>
  <c r="C34" i="4"/>
  <c r="L33" i="4"/>
  <c r="J33" i="4"/>
  <c r="G33" i="4"/>
  <c r="F33" i="4"/>
  <c r="E33" i="4"/>
  <c r="D33" i="4"/>
  <c r="C33" i="4"/>
  <c r="L32" i="4"/>
  <c r="J32" i="4"/>
  <c r="G32" i="4"/>
  <c r="F32" i="4"/>
  <c r="E32" i="4"/>
  <c r="D32" i="4"/>
  <c r="C32" i="4"/>
  <c r="L31" i="4"/>
  <c r="J31" i="4"/>
  <c r="G31" i="4"/>
  <c r="F31" i="4"/>
  <c r="E31" i="4"/>
  <c r="D31" i="4"/>
  <c r="C31" i="4"/>
  <c r="L30" i="4"/>
  <c r="J30" i="4"/>
  <c r="G30" i="4"/>
  <c r="F30" i="4"/>
  <c r="E30" i="4"/>
  <c r="D30" i="4"/>
  <c r="C30" i="4"/>
  <c r="L29" i="4"/>
  <c r="J29" i="4"/>
  <c r="G29" i="4"/>
  <c r="F29" i="4"/>
  <c r="E29" i="4"/>
  <c r="D29" i="4"/>
  <c r="C29" i="4"/>
  <c r="L28" i="4"/>
  <c r="J28" i="4"/>
  <c r="G28" i="4"/>
  <c r="F28" i="4"/>
  <c r="E28" i="4"/>
  <c r="D28" i="4"/>
  <c r="C28" i="4"/>
  <c r="L27" i="4"/>
  <c r="J27" i="4"/>
  <c r="G27" i="4"/>
  <c r="F27" i="4"/>
  <c r="E27" i="4"/>
  <c r="D27" i="4"/>
  <c r="C27" i="4"/>
  <c r="L26" i="4"/>
  <c r="J26" i="4"/>
  <c r="G26" i="4"/>
  <c r="F26" i="4"/>
  <c r="E26" i="4"/>
  <c r="D26" i="4"/>
  <c r="C26" i="4"/>
  <c r="L25" i="4"/>
  <c r="J25" i="4"/>
  <c r="G25" i="4"/>
  <c r="F25" i="4"/>
  <c r="E25" i="4"/>
  <c r="D25" i="4"/>
  <c r="C25" i="4"/>
  <c r="L24" i="4"/>
  <c r="J24" i="4"/>
  <c r="G24" i="4"/>
  <c r="F24" i="4"/>
  <c r="E24" i="4"/>
  <c r="D24" i="4"/>
  <c r="C24" i="4"/>
  <c r="L23" i="4"/>
  <c r="J23" i="4"/>
  <c r="G23" i="4"/>
  <c r="F23" i="4"/>
  <c r="E23" i="4"/>
  <c r="D23" i="4"/>
  <c r="C23" i="4"/>
  <c r="L22" i="4"/>
  <c r="J22" i="4"/>
  <c r="G22" i="4"/>
  <c r="F22" i="4"/>
  <c r="E22" i="4"/>
  <c r="D22" i="4"/>
  <c r="C22" i="4"/>
  <c r="L21" i="4"/>
  <c r="J21" i="4"/>
  <c r="G21" i="4"/>
  <c r="F21" i="4"/>
  <c r="E21" i="4"/>
  <c r="D21" i="4"/>
  <c r="C21" i="4"/>
  <c r="L20" i="4"/>
  <c r="J20" i="4"/>
  <c r="G20" i="4"/>
  <c r="F20" i="4"/>
  <c r="E20" i="4"/>
  <c r="D20" i="4"/>
  <c r="C20" i="4"/>
  <c r="L19" i="4"/>
  <c r="J19" i="4"/>
  <c r="G19" i="4"/>
  <c r="F19" i="4"/>
  <c r="E19" i="4"/>
  <c r="D19" i="4"/>
  <c r="C19" i="4"/>
  <c r="L18" i="4"/>
  <c r="J18" i="4"/>
  <c r="G18" i="4"/>
  <c r="F18" i="4"/>
  <c r="E18" i="4"/>
  <c r="D18" i="4"/>
  <c r="C18" i="4"/>
  <c r="L17" i="4"/>
  <c r="J17" i="4"/>
  <c r="G17" i="4"/>
  <c r="F17" i="4"/>
  <c r="E17" i="4"/>
  <c r="D17" i="4"/>
  <c r="C17" i="4"/>
  <c r="L16" i="4"/>
  <c r="J16" i="4"/>
  <c r="G16" i="4"/>
  <c r="F16" i="4"/>
  <c r="E16" i="4"/>
  <c r="D16" i="4"/>
  <c r="C16" i="4"/>
  <c r="L15" i="4"/>
  <c r="J15" i="4"/>
  <c r="G15" i="4"/>
  <c r="F15" i="4"/>
  <c r="E15" i="4"/>
  <c r="D15" i="4"/>
  <c r="C15" i="4"/>
  <c r="L14" i="4"/>
  <c r="J14" i="4"/>
  <c r="G14" i="4"/>
  <c r="F14" i="4"/>
  <c r="E14" i="4"/>
  <c r="D14" i="4"/>
  <c r="C14" i="4"/>
  <c r="L13" i="4"/>
  <c r="J13" i="4"/>
  <c r="G13" i="4"/>
  <c r="F13" i="4"/>
  <c r="E13" i="4"/>
  <c r="D13" i="4"/>
  <c r="C13" i="4"/>
  <c r="L12" i="4"/>
  <c r="J12" i="4"/>
  <c r="G12" i="4"/>
  <c r="F12" i="4"/>
  <c r="E12" i="4"/>
  <c r="D12" i="4"/>
  <c r="C12" i="4"/>
  <c r="L11" i="4"/>
  <c r="J11" i="4"/>
  <c r="G11" i="4"/>
  <c r="F11" i="4"/>
  <c r="E11" i="4"/>
  <c r="D11" i="4"/>
  <c r="C11" i="4"/>
  <c r="L10" i="4"/>
  <c r="J10" i="4"/>
  <c r="G10" i="4"/>
  <c r="F10" i="4"/>
  <c r="E10" i="4"/>
  <c r="D10" i="4"/>
  <c r="C10" i="4"/>
  <c r="L55" i="3"/>
  <c r="J55" i="3"/>
  <c r="G55" i="3"/>
  <c r="F55" i="3"/>
  <c r="E55" i="3"/>
  <c r="D55" i="3"/>
  <c r="C55" i="3"/>
  <c r="L54" i="3"/>
  <c r="J54" i="3"/>
  <c r="G54" i="3"/>
  <c r="F54" i="3"/>
  <c r="E54" i="3"/>
  <c r="D54" i="3"/>
  <c r="C54" i="3"/>
  <c r="L53" i="3"/>
  <c r="J53" i="3"/>
  <c r="G53" i="3"/>
  <c r="F53" i="3"/>
  <c r="E53" i="3"/>
  <c r="D53" i="3"/>
  <c r="C53" i="3"/>
  <c r="L52" i="3"/>
  <c r="J52" i="3"/>
  <c r="G52" i="3"/>
  <c r="F52" i="3"/>
  <c r="E52" i="3"/>
  <c r="D52" i="3"/>
  <c r="C52" i="3"/>
  <c r="L51" i="3"/>
  <c r="J51" i="3"/>
  <c r="G51" i="3"/>
  <c r="F51" i="3"/>
  <c r="E51" i="3"/>
  <c r="D51" i="3"/>
  <c r="C51" i="3"/>
  <c r="L50" i="3"/>
  <c r="J50" i="3"/>
  <c r="G50" i="3"/>
  <c r="F50" i="3"/>
  <c r="E50" i="3"/>
  <c r="D50" i="3"/>
  <c r="C50" i="3"/>
  <c r="L49" i="3"/>
  <c r="J49" i="3"/>
  <c r="G49" i="3"/>
  <c r="F49" i="3"/>
  <c r="E49" i="3"/>
  <c r="D49" i="3"/>
  <c r="C49" i="3"/>
  <c r="L48" i="3"/>
  <c r="J48" i="3"/>
  <c r="G48" i="3"/>
  <c r="F48" i="3"/>
  <c r="E48" i="3"/>
  <c r="D48" i="3"/>
  <c r="C48" i="3"/>
  <c r="L47" i="3"/>
  <c r="J47" i="3"/>
  <c r="G47" i="3"/>
  <c r="F47" i="3"/>
  <c r="E47" i="3"/>
  <c r="D47" i="3"/>
  <c r="C47" i="3"/>
  <c r="L46" i="3"/>
  <c r="J46" i="3"/>
  <c r="G46" i="3"/>
  <c r="F46" i="3"/>
  <c r="E46" i="3"/>
  <c r="D46" i="3"/>
  <c r="C46" i="3"/>
  <c r="L45" i="3"/>
  <c r="J45" i="3"/>
  <c r="G45" i="3"/>
  <c r="F45" i="3"/>
  <c r="E45" i="3"/>
  <c r="D45" i="3"/>
  <c r="C45" i="3"/>
  <c r="L44" i="3"/>
  <c r="J44" i="3"/>
  <c r="G44" i="3"/>
  <c r="F44" i="3"/>
  <c r="E44" i="3"/>
  <c r="D44" i="3"/>
  <c r="C44" i="3"/>
  <c r="L43" i="3"/>
  <c r="J43" i="3"/>
  <c r="G43" i="3"/>
  <c r="F43" i="3"/>
  <c r="E43" i="3"/>
  <c r="D43" i="3"/>
  <c r="C43" i="3"/>
  <c r="L42" i="3"/>
  <c r="J42" i="3"/>
  <c r="G42" i="3"/>
  <c r="F42" i="3"/>
  <c r="E42" i="3"/>
  <c r="D42" i="3"/>
  <c r="C42" i="3"/>
  <c r="L41" i="3"/>
  <c r="J41" i="3"/>
  <c r="G41" i="3"/>
  <c r="F41" i="3"/>
  <c r="E41" i="3"/>
  <c r="D41" i="3"/>
  <c r="C41" i="3"/>
  <c r="L40" i="3"/>
  <c r="J40" i="3"/>
  <c r="G40" i="3"/>
  <c r="F40" i="3"/>
  <c r="E40" i="3"/>
  <c r="D40" i="3"/>
  <c r="C40" i="3"/>
  <c r="L39" i="3"/>
  <c r="J39" i="3"/>
  <c r="G39" i="3"/>
  <c r="F39" i="3"/>
  <c r="E39" i="3"/>
  <c r="D39" i="3"/>
  <c r="C39" i="3"/>
  <c r="L38" i="3"/>
  <c r="J38" i="3"/>
  <c r="G38" i="3"/>
  <c r="F38" i="3"/>
  <c r="E38" i="3"/>
  <c r="D38" i="3"/>
  <c r="C38" i="3"/>
  <c r="L37" i="3"/>
  <c r="J37" i="3"/>
  <c r="G37" i="3"/>
  <c r="F37" i="3"/>
  <c r="E37" i="3"/>
  <c r="D37" i="3"/>
  <c r="C37" i="3"/>
  <c r="L36" i="3"/>
  <c r="J36" i="3"/>
  <c r="G36" i="3"/>
  <c r="F36" i="3"/>
  <c r="E36" i="3"/>
  <c r="D36" i="3"/>
  <c r="C36" i="3"/>
  <c r="L35" i="3"/>
  <c r="J35" i="3"/>
  <c r="G35" i="3"/>
  <c r="F35" i="3"/>
  <c r="E35" i="3"/>
  <c r="D35" i="3"/>
  <c r="C35" i="3"/>
  <c r="L34" i="3"/>
  <c r="J34" i="3"/>
  <c r="G34" i="3"/>
  <c r="F34" i="3"/>
  <c r="E34" i="3"/>
  <c r="D34" i="3"/>
  <c r="C34" i="3"/>
  <c r="L33" i="3"/>
  <c r="J33" i="3"/>
  <c r="G33" i="3"/>
  <c r="F33" i="3"/>
  <c r="E33" i="3"/>
  <c r="D33" i="3"/>
  <c r="C33" i="3"/>
  <c r="L32" i="3"/>
  <c r="J32" i="3"/>
  <c r="G32" i="3"/>
  <c r="F32" i="3"/>
  <c r="E32" i="3"/>
  <c r="D32" i="3"/>
  <c r="C32" i="3"/>
  <c r="L31" i="3"/>
  <c r="J31" i="3"/>
  <c r="G31" i="3"/>
  <c r="F31" i="3"/>
  <c r="E31" i="3"/>
  <c r="D31" i="3"/>
  <c r="C31" i="3"/>
  <c r="L30" i="3"/>
  <c r="J30" i="3"/>
  <c r="G30" i="3"/>
  <c r="F30" i="3"/>
  <c r="E30" i="3"/>
  <c r="D30" i="3"/>
  <c r="C30" i="3"/>
  <c r="L29" i="3"/>
  <c r="J29" i="3"/>
  <c r="G29" i="3"/>
  <c r="F29" i="3"/>
  <c r="E29" i="3"/>
  <c r="D29" i="3"/>
  <c r="C29" i="3"/>
  <c r="L28" i="3"/>
  <c r="J28" i="3"/>
  <c r="G28" i="3"/>
  <c r="F28" i="3"/>
  <c r="E28" i="3"/>
  <c r="D28" i="3"/>
  <c r="C28" i="3"/>
  <c r="L27" i="3"/>
  <c r="J27" i="3"/>
  <c r="G27" i="3"/>
  <c r="F27" i="3"/>
  <c r="E27" i="3"/>
  <c r="D27" i="3"/>
  <c r="C27" i="3"/>
  <c r="L26" i="3"/>
  <c r="J26" i="3"/>
  <c r="G26" i="3"/>
  <c r="F26" i="3"/>
  <c r="E26" i="3"/>
  <c r="D26" i="3"/>
  <c r="C26" i="3"/>
  <c r="L25" i="3"/>
  <c r="J25" i="3"/>
  <c r="G25" i="3"/>
  <c r="F25" i="3"/>
  <c r="E25" i="3"/>
  <c r="D25" i="3"/>
  <c r="C25" i="3"/>
  <c r="L24" i="3"/>
  <c r="J24" i="3"/>
  <c r="G24" i="3"/>
  <c r="F24" i="3"/>
  <c r="E24" i="3"/>
  <c r="D24" i="3"/>
  <c r="C24" i="3"/>
  <c r="L23" i="3"/>
  <c r="J23" i="3"/>
  <c r="G23" i="3"/>
  <c r="F23" i="3"/>
  <c r="E23" i="3"/>
  <c r="D23" i="3"/>
  <c r="C23" i="3"/>
  <c r="L22" i="3"/>
  <c r="J22" i="3"/>
  <c r="G22" i="3"/>
  <c r="F22" i="3"/>
  <c r="E22" i="3"/>
  <c r="D22" i="3"/>
  <c r="C22" i="3"/>
  <c r="L21" i="3"/>
  <c r="J21" i="3"/>
  <c r="G21" i="3"/>
  <c r="F21" i="3"/>
  <c r="E21" i="3"/>
  <c r="D21" i="3"/>
  <c r="C21" i="3"/>
  <c r="L20" i="3"/>
  <c r="J20" i="3"/>
  <c r="G20" i="3"/>
  <c r="F20" i="3"/>
  <c r="E20" i="3"/>
  <c r="D20" i="3"/>
  <c r="C20" i="3"/>
  <c r="L19" i="3"/>
  <c r="J19" i="3"/>
  <c r="G19" i="3"/>
  <c r="F19" i="3"/>
  <c r="E19" i="3"/>
  <c r="D19" i="3"/>
  <c r="C19" i="3"/>
  <c r="L18" i="3"/>
  <c r="J18" i="3"/>
  <c r="G18" i="3"/>
  <c r="F18" i="3"/>
  <c r="E18" i="3"/>
  <c r="D18" i="3"/>
  <c r="C18" i="3"/>
  <c r="L17" i="3"/>
  <c r="J17" i="3"/>
  <c r="G17" i="3"/>
  <c r="F17" i="3"/>
  <c r="E17" i="3"/>
  <c r="D17" i="3"/>
  <c r="C17" i="3"/>
  <c r="L16" i="3"/>
  <c r="J16" i="3"/>
  <c r="G16" i="3"/>
  <c r="F16" i="3"/>
  <c r="E16" i="3"/>
  <c r="D16" i="3"/>
  <c r="C16" i="3"/>
  <c r="L15" i="3"/>
  <c r="J15" i="3"/>
  <c r="G15" i="3"/>
  <c r="F15" i="3"/>
  <c r="E15" i="3"/>
  <c r="D15" i="3"/>
  <c r="C15" i="3"/>
  <c r="L14" i="3"/>
  <c r="J14" i="3"/>
  <c r="G14" i="3"/>
  <c r="F14" i="3"/>
  <c r="E14" i="3"/>
  <c r="D14" i="3"/>
  <c r="C14" i="3"/>
  <c r="L13" i="3"/>
  <c r="J13" i="3"/>
  <c r="G13" i="3"/>
  <c r="F13" i="3"/>
  <c r="E13" i="3"/>
  <c r="D13" i="3"/>
  <c r="C13" i="3"/>
  <c r="L12" i="3"/>
  <c r="J12" i="3"/>
  <c r="G12" i="3"/>
  <c r="F12" i="3"/>
  <c r="E12" i="3"/>
  <c r="D12" i="3"/>
  <c r="C12" i="3"/>
  <c r="L11" i="3"/>
  <c r="G11" i="3"/>
  <c r="F11" i="3"/>
  <c r="E11" i="3"/>
  <c r="D11" i="3"/>
  <c r="C11" i="3"/>
  <c r="L57" i="2"/>
  <c r="J57" i="2"/>
  <c r="G57" i="2"/>
  <c r="F57" i="2"/>
  <c r="E57" i="2"/>
  <c r="D57" i="2"/>
  <c r="C57" i="2"/>
  <c r="L56" i="2"/>
  <c r="G56" i="2"/>
  <c r="F56" i="2"/>
  <c r="E56" i="2"/>
  <c r="D56" i="2"/>
  <c r="C56" i="2"/>
  <c r="L55" i="2"/>
  <c r="G55" i="2"/>
  <c r="F55" i="2"/>
  <c r="E55" i="2"/>
  <c r="D55" i="2"/>
  <c r="C55" i="2"/>
  <c r="L54" i="2"/>
  <c r="G54" i="2"/>
  <c r="F54" i="2"/>
  <c r="E54" i="2"/>
  <c r="D54" i="2"/>
  <c r="C54" i="2"/>
  <c r="L53" i="2"/>
  <c r="G53" i="2"/>
  <c r="F53" i="2"/>
  <c r="E53" i="2"/>
  <c r="D53" i="2"/>
  <c r="C53" i="2"/>
  <c r="L52" i="2"/>
  <c r="G52" i="2"/>
  <c r="F52" i="2"/>
  <c r="E52" i="2"/>
  <c r="D52" i="2"/>
  <c r="C52" i="2"/>
  <c r="L51" i="2"/>
  <c r="G51" i="2"/>
  <c r="F51" i="2"/>
  <c r="E51" i="2"/>
  <c r="D51" i="2"/>
  <c r="C51" i="2"/>
  <c r="L50" i="2"/>
  <c r="J50" i="2"/>
  <c r="G50" i="2"/>
  <c r="F50" i="2"/>
  <c r="E50" i="2"/>
  <c r="D50" i="2"/>
  <c r="C50" i="2"/>
  <c r="L49" i="2"/>
  <c r="J49" i="2"/>
  <c r="G49" i="2"/>
  <c r="F49" i="2"/>
  <c r="E49" i="2"/>
  <c r="D49" i="2"/>
  <c r="C49" i="2"/>
  <c r="L48" i="2"/>
  <c r="J48" i="2"/>
  <c r="G48" i="2"/>
  <c r="F48" i="2"/>
  <c r="E48" i="2"/>
  <c r="D48" i="2"/>
  <c r="C48" i="2"/>
  <c r="L47" i="2"/>
  <c r="J47" i="2"/>
  <c r="G47" i="2"/>
  <c r="F47" i="2"/>
  <c r="E47" i="2"/>
  <c r="D47" i="2"/>
  <c r="C47" i="2"/>
  <c r="L46" i="2"/>
  <c r="J46" i="2"/>
  <c r="G46" i="2"/>
  <c r="F46" i="2"/>
  <c r="E46" i="2"/>
  <c r="D46" i="2"/>
  <c r="C46" i="2"/>
  <c r="L45" i="2"/>
  <c r="J45" i="2"/>
  <c r="G45" i="2"/>
  <c r="F45" i="2"/>
  <c r="E45" i="2"/>
  <c r="D45" i="2"/>
  <c r="C45" i="2"/>
  <c r="L44" i="2"/>
  <c r="J44" i="2"/>
  <c r="G44" i="2"/>
  <c r="F44" i="2"/>
  <c r="E44" i="2"/>
  <c r="D44" i="2"/>
  <c r="C44" i="2"/>
  <c r="L43" i="2"/>
  <c r="J43" i="2"/>
  <c r="G43" i="2"/>
  <c r="F43" i="2"/>
  <c r="E43" i="2"/>
  <c r="D43" i="2"/>
  <c r="C43" i="2"/>
  <c r="L42" i="2"/>
  <c r="J42" i="2"/>
  <c r="G42" i="2"/>
  <c r="F42" i="2"/>
  <c r="E42" i="2"/>
  <c r="D42" i="2"/>
  <c r="C42" i="2"/>
  <c r="L41" i="2"/>
  <c r="J41" i="2"/>
  <c r="G41" i="2"/>
  <c r="F41" i="2"/>
  <c r="E41" i="2"/>
  <c r="D41" i="2"/>
  <c r="C41" i="2"/>
  <c r="L40" i="2"/>
  <c r="J40" i="2"/>
  <c r="G40" i="2"/>
  <c r="F40" i="2"/>
  <c r="E40" i="2"/>
  <c r="D40" i="2"/>
  <c r="C40" i="2"/>
  <c r="L39" i="2"/>
  <c r="J39" i="2"/>
  <c r="G39" i="2"/>
  <c r="F39" i="2"/>
  <c r="E39" i="2"/>
  <c r="D39" i="2"/>
  <c r="C39" i="2"/>
  <c r="L38" i="2"/>
  <c r="J38" i="2"/>
  <c r="G38" i="2"/>
  <c r="F38" i="2"/>
  <c r="E38" i="2"/>
  <c r="D38" i="2"/>
  <c r="C38" i="2"/>
  <c r="L37" i="2"/>
  <c r="J37" i="2"/>
  <c r="G37" i="2"/>
  <c r="F37" i="2"/>
  <c r="E37" i="2"/>
  <c r="D37" i="2"/>
  <c r="C37" i="2"/>
  <c r="L36" i="2"/>
  <c r="J36" i="2"/>
  <c r="G36" i="2"/>
  <c r="F36" i="2"/>
  <c r="E36" i="2"/>
  <c r="D36" i="2"/>
  <c r="C36" i="2"/>
  <c r="L35" i="2"/>
  <c r="J35" i="2"/>
  <c r="G35" i="2"/>
  <c r="F35" i="2"/>
  <c r="E35" i="2"/>
  <c r="D35" i="2"/>
  <c r="C35" i="2"/>
  <c r="L34" i="2"/>
  <c r="J34" i="2"/>
  <c r="G34" i="2"/>
  <c r="F34" i="2"/>
  <c r="E34" i="2"/>
  <c r="D34" i="2"/>
  <c r="C34" i="2"/>
  <c r="L33" i="2"/>
  <c r="J33" i="2"/>
  <c r="G33" i="2"/>
  <c r="F33" i="2"/>
  <c r="E33" i="2"/>
  <c r="D33" i="2"/>
  <c r="C33" i="2"/>
  <c r="L32" i="2"/>
  <c r="J32" i="2"/>
  <c r="G32" i="2"/>
  <c r="F32" i="2"/>
  <c r="E32" i="2"/>
  <c r="D32" i="2"/>
  <c r="C32" i="2"/>
  <c r="L31" i="2"/>
  <c r="J31" i="2"/>
  <c r="G31" i="2"/>
  <c r="F31" i="2"/>
  <c r="E31" i="2"/>
  <c r="D31" i="2"/>
  <c r="C31" i="2"/>
  <c r="L30" i="2"/>
  <c r="J30" i="2"/>
  <c r="G30" i="2"/>
  <c r="F30" i="2"/>
  <c r="E30" i="2"/>
  <c r="D30" i="2"/>
  <c r="C30" i="2"/>
  <c r="L29" i="2"/>
  <c r="J29" i="2"/>
  <c r="G29" i="2"/>
  <c r="F29" i="2"/>
  <c r="E29" i="2"/>
  <c r="D29" i="2"/>
  <c r="C29" i="2"/>
  <c r="L28" i="2"/>
  <c r="J28" i="2"/>
  <c r="G28" i="2"/>
  <c r="F28" i="2"/>
  <c r="E28" i="2"/>
  <c r="D28" i="2"/>
  <c r="C28" i="2"/>
  <c r="L27" i="2"/>
  <c r="J27" i="2"/>
  <c r="G27" i="2"/>
  <c r="F27" i="2"/>
  <c r="E27" i="2"/>
  <c r="D27" i="2"/>
  <c r="C27" i="2"/>
  <c r="L26" i="2"/>
  <c r="J26" i="2"/>
  <c r="G26" i="2"/>
  <c r="F26" i="2"/>
  <c r="E26" i="2"/>
  <c r="D26" i="2"/>
  <c r="C26" i="2"/>
  <c r="L25" i="2"/>
  <c r="J25" i="2"/>
  <c r="G25" i="2"/>
  <c r="F25" i="2"/>
  <c r="E25" i="2"/>
  <c r="D25" i="2"/>
  <c r="C25" i="2"/>
  <c r="L24" i="2"/>
  <c r="J24" i="2"/>
  <c r="G24" i="2"/>
  <c r="F24" i="2"/>
  <c r="E24" i="2"/>
  <c r="D24" i="2"/>
  <c r="C24" i="2"/>
  <c r="L23" i="2"/>
  <c r="J23" i="2"/>
  <c r="G23" i="2"/>
  <c r="F23" i="2"/>
  <c r="E23" i="2"/>
  <c r="D23" i="2"/>
  <c r="C23" i="2"/>
  <c r="L22" i="2"/>
  <c r="J22" i="2"/>
  <c r="G22" i="2"/>
  <c r="F22" i="2"/>
  <c r="E22" i="2"/>
  <c r="D22" i="2"/>
  <c r="C22" i="2"/>
  <c r="L21" i="2"/>
  <c r="J21" i="2"/>
  <c r="G21" i="2"/>
  <c r="F21" i="2"/>
  <c r="E21" i="2"/>
  <c r="D21" i="2"/>
  <c r="C21" i="2"/>
  <c r="L20" i="2"/>
  <c r="J20" i="2"/>
  <c r="G20" i="2"/>
  <c r="F20" i="2"/>
  <c r="E20" i="2"/>
  <c r="D20" i="2"/>
  <c r="C20" i="2"/>
  <c r="L19" i="2"/>
  <c r="J19" i="2"/>
  <c r="G19" i="2"/>
  <c r="F19" i="2"/>
  <c r="E19" i="2"/>
  <c r="D19" i="2"/>
  <c r="C19" i="2"/>
  <c r="L18" i="2"/>
  <c r="J18" i="2"/>
  <c r="G18" i="2"/>
  <c r="F18" i="2"/>
  <c r="E18" i="2"/>
  <c r="D18" i="2"/>
  <c r="C18" i="2"/>
  <c r="L17" i="2"/>
  <c r="J17" i="2"/>
  <c r="G17" i="2"/>
  <c r="F17" i="2"/>
  <c r="E17" i="2"/>
  <c r="D17" i="2"/>
  <c r="C17" i="2"/>
  <c r="L16" i="2"/>
  <c r="J16" i="2"/>
  <c r="G16" i="2"/>
  <c r="F16" i="2"/>
  <c r="E16" i="2"/>
  <c r="D16" i="2"/>
  <c r="C16" i="2"/>
  <c r="L15" i="2"/>
  <c r="J15" i="2"/>
  <c r="G15" i="2"/>
  <c r="F15" i="2"/>
  <c r="E15" i="2"/>
  <c r="D15" i="2"/>
  <c r="C15" i="2"/>
  <c r="L14" i="2"/>
  <c r="J14" i="2"/>
  <c r="G14" i="2"/>
  <c r="F14" i="2"/>
  <c r="E14" i="2"/>
  <c r="D14" i="2"/>
  <c r="C14" i="2"/>
  <c r="L13" i="2"/>
  <c r="J13" i="2"/>
  <c r="G13" i="2"/>
  <c r="F13" i="2"/>
  <c r="E13" i="2"/>
  <c r="D13" i="2"/>
  <c r="C13" i="2"/>
  <c r="L12" i="2"/>
  <c r="J12" i="2"/>
  <c r="G12" i="2"/>
  <c r="F12" i="2"/>
  <c r="E12" i="2"/>
  <c r="D12" i="2"/>
  <c r="C12" i="2"/>
  <c r="L11" i="2"/>
  <c r="G11" i="2"/>
  <c r="F11" i="2"/>
  <c r="E11" i="2"/>
  <c r="D11" i="2"/>
  <c r="C11" i="2"/>
  <c r="M46" i="1"/>
  <c r="G46" i="1"/>
  <c r="F46" i="1"/>
  <c r="E46" i="1"/>
  <c r="D46" i="1"/>
  <c r="C46" i="1"/>
  <c r="M45" i="1"/>
  <c r="G45" i="1"/>
  <c r="F45" i="1"/>
  <c r="E45" i="1"/>
  <c r="D45" i="1"/>
  <c r="C45" i="1"/>
  <c r="M44" i="1"/>
  <c r="K44" i="1"/>
  <c r="G44" i="1"/>
  <c r="F44" i="1"/>
  <c r="E44" i="1"/>
  <c r="D44" i="1"/>
  <c r="C44" i="1"/>
  <c r="M43" i="1"/>
  <c r="K43" i="1"/>
  <c r="G43" i="1"/>
  <c r="F43" i="1"/>
  <c r="E43" i="1"/>
  <c r="D43" i="1"/>
  <c r="C43" i="1"/>
  <c r="M42" i="1"/>
  <c r="K42" i="1"/>
  <c r="G42" i="1"/>
  <c r="F42" i="1"/>
  <c r="E42" i="1"/>
  <c r="D42" i="1"/>
  <c r="C42" i="1"/>
  <c r="M41" i="1"/>
  <c r="K41" i="1"/>
  <c r="G41" i="1"/>
  <c r="F41" i="1"/>
  <c r="E41" i="1"/>
  <c r="D41" i="1"/>
  <c r="C41" i="1"/>
  <c r="M40" i="1"/>
  <c r="K40" i="1"/>
  <c r="G40" i="1"/>
  <c r="F40" i="1"/>
  <c r="E40" i="1"/>
  <c r="D40" i="1"/>
  <c r="C40" i="1"/>
  <c r="M39" i="1"/>
  <c r="K39" i="1"/>
  <c r="G39" i="1"/>
  <c r="F39" i="1"/>
  <c r="E39" i="1"/>
  <c r="D39" i="1"/>
  <c r="C39" i="1"/>
  <c r="M38" i="1"/>
  <c r="K38" i="1"/>
  <c r="G38" i="1"/>
  <c r="F38" i="1"/>
  <c r="E38" i="1"/>
  <c r="D38" i="1"/>
  <c r="C38" i="1"/>
  <c r="M37" i="1"/>
  <c r="K37" i="1"/>
  <c r="G37" i="1"/>
  <c r="F37" i="1"/>
  <c r="E37" i="1"/>
  <c r="D37" i="1"/>
  <c r="C37" i="1"/>
  <c r="M36" i="1"/>
  <c r="K36" i="1"/>
  <c r="G36" i="1"/>
  <c r="F36" i="1"/>
  <c r="E36" i="1"/>
  <c r="D36" i="1"/>
  <c r="C36" i="1"/>
  <c r="M35" i="1"/>
  <c r="K35" i="1"/>
  <c r="G35" i="1"/>
  <c r="F35" i="1"/>
  <c r="E35" i="1"/>
  <c r="D35" i="1"/>
  <c r="C35" i="1"/>
  <c r="M34" i="1"/>
  <c r="K34" i="1"/>
  <c r="G34" i="1"/>
  <c r="F34" i="1"/>
  <c r="E34" i="1"/>
  <c r="D34" i="1"/>
  <c r="C34" i="1"/>
  <c r="M33" i="1"/>
  <c r="K33" i="1"/>
  <c r="G33" i="1"/>
  <c r="F33" i="1"/>
  <c r="E33" i="1"/>
  <c r="D33" i="1"/>
  <c r="C33" i="1"/>
  <c r="M32" i="1"/>
  <c r="K32" i="1"/>
  <c r="G32" i="1"/>
  <c r="F32" i="1"/>
  <c r="E32" i="1"/>
  <c r="D32" i="1"/>
  <c r="C32" i="1"/>
  <c r="M31" i="1"/>
  <c r="G31" i="1"/>
  <c r="F31" i="1"/>
  <c r="E31" i="1"/>
  <c r="D31" i="1"/>
  <c r="C31" i="1"/>
  <c r="M30" i="1"/>
  <c r="G30" i="1"/>
  <c r="F30" i="1"/>
  <c r="E30" i="1"/>
  <c r="D30" i="1"/>
  <c r="C30" i="1"/>
  <c r="M29" i="1"/>
  <c r="G29" i="1"/>
  <c r="F29" i="1"/>
  <c r="E29" i="1"/>
  <c r="D29" i="1"/>
  <c r="C29" i="1"/>
  <c r="M28" i="1"/>
  <c r="K28" i="1"/>
  <c r="G28" i="1"/>
  <c r="F28" i="1"/>
  <c r="E28" i="1"/>
  <c r="D28" i="1"/>
  <c r="C28" i="1"/>
  <c r="M27" i="1"/>
  <c r="G27" i="1"/>
  <c r="F27" i="1"/>
  <c r="E27" i="1"/>
  <c r="D27" i="1"/>
  <c r="C27" i="1"/>
  <c r="M26" i="1"/>
  <c r="K26" i="1"/>
  <c r="G26" i="1"/>
  <c r="F26" i="1"/>
  <c r="E26" i="1"/>
  <c r="D26" i="1"/>
  <c r="C26" i="1"/>
  <c r="M25" i="1"/>
  <c r="K25" i="1"/>
  <c r="G25" i="1"/>
  <c r="F25" i="1"/>
  <c r="E25" i="1"/>
  <c r="D25" i="1"/>
  <c r="C25" i="1"/>
  <c r="M24" i="1"/>
  <c r="K24" i="1"/>
  <c r="G24" i="1"/>
  <c r="F24" i="1"/>
  <c r="E24" i="1"/>
  <c r="D24" i="1"/>
  <c r="C24" i="1"/>
  <c r="M23" i="1"/>
  <c r="K23" i="1"/>
  <c r="G23" i="1"/>
  <c r="F23" i="1"/>
  <c r="E23" i="1"/>
  <c r="D23" i="1"/>
  <c r="C23" i="1"/>
  <c r="M22" i="1"/>
  <c r="K22" i="1"/>
  <c r="G22" i="1"/>
  <c r="F22" i="1"/>
  <c r="E22" i="1"/>
  <c r="D22" i="1"/>
  <c r="C22" i="1"/>
  <c r="M21" i="1"/>
  <c r="K21" i="1"/>
  <c r="G21" i="1"/>
  <c r="F21" i="1"/>
  <c r="E21" i="1"/>
  <c r="D21" i="1"/>
  <c r="C21" i="1"/>
  <c r="M20" i="1"/>
  <c r="K20" i="1"/>
  <c r="G20" i="1"/>
  <c r="F20" i="1"/>
  <c r="E20" i="1"/>
  <c r="D20" i="1"/>
  <c r="C20" i="1"/>
  <c r="M19" i="1"/>
  <c r="K19" i="1"/>
  <c r="G19" i="1"/>
  <c r="F19" i="1"/>
  <c r="E19" i="1"/>
  <c r="D19" i="1"/>
  <c r="C19" i="1"/>
  <c r="M18" i="1"/>
  <c r="K18" i="1"/>
  <c r="G18" i="1"/>
  <c r="F18" i="1"/>
  <c r="E18" i="1"/>
  <c r="D18" i="1"/>
  <c r="C18" i="1"/>
  <c r="M17" i="1"/>
  <c r="G17" i="1"/>
  <c r="F17" i="1"/>
  <c r="E17" i="1"/>
  <c r="D17" i="1"/>
  <c r="C17" i="1"/>
  <c r="M16" i="1"/>
  <c r="G16" i="1"/>
  <c r="F16" i="1"/>
  <c r="E16" i="1"/>
  <c r="D16" i="1"/>
  <c r="C16" i="1"/>
  <c r="M15" i="1"/>
  <c r="K15" i="1"/>
  <c r="G15" i="1"/>
  <c r="F15" i="1"/>
  <c r="E15" i="1"/>
  <c r="D15" i="1"/>
  <c r="C15" i="1"/>
  <c r="M14" i="1"/>
  <c r="G14" i="1"/>
  <c r="F14" i="1"/>
  <c r="E14" i="1"/>
  <c r="D14" i="1"/>
  <c r="C14" i="1"/>
  <c r="M13" i="1"/>
  <c r="K13" i="1"/>
  <c r="G13" i="1"/>
  <c r="F13" i="1"/>
  <c r="E13" i="1"/>
  <c r="D13" i="1"/>
  <c r="C13" i="1"/>
  <c r="M12" i="1"/>
  <c r="G12" i="1"/>
  <c r="F12" i="1"/>
  <c r="E12" i="1"/>
  <c r="D12" i="1"/>
  <c r="C12" i="1"/>
</calcChain>
</file>

<file path=xl/sharedStrings.xml><?xml version="1.0" encoding="utf-8"?>
<sst xmlns="http://schemas.openxmlformats.org/spreadsheetml/2006/main" count="852" uniqueCount="172">
  <si>
    <t>Чемпионат Российского студенческого спортивного союза</t>
  </si>
  <si>
    <t>мужчины и женщины</t>
  </si>
  <si>
    <t>Забеги</t>
  </si>
  <si>
    <t>ПРОТОКОЛ СОРЕВНОВАНИЙ</t>
  </si>
  <si>
    <t>Финал</t>
  </si>
  <si>
    <t>Мужчины</t>
  </si>
  <si>
    <t>Место</t>
  </si>
  <si>
    <t>Номер</t>
  </si>
  <si>
    <t xml:space="preserve">Фамилия, имя  </t>
  </si>
  <si>
    <t>Дата рожд.</t>
  </si>
  <si>
    <t>Квал.</t>
  </si>
  <si>
    <t>Команда</t>
  </si>
  <si>
    <t>ВУЗ</t>
  </si>
  <si>
    <t>Результат</t>
  </si>
  <si>
    <t>Вып.
разр.</t>
  </si>
  <si>
    <t>Очки</t>
  </si>
  <si>
    <t>Ф.И.О. тренера</t>
  </si>
  <si>
    <t>забеги</t>
  </si>
  <si>
    <t>финал</t>
  </si>
  <si>
    <t>кмс</t>
  </si>
  <si>
    <t xml:space="preserve">Бег 200м </t>
  </si>
  <si>
    <t>л</t>
  </si>
  <si>
    <t>Финальные забеги</t>
  </si>
  <si>
    <t xml:space="preserve">Бег 400 м  </t>
  </si>
  <si>
    <t>в/к</t>
  </si>
  <si>
    <t xml:space="preserve">Бег 800 м  </t>
  </si>
  <si>
    <t xml:space="preserve">Бег 1500 м  </t>
  </si>
  <si>
    <t>М</t>
  </si>
  <si>
    <t>Финальный заход</t>
  </si>
  <si>
    <t xml:space="preserve">С/ходьба 5000 м  </t>
  </si>
  <si>
    <t>фин. заход</t>
  </si>
  <si>
    <t>Прыжок в длину</t>
  </si>
  <si>
    <t>Фамилия, имя</t>
  </si>
  <si>
    <t>Квалиф.</t>
  </si>
  <si>
    <t>Вуз</t>
  </si>
  <si>
    <t>Результаты попыток</t>
  </si>
  <si>
    <t>х</t>
  </si>
  <si>
    <t>-</t>
  </si>
  <si>
    <t>Тройной прыжок</t>
  </si>
  <si>
    <t>Нач. выс.</t>
  </si>
  <si>
    <t>Высоты</t>
  </si>
  <si>
    <t>А</t>
  </si>
  <si>
    <t>Б</t>
  </si>
  <si>
    <t>Рез-т</t>
  </si>
  <si>
    <t>очки</t>
  </si>
  <si>
    <t>о</t>
  </si>
  <si>
    <t>хо</t>
  </si>
  <si>
    <t>ххх</t>
  </si>
  <si>
    <t>ххо</t>
  </si>
  <si>
    <t>Вып.
разряд</t>
  </si>
  <si>
    <t>О</t>
  </si>
  <si>
    <t>Толкание ядра</t>
  </si>
  <si>
    <t>вес-7.26кг</t>
  </si>
  <si>
    <t>1р</t>
  </si>
  <si>
    <t>2р</t>
  </si>
  <si>
    <t>№ п/п</t>
  </si>
  <si>
    <t>3р</t>
  </si>
  <si>
    <t>прыжок в высоту</t>
  </si>
  <si>
    <t>приложение - технический протокол</t>
  </si>
  <si>
    <t xml:space="preserve">мужчины  </t>
  </si>
  <si>
    <t>Финальные соревнования</t>
  </si>
  <si>
    <t>Нагр.
№</t>
  </si>
  <si>
    <t>Лучший рез-т</t>
  </si>
  <si>
    <t>Прыжок в высоту</t>
  </si>
  <si>
    <t>Бег 100 м</t>
  </si>
  <si>
    <t>12:00</t>
  </si>
  <si>
    <t>1</t>
  </si>
  <si>
    <t>2</t>
  </si>
  <si>
    <t>3</t>
  </si>
  <si>
    <t>4</t>
  </si>
  <si>
    <t>5</t>
  </si>
  <si>
    <t>8</t>
  </si>
  <si>
    <t>9</t>
  </si>
  <si>
    <t xml:space="preserve">Бег 400 м с/б  </t>
  </si>
  <si>
    <t xml:space="preserve"> забеги</t>
  </si>
  <si>
    <t>12.07.2017г.</t>
  </si>
  <si>
    <t>Бег 110 м с/б</t>
  </si>
  <si>
    <t xml:space="preserve">Бег 5000 м  </t>
  </si>
  <si>
    <t>Эстафетный бег 4х100м</t>
  </si>
  <si>
    <t>27-28 июня 2019 г.</t>
  </si>
  <si>
    <t>стадион "Шинник"</t>
  </si>
  <si>
    <t>г. Ярославль</t>
  </si>
  <si>
    <t>27.06.2019г.</t>
  </si>
  <si>
    <t>п/финал</t>
  </si>
  <si>
    <t>мс</t>
  </si>
  <si>
    <t>18+10</t>
  </si>
  <si>
    <t>15+5</t>
  </si>
  <si>
    <t>13+5</t>
  </si>
  <si>
    <t>12+5</t>
  </si>
  <si>
    <t>11+5</t>
  </si>
  <si>
    <t>10+5</t>
  </si>
  <si>
    <t>r|med</t>
  </si>
  <si>
    <t>DQ п.п. 162.7</t>
  </si>
  <si>
    <t>Главный судья, спортивный судья ВК</t>
  </si>
  <si>
    <t>Хрущев Е.Н., г. Ярославль</t>
  </si>
  <si>
    <t>Главный секретарь, спортивный судья ВК</t>
  </si>
  <si>
    <t>Тараканова Ю.Ф., г. Ярославль</t>
  </si>
  <si>
    <t>8+5</t>
  </si>
  <si>
    <t>фин. забеги</t>
  </si>
  <si>
    <t>9+5</t>
  </si>
  <si>
    <t>28.06.2019г.</t>
  </si>
  <si>
    <t>18+5</t>
  </si>
  <si>
    <t>DNF</t>
  </si>
  <si>
    <t xml:space="preserve">28.06.2019г. </t>
  </si>
  <si>
    <t>27.06.2019 г.</t>
  </si>
  <si>
    <t>17.30</t>
  </si>
  <si>
    <t xml:space="preserve">Бег 3000 м с/п </t>
  </si>
  <si>
    <t>28.06.2019 г.</t>
  </si>
  <si>
    <t>6-7</t>
  </si>
  <si>
    <t>28 июня 2019 г.</t>
  </si>
  <si>
    <t xml:space="preserve">27.06.2019г. </t>
  </si>
  <si>
    <t>Прыжок с шестом</t>
  </si>
  <si>
    <t>прыжок с шестом</t>
  </si>
  <si>
    <t>27 июня 2019 г.</t>
  </si>
  <si>
    <t>17:20</t>
  </si>
  <si>
    <t>420/60</t>
  </si>
  <si>
    <t>350/50</t>
  </si>
  <si>
    <t xml:space="preserve">27.06.2019 г. </t>
  </si>
  <si>
    <t>Метание диска</t>
  </si>
  <si>
    <t>вес - 2 кг</t>
  </si>
  <si>
    <t xml:space="preserve">28.06.2019 г. </t>
  </si>
  <si>
    <t>стадион "Сатурн"</t>
  </si>
  <si>
    <t>г. Рыбинск</t>
  </si>
  <si>
    <t>Метание копья</t>
  </si>
  <si>
    <t>вес - 800 г</t>
  </si>
  <si>
    <t>Метание молота</t>
  </si>
  <si>
    <t>вес - 7.26 кг</t>
  </si>
  <si>
    <t xml:space="preserve">Командный зачёт- 1группа  </t>
  </si>
  <si>
    <t>место</t>
  </si>
  <si>
    <t>Регион, ВУЗ</t>
  </si>
  <si>
    <t>кол-во видов</t>
  </si>
  <si>
    <t>Республика Татарстан, Поволжская государственная академия физической культуры спорта и туризма (ФГБОУ ВО ПГАФКСиТ), г. Казань</t>
  </si>
  <si>
    <t>Пензенская область, Пензенский Государственный Университет (ПензГУ), г. Пенза</t>
  </si>
  <si>
    <t>Москва, РГУФКСМиТ (ГЦОЛИФК), г. Москва</t>
  </si>
  <si>
    <t>Челябинская область, Уральский Государственный Университет физической культуры (УралГУФК), Челябинск</t>
  </si>
  <si>
    <t>Республика Чувашии, ЧГПУ им. И.Я. Яковлева,  г. Чебоксары</t>
  </si>
  <si>
    <t>Красноярский край, СФУ г. Красноярск</t>
  </si>
  <si>
    <t>Удмуртская Республика, ФГБОУ ВО "Удмуртский государственный университет", (УдГУ), г. Ижевск</t>
  </si>
  <si>
    <t>Приморский край, Дальневосточный Федеральный университет, ДВФУ, г. Владивосток</t>
  </si>
  <si>
    <t>Ивановская область, Шуйский филиал Ивановского Государственного Университета (ШФ ИвГУ), г. Шуя</t>
  </si>
  <si>
    <t>Ярославская область, Ярославский Государственный педагогический Университет им. К.Д. Ушинского (ЯГПУ), г. Ярославль</t>
  </si>
  <si>
    <t>Нижегородская область, Нижегородский государственный университет им. Н.И. Лобачевского (ННГУ), г. Нижний Новгород</t>
  </si>
  <si>
    <t>Тульская область, Тульский Государственный Университет (ТулГУ), г. Тула</t>
  </si>
  <si>
    <t>Республика Карелия, ПетрГУ, г. Петрозаводск</t>
  </si>
  <si>
    <t>Костромская область, Костромской Государственный Университет - КГУ,  г. Кострома</t>
  </si>
  <si>
    <t>Самарская область, Самарский Государственный социально-педагогический университет (СГСПУ), г. Самара</t>
  </si>
  <si>
    <t>Белгородская область, НИУ "БелГУ", г. Белгород</t>
  </si>
  <si>
    <t>Калининградская область, Балтийский Федеральный Университет им. Иммануила Канта (БФУ им. И. Канта), г. Калининград</t>
  </si>
  <si>
    <t>Москва, Московский Государственный Университет им. М.В. Ломоносова (МГУ), г. Москва</t>
  </si>
  <si>
    <t>Хабаровский край, ДВГАФК, г. Хабаровск</t>
  </si>
  <si>
    <t>Мурманская область, Мурманский Арктический Государственныйуниверситет (МАГУ), г. Мурманск</t>
  </si>
  <si>
    <t>Ярославская область, Ярославский Государственный Медицинский Университет (ЯГМУ), г. Ярославль</t>
  </si>
  <si>
    <t>Главный судья, спортивный судья Вк                                  Е.Н. Хрущев (г. Ярославль)</t>
  </si>
  <si>
    <t>Главный секретарь, спортивный судья Вк                                 Ю.Ф Тараканова (г. Ярославль)</t>
  </si>
  <si>
    <t xml:space="preserve">Командный зачёт- 2группа  </t>
  </si>
  <si>
    <t>Республика Мордовия, Национальный исследовательский Мордовский государственный университет (ФГБОУ ВО "НИМГУ им. Н.П. Огарева"), г. Саранск</t>
  </si>
  <si>
    <t xml:space="preserve">Сахалинская область, САХГУ  </t>
  </si>
  <si>
    <t>Ивановская область, Ивановский государственный энергетический университет (ИГЭУ им. В.И. Ленина), г. Иваново</t>
  </si>
  <si>
    <t>Тамбовская область, Тамбовский государственный университет им. Г.Р. Державина (ТГУ им. Г.Р. Державина), г. Тамбов</t>
  </si>
  <si>
    <t>Архангельская область, САФУ им. М.В. Ломоносова, г. Архангельск</t>
  </si>
  <si>
    <t>Владимирская область, Владимирский Государственный Университет им. А.Г. и Н.Г Столетовых (ВлГУ), г. Владимир</t>
  </si>
  <si>
    <t>Пермский край, Пермский научно-исследовательский политехнический университет (ПНИПУ с/к "Политехник"), г. Пермь</t>
  </si>
  <si>
    <t>Ивановская область, Ивановская государственная сельскохозяйственная академия (ФГБОУ ВО ИГСХА им. Д.К. Беляева), г. Иваново</t>
  </si>
  <si>
    <t>Самарская область, Самарский национальный исследовательский университет им. академика С.П. Королева (СНИУ им. Ак. С.П. Королева), г. Самара</t>
  </si>
  <si>
    <t>Пензенская область, Пензенский Государственный Технологический Университет (ПензГТУ), г. Пенза</t>
  </si>
  <si>
    <t>Калининградская область, Калининградский государственный технический университет (КГТУ-БГАРФ), г. Калининград</t>
  </si>
  <si>
    <t>Самарская область, Самарский Государственный Экономический Университет (СГЭУ), г. Самара</t>
  </si>
  <si>
    <t>Новгородская область, Новгородский государственный Университет им. Ярослава Мудрого (НовГУ), г. Великий Новгород</t>
  </si>
  <si>
    <t>Удмуртская Республика, Удмуртский Государственный Технический Университет им. М.Т. Калашникова, (ИжГТУ), г. Ижевск</t>
  </si>
  <si>
    <t>Ярославская область, Ярославский государственный яниверситет (ЯрГУ им. П.Г. Демидова), г. Ярославль</t>
  </si>
  <si>
    <t>Ивановская область, Ивановский Государственный Химико-Технологический Университет (ИГХТУ), г. Иваново</t>
  </si>
  <si>
    <t>Смоленская область, Смоленская ГСХА, г. Смоленск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</si>
</sst>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ss.0"/>
    <numFmt numFmtId="165" formatCode="s.00;@"/>
    <numFmt numFmtId="166" formatCode="m:ss.00;@"/>
    <numFmt numFmtId="167" formatCode="dd/mm/yy;@"/>
    <numFmt numFmtId="168" formatCode="s.000;@"/>
  </numFmts>
  <fonts count="31" x14ac:knownFonts="1">
    <font>
      <sz val="11"/>
      <color theme="1"/>
      <name val="Calibri"/>
      <family val="2"/>
      <charset val="204"/>
      <scheme val="minor"/>
    </font>
    <font>
      <b/>
      <u/>
      <sz val="16"/>
      <name val="Cambria"/>
      <family val="1"/>
      <charset val="204"/>
      <scheme val="major"/>
    </font>
    <font>
      <sz val="16"/>
      <name val="Cambria"/>
      <family val="1"/>
      <charset val="204"/>
      <scheme val="major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sz val="14"/>
      <name val="Cambria"/>
      <family val="1"/>
      <charset val="204"/>
      <scheme val="major"/>
    </font>
    <font>
      <b/>
      <sz val="12"/>
      <name val="Arial Cyr"/>
      <charset val="204"/>
    </font>
    <font>
      <b/>
      <sz val="10"/>
      <name val="Arial Cyr"/>
      <charset val="204"/>
    </font>
    <font>
      <sz val="10"/>
      <name val="Arial"/>
      <family val="2"/>
      <charset val="204"/>
    </font>
    <font>
      <i/>
      <sz val="14"/>
      <name val="Arial"/>
      <family val="2"/>
      <charset val="204"/>
    </font>
    <font>
      <b/>
      <i/>
      <sz val="10"/>
      <name val="Arial"/>
      <family val="2"/>
    </font>
    <font>
      <b/>
      <sz val="12"/>
      <name val="Arial"/>
      <family val="2"/>
      <charset val="204"/>
    </font>
    <font>
      <sz val="8"/>
      <name val="Arial"/>
      <family val="2"/>
      <charset val="204"/>
    </font>
    <font>
      <b/>
      <i/>
      <sz val="12"/>
      <name val="Arial"/>
      <family val="2"/>
      <charset val="204"/>
    </font>
    <font>
      <sz val="12"/>
      <name val="Arial"/>
      <family val="2"/>
      <charset val="204"/>
    </font>
    <font>
      <u/>
      <sz val="12"/>
      <name val="Arial"/>
      <family val="2"/>
      <charset val="204"/>
    </font>
    <font>
      <b/>
      <sz val="10"/>
      <color rgb="FFFF0000"/>
      <name val="Arial"/>
      <family val="2"/>
      <charset val="204"/>
    </font>
    <font>
      <sz val="11"/>
      <name val="Arial"/>
      <family val="2"/>
      <charset val="204"/>
    </font>
    <font>
      <sz val="10"/>
      <color rgb="FFFF0000"/>
      <name val="Arial"/>
      <family val="2"/>
      <charset val="204"/>
    </font>
    <font>
      <sz val="14"/>
      <name val="Arial"/>
      <family val="2"/>
      <charset val="204"/>
    </font>
    <font>
      <sz val="7"/>
      <name val="Arial"/>
      <family val="2"/>
      <charset val="204"/>
    </font>
    <font>
      <sz val="9"/>
      <name val="Arial"/>
      <family val="2"/>
      <charset val="204"/>
    </font>
    <font>
      <sz val="10"/>
      <color theme="1"/>
      <name val="Arial"/>
      <family val="2"/>
      <charset val="204"/>
    </font>
    <font>
      <b/>
      <sz val="16"/>
      <name val="Arial"/>
      <family val="2"/>
      <charset val="204"/>
    </font>
    <font>
      <sz val="6"/>
      <name val="Arial"/>
      <family val="2"/>
      <charset val="204"/>
    </font>
    <font>
      <sz val="10"/>
      <name val="Arial"/>
      <family val="2"/>
      <charset val="204"/>
    </font>
    <font>
      <sz val="10"/>
      <color theme="0"/>
      <name val="Arial"/>
      <family val="2"/>
      <charset val="204"/>
    </font>
    <font>
      <sz val="5"/>
      <name val="Arial"/>
      <family val="2"/>
      <charset val="204"/>
    </font>
    <font>
      <b/>
      <sz val="16"/>
      <name val="Cambria"/>
      <family val="1"/>
      <charset val="204"/>
      <scheme val="major"/>
    </font>
    <font>
      <b/>
      <i/>
      <sz val="16"/>
      <name val="Courier"/>
      <family val="1"/>
      <charset val="204"/>
    </font>
    <font>
      <sz val="16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</borders>
  <cellStyleXfs count="1">
    <xf numFmtId="0" fontId="0" fillId="0" borderId="0"/>
  </cellStyleXfs>
  <cellXfs count="323">
    <xf numFmtId="0" fontId="0" fillId="0" borderId="0" xfId="0"/>
    <xf numFmtId="14" fontId="3" fillId="0" borderId="0" xfId="0" applyNumberFormat="1" applyFont="1" applyAlignment="1">
      <alignment horizontal="right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 wrapText="1"/>
    </xf>
    <xf numFmtId="0" fontId="7" fillId="0" borderId="0" xfId="0" applyFont="1" applyAlignment="1">
      <alignment wrapText="1"/>
    </xf>
    <xf numFmtId="0" fontId="3" fillId="0" borderId="0" xfId="0" applyFont="1" applyAlignment="1">
      <alignment horizontal="right"/>
    </xf>
    <xf numFmtId="14" fontId="8" fillId="0" borderId="0" xfId="0" applyNumberFormat="1" applyFont="1" applyAlignment="1">
      <alignment vertical="center"/>
    </xf>
    <xf numFmtId="20" fontId="3" fillId="0" borderId="0" xfId="0" applyNumberFormat="1" applyFont="1" applyAlignment="1">
      <alignment horizontal="center" wrapText="1"/>
    </xf>
    <xf numFmtId="0" fontId="8" fillId="0" borderId="0" xfId="0" applyFont="1" applyAlignment="1">
      <alignment wrapText="1"/>
    </xf>
    <xf numFmtId="164" fontId="0" fillId="0" borderId="0" xfId="0" applyNumberFormat="1"/>
    <xf numFmtId="0" fontId="8" fillId="0" borderId="1" xfId="0" applyFont="1" applyBorder="1" applyAlignment="1">
      <alignment wrapText="1"/>
    </xf>
    <xf numFmtId="0" fontId="8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8" fillId="0" borderId="7" xfId="0" applyFont="1" applyBorder="1"/>
    <xf numFmtId="49" fontId="8" fillId="0" borderId="7" xfId="0" applyNumberFormat="1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12" fillId="0" borderId="7" xfId="0" applyFont="1" applyBorder="1"/>
    <xf numFmtId="165" fontId="0" fillId="0" borderId="7" xfId="0" applyNumberFormat="1" applyBorder="1" applyAlignment="1">
      <alignment horizontal="center"/>
    </xf>
    <xf numFmtId="165" fontId="4" fillId="0" borderId="7" xfId="0" applyNumberFormat="1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8" fillId="0" borderId="7" xfId="0" applyFont="1" applyBorder="1" applyAlignment="1">
      <alignment horizontal="center" vertical="center"/>
    </xf>
    <xf numFmtId="0" fontId="8" fillId="0" borderId="7" xfId="0" applyFont="1" applyBorder="1" applyAlignment="1">
      <alignment vertical="center"/>
    </xf>
    <xf numFmtId="49" fontId="8" fillId="0" borderId="7" xfId="0" applyNumberFormat="1" applyFont="1" applyBorder="1" applyAlignment="1">
      <alignment horizontal="center" vertical="center"/>
    </xf>
    <xf numFmtId="165" fontId="0" fillId="0" borderId="7" xfId="0" applyNumberFormat="1" applyBorder="1" applyAlignment="1">
      <alignment horizontal="center" vertical="center"/>
    </xf>
    <xf numFmtId="0" fontId="12" fillId="0" borderId="7" xfId="0" applyFont="1" applyBorder="1" applyAlignment="1">
      <alignment vertical="center" wrapText="1"/>
    </xf>
    <xf numFmtId="165" fontId="8" fillId="0" borderId="7" xfId="0" applyNumberFormat="1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165" fontId="8" fillId="0" borderId="7" xfId="0" applyNumberFormat="1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8" fillId="0" borderId="10" xfId="0" applyFont="1" applyBorder="1"/>
    <xf numFmtId="49" fontId="8" fillId="0" borderId="10" xfId="0" applyNumberFormat="1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165" fontId="8" fillId="0" borderId="10" xfId="0" applyNumberFormat="1" applyFont="1" applyBorder="1" applyAlignment="1">
      <alignment horizontal="center" vertical="center"/>
    </xf>
    <xf numFmtId="165" fontId="0" fillId="0" borderId="10" xfId="0" applyNumberFormat="1" applyBorder="1" applyAlignment="1">
      <alignment horizontal="center"/>
    </xf>
    <xf numFmtId="0" fontId="0" fillId="0" borderId="0" xfId="0" applyFont="1" applyFill="1" applyBorder="1" applyAlignment="1">
      <alignment horizontal="center" vertical="center"/>
    </xf>
    <xf numFmtId="0" fontId="8" fillId="0" borderId="0" xfId="0" applyFont="1" applyBorder="1"/>
    <xf numFmtId="49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165" fontId="0" fillId="0" borderId="0" xfId="0" applyNumberFormat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14" fillId="0" borderId="0" xfId="0" applyFont="1" applyBorder="1"/>
    <xf numFmtId="0" fontId="14" fillId="0" borderId="0" xfId="0" applyNumberFormat="1" applyFont="1" applyBorder="1" applyAlignment="1">
      <alignment horizontal="center"/>
    </xf>
    <xf numFmtId="0" fontId="15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0" fontId="0" fillId="0" borderId="7" xfId="0" applyBorder="1" applyAlignment="1">
      <alignment horizontal="center" vertical="center"/>
    </xf>
    <xf numFmtId="0" fontId="12" fillId="0" borderId="7" xfId="0" applyFont="1" applyBorder="1" applyAlignment="1">
      <alignment vertical="center"/>
    </xf>
    <xf numFmtId="0" fontId="0" fillId="0" borderId="8" xfId="0" applyBorder="1" applyAlignment="1">
      <alignment horizontal="center"/>
    </xf>
    <xf numFmtId="166" fontId="0" fillId="0" borderId="7" xfId="0" applyNumberFormat="1" applyBorder="1" applyAlignment="1">
      <alignment horizontal="center"/>
    </xf>
    <xf numFmtId="0" fontId="16" fillId="0" borderId="15" xfId="0" applyFont="1" applyBorder="1"/>
    <xf numFmtId="0" fontId="12" fillId="0" borderId="0" xfId="0" applyFont="1" applyBorder="1" applyAlignment="1">
      <alignment horizontal="left"/>
    </xf>
    <xf numFmtId="0" fontId="8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8" fillId="0" borderId="0" xfId="0" applyFont="1" applyBorder="1" applyAlignment="1">
      <alignment horizontal="left"/>
    </xf>
    <xf numFmtId="20" fontId="3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8" fillId="0" borderId="0" xfId="0" applyFont="1"/>
    <xf numFmtId="0" fontId="14" fillId="0" borderId="0" xfId="0" applyFont="1" applyBorder="1" applyAlignment="1">
      <alignment horizontal="left"/>
    </xf>
    <xf numFmtId="2" fontId="0" fillId="0" borderId="0" xfId="0" applyNumberFormat="1" applyAlignment="1">
      <alignment horizontal="center"/>
    </xf>
    <xf numFmtId="0" fontId="8" fillId="0" borderId="0" xfId="0" applyFont="1" applyAlignment="1">
      <alignment vertical="center" wrapText="1"/>
    </xf>
    <xf numFmtId="14" fontId="8" fillId="0" borderId="10" xfId="0" applyNumberFormat="1" applyFont="1" applyBorder="1" applyAlignment="1">
      <alignment horizontal="center"/>
    </xf>
    <xf numFmtId="166" fontId="12" fillId="0" borderId="10" xfId="0" applyNumberFormat="1" applyFont="1" applyBorder="1" applyAlignment="1">
      <alignment horizontal="center"/>
    </xf>
    <xf numFmtId="0" fontId="12" fillId="0" borderId="10" xfId="0" applyFont="1" applyBorder="1" applyAlignment="1">
      <alignment horizontal="center"/>
    </xf>
    <xf numFmtId="0" fontId="0" fillId="0" borderId="10" xfId="0" applyBorder="1" applyAlignment="1">
      <alignment horizontal="center"/>
    </xf>
    <xf numFmtId="166" fontId="0" fillId="0" borderId="7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8" fillId="0" borderId="7" xfId="0" applyFont="1" applyBorder="1" applyAlignment="1">
      <alignment vertical="center" wrapText="1"/>
    </xf>
    <xf numFmtId="0" fontId="8" fillId="0" borderId="8" xfId="0" applyFont="1" applyBorder="1" applyAlignment="1">
      <alignment horizontal="center" vertical="center"/>
    </xf>
    <xf numFmtId="166" fontId="8" fillId="0" borderId="7" xfId="0" applyNumberFormat="1" applyFont="1" applyBorder="1" applyAlignment="1">
      <alignment horizontal="center"/>
    </xf>
    <xf numFmtId="166" fontId="0" fillId="0" borderId="10" xfId="0" applyNumberFormat="1" applyBorder="1" applyAlignment="1">
      <alignment horizontal="center"/>
    </xf>
    <xf numFmtId="0" fontId="0" fillId="0" borderId="15" xfId="0" applyBorder="1" applyAlignment="1">
      <alignment horizontal="center"/>
    </xf>
    <xf numFmtId="166" fontId="0" fillId="0" borderId="0" xfId="0" applyNumberFormat="1" applyBorder="1" applyAlignment="1">
      <alignment horizontal="center"/>
    </xf>
    <xf numFmtId="0" fontId="0" fillId="0" borderId="10" xfId="0" applyBorder="1"/>
    <xf numFmtId="0" fontId="8" fillId="0" borderId="0" xfId="0" applyFont="1" applyFill="1" applyBorder="1" applyAlignment="1">
      <alignment horizontal="center" vertical="center"/>
    </xf>
    <xf numFmtId="14" fontId="0" fillId="0" borderId="0" xfId="0" applyNumberFormat="1"/>
    <xf numFmtId="166" fontId="0" fillId="0" borderId="9" xfId="0" applyNumberFormat="1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14" fontId="8" fillId="0" borderId="0" xfId="0" applyNumberFormat="1" applyFont="1" applyAlignment="1">
      <alignment horizontal="center" vertical="center"/>
    </xf>
    <xf numFmtId="49" fontId="12" fillId="0" borderId="7" xfId="0" applyNumberFormat="1" applyFont="1" applyBorder="1" applyAlignment="1">
      <alignment horizontal="center" vertical="center"/>
    </xf>
    <xf numFmtId="2" fontId="8" fillId="0" borderId="12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8" fillId="0" borderId="10" xfId="0" applyFont="1" applyBorder="1" applyAlignment="1">
      <alignment horizontal="left"/>
    </xf>
    <xf numFmtId="0" fontId="8" fillId="0" borderId="15" xfId="0" applyFont="1" applyBorder="1"/>
    <xf numFmtId="0" fontId="8" fillId="0" borderId="0" xfId="0" applyNumberFormat="1" applyFont="1" applyBorder="1" applyAlignment="1">
      <alignment horizontal="center"/>
    </xf>
    <xf numFmtId="0" fontId="4" fillId="0" borderId="0" xfId="0" applyNumberFormat="1" applyFont="1" applyBorder="1" applyAlignment="1">
      <alignment horizontal="center"/>
    </xf>
    <xf numFmtId="2" fontId="4" fillId="0" borderId="7" xfId="0" applyNumberFormat="1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/>
    </xf>
    <xf numFmtId="0" fontId="14" fillId="0" borderId="10" xfId="0" applyFont="1" applyBorder="1"/>
    <xf numFmtId="0" fontId="13" fillId="0" borderId="0" xfId="0" applyNumberFormat="1" applyFont="1" applyBorder="1" applyAlignment="1">
      <alignment horizontal="center"/>
    </xf>
    <xf numFmtId="0" fontId="0" fillId="2" borderId="2" xfId="0" applyFill="1" applyBorder="1" applyAlignment="1">
      <alignment vertical="center"/>
    </xf>
    <xf numFmtId="0" fontId="0" fillId="2" borderId="5" xfId="0" applyFill="1" applyBorder="1" applyAlignment="1">
      <alignment vertical="center"/>
    </xf>
    <xf numFmtId="2" fontId="4" fillId="0" borderId="13" xfId="0" applyNumberFormat="1" applyFont="1" applyBorder="1" applyAlignment="1">
      <alignment horizontal="center" vertical="center"/>
    </xf>
    <xf numFmtId="0" fontId="8" fillId="2" borderId="18" xfId="0" applyFont="1" applyFill="1" applyBorder="1" applyAlignment="1">
      <alignment horizontal="center"/>
    </xf>
    <xf numFmtId="49" fontId="12" fillId="0" borderId="7" xfId="0" applyNumberFormat="1" applyFont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0" fontId="12" fillId="0" borderId="7" xfId="0" applyFont="1" applyBorder="1" applyAlignment="1">
      <alignment horizontal="center" vertical="center"/>
    </xf>
    <xf numFmtId="1" fontId="14" fillId="0" borderId="10" xfId="0" applyNumberFormat="1" applyFont="1" applyBorder="1" applyAlignment="1">
      <alignment horizontal="center"/>
    </xf>
    <xf numFmtId="0" fontId="0" fillId="0" borderId="1" xfId="0" applyBorder="1"/>
    <xf numFmtId="0" fontId="12" fillId="0" borderId="9" xfId="0" applyFont="1" applyBorder="1" applyAlignment="1">
      <alignment horizontal="center" vertical="center"/>
    </xf>
    <xf numFmtId="49" fontId="12" fillId="0" borderId="10" xfId="0" applyNumberFormat="1" applyFont="1" applyBorder="1" applyAlignment="1">
      <alignment horizontal="center"/>
    </xf>
    <xf numFmtId="0" fontId="8" fillId="0" borderId="18" xfId="0" applyFont="1" applyBorder="1" applyAlignment="1">
      <alignment horizontal="center"/>
    </xf>
    <xf numFmtId="0" fontId="0" fillId="0" borderId="24" xfId="0" applyBorder="1" applyAlignment="1">
      <alignment horizontal="center"/>
    </xf>
    <xf numFmtId="0" fontId="8" fillId="0" borderId="24" xfId="0" applyFont="1" applyBorder="1"/>
    <xf numFmtId="0" fontId="8" fillId="0" borderId="24" xfId="0" applyFont="1" applyBorder="1" applyAlignment="1">
      <alignment horizontal="center"/>
    </xf>
    <xf numFmtId="0" fontId="12" fillId="0" borderId="24" xfId="0" applyFont="1" applyBorder="1"/>
    <xf numFmtId="0" fontId="22" fillId="0" borderId="23" xfId="0" applyFont="1" applyBorder="1" applyAlignment="1">
      <alignment horizontal="center"/>
    </xf>
    <xf numFmtId="0" fontId="12" fillId="0" borderId="10" xfId="0" applyFont="1" applyBorder="1"/>
    <xf numFmtId="0" fontId="22" fillId="0" borderId="15" xfId="0" applyFont="1" applyBorder="1" applyAlignment="1">
      <alignment horizontal="center"/>
    </xf>
    <xf numFmtId="0" fontId="0" fillId="4" borderId="2" xfId="0" applyFill="1" applyBorder="1" applyAlignment="1">
      <alignment vertical="center"/>
    </xf>
    <xf numFmtId="0" fontId="0" fillId="4" borderId="5" xfId="0" applyFill="1" applyBorder="1" applyAlignment="1">
      <alignment vertical="center"/>
    </xf>
    <xf numFmtId="1" fontId="8" fillId="4" borderId="12" xfId="0" applyNumberFormat="1" applyFont="1" applyFill="1" applyBorder="1" applyAlignment="1">
      <alignment horizontal="center" vertical="center"/>
    </xf>
    <xf numFmtId="49" fontId="8" fillId="0" borderId="15" xfId="0" applyNumberFormat="1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2" fontId="8" fillId="0" borderId="22" xfId="0" applyNumberFormat="1" applyFont="1" applyBorder="1" applyAlignment="1">
      <alignment horizontal="center" vertical="center"/>
    </xf>
    <xf numFmtId="2" fontId="8" fillId="0" borderId="22" xfId="0" applyNumberFormat="1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2" fontId="0" fillId="0" borderId="0" xfId="0" applyNumberFormat="1" applyAlignment="1">
      <alignment vertical="center"/>
    </xf>
    <xf numFmtId="0" fontId="20" fillId="0" borderId="7" xfId="0" applyFont="1" applyBorder="1"/>
    <xf numFmtId="0" fontId="21" fillId="0" borderId="7" xfId="0" applyFont="1" applyBorder="1"/>
    <xf numFmtId="0" fontId="8" fillId="4" borderId="18" xfId="0" applyFont="1" applyFill="1" applyBorder="1" applyAlignment="1">
      <alignment horizontal="center"/>
    </xf>
    <xf numFmtId="1" fontId="8" fillId="4" borderId="22" xfId="0" applyNumberFormat="1" applyFont="1" applyFill="1" applyBorder="1" applyAlignment="1">
      <alignment horizontal="center" vertical="center"/>
    </xf>
    <xf numFmtId="2" fontId="4" fillId="0" borderId="25" xfId="0" applyNumberFormat="1" applyFont="1" applyBorder="1" applyAlignment="1">
      <alignment horizontal="center" vertical="center"/>
    </xf>
    <xf numFmtId="165" fontId="8" fillId="0" borderId="0" xfId="0" applyNumberFormat="1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0" fontId="8" fillId="0" borderId="8" xfId="0" applyFont="1" applyBorder="1" applyAlignment="1">
      <alignment vertical="center"/>
    </xf>
    <xf numFmtId="49" fontId="12" fillId="0" borderId="8" xfId="0" applyNumberFormat="1" applyFont="1" applyBorder="1" applyAlignment="1">
      <alignment horizontal="center" vertical="center"/>
    </xf>
    <xf numFmtId="2" fontId="4" fillId="0" borderId="8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vertical="center" wrapText="1"/>
    </xf>
    <xf numFmtId="0" fontId="11" fillId="0" borderId="0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2" borderId="12" xfId="0" applyFont="1" applyFill="1" applyBorder="1" applyAlignment="1">
      <alignment horizontal="center"/>
    </xf>
    <xf numFmtId="0" fontId="12" fillId="0" borderId="9" xfId="0" applyFont="1" applyBorder="1" applyAlignment="1">
      <alignment horizontal="center"/>
    </xf>
    <xf numFmtId="0" fontId="8" fillId="0" borderId="27" xfId="0" applyFont="1" applyBorder="1" applyAlignment="1">
      <alignment horizontal="center"/>
    </xf>
    <xf numFmtId="0" fontId="8" fillId="2" borderId="27" xfId="0" applyFont="1" applyFill="1" applyBorder="1" applyAlignment="1">
      <alignment horizontal="center"/>
    </xf>
    <xf numFmtId="0" fontId="8" fillId="0" borderId="18" xfId="0" applyFont="1" applyBorder="1" applyAlignment="1">
      <alignment horizontal="left"/>
    </xf>
    <xf numFmtId="1" fontId="4" fillId="0" borderId="10" xfId="0" applyNumberFormat="1" applyFont="1" applyBorder="1" applyAlignment="1">
      <alignment horizontal="center"/>
    </xf>
    <xf numFmtId="1" fontId="4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68" fontId="8" fillId="0" borderId="7" xfId="0" applyNumberFormat="1" applyFont="1" applyBorder="1" applyAlignment="1">
      <alignment horizontal="center"/>
    </xf>
    <xf numFmtId="0" fontId="24" fillId="0" borderId="7" xfId="0" applyFont="1" applyBorder="1"/>
    <xf numFmtId="168" fontId="0" fillId="0" borderId="7" xfId="0" applyNumberFormat="1" applyBorder="1" applyAlignment="1">
      <alignment horizontal="center"/>
    </xf>
    <xf numFmtId="0" fontId="25" fillId="0" borderId="0" xfId="0" applyFont="1" applyBorder="1" applyAlignment="1">
      <alignment horizontal="center"/>
    </xf>
    <xf numFmtId="165" fontId="20" fillId="0" borderId="7" xfId="0" applyNumberFormat="1" applyFont="1" applyBorder="1" applyAlignment="1">
      <alignment horizontal="center"/>
    </xf>
    <xf numFmtId="166" fontId="20" fillId="0" borderId="7" xfId="0" applyNumberFormat="1" applyFont="1" applyBorder="1" applyAlignment="1">
      <alignment horizontal="center"/>
    </xf>
    <xf numFmtId="0" fontId="20" fillId="0" borderId="7" xfId="0" applyFont="1" applyBorder="1" applyAlignment="1">
      <alignment vertical="center"/>
    </xf>
    <xf numFmtId="2" fontId="4" fillId="0" borderId="7" xfId="0" applyNumberFormat="1" applyFont="1" applyBorder="1" applyAlignment="1">
      <alignment horizontal="center"/>
    </xf>
    <xf numFmtId="2" fontId="4" fillId="0" borderId="9" xfId="0" applyNumberFormat="1" applyFont="1" applyBorder="1" applyAlignment="1">
      <alignment horizontal="center"/>
    </xf>
    <xf numFmtId="0" fontId="21" fillId="0" borderId="7" xfId="0" applyFont="1" applyBorder="1" applyAlignment="1">
      <alignment vertical="center"/>
    </xf>
    <xf numFmtId="0" fontId="16" fillId="0" borderId="10" xfId="0" applyFont="1" applyBorder="1"/>
    <xf numFmtId="0" fontId="16" fillId="0" borderId="0" xfId="0" applyFont="1"/>
    <xf numFmtId="0" fontId="0" fillId="0" borderId="9" xfId="0" applyBorder="1" applyAlignment="1">
      <alignment horizontal="center"/>
    </xf>
    <xf numFmtId="166" fontId="8" fillId="0" borderId="9" xfId="0" applyNumberFormat="1" applyFont="1" applyBorder="1" applyAlignment="1">
      <alignment horizontal="center"/>
    </xf>
    <xf numFmtId="0" fontId="20" fillId="0" borderId="24" xfId="0" applyFont="1" applyBorder="1"/>
    <xf numFmtId="0" fontId="20" fillId="0" borderId="10" xfId="0" applyFont="1" applyBorder="1"/>
    <xf numFmtId="0" fontId="6" fillId="0" borderId="0" xfId="0" applyFont="1" applyAlignment="1">
      <alignment horizontal="center" wrapText="1"/>
    </xf>
    <xf numFmtId="0" fontId="12" fillId="0" borderId="6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/>
    </xf>
    <xf numFmtId="0" fontId="2" fillId="0" borderId="0" xfId="0" applyFont="1" applyAlignment="1">
      <alignment horizontal="right"/>
    </xf>
    <xf numFmtId="0" fontId="4" fillId="0" borderId="0" xfId="0" applyFont="1"/>
    <xf numFmtId="0" fontId="5" fillId="0" borderId="0" xfId="0" applyFont="1"/>
    <xf numFmtId="0" fontId="2" fillId="0" borderId="0" xfId="0" applyFont="1"/>
    <xf numFmtId="14" fontId="4" fillId="0" borderId="0" xfId="0" applyNumberFormat="1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1" fillId="0" borderId="1" xfId="0" applyFont="1" applyBorder="1"/>
    <xf numFmtId="0" fontId="4" fillId="0" borderId="1" xfId="0" applyFont="1" applyBorder="1"/>
    <xf numFmtId="49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165" fontId="8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center"/>
    </xf>
    <xf numFmtId="165" fontId="20" fillId="0" borderId="7" xfId="0" applyNumberFormat="1" applyFont="1" applyBorder="1" applyAlignment="1">
      <alignment horizontal="left"/>
    </xf>
    <xf numFmtId="165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center"/>
    </xf>
    <xf numFmtId="0" fontId="14" fillId="0" borderId="0" xfId="0" applyFont="1"/>
    <xf numFmtId="165" fontId="20" fillId="0" borderId="7" xfId="0" applyNumberFormat="1" applyFont="1" applyBorder="1" applyAlignment="1">
      <alignment horizontal="left" vertical="center"/>
    </xf>
    <xf numFmtId="165" fontId="12" fillId="0" borderId="10" xfId="0" applyNumberFormat="1" applyFont="1" applyBorder="1"/>
    <xf numFmtId="166" fontId="8" fillId="0" borderId="0" xfId="0" applyNumberFormat="1" applyFont="1" applyAlignment="1">
      <alignment horizontal="center"/>
    </xf>
    <xf numFmtId="165" fontId="0" fillId="0" borderId="0" xfId="0" applyNumberFormat="1" applyAlignment="1">
      <alignment horizontal="center" vertical="center"/>
    </xf>
    <xf numFmtId="166" fontId="0" fillId="0" borderId="0" xfId="0" applyNumberFormat="1" applyAlignment="1">
      <alignment horizontal="center"/>
    </xf>
    <xf numFmtId="0" fontId="8" fillId="0" borderId="0" xfId="0" applyFont="1" applyAlignment="1">
      <alignment horizontal="center" vertical="center"/>
    </xf>
    <xf numFmtId="0" fontId="0" fillId="0" borderId="7" xfId="0" applyBorder="1"/>
    <xf numFmtId="165" fontId="26" fillId="0" borderId="7" xfId="0" applyNumberFormat="1" applyFont="1" applyBorder="1" applyAlignment="1">
      <alignment horizontal="center"/>
    </xf>
    <xf numFmtId="165" fontId="0" fillId="0" borderId="9" xfId="0" applyNumberFormat="1" applyBorder="1" applyAlignment="1">
      <alignment horizontal="center"/>
    </xf>
    <xf numFmtId="164" fontId="0" fillId="0" borderId="10" xfId="0" applyNumberFormat="1" applyBorder="1"/>
    <xf numFmtId="0" fontId="15" fillId="0" borderId="0" xfId="0" applyFont="1" applyAlignment="1">
      <alignment horizontal="center"/>
    </xf>
    <xf numFmtId="0" fontId="12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166" fontId="0" fillId="0" borderId="0" xfId="0" applyNumberFormat="1" applyAlignment="1">
      <alignment horizontal="center" vertical="center"/>
    </xf>
    <xf numFmtId="0" fontId="8" fillId="4" borderId="12" xfId="0" applyFont="1" applyFill="1" applyBorder="1" applyAlignment="1">
      <alignment horizontal="center" vertical="center"/>
    </xf>
    <xf numFmtId="2" fontId="8" fillId="0" borderId="13" xfId="0" applyNumberFormat="1" applyFont="1" applyBorder="1" applyAlignment="1">
      <alignment horizontal="center" vertical="center"/>
    </xf>
    <xf numFmtId="0" fontId="24" fillId="0" borderId="7" xfId="0" applyFont="1" applyBorder="1" applyAlignment="1">
      <alignment vertical="center" wrapText="1"/>
    </xf>
    <xf numFmtId="0" fontId="4" fillId="0" borderId="19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4" fillId="0" borderId="0" xfId="0" applyFont="1" applyAlignment="1">
      <alignment horizontal="center" vertical="center"/>
    </xf>
    <xf numFmtId="0" fontId="13" fillId="0" borderId="0" xfId="0" applyFont="1" applyAlignment="1">
      <alignment horizontal="center"/>
    </xf>
    <xf numFmtId="0" fontId="8" fillId="2" borderId="12" xfId="0" applyFont="1" applyFill="1" applyBorder="1" applyAlignment="1">
      <alignment horizontal="center" vertical="center"/>
    </xf>
    <xf numFmtId="0" fontId="11" fillId="0" borderId="0" xfId="0" applyFont="1" applyAlignment="1">
      <alignment horizontal="center"/>
    </xf>
    <xf numFmtId="0" fontId="14" fillId="0" borderId="0" xfId="0" applyFont="1" applyAlignment="1">
      <alignment horizontal="left"/>
    </xf>
    <xf numFmtId="1" fontId="13" fillId="0" borderId="0" xfId="0" applyNumberFormat="1" applyFont="1" applyAlignment="1">
      <alignment horizontal="center"/>
    </xf>
    <xf numFmtId="167" fontId="3" fillId="0" borderId="1" xfId="0" applyNumberFormat="1" applyFont="1" applyBorder="1"/>
    <xf numFmtId="49" fontId="4" fillId="0" borderId="1" xfId="0" applyNumberFormat="1" applyFont="1" applyBorder="1"/>
    <xf numFmtId="1" fontId="4" fillId="0" borderId="0" xfId="0" applyNumberFormat="1" applyFont="1" applyAlignment="1">
      <alignment horizontal="center"/>
    </xf>
    <xf numFmtId="2" fontId="8" fillId="0" borderId="7" xfId="0" applyNumberFormat="1" applyFont="1" applyBorder="1" applyAlignment="1">
      <alignment horizontal="center" vertical="center"/>
    </xf>
    <xf numFmtId="0" fontId="27" fillId="0" borderId="10" xfId="0" applyFont="1" applyBorder="1"/>
    <xf numFmtId="0" fontId="22" fillId="0" borderId="0" xfId="0" applyFont="1" applyAlignment="1">
      <alignment horizontal="center"/>
    </xf>
    <xf numFmtId="0" fontId="8" fillId="0" borderId="8" xfId="0" applyFont="1" applyBorder="1"/>
    <xf numFmtId="49" fontId="12" fillId="0" borderId="8" xfId="0" applyNumberFormat="1" applyFont="1" applyBorder="1" applyAlignment="1">
      <alignment horizontal="center"/>
    </xf>
    <xf numFmtId="0" fontId="24" fillId="0" borderId="8" xfId="0" applyFont="1" applyBorder="1"/>
    <xf numFmtId="0" fontId="24" fillId="0" borderId="10" xfId="0" applyFont="1" applyBorder="1"/>
    <xf numFmtId="0" fontId="3" fillId="0" borderId="0" xfId="0" applyFont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2" fontId="8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2" fontId="4" fillId="0" borderId="29" xfId="0" applyNumberFormat="1" applyFont="1" applyBorder="1" applyAlignment="1">
      <alignment horizontal="center" vertic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14" fillId="0" borderId="6" xfId="0" applyFont="1" applyBorder="1" applyAlignment="1">
      <alignment horizontal="center" vertical="center" wrapText="1"/>
    </xf>
    <xf numFmtId="0" fontId="30" fillId="0" borderId="6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8" fillId="0" borderId="28" xfId="0" applyFont="1" applyBorder="1"/>
    <xf numFmtId="0" fontId="11" fillId="0" borderId="7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4" fillId="0" borderId="7" xfId="0" applyFont="1" applyBorder="1"/>
    <xf numFmtId="0" fontId="14" fillId="0" borderId="8" xfId="0" applyFont="1" applyBorder="1"/>
    <xf numFmtId="0" fontId="14" fillId="0" borderId="8" xfId="0" applyFont="1" applyBorder="1" applyAlignment="1">
      <alignment horizontal="center" vertical="center"/>
    </xf>
    <xf numFmtId="0" fontId="14" fillId="3" borderId="7" xfId="0" applyFont="1" applyFill="1" applyBorder="1"/>
    <xf numFmtId="0" fontId="11" fillId="3" borderId="0" xfId="0" applyFont="1" applyFill="1" applyAlignment="1">
      <alignment horizontal="center" vertical="center"/>
    </xf>
    <xf numFmtId="0" fontId="11" fillId="3" borderId="7" xfId="0" applyFont="1" applyFill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0" fillId="0" borderId="9" xfId="0" applyBorder="1"/>
    <xf numFmtId="0" fontId="11" fillId="0" borderId="28" xfId="0" applyFont="1" applyBorder="1" applyAlignment="1">
      <alignment horizontal="center" vertical="center" wrapText="1"/>
    </xf>
    <xf numFmtId="0" fontId="21" fillId="0" borderId="28" xfId="0" applyFont="1" applyBorder="1"/>
    <xf numFmtId="0" fontId="14" fillId="0" borderId="28" xfId="0" applyFont="1" applyBorder="1" applyAlignment="1">
      <alignment horizontal="center" vertical="center"/>
    </xf>
    <xf numFmtId="0" fontId="14" fillId="0" borderId="28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6" fillId="0" borderId="0" xfId="0" applyFont="1" applyAlignment="1">
      <alignment horizont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17" fillId="0" borderId="11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23" fillId="2" borderId="0" xfId="0" applyFont="1" applyFill="1" applyAlignment="1">
      <alignment horizontal="center"/>
    </xf>
    <xf numFmtId="0" fontId="13" fillId="0" borderId="0" xfId="0" applyFont="1" applyAlignment="1">
      <alignment horizontal="left" vertical="center"/>
    </xf>
    <xf numFmtId="167" fontId="3" fillId="0" borderId="1" xfId="0" applyNumberFormat="1" applyFont="1" applyBorder="1" applyAlignment="1">
      <alignment horizontal="center"/>
    </xf>
    <xf numFmtId="164" fontId="19" fillId="0" borderId="11" xfId="0" applyNumberFormat="1" applyFont="1" applyBorder="1" applyAlignment="1">
      <alignment horizontal="center"/>
    </xf>
    <xf numFmtId="164" fontId="19" fillId="0" borderId="3" xfId="0" applyNumberFormat="1" applyFont="1" applyBorder="1" applyAlignment="1">
      <alignment horizontal="center"/>
    </xf>
    <xf numFmtId="164" fontId="19" fillId="0" borderId="4" xfId="0" applyNumberFormat="1" applyFont="1" applyBorder="1" applyAlignment="1">
      <alignment horizontal="center"/>
    </xf>
    <xf numFmtId="0" fontId="0" fillId="3" borderId="2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8" fillId="3" borderId="16" xfId="0" applyFont="1" applyFill="1" applyBorder="1" applyAlignment="1">
      <alignment horizontal="center" vertical="center"/>
    </xf>
    <xf numFmtId="0" fontId="8" fillId="3" borderId="20" xfId="0" applyFont="1" applyFill="1" applyBorder="1" applyAlignment="1">
      <alignment horizontal="center" vertical="center"/>
    </xf>
    <xf numFmtId="0" fontId="8" fillId="3" borderId="17" xfId="0" applyFont="1" applyFill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165" fontId="22" fillId="0" borderId="0" xfId="0" applyNumberFormat="1" applyFont="1" applyAlignment="1">
      <alignment horizontal="center" vertical="center"/>
    </xf>
    <xf numFmtId="165" fontId="22" fillId="0" borderId="15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165" fontId="22" fillId="0" borderId="23" xfId="0" applyNumberFormat="1" applyFon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 wrapText="1"/>
    </xf>
    <xf numFmtId="0" fontId="8" fillId="0" borderId="26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8" fillId="0" borderId="22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9" xfId="0" applyFont="1" applyBorder="1" applyAlignment="1">
      <alignment horizontal="center"/>
    </xf>
  </cellXfs>
  <cellStyles count="1">
    <cellStyle name="Обычный" xfId="0" builtinId="0"/>
  </cellStyles>
  <dxfs count="1">
    <dxf>
      <font>
        <color theme="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emf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0</xdr:row>
      <xdr:rowOff>238125</xdr:rowOff>
    </xdr:from>
    <xdr:to>
      <xdr:col>2</xdr:col>
      <xdr:colOff>609600</xdr:colOff>
      <xdr:row>4</xdr:row>
      <xdr:rowOff>161925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9D84B760-0027-4C18-B6B4-CEDA0DB56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" y="238125"/>
          <a:ext cx="809625" cy="923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161925</xdr:colOff>
      <xdr:row>1</xdr:row>
      <xdr:rowOff>38100</xdr:rowOff>
    </xdr:from>
    <xdr:to>
      <xdr:col>5</xdr:col>
      <xdr:colOff>1000125</xdr:colOff>
      <xdr:row>3</xdr:row>
      <xdr:rowOff>57150</xdr:rowOff>
    </xdr:to>
    <xdr:pic>
      <xdr:nvPicPr>
        <xdr:cNvPr id="8" name="Picture 3">
          <a:extLst>
            <a:ext uri="{FF2B5EF4-FFF2-40B4-BE49-F238E27FC236}">
              <a16:creationId xmlns:a16="http://schemas.microsoft.com/office/drawing/2014/main" xmlns="" id="{6AA9CB46-9057-46E3-88AC-5BD626DE9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9375" y="295275"/>
          <a:ext cx="2057400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114300</xdr:rowOff>
    </xdr:from>
    <xdr:to>
      <xdr:col>2</xdr:col>
      <xdr:colOff>295275</xdr:colOff>
      <xdr:row>3</xdr:row>
      <xdr:rowOff>133350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C6E84362-1624-4F6A-94A1-376FA6779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14300"/>
          <a:ext cx="819150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1181100</xdr:colOff>
      <xdr:row>0</xdr:row>
      <xdr:rowOff>152400</xdr:rowOff>
    </xdr:from>
    <xdr:to>
      <xdr:col>5</xdr:col>
      <xdr:colOff>695325</xdr:colOff>
      <xdr:row>2</xdr:row>
      <xdr:rowOff>66675</xdr:rowOff>
    </xdr:to>
    <xdr:pic>
      <xdr:nvPicPr>
        <xdr:cNvPr id="8" name="Picture 3">
          <a:extLst>
            <a:ext uri="{FF2B5EF4-FFF2-40B4-BE49-F238E27FC236}">
              <a16:creationId xmlns:a16="http://schemas.microsoft.com/office/drawing/2014/main" xmlns="" id="{95DFE1A3-3788-4785-823D-31D99C7F7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152400"/>
          <a:ext cx="2190750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0</xdr:row>
      <xdr:rowOff>28575</xdr:rowOff>
    </xdr:from>
    <xdr:to>
      <xdr:col>2</xdr:col>
      <xdr:colOff>571500</xdr:colOff>
      <xdr:row>3</xdr:row>
      <xdr:rowOff>133350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A9D178F6-2422-4FA1-A415-E50CC5182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5" y="28575"/>
          <a:ext cx="7620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933450</xdr:colOff>
      <xdr:row>0</xdr:row>
      <xdr:rowOff>38100</xdr:rowOff>
    </xdr:from>
    <xdr:to>
      <xdr:col>4</xdr:col>
      <xdr:colOff>400050</xdr:colOff>
      <xdr:row>2</xdr:row>
      <xdr:rowOff>57150</xdr:rowOff>
    </xdr:to>
    <xdr:pic>
      <xdr:nvPicPr>
        <xdr:cNvPr id="8" name="Picture 3">
          <a:extLst>
            <a:ext uri="{FF2B5EF4-FFF2-40B4-BE49-F238E27FC236}">
              <a16:creationId xmlns:a16="http://schemas.microsoft.com/office/drawing/2014/main" xmlns="" id="{5033D3C9-DFA3-4594-BE8C-9A6769883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38100"/>
          <a:ext cx="1714500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104775</xdr:colOff>
      <xdr:row>0</xdr:row>
      <xdr:rowOff>200025</xdr:rowOff>
    </xdr:from>
    <xdr:to>
      <xdr:col>2</xdr:col>
      <xdr:colOff>352425</xdr:colOff>
      <xdr:row>5</xdr:row>
      <xdr:rowOff>9525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ADBC7782-7841-49F9-89C6-2E09C5915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" y="200025"/>
          <a:ext cx="742950" cy="1009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885825</xdr:colOff>
      <xdr:row>0</xdr:row>
      <xdr:rowOff>247650</xdr:rowOff>
    </xdr:from>
    <xdr:to>
      <xdr:col>5</xdr:col>
      <xdr:colOff>723900</xdr:colOff>
      <xdr:row>3</xdr:row>
      <xdr:rowOff>66675</xdr:rowOff>
    </xdr:to>
    <xdr:pic>
      <xdr:nvPicPr>
        <xdr:cNvPr id="8" name="Picture 3">
          <a:extLst>
            <a:ext uri="{FF2B5EF4-FFF2-40B4-BE49-F238E27FC236}">
              <a16:creationId xmlns:a16="http://schemas.microsoft.com/office/drawing/2014/main" xmlns="" id="{DCA69F8F-2849-4609-9453-DED1E0BBE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8300" y="247650"/>
          <a:ext cx="2495550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0</xdr:row>
      <xdr:rowOff>28575</xdr:rowOff>
    </xdr:from>
    <xdr:to>
      <xdr:col>2</xdr:col>
      <xdr:colOff>695325</xdr:colOff>
      <xdr:row>4</xdr:row>
      <xdr:rowOff>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DAFC110C-B9E2-41C4-905F-5C331C5C6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5" y="28575"/>
          <a:ext cx="990600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933450</xdr:colOff>
      <xdr:row>0</xdr:row>
      <xdr:rowOff>38100</xdr:rowOff>
    </xdr:from>
    <xdr:to>
      <xdr:col>5</xdr:col>
      <xdr:colOff>200025</xdr:colOff>
      <xdr:row>2</xdr:row>
      <xdr:rowOff>57150</xdr:rowOff>
    </xdr:to>
    <xdr:pic>
      <xdr:nvPicPr>
        <xdr:cNvPr id="8" name="Picture 3">
          <a:extLst>
            <a:ext uri="{FF2B5EF4-FFF2-40B4-BE49-F238E27FC236}">
              <a16:creationId xmlns:a16="http://schemas.microsoft.com/office/drawing/2014/main" xmlns="" id="{827410A5-D7B0-4411-AB67-EBADB63BA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925" y="38100"/>
          <a:ext cx="1743075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104775</xdr:colOff>
      <xdr:row>0</xdr:row>
      <xdr:rowOff>200025</xdr:rowOff>
    </xdr:from>
    <xdr:to>
      <xdr:col>2</xdr:col>
      <xdr:colOff>295275</xdr:colOff>
      <xdr:row>3</xdr:row>
      <xdr:rowOff>95250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9D18CAFC-12AA-47F6-BC6C-C09547949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" y="200025"/>
          <a:ext cx="600075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885825</xdr:colOff>
      <xdr:row>0</xdr:row>
      <xdr:rowOff>247650</xdr:rowOff>
    </xdr:from>
    <xdr:to>
      <xdr:col>4</xdr:col>
      <xdr:colOff>114300</xdr:colOff>
      <xdr:row>2</xdr:row>
      <xdr:rowOff>190500</xdr:rowOff>
    </xdr:to>
    <xdr:pic>
      <xdr:nvPicPr>
        <xdr:cNvPr id="8" name="Picture 3">
          <a:extLst>
            <a:ext uri="{FF2B5EF4-FFF2-40B4-BE49-F238E27FC236}">
              <a16:creationId xmlns:a16="http://schemas.microsoft.com/office/drawing/2014/main" xmlns="" id="{6C4314BF-D663-46E7-A922-83173A374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247650"/>
          <a:ext cx="129540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114300</xdr:rowOff>
    </xdr:from>
    <xdr:to>
      <xdr:col>2</xdr:col>
      <xdr:colOff>200025</xdr:colOff>
      <xdr:row>3</xdr:row>
      <xdr:rowOff>85725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E7F9EC5D-F3BD-4AF0-8E25-128ECEF4F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14300"/>
          <a:ext cx="91440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762000</xdr:colOff>
      <xdr:row>1</xdr:row>
      <xdr:rowOff>0</xdr:rowOff>
    </xdr:from>
    <xdr:to>
      <xdr:col>5</xdr:col>
      <xdr:colOff>600075</xdr:colOff>
      <xdr:row>2</xdr:row>
      <xdr:rowOff>247650</xdr:rowOff>
    </xdr:to>
    <xdr:pic>
      <xdr:nvPicPr>
        <xdr:cNvPr id="8" name="Picture 3">
          <a:extLst>
            <a:ext uri="{FF2B5EF4-FFF2-40B4-BE49-F238E27FC236}">
              <a16:creationId xmlns:a16="http://schemas.microsoft.com/office/drawing/2014/main" xmlns="" id="{1E4B272A-7FC0-4A3B-84DB-7F72C6056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6400" y="257175"/>
          <a:ext cx="2409825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0</xdr:row>
      <xdr:rowOff>28575</xdr:rowOff>
    </xdr:from>
    <xdr:to>
      <xdr:col>2</xdr:col>
      <xdr:colOff>390525</xdr:colOff>
      <xdr:row>4</xdr:row>
      <xdr:rowOff>152400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8F75F34C-A4B9-4319-ABA7-1291395BB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5" y="28575"/>
          <a:ext cx="704850" cy="1123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933450</xdr:colOff>
      <xdr:row>0</xdr:row>
      <xdr:rowOff>38100</xdr:rowOff>
    </xdr:from>
    <xdr:to>
      <xdr:col>5</xdr:col>
      <xdr:colOff>1838325</xdr:colOff>
      <xdr:row>2</xdr:row>
      <xdr:rowOff>161925</xdr:rowOff>
    </xdr:to>
    <xdr:pic>
      <xdr:nvPicPr>
        <xdr:cNvPr id="8" name="Picture 3">
          <a:extLst>
            <a:ext uri="{FF2B5EF4-FFF2-40B4-BE49-F238E27FC236}">
              <a16:creationId xmlns:a16="http://schemas.microsoft.com/office/drawing/2014/main" xmlns="" id="{311172F0-EED3-45D3-BF11-8732410FF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3550" y="38100"/>
          <a:ext cx="345757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0</xdr:row>
      <xdr:rowOff>28575</xdr:rowOff>
    </xdr:from>
    <xdr:to>
      <xdr:col>2</xdr:col>
      <xdr:colOff>533400</xdr:colOff>
      <xdr:row>4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1D397976-3DEF-4C4C-BF30-C0C2FBE42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" y="28575"/>
          <a:ext cx="98107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933450</xdr:colOff>
      <xdr:row>0</xdr:row>
      <xdr:rowOff>38100</xdr:rowOff>
    </xdr:from>
    <xdr:to>
      <xdr:col>5</xdr:col>
      <xdr:colOff>219075</xdr:colOff>
      <xdr:row>3</xdr:row>
      <xdr:rowOff>95250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xmlns="" id="{5CF77DF6-A671-4BAA-8055-2FEC8AF81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38100"/>
          <a:ext cx="1438275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0</xdr:row>
      <xdr:rowOff>28575</xdr:rowOff>
    </xdr:from>
    <xdr:to>
      <xdr:col>2</xdr:col>
      <xdr:colOff>504825</xdr:colOff>
      <xdr:row>3</xdr:row>
      <xdr:rowOff>190500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xmlns="" id="{C8A13264-1201-4FB1-9FCC-617FE0D4F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5" y="28575"/>
          <a:ext cx="828675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933450</xdr:colOff>
      <xdr:row>0</xdr:row>
      <xdr:rowOff>38100</xdr:rowOff>
    </xdr:from>
    <xdr:to>
      <xdr:col>5</xdr:col>
      <xdr:colOff>133350</xdr:colOff>
      <xdr:row>2</xdr:row>
      <xdr:rowOff>9525</xdr:rowOff>
    </xdr:to>
    <xdr:pic>
      <xdr:nvPicPr>
        <xdr:cNvPr id="8" name="Picture 3">
          <a:extLst>
            <a:ext uri="{FF2B5EF4-FFF2-40B4-BE49-F238E27FC236}">
              <a16:creationId xmlns:a16="http://schemas.microsoft.com/office/drawing/2014/main" xmlns="" id="{89639452-07DA-4B59-A6FC-7EE76F702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3075" y="38100"/>
          <a:ext cx="18097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0</xdr:row>
      <xdr:rowOff>28575</xdr:rowOff>
    </xdr:from>
    <xdr:to>
      <xdr:col>2</xdr:col>
      <xdr:colOff>638175</xdr:colOff>
      <xdr:row>3</xdr:row>
      <xdr:rowOff>142875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45074126-6C8F-4FD7-A911-DB9421235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0" y="28575"/>
          <a:ext cx="8477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238125</xdr:colOff>
      <xdr:row>0</xdr:row>
      <xdr:rowOff>76200</xdr:rowOff>
    </xdr:from>
    <xdr:to>
      <xdr:col>5</xdr:col>
      <xdr:colOff>1104900</xdr:colOff>
      <xdr:row>2</xdr:row>
      <xdr:rowOff>152400</xdr:rowOff>
    </xdr:to>
    <xdr:pic>
      <xdr:nvPicPr>
        <xdr:cNvPr id="8" name="Picture 3">
          <a:extLst>
            <a:ext uri="{FF2B5EF4-FFF2-40B4-BE49-F238E27FC236}">
              <a16:creationId xmlns:a16="http://schemas.microsoft.com/office/drawing/2014/main" xmlns="" id="{2DEE2B0B-6B29-4312-8950-C1D567DDF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5050" y="76200"/>
          <a:ext cx="19716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0</xdr:row>
      <xdr:rowOff>28575</xdr:rowOff>
    </xdr:from>
    <xdr:to>
      <xdr:col>2</xdr:col>
      <xdr:colOff>609600</xdr:colOff>
      <xdr:row>3</xdr:row>
      <xdr:rowOff>76200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564C3B02-6199-497D-B5B4-64FE27822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28575"/>
          <a:ext cx="77152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238125</xdr:colOff>
      <xdr:row>0</xdr:row>
      <xdr:rowOff>76200</xdr:rowOff>
    </xdr:from>
    <xdr:to>
      <xdr:col>5</xdr:col>
      <xdr:colOff>847725</xdr:colOff>
      <xdr:row>2</xdr:row>
      <xdr:rowOff>95250</xdr:rowOff>
    </xdr:to>
    <xdr:pic>
      <xdr:nvPicPr>
        <xdr:cNvPr id="8" name="Picture 3">
          <a:extLst>
            <a:ext uri="{FF2B5EF4-FFF2-40B4-BE49-F238E27FC236}">
              <a16:creationId xmlns:a16="http://schemas.microsoft.com/office/drawing/2014/main" xmlns="" id="{E86E70E1-04A8-48AF-A31A-DA0D6CDAD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8850" y="76200"/>
          <a:ext cx="1809750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</xdr:colOff>
      <xdr:row>0</xdr:row>
      <xdr:rowOff>95250</xdr:rowOff>
    </xdr:from>
    <xdr:to>
      <xdr:col>2</xdr:col>
      <xdr:colOff>238125</xdr:colOff>
      <xdr:row>3</xdr:row>
      <xdr:rowOff>76200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17EE34FE-BBE3-46E6-A445-B57D32E03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" y="7896225"/>
          <a:ext cx="628650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1162050</xdr:colOff>
      <xdr:row>0</xdr:row>
      <xdr:rowOff>209550</xdr:rowOff>
    </xdr:from>
    <xdr:to>
      <xdr:col>5</xdr:col>
      <xdr:colOff>638175</xdr:colOff>
      <xdr:row>3</xdr:row>
      <xdr:rowOff>38100</xdr:rowOff>
    </xdr:to>
    <xdr:pic>
      <xdr:nvPicPr>
        <xdr:cNvPr id="8" name="Picture 3">
          <a:extLst>
            <a:ext uri="{FF2B5EF4-FFF2-40B4-BE49-F238E27FC236}">
              <a16:creationId xmlns:a16="http://schemas.microsoft.com/office/drawing/2014/main" xmlns="" id="{2802BC1F-F389-4FD3-8066-E9649FA53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050" y="8010525"/>
          <a:ext cx="1933575" cy="600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0</xdr:rowOff>
    </xdr:from>
    <xdr:to>
      <xdr:col>2</xdr:col>
      <xdr:colOff>304800</xdr:colOff>
      <xdr:row>3</xdr:row>
      <xdr:rowOff>105276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xmlns="" id="{D4F2B77A-4B96-4745-9428-305FC4452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" y="0"/>
          <a:ext cx="504825" cy="8768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1209675</xdr:colOff>
      <xdr:row>0</xdr:row>
      <xdr:rowOff>190500</xdr:rowOff>
    </xdr:from>
    <xdr:to>
      <xdr:col>5</xdr:col>
      <xdr:colOff>523875</xdr:colOff>
      <xdr:row>2</xdr:row>
      <xdr:rowOff>123825</xdr:rowOff>
    </xdr:to>
    <xdr:pic>
      <xdr:nvPicPr>
        <xdr:cNvPr id="5" name="Picture 3">
          <a:extLst>
            <a:ext uri="{FF2B5EF4-FFF2-40B4-BE49-F238E27FC236}">
              <a16:creationId xmlns:a16="http://schemas.microsoft.com/office/drawing/2014/main" xmlns="" id="{3C0D26FC-B6E8-4B9E-840D-26F478C6F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9775" y="190500"/>
          <a:ext cx="20859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0</xdr:row>
      <xdr:rowOff>28575</xdr:rowOff>
    </xdr:from>
    <xdr:to>
      <xdr:col>2</xdr:col>
      <xdr:colOff>571500</xdr:colOff>
      <xdr:row>4</xdr:row>
      <xdr:rowOff>76200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BC400259-D757-4C5A-A052-97357A1A5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28575"/>
          <a:ext cx="7810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1304925</xdr:colOff>
      <xdr:row>0</xdr:row>
      <xdr:rowOff>47625</xdr:rowOff>
    </xdr:from>
    <xdr:to>
      <xdr:col>5</xdr:col>
      <xdr:colOff>133350</xdr:colOff>
      <xdr:row>2</xdr:row>
      <xdr:rowOff>171450</xdr:rowOff>
    </xdr:to>
    <xdr:pic>
      <xdr:nvPicPr>
        <xdr:cNvPr id="8" name="Picture 3">
          <a:extLst>
            <a:ext uri="{FF2B5EF4-FFF2-40B4-BE49-F238E27FC236}">
              <a16:creationId xmlns:a16="http://schemas.microsoft.com/office/drawing/2014/main" xmlns="" id="{652D3E43-3C22-404A-AF14-13D800B29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2625" y="47625"/>
          <a:ext cx="143827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190500</xdr:colOff>
      <xdr:row>0</xdr:row>
      <xdr:rowOff>19050</xdr:rowOff>
    </xdr:from>
    <xdr:to>
      <xdr:col>2</xdr:col>
      <xdr:colOff>383151</xdr:colOff>
      <xdr:row>3</xdr:row>
      <xdr:rowOff>219075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E88EFABC-9CFF-458F-8C76-D7506DA6D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0" y="19050"/>
          <a:ext cx="564126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1333500</xdr:colOff>
      <xdr:row>0</xdr:row>
      <xdr:rowOff>123826</xdr:rowOff>
    </xdr:from>
    <xdr:to>
      <xdr:col>5</xdr:col>
      <xdr:colOff>561975</xdr:colOff>
      <xdr:row>2</xdr:row>
      <xdr:rowOff>146664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xmlns="" id="{16041F2A-4C2B-404D-A0AF-9D9D59101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1675" y="123826"/>
          <a:ext cx="1819275" cy="5371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333375</xdr:colOff>
      <xdr:row>1</xdr:row>
      <xdr:rowOff>85725</xdr:rowOff>
    </xdr:from>
    <xdr:to>
      <xdr:col>2</xdr:col>
      <xdr:colOff>657225</xdr:colOff>
      <xdr:row>4</xdr:row>
      <xdr:rowOff>171450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140EECE7-DC4F-4B1A-9DA0-AAE7E111F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" y="342900"/>
          <a:ext cx="695325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257175</xdr:colOff>
      <xdr:row>0</xdr:row>
      <xdr:rowOff>104775</xdr:rowOff>
    </xdr:from>
    <xdr:to>
      <xdr:col>5</xdr:col>
      <xdr:colOff>1028700</xdr:colOff>
      <xdr:row>2</xdr:row>
      <xdr:rowOff>180975</xdr:rowOff>
    </xdr:to>
    <xdr:pic>
      <xdr:nvPicPr>
        <xdr:cNvPr id="6" name="Picture 3">
          <a:extLst>
            <a:ext uri="{FF2B5EF4-FFF2-40B4-BE49-F238E27FC236}">
              <a16:creationId xmlns:a16="http://schemas.microsoft.com/office/drawing/2014/main" xmlns="" id="{6B287165-7C4B-4CFB-B5AD-F3E6ECAF8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5525" y="104775"/>
          <a:ext cx="187642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161924</xdr:colOff>
      <xdr:row>0</xdr:row>
      <xdr:rowOff>28576</xdr:rowOff>
    </xdr:from>
    <xdr:to>
      <xdr:col>2</xdr:col>
      <xdr:colOff>466724</xdr:colOff>
      <xdr:row>4</xdr:row>
      <xdr:rowOff>93419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D01C0870-C85F-417D-89D1-CCE6CED01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4" y="28576"/>
          <a:ext cx="676275" cy="106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209550</xdr:colOff>
      <xdr:row>0</xdr:row>
      <xdr:rowOff>219075</xdr:rowOff>
    </xdr:from>
    <xdr:to>
      <xdr:col>5</xdr:col>
      <xdr:colOff>561975</xdr:colOff>
      <xdr:row>2</xdr:row>
      <xdr:rowOff>190500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xmlns="" id="{78E2139C-C011-441A-BE13-7B68D5076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25" y="219075"/>
          <a:ext cx="1457325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0</xdr:row>
      <xdr:rowOff>28575</xdr:rowOff>
    </xdr:from>
    <xdr:to>
      <xdr:col>2</xdr:col>
      <xdr:colOff>333375</xdr:colOff>
      <xdr:row>4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3E8DA444-380D-489A-9253-8595CD7B6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" y="28575"/>
          <a:ext cx="542925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257175</xdr:colOff>
      <xdr:row>0</xdr:row>
      <xdr:rowOff>104775</xdr:rowOff>
    </xdr:from>
    <xdr:to>
      <xdr:col>5</xdr:col>
      <xdr:colOff>762000</xdr:colOff>
      <xdr:row>2</xdr:row>
      <xdr:rowOff>85725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xmlns="" id="{54927708-659F-4810-BA52-075BD19A1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04775"/>
          <a:ext cx="1609725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70;&#1083;&#1080;&#1103;/Desktop/&#1084;&#1086;&#1080;%20&#1076;&#1086;&#1082;&#1091;&#1084;&#1077;&#1085;&#1090;&#1099;/&#1057;&#1086;&#1088;&#1077;&#1074;&#1085;&#1086;&#1074;&#1072;&#1085;&#1080;&#1103;/2019/30%20&#1063;&#1057;&#1057;&#1057;&#1057;%20&#8212;&#1083;&#1077;&#1090;&#1086;/&#1055;&#1088;&#1086;&#1090;&#1086;&#1082;&#1086;&#1083;%20&#1063;&#1056;&#1057;&#1057;&#1057;-1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Разряды"/>
      <sheetName val="М100"/>
      <sheetName val="Ж3000"/>
      <sheetName val="М3000"/>
      <sheetName val="Ж400"/>
      <sheetName val="М400"/>
      <sheetName val="Ж1500"/>
      <sheetName val="М1500"/>
      <sheetName val="длина"/>
      <sheetName val="ядро"/>
      <sheetName val="прил. выс."/>
      <sheetName val="высота"/>
      <sheetName val="прил. шест"/>
      <sheetName val="шест"/>
      <sheetName val="Ж200"/>
      <sheetName val="М200"/>
      <sheetName val="Ж400б"/>
      <sheetName val="М400б"/>
      <sheetName val="Ж100б"/>
      <sheetName val="М100б"/>
      <sheetName val="Ж800"/>
      <sheetName val="М800"/>
      <sheetName val="Жэст"/>
      <sheetName val="Мэст"/>
      <sheetName val="Спортсмены"/>
      <sheetName val="Женщины"/>
      <sheetName val="200ж"/>
      <sheetName val="200м"/>
      <sheetName val="800ж"/>
      <sheetName val="800м"/>
      <sheetName val="3000ж"/>
      <sheetName val="5000м"/>
      <sheetName val="тройн."/>
      <sheetName val="3 сп"/>
      <sheetName val="3 сп м"/>
      <sheetName val="ходьба"/>
      <sheetName val="эст.ж"/>
      <sheetName val="эст.м"/>
      <sheetName val="финалы"/>
      <sheetName val="команды"/>
      <sheetName val="молот"/>
      <sheetName val="диск"/>
      <sheetName val="копье"/>
      <sheetName val="полуфинылы"/>
      <sheetName val="старт эст. "/>
      <sheetName val="ж100"/>
      <sheetName val="Лист1"/>
      <sheetName val="Лист2"/>
      <sheetName val="итог бег"/>
    </sheetNames>
    <sheetDataSet>
      <sheetData sheetId="0">
        <row r="3">
          <cell r="C3" t="str">
            <v>мс</v>
          </cell>
          <cell r="D3" t="str">
            <v>кмс</v>
          </cell>
          <cell r="E3" t="str">
            <v>1р</v>
          </cell>
          <cell r="F3" t="str">
            <v>2р</v>
          </cell>
          <cell r="G3" t="str">
            <v>3р</v>
          </cell>
          <cell r="H3" t="str">
            <v>1юр</v>
          </cell>
          <cell r="I3" t="str">
            <v>2юр</v>
          </cell>
          <cell r="J3" t="str">
            <v>3юр</v>
          </cell>
        </row>
        <row r="4">
          <cell r="D4">
            <v>1.2662037037037036E-4</v>
          </cell>
          <cell r="E4">
            <v>1.3240740740740739E-4</v>
          </cell>
          <cell r="F4">
            <v>1.3935185185185185E-4</v>
          </cell>
          <cell r="G4">
            <v>1.4861111111111111E-4</v>
          </cell>
          <cell r="H4">
            <v>1.5902777777777779E-4</v>
          </cell>
          <cell r="I4">
            <v>1.6944444444444448E-4</v>
          </cell>
          <cell r="J4">
            <v>1.8101851851851851E-4</v>
          </cell>
        </row>
        <row r="5">
          <cell r="D5">
            <v>2.5740740740740742E-4</v>
          </cell>
          <cell r="E5">
            <v>2.6898148148148148E-4</v>
          </cell>
          <cell r="F5">
            <v>2.8402777777777774E-4</v>
          </cell>
          <cell r="G5">
            <v>3.0370370370370366E-4</v>
          </cell>
          <cell r="H5">
            <v>3.2685185185185183E-4</v>
          </cell>
          <cell r="I5">
            <v>3.5578703703703705E-4</v>
          </cell>
          <cell r="J5">
            <v>3.9629629629629628E-4</v>
          </cell>
        </row>
        <row r="6">
          <cell r="D6">
            <v>5.7569444444444454E-4</v>
          </cell>
          <cell r="E6">
            <v>6.0462962962962966E-4</v>
          </cell>
          <cell r="F6">
            <v>6.50925925925926E-4</v>
          </cell>
          <cell r="G6">
            <v>6.9722222222222223E-4</v>
          </cell>
          <cell r="H6">
            <v>7.5509259259259247E-4</v>
          </cell>
          <cell r="I6">
            <v>8.1875000000000003E-4</v>
          </cell>
          <cell r="J6">
            <v>8.8472222222222218E-4</v>
          </cell>
        </row>
        <row r="7">
          <cell r="D7">
            <v>1.328009259259259E-3</v>
          </cell>
          <cell r="E7">
            <v>1.4032407407407407E-3</v>
          </cell>
          <cell r="F7">
            <v>1.5074074074074072E-3</v>
          </cell>
          <cell r="G7">
            <v>1.6231481481481481E-3</v>
          </cell>
          <cell r="H7">
            <v>1.750462962962963E-3</v>
          </cell>
          <cell r="I7">
            <v>1.8893518518518519E-3</v>
          </cell>
          <cell r="J7">
            <v>2.0629629629629631E-3</v>
          </cell>
        </row>
        <row r="8">
          <cell r="D8">
            <v>2.7168981481481484E-3</v>
          </cell>
          <cell r="E8">
            <v>2.8673611111111109E-3</v>
          </cell>
          <cell r="F8">
            <v>3.069907407407407E-3</v>
          </cell>
          <cell r="G8">
            <v>3.3013888888888884E-3</v>
          </cell>
          <cell r="H8">
            <v>3.5907407407407403E-3</v>
          </cell>
          <cell r="I8">
            <v>3.8222222222222216E-3</v>
          </cell>
          <cell r="J8">
            <v>4.2851851851851853E-3</v>
          </cell>
        </row>
        <row r="9">
          <cell r="D9">
            <v>1.0187962962962963E-2</v>
          </cell>
          <cell r="E9">
            <v>1.0882407407407408E-2</v>
          </cell>
          <cell r="F9">
            <v>1.1634722222222222E-2</v>
          </cell>
          <cell r="G9">
            <v>1.2444907407407406E-2</v>
          </cell>
          <cell r="H9">
            <v>1.3312962962962962E-2</v>
          </cell>
          <cell r="I9">
            <v>1.447037037037037E-2</v>
          </cell>
        </row>
        <row r="10">
          <cell r="D10">
            <v>4.8888888888888897E-4</v>
          </cell>
          <cell r="E10">
            <v>5.1203703703703708E-4</v>
          </cell>
          <cell r="F10">
            <v>5.4097222222222231E-4</v>
          </cell>
          <cell r="G10">
            <v>5.7569444444444454E-4</v>
          </cell>
          <cell r="H10">
            <v>6.1273148148148146E-4</v>
          </cell>
          <cell r="I10">
            <v>6.50925925925926E-4</v>
          </cell>
          <cell r="J10">
            <v>6.9722222222222223E-4</v>
          </cell>
        </row>
        <row r="12">
          <cell r="D12">
            <v>6.4513888888888889E-4</v>
          </cell>
          <cell r="E12">
            <v>6.9375000000000003E-4</v>
          </cell>
          <cell r="F12">
            <v>7.4351851851851846E-4</v>
          </cell>
          <cell r="G12">
            <v>8.1296296296296292E-4</v>
          </cell>
          <cell r="H12">
            <v>8.8240740740740738E-4</v>
          </cell>
        </row>
        <row r="14">
          <cell r="D14">
            <v>6.5421296296296304E-3</v>
          </cell>
          <cell r="E14">
            <v>6.9703703703703698E-3</v>
          </cell>
          <cell r="F14">
            <v>7.468055555555555E-3</v>
          </cell>
          <cell r="G14">
            <v>7.9888888888888891E-3</v>
          </cell>
        </row>
        <row r="15">
          <cell r="C15">
            <v>2.15</v>
          </cell>
          <cell r="D15">
            <v>2</v>
          </cell>
          <cell r="E15">
            <v>1.9</v>
          </cell>
          <cell r="F15">
            <v>1.75</v>
          </cell>
          <cell r="G15">
            <v>1.6</v>
          </cell>
          <cell r="H15">
            <v>1.5</v>
          </cell>
        </row>
        <row r="16">
          <cell r="C16">
            <v>7.6</v>
          </cell>
          <cell r="D16">
            <v>7.1</v>
          </cell>
          <cell r="E16">
            <v>6.6</v>
          </cell>
          <cell r="F16">
            <v>6</v>
          </cell>
          <cell r="G16">
            <v>5.5</v>
          </cell>
          <cell r="H16">
            <v>5</v>
          </cell>
        </row>
        <row r="17">
          <cell r="C17">
            <v>15.9</v>
          </cell>
          <cell r="D17">
            <v>14.9</v>
          </cell>
          <cell r="E17">
            <v>13.9</v>
          </cell>
          <cell r="F17">
            <v>12.9</v>
          </cell>
          <cell r="G17">
            <v>11.8</v>
          </cell>
          <cell r="H17">
            <v>10.7</v>
          </cell>
        </row>
        <row r="21">
          <cell r="D21">
            <v>48</v>
          </cell>
          <cell r="E21">
            <v>42</v>
          </cell>
          <cell r="F21">
            <v>36</v>
          </cell>
          <cell r="G21">
            <v>30</v>
          </cell>
        </row>
        <row r="26">
          <cell r="D26">
            <v>15.6</v>
          </cell>
          <cell r="E26">
            <v>14</v>
          </cell>
          <cell r="F26">
            <v>12</v>
          </cell>
          <cell r="G26">
            <v>10</v>
          </cell>
        </row>
        <row r="28">
          <cell r="D28">
            <v>1.5162037037037036E-2</v>
          </cell>
          <cell r="E28">
            <v>1.5972222222222224E-2</v>
          </cell>
          <cell r="F28">
            <v>1.7245370370370369E-2</v>
          </cell>
          <cell r="G28">
            <v>1.8865740740740742E-2</v>
          </cell>
          <cell r="H28">
            <v>2.071759259259259E-2</v>
          </cell>
          <cell r="I28">
            <v>2.210648148148148E-2</v>
          </cell>
          <cell r="J28">
            <v>2.372685185185185E-2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>
        <row r="1">
          <cell r="I1" t="str">
            <v>вид</v>
          </cell>
        </row>
        <row r="2">
          <cell r="B2" t="str">
            <v>Номер</v>
          </cell>
          <cell r="C2" t="str">
            <v>Фамилия, имя</v>
          </cell>
          <cell r="D2" t="str">
            <v>г.р.</v>
          </cell>
          <cell r="E2" t="str">
            <v>разряд</v>
          </cell>
          <cell r="F2" t="str">
            <v>Территория</v>
          </cell>
          <cell r="G2" t="str">
            <v>Организация</v>
          </cell>
          <cell r="H2" t="str">
            <v>Ф.И.О. тренера</v>
          </cell>
          <cell r="I2" t="str">
            <v>1день</v>
          </cell>
        </row>
        <row r="3">
          <cell r="B3">
            <v>115</v>
          </cell>
          <cell r="C3" t="str">
            <v>Колесник Дмитрий</v>
          </cell>
          <cell r="D3" t="str">
            <v>26.05.1998</v>
          </cell>
          <cell r="E3" t="str">
            <v>КМС</v>
          </cell>
          <cell r="F3" t="str">
            <v>Ярославская область</v>
          </cell>
          <cell r="G3" t="str">
            <v>Ярославль, ЯВВУ ПВО</v>
          </cell>
          <cell r="H3" t="str">
            <v>Таракановы Ю.Ф., А.В., Круговой К.Н.</v>
          </cell>
          <cell r="I3">
            <v>400</v>
          </cell>
        </row>
        <row r="4">
          <cell r="B4">
            <v>114</v>
          </cell>
          <cell r="C4" t="str">
            <v>Светлов Даниил</v>
          </cell>
          <cell r="D4" t="str">
            <v>19.11.1999</v>
          </cell>
          <cell r="E4" t="str">
            <v>КМС</v>
          </cell>
          <cell r="F4" t="str">
            <v>Ярославская область</v>
          </cell>
          <cell r="G4" t="str">
            <v>Рыбинск, МАУ СШОР № 2</v>
          </cell>
          <cell r="H4" t="str">
            <v>Зверев В.Н.</v>
          </cell>
          <cell r="I4">
            <v>400</v>
          </cell>
        </row>
        <row r="5">
          <cell r="B5">
            <v>1</v>
          </cell>
          <cell r="C5" t="str">
            <v>Балякаев Максим</v>
          </cell>
          <cell r="D5" t="str">
            <v>15.05.1999</v>
          </cell>
          <cell r="E5" t="str">
            <v>1р</v>
          </cell>
          <cell r="F5" t="str">
            <v>Ярославская область</v>
          </cell>
          <cell r="G5" t="str">
            <v>Ярославль, ЯГПУ им. К.Д. Ушинского</v>
          </cell>
          <cell r="H5" t="str">
            <v>Рыбаков В.Ю.</v>
          </cell>
          <cell r="I5">
            <v>100</v>
          </cell>
        </row>
        <row r="6">
          <cell r="B6">
            <v>106</v>
          </cell>
          <cell r="C6" t="str">
            <v>Козлов Владислав</v>
          </cell>
          <cell r="D6" t="str">
            <v>08.09.1999</v>
          </cell>
          <cell r="E6" t="str">
            <v>1р</v>
          </cell>
          <cell r="F6" t="str">
            <v>Ярославская область</v>
          </cell>
          <cell r="G6" t="str">
            <v>Ярославль, ЯГПУ им. К.Д. Ушинского</v>
          </cell>
          <cell r="H6" t="str">
            <v>Клейменов А.Н.</v>
          </cell>
        </row>
        <row r="7">
          <cell r="B7">
            <v>107</v>
          </cell>
          <cell r="C7" t="str">
            <v>Мыльников Артем</v>
          </cell>
          <cell r="D7" t="str">
            <v>27.03.1997</v>
          </cell>
          <cell r="E7" t="str">
            <v>МС</v>
          </cell>
          <cell r="F7" t="str">
            <v>Ярославская область</v>
          </cell>
          <cell r="G7" t="str">
            <v>Ярославль, ЯГПУ им. К.Д. Ушинского</v>
          </cell>
          <cell r="H7" t="str">
            <v>Рыбаков В.Ю.</v>
          </cell>
          <cell r="I7" t="str">
            <v>высота</v>
          </cell>
        </row>
        <row r="8">
          <cell r="B8">
            <v>113</v>
          </cell>
          <cell r="C8" t="str">
            <v>Юдин Тихон</v>
          </cell>
          <cell r="D8" t="str">
            <v>02.04.2000</v>
          </cell>
          <cell r="E8" t="str">
            <v>КМС</v>
          </cell>
          <cell r="F8" t="str">
            <v>Ярославская область</v>
          </cell>
          <cell r="G8" t="str">
            <v>Ярославль, ЯГПУ им. К.Д. Ушинского</v>
          </cell>
          <cell r="H8" t="str">
            <v>Бабашкин В.М.</v>
          </cell>
          <cell r="I8" t="str">
            <v>высота</v>
          </cell>
        </row>
        <row r="9">
          <cell r="B9">
            <v>144</v>
          </cell>
          <cell r="C9" t="str">
            <v>Новоселов Алексей</v>
          </cell>
          <cell r="D9" t="str">
            <v>16.03.1995</v>
          </cell>
          <cell r="E9" t="str">
            <v>1р</v>
          </cell>
          <cell r="F9" t="str">
            <v>Костромская область</v>
          </cell>
          <cell r="G9" t="str">
            <v>Кострома, КГУ</v>
          </cell>
          <cell r="H9" t="str">
            <v>Павлов Е.А.</v>
          </cell>
          <cell r="I9">
            <v>400</v>
          </cell>
        </row>
        <row r="10">
          <cell r="B10">
            <v>143</v>
          </cell>
          <cell r="C10" t="str">
            <v>Малков Александр</v>
          </cell>
          <cell r="D10" t="str">
            <v>05.05.1999</v>
          </cell>
          <cell r="E10" t="str">
            <v>КМС</v>
          </cell>
          <cell r="F10" t="str">
            <v>Костромская область</v>
          </cell>
          <cell r="G10" t="str">
            <v>Кострома, КГУ</v>
          </cell>
          <cell r="H10" t="str">
            <v>Лякин С.И., Буликов Д.В.</v>
          </cell>
          <cell r="I10">
            <v>400</v>
          </cell>
        </row>
        <row r="11">
          <cell r="B11">
            <v>147</v>
          </cell>
          <cell r="C11" t="str">
            <v>Адугин Алексей</v>
          </cell>
          <cell r="D11" t="str">
            <v>28.03.1998</v>
          </cell>
          <cell r="E11" t="str">
            <v>1р</v>
          </cell>
          <cell r="F11" t="str">
            <v>Костромская область</v>
          </cell>
          <cell r="G11" t="str">
            <v>Кострома, КГУ</v>
          </cell>
          <cell r="H11" t="str">
            <v>самостоятельно</v>
          </cell>
          <cell r="I11">
            <v>400</v>
          </cell>
        </row>
        <row r="12">
          <cell r="B12">
            <v>148</v>
          </cell>
          <cell r="C12" t="str">
            <v>Дерюгин Владислав</v>
          </cell>
          <cell r="D12" t="str">
            <v>09.12.1998</v>
          </cell>
          <cell r="E12" t="str">
            <v>КМС</v>
          </cell>
          <cell r="F12" t="str">
            <v>Костромская область</v>
          </cell>
          <cell r="G12" t="str">
            <v>Кострома, КГУ</v>
          </cell>
          <cell r="H12" t="str">
            <v>Дружков А.Н.</v>
          </cell>
          <cell r="I12">
            <v>1500</v>
          </cell>
        </row>
        <row r="13">
          <cell r="B13">
            <v>149</v>
          </cell>
          <cell r="C13" t="str">
            <v>Смирнов Иван</v>
          </cell>
          <cell r="D13" t="str">
            <v>05.08.2000</v>
          </cell>
          <cell r="E13" t="str">
            <v>1р</v>
          </cell>
          <cell r="F13" t="str">
            <v>Костромская область</v>
          </cell>
          <cell r="G13" t="str">
            <v>Кострома, КГУ</v>
          </cell>
          <cell r="H13" t="str">
            <v>Дружков А.Н.</v>
          </cell>
        </row>
        <row r="14">
          <cell r="B14">
            <v>157</v>
          </cell>
          <cell r="C14" t="str">
            <v>Логинов Максим</v>
          </cell>
          <cell r="D14" t="str">
            <v>01.10.1998</v>
          </cell>
          <cell r="E14" t="str">
            <v>1р</v>
          </cell>
          <cell r="F14" t="str">
            <v>Костромская область</v>
          </cell>
          <cell r="G14" t="str">
            <v>Кострома, КГУ</v>
          </cell>
          <cell r="H14" t="str">
            <v>Павлов Е.А.</v>
          </cell>
          <cell r="I14">
            <v>400</v>
          </cell>
        </row>
        <row r="15">
          <cell r="B15">
            <v>7</v>
          </cell>
          <cell r="C15" t="str">
            <v>Бауэр Даниил</v>
          </cell>
          <cell r="D15" t="str">
            <v>08.06.2000</v>
          </cell>
          <cell r="E15" t="str">
            <v>2р</v>
          </cell>
          <cell r="F15" t="str">
            <v>Костромская область</v>
          </cell>
          <cell r="G15" t="str">
            <v>Кострома, КГУ</v>
          </cell>
          <cell r="H15" t="str">
            <v>Дружков А.Н.</v>
          </cell>
        </row>
        <row r="16">
          <cell r="B16">
            <v>152</v>
          </cell>
          <cell r="C16" t="str">
            <v>Черепенин Максим</v>
          </cell>
          <cell r="D16" t="str">
            <v>22.12.1999</v>
          </cell>
          <cell r="E16" t="str">
            <v>1р</v>
          </cell>
          <cell r="F16" t="str">
            <v>Костромская область</v>
          </cell>
          <cell r="G16" t="str">
            <v>Кострома, КГУ</v>
          </cell>
          <cell r="H16" t="str">
            <v>Павлов Е.А.</v>
          </cell>
          <cell r="I16">
            <v>400</v>
          </cell>
        </row>
        <row r="17">
          <cell r="B17">
            <v>142</v>
          </cell>
          <cell r="C17" t="str">
            <v>Максимов Вячеслав</v>
          </cell>
          <cell r="D17" t="str">
            <v>18.11.2000</v>
          </cell>
          <cell r="E17" t="str">
            <v>КМС</v>
          </cell>
          <cell r="F17" t="str">
            <v>Хабаровский край</v>
          </cell>
          <cell r="G17" t="str">
            <v>Хабаровск, ДВГАФК</v>
          </cell>
          <cell r="H17" t="str">
            <v>Иваровский А.Н.</v>
          </cell>
          <cell r="I17">
            <v>400</v>
          </cell>
        </row>
        <row r="18">
          <cell r="B18">
            <v>121</v>
          </cell>
          <cell r="C18" t="str">
            <v>Дмитриев Евгений</v>
          </cell>
          <cell r="D18" t="str">
            <v>15.11.1995</v>
          </cell>
          <cell r="E18" t="str">
            <v>КМС</v>
          </cell>
          <cell r="F18" t="str">
            <v>Республика Чувашии</v>
          </cell>
          <cell r="G18" t="str">
            <v>Чебоксары, ЧГПУ им. И.Я. Яковлева</v>
          </cell>
          <cell r="H18" t="str">
            <v>Петров А.С.</v>
          </cell>
          <cell r="I18">
            <v>1500</v>
          </cell>
        </row>
        <row r="19">
          <cell r="B19">
            <v>127</v>
          </cell>
          <cell r="C19" t="str">
            <v>Захаров Михаил</v>
          </cell>
          <cell r="D19" t="str">
            <v>13.09.1997</v>
          </cell>
          <cell r="E19" t="str">
            <v>КМС</v>
          </cell>
          <cell r="F19" t="str">
            <v>Республика Чувашии</v>
          </cell>
          <cell r="G19" t="str">
            <v>Чебоксары, ЧГПУ им. И.Я. Яковлева</v>
          </cell>
          <cell r="H19" t="str">
            <v>Лисканюк Д.И.</v>
          </cell>
          <cell r="I19" t="str">
            <v>с/х</v>
          </cell>
        </row>
        <row r="20">
          <cell r="B20">
            <v>125</v>
          </cell>
          <cell r="C20" t="str">
            <v>Спиридонов Сергей</v>
          </cell>
          <cell r="D20" t="str">
            <v>31.07.1996</v>
          </cell>
          <cell r="E20" t="str">
            <v>КМС</v>
          </cell>
          <cell r="F20" t="str">
            <v>Республика Чувашии</v>
          </cell>
          <cell r="G20" t="str">
            <v>Чебоксары, ЧГПУ им. И.Я. Яковлева</v>
          </cell>
          <cell r="H20" t="str">
            <v>Петров А.С.</v>
          </cell>
        </row>
        <row r="21">
          <cell r="B21">
            <v>123</v>
          </cell>
          <cell r="C21" t="str">
            <v>Киргизов Михаил</v>
          </cell>
          <cell r="D21" t="str">
            <v>11.05.1998</v>
          </cell>
          <cell r="E21" t="str">
            <v>КМС</v>
          </cell>
          <cell r="F21" t="str">
            <v>Республика Чувашии</v>
          </cell>
          <cell r="G21" t="str">
            <v>Чебоксары, ЧГПУ им. И.Я. Яковлева</v>
          </cell>
          <cell r="H21" t="str">
            <v>Давалов В.Н.</v>
          </cell>
          <cell r="I21">
            <v>1500</v>
          </cell>
        </row>
        <row r="22">
          <cell r="B22">
            <v>132</v>
          </cell>
          <cell r="C22" t="str">
            <v>Новиков Александр</v>
          </cell>
          <cell r="D22" t="str">
            <v>01.09.1995</v>
          </cell>
          <cell r="E22" t="str">
            <v>КМС</v>
          </cell>
          <cell r="F22" t="str">
            <v>Республика Чувашии</v>
          </cell>
          <cell r="G22" t="str">
            <v>Чебоксары, ЧГПУ им. И.Я. Яковлева</v>
          </cell>
          <cell r="H22" t="str">
            <v>Давалов В.Н.</v>
          </cell>
        </row>
        <row r="23">
          <cell r="B23">
            <v>130</v>
          </cell>
          <cell r="C23" t="str">
            <v>Морозов Сергей</v>
          </cell>
          <cell r="D23" t="str">
            <v>06.10.1999</v>
          </cell>
          <cell r="E23" t="str">
            <v>МС</v>
          </cell>
          <cell r="F23" t="str">
            <v>Республика Чувашии</v>
          </cell>
          <cell r="G23" t="str">
            <v>Чебоксары, ЧГПУ им. И.Я. Яковлева</v>
          </cell>
          <cell r="H23" t="str">
            <v>Морозова С.Н.</v>
          </cell>
          <cell r="I23" t="str">
            <v>высота</v>
          </cell>
        </row>
        <row r="24">
          <cell r="B24">
            <v>4</v>
          </cell>
          <cell r="C24" t="str">
            <v>Александров Владислав</v>
          </cell>
          <cell r="D24" t="str">
            <v>29.06.2000</v>
          </cell>
          <cell r="E24" t="str">
            <v>1р</v>
          </cell>
          <cell r="F24" t="str">
            <v>Республика Чувашии</v>
          </cell>
          <cell r="G24" t="str">
            <v>Чебоксары, ЧГПУ им. И.Я. Яковлева</v>
          </cell>
          <cell r="H24" t="str">
            <v>Анисимов Н.И.</v>
          </cell>
          <cell r="I24">
            <v>100</v>
          </cell>
        </row>
        <row r="25">
          <cell r="B25">
            <v>129</v>
          </cell>
          <cell r="C25" t="str">
            <v>Филиппов Виктор</v>
          </cell>
          <cell r="D25" t="str">
            <v>01.01.2001</v>
          </cell>
          <cell r="E25" t="str">
            <v>1р</v>
          </cell>
          <cell r="F25" t="str">
            <v>Республика Чувашии</v>
          </cell>
          <cell r="G25" t="str">
            <v>Чебоксары, ЧГПУ им. И.Я. Яковлева</v>
          </cell>
          <cell r="H25" t="str">
            <v>Анисимов Н.И.</v>
          </cell>
          <cell r="I25">
            <v>400</v>
          </cell>
        </row>
        <row r="26">
          <cell r="B26">
            <v>126</v>
          </cell>
          <cell r="C26" t="str">
            <v>Решетников Павел</v>
          </cell>
          <cell r="D26" t="str">
            <v>26.05.2000</v>
          </cell>
          <cell r="E26" t="str">
            <v>КМС</v>
          </cell>
          <cell r="F26" t="str">
            <v>Республика Чувашии</v>
          </cell>
          <cell r="G26" t="str">
            <v>Чебоксары, ЧГПУ им. И.Я. Яковлева</v>
          </cell>
          <cell r="H26" t="str">
            <v>Давалов В.Н.</v>
          </cell>
          <cell r="I26">
            <v>1500</v>
          </cell>
        </row>
        <row r="27">
          <cell r="B27">
            <v>3</v>
          </cell>
          <cell r="C27" t="str">
            <v>Дормидонтов Александр</v>
          </cell>
          <cell r="D27" t="str">
            <v>22.11.1996</v>
          </cell>
          <cell r="E27" t="str">
            <v>КМС</v>
          </cell>
          <cell r="F27" t="str">
            <v>Республика Чувашии</v>
          </cell>
          <cell r="G27" t="str">
            <v>Чебоксары, ЧГПУ им. И.Я. Яковлева</v>
          </cell>
          <cell r="H27" t="str">
            <v>Другов Р.А.</v>
          </cell>
          <cell r="I27">
            <v>100</v>
          </cell>
        </row>
        <row r="28">
          <cell r="B28">
            <v>124</v>
          </cell>
          <cell r="C28" t="str">
            <v>Орлов Константин</v>
          </cell>
          <cell r="D28" t="str">
            <v>01.12.1998</v>
          </cell>
          <cell r="E28" t="str">
            <v>КМС</v>
          </cell>
          <cell r="F28" t="str">
            <v>Республика Чувашии</v>
          </cell>
          <cell r="G28" t="str">
            <v>Чебоксары, ЧГПУ им. И.Я. Яковлева</v>
          </cell>
          <cell r="H28" t="str">
            <v>Смирнов С.В.</v>
          </cell>
          <cell r="I28">
            <v>400</v>
          </cell>
        </row>
        <row r="29">
          <cell r="B29">
            <v>122</v>
          </cell>
          <cell r="C29" t="str">
            <v>Егинов Тимофей</v>
          </cell>
          <cell r="D29" t="str">
            <v>10.10.2000</v>
          </cell>
          <cell r="E29" t="str">
            <v>КМС</v>
          </cell>
          <cell r="F29" t="str">
            <v>Республика Чувашии</v>
          </cell>
          <cell r="G29" t="str">
            <v>Чебоксары, ЧГПУ им. И.Я. Яковлева</v>
          </cell>
          <cell r="H29" t="str">
            <v>Суворов Г.М., Петров А.С., Ивлев В.А.</v>
          </cell>
        </row>
        <row r="30">
          <cell r="B30">
            <v>120</v>
          </cell>
          <cell r="C30" t="str">
            <v>Васильев Александр</v>
          </cell>
          <cell r="D30" t="str">
            <v>08.02.1998</v>
          </cell>
          <cell r="E30" t="str">
            <v>КМС</v>
          </cell>
          <cell r="F30" t="str">
            <v>Республика Чувашии</v>
          </cell>
          <cell r="G30" t="str">
            <v>Чебоксары, ЧГПУ им. И.Я. Яковлева</v>
          </cell>
          <cell r="H30" t="str">
            <v>Петров А.С.</v>
          </cell>
          <cell r="I30">
            <v>1500</v>
          </cell>
        </row>
        <row r="31">
          <cell r="B31">
            <v>134</v>
          </cell>
          <cell r="C31" t="str">
            <v>Нетяго Данил</v>
          </cell>
          <cell r="D31" t="str">
            <v>09.07.2001</v>
          </cell>
          <cell r="E31" t="str">
            <v>КМС</v>
          </cell>
          <cell r="F31" t="str">
            <v>Сахалинская область</v>
          </cell>
          <cell r="G31" t="str">
            <v>СахГУ</v>
          </cell>
          <cell r="H31" t="str">
            <v>Быкова Т.Ф., Жижикин А.Н.</v>
          </cell>
          <cell r="I31">
            <v>400</v>
          </cell>
        </row>
        <row r="32">
          <cell r="B32">
            <v>133</v>
          </cell>
          <cell r="C32" t="str">
            <v>Бубнов Вадим</v>
          </cell>
          <cell r="D32" t="str">
            <v>08.09.1997</v>
          </cell>
          <cell r="E32" t="str">
            <v>КМС</v>
          </cell>
          <cell r="F32" t="str">
            <v>Сахалинская область</v>
          </cell>
          <cell r="G32" t="str">
            <v>СахГУ</v>
          </cell>
          <cell r="H32" t="str">
            <v>Шапкина Н.В.</v>
          </cell>
          <cell r="I32" t="str">
            <v>копье</v>
          </cell>
        </row>
        <row r="33">
          <cell r="B33">
            <v>135</v>
          </cell>
          <cell r="C33" t="str">
            <v>Елохин Егор</v>
          </cell>
          <cell r="D33" t="str">
            <v>18.12.1999</v>
          </cell>
          <cell r="E33" t="str">
            <v>КМС</v>
          </cell>
          <cell r="F33" t="str">
            <v>Сахалинская область</v>
          </cell>
          <cell r="G33" t="str">
            <v>СахГУ</v>
          </cell>
          <cell r="H33" t="str">
            <v>Долгов С.А., Елохина Е.В.</v>
          </cell>
          <cell r="I33">
            <v>400</v>
          </cell>
        </row>
        <row r="34">
          <cell r="B34">
            <v>139</v>
          </cell>
          <cell r="C34" t="str">
            <v>Сергеев Олег</v>
          </cell>
          <cell r="D34" t="str">
            <v>06.12.1996</v>
          </cell>
          <cell r="E34" t="str">
            <v>КМС</v>
          </cell>
          <cell r="F34" t="str">
            <v>Сахалинская область</v>
          </cell>
          <cell r="G34" t="str">
            <v>СахГУ</v>
          </cell>
          <cell r="H34" t="str">
            <v>Трубецкой Р.О., Шапкина Н.В.</v>
          </cell>
        </row>
        <row r="35">
          <cell r="B35">
            <v>197</v>
          </cell>
          <cell r="C35" t="str">
            <v>Галиуллин Константин</v>
          </cell>
          <cell r="D35" t="str">
            <v>13.08.1995</v>
          </cell>
          <cell r="E35" t="str">
            <v>МС</v>
          </cell>
          <cell r="F35" t="str">
            <v>Москва</v>
          </cell>
          <cell r="G35" t="str">
            <v>Москва, МГАФК</v>
          </cell>
          <cell r="H35" t="str">
            <v>Фролова Т.С.</v>
          </cell>
        </row>
        <row r="36">
          <cell r="B36">
            <v>163</v>
          </cell>
          <cell r="C36" t="str">
            <v>Дильдин Дмитрий</v>
          </cell>
          <cell r="D36" t="str">
            <v>12.02.1996</v>
          </cell>
          <cell r="E36" t="str">
            <v>1р</v>
          </cell>
          <cell r="F36" t="str">
            <v>Тамбовская область</v>
          </cell>
          <cell r="G36" t="str">
            <v>Тамбов, ТГУ им. Г.Р. Державина</v>
          </cell>
          <cell r="H36" t="str">
            <v>Каменских В.Н.</v>
          </cell>
          <cell r="I36">
            <v>400</v>
          </cell>
        </row>
        <row r="37">
          <cell r="B37">
            <v>12</v>
          </cell>
          <cell r="C37" t="str">
            <v>Плужников Александр</v>
          </cell>
          <cell r="D37" t="str">
            <v>08.05.2000</v>
          </cell>
          <cell r="E37" t="str">
            <v>КМС</v>
          </cell>
          <cell r="F37" t="str">
            <v>Тамбовская область</v>
          </cell>
          <cell r="G37" t="str">
            <v>Тамбов, ТГУ им. Г.Р. Державина</v>
          </cell>
          <cell r="H37" t="str">
            <v>Каменских В.Н.</v>
          </cell>
          <cell r="I37">
            <v>1500</v>
          </cell>
        </row>
        <row r="38">
          <cell r="B38">
            <v>9</v>
          </cell>
          <cell r="C38" t="str">
            <v>Ушаков Александр</v>
          </cell>
          <cell r="D38" t="str">
            <v>06.06.1998</v>
          </cell>
          <cell r="E38" t="str">
            <v>КМС</v>
          </cell>
          <cell r="F38" t="str">
            <v>Тамбовская область</v>
          </cell>
          <cell r="G38" t="str">
            <v>Тамбов, ТГУ им. Г.Р. Державина</v>
          </cell>
          <cell r="H38" t="str">
            <v>Иванов А.Н.</v>
          </cell>
          <cell r="I38">
            <v>100</v>
          </cell>
        </row>
        <row r="39">
          <cell r="B39">
            <v>205</v>
          </cell>
          <cell r="C39" t="str">
            <v>Федоров Евгений</v>
          </cell>
          <cell r="D39" t="str">
            <v>04.05.2003</v>
          </cell>
          <cell r="E39" t="str">
            <v>2р</v>
          </cell>
          <cell r="F39" t="str">
            <v>Ярославская область</v>
          </cell>
          <cell r="G39" t="str">
            <v>Ярославль, ГУ ЯО "СШОР по лёгкой атлетике и адаптивному спорту"</v>
          </cell>
          <cell r="H39" t="str">
            <v>Рыбаков В.Ю.</v>
          </cell>
        </row>
        <row r="40">
          <cell r="B40">
            <v>36</v>
          </cell>
          <cell r="C40" t="str">
            <v>Коновалов Александр</v>
          </cell>
          <cell r="D40" t="str">
            <v>03.08.1997</v>
          </cell>
          <cell r="E40" t="str">
            <v>КМС</v>
          </cell>
          <cell r="F40" t="str">
            <v>Санкт-Петербург</v>
          </cell>
          <cell r="G40" t="str">
            <v>Санкт-Петербург, ПГУПС</v>
          </cell>
          <cell r="H40" t="str">
            <v>Михайлов А.А., Ворохобко Т.Л.</v>
          </cell>
          <cell r="I40" t="str">
            <v>110 с/б</v>
          </cell>
        </row>
        <row r="41">
          <cell r="B41">
            <v>170</v>
          </cell>
          <cell r="C41" t="str">
            <v>Глазунов Илья</v>
          </cell>
          <cell r="D41" t="str">
            <v>20.04.1994</v>
          </cell>
          <cell r="E41" t="str">
            <v>МС</v>
          </cell>
          <cell r="F41" t="str">
            <v>Приморский край</v>
          </cell>
          <cell r="G41" t="str">
            <v xml:space="preserve">Владивосток, ДВФУ </v>
          </cell>
          <cell r="H41" t="str">
            <v>Цыплаков А.Н.</v>
          </cell>
          <cell r="I41" t="str">
            <v>длина</v>
          </cell>
        </row>
        <row r="42">
          <cell r="B42">
            <v>172</v>
          </cell>
          <cell r="C42" t="str">
            <v>Кисельков Федор</v>
          </cell>
          <cell r="D42" t="str">
            <v>03.06.1995</v>
          </cell>
          <cell r="E42" t="str">
            <v>МСМК</v>
          </cell>
          <cell r="F42" t="str">
            <v>Приморский край</v>
          </cell>
          <cell r="G42" t="str">
            <v xml:space="preserve">Владивосток, ДВФУ </v>
          </cell>
          <cell r="H42" t="str">
            <v>Кузина Т.Н., Загиной Ю.А.</v>
          </cell>
          <cell r="I42" t="str">
            <v>длина</v>
          </cell>
        </row>
        <row r="43">
          <cell r="B43">
            <v>171</v>
          </cell>
          <cell r="C43" t="str">
            <v>Трифонов Владислав</v>
          </cell>
          <cell r="D43" t="str">
            <v>13.01.1994</v>
          </cell>
          <cell r="E43" t="str">
            <v>МС</v>
          </cell>
          <cell r="F43" t="str">
            <v>Приморский край</v>
          </cell>
          <cell r="G43" t="str">
            <v xml:space="preserve">Владивосток, ДВФУ </v>
          </cell>
          <cell r="H43" t="str">
            <v>Бахтин К.Г.</v>
          </cell>
          <cell r="I43" t="str">
            <v>ядро</v>
          </cell>
        </row>
        <row r="44">
          <cell r="B44">
            <v>186</v>
          </cell>
          <cell r="C44" t="str">
            <v>Татаринов Иван</v>
          </cell>
          <cell r="D44" t="str">
            <v>24.01.1997</v>
          </cell>
          <cell r="E44" t="str">
            <v>МС</v>
          </cell>
          <cell r="F44" t="str">
            <v>Москва</v>
          </cell>
          <cell r="G44" t="str">
            <v>Москва, РГУФКСМиТ (ГЦОЛИФК)</v>
          </cell>
          <cell r="H44" t="str">
            <v>Тер-Ованесов Е.М.</v>
          </cell>
          <cell r="I44" t="str">
            <v>длина</v>
          </cell>
        </row>
        <row r="45">
          <cell r="B45">
            <v>187</v>
          </cell>
          <cell r="C45" t="str">
            <v>Тихомиров Иван</v>
          </cell>
          <cell r="D45" t="str">
            <v>10.10.1997</v>
          </cell>
          <cell r="E45" t="str">
            <v>КМС</v>
          </cell>
          <cell r="F45" t="str">
            <v>Москва</v>
          </cell>
          <cell r="G45" t="str">
            <v>Москва, РГУФКСМиТ (ГЦОЛИФК)</v>
          </cell>
          <cell r="H45" t="str">
            <v>Никонов В.И.</v>
          </cell>
          <cell r="I45" t="str">
            <v>шест</v>
          </cell>
        </row>
        <row r="46">
          <cell r="B46">
            <v>188</v>
          </cell>
          <cell r="C46" t="str">
            <v>Худяков Алексей</v>
          </cell>
          <cell r="D46" t="str">
            <v>31.03.1995</v>
          </cell>
          <cell r="E46" t="str">
            <v>МСМК</v>
          </cell>
          <cell r="F46" t="str">
            <v>Москва</v>
          </cell>
          <cell r="G46" t="str">
            <v>Москва, РГУФКСМиТ (ГЦОЛИФК)</v>
          </cell>
          <cell r="H46" t="str">
            <v>Запольский Д.В., Пестрецова С.Н.</v>
          </cell>
          <cell r="I46" t="str">
            <v>диск</v>
          </cell>
        </row>
        <row r="47">
          <cell r="B47">
            <v>185</v>
          </cell>
          <cell r="C47" t="str">
            <v>Филатов Андрей</v>
          </cell>
          <cell r="D47" t="str">
            <v>09.11.1999</v>
          </cell>
          <cell r="E47" t="str">
            <v>КМС</v>
          </cell>
          <cell r="F47" t="str">
            <v>Москва</v>
          </cell>
          <cell r="G47" t="str">
            <v>Москва, РГУФКСМиТ (ГЦОЛИФК)</v>
          </cell>
          <cell r="H47" t="str">
            <v>Фетисов А.И.</v>
          </cell>
        </row>
        <row r="48">
          <cell r="B48">
            <v>184</v>
          </cell>
          <cell r="C48" t="str">
            <v>Лукашев Тимофей</v>
          </cell>
          <cell r="D48" t="str">
            <v>12.08.1997</v>
          </cell>
          <cell r="E48" t="str">
            <v>КМС</v>
          </cell>
          <cell r="F48" t="str">
            <v>Москва</v>
          </cell>
          <cell r="G48" t="str">
            <v>Москва, РГУФКСМиТ (ГЦОЛИФК)</v>
          </cell>
          <cell r="H48" t="str">
            <v>Левин С.И.</v>
          </cell>
          <cell r="I48" t="str">
            <v>диск</v>
          </cell>
        </row>
        <row r="49">
          <cell r="B49">
            <v>84</v>
          </cell>
          <cell r="C49" t="str">
            <v>Усов Алексей</v>
          </cell>
          <cell r="D49" t="str">
            <v>24.02.1998</v>
          </cell>
          <cell r="E49" t="str">
            <v>МС</v>
          </cell>
          <cell r="F49" t="str">
            <v>Москва</v>
          </cell>
          <cell r="G49" t="str">
            <v>Москва, РГУФКСМиТ (ГЦОЛИФК)</v>
          </cell>
          <cell r="H49" t="str">
            <v>Баранов А.В.</v>
          </cell>
          <cell r="I49">
            <v>100</v>
          </cell>
        </row>
        <row r="50">
          <cell r="B50">
            <v>183</v>
          </cell>
          <cell r="C50" t="str">
            <v>Григорьев Михаил</v>
          </cell>
          <cell r="D50" t="str">
            <v>05.01.1998</v>
          </cell>
          <cell r="E50" t="str">
            <v>1р</v>
          </cell>
          <cell r="F50" t="str">
            <v>Москва</v>
          </cell>
          <cell r="G50" t="str">
            <v>Москва, РГУФКСМиТ (ГЦОЛИФК)</v>
          </cell>
          <cell r="H50" t="str">
            <v>Левин С.И.</v>
          </cell>
          <cell r="I50" t="str">
            <v>диск</v>
          </cell>
        </row>
        <row r="51">
          <cell r="B51">
            <v>19</v>
          </cell>
          <cell r="C51" t="str">
            <v>Кудряшов Александр</v>
          </cell>
          <cell r="D51" t="str">
            <v>31.10.2000</v>
          </cell>
          <cell r="E51" t="str">
            <v>КМС</v>
          </cell>
          <cell r="F51" t="str">
            <v>Москва</v>
          </cell>
          <cell r="G51" t="str">
            <v>Москва, РГУФКСМиТ (ГЦОЛИФК)</v>
          </cell>
          <cell r="H51" t="str">
            <v>Филатова М.И., Цветик А.М.</v>
          </cell>
          <cell r="I51">
            <v>100</v>
          </cell>
        </row>
        <row r="52">
          <cell r="B52">
            <v>193</v>
          </cell>
          <cell r="C52" t="str">
            <v>Аминов Рустам</v>
          </cell>
          <cell r="D52" t="str">
            <v>08.07.1997</v>
          </cell>
          <cell r="E52" t="str">
            <v>1р</v>
          </cell>
          <cell r="F52" t="str">
            <v>Мурманская область</v>
          </cell>
          <cell r="G52" t="str">
            <v>Мурманск, МАГУ</v>
          </cell>
          <cell r="H52" t="str">
            <v>Ахметов А.Р.</v>
          </cell>
          <cell r="I52">
            <v>400</v>
          </cell>
        </row>
        <row r="53">
          <cell r="B53">
            <v>196</v>
          </cell>
          <cell r="C53" t="str">
            <v>Котов Никита</v>
          </cell>
          <cell r="D53" t="str">
            <v>17.06.1998</v>
          </cell>
          <cell r="E53" t="str">
            <v>1р</v>
          </cell>
          <cell r="F53" t="str">
            <v>Ярославская область</v>
          </cell>
          <cell r="G53" t="str">
            <v>Ярославль, ЯрГУ им. П.Г. Демидова</v>
          </cell>
          <cell r="H53" t="str">
            <v>Станкевич В.А.</v>
          </cell>
          <cell r="I53">
            <v>400</v>
          </cell>
        </row>
        <row r="54">
          <cell r="B54">
            <v>24</v>
          </cell>
          <cell r="C54" t="str">
            <v>Балашов Михаил</v>
          </cell>
          <cell r="D54" t="str">
            <v>28.05.1997</v>
          </cell>
          <cell r="E54" t="str">
            <v>2р</v>
          </cell>
          <cell r="F54" t="str">
            <v>Ярославская область</v>
          </cell>
          <cell r="G54" t="str">
            <v>Ярославль, ЯрГУ им. П.Г. Демидова</v>
          </cell>
          <cell r="H54" t="str">
            <v>Станкевич В.А.</v>
          </cell>
          <cell r="I54">
            <v>100</v>
          </cell>
        </row>
        <row r="55">
          <cell r="B55">
            <v>23</v>
          </cell>
          <cell r="C55" t="str">
            <v>Казанов Юрий</v>
          </cell>
          <cell r="D55" t="str">
            <v>13.07.1998</v>
          </cell>
          <cell r="E55" t="str">
            <v>КМС</v>
          </cell>
          <cell r="F55" t="str">
            <v>Ярославская область</v>
          </cell>
          <cell r="G55" t="str">
            <v>Ярославль, ЯрГУ им. П.Г. Демидова</v>
          </cell>
          <cell r="H55" t="str">
            <v>Филинова С.К.</v>
          </cell>
          <cell r="I55">
            <v>100</v>
          </cell>
        </row>
        <row r="56">
          <cell r="B56">
            <v>195</v>
          </cell>
          <cell r="C56" t="str">
            <v>Гурин Дмитрий</v>
          </cell>
          <cell r="D56" t="str">
            <v>14.09.1997</v>
          </cell>
          <cell r="E56" t="str">
            <v>2р</v>
          </cell>
          <cell r="F56" t="str">
            <v>Ярославская область</v>
          </cell>
          <cell r="G56" t="str">
            <v>Ярославль, ЯрГУ им. П.Г. Демидова</v>
          </cell>
          <cell r="H56" t="str">
            <v>Станкевич В.А.</v>
          </cell>
          <cell r="I56">
            <v>400</v>
          </cell>
        </row>
        <row r="57">
          <cell r="B57">
            <v>22</v>
          </cell>
          <cell r="C57" t="str">
            <v>Шмелев Иван</v>
          </cell>
          <cell r="D57" t="str">
            <v>20.07.1997</v>
          </cell>
          <cell r="E57" t="str">
            <v>КМС</v>
          </cell>
          <cell r="F57" t="str">
            <v>Ярославская область</v>
          </cell>
          <cell r="G57" t="str">
            <v>Ярославль, ЯрГУ им. П.Г. Демидова</v>
          </cell>
          <cell r="H57" t="str">
            <v xml:space="preserve">Таракановы Ю.Ф., А.В.  </v>
          </cell>
        </row>
        <row r="58">
          <cell r="B58">
            <v>198</v>
          </cell>
          <cell r="C58" t="str">
            <v>Банёв Дмитрий</v>
          </cell>
          <cell r="D58" t="str">
            <v>24.08.2000</v>
          </cell>
          <cell r="E58" t="str">
            <v>1р</v>
          </cell>
          <cell r="F58" t="str">
            <v>Красноярский край</v>
          </cell>
          <cell r="G58" t="str">
            <v>Красноярск, СФУ</v>
          </cell>
          <cell r="H58" t="str">
            <v>Федоров В.И.</v>
          </cell>
          <cell r="I58" t="str">
            <v>400с/б</v>
          </cell>
        </row>
        <row r="59">
          <cell r="B59">
            <v>32</v>
          </cell>
          <cell r="C59" t="str">
            <v>Ветлугин Сергей</v>
          </cell>
          <cell r="D59" t="str">
            <v>17.11.1995</v>
          </cell>
          <cell r="E59" t="str">
            <v>КМС</v>
          </cell>
          <cell r="F59" t="str">
            <v>Красноярский край</v>
          </cell>
          <cell r="G59" t="str">
            <v>Красноярск, СФУ</v>
          </cell>
          <cell r="H59" t="str">
            <v>Артемьев П.П., Федоров В.И.</v>
          </cell>
          <cell r="I59" t="str">
            <v>110с/б</v>
          </cell>
        </row>
        <row r="60">
          <cell r="B60">
            <v>34</v>
          </cell>
          <cell r="C60" t="str">
            <v>Корчагин Дмитрий</v>
          </cell>
          <cell r="D60" t="str">
            <v>11.05.1997</v>
          </cell>
          <cell r="E60" t="str">
            <v>КМС</v>
          </cell>
          <cell r="F60" t="str">
            <v>Красноярский край</v>
          </cell>
          <cell r="G60" t="str">
            <v>Красноярск, СФУ</v>
          </cell>
          <cell r="H60" t="str">
            <v>Непомнящих О.А.</v>
          </cell>
          <cell r="I60">
            <v>100</v>
          </cell>
        </row>
        <row r="61">
          <cell r="B61">
            <v>35</v>
          </cell>
          <cell r="C61" t="str">
            <v>Миллер Николас</v>
          </cell>
          <cell r="D61" t="str">
            <v>07.03.1995</v>
          </cell>
          <cell r="E61" t="str">
            <v>КМС</v>
          </cell>
          <cell r="F61" t="str">
            <v>Красноярский край</v>
          </cell>
          <cell r="G61" t="str">
            <v>Красноярск, СФУ</v>
          </cell>
          <cell r="H61" t="str">
            <v>Пантелеев С.С., Федоров В.И.</v>
          </cell>
          <cell r="I61">
            <v>100</v>
          </cell>
        </row>
        <row r="62">
          <cell r="B62">
            <v>207</v>
          </cell>
          <cell r="C62" t="str">
            <v>Федченко Кирилл</v>
          </cell>
          <cell r="D62" t="str">
            <v>15.12.1997</v>
          </cell>
          <cell r="E62" t="str">
            <v>КМС</v>
          </cell>
          <cell r="F62" t="str">
            <v>Красноярский край</v>
          </cell>
          <cell r="G62" t="str">
            <v>Красноярск, СФУ</v>
          </cell>
          <cell r="H62" t="str">
            <v>Непомнящих О.А.</v>
          </cell>
          <cell r="I62">
            <v>400</v>
          </cell>
        </row>
        <row r="63">
          <cell r="B63">
            <v>208</v>
          </cell>
          <cell r="C63" t="str">
            <v>Чечела Данил</v>
          </cell>
          <cell r="D63" t="str">
            <v>30.03.2000</v>
          </cell>
          <cell r="E63" t="str">
            <v>КМС</v>
          </cell>
          <cell r="F63" t="str">
            <v>Красноярский край</v>
          </cell>
          <cell r="G63" t="str">
            <v>Красноярск, СФУ</v>
          </cell>
          <cell r="H63" t="str">
            <v>Артемьев П.П., Федоров В.И.</v>
          </cell>
          <cell r="I63" t="str">
            <v>длина</v>
          </cell>
        </row>
        <row r="64">
          <cell r="B64">
            <v>229</v>
          </cell>
          <cell r="C64" t="str">
            <v>Гусятников Борис</v>
          </cell>
          <cell r="D64" t="str">
            <v>12.01.1999</v>
          </cell>
          <cell r="E64" t="str">
            <v>1р</v>
          </cell>
          <cell r="F64" t="str">
            <v>Пензенская область</v>
          </cell>
          <cell r="G64" t="str">
            <v>Пенза, ПензГТУ</v>
          </cell>
          <cell r="H64" t="str">
            <v>Гарынов А.А.</v>
          </cell>
          <cell r="I64">
            <v>400</v>
          </cell>
        </row>
        <row r="65">
          <cell r="B65">
            <v>44</v>
          </cell>
          <cell r="C65" t="str">
            <v>Долотов Владислав</v>
          </cell>
          <cell r="D65" t="str">
            <v>21.01.2001</v>
          </cell>
          <cell r="E65" t="str">
            <v>1р</v>
          </cell>
          <cell r="F65" t="str">
            <v>Пензенская область</v>
          </cell>
          <cell r="G65" t="str">
            <v>Пенза, ПензГТУ</v>
          </cell>
          <cell r="H65" t="str">
            <v>Гарынов А.А.</v>
          </cell>
          <cell r="I65">
            <v>100</v>
          </cell>
        </row>
        <row r="66">
          <cell r="B66">
            <v>45</v>
          </cell>
          <cell r="C66" t="str">
            <v>Никулкин Александр</v>
          </cell>
          <cell r="D66" t="str">
            <v>04.11.1995</v>
          </cell>
          <cell r="E66" t="str">
            <v>КМС</v>
          </cell>
          <cell r="F66" t="str">
            <v>Пензенская область</v>
          </cell>
          <cell r="G66" t="str">
            <v>Пенза, ПензГТУ</v>
          </cell>
          <cell r="H66" t="str">
            <v>Гарынов А.А.</v>
          </cell>
          <cell r="I66">
            <v>100</v>
          </cell>
        </row>
        <row r="67">
          <cell r="B67">
            <v>164</v>
          </cell>
          <cell r="C67" t="str">
            <v>Симанов Егор</v>
          </cell>
          <cell r="D67" t="str">
            <v>01.02.1999</v>
          </cell>
          <cell r="E67" t="str">
            <v>1р</v>
          </cell>
          <cell r="F67" t="str">
            <v>Самарская область</v>
          </cell>
          <cell r="G67" t="str">
            <v>Самара, СНИУ им. Ак. С.П. Королева</v>
          </cell>
          <cell r="H67" t="str">
            <v>Денисова В.А., Федотов С.В.</v>
          </cell>
          <cell r="I67" t="str">
            <v>ядро</v>
          </cell>
        </row>
        <row r="68">
          <cell r="B68">
            <v>51</v>
          </cell>
          <cell r="C68" t="str">
            <v>Шамарин Владислав</v>
          </cell>
          <cell r="D68" t="str">
            <v>23.07.1998</v>
          </cell>
          <cell r="E68" t="str">
            <v>КМС</v>
          </cell>
          <cell r="F68" t="str">
            <v>Самарская область</v>
          </cell>
          <cell r="G68" t="str">
            <v>Самара, СНИУ им. Ак. С.П. Королева</v>
          </cell>
          <cell r="H68" t="str">
            <v>Лобачев В.С., Дмитриев В.М.</v>
          </cell>
          <cell r="I68">
            <v>100</v>
          </cell>
        </row>
        <row r="69">
          <cell r="B69">
            <v>217</v>
          </cell>
          <cell r="C69" t="str">
            <v>Абрамов Евгений</v>
          </cell>
          <cell r="D69" t="str">
            <v>24.08.1996</v>
          </cell>
          <cell r="E69" t="str">
            <v>КМС</v>
          </cell>
          <cell r="F69" t="str">
            <v>Республика Мордовия</v>
          </cell>
          <cell r="G69" t="str">
            <v>Саранск, ФГБОУ ВО "НИМГУ им. Н.П. Огарева"</v>
          </cell>
          <cell r="H69" t="str">
            <v>Аранов С.М.</v>
          </cell>
          <cell r="I69">
            <v>1500</v>
          </cell>
        </row>
        <row r="70">
          <cell r="B70">
            <v>215</v>
          </cell>
          <cell r="C70" t="str">
            <v>Куркин Евгений</v>
          </cell>
          <cell r="D70" t="str">
            <v>14.09.2000</v>
          </cell>
          <cell r="E70" t="str">
            <v>КМС</v>
          </cell>
          <cell r="F70" t="str">
            <v>Республика Мордовия</v>
          </cell>
          <cell r="G70" t="str">
            <v>Саранск, ФГБОУ ВО "НИМГУ им. Н.П. Огарева"</v>
          </cell>
          <cell r="H70" t="str">
            <v>Разовы В.Н., П.И.</v>
          </cell>
          <cell r="I70">
            <v>400</v>
          </cell>
        </row>
        <row r="71">
          <cell r="B71">
            <v>216</v>
          </cell>
          <cell r="C71" t="str">
            <v>Давыдов Алексей</v>
          </cell>
          <cell r="D71" t="str">
            <v>11.08.1999</v>
          </cell>
          <cell r="E71" t="str">
            <v>КМС</v>
          </cell>
          <cell r="F71" t="str">
            <v>Республика Мордовия</v>
          </cell>
          <cell r="G71" t="str">
            <v>Саранск, ФГБОУ ВО "НИМГУ им. Н.П. Огарева"</v>
          </cell>
          <cell r="H71" t="str">
            <v>Аранов С.М.</v>
          </cell>
          <cell r="I71">
            <v>400</v>
          </cell>
        </row>
        <row r="72">
          <cell r="B72">
            <v>42</v>
          </cell>
          <cell r="C72" t="str">
            <v>Уткин Артем</v>
          </cell>
          <cell r="D72" t="str">
            <v>18.04.1994</v>
          </cell>
          <cell r="E72" t="str">
            <v>МС</v>
          </cell>
          <cell r="F72" t="str">
            <v>Республика Мордовия</v>
          </cell>
          <cell r="G72" t="str">
            <v>Саранск, ФГБОУ ВО "НИМГУ им. Н.П. Огарева"</v>
          </cell>
          <cell r="H72" t="str">
            <v>Разовы В.Н., П.И.</v>
          </cell>
          <cell r="I72" t="str">
            <v>110с/б</v>
          </cell>
        </row>
        <row r="73">
          <cell r="B73">
            <v>214</v>
          </cell>
          <cell r="C73" t="str">
            <v>Строчков Никита</v>
          </cell>
          <cell r="D73" t="str">
            <v>03.12.1998</v>
          </cell>
          <cell r="E73" t="str">
            <v>КМС</v>
          </cell>
          <cell r="F73" t="str">
            <v>Республика Мордовия</v>
          </cell>
          <cell r="G73" t="str">
            <v>Саранск, ФГБОУ ВО "НИМГУ им. Н.П. Огарева"</v>
          </cell>
          <cell r="H73" t="str">
            <v>Разовы В.Н., П.И.</v>
          </cell>
        </row>
        <row r="74">
          <cell r="B74">
            <v>212</v>
          </cell>
          <cell r="C74" t="str">
            <v>Григоров Андрей</v>
          </cell>
          <cell r="D74" t="str">
            <v>31.03.1994</v>
          </cell>
          <cell r="E74" t="str">
            <v>КМС</v>
          </cell>
          <cell r="F74" t="str">
            <v>Республика Мордовия</v>
          </cell>
          <cell r="G74" t="str">
            <v>Саранск, ФГБОУ ВО "НИМГУ им. Н.П. Огарева"</v>
          </cell>
          <cell r="H74" t="str">
            <v>Гречишников Г.</v>
          </cell>
          <cell r="I74">
            <v>1500</v>
          </cell>
        </row>
        <row r="75">
          <cell r="B75">
            <v>213</v>
          </cell>
          <cell r="C75" t="str">
            <v>Горин Николай</v>
          </cell>
          <cell r="D75" t="str">
            <v>03.01.1995</v>
          </cell>
          <cell r="E75" t="str">
            <v>МС</v>
          </cell>
          <cell r="F75" t="str">
            <v>Республика Мордовия</v>
          </cell>
          <cell r="G75" t="str">
            <v>Саранск, ФГБОУ ВО "НИМГУ им. Н.П. Огарева"</v>
          </cell>
          <cell r="H75" t="str">
            <v>Телятников М.М., Аранов С.М.</v>
          </cell>
          <cell r="I75">
            <v>1500</v>
          </cell>
        </row>
        <row r="76">
          <cell r="B76">
            <v>211</v>
          </cell>
          <cell r="C76" t="str">
            <v>Сидоров Андрей</v>
          </cell>
          <cell r="D76" t="str">
            <v>18.11.1996</v>
          </cell>
          <cell r="E76" t="str">
            <v>КМС</v>
          </cell>
          <cell r="F76" t="str">
            <v>Республика Мордовия</v>
          </cell>
          <cell r="G76" t="str">
            <v>Саранск, ФГБОУ ВО "НИМГУ им. Н.П. Огарева"</v>
          </cell>
          <cell r="H76" t="str">
            <v>Забродин Р.</v>
          </cell>
          <cell r="I76">
            <v>400</v>
          </cell>
        </row>
        <row r="77">
          <cell r="B77">
            <v>209</v>
          </cell>
          <cell r="C77" t="str">
            <v>Чернусь Дмитрий</v>
          </cell>
          <cell r="D77" t="str">
            <v>10.02.1996</v>
          </cell>
          <cell r="E77" t="str">
            <v>КМС</v>
          </cell>
          <cell r="F77" t="str">
            <v>Республика Мордовия</v>
          </cell>
          <cell r="G77" t="str">
            <v>Саранск, ФГБОУ ВО "НИМГУ им. Н.П. Огарева"</v>
          </cell>
          <cell r="H77" t="str">
            <v>Разов В.Н.</v>
          </cell>
          <cell r="I77" t="str">
            <v>высота</v>
          </cell>
        </row>
        <row r="78">
          <cell r="B78">
            <v>226</v>
          </cell>
          <cell r="C78" t="str">
            <v>Индус Владимир</v>
          </cell>
          <cell r="D78" t="str">
            <v>17.01.1999</v>
          </cell>
          <cell r="E78" t="str">
            <v>КМС</v>
          </cell>
          <cell r="F78" t="str">
            <v>Тульская область</v>
          </cell>
          <cell r="G78" t="str">
            <v>Тула, ТулГУ</v>
          </cell>
          <cell r="H78" t="str">
            <v>Анисимов В.Н.</v>
          </cell>
          <cell r="I78">
            <v>1500</v>
          </cell>
        </row>
        <row r="79">
          <cell r="B79">
            <v>225</v>
          </cell>
          <cell r="C79" t="str">
            <v>Щербаков Дмитрий</v>
          </cell>
          <cell r="D79" t="str">
            <v>15.08.2000</v>
          </cell>
          <cell r="E79" t="str">
            <v>2р</v>
          </cell>
          <cell r="F79" t="str">
            <v>Тульская область</v>
          </cell>
          <cell r="G79" t="str">
            <v>Тула, ТулГУ</v>
          </cell>
          <cell r="H79" t="str">
            <v>Анисимов В.Н.</v>
          </cell>
          <cell r="I79">
            <v>400</v>
          </cell>
        </row>
        <row r="80">
          <cell r="B80">
            <v>224</v>
          </cell>
          <cell r="C80" t="str">
            <v>Анисимов Александр</v>
          </cell>
          <cell r="D80" t="str">
            <v>21.12.1998</v>
          </cell>
          <cell r="E80" t="str">
            <v>КМС</v>
          </cell>
          <cell r="F80" t="str">
            <v>Тульская область</v>
          </cell>
          <cell r="G80" t="str">
            <v>Тула, ТулГУ</v>
          </cell>
          <cell r="H80" t="str">
            <v>Анисимов В.Н.</v>
          </cell>
          <cell r="I80">
            <v>400</v>
          </cell>
        </row>
        <row r="81">
          <cell r="B81">
            <v>43</v>
          </cell>
          <cell r="C81" t="str">
            <v>Рожнов Артем</v>
          </cell>
          <cell r="D81" t="str">
            <v>03.03.1998</v>
          </cell>
          <cell r="E81" t="str">
            <v>КМС</v>
          </cell>
          <cell r="F81" t="str">
            <v>Тульская область</v>
          </cell>
          <cell r="G81" t="str">
            <v>Тула, ТулГУ</v>
          </cell>
          <cell r="H81" t="str">
            <v>Веселова С.Ю., Ковтун Н.Н.</v>
          </cell>
          <cell r="I81">
            <v>100</v>
          </cell>
        </row>
        <row r="82">
          <cell r="B82">
            <v>49</v>
          </cell>
          <cell r="C82" t="str">
            <v>Новожилов Дмитрий</v>
          </cell>
          <cell r="D82" t="str">
            <v>27.06.1996</v>
          </cell>
          <cell r="E82" t="str">
            <v>1р</v>
          </cell>
          <cell r="F82" t="str">
            <v>Новгородская область</v>
          </cell>
          <cell r="G82" t="str">
            <v xml:space="preserve">Великий Новгород, НовГУ им. Ярослава Мудрого </v>
          </cell>
          <cell r="H82" t="str">
            <v>Савенков П.А.</v>
          </cell>
          <cell r="I82">
            <v>100</v>
          </cell>
        </row>
        <row r="83">
          <cell r="B83">
            <v>271</v>
          </cell>
          <cell r="C83" t="str">
            <v>Кузьмин Михаил</v>
          </cell>
          <cell r="D83" t="str">
            <v>19.06.1997</v>
          </cell>
          <cell r="E83" t="str">
            <v>1р</v>
          </cell>
          <cell r="F83" t="str">
            <v>Ивановская область</v>
          </cell>
          <cell r="G83" t="str">
            <v>Иваново, ИГЭУ им. В.И. Ленина</v>
          </cell>
          <cell r="H83" t="str">
            <v>Гильмутдинов Ю.В., Чахунов Е.И.</v>
          </cell>
        </row>
        <row r="84">
          <cell r="B84">
            <v>272</v>
          </cell>
          <cell r="C84" t="str">
            <v>Орлов Кирилл</v>
          </cell>
          <cell r="D84" t="str">
            <v>17.10.1998</v>
          </cell>
          <cell r="E84" t="str">
            <v>КМС</v>
          </cell>
          <cell r="F84" t="str">
            <v>Ивановская область</v>
          </cell>
          <cell r="G84" t="str">
            <v>Иваново, ИГЭУ им. В.И. Ленина</v>
          </cell>
          <cell r="H84" t="str">
            <v>Гильмутдинов Ю.В., Лукичев А.В.</v>
          </cell>
          <cell r="I84">
            <v>400</v>
          </cell>
        </row>
        <row r="85">
          <cell r="B85">
            <v>61</v>
          </cell>
          <cell r="C85" t="str">
            <v>Волков Антон</v>
          </cell>
          <cell r="D85" t="str">
            <v>05.03.1999</v>
          </cell>
          <cell r="E85" t="str">
            <v>1р</v>
          </cell>
          <cell r="F85" t="str">
            <v>Ивановская область</v>
          </cell>
          <cell r="G85" t="str">
            <v>Иваново, ИГЭУ им. В.И. Ленина</v>
          </cell>
          <cell r="H85" t="str">
            <v>Чахунов Е.И.</v>
          </cell>
          <cell r="I85">
            <v>100</v>
          </cell>
        </row>
        <row r="86">
          <cell r="B86">
            <v>273</v>
          </cell>
          <cell r="C86" t="str">
            <v>Акулов Иван</v>
          </cell>
          <cell r="D86" t="str">
            <v>13.07.2000</v>
          </cell>
          <cell r="E86" t="str">
            <v>2р</v>
          </cell>
          <cell r="F86" t="str">
            <v>Ивановская область</v>
          </cell>
          <cell r="G86" t="str">
            <v>Иваново, ИГЭУ им. В.И. Ленина</v>
          </cell>
          <cell r="H86" t="str">
            <v xml:space="preserve">Гильмутдинов Ю.В. </v>
          </cell>
          <cell r="I86">
            <v>1500</v>
          </cell>
        </row>
        <row r="87">
          <cell r="B87">
            <v>62</v>
          </cell>
          <cell r="C87" t="str">
            <v>Щербаков Кирилл</v>
          </cell>
          <cell r="D87" t="str">
            <v>28.08.2000</v>
          </cell>
          <cell r="E87" t="str">
            <v>КМС</v>
          </cell>
          <cell r="F87" t="str">
            <v>Ивановская область</v>
          </cell>
          <cell r="G87" t="str">
            <v>Иваново, ИГЭУ им. В.И. Ленина</v>
          </cell>
          <cell r="H87" t="str">
            <v>Гильмутдинов Ю.В., Кашникова Т.А.</v>
          </cell>
          <cell r="I87">
            <v>100</v>
          </cell>
        </row>
        <row r="88">
          <cell r="B88">
            <v>274</v>
          </cell>
          <cell r="C88" t="str">
            <v>Соколов Павел</v>
          </cell>
          <cell r="D88" t="str">
            <v>22.08.1999</v>
          </cell>
          <cell r="E88" t="str">
            <v>КМС</v>
          </cell>
          <cell r="F88" t="str">
            <v>Ивановская область</v>
          </cell>
          <cell r="G88" t="str">
            <v>Иваново, ИГЭУ им. В.И. Ленина</v>
          </cell>
          <cell r="H88" t="str">
            <v>Гильмутдинов Ю.В., Малкова И.В.</v>
          </cell>
          <cell r="I88">
            <v>400</v>
          </cell>
        </row>
        <row r="89">
          <cell r="B89">
            <v>278</v>
          </cell>
          <cell r="C89" t="str">
            <v>Бобков Дмитрий</v>
          </cell>
          <cell r="D89" t="str">
            <v>12.01.2000</v>
          </cell>
          <cell r="E89" t="str">
            <v>КМС</v>
          </cell>
          <cell r="F89" t="str">
            <v>Ивановская область</v>
          </cell>
          <cell r="G89" t="str">
            <v>Иваново, ИГЭУ им. В.И. Ленина</v>
          </cell>
          <cell r="H89" t="str">
            <v>Белов А.С., Кузинов Н.В., Будалов С.Н.</v>
          </cell>
          <cell r="I89" t="str">
            <v>высота</v>
          </cell>
        </row>
        <row r="90">
          <cell r="B90">
            <v>279</v>
          </cell>
          <cell r="C90" t="str">
            <v>Михайлов Никита</v>
          </cell>
          <cell r="D90" t="str">
            <v>10.06.1998</v>
          </cell>
          <cell r="E90" t="str">
            <v>КМС</v>
          </cell>
          <cell r="F90" t="str">
            <v>Ивановская область</v>
          </cell>
          <cell r="G90" t="str">
            <v>Иваново, ИГЭУ им. В.И. Ленина</v>
          </cell>
          <cell r="H90" t="str">
            <v>Белов А.С., Кузинов Н.В., Будалов С.Н.</v>
          </cell>
          <cell r="I90" t="str">
            <v>высота</v>
          </cell>
        </row>
        <row r="91">
          <cell r="B91">
            <v>268</v>
          </cell>
          <cell r="C91" t="str">
            <v>Никонов Никита</v>
          </cell>
          <cell r="D91" t="str">
            <v>22.06.1995</v>
          </cell>
          <cell r="E91" t="str">
            <v>КМС</v>
          </cell>
          <cell r="F91" t="str">
            <v>Ивановская область</v>
          </cell>
          <cell r="G91" t="str">
            <v>Иваново, ИГЭУ им. В.И. Ленина</v>
          </cell>
          <cell r="H91" t="str">
            <v>Торгов Е.Н., Гильмутдинов Ю.В.</v>
          </cell>
          <cell r="I91">
            <v>400</v>
          </cell>
        </row>
        <row r="92">
          <cell r="B92">
            <v>269</v>
          </cell>
          <cell r="C92" t="str">
            <v>Онучин Кирилл</v>
          </cell>
          <cell r="D92" t="str">
            <v>06.01.2000</v>
          </cell>
          <cell r="E92" t="str">
            <v>2р</v>
          </cell>
          <cell r="F92" t="str">
            <v>Ивановская область</v>
          </cell>
          <cell r="G92" t="str">
            <v>Иваново, ИГЭУ им. В.И. Ленина</v>
          </cell>
          <cell r="H92" t="str">
            <v>Сафина Н.Ю.</v>
          </cell>
          <cell r="I92">
            <v>400</v>
          </cell>
        </row>
        <row r="93">
          <cell r="B93">
            <v>270</v>
          </cell>
          <cell r="C93" t="str">
            <v>Давыдов Дмитрий</v>
          </cell>
          <cell r="D93" t="str">
            <v>29.01.2001</v>
          </cell>
          <cell r="E93" t="str">
            <v>1р</v>
          </cell>
          <cell r="F93" t="str">
            <v>Ивановская область</v>
          </cell>
          <cell r="G93" t="str">
            <v>Иваново, ИГЭУ им. В.И. Ленина</v>
          </cell>
          <cell r="H93" t="str">
            <v xml:space="preserve">Гильмутдинов Ю.В. </v>
          </cell>
          <cell r="I93">
            <v>1500</v>
          </cell>
        </row>
        <row r="94">
          <cell r="B94">
            <v>271</v>
          </cell>
          <cell r="C94" t="str">
            <v>Кузьмин Михаил</v>
          </cell>
          <cell r="D94" t="str">
            <v>19.06.1997</v>
          </cell>
          <cell r="E94" t="str">
            <v>1р</v>
          </cell>
          <cell r="F94" t="str">
            <v>Ивановская область</v>
          </cell>
          <cell r="G94" t="str">
            <v>Иваново, ИГЭУ им. В.И. Ленина</v>
          </cell>
          <cell r="H94" t="str">
            <v>Гильмутдинов Ю.В., Чахунов Е.И.</v>
          </cell>
          <cell r="I94">
            <v>400</v>
          </cell>
        </row>
        <row r="95">
          <cell r="B95">
            <v>275</v>
          </cell>
          <cell r="C95" t="str">
            <v>Тростин Денис</v>
          </cell>
          <cell r="D95" t="str">
            <v>07.02.2001</v>
          </cell>
          <cell r="E95" t="str">
            <v>1р</v>
          </cell>
          <cell r="F95" t="str">
            <v>Ивановская область</v>
          </cell>
          <cell r="G95" t="str">
            <v>Иваново, ИГЭУ им. В.И. Ленина</v>
          </cell>
          <cell r="H95" t="str">
            <v>Чахунов Е.И.</v>
          </cell>
          <cell r="I95" t="str">
            <v>длина</v>
          </cell>
        </row>
        <row r="96">
          <cell r="B96">
            <v>276</v>
          </cell>
          <cell r="C96" t="str">
            <v>Савченко Максим</v>
          </cell>
          <cell r="D96" t="str">
            <v>14.05.1999</v>
          </cell>
          <cell r="E96" t="str">
            <v>КМС</v>
          </cell>
          <cell r="F96" t="str">
            <v>Ивановская область</v>
          </cell>
          <cell r="G96" t="str">
            <v>Иваново, ИГЭУ им. В.И. Ленина</v>
          </cell>
          <cell r="H96" t="str">
            <v>Чахунов Е.И.,Рябова И.Д.</v>
          </cell>
          <cell r="I96" t="str">
            <v>длина</v>
          </cell>
        </row>
        <row r="97">
          <cell r="B97">
            <v>277</v>
          </cell>
          <cell r="C97" t="str">
            <v>Шальнов Илья</v>
          </cell>
          <cell r="D97" t="str">
            <v>26.04.1997</v>
          </cell>
          <cell r="E97" t="str">
            <v>КМС</v>
          </cell>
          <cell r="F97" t="str">
            <v>Ивановская область</v>
          </cell>
          <cell r="G97" t="str">
            <v>Иваново, ИГЭУ им. В.И. Ленина</v>
          </cell>
          <cell r="H97" t="str">
            <v>Чахунов Е.И.</v>
          </cell>
          <cell r="I97" t="str">
            <v>длина</v>
          </cell>
        </row>
        <row r="98">
          <cell r="B98">
            <v>303</v>
          </cell>
          <cell r="C98" t="str">
            <v>Веревкин Данил</v>
          </cell>
          <cell r="D98" t="str">
            <v>06.03.2000</v>
          </cell>
          <cell r="E98" t="str">
            <v>КМС</v>
          </cell>
          <cell r="F98" t="str">
            <v>Пермский край</v>
          </cell>
          <cell r="G98" t="str">
            <v>Пермь, ПГФА</v>
          </cell>
          <cell r="H98" t="str">
            <v>Окулов А.А., Суворов Н.В., Суворова Т.Н.</v>
          </cell>
          <cell r="I98">
            <v>400</v>
          </cell>
        </row>
        <row r="99">
          <cell r="B99">
            <v>240</v>
          </cell>
          <cell r="C99" t="str">
            <v>Баженов Александр</v>
          </cell>
          <cell r="D99" t="str">
            <v>20.03.1997</v>
          </cell>
          <cell r="E99" t="str">
            <v>КМС</v>
          </cell>
          <cell r="F99" t="str">
            <v>Удмуртская Республика</v>
          </cell>
          <cell r="G99" t="str">
            <v>Ижевск, УдГУ</v>
          </cell>
          <cell r="H99" t="str">
            <v>Васильев К.Г.</v>
          </cell>
          <cell r="I99">
            <v>1500</v>
          </cell>
        </row>
        <row r="100">
          <cell r="B100">
            <v>241</v>
          </cell>
          <cell r="C100" t="str">
            <v>Чернышов Дмитрий</v>
          </cell>
          <cell r="D100" t="str">
            <v>18.10.2000</v>
          </cell>
          <cell r="E100" t="str">
            <v>КМС</v>
          </cell>
          <cell r="F100" t="str">
            <v>Удмуртская Республика</v>
          </cell>
          <cell r="G100" t="str">
            <v>Ижевск, УдГУ</v>
          </cell>
          <cell r="H100" t="str">
            <v>Данильчук Р.Н.</v>
          </cell>
        </row>
        <row r="101">
          <cell r="B101">
            <v>54</v>
          </cell>
          <cell r="C101" t="str">
            <v>Бурков Сергей</v>
          </cell>
          <cell r="D101" t="str">
            <v>20.12.1995</v>
          </cell>
          <cell r="E101" t="str">
            <v>КМС</v>
          </cell>
          <cell r="F101" t="str">
            <v>Удмуртская Республика</v>
          </cell>
          <cell r="G101" t="str">
            <v>Ижевск, УдГУ</v>
          </cell>
          <cell r="H101" t="str">
            <v>Феофилактов Н.З.,Кудрин А.В.</v>
          </cell>
          <cell r="I101">
            <v>100</v>
          </cell>
        </row>
        <row r="102">
          <cell r="B102">
            <v>242</v>
          </cell>
          <cell r="C102" t="str">
            <v>Хабаров Илья</v>
          </cell>
          <cell r="D102" t="str">
            <v>19.11.1999</v>
          </cell>
          <cell r="E102" t="str">
            <v>КМС</v>
          </cell>
          <cell r="F102" t="str">
            <v>Удмуртская Республика</v>
          </cell>
          <cell r="G102" t="str">
            <v>Ижевск, УдГУ</v>
          </cell>
          <cell r="H102" t="str">
            <v>Феофилактов Н.З.</v>
          </cell>
          <cell r="I102">
            <v>400</v>
          </cell>
        </row>
        <row r="103">
          <cell r="B103">
            <v>243</v>
          </cell>
          <cell r="C103" t="str">
            <v>Ардашев Иван</v>
          </cell>
          <cell r="D103" t="str">
            <v>31.01.1998</v>
          </cell>
          <cell r="E103" t="str">
            <v>КМС</v>
          </cell>
          <cell r="F103" t="str">
            <v>Удмуртская Республика</v>
          </cell>
          <cell r="G103" t="str">
            <v>Ижевск, УдГУ</v>
          </cell>
          <cell r="H103" t="str">
            <v>Алабужев А.Е.</v>
          </cell>
          <cell r="I103">
            <v>400</v>
          </cell>
        </row>
        <row r="104">
          <cell r="B104">
            <v>244</v>
          </cell>
          <cell r="C104" t="str">
            <v>Фёдоров Артём</v>
          </cell>
          <cell r="D104" t="str">
            <v>23.08.1999</v>
          </cell>
          <cell r="E104" t="str">
            <v>КМС</v>
          </cell>
          <cell r="F104" t="str">
            <v>Удмуртская Республика</v>
          </cell>
          <cell r="G104" t="str">
            <v>Ижевск, УдГУ</v>
          </cell>
          <cell r="H104" t="str">
            <v>Данильчук Р.Н.</v>
          </cell>
          <cell r="I104">
            <v>1500</v>
          </cell>
        </row>
        <row r="105">
          <cell r="B105">
            <v>55</v>
          </cell>
          <cell r="C105" t="str">
            <v>Алексеев Алексей</v>
          </cell>
          <cell r="D105" t="str">
            <v>20.04.1998</v>
          </cell>
          <cell r="E105" t="str">
            <v>КМС</v>
          </cell>
          <cell r="F105" t="str">
            <v>Удмуртская Республика</v>
          </cell>
          <cell r="G105" t="str">
            <v>Ижевск, УдГУ</v>
          </cell>
          <cell r="H105" t="str">
            <v>Феофилактов Н.З.</v>
          </cell>
          <cell r="I105">
            <v>100</v>
          </cell>
        </row>
        <row r="106">
          <cell r="B106">
            <v>245</v>
          </cell>
          <cell r="C106" t="str">
            <v>Шкляев Константин</v>
          </cell>
          <cell r="D106" t="str">
            <v>09.08.1998</v>
          </cell>
          <cell r="E106" t="str">
            <v>КМС</v>
          </cell>
          <cell r="F106" t="str">
            <v>Удмуртская Республика</v>
          </cell>
          <cell r="G106" t="str">
            <v>Ижевск, УдГУ</v>
          </cell>
          <cell r="H106" t="str">
            <v>Вахрушев Л.А.</v>
          </cell>
          <cell r="I106" t="str">
            <v>5000 с/х</v>
          </cell>
        </row>
        <row r="107">
          <cell r="B107">
            <v>167</v>
          </cell>
          <cell r="C107" t="str">
            <v>Лысечко Кирилл</v>
          </cell>
          <cell r="D107" t="str">
            <v>27.04.2000</v>
          </cell>
          <cell r="E107" t="str">
            <v>1р</v>
          </cell>
          <cell r="F107" t="str">
            <v>Калининградская область</v>
          </cell>
          <cell r="G107" t="str">
            <v>Калининград, КГТУ-БГАРФ</v>
          </cell>
          <cell r="I107">
            <v>1500</v>
          </cell>
        </row>
        <row r="108">
          <cell r="B108">
            <v>166</v>
          </cell>
          <cell r="C108" t="str">
            <v>Назарчук Андрей</v>
          </cell>
          <cell r="D108" t="str">
            <v>21.12.1997</v>
          </cell>
          <cell r="E108" t="str">
            <v>1р</v>
          </cell>
          <cell r="F108" t="str">
            <v>Калининградская область</v>
          </cell>
          <cell r="G108" t="str">
            <v>Калининград, КГТУ-БГАРФ</v>
          </cell>
          <cell r="I108">
            <v>400</v>
          </cell>
        </row>
        <row r="109">
          <cell r="B109">
            <v>15</v>
          </cell>
          <cell r="C109" t="str">
            <v>Спиридонов Олег</v>
          </cell>
          <cell r="D109" t="str">
            <v>16.08.1999</v>
          </cell>
          <cell r="E109" t="str">
            <v>МС</v>
          </cell>
          <cell r="F109" t="str">
            <v>Калининградская область</v>
          </cell>
          <cell r="G109" t="str">
            <v>Калининград, КГТУ-БГАРФ</v>
          </cell>
          <cell r="I109" t="str">
            <v>110 с/б</v>
          </cell>
        </row>
        <row r="110">
          <cell r="B110">
            <v>165</v>
          </cell>
          <cell r="C110" t="str">
            <v>Игнатов Дмитрий</v>
          </cell>
          <cell r="D110" t="str">
            <v>09.09.1998</v>
          </cell>
          <cell r="E110" t="str">
            <v>1р</v>
          </cell>
          <cell r="F110" t="str">
            <v>Калининградская область</v>
          </cell>
          <cell r="G110" t="str">
            <v>Калининград, КГТУ-БГАРФ</v>
          </cell>
          <cell r="I110">
            <v>400</v>
          </cell>
        </row>
        <row r="111">
          <cell r="B111">
            <v>80</v>
          </cell>
          <cell r="C111" t="str">
            <v>Гребнев Иван</v>
          </cell>
          <cell r="D111" t="str">
            <v>11.01.1996</v>
          </cell>
          <cell r="E111" t="str">
            <v>КМС</v>
          </cell>
          <cell r="F111" t="str">
            <v>Ивановская область</v>
          </cell>
          <cell r="G111" t="str">
            <v>Иваново, ИГСХА им. Д.К. Беляева</v>
          </cell>
          <cell r="H111" t="str">
            <v>Левичева М.Б.</v>
          </cell>
          <cell r="I111">
            <v>100</v>
          </cell>
        </row>
        <row r="112">
          <cell r="B112">
            <v>81</v>
          </cell>
          <cell r="C112" t="str">
            <v>Соловьев Даниил</v>
          </cell>
          <cell r="D112" t="str">
            <v>02.06.1999</v>
          </cell>
          <cell r="E112" t="str">
            <v>2р</v>
          </cell>
          <cell r="F112" t="str">
            <v>Ивановская область</v>
          </cell>
          <cell r="G112" t="str">
            <v>Иваново, ИГСХА им. Д.К. Беляева</v>
          </cell>
          <cell r="H112" t="str">
            <v>Левичева М.Б.</v>
          </cell>
          <cell r="I112">
            <v>100</v>
          </cell>
        </row>
        <row r="113">
          <cell r="B113">
            <v>300</v>
          </cell>
          <cell r="C113" t="str">
            <v>Сиротин Иван</v>
          </cell>
          <cell r="D113" t="str">
            <v>01.07.1995</v>
          </cell>
          <cell r="E113" t="str">
            <v>КМС</v>
          </cell>
          <cell r="F113" t="str">
            <v>Ивановская область</v>
          </cell>
          <cell r="G113" t="str">
            <v>Иваново, ИГСХА им. Д.К. Беляева</v>
          </cell>
          <cell r="H113" t="str">
            <v>Дряннов В.А.</v>
          </cell>
          <cell r="I113" t="str">
            <v>3000с/п</v>
          </cell>
        </row>
        <row r="114">
          <cell r="B114">
            <v>301</v>
          </cell>
          <cell r="C114" t="str">
            <v>Гончаренко Александр</v>
          </cell>
          <cell r="D114" t="str">
            <v>14.07.1998</v>
          </cell>
          <cell r="E114" t="str">
            <v>1р</v>
          </cell>
          <cell r="F114" t="str">
            <v>Ивановская область</v>
          </cell>
          <cell r="G114" t="str">
            <v>Иваново, ИГСХА им. Д.К. Беляева</v>
          </cell>
          <cell r="H114" t="str">
            <v>Дряннов В.А.</v>
          </cell>
          <cell r="I114">
            <v>1500</v>
          </cell>
        </row>
        <row r="115">
          <cell r="B115">
            <v>302</v>
          </cell>
          <cell r="C115" t="str">
            <v>Мардасов Антон</v>
          </cell>
          <cell r="D115" t="str">
            <v>01.05.1999</v>
          </cell>
          <cell r="E115" t="str">
            <v>2р</v>
          </cell>
          <cell r="F115" t="str">
            <v>Ивановская область</v>
          </cell>
          <cell r="G115" t="str">
            <v>Иваново, ИГСХА им. Д.К. Беляева</v>
          </cell>
          <cell r="H115" t="str">
            <v>Дряннов В.А.</v>
          </cell>
          <cell r="I115">
            <v>1500</v>
          </cell>
        </row>
        <row r="116">
          <cell r="B116">
            <v>298</v>
          </cell>
          <cell r="C116" t="str">
            <v>Трифонов Артем</v>
          </cell>
          <cell r="D116" t="str">
            <v>04.11.1995</v>
          </cell>
          <cell r="E116" t="str">
            <v>МС</v>
          </cell>
          <cell r="F116" t="str">
            <v>Владимирская область</v>
          </cell>
          <cell r="G116" t="str">
            <v xml:space="preserve">Владимир, ВлГУ им. А.Г. и Н.Г Столетовых </v>
          </cell>
          <cell r="H116" t="str">
            <v>Плотников П.Н.</v>
          </cell>
          <cell r="I116" t="str">
            <v>с/х</v>
          </cell>
        </row>
        <row r="117">
          <cell r="B117">
            <v>72</v>
          </cell>
          <cell r="C117" t="str">
            <v>Кокурин Дмитрий</v>
          </cell>
          <cell r="D117" t="str">
            <v>29.06.1998</v>
          </cell>
          <cell r="E117" t="str">
            <v>1р</v>
          </cell>
          <cell r="F117" t="str">
            <v>Владимирская область</v>
          </cell>
          <cell r="G117" t="str">
            <v xml:space="preserve">Владимир, ВлГУ им. А.Г. и Н.Г Столетовых </v>
          </cell>
          <cell r="H117" t="str">
            <v>Терещенко А.В.</v>
          </cell>
          <cell r="I117" t="str">
            <v>110 с/б</v>
          </cell>
        </row>
        <row r="118">
          <cell r="B118">
            <v>299</v>
          </cell>
          <cell r="C118" t="str">
            <v>Болотов Сергей</v>
          </cell>
          <cell r="D118" t="str">
            <v>09.04.1996</v>
          </cell>
          <cell r="E118" t="str">
            <v>КМС</v>
          </cell>
          <cell r="F118" t="str">
            <v>Владимирская область</v>
          </cell>
          <cell r="G118" t="str">
            <v xml:space="preserve">Владимир, ВлГУ им. А.Г. и Н.Г Столетовых </v>
          </cell>
          <cell r="H118" t="str">
            <v>Саков А.П., Герцен Е.А.</v>
          </cell>
          <cell r="I118">
            <v>1500</v>
          </cell>
        </row>
        <row r="119">
          <cell r="B119">
            <v>82</v>
          </cell>
          <cell r="C119" t="str">
            <v>Новиков Илья</v>
          </cell>
          <cell r="D119" t="str">
            <v>08.09.1996</v>
          </cell>
          <cell r="E119" t="str">
            <v>КМС</v>
          </cell>
          <cell r="F119" t="str">
            <v>Республика Карелия</v>
          </cell>
          <cell r="G119" t="str">
            <v xml:space="preserve">Петрозаводск, ПетрГУ </v>
          </cell>
          <cell r="H119" t="str">
            <v>Савинов Е.В.</v>
          </cell>
          <cell r="I119" t="str">
            <v>длина</v>
          </cell>
        </row>
        <row r="120">
          <cell r="B120">
            <v>292</v>
          </cell>
          <cell r="C120" t="str">
            <v>Стриганов Артем</v>
          </cell>
          <cell r="D120" t="str">
            <v>18.10.1997</v>
          </cell>
          <cell r="E120" t="str">
            <v>1р</v>
          </cell>
          <cell r="F120" t="str">
            <v>Нижегородская область</v>
          </cell>
          <cell r="G120" t="str">
            <v>Нижний Новгород, ННГУ им. Н.И. Лобачевского</v>
          </cell>
          <cell r="H120" t="str">
            <v>Сульдин П.А.</v>
          </cell>
          <cell r="I120">
            <v>400</v>
          </cell>
        </row>
        <row r="121">
          <cell r="B121">
            <v>70</v>
          </cell>
          <cell r="C121" t="str">
            <v>Кипелкин Иван</v>
          </cell>
          <cell r="D121" t="str">
            <v>28.01.1997</v>
          </cell>
          <cell r="E121" t="str">
            <v>КМС</v>
          </cell>
          <cell r="F121" t="str">
            <v>Нижегородская область</v>
          </cell>
          <cell r="G121" t="str">
            <v>Нижний Новгород, ННГУ им. Н.И. Лобачевского</v>
          </cell>
          <cell r="H121" t="str">
            <v>Ясницкий Н.В.</v>
          </cell>
          <cell r="I121">
            <v>100</v>
          </cell>
        </row>
        <row r="122">
          <cell r="B122">
            <v>280</v>
          </cell>
          <cell r="C122" t="str">
            <v>Дуркин Никита</v>
          </cell>
          <cell r="D122" t="str">
            <v>18.07.1995</v>
          </cell>
          <cell r="E122" t="str">
            <v>1р</v>
          </cell>
          <cell r="F122" t="str">
            <v>Архангельская область</v>
          </cell>
          <cell r="G122" t="str">
            <v xml:space="preserve">Архангельск, САФУ им. М.В. Ломоносова </v>
          </cell>
          <cell r="H122" t="str">
            <v>Мингалев А.Ю., Мингалева А.Г.</v>
          </cell>
          <cell r="I122">
            <v>400</v>
          </cell>
        </row>
        <row r="123">
          <cell r="B123">
            <v>281</v>
          </cell>
          <cell r="C123" t="str">
            <v>Якубов Фарид</v>
          </cell>
          <cell r="D123" t="str">
            <v>24.12.1994</v>
          </cell>
          <cell r="E123" t="str">
            <v>1р</v>
          </cell>
          <cell r="F123" t="str">
            <v>Архангельская область</v>
          </cell>
          <cell r="G123" t="str">
            <v xml:space="preserve">Архангельск, САФУ им. М.В. Ломоносова </v>
          </cell>
          <cell r="H123" t="str">
            <v>Мингалев А.Ю., Мингалева А.Г.</v>
          </cell>
          <cell r="I123">
            <v>400</v>
          </cell>
        </row>
        <row r="124">
          <cell r="B124">
            <v>282</v>
          </cell>
          <cell r="C124" t="str">
            <v>Мужиков Максим</v>
          </cell>
          <cell r="D124" t="str">
            <v>24.01.2000</v>
          </cell>
          <cell r="E124" t="str">
            <v>2р</v>
          </cell>
          <cell r="F124" t="str">
            <v>Архангельская область</v>
          </cell>
          <cell r="G124" t="str">
            <v xml:space="preserve">Архангельск, САФУ им. М.В. Ломоносова </v>
          </cell>
          <cell r="H124" t="str">
            <v>Мингалев А.Ю., Мингалева А.Г.</v>
          </cell>
          <cell r="I124">
            <v>400</v>
          </cell>
        </row>
        <row r="125">
          <cell r="B125">
            <v>63</v>
          </cell>
          <cell r="C125" t="str">
            <v>Неверов Илья</v>
          </cell>
          <cell r="D125" t="str">
            <v>03.03.2000</v>
          </cell>
          <cell r="E125" t="str">
            <v>1р</v>
          </cell>
          <cell r="F125" t="str">
            <v>Архангельская область</v>
          </cell>
          <cell r="G125" t="str">
            <v xml:space="preserve">Архангельск, САФУ им. М.В. Ломоносова </v>
          </cell>
          <cell r="H125" t="str">
            <v>Бородулин А.М., Литвененко А.И.</v>
          </cell>
          <cell r="I125">
            <v>100</v>
          </cell>
        </row>
        <row r="126">
          <cell r="B126">
            <v>64</v>
          </cell>
          <cell r="C126" t="str">
            <v>Колов Роман</v>
          </cell>
          <cell r="D126" t="str">
            <v>28.09.1999</v>
          </cell>
          <cell r="E126" t="str">
            <v>2р</v>
          </cell>
          <cell r="F126" t="str">
            <v>Архангельская область</v>
          </cell>
          <cell r="G126" t="str">
            <v xml:space="preserve">Архангельск, САФУ им. М.В. Ломоносова </v>
          </cell>
          <cell r="H126" t="str">
            <v>Мингалева А.Г.</v>
          </cell>
          <cell r="I126">
            <v>100</v>
          </cell>
        </row>
        <row r="127">
          <cell r="B127">
            <v>283</v>
          </cell>
          <cell r="C127" t="str">
            <v>Тюкин Глеб</v>
          </cell>
          <cell r="D127" t="str">
            <v>31.03.1998</v>
          </cell>
          <cell r="E127" t="str">
            <v>2р</v>
          </cell>
          <cell r="F127" t="str">
            <v>Архангельская область</v>
          </cell>
          <cell r="G127" t="str">
            <v xml:space="preserve">Архангельск, САФУ им. М.В. Ломоносова </v>
          </cell>
          <cell r="H127" t="str">
            <v>Мингалева А.Г.</v>
          </cell>
          <cell r="I127">
            <v>1500</v>
          </cell>
        </row>
        <row r="128">
          <cell r="B128">
            <v>284</v>
          </cell>
          <cell r="C128" t="str">
            <v>Лукша Владислав</v>
          </cell>
          <cell r="D128" t="str">
            <v>14.01.1996</v>
          </cell>
          <cell r="E128" t="str">
            <v>1р</v>
          </cell>
          <cell r="F128" t="str">
            <v>Архангельская область</v>
          </cell>
          <cell r="G128" t="str">
            <v xml:space="preserve">Архангельск, САФУ им. М.В. Ломоносова </v>
          </cell>
          <cell r="H128" t="str">
            <v>Чернов А.В.</v>
          </cell>
          <cell r="I128" t="str">
            <v>3000с/п</v>
          </cell>
        </row>
        <row r="129">
          <cell r="B129">
            <v>76</v>
          </cell>
          <cell r="C129" t="str">
            <v>Панченко Глеб</v>
          </cell>
          <cell r="D129" t="str">
            <v>22.11.1998</v>
          </cell>
          <cell r="E129" t="str">
            <v>1р</v>
          </cell>
          <cell r="F129" t="str">
            <v>Пермский край</v>
          </cell>
          <cell r="G129" t="str">
            <v>Пермь, ПНИПУ с/к "Политехник"</v>
          </cell>
          <cell r="H129" t="str">
            <v>Гладков В.П.</v>
          </cell>
          <cell r="I129">
            <v>100</v>
          </cell>
        </row>
        <row r="130">
          <cell r="B130">
            <v>75</v>
          </cell>
          <cell r="C130" t="str">
            <v>Щербаков Евгений</v>
          </cell>
          <cell r="D130" t="str">
            <v>30.04.1999</v>
          </cell>
          <cell r="E130" t="str">
            <v>1р</v>
          </cell>
          <cell r="F130" t="str">
            <v>Пермский край</v>
          </cell>
          <cell r="G130" t="str">
            <v>Пермь, ПНИПУ с/к "Политехник"</v>
          </cell>
          <cell r="H130" t="str">
            <v>Гладков В.П.</v>
          </cell>
          <cell r="I130">
            <v>100</v>
          </cell>
        </row>
        <row r="131">
          <cell r="B131">
            <v>71</v>
          </cell>
          <cell r="C131" t="str">
            <v>Булгаков Артем</v>
          </cell>
          <cell r="D131" t="str">
            <v>12.09.1995</v>
          </cell>
          <cell r="E131" t="str">
            <v>КМС</v>
          </cell>
          <cell r="F131" t="str">
            <v>Пермский край</v>
          </cell>
          <cell r="G131" t="str">
            <v>Пермь, ПНИПУ с/к "Политехник"</v>
          </cell>
          <cell r="H131" t="str">
            <v>Гладков В.П.</v>
          </cell>
          <cell r="I131">
            <v>100</v>
          </cell>
        </row>
        <row r="132">
          <cell r="B132">
            <v>294</v>
          </cell>
          <cell r="C132" t="str">
            <v>Леванов Алексей</v>
          </cell>
          <cell r="D132" t="str">
            <v>25.03.1997</v>
          </cell>
          <cell r="E132" t="str">
            <v>КМС</v>
          </cell>
          <cell r="F132" t="str">
            <v>Пермский край</v>
          </cell>
          <cell r="G132" t="str">
            <v>Пермь, ПНИПУ с/к "Политехник"</v>
          </cell>
          <cell r="H132" t="str">
            <v>Гладков В.П.</v>
          </cell>
          <cell r="I132" t="str">
            <v>длина</v>
          </cell>
        </row>
        <row r="133">
          <cell r="B133">
            <v>258</v>
          </cell>
          <cell r="C133" t="str">
            <v>Дятлов Кирилл</v>
          </cell>
          <cell r="D133" t="str">
            <v>25.07.1997</v>
          </cell>
          <cell r="E133" t="str">
            <v>КМС</v>
          </cell>
          <cell r="F133" t="str">
            <v>Республика Татарстан</v>
          </cell>
          <cell r="G133" t="str">
            <v>Казань, ФГБОУ ВО ПГАФКСиТ</v>
          </cell>
          <cell r="H133" t="str">
            <v>Павлов И.Л.</v>
          </cell>
          <cell r="I133" t="str">
            <v>3000с/п</v>
          </cell>
        </row>
        <row r="134">
          <cell r="B134">
            <v>259</v>
          </cell>
          <cell r="C134" t="str">
            <v>Садиков Нияз</v>
          </cell>
          <cell r="D134" t="str">
            <v>31.01.1997</v>
          </cell>
          <cell r="E134" t="str">
            <v>КМС</v>
          </cell>
          <cell r="F134" t="str">
            <v>Республика Татарстан</v>
          </cell>
          <cell r="G134" t="str">
            <v>Казань, ФГБОУ ВО ПГАФКСиТ</v>
          </cell>
          <cell r="H134" t="str">
            <v>Фахриев М.М., Павлов И.Л.</v>
          </cell>
          <cell r="I134">
            <v>1500</v>
          </cell>
        </row>
        <row r="135">
          <cell r="B135">
            <v>263</v>
          </cell>
          <cell r="C135" t="str">
            <v>Ермаков Евгений</v>
          </cell>
          <cell r="D135" t="str">
            <v>18.03.2001</v>
          </cell>
          <cell r="E135" t="str">
            <v>МС</v>
          </cell>
          <cell r="F135" t="str">
            <v>Республика Татарстан</v>
          </cell>
          <cell r="G135" t="str">
            <v>Казань, ФГБОУ ВО ПГАФКСиТ</v>
          </cell>
          <cell r="H135" t="str">
            <v>Горошанский Г.В.</v>
          </cell>
          <cell r="I135" t="str">
            <v>высота</v>
          </cell>
        </row>
        <row r="136">
          <cell r="B136">
            <v>264</v>
          </cell>
          <cell r="C136" t="str">
            <v>Газизов Альберт</v>
          </cell>
          <cell r="D136" t="str">
            <v>13.04.1998</v>
          </cell>
          <cell r="E136" t="str">
            <v>КМС</v>
          </cell>
          <cell r="F136" t="str">
            <v>Республика Татарстан</v>
          </cell>
          <cell r="G136" t="str">
            <v>Казань, ФГБОУ ВО ПГАФКСиТ</v>
          </cell>
          <cell r="H136" t="str">
            <v>Мостяков Д.В.</v>
          </cell>
          <cell r="I136">
            <v>400</v>
          </cell>
        </row>
        <row r="137">
          <cell r="B137">
            <v>58</v>
          </cell>
          <cell r="C137" t="str">
            <v>Сатонин Вчеслав</v>
          </cell>
          <cell r="D137" t="str">
            <v>13.09.2000</v>
          </cell>
          <cell r="E137" t="str">
            <v>КМС</v>
          </cell>
          <cell r="F137" t="str">
            <v>Республика Татарстан</v>
          </cell>
          <cell r="G137" t="str">
            <v>Казань, ФГБОУ ВО ПГАФКСиТ</v>
          </cell>
          <cell r="H137" t="str">
            <v>Мостяков Д.В.</v>
          </cell>
          <cell r="I137">
            <v>100</v>
          </cell>
        </row>
        <row r="138">
          <cell r="B138">
            <v>57</v>
          </cell>
          <cell r="C138" t="str">
            <v>Пивоваров Даниил</v>
          </cell>
          <cell r="D138" t="str">
            <v>13.04.1999</v>
          </cell>
          <cell r="E138" t="str">
            <v>КМС</v>
          </cell>
          <cell r="F138" t="str">
            <v>Республика Татарстан</v>
          </cell>
          <cell r="G138" t="str">
            <v>Казань, ФГБОУ ВО ПГАФКСиТ</v>
          </cell>
          <cell r="H138" t="str">
            <v>Захарчук Д.Г.</v>
          </cell>
          <cell r="I138">
            <v>100</v>
          </cell>
        </row>
        <row r="139">
          <cell r="B139">
            <v>262</v>
          </cell>
          <cell r="C139" t="str">
            <v>Хамидуллин Булат</v>
          </cell>
          <cell r="D139" t="str">
            <v>28.04.1997</v>
          </cell>
          <cell r="E139" t="str">
            <v>КМС</v>
          </cell>
          <cell r="F139" t="str">
            <v>Республика Татарстан</v>
          </cell>
          <cell r="G139" t="str">
            <v>Казань, ФГБОУ ВО ПГАФКСиТ</v>
          </cell>
          <cell r="H139" t="str">
            <v>Попов Н.Е.</v>
          </cell>
          <cell r="I139" t="str">
            <v>диск</v>
          </cell>
        </row>
        <row r="140">
          <cell r="B140">
            <v>257</v>
          </cell>
          <cell r="C140" t="str">
            <v>Арасланов Артем</v>
          </cell>
          <cell r="D140" t="str">
            <v>25.07.1994</v>
          </cell>
          <cell r="E140" t="str">
            <v>МС</v>
          </cell>
          <cell r="F140" t="str">
            <v>Республика Татарстан</v>
          </cell>
          <cell r="G140" t="str">
            <v>Казань, ФГБОУ ВО ПГАФКСиТ, ВятСДЮШОР, ЦСКА</v>
          </cell>
          <cell r="H140" t="str">
            <v>Бородовицын С.Н., Сырцев В.В., Вдовин М.В.</v>
          </cell>
          <cell r="I140">
            <v>400</v>
          </cell>
        </row>
        <row r="141">
          <cell r="B141">
            <v>260</v>
          </cell>
          <cell r="C141" t="str">
            <v>Егоров Геннадий</v>
          </cell>
          <cell r="D141" t="str">
            <v>16.04.1997</v>
          </cell>
          <cell r="E141" t="str">
            <v>МС</v>
          </cell>
          <cell r="F141" t="str">
            <v>Республика Татарстан</v>
          </cell>
          <cell r="G141" t="str">
            <v>Казань, ФГБОУ ВО ПГАФКСиТ</v>
          </cell>
          <cell r="H141" t="str">
            <v>Павлов В.Л.</v>
          </cell>
          <cell r="I141" t="str">
            <v>3000с/п</v>
          </cell>
        </row>
        <row r="142">
          <cell r="B142">
            <v>261</v>
          </cell>
          <cell r="C142" t="str">
            <v>Тингаев Антон</v>
          </cell>
          <cell r="D142" t="str">
            <v>02.04.1996</v>
          </cell>
          <cell r="E142" t="str">
            <v>МС</v>
          </cell>
          <cell r="F142" t="str">
            <v>Республика Татарстан</v>
          </cell>
          <cell r="G142" t="str">
            <v>Казань, ФГБОУ ВО ПГАФКСиТ</v>
          </cell>
          <cell r="H142" t="str">
            <v>Матрин Н.А., Байгулова С.Г.</v>
          </cell>
          <cell r="I142">
            <v>1500</v>
          </cell>
        </row>
        <row r="143">
          <cell r="B143">
            <v>315</v>
          </cell>
          <cell r="C143" t="str">
            <v>Волгин Михаил</v>
          </cell>
          <cell r="D143" t="str">
            <v>07.05.2001</v>
          </cell>
          <cell r="E143" t="str">
            <v>КМС</v>
          </cell>
          <cell r="F143" t="str">
            <v>Москва</v>
          </cell>
          <cell r="G143" t="str">
            <v>Москва, МГУ им. М.В. Ломоносова</v>
          </cell>
          <cell r="H143" t="str">
            <v>Фетисов А.И.</v>
          </cell>
          <cell r="I143" t="str">
            <v>длина</v>
          </cell>
        </row>
        <row r="144">
          <cell r="B144">
            <v>311</v>
          </cell>
          <cell r="C144" t="str">
            <v>Чернов Дмитрий</v>
          </cell>
          <cell r="D144" t="str">
            <v>19.01.1995</v>
          </cell>
          <cell r="E144" t="str">
            <v>1р</v>
          </cell>
          <cell r="F144" t="str">
            <v>Самарская область</v>
          </cell>
          <cell r="G144" t="str">
            <v>Самара, СГЭУ</v>
          </cell>
          <cell r="H144" t="str">
            <v>Полубаяров О.Ю.</v>
          </cell>
          <cell r="I144" t="str">
            <v>тройной</v>
          </cell>
        </row>
        <row r="145">
          <cell r="B145">
            <v>312</v>
          </cell>
          <cell r="C145" t="str">
            <v>Шамсуваров Инсаф</v>
          </cell>
          <cell r="D145" t="str">
            <v>09.01.1997</v>
          </cell>
          <cell r="E145" t="str">
            <v>1р</v>
          </cell>
          <cell r="F145" t="str">
            <v>Самарская область</v>
          </cell>
          <cell r="G145" t="str">
            <v>Самара, СГЭУ</v>
          </cell>
          <cell r="H145" t="str">
            <v>Смирнова У.В.</v>
          </cell>
          <cell r="I145">
            <v>400</v>
          </cell>
        </row>
        <row r="146">
          <cell r="B146">
            <v>306</v>
          </cell>
          <cell r="C146" t="str">
            <v>Шабельников Виталий</v>
          </cell>
          <cell r="D146" t="str">
            <v>04.05.1996</v>
          </cell>
          <cell r="E146" t="str">
            <v>КМС</v>
          </cell>
          <cell r="F146" t="str">
            <v>Белгородская область</v>
          </cell>
          <cell r="G146" t="str">
            <v>Белгород, НИУ "БелГУ"</v>
          </cell>
          <cell r="H146" t="str">
            <v>Шабельников В., Горлов А.Н.</v>
          </cell>
          <cell r="I146" t="str">
            <v>высота</v>
          </cell>
        </row>
        <row r="147">
          <cell r="B147">
            <v>87</v>
          </cell>
          <cell r="C147" t="str">
            <v>Женчевский Дмитрий</v>
          </cell>
          <cell r="D147" t="str">
            <v>07.09.1998</v>
          </cell>
          <cell r="E147" t="str">
            <v>2р</v>
          </cell>
          <cell r="F147" t="str">
            <v>Смоленская область</v>
          </cell>
          <cell r="G147" t="str">
            <v>Смоленск, Смоленская ГСХА</v>
          </cell>
          <cell r="H147" t="str">
            <v>Войцеховский М.В.</v>
          </cell>
          <cell r="I147">
            <v>100</v>
          </cell>
        </row>
        <row r="148">
          <cell r="B148">
            <v>89</v>
          </cell>
          <cell r="C148" t="str">
            <v>Исаев Максим</v>
          </cell>
          <cell r="D148" t="str">
            <v>10.07.1997</v>
          </cell>
          <cell r="E148" t="str">
            <v>МС</v>
          </cell>
          <cell r="F148" t="str">
            <v>Челябинская область</v>
          </cell>
          <cell r="G148" t="str">
            <v>Челябинск, УралГУФК</v>
          </cell>
          <cell r="H148" t="str">
            <v>Пугач С.В.</v>
          </cell>
          <cell r="I148" t="str">
            <v>110с/б</v>
          </cell>
        </row>
        <row r="149">
          <cell r="B149">
            <v>318</v>
          </cell>
          <cell r="C149" t="str">
            <v>Губин Евгений</v>
          </cell>
          <cell r="D149" t="str">
            <v>02.07.1997</v>
          </cell>
          <cell r="E149" t="str">
            <v>КМС</v>
          </cell>
          <cell r="F149" t="str">
            <v>Челябинская область</v>
          </cell>
          <cell r="G149" t="str">
            <v>Челябинск, УралГУФК</v>
          </cell>
          <cell r="H149" t="str">
            <v>Шемигон О.С, Пугач С.В.</v>
          </cell>
          <cell r="I149" t="str">
            <v>длина</v>
          </cell>
        </row>
        <row r="150">
          <cell r="B150">
            <v>319</v>
          </cell>
          <cell r="C150" t="str">
            <v>Холмогоров Константин</v>
          </cell>
          <cell r="D150" t="str">
            <v>07.02.1996</v>
          </cell>
          <cell r="E150" t="str">
            <v>МСМК</v>
          </cell>
          <cell r="F150" t="str">
            <v>Челябинская область</v>
          </cell>
          <cell r="G150" t="str">
            <v>Челябинск, УралГУФК</v>
          </cell>
          <cell r="H150" t="str">
            <v xml:space="preserve">Суворов Г.Н. </v>
          </cell>
          <cell r="I150">
            <v>800</v>
          </cell>
        </row>
        <row r="151">
          <cell r="B151">
            <v>320</v>
          </cell>
          <cell r="C151" t="str">
            <v>Тиряков Максим</v>
          </cell>
          <cell r="D151" t="str">
            <v>12.10.2000</v>
          </cell>
          <cell r="E151" t="str">
            <v>КМС</v>
          </cell>
          <cell r="F151" t="str">
            <v>Челябинская область</v>
          </cell>
          <cell r="G151" t="str">
            <v>Челябинск, УралГУФК</v>
          </cell>
          <cell r="H151" t="str">
            <v>Митюхов Д.М.</v>
          </cell>
          <cell r="I151">
            <v>400</v>
          </cell>
        </row>
        <row r="152">
          <cell r="B152">
            <v>322</v>
          </cell>
          <cell r="C152" t="str">
            <v>Щуровский Андрей</v>
          </cell>
          <cell r="D152" t="str">
            <v>08.06.1995</v>
          </cell>
          <cell r="E152" t="str">
            <v>МС</v>
          </cell>
          <cell r="F152" t="str">
            <v>Челябинская область</v>
          </cell>
          <cell r="G152" t="str">
            <v>Челябинск, УралГУФК</v>
          </cell>
          <cell r="H152" t="str">
            <v>Парамонова И.П.</v>
          </cell>
          <cell r="I152" t="str">
            <v>диск</v>
          </cell>
        </row>
        <row r="153">
          <cell r="B153">
            <v>324</v>
          </cell>
          <cell r="C153" t="str">
            <v>Ишимов Олег</v>
          </cell>
          <cell r="D153" t="str">
            <v>18.01.1999</v>
          </cell>
          <cell r="E153" t="str">
            <v>МС</v>
          </cell>
          <cell r="F153" t="str">
            <v>Челябинская область</v>
          </cell>
          <cell r="G153" t="str">
            <v>Челябинск, УралГУФК</v>
          </cell>
          <cell r="H153" t="str">
            <v>Одер О.В.</v>
          </cell>
          <cell r="I153" t="str">
            <v>с/х</v>
          </cell>
        </row>
        <row r="154">
          <cell r="B154">
            <v>326</v>
          </cell>
          <cell r="C154" t="str">
            <v>Меньщиков Антон</v>
          </cell>
          <cell r="D154" t="str">
            <v>13.09.1997</v>
          </cell>
          <cell r="E154" t="str">
            <v>1р</v>
          </cell>
          <cell r="F154" t="str">
            <v>Челябинская область</v>
          </cell>
          <cell r="G154" t="str">
            <v>Челябинск, УралГУФК</v>
          </cell>
          <cell r="H154" t="str">
            <v>Митюхов Д.М.</v>
          </cell>
          <cell r="I154" t="str">
            <v>3000с/п</v>
          </cell>
        </row>
        <row r="155">
          <cell r="B155">
            <v>325</v>
          </cell>
          <cell r="C155" t="str">
            <v>Ишмаметьев Алексей</v>
          </cell>
          <cell r="D155" t="str">
            <v>21.07.2000</v>
          </cell>
          <cell r="E155" t="str">
            <v>МС</v>
          </cell>
          <cell r="F155" t="str">
            <v>Челябинская область</v>
          </cell>
          <cell r="G155" t="str">
            <v>Челябинск, УралГУФК</v>
          </cell>
          <cell r="H155" t="str">
            <v>Одер О.В.</v>
          </cell>
          <cell r="I155" t="str">
            <v>с/х</v>
          </cell>
        </row>
        <row r="156">
          <cell r="B156">
            <v>329</v>
          </cell>
          <cell r="C156" t="str">
            <v>Никитин Артемий</v>
          </cell>
          <cell r="D156" t="str">
            <v>26.07.1999</v>
          </cell>
          <cell r="E156" t="str">
            <v>КМС</v>
          </cell>
          <cell r="F156" t="str">
            <v>Челябинская область</v>
          </cell>
          <cell r="G156" t="str">
            <v>Челябинск, УралГУФК</v>
          </cell>
          <cell r="H156" t="str">
            <v>Андреев А.А., Рыжкова Т.В.</v>
          </cell>
          <cell r="I156">
            <v>1500</v>
          </cell>
        </row>
        <row r="157">
          <cell r="B157">
            <v>92</v>
          </cell>
          <cell r="C157" t="str">
            <v>Соловьев Иван</v>
          </cell>
          <cell r="D157" t="str">
            <v>04.05.1997</v>
          </cell>
          <cell r="E157" t="str">
            <v>КМС</v>
          </cell>
          <cell r="F157" t="str">
            <v>Челябинская область</v>
          </cell>
          <cell r="G157" t="str">
            <v>Челябинск, УралГУФК</v>
          </cell>
          <cell r="H157" t="str">
            <v>Береглазов В.Н.</v>
          </cell>
          <cell r="I157" t="str">
            <v>длина</v>
          </cell>
        </row>
        <row r="158">
          <cell r="B158">
            <v>332</v>
          </cell>
          <cell r="C158" t="str">
            <v>Белишко Владимир</v>
          </cell>
          <cell r="D158" t="str">
            <v>06.08.1998</v>
          </cell>
          <cell r="E158" t="str">
            <v>КМС</v>
          </cell>
          <cell r="F158" t="str">
            <v>Челябинская область</v>
          </cell>
          <cell r="G158" t="str">
            <v>Челябинск, УралГУФК</v>
          </cell>
          <cell r="H158" t="str">
            <v>Пугач С.В.</v>
          </cell>
          <cell r="I158" t="str">
            <v>высота</v>
          </cell>
        </row>
        <row r="159">
          <cell r="B159">
            <v>333</v>
          </cell>
          <cell r="C159" t="str">
            <v>Черноталов Александр</v>
          </cell>
          <cell r="D159" t="str">
            <v>31.05.1997</v>
          </cell>
          <cell r="E159" t="str">
            <v>КМС</v>
          </cell>
          <cell r="F159" t="str">
            <v>Калининградская область</v>
          </cell>
          <cell r="G159" t="str">
            <v>Калининград, БФУ им. И. Канта</v>
          </cell>
          <cell r="H159" t="str">
            <v>Балашов С.Г.</v>
          </cell>
          <cell r="I159" t="str">
            <v>длина</v>
          </cell>
        </row>
        <row r="160">
          <cell r="B160">
            <v>337</v>
          </cell>
          <cell r="C160" t="str">
            <v>Перевозчиков Иван</v>
          </cell>
          <cell r="D160" t="str">
            <v>21.05.1998</v>
          </cell>
          <cell r="E160" t="str">
            <v>1р</v>
          </cell>
          <cell r="F160" t="str">
            <v>Удмуртская Республика</v>
          </cell>
          <cell r="G160" t="str">
            <v>Ижевск, ИжГТУ им. М.Т. Калашникова</v>
          </cell>
          <cell r="H160" t="str">
            <v>Сердцева А.Б.</v>
          </cell>
          <cell r="I160">
            <v>400</v>
          </cell>
        </row>
        <row r="161">
          <cell r="B161">
            <v>336</v>
          </cell>
          <cell r="C161" t="str">
            <v>Широбоков Никита</v>
          </cell>
          <cell r="D161" t="str">
            <v>27.08.1998</v>
          </cell>
          <cell r="E161" t="str">
            <v>КМС</v>
          </cell>
          <cell r="F161" t="str">
            <v>Удмуртская Республика</v>
          </cell>
          <cell r="G161" t="str">
            <v>Ижевск, ИжГТУ им. М.Т. Калашникова</v>
          </cell>
          <cell r="H161" t="str">
            <v>Сердцева А.Б.</v>
          </cell>
        </row>
        <row r="162">
          <cell r="B162">
            <v>340</v>
          </cell>
          <cell r="C162" t="str">
            <v>Гедаев Олег</v>
          </cell>
          <cell r="D162" t="str">
            <v>01.09.1998</v>
          </cell>
          <cell r="E162" t="str">
            <v>КМС</v>
          </cell>
          <cell r="F162" t="str">
            <v>Пензенская область</v>
          </cell>
          <cell r="G162" t="str">
            <v>Пенза, ПензГУ</v>
          </cell>
          <cell r="H162" t="str">
            <v>Кузнецов В.Б., Вдовин М.В., Полоницкий А.Е.</v>
          </cell>
          <cell r="I162">
            <v>400</v>
          </cell>
        </row>
        <row r="163">
          <cell r="B163">
            <v>343</v>
          </cell>
          <cell r="C163" t="str">
            <v>Качанов Максим</v>
          </cell>
          <cell r="D163" t="str">
            <v>18.06.1997</v>
          </cell>
          <cell r="E163" t="str">
            <v>КМС</v>
          </cell>
          <cell r="F163" t="str">
            <v>Пензенская область</v>
          </cell>
          <cell r="G163" t="str">
            <v>Пенза, ПензГУ</v>
          </cell>
          <cell r="H163" t="str">
            <v>Васильев С.</v>
          </cell>
          <cell r="I163" t="str">
            <v>диск</v>
          </cell>
        </row>
        <row r="164">
          <cell r="B164">
            <v>346</v>
          </cell>
          <cell r="C164" t="str">
            <v>Царапкин Максим</v>
          </cell>
          <cell r="D164" t="str">
            <v>15.04.1998</v>
          </cell>
          <cell r="E164" t="str">
            <v>КМС</v>
          </cell>
          <cell r="F164" t="str">
            <v>Пензенская область</v>
          </cell>
          <cell r="G164" t="str">
            <v>Пенза, ПензГУ</v>
          </cell>
          <cell r="H164" t="str">
            <v>Кузнецов В.Б., Плескач-Стыркина С.П.</v>
          </cell>
          <cell r="I164">
            <v>1500</v>
          </cell>
        </row>
        <row r="165">
          <cell r="B165">
            <v>99</v>
          </cell>
          <cell r="C165" t="str">
            <v>Фролов Павел</v>
          </cell>
          <cell r="D165" t="str">
            <v>30.05.1999</v>
          </cell>
          <cell r="E165" t="str">
            <v>КМС</v>
          </cell>
          <cell r="F165" t="str">
            <v>Пензенская область</v>
          </cell>
          <cell r="G165" t="str">
            <v>Пенза, ПензГУ</v>
          </cell>
          <cell r="H165" t="str">
            <v>Кораблев В.В.</v>
          </cell>
          <cell r="I165">
            <v>100</v>
          </cell>
        </row>
        <row r="166">
          <cell r="B166">
            <v>100</v>
          </cell>
          <cell r="C166" t="str">
            <v>Паршин Владислав</v>
          </cell>
          <cell r="D166" t="str">
            <v>26.09.1998</v>
          </cell>
          <cell r="E166" t="str">
            <v>КМС</v>
          </cell>
          <cell r="F166" t="str">
            <v>Пензенская область</v>
          </cell>
          <cell r="G166" t="str">
            <v>Пенза, ПензГУ</v>
          </cell>
          <cell r="H166" t="str">
            <v>Зинуков А.В.</v>
          </cell>
          <cell r="I166">
            <v>100</v>
          </cell>
        </row>
        <row r="167">
          <cell r="B167">
            <v>352</v>
          </cell>
          <cell r="C167" t="str">
            <v>Ежов Иван</v>
          </cell>
          <cell r="D167" t="str">
            <v>01.06.1999</v>
          </cell>
          <cell r="E167" t="str">
            <v>КМС</v>
          </cell>
          <cell r="F167" t="str">
            <v>Пензенская область</v>
          </cell>
          <cell r="G167" t="str">
            <v>Пенза, ПензГУ</v>
          </cell>
          <cell r="H167" t="str">
            <v>Новокшанов Б.В., Каташовы С.Н., С.Д.</v>
          </cell>
          <cell r="I167">
            <v>100</v>
          </cell>
        </row>
        <row r="168">
          <cell r="B168">
            <v>349</v>
          </cell>
          <cell r="C168" t="str">
            <v>Зюзин Дмитрий</v>
          </cell>
          <cell r="D168" t="str">
            <v>07.09.200</v>
          </cell>
          <cell r="E168" t="str">
            <v>КМС</v>
          </cell>
          <cell r="F168" t="str">
            <v>Пензенская область</v>
          </cell>
          <cell r="G168" t="str">
            <v>Пенза, ПензГУ</v>
          </cell>
          <cell r="H168" t="str">
            <v>Воеводины А.Н., Ю.С.</v>
          </cell>
          <cell r="I168" t="str">
            <v>3000с/п</v>
          </cell>
        </row>
        <row r="169">
          <cell r="B169">
            <v>354</v>
          </cell>
          <cell r="C169" t="str">
            <v>Бастылов Кирилл</v>
          </cell>
          <cell r="D169" t="str">
            <v>10.10.1998</v>
          </cell>
          <cell r="E169" t="str">
            <v>КМС</v>
          </cell>
          <cell r="F169" t="str">
            <v>Пензенская область</v>
          </cell>
          <cell r="G169" t="str">
            <v>Пенза, ПензГУ</v>
          </cell>
          <cell r="H169" t="str">
            <v>Красновы Р.П., К.И.</v>
          </cell>
          <cell r="I169">
            <v>400</v>
          </cell>
        </row>
        <row r="170">
          <cell r="B170">
            <v>350</v>
          </cell>
          <cell r="C170" t="str">
            <v>Мельников Георгий</v>
          </cell>
          <cell r="D170" t="str">
            <v>17.12.1996</v>
          </cell>
          <cell r="E170" t="str">
            <v>КМС</v>
          </cell>
          <cell r="F170" t="str">
            <v>Пензенская область</v>
          </cell>
          <cell r="G170" t="str">
            <v>Пенза, ПензГУ</v>
          </cell>
          <cell r="H170" t="str">
            <v>Новокшанов Б.В.,Болтов Л.В.</v>
          </cell>
          <cell r="I170">
            <v>100</v>
          </cell>
        </row>
        <row r="171">
          <cell r="B171">
            <v>357</v>
          </cell>
          <cell r="C171" t="str">
            <v>Евсеенков Никита</v>
          </cell>
          <cell r="D171" t="str">
            <v>01.03.1995</v>
          </cell>
          <cell r="E171" t="str">
            <v>МС</v>
          </cell>
          <cell r="F171" t="str">
            <v>Пензенская область</v>
          </cell>
          <cell r="G171" t="str">
            <v>Пенза, ПензГУ</v>
          </cell>
          <cell r="H171" t="str">
            <v>Вдовин М.В.</v>
          </cell>
          <cell r="I171" t="str">
            <v>400с/б</v>
          </cell>
        </row>
      </sheetData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8"/>
  <sheetViews>
    <sheetView workbookViewId="0">
      <selection activeCell="E12" sqref="E12"/>
    </sheetView>
  </sheetViews>
  <sheetFormatPr defaultRowHeight="14.4" x14ac:dyDescent="0.3"/>
  <cols>
    <col min="1" max="1" width="5.44140625" customWidth="1"/>
    <col min="2" max="2" width="7.33203125" customWidth="1"/>
    <col min="3" max="3" width="24.109375" customWidth="1"/>
    <col min="4" max="4" width="10.88671875" style="43" customWidth="1"/>
    <col min="5" max="5" width="7.44140625" style="43" customWidth="1"/>
    <col min="6" max="6" width="23" customWidth="1"/>
    <col min="7" max="7" width="32.6640625" customWidth="1"/>
    <col min="8" max="8" width="7.33203125" style="44" customWidth="1"/>
    <col min="9" max="9" width="6.44140625" style="44" customWidth="1"/>
    <col min="10" max="10" width="7.5546875" customWidth="1"/>
    <col min="11" max="11" width="6.5546875" customWidth="1"/>
    <col min="12" max="12" width="5.6640625" customWidth="1"/>
    <col min="13" max="13" width="23.6640625" customWidth="1"/>
  </cols>
  <sheetData>
    <row r="1" spans="1:13" ht="20.399999999999999" x14ac:dyDescent="0.35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258"/>
      <c r="M1" s="258"/>
    </row>
    <row r="2" spans="1:13" ht="20.399999999999999" x14ac:dyDescent="0.35">
      <c r="A2" s="259" t="s">
        <v>1</v>
      </c>
      <c r="B2" s="259"/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</row>
    <row r="3" spans="1:13" ht="20.399999999999999" x14ac:dyDescent="0.35">
      <c r="A3" s="172"/>
      <c r="B3" s="172"/>
      <c r="C3" s="172"/>
      <c r="D3" s="172"/>
      <c r="E3" s="172"/>
      <c r="F3" s="172"/>
      <c r="G3" s="172"/>
      <c r="H3" s="172"/>
      <c r="I3" s="172"/>
      <c r="J3" s="172"/>
      <c r="K3" s="172"/>
      <c r="L3" s="172"/>
      <c r="M3" s="1" t="s">
        <v>79</v>
      </c>
    </row>
    <row r="4" spans="1:13" ht="17.399999999999999" x14ac:dyDescent="0.3">
      <c r="A4" s="173"/>
      <c r="B4" s="2"/>
      <c r="C4" s="2"/>
      <c r="D4" s="3"/>
      <c r="E4"/>
      <c r="F4" s="174"/>
      <c r="G4" s="174"/>
      <c r="H4" s="174"/>
      <c r="I4" s="174"/>
      <c r="J4" s="174"/>
      <c r="K4" s="174"/>
      <c r="L4" s="260" t="s">
        <v>80</v>
      </c>
      <c r="M4" s="260"/>
    </row>
    <row r="5" spans="1:13" ht="15.6" x14ac:dyDescent="0.3">
      <c r="A5" s="173"/>
      <c r="B5" s="2"/>
      <c r="C5" s="2"/>
      <c r="D5" s="3"/>
      <c r="E5"/>
      <c r="F5" s="261"/>
      <c r="G5" s="261"/>
      <c r="H5" s="4"/>
      <c r="I5" s="4"/>
      <c r="M5" s="5" t="s">
        <v>81</v>
      </c>
    </row>
    <row r="6" spans="1:13" ht="20.399999999999999" x14ac:dyDescent="0.35">
      <c r="A6" s="175"/>
      <c r="D6" s="6" t="s">
        <v>82</v>
      </c>
      <c r="E6" s="7">
        <v>0.47569444444444442</v>
      </c>
      <c r="F6" s="8" t="s">
        <v>17</v>
      </c>
      <c r="G6" s="175"/>
      <c r="H6" s="175"/>
      <c r="I6" s="175"/>
      <c r="J6" s="259" t="s">
        <v>3</v>
      </c>
      <c r="K6" s="259"/>
      <c r="L6" s="259"/>
      <c r="M6" s="259"/>
    </row>
    <row r="7" spans="1:13" ht="18" x14ac:dyDescent="0.35">
      <c r="A7" s="173"/>
      <c r="B7" s="176"/>
      <c r="C7" s="2"/>
      <c r="D7" s="6" t="s">
        <v>82</v>
      </c>
      <c r="E7" s="7">
        <v>0.70486111111111116</v>
      </c>
      <c r="F7" s="8" t="s">
        <v>83</v>
      </c>
      <c r="G7" s="173"/>
      <c r="H7" s="177"/>
      <c r="I7" s="177"/>
      <c r="J7" s="9"/>
    </row>
    <row r="8" spans="1:13" ht="18" x14ac:dyDescent="0.35">
      <c r="A8" s="173"/>
      <c r="B8" s="176"/>
      <c r="C8" s="2"/>
      <c r="D8" s="6" t="s">
        <v>82</v>
      </c>
      <c r="E8" s="7">
        <v>0.79513888888888884</v>
      </c>
      <c r="F8" s="8" t="s">
        <v>18</v>
      </c>
      <c r="G8" s="173"/>
      <c r="H8" s="177"/>
      <c r="I8" s="177"/>
      <c r="J8" s="9"/>
    </row>
    <row r="9" spans="1:13" ht="15.6" x14ac:dyDescent="0.3">
      <c r="A9" s="173"/>
      <c r="B9" s="178"/>
      <c r="C9" s="179" t="s">
        <v>5</v>
      </c>
      <c r="D9" s="180" t="s">
        <v>64</v>
      </c>
      <c r="E9" s="181"/>
      <c r="F9" s="173"/>
      <c r="G9" s="173"/>
      <c r="H9" s="10"/>
      <c r="I9" s="10"/>
      <c r="J9" s="9"/>
    </row>
    <row r="10" spans="1:13" ht="15" customHeight="1" x14ac:dyDescent="0.3">
      <c r="A10" s="262" t="s">
        <v>6</v>
      </c>
      <c r="B10" s="262" t="s">
        <v>7</v>
      </c>
      <c r="C10" s="262" t="s">
        <v>8</v>
      </c>
      <c r="D10" s="264" t="s">
        <v>9</v>
      </c>
      <c r="E10" s="264" t="s">
        <v>10</v>
      </c>
      <c r="F10" s="264" t="s">
        <v>11</v>
      </c>
      <c r="G10" s="264" t="s">
        <v>12</v>
      </c>
      <c r="H10" s="265" t="s">
        <v>13</v>
      </c>
      <c r="I10" s="265"/>
      <c r="J10" s="266"/>
      <c r="K10" s="262" t="s">
        <v>14</v>
      </c>
      <c r="L10" s="264" t="s">
        <v>15</v>
      </c>
      <c r="M10" s="256" t="s">
        <v>16</v>
      </c>
    </row>
    <row r="11" spans="1:13" x14ac:dyDescent="0.3">
      <c r="A11" s="263"/>
      <c r="B11" s="263"/>
      <c r="C11" s="263"/>
      <c r="D11" s="263"/>
      <c r="E11" s="263"/>
      <c r="F11" s="263"/>
      <c r="G11" s="263"/>
      <c r="H11" s="11" t="s">
        <v>17</v>
      </c>
      <c r="I11" s="11" t="s">
        <v>83</v>
      </c>
      <c r="J11" s="11" t="s">
        <v>18</v>
      </c>
      <c r="K11" s="263"/>
      <c r="L11" s="263"/>
      <c r="M11" s="257"/>
    </row>
    <row r="12" spans="1:13" x14ac:dyDescent="0.3">
      <c r="A12" s="12">
        <v>1</v>
      </c>
      <c r="B12" s="45">
        <v>84</v>
      </c>
      <c r="C12" s="13" t="str">
        <f>IF(B12=0," ",VLOOKUP(B12,[1]Спортсмены!B$1:H$65536,2,FALSE))</f>
        <v>Усов Алексей</v>
      </c>
      <c r="D12" s="14" t="str">
        <f>IF(B12=0," ",VLOOKUP($B12,[1]Спортсмены!$B$1:$H$65536,3,FALSE))</f>
        <v>24.02.1998</v>
      </c>
      <c r="E12" s="15" t="str">
        <f>IF(B12=0," ",IF(VLOOKUP($B12,[1]Спортсмены!$B$1:$H$65536,4,FALSE)=0," ",VLOOKUP($B12,[1]Спортсмены!$B$1:$H$65536,4,FALSE)))</f>
        <v>МС</v>
      </c>
      <c r="F12" s="13" t="str">
        <f>IF(B12=0," ",VLOOKUP($B12,[1]Спортсмены!$B$1:$H$65536,5,FALSE))</f>
        <v>Москва</v>
      </c>
      <c r="G12" s="13" t="str">
        <f>IF(B12=0," ",VLOOKUP($B12,[1]Спортсмены!$B$1:$H$65536,6,FALSE))</f>
        <v>Москва, РГУФКСМиТ (ГЦОЛИФК)</v>
      </c>
      <c r="H12" s="25">
        <v>1.2650462962962965E-4</v>
      </c>
      <c r="I12" s="25">
        <v>1.2430555555555554E-4</v>
      </c>
      <c r="J12" s="25">
        <v>1.2210648148148147E-4</v>
      </c>
      <c r="K12" s="15" t="s">
        <v>84</v>
      </c>
      <c r="L12" s="15" t="s">
        <v>85</v>
      </c>
      <c r="M12" s="13" t="str">
        <f>IF(B12=0," ",VLOOKUP($B12,[1]Спортсмены!$B$1:$H$65536,7,FALSE))</f>
        <v>Баранов А.В.</v>
      </c>
    </row>
    <row r="13" spans="1:13" ht="15" x14ac:dyDescent="0.25">
      <c r="A13" s="12">
        <v>2</v>
      </c>
      <c r="B13" s="45">
        <v>57</v>
      </c>
      <c r="C13" s="13" t="str">
        <f>IF(B13=0," ",VLOOKUP(B13,[1]Спортсмены!B$1:H$65536,2,FALSE))</f>
        <v>Пивоваров Даниил</v>
      </c>
      <c r="D13" s="14" t="str">
        <f>IF(B13=0," ",VLOOKUP($B13,[1]Спортсмены!$B$1:$H$65536,3,FALSE))</f>
        <v>13.04.1999</v>
      </c>
      <c r="E13" s="15" t="str">
        <f>IF(B13=0," ",IF(VLOOKUP($B13,[1]Спортсмены!$B$1:$H$65536,4,FALSE)=0," ",VLOOKUP($B13,[1]Спортсмены!$B$1:$H$65536,4,FALSE)))</f>
        <v>КМС</v>
      </c>
      <c r="F13" s="13" t="str">
        <f>IF(B13=0," ",VLOOKUP($B13,[1]Спортсмены!$B$1:$H$65536,5,FALSE))</f>
        <v>Республика Татарстан</v>
      </c>
      <c r="G13" s="13" t="str">
        <f>IF(B13=0," ",VLOOKUP($B13,[1]Спортсмены!$B$1:$H$65536,6,FALSE))</f>
        <v>Казань, ФГБОУ ВО ПГАФКСиТ</v>
      </c>
      <c r="H13" s="17">
        <v>1.2418981481481482E-4</v>
      </c>
      <c r="I13" s="25">
        <v>1.2395833333333334E-4</v>
      </c>
      <c r="J13" s="25">
        <v>1.2430555555555554E-4</v>
      </c>
      <c r="K13" s="15" t="str">
        <f>IF(H13=0," ",IF(H13&lt;=[1]Разряды!$D$4,[1]Разряды!$D$3,IF(H13&lt;=[1]Разряды!$E$4,[1]Разряды!$E$3,IF(H13&lt;=[1]Разряды!$F$4,[1]Разряды!$F$3,IF(H13&lt;=[1]Разряды!$G$4,[1]Разряды!$G$3,IF(H13&lt;=[1]Разряды!$H$4,[1]Разряды!$H$3,IF(H13&lt;=[1]Разряды!$I$4,[1]Разряды!$I$3,IF(H13&lt;=[1]Разряды!$J$4,[1]Разряды!$J$3,"б/р"))))))))</f>
        <v>кмс</v>
      </c>
      <c r="L13" s="15" t="s">
        <v>86</v>
      </c>
      <c r="M13" s="13" t="str">
        <f>IF(B13=0," ",VLOOKUP($B13,[1]Спортсмены!$B$1:$H$65536,7,FALSE))</f>
        <v>Захарчук Д.Г.</v>
      </c>
    </row>
    <row r="14" spans="1:13" x14ac:dyDescent="0.3">
      <c r="A14" s="12">
        <v>3</v>
      </c>
      <c r="B14" s="45">
        <v>352</v>
      </c>
      <c r="C14" s="13" t="str">
        <f>IF(B14=0," ",VLOOKUP(B14,[1]Спортсмены!B$1:H$65536,2,FALSE))</f>
        <v>Ежов Иван</v>
      </c>
      <c r="D14" s="14" t="str">
        <f>IF(B14=0," ",VLOOKUP($B14,[1]Спортсмены!$B$1:$H$65536,3,FALSE))</f>
        <v>01.06.1999</v>
      </c>
      <c r="E14" s="15" t="str">
        <f>IF(B14=0," ",IF(VLOOKUP($B14,[1]Спортсмены!$B$1:$H$65536,4,FALSE)=0," ",VLOOKUP($B14,[1]Спортсмены!$B$1:$H$65536,4,FALSE)))</f>
        <v>КМС</v>
      </c>
      <c r="F14" s="13" t="str">
        <f>IF(B14=0," ",VLOOKUP($B14,[1]Спортсмены!$B$1:$H$65536,5,FALSE))</f>
        <v>Пензенская область</v>
      </c>
      <c r="G14" s="13" t="str">
        <f>IF(B14=0," ",VLOOKUP($B14,[1]Спортсмены!$B$1:$H$65536,6,FALSE))</f>
        <v>Пенза, ПензГУ</v>
      </c>
      <c r="H14" s="17">
        <v>1.2777777777777779E-4</v>
      </c>
      <c r="I14" s="25">
        <v>1.2407407407407408E-4</v>
      </c>
      <c r="J14" s="25">
        <v>1.2453703703703702E-4</v>
      </c>
      <c r="K14" s="15" t="s">
        <v>19</v>
      </c>
      <c r="L14" s="15" t="s">
        <v>87</v>
      </c>
      <c r="M14" s="151" t="str">
        <f>IF(B14=0," ",VLOOKUP($B14,[1]Спортсмены!$B$1:$H$65536,7,FALSE))</f>
        <v>Новокшанов Б.В., Каташовы С.Н., С.Д.</v>
      </c>
    </row>
    <row r="15" spans="1:13" ht="15" x14ac:dyDescent="0.25">
      <c r="A15" s="20">
        <v>4</v>
      </c>
      <c r="B15" s="45">
        <v>51</v>
      </c>
      <c r="C15" s="13" t="str">
        <f>IF(B15=0," ",VLOOKUP(B15,[1]Спортсмены!B$1:H$65536,2,FALSE))</f>
        <v>Шамарин Владислав</v>
      </c>
      <c r="D15" s="14" t="str">
        <f>IF(B15=0," ",VLOOKUP($B15,[1]Спортсмены!$B$1:$H$65536,3,FALSE))</f>
        <v>23.07.1998</v>
      </c>
      <c r="E15" s="15" t="str">
        <f>IF(B15=0," ",IF(VLOOKUP($B15,[1]Спортсмены!$B$1:$H$65536,4,FALSE)=0," ",VLOOKUP($B15,[1]Спортсмены!$B$1:$H$65536,4,FALSE)))</f>
        <v>КМС</v>
      </c>
      <c r="F15" s="13" t="str">
        <f>IF(B15=0," ",VLOOKUP($B15,[1]Спортсмены!$B$1:$H$65536,5,FALSE))</f>
        <v>Самарская область</v>
      </c>
      <c r="G15" s="13" t="str">
        <f>IF(B15=0," ",VLOOKUP($B15,[1]Спортсмены!$B$1:$H$65536,6,FALSE))</f>
        <v>Самара, СНИУ им. Ак. С.П. Королева</v>
      </c>
      <c r="H15" s="25">
        <v>1.2650462962962965E-4</v>
      </c>
      <c r="I15" s="25">
        <v>1.2546296296296296E-4</v>
      </c>
      <c r="J15" s="25">
        <v>1.2488425925925924E-4</v>
      </c>
      <c r="K15" s="15" t="str">
        <f>IF(H15=0," ",IF(H15&lt;=[1]Разряды!$D$4,[1]Разряды!$D$3,IF(H15&lt;=[1]Разряды!$E$4,[1]Разряды!$E$3,IF(H15&lt;=[1]Разряды!$F$4,[1]Разряды!$F$3,IF(H15&lt;=[1]Разряды!$G$4,[1]Разряды!$G$3,IF(H15&lt;=[1]Разряды!$H$4,[1]Разряды!$H$3,IF(H15&lt;=[1]Разряды!$I$4,[1]Разряды!$I$3,IF(H15&lt;=[1]Разряды!$J$4,[1]Разряды!$J$3,"б/р"))))))))</f>
        <v>кмс</v>
      </c>
      <c r="L15" s="15" t="s">
        <v>88</v>
      </c>
      <c r="M15" s="16" t="str">
        <f>IF(B15=0," ",VLOOKUP($B15,[1]Спортсмены!$B$1:$H$65536,7,FALSE))</f>
        <v>Лобачев В.С., Дмитриев В.М.</v>
      </c>
    </row>
    <row r="16" spans="1:13" x14ac:dyDescent="0.3">
      <c r="A16" s="20">
        <v>5</v>
      </c>
      <c r="B16" s="45">
        <v>43</v>
      </c>
      <c r="C16" s="13" t="str">
        <f>IF(B16=0," ",VLOOKUP(B16,[1]Спортсмены!B$1:H$65536,2,FALSE))</f>
        <v>Рожнов Артем</v>
      </c>
      <c r="D16" s="14" t="str">
        <f>IF(B16=0," ",VLOOKUP($B16,[1]Спортсмены!$B$1:$H$65536,3,FALSE))</f>
        <v>03.03.1998</v>
      </c>
      <c r="E16" s="15" t="str">
        <f>IF(B16=0," ",IF(VLOOKUP($B16,[1]Спортсмены!$B$1:$H$65536,4,FALSE)=0," ",VLOOKUP($B16,[1]Спортсмены!$B$1:$H$65536,4,FALSE)))</f>
        <v>КМС</v>
      </c>
      <c r="F16" s="13" t="str">
        <f>IF(B16=0," ",VLOOKUP($B16,[1]Спортсмены!$B$1:$H$65536,5,FALSE))</f>
        <v>Тульская область</v>
      </c>
      <c r="G16" s="13" t="str">
        <f>IF(B16=0," ",VLOOKUP($B16,[1]Спортсмены!$B$1:$H$65536,6,FALSE))</f>
        <v>Тула, ТулГУ</v>
      </c>
      <c r="H16" s="17">
        <v>1.2893518518518519E-4</v>
      </c>
      <c r="I16" s="25">
        <v>1.2696759259259261E-4</v>
      </c>
      <c r="J16" s="25">
        <v>1.2662037037037036E-4</v>
      </c>
      <c r="K16" s="15" t="s">
        <v>19</v>
      </c>
      <c r="L16" s="15" t="s">
        <v>89</v>
      </c>
      <c r="M16" s="16" t="str">
        <f>IF(B16=0," ",VLOOKUP($B16,[1]Спортсмены!$B$1:$H$65536,7,FALSE))</f>
        <v>Веселова С.Ю., Ковтун Н.Н.</v>
      </c>
    </row>
    <row r="17" spans="1:13" x14ac:dyDescent="0.3">
      <c r="A17" s="20">
        <v>6</v>
      </c>
      <c r="B17" s="45">
        <v>350</v>
      </c>
      <c r="C17" s="13" t="str">
        <f>IF(B17=0," ",VLOOKUP(B17,[1]Спортсмены!B$1:H$65536,2,FALSE))</f>
        <v>Мельников Георгий</v>
      </c>
      <c r="D17" s="14" t="str">
        <f>IF(B17=0," ",VLOOKUP($B17,[1]Спортсмены!$B$1:$H$65536,3,FALSE))</f>
        <v>17.12.1996</v>
      </c>
      <c r="E17" s="15" t="str">
        <f>IF(B17=0," ",IF(VLOOKUP($B17,[1]Спортсмены!$B$1:$H$65536,4,FALSE)=0," ",VLOOKUP($B17,[1]Спортсмены!$B$1:$H$65536,4,FALSE)))</f>
        <v>КМС</v>
      </c>
      <c r="F17" s="13" t="str">
        <f>IF(B17=0," ",VLOOKUP($B17,[1]Спортсмены!$B$1:$H$65536,5,FALSE))</f>
        <v>Пензенская область</v>
      </c>
      <c r="G17" s="13" t="str">
        <f>IF(B17=0," ",VLOOKUP($B17,[1]Спортсмены!$B$1:$H$65536,6,FALSE))</f>
        <v>Пенза, ПензГУ</v>
      </c>
      <c r="H17" s="25">
        <v>1.2916666666666667E-4</v>
      </c>
      <c r="I17" s="25">
        <v>1.2627314814814817E-4</v>
      </c>
      <c r="J17" s="25">
        <v>1.2685185185185187E-4</v>
      </c>
      <c r="K17" s="15" t="s">
        <v>19</v>
      </c>
      <c r="L17" s="15" t="s">
        <v>90</v>
      </c>
      <c r="M17" s="16" t="str">
        <f>IF(B17=0," ",VLOOKUP($B17,[1]Спортсмены!$B$1:$H$65536,7,FALSE))</f>
        <v>Новокшанов Б.В.,Болтов Л.В.</v>
      </c>
    </row>
    <row r="18" spans="1:13" ht="15" x14ac:dyDescent="0.25">
      <c r="A18" s="20">
        <v>7</v>
      </c>
      <c r="B18" s="45">
        <v>35</v>
      </c>
      <c r="C18" s="13" t="str">
        <f>IF(B18=0," ",VLOOKUP(B18,[1]Спортсмены!B$1:H$65536,2,FALSE))</f>
        <v>Миллер Николас</v>
      </c>
      <c r="D18" s="14" t="str">
        <f>IF(B18=0," ",VLOOKUP($B18,[1]Спортсмены!$B$1:$H$65536,3,FALSE))</f>
        <v>07.03.1995</v>
      </c>
      <c r="E18" s="15" t="str">
        <f>IF(B18=0," ",IF(VLOOKUP($B18,[1]Спортсмены!$B$1:$H$65536,4,FALSE)=0," ",VLOOKUP($B18,[1]Спортсмены!$B$1:$H$65536,4,FALSE)))</f>
        <v>КМС</v>
      </c>
      <c r="F18" s="13" t="str">
        <f>IF(B18=0," ",VLOOKUP($B18,[1]Спортсмены!$B$1:$H$65536,5,FALSE))</f>
        <v>Красноярский край</v>
      </c>
      <c r="G18" s="13" t="str">
        <f>IF(B18=0," ",VLOOKUP($B18,[1]Спортсмены!$B$1:$H$65536,6,FALSE))</f>
        <v>Красноярск, СФУ</v>
      </c>
      <c r="H18" s="17">
        <v>1.2847222222222223E-4</v>
      </c>
      <c r="I18" s="25">
        <v>1.2719907407407409E-4</v>
      </c>
      <c r="J18" s="25" t="s">
        <v>91</v>
      </c>
      <c r="K18" s="15" t="str">
        <f>IF(H18=0," ",IF(H18&lt;=[1]Разряды!$D$4,[1]Разряды!$D$3,IF(H18&lt;=[1]Разряды!$E$4,[1]Разряды!$E$3,IF(H18&lt;=[1]Разряды!$F$4,[1]Разряды!$F$3,IF(H18&lt;=[1]Разряды!$G$4,[1]Разряды!$G$3,IF(H18&lt;=[1]Разряды!$H$4,[1]Разряды!$H$3,IF(H18&lt;=[1]Разряды!$I$4,[1]Разряды!$I$3,IF(H18&lt;=[1]Разряды!$J$4,[1]Разряды!$J$3,"б/р"))))))))</f>
        <v>1р</v>
      </c>
      <c r="L18" s="15">
        <v>9</v>
      </c>
      <c r="M18" s="16" t="str">
        <f>IF(B18=0," ",VLOOKUP($B18,[1]Спортсмены!$B$1:$H$65536,7,FALSE))</f>
        <v>Пантелеев С.С., Федоров В.И.</v>
      </c>
    </row>
    <row r="19" spans="1:13" ht="15" x14ac:dyDescent="0.25">
      <c r="A19" s="20">
        <v>8</v>
      </c>
      <c r="B19" s="45">
        <v>54</v>
      </c>
      <c r="C19" s="13" t="str">
        <f>IF(B19=0," ",VLOOKUP(B19,[1]Спортсмены!B$1:H$65536,2,FALSE))</f>
        <v>Бурков Сергей</v>
      </c>
      <c r="D19" s="14" t="str">
        <f>IF(B19=0," ",VLOOKUP($B19,[1]Спортсмены!$B$1:$H$65536,3,FALSE))</f>
        <v>20.12.1995</v>
      </c>
      <c r="E19" s="15" t="str">
        <f>IF(B19=0," ",IF(VLOOKUP($B19,[1]Спортсмены!$B$1:$H$65536,4,FALSE)=0," ",VLOOKUP($B19,[1]Спортсмены!$B$1:$H$65536,4,FALSE)))</f>
        <v>КМС</v>
      </c>
      <c r="F19" s="13" t="str">
        <f>IF(B19=0," ",VLOOKUP($B19,[1]Спортсмены!$B$1:$H$65536,5,FALSE))</f>
        <v>Удмуртская Республика</v>
      </c>
      <c r="G19" s="13" t="str">
        <f>IF(B19=0," ",VLOOKUP($B19,[1]Спортсмены!$B$1:$H$65536,6,FALSE))</f>
        <v>Ижевск, УдГУ</v>
      </c>
      <c r="H19" s="17">
        <v>1.2974537037037037E-4</v>
      </c>
      <c r="I19" s="25">
        <v>1.273148148148148E-4</v>
      </c>
      <c r="J19" s="25" t="s">
        <v>91</v>
      </c>
      <c r="K19" s="15" t="str">
        <f>IF(H19=0," ",IF(H19&lt;=[1]Разряды!$D$4,[1]Разряды!$D$3,IF(H19&lt;=[1]Разряды!$E$4,[1]Разряды!$E$3,IF(H19&lt;=[1]Разряды!$F$4,[1]Разряды!$F$3,IF(H19&lt;=[1]Разряды!$G$4,[1]Разряды!$G$3,IF(H19&lt;=[1]Разряды!$H$4,[1]Разряды!$H$3,IF(H19&lt;=[1]Разряды!$I$4,[1]Разряды!$I$3,IF(H19&lt;=[1]Разряды!$J$4,[1]Разряды!$J$3,"б/р"))))))))</f>
        <v>1р</v>
      </c>
      <c r="L19" s="15">
        <v>8</v>
      </c>
      <c r="M19" s="16" t="str">
        <f>IF(B19=0," ",VLOOKUP($B19,[1]Спортсмены!$B$1:$H$65536,7,FALSE))</f>
        <v>Феофилактов Н.З.,Кудрин А.В.</v>
      </c>
    </row>
    <row r="20" spans="1:13" ht="15" x14ac:dyDescent="0.25">
      <c r="A20" s="20">
        <v>9</v>
      </c>
      <c r="B20" s="45">
        <v>80</v>
      </c>
      <c r="C20" s="13" t="str">
        <f>IF(B20=0," ",VLOOKUP(B20,[1]Спортсмены!B$1:H$65536,2,FALSE))</f>
        <v>Гребнев Иван</v>
      </c>
      <c r="D20" s="14" t="str">
        <f>IF(B20=0," ",VLOOKUP($B20,[1]Спортсмены!$B$1:$H$65536,3,FALSE))</f>
        <v>11.01.1996</v>
      </c>
      <c r="E20" s="15" t="str">
        <f>IF(B20=0," ",IF(VLOOKUP($B20,[1]Спортсмены!$B$1:$H$65536,4,FALSE)=0," ",VLOOKUP($B20,[1]Спортсмены!$B$1:$H$65536,4,FALSE)))</f>
        <v>КМС</v>
      </c>
      <c r="F20" s="13" t="str">
        <f>IF(B20=0," ",VLOOKUP($B20,[1]Спортсмены!$B$1:$H$65536,5,FALSE))</f>
        <v>Ивановская область</v>
      </c>
      <c r="G20" s="13" t="str">
        <f>IF(B20=0," ",VLOOKUP($B20,[1]Спортсмены!$B$1:$H$65536,6,FALSE))</f>
        <v>Иваново, ИГСХА им. Д.К. Беляева</v>
      </c>
      <c r="H20" s="17">
        <v>1.2986111111111111E-4</v>
      </c>
      <c r="I20" s="25">
        <v>1.2928240740740741E-4</v>
      </c>
      <c r="J20" s="17"/>
      <c r="K20" s="15" t="str">
        <f>IF(H20=0," ",IF(H20&lt;=[1]Разряды!$D$4,[1]Разряды!$D$3,IF(H20&lt;=[1]Разряды!$E$4,[1]Разряды!$E$3,IF(H20&lt;=[1]Разряды!$F$4,[1]Разряды!$F$3,IF(H20&lt;=[1]Разряды!$G$4,[1]Разряды!$G$3,IF(H20&lt;=[1]Разряды!$H$4,[1]Разряды!$H$3,IF(H20&lt;=[1]Разряды!$I$4,[1]Разряды!$I$3,IF(H20&lt;=[1]Разряды!$J$4,[1]Разряды!$J$3,"б/р"))))))))</f>
        <v>1р</v>
      </c>
      <c r="L20" s="15">
        <v>7</v>
      </c>
      <c r="M20" s="13" t="str">
        <f>IF(B20=0," ",VLOOKUP($B20,[1]Спортсмены!$B$1:$H$65536,7,FALSE))</f>
        <v>Левичева М.Б.</v>
      </c>
    </row>
    <row r="21" spans="1:13" ht="15" x14ac:dyDescent="0.25">
      <c r="A21" s="20">
        <v>10</v>
      </c>
      <c r="B21" s="45">
        <v>3</v>
      </c>
      <c r="C21" s="13" t="str">
        <f>IF(B21=0," ",VLOOKUP(B21,[1]Спортсмены!B$1:H$65536,2,FALSE))</f>
        <v>Дормидонтов Александр</v>
      </c>
      <c r="D21" s="14" t="str">
        <f>IF(B21=0," ",VLOOKUP($B21,[1]Спортсмены!$B$1:$H$65536,3,FALSE))</f>
        <v>22.11.1996</v>
      </c>
      <c r="E21" s="15" t="str">
        <f>IF(B21=0," ",IF(VLOOKUP($B21,[1]Спортсмены!$B$1:$H$65536,4,FALSE)=0," ",VLOOKUP($B21,[1]Спортсмены!$B$1:$H$65536,4,FALSE)))</f>
        <v>КМС</v>
      </c>
      <c r="F21" s="13" t="str">
        <f>IF(B21=0," ",VLOOKUP($B21,[1]Спортсмены!$B$1:$H$65536,5,FALSE))</f>
        <v>Республика Чувашии</v>
      </c>
      <c r="G21" s="13" t="str">
        <f>IF(B21=0," ",VLOOKUP($B21,[1]Спортсмены!$B$1:$H$65536,6,FALSE))</f>
        <v>Чебоксары, ЧГПУ им. И.Я. Яковлева</v>
      </c>
      <c r="H21" s="17">
        <v>1.2986111111111111E-4</v>
      </c>
      <c r="I21" s="25">
        <v>1.2939814814814815E-4</v>
      </c>
      <c r="J21" s="18"/>
      <c r="K21" s="15" t="str">
        <f>IF(H21=0," ",IF(H21&lt;=[1]Разряды!$D$4,[1]Разряды!$D$3,IF(H21&lt;=[1]Разряды!$E$4,[1]Разряды!$E$3,IF(H21&lt;=[1]Разряды!$F$4,[1]Разряды!$F$3,IF(H21&lt;=[1]Разряды!$G$4,[1]Разряды!$G$3,IF(H21&lt;=[1]Разряды!$H$4,[1]Разряды!$H$3,IF(H21&lt;=[1]Разряды!$I$4,[1]Разряды!$I$3,IF(H21&lt;=[1]Разряды!$J$4,[1]Разряды!$J$3,"б/р"))))))))</f>
        <v>1р</v>
      </c>
      <c r="L21" s="15">
        <v>6</v>
      </c>
      <c r="M21" s="13" t="str">
        <f>IF(B21=0," ",VLOOKUP($B21,[1]Спортсмены!$B$1:$H$65536,7,FALSE))</f>
        <v>Другов Р.А.</v>
      </c>
    </row>
    <row r="22" spans="1:13" ht="15" x14ac:dyDescent="0.25">
      <c r="A22" s="20">
        <v>10</v>
      </c>
      <c r="B22" s="45">
        <v>19</v>
      </c>
      <c r="C22" s="13" t="str">
        <f>IF(B22=0," ",VLOOKUP(B22,[1]Спортсмены!B$1:H$65536,2,FALSE))</f>
        <v>Кудряшов Александр</v>
      </c>
      <c r="D22" s="14" t="str">
        <f>IF(B22=0," ",VLOOKUP($B22,[1]Спортсмены!$B$1:$H$65536,3,FALSE))</f>
        <v>31.10.2000</v>
      </c>
      <c r="E22" s="15" t="str">
        <f>IF(B22=0," ",IF(VLOOKUP($B22,[1]Спортсмены!$B$1:$H$65536,4,FALSE)=0," ",VLOOKUP($B22,[1]Спортсмены!$B$1:$H$65536,4,FALSE)))</f>
        <v>КМС</v>
      </c>
      <c r="F22" s="13" t="str">
        <f>IF(B22=0," ",VLOOKUP($B22,[1]Спортсмены!$B$1:$H$65536,5,FALSE))</f>
        <v>Москва</v>
      </c>
      <c r="G22" s="13" t="str">
        <f>IF(B22=0," ",VLOOKUP($B22,[1]Спортсмены!$B$1:$H$65536,6,FALSE))</f>
        <v>Москва, РГУФКСМиТ (ГЦОЛИФК)</v>
      </c>
      <c r="H22" s="17">
        <v>1.3124999999999999E-4</v>
      </c>
      <c r="I22" s="25">
        <v>1.2939814814814815E-4</v>
      </c>
      <c r="J22" s="18"/>
      <c r="K22" s="15" t="str">
        <f>IF(H22=0," ",IF(H22&lt;=[1]Разряды!$D$4,[1]Разряды!$D$3,IF(H22&lt;=[1]Разряды!$E$4,[1]Разряды!$E$3,IF(H22&lt;=[1]Разряды!$F$4,[1]Разряды!$F$3,IF(H22&lt;=[1]Разряды!$G$4,[1]Разряды!$G$3,IF(H22&lt;=[1]Разряды!$H$4,[1]Разряды!$H$3,IF(H22&lt;=[1]Разряды!$I$4,[1]Разряды!$I$3,IF(H22&lt;=[1]Разряды!$J$4,[1]Разряды!$J$3,"б/р"))))))))</f>
        <v>1р</v>
      </c>
      <c r="L22" s="15">
        <v>5</v>
      </c>
      <c r="M22" s="16" t="str">
        <f>IF(B22=0," ",VLOOKUP($B22,[1]Спортсмены!$B$1:$H$65536,7,FALSE))</f>
        <v>Филатова М.И., Цветик А.М.</v>
      </c>
    </row>
    <row r="23" spans="1:13" ht="15" x14ac:dyDescent="0.25">
      <c r="A23" s="20">
        <v>12</v>
      </c>
      <c r="B23" s="45">
        <v>61</v>
      </c>
      <c r="C23" s="13" t="str">
        <f>IF(B23=0," ",VLOOKUP(B23,[1]Спортсмены!B$1:H$65536,2,FALSE))</f>
        <v>Волков Антон</v>
      </c>
      <c r="D23" s="14" t="str">
        <f>IF(B23=0," ",VLOOKUP($B23,[1]Спортсмены!$B$1:$H$65536,3,FALSE))</f>
        <v>05.03.1999</v>
      </c>
      <c r="E23" s="15" t="str">
        <f>IF(B23=0," ",IF(VLOOKUP($B23,[1]Спортсмены!$B$1:$H$65536,4,FALSE)=0," ",VLOOKUP($B23,[1]Спортсмены!$B$1:$H$65536,4,FALSE)))</f>
        <v>1р</v>
      </c>
      <c r="F23" s="13" t="str">
        <f>IF(B23=0," ",VLOOKUP($B23,[1]Спортсмены!$B$1:$H$65536,5,FALSE))</f>
        <v>Ивановская область</v>
      </c>
      <c r="G23" s="13" t="str">
        <f>IF(B23=0," ",VLOOKUP($B23,[1]Спортсмены!$B$1:$H$65536,6,FALSE))</f>
        <v>Иваново, ИГЭУ им. В.И. Ленина</v>
      </c>
      <c r="H23" s="17">
        <v>1.320601851851852E-4</v>
      </c>
      <c r="I23" s="25">
        <v>1.2997685185185185E-4</v>
      </c>
      <c r="J23" s="18"/>
      <c r="K23" s="15" t="str">
        <f>IF(H23=0," ",IF(H23&lt;=[1]Разряды!$D$4,[1]Разряды!$D$3,IF(H23&lt;=[1]Разряды!$E$4,[1]Разряды!$E$3,IF(H23&lt;=[1]Разряды!$F$4,[1]Разряды!$F$3,IF(H23&lt;=[1]Разряды!$G$4,[1]Разряды!$G$3,IF(H23&lt;=[1]Разряды!$H$4,[1]Разряды!$H$3,IF(H23&lt;=[1]Разряды!$I$4,[1]Разряды!$I$3,IF(H23&lt;=[1]Разряды!$J$4,[1]Разряды!$J$3,"б/р"))))))))</f>
        <v>1р</v>
      </c>
      <c r="L23" s="15">
        <v>4</v>
      </c>
      <c r="M23" s="13" t="str">
        <f>IF(B23=0," ",VLOOKUP($B23,[1]Спортсмены!$B$1:$H$65536,7,FALSE))</f>
        <v>Чахунов Е.И.</v>
      </c>
    </row>
    <row r="24" spans="1:13" ht="15" x14ac:dyDescent="0.25">
      <c r="A24" s="20">
        <v>13</v>
      </c>
      <c r="B24" s="45">
        <v>63</v>
      </c>
      <c r="C24" s="13" t="str">
        <f>IF(B24=0," ",VLOOKUP(B24,[1]Спортсмены!B$1:H$65536,2,FALSE))</f>
        <v>Неверов Илья</v>
      </c>
      <c r="D24" s="14" t="str">
        <f>IF(B24=0," ",VLOOKUP($B24,[1]Спортсмены!$B$1:$H$65536,3,FALSE))</f>
        <v>03.03.2000</v>
      </c>
      <c r="E24" s="15" t="str">
        <f>IF(B24=0," ",IF(VLOOKUP($B24,[1]Спортсмены!$B$1:$H$65536,4,FALSE)=0," ",VLOOKUP($B24,[1]Спортсмены!$B$1:$H$65536,4,FALSE)))</f>
        <v>1р</v>
      </c>
      <c r="F24" s="13" t="str">
        <f>IF(B24=0," ",VLOOKUP($B24,[1]Спортсмены!$B$1:$H$65536,5,FALSE))</f>
        <v>Архангельская область</v>
      </c>
      <c r="G24" s="16" t="str">
        <f>IF(B24=0," ",VLOOKUP($B24,[1]Спортсмены!$B$1:$H$65536,6,FALSE))</f>
        <v xml:space="preserve">Архангельск, САФУ им. М.В. Ломоносова </v>
      </c>
      <c r="H24" s="17">
        <v>1.2777777777777779E-4</v>
      </c>
      <c r="I24" s="25">
        <v>1.3020833333333333E-4</v>
      </c>
      <c r="J24" s="18"/>
      <c r="K24" s="15" t="str">
        <f>IF(H24=0," ",IF(H24&lt;=[1]Разряды!$D$4,[1]Разряды!$D$3,IF(H24&lt;=[1]Разряды!$E$4,[1]Разряды!$E$3,IF(H24&lt;=[1]Разряды!$F$4,[1]Разряды!$F$3,IF(H24&lt;=[1]Разряды!$G$4,[1]Разряды!$G$3,IF(H24&lt;=[1]Разряды!$H$4,[1]Разряды!$H$3,IF(H24&lt;=[1]Разряды!$I$4,[1]Разряды!$I$3,IF(H24&lt;=[1]Разряды!$J$4,[1]Разряды!$J$3,"б/р"))))))))</f>
        <v>1р</v>
      </c>
      <c r="L24" s="15">
        <v>3</v>
      </c>
      <c r="M24" s="123" t="str">
        <f>IF(B24=0," ",VLOOKUP($B24,[1]Спортсмены!$B$1:$H$65536,7,FALSE))</f>
        <v>Бородулин А.М., Литвененко А.И.</v>
      </c>
    </row>
    <row r="25" spans="1:13" ht="15" x14ac:dyDescent="0.25">
      <c r="A25" s="20">
        <v>14</v>
      </c>
      <c r="B25" s="45">
        <v>100</v>
      </c>
      <c r="C25" s="13" t="str">
        <f>IF(B25=0," ",VLOOKUP(B25,[1]Спортсмены!B$1:H$65536,2,FALSE))</f>
        <v>Паршин Владислав</v>
      </c>
      <c r="D25" s="14" t="str">
        <f>IF(B25=0," ",VLOOKUP($B25,[1]Спортсмены!$B$1:$H$65536,3,FALSE))</f>
        <v>26.09.1998</v>
      </c>
      <c r="E25" s="15" t="str">
        <f>IF(B25=0," ",IF(VLOOKUP($B25,[1]Спортсмены!$B$1:$H$65536,4,FALSE)=0," ",VLOOKUP($B25,[1]Спортсмены!$B$1:$H$65536,4,FALSE)))</f>
        <v>КМС</v>
      </c>
      <c r="F25" s="13" t="str">
        <f>IF(B25=0," ",VLOOKUP($B25,[1]Спортсмены!$B$1:$H$65536,5,FALSE))</f>
        <v>Пензенская область</v>
      </c>
      <c r="G25" s="13" t="str">
        <f>IF(B25=0," ",VLOOKUP($B25,[1]Спортсмены!$B$1:$H$65536,6,FALSE))</f>
        <v>Пенза, ПензГУ</v>
      </c>
      <c r="H25" s="25">
        <v>1.2824074074074075E-4</v>
      </c>
      <c r="I25" s="25">
        <v>1.3043981481481481E-4</v>
      </c>
      <c r="J25" s="18"/>
      <c r="K25" s="15" t="str">
        <f>IF(H25=0," ",IF(H25&lt;=[1]Разряды!$D$4,[1]Разряды!$D$3,IF(H25&lt;=[1]Разряды!$E$4,[1]Разряды!$E$3,IF(H25&lt;=[1]Разряды!$F$4,[1]Разряды!$F$3,IF(H25&lt;=[1]Разряды!$G$4,[1]Разряды!$G$3,IF(H25&lt;=[1]Разряды!$H$4,[1]Разряды!$H$3,IF(H25&lt;=[1]Разряды!$I$4,[1]Разряды!$I$3,IF(H25&lt;=[1]Разряды!$J$4,[1]Разряды!$J$3,"б/р"))))))))</f>
        <v>1р</v>
      </c>
      <c r="L25" s="15">
        <v>2</v>
      </c>
      <c r="M25" s="13" t="str">
        <f>IF(B25=0," ",VLOOKUP($B25,[1]Спортсмены!$B$1:$H$65536,7,FALSE))</f>
        <v>Зинуков А.В.</v>
      </c>
    </row>
    <row r="26" spans="1:13" ht="15" x14ac:dyDescent="0.25">
      <c r="A26" s="20">
        <v>15</v>
      </c>
      <c r="B26" s="120">
        <v>71</v>
      </c>
      <c r="C26" s="56" t="str">
        <f>IF(B26=0," ",VLOOKUP(B26,[1]Спортсмены!B$1:H$65536,2,FALSE))</f>
        <v>Булгаков Артем</v>
      </c>
      <c r="D26" s="182" t="str">
        <f>IF(B26=0," ",VLOOKUP($B26,[1]Спортсмены!$B$1:$H$65536,3,FALSE))</f>
        <v>12.09.1995</v>
      </c>
      <c r="E26" s="183" t="str">
        <f>IF(B26=0," ",IF(VLOOKUP($B26,[1]Спортсмены!$B$1:$H$65536,4,FALSE)=0," ",VLOOKUP($B26,[1]Спортсмены!$B$1:$H$65536,4,FALSE)))</f>
        <v>КМС</v>
      </c>
      <c r="F26" s="56" t="str">
        <f>IF(B26=0," ",VLOOKUP($B26,[1]Спортсмены!$B$1:$H$65536,5,FALSE))</f>
        <v>Пермский край</v>
      </c>
      <c r="G26" s="56" t="str">
        <f>IF(B26=0," ",VLOOKUP($B26,[1]Спортсмены!$B$1:$H$65536,6,FALSE))</f>
        <v>Пермь, ПНИПУ с/к "Политехник"</v>
      </c>
      <c r="H26" s="44">
        <v>1.3078703703703706E-4</v>
      </c>
      <c r="I26" s="184">
        <v>1.3136574074074073E-4</v>
      </c>
      <c r="J26" s="185"/>
      <c r="K26" s="183" t="str">
        <f>IF(H26=0," ",IF(H26&lt;=[1]Разряды!$D$4,[1]Разряды!$D$3,IF(H26&lt;=[1]Разряды!$E$4,[1]Разряды!$E$3,IF(H26&lt;=[1]Разряды!$F$4,[1]Разряды!$F$3,IF(H26&lt;=[1]Разряды!$G$4,[1]Разряды!$G$3,IF(H26&lt;=[1]Разряды!$H$4,[1]Разряды!$H$3,IF(H26&lt;=[1]Разряды!$I$4,[1]Разряды!$I$3,IF(H26&lt;=[1]Разряды!$J$4,[1]Разряды!$J$3,"б/р"))))))))</f>
        <v>1р</v>
      </c>
      <c r="L26" s="183">
        <v>1</v>
      </c>
      <c r="M26" s="56" t="str">
        <f>IF(B26=0," ",VLOOKUP($B26,[1]Спортсмены!$B$1:$H$65536,7,FALSE))</f>
        <v>Гладков В.П.</v>
      </c>
    </row>
    <row r="27" spans="1:13" x14ac:dyDescent="0.3">
      <c r="A27" s="20">
        <v>16</v>
      </c>
      <c r="B27" s="45">
        <v>87</v>
      </c>
      <c r="C27" s="13" t="str">
        <f>IF(B27=0," ",VLOOKUP(B27,[1]Спортсмены!B$1:H$65536,2,FALSE))</f>
        <v>Женчевский Дмитрий</v>
      </c>
      <c r="D27" s="14" t="str">
        <f>IF(B27=0," ",VLOOKUP($B27,[1]Спортсмены!$B$1:$H$65536,3,FALSE))</f>
        <v>07.09.1998</v>
      </c>
      <c r="E27" s="15" t="str">
        <f>IF(B27=0," ",IF(VLOOKUP($B27,[1]Спортсмены!$B$1:$H$65536,4,FALSE)=0," ",VLOOKUP($B27,[1]Спортсмены!$B$1:$H$65536,4,FALSE)))</f>
        <v>2р</v>
      </c>
      <c r="F27" s="13" t="str">
        <f>IF(B27=0," ",VLOOKUP($B27,[1]Спортсмены!$B$1:$H$65536,5,FALSE))</f>
        <v>Смоленская область</v>
      </c>
      <c r="G27" s="13" t="str">
        <f>IF(B27=0," ",VLOOKUP($B27,[1]Спортсмены!$B$1:$H$65536,6,FALSE))</f>
        <v>Смоленск, Смоленская ГСХА</v>
      </c>
      <c r="H27" s="25">
        <v>1.3402777777777778E-4</v>
      </c>
      <c r="I27" s="25">
        <v>1.3148148148148147E-4</v>
      </c>
      <c r="J27" s="18"/>
      <c r="K27" s="15" t="s">
        <v>53</v>
      </c>
      <c r="L27" s="183">
        <v>1</v>
      </c>
      <c r="M27" s="13" t="str">
        <f>IF(B27=0," ",VLOOKUP($B27,[1]Спортсмены!$B$1:$H$65536,7,FALSE))</f>
        <v>Войцеховский М.В.</v>
      </c>
    </row>
    <row r="28" spans="1:13" ht="15" x14ac:dyDescent="0.25">
      <c r="A28" s="20">
        <v>17</v>
      </c>
      <c r="B28" s="45">
        <v>34</v>
      </c>
      <c r="C28" s="13" t="str">
        <f>IF(B28=0," ",VLOOKUP(B28,[1]Спортсмены!B$1:H$65536,2,FALSE))</f>
        <v>Корчагин Дмитрий</v>
      </c>
      <c r="D28" s="14" t="str">
        <f>IF(B28=0," ",VLOOKUP($B28,[1]Спортсмены!$B$1:$H$65536,3,FALSE))</f>
        <v>11.05.1997</v>
      </c>
      <c r="E28" s="15" t="str">
        <f>IF(B28=0," ",IF(VLOOKUP($B28,[1]Спортсмены!$B$1:$H$65536,4,FALSE)=0," ",VLOOKUP($B28,[1]Спортсмены!$B$1:$H$65536,4,FALSE)))</f>
        <v>КМС</v>
      </c>
      <c r="F28" s="13" t="str">
        <f>IF(B28=0," ",VLOOKUP($B28,[1]Спортсмены!$B$1:$H$65536,5,FALSE))</f>
        <v>Красноярский край</v>
      </c>
      <c r="G28" s="13" t="str">
        <f>IF(B28=0," ",VLOOKUP($B28,[1]Спортсмены!$B$1:$H$65536,6,FALSE))</f>
        <v>Красноярск, СФУ</v>
      </c>
      <c r="H28" s="17">
        <v>1.3055555555555555E-4</v>
      </c>
      <c r="I28" s="25">
        <v>1.3171296296296298E-4</v>
      </c>
      <c r="J28" s="18"/>
      <c r="K28" s="15" t="str">
        <f>IF(H28=0," ",IF(H28&lt;=[1]Разряды!$D$4,[1]Разряды!$D$3,IF(H28&lt;=[1]Разряды!$E$4,[1]Разряды!$E$3,IF(H28&lt;=[1]Разряды!$F$4,[1]Разряды!$F$3,IF(H28&lt;=[1]Разряды!$G$4,[1]Разряды!$G$3,IF(H28&lt;=[1]Разряды!$H$4,[1]Разряды!$H$3,IF(H28&lt;=[1]Разряды!$I$4,[1]Разряды!$I$3,IF(H28&lt;=[1]Разряды!$J$4,[1]Разряды!$J$3,"б/р"))))))))</f>
        <v>1р</v>
      </c>
      <c r="L28" s="183">
        <v>1</v>
      </c>
      <c r="M28" s="13" t="str">
        <f>IF(B28=0," ",VLOOKUP($B28,[1]Спортсмены!$B$1:$H$65536,7,FALSE))</f>
        <v>Непомнящих О.А.</v>
      </c>
    </row>
    <row r="29" spans="1:13" x14ac:dyDescent="0.3">
      <c r="A29" s="20">
        <v>18</v>
      </c>
      <c r="B29" s="45">
        <v>62</v>
      </c>
      <c r="C29" s="13" t="str">
        <f>IF(B29=0," ",VLOOKUP(B29,[1]Спортсмены!B$1:H$65536,2,FALSE))</f>
        <v>Щербаков Кирилл</v>
      </c>
      <c r="D29" s="14" t="str">
        <f>IF(B29=0," ",VLOOKUP($B29,[1]Спортсмены!$B$1:$H$65536,3,FALSE))</f>
        <v>28.08.2000</v>
      </c>
      <c r="E29" s="15" t="str">
        <f>IF(B29=0," ",IF(VLOOKUP($B29,[1]Спортсмены!$B$1:$H$65536,4,FALSE)=0," ",VLOOKUP($B29,[1]Спортсмены!$B$1:$H$65536,4,FALSE)))</f>
        <v>КМС</v>
      </c>
      <c r="F29" s="13" t="str">
        <f>IF(B29=0," ",VLOOKUP($B29,[1]Спортсмены!$B$1:$H$65536,5,FALSE))</f>
        <v>Ивановская область</v>
      </c>
      <c r="G29" s="13" t="str">
        <f>IF(B29=0," ",VLOOKUP($B29,[1]Спортсмены!$B$1:$H$65536,6,FALSE))</f>
        <v>Иваново, ИГЭУ им. В.И. Ленина</v>
      </c>
      <c r="H29" s="17">
        <v>1.3333333333333334E-4</v>
      </c>
      <c r="I29" s="25">
        <v>1.3182870370370372E-4</v>
      </c>
      <c r="J29" s="18"/>
      <c r="K29" s="15" t="s">
        <v>53</v>
      </c>
      <c r="L29" s="183">
        <v>1</v>
      </c>
      <c r="M29" s="123" t="str">
        <f>IF(B29=0," ",VLOOKUP($B29,[1]Спортсмены!$B$1:$H$65536,7,FALSE))</f>
        <v>Гильмутдинов Ю.В., Кашникова Т.А.</v>
      </c>
    </row>
    <row r="30" spans="1:13" x14ac:dyDescent="0.3">
      <c r="A30" s="20">
        <v>19</v>
      </c>
      <c r="B30" s="45">
        <v>44</v>
      </c>
      <c r="C30" s="13" t="str">
        <f>IF(B30=0," ",VLOOKUP(B30,[1]Спортсмены!B$1:H$65536,2,FALSE))</f>
        <v>Долотов Владислав</v>
      </c>
      <c r="D30" s="14" t="str">
        <f>IF(B30=0," ",VLOOKUP($B30,[1]Спортсмены!$B$1:$H$65536,3,FALSE))</f>
        <v>21.01.2001</v>
      </c>
      <c r="E30" s="15" t="str">
        <f>IF(B30=0," ",IF(VLOOKUP($B30,[1]Спортсмены!$B$1:$H$65536,4,FALSE)=0," ",VLOOKUP($B30,[1]Спортсмены!$B$1:$H$65536,4,FALSE)))</f>
        <v>1р</v>
      </c>
      <c r="F30" s="13" t="str">
        <f>IF(B30=0," ",VLOOKUP($B30,[1]Спортсмены!$B$1:$H$65536,5,FALSE))</f>
        <v>Пензенская область</v>
      </c>
      <c r="G30" s="13" t="str">
        <f>IF(B30=0," ",VLOOKUP($B30,[1]Спортсмены!$B$1:$H$65536,6,FALSE))</f>
        <v>Пенза, ПензГТУ</v>
      </c>
      <c r="H30" s="17">
        <v>1.3402777777777778E-4</v>
      </c>
      <c r="I30" s="25">
        <v>1.320601851851852E-4</v>
      </c>
      <c r="J30" s="17"/>
      <c r="K30" s="15" t="s">
        <v>53</v>
      </c>
      <c r="L30" s="183">
        <v>1</v>
      </c>
      <c r="M30" s="13" t="str">
        <f>IF(B30=0," ",VLOOKUP($B30,[1]Спортсмены!$B$1:$H$65536,7,FALSE))</f>
        <v>Гарынов А.А.</v>
      </c>
    </row>
    <row r="31" spans="1:13" x14ac:dyDescent="0.3">
      <c r="A31" s="20">
        <v>20</v>
      </c>
      <c r="B31" s="45">
        <v>99</v>
      </c>
      <c r="C31" s="13" t="str">
        <f>IF(B31=0," ",VLOOKUP(B31,[1]Спортсмены!B$1:H$65536,2,FALSE))</f>
        <v>Фролов Павел</v>
      </c>
      <c r="D31" s="14" t="str">
        <f>IF(B31=0," ",VLOOKUP($B31,[1]Спортсмены!$B$1:$H$65536,3,FALSE))</f>
        <v>30.05.1999</v>
      </c>
      <c r="E31" s="15" t="str">
        <f>IF(B31=0," ",IF(VLOOKUP($B31,[1]Спортсмены!$B$1:$H$65536,4,FALSE)=0," ",VLOOKUP($B31,[1]Спортсмены!$B$1:$H$65536,4,FALSE)))</f>
        <v>КМС</v>
      </c>
      <c r="F31" s="13" t="str">
        <f>IF(B31=0," ",VLOOKUP($B31,[1]Спортсмены!$B$1:$H$65536,5,FALSE))</f>
        <v>Пензенская область</v>
      </c>
      <c r="G31" s="13" t="str">
        <f>IF(B31=0," ",VLOOKUP($B31,[1]Спортсмены!$B$1:$H$65536,6,FALSE))</f>
        <v>Пенза, ПензГУ</v>
      </c>
      <c r="H31" s="25">
        <v>1.3356481481481482E-4</v>
      </c>
      <c r="I31" s="25">
        <v>1.3229166666666665E-4</v>
      </c>
      <c r="J31" s="25"/>
      <c r="K31" s="15" t="s">
        <v>53</v>
      </c>
      <c r="L31" s="183">
        <v>1</v>
      </c>
      <c r="M31" s="13" t="str">
        <f>IF(B31=0," ",VLOOKUP($B31,[1]Спортсмены!$B$1:$H$65536,7,FALSE))</f>
        <v>Кораблев В.В.</v>
      </c>
    </row>
    <row r="32" spans="1:13" ht="15" x14ac:dyDescent="0.25">
      <c r="A32" s="20">
        <v>21</v>
      </c>
      <c r="B32" s="45">
        <v>58</v>
      </c>
      <c r="C32" s="13" t="str">
        <f>IF(B32=0," ",VLOOKUP(B32,[1]Спортсмены!B$1:H$65536,2,FALSE))</f>
        <v>Сатонин Вчеслав</v>
      </c>
      <c r="D32" s="14" t="str">
        <f>IF(B32=0," ",VLOOKUP($B32,[1]Спортсмены!$B$1:$H$65536,3,FALSE))</f>
        <v>13.09.2000</v>
      </c>
      <c r="E32" s="15" t="str">
        <f>IF(B32=0," ",IF(VLOOKUP($B32,[1]Спортсмены!$B$1:$H$65536,4,FALSE)=0," ",VLOOKUP($B32,[1]Спортсмены!$B$1:$H$65536,4,FALSE)))</f>
        <v>КМС</v>
      </c>
      <c r="F32" s="13" t="str">
        <f>IF(B32=0," ",VLOOKUP($B32,[1]Спортсмены!$B$1:$H$65536,5,FALSE))</f>
        <v>Республика Татарстан</v>
      </c>
      <c r="G32" s="13" t="str">
        <f>IF(B32=0," ",VLOOKUP($B32,[1]Спортсмены!$B$1:$H$65536,6,FALSE))</f>
        <v>Казань, ФГБОУ ВО ПГАФКСиТ</v>
      </c>
      <c r="H32" s="25">
        <v>1.3229166666666665E-4</v>
      </c>
      <c r="I32" s="25">
        <v>1.326388888888889E-4</v>
      </c>
      <c r="J32" s="18"/>
      <c r="K32" s="15" t="str">
        <f>IF(H32=0," ",IF(H32&lt;=[1]Разряды!$D$4,[1]Разряды!$D$3,IF(H32&lt;=[1]Разряды!$E$4,[1]Разряды!$E$3,IF(H32&lt;=[1]Разряды!$F$4,[1]Разряды!$F$3,IF(H32&lt;=[1]Разряды!$G$4,[1]Разряды!$G$3,IF(H32&lt;=[1]Разряды!$H$4,[1]Разряды!$H$3,IF(H32&lt;=[1]Разряды!$I$4,[1]Разряды!$I$3,IF(H32&lt;=[1]Разряды!$J$4,[1]Разряды!$J$3,"б/р"))))))))</f>
        <v>1р</v>
      </c>
      <c r="L32" s="183">
        <v>1</v>
      </c>
      <c r="M32" s="13" t="str">
        <f>IF(B32=0," ",VLOOKUP($B32,[1]Спортсмены!$B$1:$H$65536,7,FALSE))</f>
        <v>Мостяков Д.В.</v>
      </c>
    </row>
    <row r="33" spans="1:13" x14ac:dyDescent="0.3">
      <c r="A33" s="20">
        <v>22</v>
      </c>
      <c r="B33" s="45">
        <v>55</v>
      </c>
      <c r="C33" s="13" t="str">
        <f>IF(B33=0," ",VLOOKUP(B33,[1]Спортсмены!B$1:H$65536,2,FALSE))</f>
        <v>Алексеев Алексей</v>
      </c>
      <c r="D33" s="14" t="str">
        <f>IF(B33=0," ",VLOOKUP($B33,[1]Спортсмены!$B$1:$H$65536,3,FALSE))</f>
        <v>20.04.1998</v>
      </c>
      <c r="E33" s="15" t="str">
        <f>IF(B33=0," ",IF(VLOOKUP($B33,[1]Спортсмены!$B$1:$H$65536,4,FALSE)=0," ",VLOOKUP($B33,[1]Спортсмены!$B$1:$H$65536,4,FALSE)))</f>
        <v>КМС</v>
      </c>
      <c r="F33" s="13" t="str">
        <f>IF(B33=0," ",VLOOKUP($B33,[1]Спортсмены!$B$1:$H$65536,5,FALSE))</f>
        <v>Удмуртская Республика</v>
      </c>
      <c r="G33" s="13" t="str">
        <f>IF(B33=0," ",VLOOKUP($B33,[1]Спортсмены!$B$1:$H$65536,6,FALSE))</f>
        <v>Ижевск, УдГУ</v>
      </c>
      <c r="H33" s="17">
        <v>1.3310185185185186E-4</v>
      </c>
      <c r="I33" s="25">
        <v>1.3287037037037035E-4</v>
      </c>
      <c r="J33" s="17"/>
      <c r="K33" s="15" t="str">
        <f>IF(H33=0," ",IF(H33&lt;=[1]Разряды!$D$4,[1]Разряды!$D$3,IF(H33&lt;=[1]Разряды!$E$4,[1]Разряды!$E$3,IF(H33&lt;=[1]Разряды!$F$4,[1]Разряды!$F$3,IF(H33&lt;=[1]Разряды!$G$4,[1]Разряды!$G$3,IF(H33&lt;=[1]Разряды!$H$4,[1]Разряды!$H$3,IF(H33&lt;=[1]Разряды!$I$4,[1]Разряды!$I$3,IF(H33&lt;=[1]Разряды!$J$4,[1]Разряды!$J$3,"б/р"))))))))</f>
        <v>2р</v>
      </c>
      <c r="L33" s="183">
        <v>1</v>
      </c>
      <c r="M33" s="13" t="str">
        <f>IF(B33=0," ",VLOOKUP($B33,[1]Спортсмены!$B$1:$H$65536,7,FALSE))</f>
        <v>Феофилактов Н.З.</v>
      </c>
    </row>
    <row r="34" spans="1:13" x14ac:dyDescent="0.3">
      <c r="A34" s="20">
        <v>22</v>
      </c>
      <c r="B34" s="45">
        <v>64</v>
      </c>
      <c r="C34" s="13" t="str">
        <f>IF(B34=0," ",VLOOKUP(B34,[1]Спортсмены!B$1:H$65536,2,FALSE))</f>
        <v>Колов Роман</v>
      </c>
      <c r="D34" s="14" t="str">
        <f>IF(B34=0," ",VLOOKUP($B34,[1]Спортсмены!$B$1:$H$65536,3,FALSE))</f>
        <v>28.09.1999</v>
      </c>
      <c r="E34" s="15" t="str">
        <f>IF(B34=0," ",IF(VLOOKUP($B34,[1]Спортсмены!$B$1:$H$65536,4,FALSE)=0," ",VLOOKUP($B34,[1]Спортсмены!$B$1:$H$65536,4,FALSE)))</f>
        <v>2р</v>
      </c>
      <c r="F34" s="13" t="str">
        <f>IF(B34=0," ",VLOOKUP($B34,[1]Спортсмены!$B$1:$H$65536,5,FALSE))</f>
        <v>Архангельская область</v>
      </c>
      <c r="G34" s="16" t="str">
        <f>IF(B34=0," ",VLOOKUP($B34,[1]Спортсмены!$B$1:$H$65536,6,FALSE))</f>
        <v xml:space="preserve">Архангельск, САФУ им. М.В. Ломоносова </v>
      </c>
      <c r="H34" s="25">
        <v>1.3402777777777778E-4</v>
      </c>
      <c r="I34" s="25">
        <v>1.3356481481481482E-4</v>
      </c>
      <c r="J34" s="25"/>
      <c r="K34" s="15" t="str">
        <f>IF(H34=0," ",IF(H34&lt;=[1]Разряды!$D$4,[1]Разряды!$D$3,IF(H34&lt;=[1]Разряды!$E$4,[1]Разряды!$E$3,IF(H34&lt;=[1]Разряды!$F$4,[1]Разряды!$F$3,IF(H34&lt;=[1]Разряды!$G$4,[1]Разряды!$G$3,IF(H34&lt;=[1]Разряды!$H$4,[1]Разряды!$H$3,IF(H34&lt;=[1]Разряды!$I$4,[1]Разряды!$I$3,IF(H34&lt;=[1]Разряды!$J$4,[1]Разряды!$J$3,"б/р"))))))))</f>
        <v>2р</v>
      </c>
      <c r="L34" s="183">
        <v>1</v>
      </c>
      <c r="M34" s="13" t="str">
        <f>IF(B34=0," ",VLOOKUP($B34,[1]Спортсмены!$B$1:$H$65536,7,FALSE))</f>
        <v>Мингалева А.Г.</v>
      </c>
    </row>
    <row r="35" spans="1:13" x14ac:dyDescent="0.3">
      <c r="A35" s="20">
        <v>22</v>
      </c>
      <c r="B35" s="45">
        <v>45</v>
      </c>
      <c r="C35" s="21" t="str">
        <f>IF(B35=0," ",VLOOKUP(B35,[1]Спортсмены!B$1:H$65536,2,FALSE))</f>
        <v>Никулкин Александр</v>
      </c>
      <c r="D35" s="22" t="str">
        <f>IF(B35=0," ",VLOOKUP($B35,[1]Спортсмены!$B$1:$H$65536,3,FALSE))</f>
        <v>04.11.1995</v>
      </c>
      <c r="E35" s="20" t="str">
        <f>IF(B35=0," ",IF(VLOOKUP($B35,[1]Спортсмены!$B$1:$H$65536,4,FALSE)=0," ",VLOOKUP($B35,[1]Спортсмены!$B$1:$H$65536,4,FALSE)))</f>
        <v>КМС</v>
      </c>
      <c r="F35" s="13" t="str">
        <f>IF(B35=0," ",VLOOKUP($B35,[1]Спортсмены!$B$1:$H$65536,5,FALSE))</f>
        <v>Пензенская область</v>
      </c>
      <c r="G35" s="21" t="str">
        <f>IF(B35=0," ",VLOOKUP($B35,[1]Спортсмены!$B$1:$H$65536,6,FALSE))</f>
        <v>Пенза, ПензГТУ</v>
      </c>
      <c r="H35" s="23">
        <v>1.3414351851851849E-4</v>
      </c>
      <c r="I35" s="27">
        <v>1.3391203703703704E-4</v>
      </c>
      <c r="J35" s="27"/>
      <c r="K35" s="15" t="str">
        <f>IF(H35=0," ",IF(H35&lt;=[1]Разряды!$D$4,[1]Разряды!$D$3,IF(H35&lt;=[1]Разряды!$E$4,[1]Разряды!$E$3,IF(H35&lt;=[1]Разряды!$F$4,[1]Разряды!$F$3,IF(H35&lt;=[1]Разряды!$G$4,[1]Разряды!$G$3,IF(H35&lt;=[1]Разряды!$H$4,[1]Разряды!$H$3,IF(H35&lt;=[1]Разряды!$I$4,[1]Разряды!$I$3,IF(H35&lt;=[1]Разряды!$J$4,[1]Разряды!$J$3,"б/р"))))))))</f>
        <v>2р</v>
      </c>
      <c r="L35" s="183">
        <v>1</v>
      </c>
      <c r="M35" s="21" t="str">
        <f>IF(B35=0," ",VLOOKUP($B35,[1]Спортсмены!$B$1:$H$65536,7,FALSE))</f>
        <v>Гарынов А.А.</v>
      </c>
    </row>
    <row r="36" spans="1:13" x14ac:dyDescent="0.3">
      <c r="A36" s="20">
        <v>25</v>
      </c>
      <c r="B36" s="45">
        <v>70</v>
      </c>
      <c r="C36" s="13" t="str">
        <f>IF(B36=0," ",VLOOKUP(B36,[1]Спортсмены!B$1:H$65536,2,FALSE))</f>
        <v>Кипелкин Иван</v>
      </c>
      <c r="D36" s="14" t="str">
        <f>IF(B36=0," ",VLOOKUP($B36,[1]Спортсмены!$B$1:$H$65536,3,FALSE))</f>
        <v>28.01.1997</v>
      </c>
      <c r="E36" s="15" t="str">
        <f>IF(B36=0," ",IF(VLOOKUP($B36,[1]Спортсмены!$B$1:$H$65536,4,FALSE)=0," ",VLOOKUP($B36,[1]Спортсмены!$B$1:$H$65536,4,FALSE)))</f>
        <v>КМС</v>
      </c>
      <c r="F36" s="13" t="str">
        <f>IF(B36=0," ",VLOOKUP($B36,[1]Спортсмены!$B$1:$H$65536,5,FALSE))</f>
        <v>Нижегородская область</v>
      </c>
      <c r="G36" s="123" t="str">
        <f>IF(B36=0," ",VLOOKUP($B36,[1]Спортсмены!$B$1:$H$65536,6,FALSE))</f>
        <v>Нижний Новгород, ННГУ им. Н.И. Лобачевского</v>
      </c>
      <c r="H36" s="25">
        <v>1.3425925925925926E-4</v>
      </c>
      <c r="I36" s="25"/>
      <c r="J36" s="25"/>
      <c r="K36" s="15" t="str">
        <f>IF(H36=0," ",IF(H36&lt;=[1]Разряды!$D$4,[1]Разряды!$D$3,IF(H36&lt;=[1]Разряды!$E$4,[1]Разряды!$E$3,IF(H36&lt;=[1]Разряды!$F$4,[1]Разряды!$F$3,IF(H36&lt;=[1]Разряды!$G$4,[1]Разряды!$G$3,IF(H36&lt;=[1]Разряды!$H$4,[1]Разряды!$H$3,IF(H36&lt;=[1]Разряды!$I$4,[1]Разряды!$I$3,IF(H36&lt;=[1]Разряды!$J$4,[1]Разряды!$J$3,"б/р"))))))))</f>
        <v>2р</v>
      </c>
      <c r="L36" s="15">
        <v>1</v>
      </c>
      <c r="M36" s="13" t="str">
        <f>IF(B36=0," ",VLOOKUP($B36,[1]Спортсмены!$B$1:$H$65536,7,FALSE))</f>
        <v>Ясницкий Н.В.</v>
      </c>
    </row>
    <row r="37" spans="1:13" x14ac:dyDescent="0.3">
      <c r="A37" s="20">
        <v>26</v>
      </c>
      <c r="B37" s="45">
        <v>76</v>
      </c>
      <c r="C37" s="13" t="str">
        <f>IF(B37=0," ",VLOOKUP(B37,[1]Спортсмены!B$1:H$65536,2,FALSE))</f>
        <v>Панченко Глеб</v>
      </c>
      <c r="D37" s="14" t="str">
        <f>IF(B37=0," ",VLOOKUP($B37,[1]Спортсмены!$B$1:$H$65536,3,FALSE))</f>
        <v>22.11.1998</v>
      </c>
      <c r="E37" s="15" t="str">
        <f>IF(B37=0," ",IF(VLOOKUP($B37,[1]Спортсмены!$B$1:$H$65536,4,FALSE)=0," ",VLOOKUP($B37,[1]Спортсмены!$B$1:$H$65536,4,FALSE)))</f>
        <v>1р</v>
      </c>
      <c r="F37" s="13" t="str">
        <f>IF(B37=0," ",VLOOKUP($B37,[1]Спортсмены!$B$1:$H$65536,5,FALSE))</f>
        <v>Пермский край</v>
      </c>
      <c r="G37" s="13" t="str">
        <f>IF(B37=0," ",VLOOKUP($B37,[1]Спортсмены!$B$1:$H$65536,6,FALSE))</f>
        <v>Пермь, ПНИПУ с/к "Политехник"</v>
      </c>
      <c r="H37" s="17">
        <v>1.3483796296296299E-4</v>
      </c>
      <c r="I37" s="17"/>
      <c r="J37" s="18"/>
      <c r="K37" s="15" t="str">
        <f>IF(H37=0," ",IF(H37&lt;=[1]Разряды!$D$4,[1]Разряды!$D$3,IF(H37&lt;=[1]Разряды!$E$4,[1]Разряды!$E$3,IF(H37&lt;=[1]Разряды!$F$4,[1]Разряды!$F$3,IF(H37&lt;=[1]Разряды!$G$4,[1]Разряды!$G$3,IF(H37&lt;=[1]Разряды!$H$4,[1]Разряды!$H$3,IF(H37&lt;=[1]Разряды!$I$4,[1]Разряды!$I$3,IF(H37&lt;=[1]Разряды!$J$4,[1]Разряды!$J$3,"б/р"))))))))</f>
        <v>2р</v>
      </c>
      <c r="L37" s="15">
        <v>1</v>
      </c>
      <c r="M37" s="13" t="str">
        <f>IF(B37=0," ",VLOOKUP($B37,[1]Спортсмены!$B$1:$H$65536,7,FALSE))</f>
        <v>Гладков В.П.</v>
      </c>
    </row>
    <row r="38" spans="1:13" x14ac:dyDescent="0.3">
      <c r="A38" s="20">
        <v>26</v>
      </c>
      <c r="B38" s="45">
        <v>75</v>
      </c>
      <c r="C38" s="13" t="str">
        <f>IF(B38=0," ",VLOOKUP(B38,[1]Спортсмены!B$1:H$65536,2,FALSE))</f>
        <v>Щербаков Евгений</v>
      </c>
      <c r="D38" s="14" t="str">
        <f>IF(B38=0," ",VLOOKUP($B38,[1]Спортсмены!$B$1:$H$65536,3,FALSE))</f>
        <v>30.04.1999</v>
      </c>
      <c r="E38" s="15" t="str">
        <f>IF(B38=0," ",IF(VLOOKUP($B38,[1]Спортсмены!$B$1:$H$65536,4,FALSE)=0," ",VLOOKUP($B38,[1]Спортсмены!$B$1:$H$65536,4,FALSE)))</f>
        <v>1р</v>
      </c>
      <c r="F38" s="13" t="str">
        <f>IF(B38=0," ",VLOOKUP($B38,[1]Спортсмены!$B$1:$H$65536,5,FALSE))</f>
        <v>Пермский край</v>
      </c>
      <c r="G38" s="13" t="str">
        <f>IF(B38=0," ",VLOOKUP($B38,[1]Спортсмены!$B$1:$H$65536,6,FALSE))</f>
        <v>Пермь, ПНИПУ с/к "Политехник"</v>
      </c>
      <c r="H38" s="17">
        <v>1.3483796296296299E-4</v>
      </c>
      <c r="I38" s="17"/>
      <c r="J38" s="150"/>
      <c r="K38" s="15" t="str">
        <f>IF(H38=0," ",IF(H38&lt;=[1]Разряды!$D$4,[1]Разряды!$D$3,IF(H38&lt;=[1]Разряды!$E$4,[1]Разряды!$E$3,IF(H38&lt;=[1]Разряды!$F$4,[1]Разряды!$F$3,IF(H38&lt;=[1]Разряды!$G$4,[1]Разряды!$G$3,IF(H38&lt;=[1]Разряды!$H$4,[1]Разряды!$H$3,IF(H38&lt;=[1]Разряды!$I$4,[1]Разряды!$I$3,IF(H38&lt;=[1]Разряды!$J$4,[1]Разряды!$J$3,"б/р"))))))))</f>
        <v>2р</v>
      </c>
      <c r="L38" s="15">
        <v>1</v>
      </c>
      <c r="M38" s="13" t="str">
        <f>IF(B38=0," ",VLOOKUP($B38,[1]Спортсмены!$B$1:$H$65536,7,FALSE))</f>
        <v>Гладков В.П.</v>
      </c>
    </row>
    <row r="39" spans="1:13" x14ac:dyDescent="0.3">
      <c r="A39" s="20">
        <v>28</v>
      </c>
      <c r="B39" s="45">
        <v>23</v>
      </c>
      <c r="C39" s="13" t="str">
        <f>IF(B39=0," ",VLOOKUP(B39,[1]Спортсмены!B$1:H$65536,2,FALSE))</f>
        <v>Казанов Юрий</v>
      </c>
      <c r="D39" s="14" t="str">
        <f>IF(B39=0," ",VLOOKUP($B39,[1]Спортсмены!$B$1:$H$65536,3,FALSE))</f>
        <v>13.07.1998</v>
      </c>
      <c r="E39" s="15" t="str">
        <f>IF(B39=0," ",IF(VLOOKUP($B39,[1]Спортсмены!$B$1:$H$65536,4,FALSE)=0," ",VLOOKUP($B39,[1]Спортсмены!$B$1:$H$65536,4,FALSE)))</f>
        <v>КМС</v>
      </c>
      <c r="F39" s="13" t="str">
        <f>IF(B39=0," ",VLOOKUP($B39,[1]Спортсмены!$B$1:$H$65536,5,FALSE))</f>
        <v>Ярославская область</v>
      </c>
      <c r="G39" s="13" t="str">
        <f>IF(B39=0," ",VLOOKUP($B39,[1]Спортсмены!$B$1:$H$65536,6,FALSE))</f>
        <v>Ярославль, ЯрГУ им. П.Г. Демидова</v>
      </c>
      <c r="H39" s="17">
        <v>1.3611111111111113E-4</v>
      </c>
      <c r="I39" s="17"/>
      <c r="J39" s="17"/>
      <c r="K39" s="15" t="str">
        <f>IF(H39=0," ",IF(H39&lt;=[1]Разряды!$D$4,[1]Разряды!$D$3,IF(H39&lt;=[1]Разряды!$E$4,[1]Разряды!$E$3,IF(H39&lt;=[1]Разряды!$F$4,[1]Разряды!$F$3,IF(H39&lt;=[1]Разряды!$G$4,[1]Разряды!$G$3,IF(H39&lt;=[1]Разряды!$H$4,[1]Разряды!$H$3,IF(H39&lt;=[1]Разряды!$I$4,[1]Разряды!$I$3,IF(H39&lt;=[1]Разряды!$J$4,[1]Разряды!$J$3,"б/р"))))))))</f>
        <v>2р</v>
      </c>
      <c r="L39" s="15">
        <v>1</v>
      </c>
      <c r="M39" s="13" t="str">
        <f>IF(B39=0," ",VLOOKUP($B39,[1]Спортсмены!$B$1:$H$65536,7,FALSE))</f>
        <v>Филинова С.К.</v>
      </c>
    </row>
    <row r="40" spans="1:13" x14ac:dyDescent="0.3">
      <c r="A40" s="20">
        <v>29</v>
      </c>
      <c r="B40" s="45">
        <v>9</v>
      </c>
      <c r="C40" s="13" t="str">
        <f>IF(B40=0," ",VLOOKUP(B40,[1]Спортсмены!B$1:H$65536,2,FALSE))</f>
        <v>Ушаков Александр</v>
      </c>
      <c r="D40" s="14" t="str">
        <f>IF(B40=0," ",VLOOKUP($B40,[1]Спортсмены!$B$1:$H$65536,3,FALSE))</f>
        <v>06.06.1998</v>
      </c>
      <c r="E40" s="15" t="str">
        <f>IF(B40=0," ",IF(VLOOKUP($B40,[1]Спортсмены!$B$1:$H$65536,4,FALSE)=0," ",VLOOKUP($B40,[1]Спортсмены!$B$1:$H$65536,4,FALSE)))</f>
        <v>КМС</v>
      </c>
      <c r="F40" s="13" t="str">
        <f>IF(B40=0," ",VLOOKUP($B40,[1]Спортсмены!$B$1:$H$65536,5,FALSE))</f>
        <v>Тамбовская область</v>
      </c>
      <c r="G40" s="13" t="str">
        <f>IF(B40=0," ",VLOOKUP($B40,[1]Спортсмены!$B$1:$H$65536,6,FALSE))</f>
        <v>Тамбов, ТГУ им. Г.Р. Державина</v>
      </c>
      <c r="H40" s="17">
        <v>1.3657407407407409E-4</v>
      </c>
      <c r="I40" s="17"/>
      <c r="J40" s="18"/>
      <c r="K40" s="15" t="str">
        <f>IF(H40=0," ",IF(H40&lt;=[1]Разряды!$D$4,[1]Разряды!$D$3,IF(H40&lt;=[1]Разряды!$E$4,[1]Разряды!$E$3,IF(H40&lt;=[1]Разряды!$F$4,[1]Разряды!$F$3,IF(H40&lt;=[1]Разряды!$G$4,[1]Разряды!$G$3,IF(H40&lt;=[1]Разряды!$H$4,[1]Разряды!$H$3,IF(H40&lt;=[1]Разряды!$I$4,[1]Разряды!$I$3,IF(H40&lt;=[1]Разряды!$J$4,[1]Разряды!$J$3,"б/р"))))))))</f>
        <v>2р</v>
      </c>
      <c r="L40" s="15">
        <v>1</v>
      </c>
      <c r="M40" s="13" t="str">
        <f>IF(B40=0," ",VLOOKUP($B40,[1]Спортсмены!$B$1:$H$65536,7,FALSE))</f>
        <v>Иванов А.Н.</v>
      </c>
    </row>
    <row r="41" spans="1:13" x14ac:dyDescent="0.3">
      <c r="A41" s="20">
        <v>30</v>
      </c>
      <c r="B41" s="45">
        <v>4</v>
      </c>
      <c r="C41" s="13" t="str">
        <f>IF(B41=0," ",VLOOKUP(B41,[1]Спортсмены!B$1:H$65536,2,FALSE))</f>
        <v>Александров Владислав</v>
      </c>
      <c r="D41" s="14" t="str">
        <f>IF(B41=0," ",VLOOKUP($B41,[1]Спортсмены!$B$1:$H$65536,3,FALSE))</f>
        <v>29.06.2000</v>
      </c>
      <c r="E41" s="15" t="str">
        <f>IF(B41=0," ",IF(VLOOKUP($B41,[1]Спортсмены!$B$1:$H$65536,4,FALSE)=0," ",VLOOKUP($B41,[1]Спортсмены!$B$1:$H$65536,4,FALSE)))</f>
        <v>1р</v>
      </c>
      <c r="F41" s="13" t="str">
        <f>IF(B41=0," ",VLOOKUP($B41,[1]Спортсмены!$B$1:$H$65536,5,FALSE))</f>
        <v>Республика Чувашии</v>
      </c>
      <c r="G41" s="13" t="str">
        <f>IF(B41=0," ",VLOOKUP($B41,[1]Спортсмены!$B$1:$H$65536,6,FALSE))</f>
        <v>Чебоксары, ЧГПУ им. И.Я. Яковлева</v>
      </c>
      <c r="H41" s="17">
        <v>1.3773148148148149E-4</v>
      </c>
      <c r="I41" s="17"/>
      <c r="J41" s="25"/>
      <c r="K41" s="15" t="str">
        <f>IF(H41=0," ",IF(H41&lt;=[1]Разряды!$D$4,[1]Разряды!$D$3,IF(H41&lt;=[1]Разряды!$E$4,[1]Разряды!$E$3,IF(H41&lt;=[1]Разряды!$F$4,[1]Разряды!$F$3,IF(H41&lt;=[1]Разряды!$G$4,[1]Разряды!$G$3,IF(H41&lt;=[1]Разряды!$H$4,[1]Разряды!$H$3,IF(H41&lt;=[1]Разряды!$I$4,[1]Разряды!$I$3,IF(H41&lt;=[1]Разряды!$J$4,[1]Разряды!$J$3,"б/р"))))))))</f>
        <v>2р</v>
      </c>
      <c r="L41" s="15">
        <v>1</v>
      </c>
      <c r="M41" s="13" t="str">
        <f>IF(B41=0," ",VLOOKUP($B41,[1]Спортсмены!$B$1:$H$65536,7,FALSE))</f>
        <v>Анисимов Н.И.</v>
      </c>
    </row>
    <row r="42" spans="1:13" x14ac:dyDescent="0.3">
      <c r="A42" s="20">
        <v>31</v>
      </c>
      <c r="B42" s="45">
        <v>1</v>
      </c>
      <c r="C42" s="13" t="str">
        <f>IF(B42=0," ",VLOOKUP(B42,[1]Спортсмены!B$1:H$65536,2,FALSE))</f>
        <v>Балякаев Максим</v>
      </c>
      <c r="D42" s="14" t="str">
        <f>IF(B42=0," ",VLOOKUP($B42,[1]Спортсмены!$B$1:$H$65536,3,FALSE))</f>
        <v>15.05.1999</v>
      </c>
      <c r="E42" s="15" t="str">
        <f>IF(B42=0," ",IF(VLOOKUP($B42,[1]Спортсмены!$B$1:$H$65536,4,FALSE)=0," ",VLOOKUP($B42,[1]Спортсмены!$B$1:$H$65536,4,FALSE)))</f>
        <v>1р</v>
      </c>
      <c r="F42" s="13" t="str">
        <f>IF(B42=0," ",VLOOKUP($B42,[1]Спортсмены!$B$1:$H$65536,5,FALSE))</f>
        <v>Ярославская область</v>
      </c>
      <c r="G42" s="13" t="str">
        <f>IF(B42=0," ",VLOOKUP($B42,[1]Спортсмены!$B$1:$H$65536,6,FALSE))</f>
        <v>Ярославль, ЯГПУ им. К.Д. Ушинского</v>
      </c>
      <c r="H42" s="17">
        <v>1.4062500000000002E-4</v>
      </c>
      <c r="I42" s="17"/>
      <c r="J42" s="18"/>
      <c r="K42" s="15" t="str">
        <f>IF(H42=0," ",IF(H42&lt;=[1]Разряды!$D$4,[1]Разряды!$D$3,IF(H42&lt;=[1]Разряды!$E$4,[1]Разряды!$E$3,IF(H42&lt;=[1]Разряды!$F$4,[1]Разряды!$F$3,IF(H42&lt;=[1]Разряды!$G$4,[1]Разряды!$G$3,IF(H42&lt;=[1]Разряды!$H$4,[1]Разряды!$H$3,IF(H42&lt;=[1]Разряды!$I$4,[1]Разряды!$I$3,IF(H42&lt;=[1]Разряды!$J$4,[1]Разряды!$J$3,"б/р"))))))))</f>
        <v>3р</v>
      </c>
      <c r="L42" s="15">
        <v>0</v>
      </c>
      <c r="M42" s="13" t="str">
        <f>IF(B42=0," ",VLOOKUP($B42,[1]Спортсмены!$B$1:$H$65536,7,FALSE))</f>
        <v>Рыбаков В.Ю.</v>
      </c>
    </row>
    <row r="43" spans="1:13" x14ac:dyDescent="0.3">
      <c r="A43" s="20">
        <v>32</v>
      </c>
      <c r="B43" s="45">
        <v>81</v>
      </c>
      <c r="C43" s="13" t="str">
        <f>IF(B43=0," ",VLOOKUP(B43,[1]Спортсмены!B$1:H$65536,2,FALSE))</f>
        <v>Соловьев Даниил</v>
      </c>
      <c r="D43" s="14" t="str">
        <f>IF(B43=0," ",VLOOKUP($B43,[1]Спортсмены!$B$1:$H$65536,3,FALSE))</f>
        <v>02.06.1999</v>
      </c>
      <c r="E43" s="15" t="str">
        <f>IF(B43=0," ",IF(VLOOKUP($B43,[1]Спортсмены!$B$1:$H$65536,4,FALSE)=0," ",VLOOKUP($B43,[1]Спортсмены!$B$1:$H$65536,4,FALSE)))</f>
        <v>2р</v>
      </c>
      <c r="F43" s="13" t="str">
        <f>IF(B43=0," ",VLOOKUP($B43,[1]Спортсмены!$B$1:$H$65536,5,FALSE))</f>
        <v>Ивановская область</v>
      </c>
      <c r="G43" s="13" t="str">
        <f>IF(B43=0," ",VLOOKUP($B43,[1]Спортсмены!$B$1:$H$65536,6,FALSE))</f>
        <v>Иваново, ИГСХА им. Д.К. Беляева</v>
      </c>
      <c r="H43" s="17">
        <v>1.4074074074074073E-4</v>
      </c>
      <c r="I43" s="17"/>
      <c r="J43" s="150"/>
      <c r="K43" s="15" t="str">
        <f>IF(H43=0," ",IF(H43&lt;=[1]Разряды!$D$4,[1]Разряды!$D$3,IF(H43&lt;=[1]Разряды!$E$4,[1]Разряды!$E$3,IF(H43&lt;=[1]Разряды!$F$4,[1]Разряды!$F$3,IF(H43&lt;=[1]Разряды!$G$4,[1]Разряды!$G$3,IF(H43&lt;=[1]Разряды!$H$4,[1]Разряды!$H$3,IF(H43&lt;=[1]Разряды!$I$4,[1]Разряды!$I$3,IF(H43&lt;=[1]Разряды!$J$4,[1]Разряды!$J$3,"б/р"))))))))</f>
        <v>3р</v>
      </c>
      <c r="L43" s="15">
        <v>0</v>
      </c>
      <c r="M43" s="13" t="str">
        <f>IF(B43=0," ",VLOOKUP($B43,[1]Спортсмены!$B$1:$H$65536,7,FALSE))</f>
        <v>Левичева М.Б.</v>
      </c>
    </row>
    <row r="44" spans="1:13" x14ac:dyDescent="0.3">
      <c r="A44" s="20">
        <v>33</v>
      </c>
      <c r="B44" s="45">
        <v>24</v>
      </c>
      <c r="C44" s="13" t="str">
        <f>IF(B44=0," ",VLOOKUP(B44,[1]Спортсмены!B$1:H$65536,2,FALSE))</f>
        <v>Балашов Михаил</v>
      </c>
      <c r="D44" s="14" t="str">
        <f>IF(B44=0," ",VLOOKUP($B44,[1]Спортсмены!$B$1:$H$65536,3,FALSE))</f>
        <v>28.05.1997</v>
      </c>
      <c r="E44" s="15" t="str">
        <f>IF(B44=0," ",IF(VLOOKUP($B44,[1]Спортсмены!$B$1:$H$65536,4,FALSE)=0," ",VLOOKUP($B44,[1]Спортсмены!$B$1:$H$65536,4,FALSE)))</f>
        <v>2р</v>
      </c>
      <c r="F44" s="13" t="str">
        <f>IF(B44=0," ",VLOOKUP($B44,[1]Спортсмены!$B$1:$H$65536,5,FALSE))</f>
        <v>Ярославская область</v>
      </c>
      <c r="G44" s="13" t="str">
        <f>IF(B44=0," ",VLOOKUP($B44,[1]Спортсмены!$B$1:$H$65536,6,FALSE))</f>
        <v>Ярославль, ЯрГУ им. П.Г. Демидова</v>
      </c>
      <c r="H44" s="25">
        <v>1.4965277777777777E-4</v>
      </c>
      <c r="I44" s="25"/>
      <c r="J44" s="25"/>
      <c r="K44" s="15" t="str">
        <f>IF(H44=0," ",IF(H44&lt;=[1]Разряды!$D$4,[1]Разряды!$D$3,IF(H44&lt;=[1]Разряды!$E$4,[1]Разряды!$E$3,IF(H44&lt;=[1]Разряды!$F$4,[1]Разряды!$F$3,IF(H44&lt;=[1]Разряды!$G$4,[1]Разряды!$G$3,IF(H44&lt;=[1]Разряды!$H$4,[1]Разряды!$H$3,IF(H44&lt;=[1]Разряды!$I$4,[1]Разряды!$I$3,IF(H44&lt;=[1]Разряды!$J$4,[1]Разряды!$J$3,"б/р"))))))))</f>
        <v>1юр</v>
      </c>
      <c r="L44" s="15">
        <v>0</v>
      </c>
      <c r="M44" s="13" t="str">
        <f>IF(B44=0," ",VLOOKUP($B44,[1]Спортсмены!$B$1:$H$65536,7,FALSE))</f>
        <v>Станкевич В.А.</v>
      </c>
    </row>
    <row r="45" spans="1:13" x14ac:dyDescent="0.3">
      <c r="A45" s="20"/>
      <c r="B45" s="45">
        <v>49</v>
      </c>
      <c r="C45" s="13" t="str">
        <f>IF(B45=0," ",VLOOKUP(B45,[1]Спортсмены!B$1:H$65536,2,FALSE))</f>
        <v>Новожилов Дмитрий</v>
      </c>
      <c r="D45" s="14" t="str">
        <f>IF(B45=0," ",VLOOKUP($B45,[1]Спортсмены!$B$1:$H$65536,3,FALSE))</f>
        <v>27.06.1996</v>
      </c>
      <c r="E45" s="15" t="str">
        <f>IF(B45=0," ",IF(VLOOKUP($B45,[1]Спортсмены!$B$1:$H$65536,4,FALSE)=0," ",VLOOKUP($B45,[1]Спортсмены!$B$1:$H$65536,4,FALSE)))</f>
        <v>1р</v>
      </c>
      <c r="F45" s="13" t="str">
        <f>IF(B45=0," ",VLOOKUP($B45,[1]Спортсмены!$B$1:$H$65536,5,FALSE))</f>
        <v>Новгородская область</v>
      </c>
      <c r="G45" s="123" t="str">
        <f>IF(B45=0," ",VLOOKUP($B45,[1]Спортсмены!$B$1:$H$65536,6,FALSE))</f>
        <v xml:space="preserve">Великий Новгород, НовГУ им. Ярослава Мудрого </v>
      </c>
      <c r="H45" s="186" t="s">
        <v>92</v>
      </c>
      <c r="I45" s="25"/>
      <c r="J45" s="18"/>
      <c r="K45" s="15"/>
      <c r="L45" s="15">
        <v>0</v>
      </c>
      <c r="M45" s="13" t="str">
        <f>IF(B45=0," ",VLOOKUP($B45,[1]Спортсмены!$B$1:$H$65536,7,FALSE))</f>
        <v>Савенков П.А.</v>
      </c>
    </row>
    <row r="46" spans="1:13" ht="15" thickBot="1" x14ac:dyDescent="0.35">
      <c r="A46" s="28"/>
      <c r="B46" s="28"/>
      <c r="C46" s="29" t="str">
        <f>IF(B46=0," ",VLOOKUP(B46,[1]Спортсмены!B$1:H$65536,2,FALSE))</f>
        <v xml:space="preserve"> </v>
      </c>
      <c r="D46" s="30" t="str">
        <f>IF(B46=0," ",VLOOKUP($B46,[1]Спортсмены!$B$1:$H$65536,3,FALSE))</f>
        <v xml:space="preserve"> </v>
      </c>
      <c r="E46" s="31" t="str">
        <f>IF(B46=0," ",IF(VLOOKUP($B46,[1]Спортсмены!$B$1:$H$65536,4,FALSE)=0," ",VLOOKUP($B46,[1]Спортсмены!$B$1:$H$65536,4,FALSE)))</f>
        <v xml:space="preserve"> </v>
      </c>
      <c r="F46" s="29" t="str">
        <f>IF(B46=0," ",VLOOKUP($B46,[1]Спортсмены!$B$1:$H$65536,5,FALSE))</f>
        <v xml:space="preserve"> </v>
      </c>
      <c r="G46" s="29" t="str">
        <f>IF(B46=0," ",VLOOKUP($B46,[1]Спортсмены!$B$1:$H$65536,6,FALSE))</f>
        <v xml:space="preserve"> </v>
      </c>
      <c r="H46" s="32"/>
      <c r="I46" s="33"/>
      <c r="J46" s="33"/>
      <c r="K46" s="31"/>
      <c r="L46" s="31"/>
      <c r="M46" s="29" t="str">
        <f>IF(B46=0," ",VLOOKUP($B46,[1]Спортсмены!$B$1:$H$65536,7,FALSE))</f>
        <v xml:space="preserve"> </v>
      </c>
    </row>
    <row r="47" spans="1:13" ht="15" thickTop="1" x14ac:dyDescent="0.3">
      <c r="A47" s="120"/>
      <c r="B47" s="120"/>
      <c r="C47" s="56"/>
      <c r="D47" s="182"/>
      <c r="E47" s="183"/>
      <c r="F47" s="56"/>
      <c r="G47" s="56"/>
      <c r="H47" s="187"/>
      <c r="J47" s="44"/>
      <c r="K47" s="183"/>
      <c r="L47" s="183"/>
      <c r="M47" s="56"/>
    </row>
    <row r="48" spans="1:13" ht="15.6" x14ac:dyDescent="0.3">
      <c r="B48" s="56" t="s">
        <v>93</v>
      </c>
      <c r="D48" s="188"/>
      <c r="E48" s="188"/>
      <c r="G48" s="56" t="s">
        <v>94</v>
      </c>
      <c r="H48" s="9"/>
      <c r="I48" s="9"/>
    </row>
    <row r="49" spans="1:13" ht="15.6" x14ac:dyDescent="0.3">
      <c r="D49" s="188"/>
      <c r="E49" s="188"/>
      <c r="G49" s="189"/>
      <c r="H49" s="9"/>
      <c r="I49" s="9"/>
    </row>
    <row r="50" spans="1:13" ht="15.6" x14ac:dyDescent="0.3">
      <c r="B50" s="56" t="s">
        <v>95</v>
      </c>
      <c r="D50" s="188"/>
      <c r="E50" s="188"/>
      <c r="G50" s="56" t="s">
        <v>96</v>
      </c>
      <c r="H50" s="9"/>
      <c r="I50" s="9"/>
    </row>
    <row r="51" spans="1:13" x14ac:dyDescent="0.3">
      <c r="A51" s="148"/>
      <c r="B51" s="34"/>
      <c r="C51" s="35"/>
      <c r="D51" s="36"/>
      <c r="E51" s="37"/>
      <c r="F51" s="35"/>
      <c r="G51" s="35"/>
      <c r="H51" s="128"/>
      <c r="I51" s="38"/>
      <c r="J51" s="38"/>
      <c r="K51" s="153"/>
      <c r="L51" s="37"/>
      <c r="M51" s="35"/>
    </row>
    <row r="52" spans="1:13" x14ac:dyDescent="0.3">
      <c r="A52" s="148"/>
      <c r="B52" s="34"/>
      <c r="C52" s="35"/>
      <c r="D52" s="36"/>
      <c r="E52" s="37"/>
      <c r="F52" s="35"/>
      <c r="G52" s="35"/>
      <c r="H52" s="128"/>
      <c r="I52" s="38"/>
      <c r="J52" s="38"/>
      <c r="K52" s="153"/>
      <c r="L52" s="37"/>
      <c r="M52" s="35"/>
    </row>
    <row r="53" spans="1:13" x14ac:dyDescent="0.3">
      <c r="A53" s="148"/>
      <c r="B53" s="34"/>
      <c r="C53" s="35"/>
      <c r="D53" s="36"/>
      <c r="E53" s="37"/>
      <c r="F53" s="35"/>
      <c r="G53" s="35"/>
      <c r="H53" s="128"/>
      <c r="I53" s="38"/>
      <c r="J53" s="38"/>
      <c r="K53" s="153"/>
      <c r="L53" s="37"/>
      <c r="M53" s="35"/>
    </row>
    <row r="54" spans="1:13" x14ac:dyDescent="0.3">
      <c r="A54" s="148"/>
      <c r="B54" s="34"/>
      <c r="C54" s="35"/>
      <c r="D54" s="36"/>
      <c r="E54" s="37"/>
      <c r="F54" s="35"/>
      <c r="G54" s="35"/>
      <c r="H54" s="128"/>
      <c r="I54" s="38"/>
      <c r="J54" s="38"/>
      <c r="K54" s="153"/>
      <c r="L54" s="37"/>
      <c r="M54" s="35"/>
    </row>
    <row r="55" spans="1:13" x14ac:dyDescent="0.3">
      <c r="A55" s="148"/>
      <c r="B55" s="34"/>
      <c r="C55" s="35"/>
      <c r="D55" s="36"/>
      <c r="E55" s="37"/>
      <c r="F55" s="35"/>
      <c r="G55" s="35"/>
      <c r="H55" s="128"/>
      <c r="I55" s="38"/>
      <c r="J55" s="38"/>
      <c r="K55" s="153"/>
      <c r="L55" s="37"/>
      <c r="M55" s="35"/>
    </row>
    <row r="56" spans="1:13" x14ac:dyDescent="0.3">
      <c r="A56" s="148"/>
      <c r="B56" s="34"/>
      <c r="C56" s="35"/>
      <c r="D56" s="36"/>
      <c r="E56" s="37"/>
      <c r="F56" s="35"/>
      <c r="G56" s="35"/>
      <c r="H56" s="128"/>
      <c r="I56" s="38"/>
      <c r="J56" s="38"/>
      <c r="K56" s="153"/>
      <c r="L56" s="37"/>
      <c r="M56" s="35"/>
    </row>
    <row r="57" spans="1:13" x14ac:dyDescent="0.3">
      <c r="A57" s="148"/>
      <c r="B57" s="34"/>
      <c r="C57" s="35"/>
      <c r="D57" s="36"/>
      <c r="E57" s="37"/>
      <c r="F57" s="35"/>
      <c r="G57" s="35"/>
      <c r="H57" s="128"/>
      <c r="I57" s="38"/>
      <c r="J57" s="38"/>
      <c r="K57" s="153"/>
      <c r="L57" s="37"/>
      <c r="M57" s="35"/>
    </row>
    <row r="58" spans="1:13" x14ac:dyDescent="0.3">
      <c r="A58" s="148"/>
      <c r="B58" s="34"/>
      <c r="C58" s="35"/>
      <c r="D58" s="36"/>
      <c r="E58" s="37"/>
      <c r="F58" s="35"/>
      <c r="G58" s="35"/>
      <c r="H58" s="128"/>
      <c r="I58" s="38"/>
      <c r="J58" s="38"/>
      <c r="K58" s="153"/>
      <c r="L58" s="37"/>
      <c r="M58" s="35"/>
    </row>
    <row r="59" spans="1:13" x14ac:dyDescent="0.3">
      <c r="A59" s="148"/>
      <c r="B59" s="34"/>
      <c r="C59" s="35"/>
      <c r="D59" s="36"/>
      <c r="E59" s="37"/>
      <c r="F59" s="35"/>
      <c r="G59" s="35"/>
      <c r="H59" s="128"/>
      <c r="I59" s="38"/>
      <c r="J59" s="38"/>
      <c r="K59" s="153"/>
      <c r="L59" s="37"/>
      <c r="M59" s="35"/>
    </row>
    <row r="60" spans="1:13" x14ac:dyDescent="0.3">
      <c r="A60" s="148"/>
      <c r="B60" s="34"/>
      <c r="C60" s="35"/>
      <c r="D60" s="36"/>
      <c r="E60" s="37"/>
      <c r="F60" s="35"/>
      <c r="G60" s="35"/>
      <c r="H60" s="128"/>
      <c r="I60" s="38"/>
      <c r="J60" s="38"/>
      <c r="K60" s="153"/>
      <c r="L60" s="37"/>
      <c r="M60" s="35"/>
    </row>
    <row r="61" spans="1:13" x14ac:dyDescent="0.3">
      <c r="A61" s="148"/>
      <c r="B61" s="34"/>
      <c r="C61" s="35"/>
      <c r="D61" s="36"/>
      <c r="E61" s="37"/>
      <c r="F61" s="35"/>
      <c r="G61" s="35"/>
      <c r="H61" s="128"/>
      <c r="I61" s="38"/>
      <c r="J61" s="38"/>
      <c r="K61" s="153"/>
      <c r="L61" s="37"/>
      <c r="M61" s="35"/>
    </row>
    <row r="62" spans="1:13" x14ac:dyDescent="0.3">
      <c r="A62" s="148"/>
      <c r="B62" s="34"/>
      <c r="C62" s="35"/>
      <c r="D62" s="36"/>
      <c r="E62" s="37"/>
      <c r="F62" s="35"/>
      <c r="G62" s="35"/>
      <c r="H62" s="128"/>
      <c r="I62" s="38"/>
      <c r="J62" s="38"/>
      <c r="K62" s="153"/>
      <c r="L62" s="37"/>
      <c r="M62" s="35"/>
    </row>
    <row r="63" spans="1:13" x14ac:dyDescent="0.3">
      <c r="A63" s="148"/>
      <c r="B63" s="34"/>
      <c r="C63" s="35"/>
      <c r="D63" s="36"/>
      <c r="E63" s="37"/>
      <c r="F63" s="35"/>
      <c r="G63" s="35"/>
      <c r="H63" s="128"/>
      <c r="I63" s="38"/>
      <c r="J63" s="38"/>
      <c r="K63" s="153"/>
      <c r="L63" s="37"/>
      <c r="M63" s="35"/>
    </row>
    <row r="64" spans="1:13" x14ac:dyDescent="0.3">
      <c r="A64" s="148"/>
      <c r="B64" s="34"/>
      <c r="C64" s="35"/>
      <c r="D64" s="36"/>
      <c r="E64" s="37"/>
      <c r="F64" s="35"/>
      <c r="G64" s="35"/>
      <c r="H64" s="128"/>
      <c r="I64" s="38"/>
      <c r="J64" s="38"/>
      <c r="K64" s="153"/>
      <c r="L64" s="37"/>
      <c r="M64" s="35"/>
    </row>
    <row r="65" spans="1:13" x14ac:dyDescent="0.3">
      <c r="A65" s="148"/>
      <c r="B65" s="34"/>
      <c r="C65" s="35"/>
      <c r="D65" s="36"/>
      <c r="E65" s="37"/>
      <c r="F65" s="35"/>
      <c r="G65" s="35"/>
      <c r="H65" s="128"/>
      <c r="I65" s="38"/>
      <c r="J65" s="38"/>
      <c r="K65" s="153"/>
      <c r="L65" s="37"/>
      <c r="M65" s="35"/>
    </row>
    <row r="66" spans="1:13" x14ac:dyDescent="0.3">
      <c r="A66" s="148"/>
      <c r="B66" s="34"/>
      <c r="C66" s="35"/>
      <c r="D66" s="36"/>
      <c r="E66" s="37"/>
      <c r="F66" s="35"/>
      <c r="G66" s="35"/>
      <c r="H66" s="128"/>
      <c r="I66" s="38"/>
      <c r="J66" s="38"/>
      <c r="K66" s="153"/>
      <c r="L66" s="37"/>
      <c r="M66" s="35"/>
    </row>
    <row r="67" spans="1:13" x14ac:dyDescent="0.3">
      <c r="A67" s="148"/>
      <c r="B67" s="34"/>
      <c r="C67" s="35"/>
      <c r="D67" s="36"/>
      <c r="E67" s="37"/>
      <c r="F67" s="35"/>
      <c r="G67" s="35"/>
      <c r="H67" s="128"/>
      <c r="I67" s="38"/>
      <c r="J67" s="38"/>
      <c r="K67" s="153"/>
      <c r="L67" s="37"/>
      <c r="M67" s="35"/>
    </row>
    <row r="68" spans="1:13" x14ac:dyDescent="0.3">
      <c r="A68" s="148"/>
      <c r="B68" s="34"/>
      <c r="C68" s="35"/>
      <c r="D68" s="36"/>
      <c r="E68" s="37"/>
      <c r="F68" s="35"/>
      <c r="G68" s="35"/>
      <c r="H68" s="128"/>
      <c r="I68" s="38"/>
      <c r="J68" s="38"/>
      <c r="K68" s="153"/>
      <c r="L68" s="37"/>
      <c r="M68" s="35"/>
    </row>
  </sheetData>
  <mergeCells count="16">
    <mergeCell ref="M10:M11"/>
    <mergeCell ref="A1:M1"/>
    <mergeCell ref="A2:M2"/>
    <mergeCell ref="L4:M4"/>
    <mergeCell ref="F5:G5"/>
    <mergeCell ref="J6:M6"/>
    <mergeCell ref="A10:A11"/>
    <mergeCell ref="B10:B11"/>
    <mergeCell ref="C10:C11"/>
    <mergeCell ref="D10:D11"/>
    <mergeCell ref="E10:E11"/>
    <mergeCell ref="F10:F11"/>
    <mergeCell ref="G10:G11"/>
    <mergeCell ref="H10:J10"/>
    <mergeCell ref="K10:K11"/>
    <mergeCell ref="L10:L11"/>
  </mergeCells>
  <pageMargins left="0.7" right="0.7" top="0.75" bottom="0.75" header="0.3" footer="0.3"/>
  <pageSetup paperSize="9" orientation="portrait" horizontalDpi="180" verticalDpi="18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9"/>
  <sheetViews>
    <sheetView topLeftCell="A49" workbookViewId="0">
      <selection activeCell="A62" sqref="A62:XFD66"/>
    </sheetView>
  </sheetViews>
  <sheetFormatPr defaultRowHeight="14.4" x14ac:dyDescent="0.3"/>
  <cols>
    <col min="1" max="1" width="5.33203125" customWidth="1"/>
    <col min="2" max="2" width="5.5546875" customWidth="1"/>
    <col min="3" max="3" width="22.5546875" bestFit="1" customWidth="1"/>
    <col min="4" max="4" width="10.6640625" style="43" customWidth="1"/>
    <col min="5" max="5" width="6.88671875" style="43" customWidth="1"/>
    <col min="6" max="6" width="30.6640625" customWidth="1"/>
    <col min="7" max="7" width="32.109375" customWidth="1"/>
    <col min="8" max="8" width="7.33203125" style="44" customWidth="1"/>
    <col min="9" max="9" width="6.6640625" customWidth="1"/>
    <col min="10" max="11" width="6.44140625" customWidth="1"/>
    <col min="12" max="12" width="22.109375" customWidth="1"/>
  </cols>
  <sheetData>
    <row r="1" spans="1:12" ht="20.399999999999999" x14ac:dyDescent="0.35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258"/>
    </row>
    <row r="2" spans="1:12" ht="20.399999999999999" x14ac:dyDescent="0.35">
      <c r="A2" s="259" t="s">
        <v>1</v>
      </c>
      <c r="B2" s="259"/>
      <c r="C2" s="259"/>
      <c r="D2" s="259"/>
      <c r="E2" s="259"/>
      <c r="F2" s="259"/>
      <c r="G2" s="259"/>
      <c r="H2" s="259"/>
      <c r="I2" s="259"/>
      <c r="J2" s="259"/>
      <c r="K2" s="259"/>
      <c r="L2" s="259"/>
    </row>
    <row r="3" spans="1:12" ht="20.399999999999999" x14ac:dyDescent="0.35">
      <c r="A3" s="172"/>
      <c r="B3" s="172"/>
      <c r="C3" s="172"/>
      <c r="D3" s="172"/>
      <c r="E3" s="172"/>
      <c r="F3" s="172"/>
      <c r="G3" s="172"/>
      <c r="H3" s="172"/>
      <c r="I3" s="172"/>
      <c r="J3" s="172"/>
      <c r="K3" s="172"/>
      <c r="L3" s="1" t="s">
        <v>79</v>
      </c>
    </row>
    <row r="4" spans="1:12" ht="17.399999999999999" x14ac:dyDescent="0.3">
      <c r="A4" s="173"/>
      <c r="B4" s="2"/>
      <c r="C4" s="2"/>
      <c r="D4" s="3"/>
      <c r="E4"/>
      <c r="F4" s="174"/>
      <c r="G4" s="174"/>
      <c r="H4" s="174"/>
      <c r="I4" s="174"/>
      <c r="J4" s="174"/>
      <c r="K4" s="260" t="s">
        <v>80</v>
      </c>
      <c r="L4" s="260"/>
    </row>
    <row r="5" spans="1:12" ht="15.6" x14ac:dyDescent="0.3">
      <c r="A5" s="173"/>
      <c r="B5" s="2"/>
      <c r="C5" s="2"/>
      <c r="D5" s="3"/>
      <c r="E5"/>
      <c r="F5" s="261"/>
      <c r="G5" s="261"/>
      <c r="H5" s="4"/>
      <c r="I5" s="4"/>
      <c r="L5" s="5" t="s">
        <v>81</v>
      </c>
    </row>
    <row r="6" spans="1:12" ht="20.399999999999999" x14ac:dyDescent="0.35">
      <c r="A6" s="175"/>
      <c r="D6" s="6" t="s">
        <v>75</v>
      </c>
      <c r="E6" s="7">
        <v>0.50347222222222221</v>
      </c>
      <c r="F6" s="8" t="s">
        <v>2</v>
      </c>
      <c r="G6" s="175"/>
      <c r="H6" s="259" t="s">
        <v>3</v>
      </c>
      <c r="I6" s="259"/>
      <c r="J6" s="259"/>
      <c r="K6" s="259"/>
      <c r="L6" s="259"/>
    </row>
    <row r="7" spans="1:12" ht="18" x14ac:dyDescent="0.35">
      <c r="A7" s="173"/>
      <c r="B7" s="176"/>
      <c r="C7" s="2"/>
      <c r="D7" s="6" t="s">
        <v>75</v>
      </c>
      <c r="E7" s="7">
        <v>0.54861111111111105</v>
      </c>
      <c r="F7" s="8" t="s">
        <v>4</v>
      </c>
      <c r="G7" s="173"/>
      <c r="H7" s="177"/>
      <c r="I7" s="177"/>
      <c r="J7" s="9"/>
    </row>
    <row r="8" spans="1:12" ht="15.6" x14ac:dyDescent="0.3">
      <c r="A8" s="173"/>
      <c r="B8" s="178"/>
      <c r="C8" s="179" t="s">
        <v>5</v>
      </c>
      <c r="D8" s="180" t="s">
        <v>20</v>
      </c>
      <c r="E8" s="181"/>
      <c r="F8" s="173"/>
      <c r="G8" s="173"/>
      <c r="H8" s="10"/>
      <c r="I8" s="10"/>
      <c r="J8" s="9"/>
    </row>
    <row r="9" spans="1:12" ht="15" customHeight="1" x14ac:dyDescent="0.3">
      <c r="A9" s="262" t="s">
        <v>6</v>
      </c>
      <c r="B9" s="262" t="s">
        <v>7</v>
      </c>
      <c r="C9" s="262" t="s">
        <v>8</v>
      </c>
      <c r="D9" s="264" t="s">
        <v>9</v>
      </c>
      <c r="E9" s="264" t="s">
        <v>10</v>
      </c>
      <c r="F9" s="264" t="s">
        <v>11</v>
      </c>
      <c r="G9" s="264" t="s">
        <v>12</v>
      </c>
      <c r="H9" s="265" t="s">
        <v>13</v>
      </c>
      <c r="I9" s="266"/>
      <c r="J9" s="262" t="s">
        <v>14</v>
      </c>
      <c r="K9" s="264" t="s">
        <v>15</v>
      </c>
      <c r="L9" s="256" t="s">
        <v>16</v>
      </c>
    </row>
    <row r="10" spans="1:12" x14ac:dyDescent="0.3">
      <c r="A10" s="263"/>
      <c r="B10" s="263"/>
      <c r="C10" s="263"/>
      <c r="D10" s="263"/>
      <c r="E10" s="263"/>
      <c r="F10" s="263"/>
      <c r="G10" s="263"/>
      <c r="H10" s="11" t="s">
        <v>17</v>
      </c>
      <c r="I10" s="11" t="s">
        <v>18</v>
      </c>
      <c r="J10" s="263"/>
      <c r="K10" s="263"/>
      <c r="L10" s="257"/>
    </row>
    <row r="11" spans="1:12" x14ac:dyDescent="0.3">
      <c r="A11" s="12">
        <v>1</v>
      </c>
      <c r="B11" s="45">
        <v>257</v>
      </c>
      <c r="C11" s="13" t="str">
        <f>IF(B11=0," ",VLOOKUP(B11,[1]Спортсмены!B$1:H$65536,2,FALSE))</f>
        <v>Арасланов Артем</v>
      </c>
      <c r="D11" s="14" t="str">
        <f>IF(B11=0," ",VLOOKUP($B11,[1]Спортсмены!$B$1:$H$65536,3,FALSE))</f>
        <v>25.07.1994</v>
      </c>
      <c r="E11" s="15" t="str">
        <f>IF(B11=0," ",IF(VLOOKUP($B11,[1]Спортсмены!$B$1:$H$65536,4,FALSE)=0," ",VLOOKUP($B11,[1]Спортсмены!$B$1:$H$65536,4,FALSE)))</f>
        <v>МС</v>
      </c>
      <c r="F11" s="13" t="str">
        <f>IF(B11=0," ",VLOOKUP($B11,[1]Спортсмены!$B$1:$H$65536,5,FALSE))</f>
        <v>Республика Татарстан</v>
      </c>
      <c r="G11" s="123" t="str">
        <f>IF(B11=0," ",VLOOKUP($B11,[1]Спортсмены!$B$1:$H$65536,6,FALSE))</f>
        <v>Казань, ФГБОУ ВО ПГАФКСиТ, ВятСДЮШОР, ЦСКА</v>
      </c>
      <c r="H11" s="152">
        <v>2.5168981481481478E-4</v>
      </c>
      <c r="I11" s="25">
        <v>2.4513888888888887E-4</v>
      </c>
      <c r="J11" s="15" t="s">
        <v>84</v>
      </c>
      <c r="K11" s="15" t="s">
        <v>85</v>
      </c>
      <c r="L11" s="151" t="str">
        <f>IF(B11=0," ",VLOOKUP($B11,[1]Спортсмены!$B$1:$H$65536,7,FALSE))</f>
        <v>Бородовицын С.Н., Сырцев В.В., Вдовин М.В.</v>
      </c>
    </row>
    <row r="12" spans="1:12" ht="15" x14ac:dyDescent="0.25">
      <c r="A12" s="12">
        <v>2</v>
      </c>
      <c r="B12" s="45">
        <v>352</v>
      </c>
      <c r="C12" s="13" t="str">
        <f>IF(B12=0," ",VLOOKUP(B12,[1]Спортсмены!B$1:H$65536,2,FALSE))</f>
        <v>Ежов Иван</v>
      </c>
      <c r="D12" s="14" t="str">
        <f>IF(B12=0," ",VLOOKUP($B12,[1]Спортсмены!$B$1:$H$65536,3,FALSE))</f>
        <v>01.06.1999</v>
      </c>
      <c r="E12" s="15" t="str">
        <f>IF(B12=0," ",IF(VLOOKUP($B12,[1]Спортсмены!$B$1:$H$65536,4,FALSE)=0," ",VLOOKUP($B12,[1]Спортсмены!$B$1:$H$65536,4,FALSE)))</f>
        <v>КМС</v>
      </c>
      <c r="F12" s="13" t="str">
        <f>IF(B12=0," ",VLOOKUP($B12,[1]Спортсмены!$B$1:$H$65536,5,FALSE))</f>
        <v>Пензенская область</v>
      </c>
      <c r="G12" s="13" t="str">
        <f>IF(B12=0," ",VLOOKUP($B12,[1]Спортсмены!$B$1:$H$65536,6,FALSE))</f>
        <v>Пенза, ПензГУ</v>
      </c>
      <c r="H12" s="150">
        <v>2.5171296296296297E-4</v>
      </c>
      <c r="I12" s="25">
        <v>2.5011574074074069E-4</v>
      </c>
      <c r="J12" s="15" t="str">
        <f>IF(H12=0," ",IF(H12&lt;=[1]Разряды!$D$5,[1]Разряды!$D$3,IF(H12&lt;=[1]Разряды!$E$5,[1]Разряды!$E$3,IF(H12&lt;=[1]Разряды!$F$5,[1]Разряды!$F$3,IF(H12&lt;=[1]Разряды!$G$5,[1]Разряды!$G$3,IF(H12&lt;=[1]Разряды!$H$5,[1]Разряды!$H$3,IF(H12&lt;=[1]Разряды!$I$5,[1]Разряды!$I$3,IF(H12&lt;=[1]Разряды!$J$5,[1]Разряды!$J$3,"б/р"))))))))</f>
        <v>кмс</v>
      </c>
      <c r="K12" s="15" t="s">
        <v>86</v>
      </c>
      <c r="L12" s="123" t="str">
        <f>IF(B12=0," ",VLOOKUP($B12,[1]Спортсмены!$B$1:$H$65536,7,FALSE))</f>
        <v>Новокшанов Б.В., Каташовы С.Н., С.Д.</v>
      </c>
    </row>
    <row r="13" spans="1:12" ht="15" x14ac:dyDescent="0.25">
      <c r="A13" s="12">
        <v>3</v>
      </c>
      <c r="B13" s="45">
        <v>57</v>
      </c>
      <c r="C13" s="13" t="str">
        <f>IF(B13=0," ",VLOOKUP(B13,[1]Спортсмены!B$1:H$65536,2,FALSE))</f>
        <v>Пивоваров Даниил</v>
      </c>
      <c r="D13" s="14" t="str">
        <f>IF(B13=0," ",VLOOKUP($B13,[1]Спортсмены!$B$1:$H$65536,3,FALSE))</f>
        <v>13.04.1999</v>
      </c>
      <c r="E13" s="15" t="str">
        <f>IF(B13=0," ",IF(VLOOKUP($B13,[1]Спортсмены!$B$1:$H$65536,4,FALSE)=0," ",VLOOKUP($B13,[1]Спортсмены!$B$1:$H$65536,4,FALSE)))</f>
        <v>КМС</v>
      </c>
      <c r="F13" s="13" t="str">
        <f>IF(B13=0," ",VLOOKUP($B13,[1]Спортсмены!$B$1:$H$65536,5,FALSE))</f>
        <v>Республика Татарстан</v>
      </c>
      <c r="G13" s="13" t="str">
        <f>IF(B13=0," ",VLOOKUP($B13,[1]Спортсмены!$B$1:$H$65536,6,FALSE))</f>
        <v>Казань, ФГБОУ ВО ПГАФКСиТ</v>
      </c>
      <c r="H13" s="25">
        <v>2.5335648148148152E-4</v>
      </c>
      <c r="I13" s="25">
        <v>2.518518518518519E-4</v>
      </c>
      <c r="J13" s="15" t="str">
        <f>IF(H13=0," ",IF(H13&lt;=[1]Разряды!$D$5,[1]Разряды!$D$3,IF(H13&lt;=[1]Разряды!$E$5,[1]Разряды!$E$3,IF(H13&lt;=[1]Разряды!$F$5,[1]Разряды!$F$3,IF(H13&lt;=[1]Разряды!$G$5,[1]Разряды!$G$3,IF(H13&lt;=[1]Разряды!$H$5,[1]Разряды!$H$3,IF(H13&lt;=[1]Разряды!$I$5,[1]Разряды!$I$3,IF(H13&lt;=[1]Разряды!$J$5,[1]Разряды!$J$3,"б/р"))))))))</f>
        <v>кмс</v>
      </c>
      <c r="K13" s="15" t="s">
        <v>87</v>
      </c>
      <c r="L13" s="13" t="str">
        <f>IF(B13=0," ",VLOOKUP($B13,[1]Спортсмены!$B$1:$H$65536,7,FALSE))</f>
        <v>Захарчук Д.Г.</v>
      </c>
    </row>
    <row r="14" spans="1:12" ht="15" x14ac:dyDescent="0.25">
      <c r="A14" s="45">
        <v>4</v>
      </c>
      <c r="B14" s="45">
        <v>124</v>
      </c>
      <c r="C14" s="13" t="str">
        <f>IF(B14=0," ",VLOOKUP(B14,[1]Спортсмены!B$1:H$65536,2,FALSE))</f>
        <v>Орлов Константин</v>
      </c>
      <c r="D14" s="14" t="str">
        <f>IF(B14=0," ",VLOOKUP($B14,[1]Спортсмены!$B$1:$H$65536,3,FALSE))</f>
        <v>01.12.1998</v>
      </c>
      <c r="E14" s="15" t="str">
        <f>IF(B14=0," ",IF(VLOOKUP($B14,[1]Спортсмены!$B$1:$H$65536,4,FALSE)=0," ",VLOOKUP($B14,[1]Спортсмены!$B$1:$H$65536,4,FALSE)))</f>
        <v>КМС</v>
      </c>
      <c r="F14" s="13" t="str">
        <f>IF(B14=0," ",VLOOKUP($B14,[1]Спортсмены!$B$1:$H$65536,5,FALSE))</f>
        <v>Республика Чувашии</v>
      </c>
      <c r="G14" s="13" t="str">
        <f>IF(B14=0," ",VLOOKUP($B14,[1]Спортсмены!$B$1:$H$65536,6,FALSE))</f>
        <v>Чебоксары, ЧГПУ им. И.Я. Яковлева</v>
      </c>
      <c r="H14" s="17">
        <v>2.5416666666666665E-4</v>
      </c>
      <c r="I14" s="25">
        <v>2.5381944444444443E-4</v>
      </c>
      <c r="J14" s="15" t="str">
        <f>IF(H14=0," ",IF(H14&lt;=[1]Разряды!$D$5,[1]Разряды!$D$3,IF(H14&lt;=[1]Разряды!$E$5,[1]Разряды!$E$3,IF(H14&lt;=[1]Разряды!$F$5,[1]Разряды!$F$3,IF(H14&lt;=[1]Разряды!$G$5,[1]Разряды!$G$3,IF(H14&lt;=[1]Разряды!$H$5,[1]Разряды!$H$3,IF(H14&lt;=[1]Разряды!$I$5,[1]Разряды!$I$3,IF(H14&lt;=[1]Разряды!$J$5,[1]Разряды!$J$3,"б/р"))))))))</f>
        <v>кмс</v>
      </c>
      <c r="K14" s="15" t="s">
        <v>88</v>
      </c>
      <c r="L14" s="123" t="str">
        <f>IF(B14=0," ",VLOOKUP($B14,[1]Спортсмены!$B$1:$H$65536,7,FALSE))</f>
        <v>Смирнов С.В.</v>
      </c>
    </row>
    <row r="15" spans="1:12" ht="15" x14ac:dyDescent="0.25">
      <c r="A15" s="45">
        <v>5</v>
      </c>
      <c r="B15" s="45">
        <v>350</v>
      </c>
      <c r="C15" s="13" t="str">
        <f>IF(B15=0," ",VLOOKUP(B15,[1]Спортсмены!B$1:H$65536,2,FALSE))</f>
        <v>Мельников Георгий</v>
      </c>
      <c r="D15" s="14" t="str">
        <f>IF(B15=0," ",VLOOKUP($B15,[1]Спортсмены!$B$1:$H$65536,3,FALSE))</f>
        <v>17.12.1996</v>
      </c>
      <c r="E15" s="15" t="str">
        <f>IF(B15=0," ",IF(VLOOKUP($B15,[1]Спортсмены!$B$1:$H$65536,4,FALSE)=0," ",VLOOKUP($B15,[1]Спортсмены!$B$1:$H$65536,4,FALSE)))</f>
        <v>КМС</v>
      </c>
      <c r="F15" s="13" t="str">
        <f>IF(B15=0," ",VLOOKUP($B15,[1]Спортсмены!$B$1:$H$65536,5,FALSE))</f>
        <v>Пензенская область</v>
      </c>
      <c r="G15" s="13" t="str">
        <f>IF(B15=0," ",VLOOKUP($B15,[1]Спортсмены!$B$1:$H$65536,6,FALSE))</f>
        <v>Пенза, ПензГУ</v>
      </c>
      <c r="H15" s="17">
        <v>2.5532407407407405E-4</v>
      </c>
      <c r="I15" s="25">
        <v>2.5439814814814818E-4</v>
      </c>
      <c r="J15" s="15" t="str">
        <f>IF(H15=0," ",IF(H15&lt;=[1]Разряды!$D$5,[1]Разряды!$D$3,IF(H15&lt;=[1]Разряды!$E$5,[1]Разряды!$E$3,IF(H15&lt;=[1]Разряды!$F$5,[1]Разряды!$F$3,IF(H15&lt;=[1]Разряды!$G$5,[1]Разряды!$G$3,IF(H15&lt;=[1]Разряды!$H$5,[1]Разряды!$H$3,IF(H15&lt;=[1]Разряды!$I$5,[1]Разряды!$I$3,IF(H15&lt;=[1]Разряды!$J$5,[1]Разряды!$J$3,"б/р"))))))))</f>
        <v>кмс</v>
      </c>
      <c r="K15" s="15" t="s">
        <v>89</v>
      </c>
      <c r="L15" s="124" t="str">
        <f>IF(B15=0," ",VLOOKUP($B15,[1]Спортсмены!$B$1:$H$65536,7,FALSE))</f>
        <v>Новокшанов Б.В.,Болтов Л.В.</v>
      </c>
    </row>
    <row r="16" spans="1:12" ht="15" x14ac:dyDescent="0.25">
      <c r="A16" s="45">
        <v>6</v>
      </c>
      <c r="B16" s="45">
        <v>211</v>
      </c>
      <c r="C16" s="13" t="str">
        <f>IF(B16=0," ",VLOOKUP(B16,[1]Спортсмены!B$1:H$65536,2,FALSE))</f>
        <v>Сидоров Андрей</v>
      </c>
      <c r="D16" s="14" t="str">
        <f>IF(B16=0," ",VLOOKUP($B16,[1]Спортсмены!$B$1:$H$65536,3,FALSE))</f>
        <v>18.11.1996</v>
      </c>
      <c r="E16" s="15" t="str">
        <f>IF(B16=0," ",IF(VLOOKUP($B16,[1]Спортсмены!$B$1:$H$65536,4,FALSE)=0," ",VLOOKUP($B16,[1]Спортсмены!$B$1:$H$65536,4,FALSE)))</f>
        <v>КМС</v>
      </c>
      <c r="F16" s="13" t="str">
        <f>IF(B16=0," ",VLOOKUP($B16,[1]Спортсмены!$B$1:$H$65536,5,FALSE))</f>
        <v>Республика Мордовия</v>
      </c>
      <c r="G16" s="16" t="str">
        <f>IF(B16=0," ",VLOOKUP($B16,[1]Спортсмены!$B$1:$H$65536,6,FALSE))</f>
        <v>Саранск, ФГБОУ ВО "НИМГУ им. Н.П. Огарева"</v>
      </c>
      <c r="H16" s="17">
        <v>2.5439814814814818E-4</v>
      </c>
      <c r="I16" s="25">
        <v>2.559027777777778E-4</v>
      </c>
      <c r="J16" s="15" t="str">
        <f>IF(H16=0," ",IF(H16&lt;=[1]Разряды!$D$5,[1]Разряды!$D$3,IF(H16&lt;=[1]Разряды!$E$5,[1]Разряды!$E$3,IF(H16&lt;=[1]Разряды!$F$5,[1]Разряды!$F$3,IF(H16&lt;=[1]Разряды!$G$5,[1]Разряды!$G$3,IF(H16&lt;=[1]Разряды!$H$5,[1]Разряды!$H$3,IF(H16&lt;=[1]Разряды!$I$5,[1]Разряды!$I$3,IF(H16&lt;=[1]Разряды!$J$5,[1]Разряды!$J$3,"б/р"))))))))</f>
        <v>кмс</v>
      </c>
      <c r="K16" s="15" t="s">
        <v>90</v>
      </c>
      <c r="L16" s="13" t="str">
        <f>IF(B16=0," ",VLOOKUP($B16,[1]Спортсмены!$B$1:$H$65536,7,FALSE))</f>
        <v>Забродин Р.</v>
      </c>
    </row>
    <row r="17" spans="1:12" ht="15" x14ac:dyDescent="0.25">
      <c r="A17" s="45">
        <v>7</v>
      </c>
      <c r="B17" s="120">
        <v>99</v>
      </c>
      <c r="C17" s="13" t="str">
        <f>IF(B17=0," ",VLOOKUP(B17,[1]Спортсмены!B$1:H$65536,2,FALSE))</f>
        <v>Фролов Павел</v>
      </c>
      <c r="D17" s="14" t="str">
        <f>IF(B17=0," ",VLOOKUP($B17,[1]Спортсмены!$B$1:$H$65536,3,FALSE))</f>
        <v>30.05.1999</v>
      </c>
      <c r="E17" s="15" t="str">
        <f>IF(B17=0," ",IF(VLOOKUP($B17,[1]Спортсмены!$B$1:$H$65536,4,FALSE)=0," ",VLOOKUP($B17,[1]Спортсмены!$B$1:$H$65536,4,FALSE)))</f>
        <v>КМС</v>
      </c>
      <c r="F17" s="13" t="str">
        <f>IF(B17=0," ",VLOOKUP($B17,[1]Спортсмены!$B$1:$H$65536,5,FALSE))</f>
        <v>Пензенская область</v>
      </c>
      <c r="G17" s="13" t="str">
        <f>IF(B17=0," ",VLOOKUP($B17,[1]Спортсмены!$B$1:$H$65536,6,FALSE))</f>
        <v>Пенза, ПензГУ</v>
      </c>
      <c r="H17" s="25">
        <v>2.5949074074074074E-4</v>
      </c>
      <c r="I17" s="25">
        <v>2.6261574074074078E-4</v>
      </c>
      <c r="J17" s="15" t="str">
        <f>IF(H17=0," ",IF(H17&lt;=[1]Разряды!$D$5,[1]Разряды!$D$3,IF(H17&lt;=[1]Разряды!$E$5,[1]Разряды!$E$3,IF(H17&lt;=[1]Разряды!$F$5,[1]Разряды!$F$3,IF(H17&lt;=[1]Разряды!$G$5,[1]Разряды!$G$3,IF(H17&lt;=[1]Разряды!$H$5,[1]Разряды!$H$3,IF(H17&lt;=[1]Разряды!$I$5,[1]Разряды!$I$3,IF(H17&lt;=[1]Разряды!$J$5,[1]Разряды!$J$3,"б/р"))))))))</f>
        <v>1р</v>
      </c>
      <c r="K17" s="19">
        <v>9</v>
      </c>
      <c r="L17" s="13" t="str">
        <f>IF(B17=0," ",VLOOKUP($B17,[1]Спортсмены!$B$1:$H$65536,7,FALSE))</f>
        <v>Кораблев В.В.</v>
      </c>
    </row>
    <row r="18" spans="1:12" ht="15" x14ac:dyDescent="0.25">
      <c r="A18" s="45">
        <v>8</v>
      </c>
      <c r="B18" s="45">
        <v>43</v>
      </c>
      <c r="C18" s="13" t="str">
        <f>IF(B18=0," ",VLOOKUP(B18,[1]Спортсмены!B$1:H$65536,2,FALSE))</f>
        <v>Рожнов Артем</v>
      </c>
      <c r="D18" s="14" t="str">
        <f>IF(B18=0," ",VLOOKUP($B18,[1]Спортсмены!$B$1:$H$65536,3,FALSE))</f>
        <v>03.03.1998</v>
      </c>
      <c r="E18" s="15" t="str">
        <f>IF(B18=0," ",IF(VLOOKUP($B18,[1]Спортсмены!$B$1:$H$65536,4,FALSE)=0," ",VLOOKUP($B18,[1]Спортсмены!$B$1:$H$65536,4,FALSE)))</f>
        <v>КМС</v>
      </c>
      <c r="F18" s="13" t="str">
        <f>IF(B18=0," ",VLOOKUP($B18,[1]Спортсмены!$B$1:$H$65536,5,FALSE))</f>
        <v>Тульская область</v>
      </c>
      <c r="G18" s="123" t="str">
        <f>IF(B18=0," ",VLOOKUP($B18,[1]Спортсмены!$B$1:$H$65536,6,FALSE))</f>
        <v>Тула, ТулГУ</v>
      </c>
      <c r="H18" s="17">
        <v>2.5532407407407405E-4</v>
      </c>
      <c r="I18" s="154" t="s">
        <v>91</v>
      </c>
      <c r="J18" s="15" t="str">
        <f>IF(H18=0," ",IF(H18&lt;=[1]Разряды!$D$5,[1]Разряды!$D$3,IF(H18&lt;=[1]Разряды!$E$5,[1]Разряды!$E$3,IF(H18&lt;=[1]Разряды!$F$5,[1]Разряды!$F$3,IF(H18&lt;=[1]Разряды!$G$5,[1]Разряды!$G$3,IF(H18&lt;=[1]Разряды!$H$5,[1]Разряды!$H$3,IF(H18&lt;=[1]Разряды!$I$5,[1]Разряды!$I$3,IF(H18&lt;=[1]Разряды!$J$5,[1]Разряды!$J$3,"б/р"))))))))</f>
        <v>кмс</v>
      </c>
      <c r="K18" s="15" t="s">
        <v>97</v>
      </c>
      <c r="L18" s="13" t="str">
        <f>IF(B18=0," ",VLOOKUP($B18,[1]Спортсмены!$B$1:$H$65536,7,FALSE))</f>
        <v>Веселова С.Ю., Ковтун Н.Н.</v>
      </c>
    </row>
    <row r="19" spans="1:12" x14ac:dyDescent="0.3">
      <c r="A19" s="45">
        <v>9</v>
      </c>
      <c r="B19" s="45">
        <v>115</v>
      </c>
      <c r="C19" s="13" t="str">
        <f>IF(B19=0," ",VLOOKUP(B19,[1]Спортсмены!B$1:H$65536,2,FALSE))</f>
        <v>Колесник Дмитрий</v>
      </c>
      <c r="D19" s="14" t="str">
        <f>IF(B19=0," ",VLOOKUP($B19,[1]Спортсмены!$B$1:$H$65536,3,FALSE))</f>
        <v>26.05.1998</v>
      </c>
      <c r="E19" s="15" t="str">
        <f>IF(B19=0," ",IF(VLOOKUP($B19,[1]Спортсмены!$B$1:$H$65536,4,FALSE)=0," ",VLOOKUP($B19,[1]Спортсмены!$B$1:$H$65536,4,FALSE)))</f>
        <v>КМС</v>
      </c>
      <c r="F19" s="13" t="str">
        <f>IF(B19=0," ",VLOOKUP($B19,[1]Спортсмены!$B$1:$H$65536,5,FALSE))</f>
        <v>Ярославская область</v>
      </c>
      <c r="G19" s="13" t="str">
        <f>IF(B19=0," ",VLOOKUP($B19,[1]Спортсмены!$B$1:$H$65536,6,FALSE))</f>
        <v>Ярославль, ЯВВУ ПВО</v>
      </c>
      <c r="H19" s="17">
        <v>2.6018518518518518E-4</v>
      </c>
      <c r="I19" s="18"/>
      <c r="J19" s="15" t="str">
        <f>IF(H19=0," ",IF(H19&lt;=[1]Разряды!$D$5,[1]Разряды!$D$3,IF(H19&lt;=[1]Разряды!$E$5,[1]Разряды!$E$3,IF(H19&lt;=[1]Разряды!$F$5,[1]Разряды!$F$3,IF(H19&lt;=[1]Разряды!$G$5,[1]Разряды!$G$3,IF(H19&lt;=[1]Разряды!$H$5,[1]Разряды!$H$3,IF(H19&lt;=[1]Разряды!$I$5,[1]Разряды!$I$3,IF(H19&lt;=[1]Разряды!$J$5,[1]Разряды!$J$3,"б/р"))))))))</f>
        <v>1р</v>
      </c>
      <c r="K19" s="15" t="s">
        <v>21</v>
      </c>
      <c r="L19" s="123" t="str">
        <f>IF(B19=0," ",VLOOKUP($B19,[1]Спортсмены!$B$1:$H$65536,7,FALSE))</f>
        <v>Таракановы Ю.Ф., А.В., Круговой К.Н.</v>
      </c>
    </row>
    <row r="20" spans="1:12" ht="15" x14ac:dyDescent="0.25">
      <c r="A20" s="45">
        <v>10</v>
      </c>
      <c r="B20" s="45">
        <v>63</v>
      </c>
      <c r="C20" s="13" t="str">
        <f>IF(B20=0," ",VLOOKUP(B20,[1]Спортсмены!B$1:H$65536,2,FALSE))</f>
        <v>Неверов Илья</v>
      </c>
      <c r="D20" s="14" t="str">
        <f>IF(B20=0," ",VLOOKUP($B20,[1]Спортсмены!$B$1:$H$65536,3,FALSE))</f>
        <v>03.03.2000</v>
      </c>
      <c r="E20" s="15" t="str">
        <f>IF(B20=0," ",IF(VLOOKUP($B20,[1]Спортсмены!$B$1:$H$65536,4,FALSE)=0," ",VLOOKUP($B20,[1]Спортсмены!$B$1:$H$65536,4,FALSE)))</f>
        <v>1р</v>
      </c>
      <c r="F20" s="13" t="str">
        <f>IF(B20=0," ",VLOOKUP($B20,[1]Спортсмены!$B$1:$H$65536,5,FALSE))</f>
        <v>Архангельская область</v>
      </c>
      <c r="G20" s="13" t="str">
        <f>IF(B20=0," ",VLOOKUP($B20,[1]Спортсмены!$B$1:$H$65536,6,FALSE))</f>
        <v xml:space="preserve">Архангельск, САФУ им. М.В. Ломоносова </v>
      </c>
      <c r="H20" s="25">
        <v>2.605324074074074E-4</v>
      </c>
      <c r="I20" s="18"/>
      <c r="J20" s="15" t="str">
        <f>IF(H20=0," ",IF(H20&lt;=[1]Разряды!$D$5,[1]Разряды!$D$3,IF(H20&lt;=[1]Разряды!$E$5,[1]Разряды!$E$3,IF(H20&lt;=[1]Разряды!$F$5,[1]Разряды!$F$3,IF(H20&lt;=[1]Разряды!$G$5,[1]Разряды!$G$3,IF(H20&lt;=[1]Разряды!$H$5,[1]Разряды!$H$3,IF(H20&lt;=[1]Разряды!$I$5,[1]Разряды!$I$3,IF(H20&lt;=[1]Разряды!$J$5,[1]Разряды!$J$3,"б/р"))))))))</f>
        <v>1р</v>
      </c>
      <c r="K20" s="19">
        <v>7</v>
      </c>
      <c r="L20" s="16" t="str">
        <f>IF(B20=0," ",VLOOKUP($B20,[1]Спортсмены!$B$1:$H$65536,7,FALSE))</f>
        <v>Бородулин А.М., Литвененко А.И.</v>
      </c>
    </row>
    <row r="21" spans="1:12" ht="15" x14ac:dyDescent="0.25">
      <c r="A21" s="45">
        <v>11</v>
      </c>
      <c r="B21" s="45">
        <v>280</v>
      </c>
      <c r="C21" s="13" t="str">
        <f>IF(B21=0," ",VLOOKUP(B21,[1]Спортсмены!B$1:H$65536,2,FALSE))</f>
        <v>Дуркин Никита</v>
      </c>
      <c r="D21" s="14" t="str">
        <f>IF(B21=0," ",VLOOKUP($B21,[1]Спортсмены!$B$1:$H$65536,3,FALSE))</f>
        <v>18.07.1995</v>
      </c>
      <c r="E21" s="15" t="str">
        <f>IF(B21=0," ",IF(VLOOKUP($B21,[1]Спортсмены!$B$1:$H$65536,4,FALSE)=0," ",VLOOKUP($B21,[1]Спортсмены!$B$1:$H$65536,4,FALSE)))</f>
        <v>1р</v>
      </c>
      <c r="F21" s="13" t="str">
        <f>IF(B21=0," ",VLOOKUP($B21,[1]Спортсмены!$B$1:$H$65536,5,FALSE))</f>
        <v>Архангельская область</v>
      </c>
      <c r="G21" s="13" t="str">
        <f>IF(B21=0," ",VLOOKUP($B21,[1]Спортсмены!$B$1:$H$65536,6,FALSE))</f>
        <v xml:space="preserve">Архангельск, САФУ им. М.В. Ломоносова </v>
      </c>
      <c r="H21" s="17">
        <v>2.6180555555555554E-4</v>
      </c>
      <c r="I21" s="17"/>
      <c r="J21" s="15" t="str">
        <f>IF(H21=0," ",IF(H21&lt;=[1]Разряды!$D$5,[1]Разряды!$D$3,IF(H21&lt;=[1]Разряды!$E$5,[1]Разряды!$E$3,IF(H21&lt;=[1]Разряды!$F$5,[1]Разряды!$F$3,IF(H21&lt;=[1]Разряды!$G$5,[1]Разряды!$G$3,IF(H21&lt;=[1]Разряды!$H$5,[1]Разряды!$H$3,IF(H21&lt;=[1]Разряды!$I$5,[1]Разряды!$I$3,IF(H21&lt;=[1]Разряды!$J$5,[1]Разряды!$J$3,"б/р"))))))))</f>
        <v>1р</v>
      </c>
      <c r="K21" s="19">
        <v>6</v>
      </c>
      <c r="L21" s="16" t="str">
        <f>IF(B21=0," ",VLOOKUP($B21,[1]Спортсмены!$B$1:$H$65536,7,FALSE))</f>
        <v>Мингалев А.Ю., Мингалева А.Г.</v>
      </c>
    </row>
    <row r="22" spans="1:12" ht="15" x14ac:dyDescent="0.25">
      <c r="A22" s="45">
        <v>12</v>
      </c>
      <c r="B22" s="45">
        <v>80</v>
      </c>
      <c r="C22" s="13" t="str">
        <f>IF(B22=0," ",VLOOKUP(B22,[1]Спортсмены!B$1:H$65536,2,FALSE))</f>
        <v>Гребнев Иван</v>
      </c>
      <c r="D22" s="14" t="str">
        <f>IF(B22=0," ",VLOOKUP($B22,[1]Спортсмены!$B$1:$H$65536,3,FALSE))</f>
        <v>11.01.1996</v>
      </c>
      <c r="E22" s="15" t="str">
        <f>IF(B22=0," ",IF(VLOOKUP($B22,[1]Спортсмены!$B$1:$H$65536,4,FALSE)=0," ",VLOOKUP($B22,[1]Спортсмены!$B$1:$H$65536,4,FALSE)))</f>
        <v>КМС</v>
      </c>
      <c r="F22" s="13" t="str">
        <f>IF(B22=0," ",VLOOKUP($B22,[1]Спортсмены!$B$1:$H$65536,5,FALSE))</f>
        <v>Ивановская область</v>
      </c>
      <c r="G22" s="13" t="str">
        <f>IF(B22=0," ",VLOOKUP($B22,[1]Спортсмены!$B$1:$H$65536,6,FALSE))</f>
        <v>Иваново, ИГСХА им. Д.К. Беляева</v>
      </c>
      <c r="H22" s="25">
        <v>2.6180555555555554E-4</v>
      </c>
      <c r="I22" s="18"/>
      <c r="J22" s="15" t="str">
        <f>IF(H22=0," ",IF(H22&lt;=[1]Разряды!$D$5,[1]Разряды!$D$3,IF(H22&lt;=[1]Разряды!$E$5,[1]Разряды!$E$3,IF(H22&lt;=[1]Разряды!$F$5,[1]Разряды!$F$3,IF(H22&lt;=[1]Разряды!$G$5,[1]Разряды!$G$3,IF(H22&lt;=[1]Разряды!$H$5,[1]Разряды!$H$3,IF(H22&lt;=[1]Разряды!$I$5,[1]Разряды!$I$3,IF(H22&lt;=[1]Разряды!$J$5,[1]Разряды!$J$3,"б/р"))))))))</f>
        <v>1р</v>
      </c>
      <c r="K22" s="19">
        <v>5</v>
      </c>
      <c r="L22" s="13" t="str">
        <f>IF(B22=0," ",VLOOKUP($B22,[1]Спортсмены!$B$1:$H$65536,7,FALSE))</f>
        <v>Левичева М.Б.</v>
      </c>
    </row>
    <row r="23" spans="1:12" ht="15" x14ac:dyDescent="0.25">
      <c r="A23" s="45">
        <v>12</v>
      </c>
      <c r="B23" s="45">
        <v>34</v>
      </c>
      <c r="C23" s="13" t="str">
        <f>IF(B23=0," ",VLOOKUP(B23,[1]Спортсмены!B$1:H$65536,2,FALSE))</f>
        <v>Корчагин Дмитрий</v>
      </c>
      <c r="D23" s="14" t="str">
        <f>IF(B23=0," ",VLOOKUP($B23,[1]Спортсмены!$B$1:$H$65536,3,FALSE))</f>
        <v>11.05.1997</v>
      </c>
      <c r="E23" s="15" t="str">
        <f>IF(B23=0," ",IF(VLOOKUP($B23,[1]Спортсмены!$B$1:$H$65536,4,FALSE)=0," ",VLOOKUP($B23,[1]Спортсмены!$B$1:$H$65536,4,FALSE)))</f>
        <v>КМС</v>
      </c>
      <c r="F23" s="13" t="str">
        <f>IF(B23=0," ",VLOOKUP($B23,[1]Спортсмены!$B$1:$H$65536,5,FALSE))</f>
        <v>Красноярский край</v>
      </c>
      <c r="G23" s="123" t="str">
        <f>IF(B23=0," ",VLOOKUP($B23,[1]Спортсмены!$B$1:$H$65536,6,FALSE))</f>
        <v>Красноярск, СФУ</v>
      </c>
      <c r="H23" s="17">
        <v>2.6307870370370368E-4</v>
      </c>
      <c r="I23" s="17"/>
      <c r="J23" s="15" t="str">
        <f>IF(H23=0," ",IF(H23&lt;=[1]Разряды!$D$5,[1]Разряды!$D$3,IF(H23&lt;=[1]Разряды!$E$5,[1]Разряды!$E$3,IF(H23&lt;=[1]Разряды!$F$5,[1]Разряды!$F$3,IF(H23&lt;=[1]Разряды!$G$5,[1]Разряды!$G$3,IF(H23&lt;=[1]Разряды!$H$5,[1]Разряды!$H$3,IF(H23&lt;=[1]Разряды!$I$5,[1]Разряды!$I$3,IF(H23&lt;=[1]Разряды!$J$5,[1]Разряды!$J$3,"б/р"))))))))</f>
        <v>1р</v>
      </c>
      <c r="K23" s="19">
        <v>4</v>
      </c>
      <c r="L23" s="13" t="str">
        <f>IF(B23=0," ",VLOOKUP($B23,[1]Спортсмены!$B$1:$H$65536,7,FALSE))</f>
        <v>Непомнящих О.А.</v>
      </c>
    </row>
    <row r="24" spans="1:12" ht="15" x14ac:dyDescent="0.25">
      <c r="A24" s="45">
        <v>14</v>
      </c>
      <c r="B24" s="45">
        <v>274</v>
      </c>
      <c r="C24" s="13" t="str">
        <f>IF(B24=0," ",VLOOKUP(B24,[1]Спортсмены!B$1:H$65536,2,FALSE))</f>
        <v>Соколов Павел</v>
      </c>
      <c r="D24" s="14" t="str">
        <f>IF(B24=0," ",VLOOKUP($B24,[1]Спортсмены!$B$1:$H$65536,3,FALSE))</f>
        <v>22.08.1999</v>
      </c>
      <c r="E24" s="15" t="str">
        <f>IF(B24=0," ",IF(VLOOKUP($B24,[1]Спортсмены!$B$1:$H$65536,4,FALSE)=0," ",VLOOKUP($B24,[1]Спортсмены!$B$1:$H$65536,4,FALSE)))</f>
        <v>КМС</v>
      </c>
      <c r="F24" s="13" t="str">
        <f>IF(B24=0," ",VLOOKUP($B24,[1]Спортсмены!$B$1:$H$65536,5,FALSE))</f>
        <v>Ивановская область</v>
      </c>
      <c r="G24" s="13" t="str">
        <f>IF(B24=0," ",VLOOKUP($B24,[1]Спортсмены!$B$1:$H$65536,6,FALSE))</f>
        <v>Иваново, ИГЭУ им. В.И. Ленина</v>
      </c>
      <c r="H24" s="25">
        <v>2.6377314814814812E-4</v>
      </c>
      <c r="I24" s="18"/>
      <c r="J24" s="15" t="str">
        <f>IF(H24=0," ",IF(H24&lt;=[1]Разряды!$D$5,[1]Разряды!$D$3,IF(H24&lt;=[1]Разряды!$E$5,[1]Разряды!$E$3,IF(H24&lt;=[1]Разряды!$F$5,[1]Разряды!$F$3,IF(H24&lt;=[1]Разряды!$G$5,[1]Разряды!$G$3,IF(H24&lt;=[1]Разряды!$H$5,[1]Разряды!$H$3,IF(H24&lt;=[1]Разряды!$I$5,[1]Разряды!$I$3,IF(H24&lt;=[1]Разряды!$J$5,[1]Разряды!$J$3,"б/р"))))))))</f>
        <v>1р</v>
      </c>
      <c r="K24" s="19">
        <v>3</v>
      </c>
      <c r="L24" s="123" t="str">
        <f>IF(B24=0," ",VLOOKUP($B24,[1]Спортсмены!$B$1:$H$65536,7,FALSE))</f>
        <v>Гильмутдинов Ю.В., Малкова И.В.</v>
      </c>
    </row>
    <row r="25" spans="1:12" ht="15" x14ac:dyDescent="0.25">
      <c r="A25" s="45">
        <v>15</v>
      </c>
      <c r="B25" s="45">
        <v>49</v>
      </c>
      <c r="C25" s="13" t="str">
        <f>IF(B25=0," ",VLOOKUP(B25,[1]Спортсмены!B$1:H$65536,2,FALSE))</f>
        <v>Новожилов Дмитрий</v>
      </c>
      <c r="D25" s="14" t="str">
        <f>IF(B25=0," ",VLOOKUP($B25,[1]Спортсмены!$B$1:$H$65536,3,FALSE))</f>
        <v>27.06.1996</v>
      </c>
      <c r="E25" s="15" t="str">
        <f>IF(B25=0," ",IF(VLOOKUP($B25,[1]Спортсмены!$B$1:$H$65536,4,FALSE)=0," ",VLOOKUP($B25,[1]Спортсмены!$B$1:$H$65536,4,FALSE)))</f>
        <v>1р</v>
      </c>
      <c r="F25" s="13" t="str">
        <f>IF(B25=0," ",VLOOKUP($B25,[1]Спортсмены!$B$1:$H$65536,5,FALSE))</f>
        <v>Новгородская область</v>
      </c>
      <c r="G25" s="16" t="str">
        <f>IF(B25=0," ",VLOOKUP($B25,[1]Спортсмены!$B$1:$H$65536,6,FALSE))</f>
        <v xml:space="preserve">Великий Новгород, НовГУ им. Ярослава Мудрого </v>
      </c>
      <c r="H25" s="17">
        <v>2.6504629629629626E-4</v>
      </c>
      <c r="I25" s="17"/>
      <c r="J25" s="15" t="str">
        <f>IF(H25=0," ",IF(H25&lt;=[1]Разряды!$D$5,[1]Разряды!$D$3,IF(H25&lt;=[1]Разряды!$E$5,[1]Разряды!$E$3,IF(H25&lt;=[1]Разряды!$F$5,[1]Разряды!$F$3,IF(H25&lt;=[1]Разряды!$G$5,[1]Разряды!$G$3,IF(H25&lt;=[1]Разряды!$H$5,[1]Разряды!$H$3,IF(H25&lt;=[1]Разряды!$I$5,[1]Разряды!$I$3,IF(H25&lt;=[1]Разряды!$J$5,[1]Разряды!$J$3,"б/р"))))))))</f>
        <v>1р</v>
      </c>
      <c r="K25" s="15">
        <v>2</v>
      </c>
      <c r="L25" s="13" t="str">
        <f>IF(B25=0," ",VLOOKUP($B25,[1]Спортсмены!$B$1:$H$65536,7,FALSE))</f>
        <v>Савенков П.А.</v>
      </c>
    </row>
    <row r="26" spans="1:12" ht="15" x14ac:dyDescent="0.25">
      <c r="A26" s="45">
        <v>16</v>
      </c>
      <c r="B26" s="45">
        <v>75</v>
      </c>
      <c r="C26" s="13" t="str">
        <f>IF(B26=0," ",VLOOKUP(B26,[1]Спортсмены!B$1:H$65536,2,FALSE))</f>
        <v>Щербаков Евгений</v>
      </c>
      <c r="D26" s="14" t="str">
        <f>IF(B26=0," ",VLOOKUP($B26,[1]Спортсмены!$B$1:$H$65536,3,FALSE))</f>
        <v>30.04.1999</v>
      </c>
      <c r="E26" s="15" t="str">
        <f>IF(B26=0," ",IF(VLOOKUP($B26,[1]Спортсмены!$B$1:$H$65536,4,FALSE)=0," ",VLOOKUP($B26,[1]Спортсмены!$B$1:$H$65536,4,FALSE)))</f>
        <v>1р</v>
      </c>
      <c r="F26" s="13" t="str">
        <f>IF(B26=0," ",VLOOKUP($B26,[1]Спортсмены!$B$1:$H$65536,5,FALSE))</f>
        <v>Пермский край</v>
      </c>
      <c r="G26" s="13" t="str">
        <f>IF(B26=0," ",VLOOKUP($B26,[1]Спортсмены!$B$1:$H$65536,6,FALSE))</f>
        <v>Пермь, ПНИПУ с/к "Политехник"</v>
      </c>
      <c r="H26" s="17">
        <v>2.657407407407407E-4</v>
      </c>
      <c r="I26" s="18"/>
      <c r="J26" s="15" t="str">
        <f>IF(H26=0," ",IF(H26&lt;=[1]Разряды!$D$5,[1]Разряды!$D$3,IF(H26&lt;=[1]Разряды!$E$5,[1]Разряды!$E$3,IF(H26&lt;=[1]Разряды!$F$5,[1]Разряды!$F$3,IF(H26&lt;=[1]Разряды!$G$5,[1]Разряды!$G$3,IF(H26&lt;=[1]Разряды!$H$5,[1]Разряды!$H$3,IF(H26&lt;=[1]Разряды!$I$5,[1]Разряды!$I$3,IF(H26&lt;=[1]Разряды!$J$5,[1]Разряды!$J$3,"б/р"))))))))</f>
        <v>1р</v>
      </c>
      <c r="K26" s="19">
        <v>1</v>
      </c>
      <c r="L26" s="13" t="str">
        <f>IF(B26=0," ",VLOOKUP($B26,[1]Спортсмены!$B$1:$H$65536,7,FALSE))</f>
        <v>Гладков В.П.</v>
      </c>
    </row>
    <row r="27" spans="1:12" ht="15" x14ac:dyDescent="0.25">
      <c r="A27" s="45">
        <v>17</v>
      </c>
      <c r="B27" s="45">
        <v>45</v>
      </c>
      <c r="C27" s="13" t="str">
        <f>IF(B27=0," ",VLOOKUP(B27,[1]Спортсмены!B$1:H$65536,2,FALSE))</f>
        <v>Никулкин Александр</v>
      </c>
      <c r="D27" s="14" t="str">
        <f>IF(B27=0," ",VLOOKUP($B27,[1]Спортсмены!$B$1:$H$65536,3,FALSE))</f>
        <v>04.11.1995</v>
      </c>
      <c r="E27" s="15" t="str">
        <f>IF(B27=0," ",IF(VLOOKUP($B27,[1]Спортсмены!$B$1:$H$65536,4,FALSE)=0," ",VLOOKUP($B27,[1]Спортсмены!$B$1:$H$65536,4,FALSE)))</f>
        <v>КМС</v>
      </c>
      <c r="F27" s="13" t="str">
        <f>IF(B27=0," ",VLOOKUP($B27,[1]Спортсмены!$B$1:$H$65536,5,FALSE))</f>
        <v>Пензенская область</v>
      </c>
      <c r="G27" s="13" t="str">
        <f>IF(B27=0," ",VLOOKUP($B27,[1]Спортсмены!$B$1:$H$65536,6,FALSE))</f>
        <v>Пенза, ПензГТУ</v>
      </c>
      <c r="H27" s="17">
        <v>2.6620370370370372E-4</v>
      </c>
      <c r="I27" s="18"/>
      <c r="J27" s="15" t="str">
        <f>IF(H27=0," ",IF(H27&lt;=[1]Разряды!$D$5,[1]Разряды!$D$3,IF(H27&lt;=[1]Разряды!$E$5,[1]Разряды!$E$3,IF(H27&lt;=[1]Разряды!$F$5,[1]Разряды!$F$3,IF(H27&lt;=[1]Разряды!$G$5,[1]Разряды!$G$3,IF(H27&lt;=[1]Разряды!$H$5,[1]Разряды!$H$3,IF(H27&lt;=[1]Разряды!$I$5,[1]Разряды!$I$3,IF(H27&lt;=[1]Разряды!$J$5,[1]Разряды!$J$3,"б/р"))))))))</f>
        <v>1р</v>
      </c>
      <c r="K27" s="19">
        <v>1</v>
      </c>
      <c r="L27" s="13" t="str">
        <f>IF(B27=0," ",VLOOKUP($B27,[1]Спортсмены!$B$1:$H$65536,7,FALSE))</f>
        <v>Гарынов А.А.</v>
      </c>
    </row>
    <row r="28" spans="1:12" ht="15" x14ac:dyDescent="0.25">
      <c r="A28" s="45">
        <v>18</v>
      </c>
      <c r="B28" s="45">
        <v>62</v>
      </c>
      <c r="C28" s="13" t="str">
        <f>IF(B28=0," ",VLOOKUP(B28,[1]Спортсмены!B$1:H$65536,2,FALSE))</f>
        <v>Щербаков Кирилл</v>
      </c>
      <c r="D28" s="14" t="str">
        <f>IF(B28=0," ",VLOOKUP($B28,[1]Спортсмены!$B$1:$H$65536,3,FALSE))</f>
        <v>28.08.2000</v>
      </c>
      <c r="E28" s="15" t="str">
        <f>IF(B28=0," ",IF(VLOOKUP($B28,[1]Спортсмены!$B$1:$H$65536,4,FALSE)=0," ",VLOOKUP($B28,[1]Спортсмены!$B$1:$H$65536,4,FALSE)))</f>
        <v>КМС</v>
      </c>
      <c r="F28" s="13" t="str">
        <f>IF(B28=0," ",VLOOKUP($B28,[1]Спортсмены!$B$1:$H$65536,5,FALSE))</f>
        <v>Ивановская область</v>
      </c>
      <c r="G28" s="13" t="str">
        <f>IF(B28=0," ",VLOOKUP($B28,[1]Спортсмены!$B$1:$H$65536,6,FALSE))</f>
        <v>Иваново, ИГЭУ им. В.И. Ленина</v>
      </c>
      <c r="H28" s="17">
        <v>2.6678240740740737E-4</v>
      </c>
      <c r="I28" s="18"/>
      <c r="J28" s="15" t="str">
        <f>IF(H28=0," ",IF(H28&lt;=[1]Разряды!$D$5,[1]Разряды!$D$3,IF(H28&lt;=[1]Разряды!$E$5,[1]Разряды!$E$3,IF(H28&lt;=[1]Разряды!$F$5,[1]Разряды!$F$3,IF(H28&lt;=[1]Разряды!$G$5,[1]Разряды!$G$3,IF(H28&lt;=[1]Разряды!$H$5,[1]Разряды!$H$3,IF(H28&lt;=[1]Разряды!$I$5,[1]Разряды!$I$3,IF(H28&lt;=[1]Разряды!$J$5,[1]Разряды!$J$3,"б/р"))))))))</f>
        <v>1р</v>
      </c>
      <c r="K28" s="19">
        <v>1</v>
      </c>
      <c r="L28" s="123" t="str">
        <f>IF(B28=0," ",VLOOKUP($B28,[1]Спортсмены!$B$1:$H$65536,7,FALSE))</f>
        <v>Гильмутдинов Ю.В., Кашникова Т.А.</v>
      </c>
    </row>
    <row r="29" spans="1:12" ht="15" x14ac:dyDescent="0.25">
      <c r="A29" s="45">
        <v>19</v>
      </c>
      <c r="B29" s="65">
        <v>70</v>
      </c>
      <c r="C29" s="13" t="str">
        <f>IF(B29=0," ",VLOOKUP(B29,[1]Спортсмены!B$1:H$65536,2,FALSE))</f>
        <v>Кипелкин Иван</v>
      </c>
      <c r="D29" s="14" t="str">
        <f>IF(B29=0," ",VLOOKUP($B29,[1]Спортсмены!$B$1:$H$65536,3,FALSE))</f>
        <v>28.01.1997</v>
      </c>
      <c r="E29" s="15" t="str">
        <f>IF(B29=0," ",IF(VLOOKUP($B29,[1]Спортсмены!$B$1:$H$65536,4,FALSE)=0," ",VLOOKUP($B29,[1]Спортсмены!$B$1:$H$65536,4,FALSE)))</f>
        <v>КМС</v>
      </c>
      <c r="F29" s="13" t="str">
        <f>IF(B29=0," ",VLOOKUP($B29,[1]Спортсмены!$B$1:$H$65536,5,FALSE))</f>
        <v>Нижегородская область</v>
      </c>
      <c r="G29" s="16" t="str">
        <f>IF(B29=0," ",VLOOKUP($B29,[1]Спортсмены!$B$1:$H$65536,6,FALSE))</f>
        <v>Нижний Новгород, ННГУ им. Н.И. Лобачевского</v>
      </c>
      <c r="H29" s="25">
        <v>2.6712962962962964E-4</v>
      </c>
      <c r="I29" s="18"/>
      <c r="J29" s="15" t="str">
        <f>IF(H29=0," ",IF(H29&lt;=[1]Разряды!$D$5,[1]Разряды!$D$3,IF(H29&lt;=[1]Разряды!$E$5,[1]Разряды!$E$3,IF(H29&lt;=[1]Разряды!$F$5,[1]Разряды!$F$3,IF(H29&lt;=[1]Разряды!$G$5,[1]Разряды!$G$3,IF(H29&lt;=[1]Разряды!$H$5,[1]Разряды!$H$3,IF(H29&lt;=[1]Разряды!$I$5,[1]Разряды!$I$3,IF(H29&lt;=[1]Разряды!$J$5,[1]Разряды!$J$3,"б/р"))))))))</f>
        <v>1р</v>
      </c>
      <c r="K29" s="19">
        <v>1</v>
      </c>
      <c r="L29" s="13" t="str">
        <f>IF(B29=0," ",VLOOKUP($B29,[1]Спортсмены!$B$1:$H$65536,7,FALSE))</f>
        <v>Ясницкий Н.В.</v>
      </c>
    </row>
    <row r="30" spans="1:12" ht="15" x14ac:dyDescent="0.25">
      <c r="A30" s="45">
        <v>20</v>
      </c>
      <c r="B30" s="45">
        <v>215</v>
      </c>
      <c r="C30" s="13" t="str">
        <f>IF(B30=0," ",VLOOKUP(B30,[1]Спортсмены!B$1:H$65536,2,FALSE))</f>
        <v>Куркин Евгений</v>
      </c>
      <c r="D30" s="14" t="str">
        <f>IF(B30=0," ",VLOOKUP($B30,[1]Спортсмены!$B$1:$H$65536,3,FALSE))</f>
        <v>14.09.2000</v>
      </c>
      <c r="E30" s="15" t="str">
        <f>IF(B30=0," ",IF(VLOOKUP($B30,[1]Спортсмены!$B$1:$H$65536,4,FALSE)=0," ",VLOOKUP($B30,[1]Спортсмены!$B$1:$H$65536,4,FALSE)))</f>
        <v>КМС</v>
      </c>
      <c r="F30" s="13" t="str">
        <f>IF(B30=0," ",VLOOKUP($B30,[1]Спортсмены!$B$1:$H$65536,5,FALSE))</f>
        <v>Республика Мордовия</v>
      </c>
      <c r="G30" s="123" t="str">
        <f>IF(B30=0," ",VLOOKUP($B30,[1]Спортсмены!$B$1:$H$65536,6,FALSE))</f>
        <v>Саранск, ФГБОУ ВО "НИМГУ им. Н.П. Огарева"</v>
      </c>
      <c r="H30" s="17">
        <v>2.675925925925926E-4</v>
      </c>
      <c r="I30" s="25"/>
      <c r="J30" s="15" t="str">
        <f>IF(H30=0," ",IF(H30&lt;=[1]Разряды!$D$5,[1]Разряды!$D$3,IF(H30&lt;=[1]Разряды!$E$5,[1]Разряды!$E$3,IF(H30&lt;=[1]Разряды!$F$5,[1]Разряды!$F$3,IF(H30&lt;=[1]Разряды!$G$5,[1]Разряды!$G$3,IF(H30&lt;=[1]Разряды!$H$5,[1]Разряды!$H$3,IF(H30&lt;=[1]Разряды!$I$5,[1]Разряды!$I$3,IF(H30&lt;=[1]Разряды!$J$5,[1]Разряды!$J$3,"б/р"))))))))</f>
        <v>1р</v>
      </c>
      <c r="K30" s="19">
        <v>1</v>
      </c>
      <c r="L30" s="13" t="str">
        <f>IF(B30=0," ",VLOOKUP($B30,[1]Спортсмены!$B$1:$H$65536,7,FALSE))</f>
        <v>Разовы В.Н., П.И.</v>
      </c>
    </row>
    <row r="31" spans="1:12" ht="15" x14ac:dyDescent="0.25">
      <c r="A31" s="45">
        <v>21</v>
      </c>
      <c r="B31" s="65">
        <v>281</v>
      </c>
      <c r="C31" s="13" t="str">
        <f>IF(B31=0," ",VLOOKUP(B31,[1]Спортсмены!B$1:H$65536,2,FALSE))</f>
        <v>Якубов Фарид</v>
      </c>
      <c r="D31" s="14" t="str">
        <f>IF(B31=0," ",VLOOKUP($B31,[1]Спортсмены!$B$1:$H$65536,3,FALSE))</f>
        <v>24.12.1994</v>
      </c>
      <c r="E31" s="15" t="str">
        <f>IF(B31=0," ",IF(VLOOKUP($B31,[1]Спортсмены!$B$1:$H$65536,4,FALSE)=0," ",VLOOKUP($B31,[1]Спортсмены!$B$1:$H$65536,4,FALSE)))</f>
        <v>1р</v>
      </c>
      <c r="F31" s="13" t="str">
        <f>IF(B31=0," ",VLOOKUP($B31,[1]Спортсмены!$B$1:$H$65536,5,FALSE))</f>
        <v>Архангельская область</v>
      </c>
      <c r="G31" s="13" t="str">
        <f>IF(B31=0," ",VLOOKUP($B31,[1]Спортсмены!$B$1:$H$65536,6,FALSE))</f>
        <v xml:space="preserve">Архангельск, САФУ им. М.В. Ломоносова </v>
      </c>
      <c r="H31" s="17">
        <v>2.6828703703703699E-4</v>
      </c>
      <c r="I31" s="17"/>
      <c r="J31" s="15" t="str">
        <f>IF(H31=0," ",IF(H31&lt;=[1]Разряды!$D$5,[1]Разряды!$D$3,IF(H31&lt;=[1]Разряды!$E$5,[1]Разряды!$E$3,IF(H31&lt;=[1]Разряды!$F$5,[1]Разряды!$F$3,IF(H31&lt;=[1]Разряды!$G$5,[1]Разряды!$G$3,IF(H31&lt;=[1]Разряды!$H$5,[1]Разряды!$H$3,IF(H31&lt;=[1]Разряды!$I$5,[1]Разряды!$I$3,IF(H31&lt;=[1]Разряды!$J$5,[1]Разряды!$J$3,"б/р"))))))))</f>
        <v>1р</v>
      </c>
      <c r="K31" s="19">
        <v>1</v>
      </c>
      <c r="L31" s="16" t="str">
        <f>IF(B31=0," ",VLOOKUP($B31,[1]Спортсмены!$B$1:$H$65536,7,FALSE))</f>
        <v>Мингалев А.Ю., Мингалева А.Г.</v>
      </c>
    </row>
    <row r="32" spans="1:12" ht="15" x14ac:dyDescent="0.25">
      <c r="A32" s="45">
        <v>22</v>
      </c>
      <c r="B32" s="45">
        <v>64</v>
      </c>
      <c r="C32" s="13" t="str">
        <f>IF(B32=0," ",VLOOKUP(B32,[1]Спортсмены!B$1:H$65536,2,FALSE))</f>
        <v>Колов Роман</v>
      </c>
      <c r="D32" s="14" t="str">
        <f>IF(B32=0," ",VLOOKUP($B32,[1]Спортсмены!$B$1:$H$65536,3,FALSE))</f>
        <v>28.09.1999</v>
      </c>
      <c r="E32" s="15" t="str">
        <f>IF(B32=0," ",IF(VLOOKUP($B32,[1]Спортсмены!$B$1:$H$65536,4,FALSE)=0," ",VLOOKUP($B32,[1]Спортсмены!$B$1:$H$65536,4,FALSE)))</f>
        <v>2р</v>
      </c>
      <c r="F32" s="13" t="str">
        <f>IF(B32=0," ",VLOOKUP($B32,[1]Спортсмены!$B$1:$H$65536,5,FALSE))</f>
        <v>Архангельская область</v>
      </c>
      <c r="G32" s="13" t="str">
        <f>IF(B32=0," ",VLOOKUP($B32,[1]Спортсмены!$B$1:$H$65536,6,FALSE))</f>
        <v xml:space="preserve">Архангельск, САФУ им. М.В. Ломоносова </v>
      </c>
      <c r="H32" s="17">
        <v>2.6909722222222222E-4</v>
      </c>
      <c r="I32" s="18"/>
      <c r="J32" s="15" t="str">
        <f>IF(H32=0," ",IF(H32&lt;=[1]Разряды!$D$5,[1]Разряды!$D$3,IF(H32&lt;=[1]Разряды!$E$5,[1]Разряды!$E$3,IF(H32&lt;=[1]Разряды!$F$5,[1]Разряды!$F$3,IF(H32&lt;=[1]Разряды!$G$5,[1]Разряды!$G$3,IF(H32&lt;=[1]Разряды!$H$5,[1]Разряды!$H$3,IF(H32&lt;=[1]Разряды!$I$5,[1]Разряды!$I$3,IF(H32&lt;=[1]Разряды!$J$5,[1]Разряды!$J$3,"б/р"))))))))</f>
        <v>2р</v>
      </c>
      <c r="K32" s="19">
        <v>1</v>
      </c>
      <c r="L32" s="13" t="str">
        <f>IF(B32=0," ",VLOOKUP($B32,[1]Спортсмены!$B$1:$H$65536,7,FALSE))</f>
        <v>Мингалева А.Г.</v>
      </c>
    </row>
    <row r="33" spans="1:12" ht="15" x14ac:dyDescent="0.25">
      <c r="A33" s="45">
        <v>22</v>
      </c>
      <c r="B33" s="45">
        <v>214</v>
      </c>
      <c r="C33" s="13" t="str">
        <f>IF(B33=0," ",VLOOKUP(B33,[1]Спортсмены!B$1:H$65536,2,FALSE))</f>
        <v>Строчков Никита</v>
      </c>
      <c r="D33" s="14" t="str">
        <f>IF(B33=0," ",VLOOKUP($B33,[1]Спортсмены!$B$1:$H$65536,3,FALSE))</f>
        <v>03.12.1998</v>
      </c>
      <c r="E33" s="15" t="str">
        <f>IF(B33=0," ",IF(VLOOKUP($B33,[1]Спортсмены!$B$1:$H$65536,4,FALSE)=0," ",VLOOKUP($B33,[1]Спортсмены!$B$1:$H$65536,4,FALSE)))</f>
        <v>КМС</v>
      </c>
      <c r="F33" s="13" t="str">
        <f>IF(B33=0," ",VLOOKUP($B33,[1]Спортсмены!$B$1:$H$65536,5,FALSE))</f>
        <v>Республика Мордовия</v>
      </c>
      <c r="G33" s="16" t="str">
        <f>IF(B33=0," ",VLOOKUP($B33,[1]Спортсмены!$B$1:$H$65536,6,FALSE))</f>
        <v>Саранск, ФГБОУ ВО "НИМГУ им. Н.П. Огарева"</v>
      </c>
      <c r="H33" s="25">
        <v>2.6909722222222222E-4</v>
      </c>
      <c r="I33" s="18"/>
      <c r="J33" s="15" t="str">
        <f>IF(H33=0," ",IF(H33&lt;=[1]Разряды!$D$5,[1]Разряды!$D$3,IF(H33&lt;=[1]Разряды!$E$5,[1]Разряды!$E$3,IF(H33&lt;=[1]Разряды!$F$5,[1]Разряды!$F$3,IF(H33&lt;=[1]Разряды!$G$5,[1]Разряды!$G$3,IF(H33&lt;=[1]Разряды!$H$5,[1]Разряды!$H$3,IF(H33&lt;=[1]Разряды!$I$5,[1]Разряды!$I$3,IF(H33&lt;=[1]Разряды!$J$5,[1]Разряды!$J$3,"б/р"))))))))</f>
        <v>2р</v>
      </c>
      <c r="K33" s="19">
        <v>1</v>
      </c>
      <c r="L33" s="13" t="str">
        <f>IF(B33=0," ",VLOOKUP($B33,[1]Спортсмены!$B$1:$H$65536,7,FALSE))</f>
        <v>Разовы В.Н., П.И.</v>
      </c>
    </row>
    <row r="34" spans="1:12" ht="15" x14ac:dyDescent="0.25">
      <c r="A34" s="45">
        <v>24</v>
      </c>
      <c r="B34" s="65">
        <v>340</v>
      </c>
      <c r="C34" s="13" t="str">
        <f>IF(B34=0," ",VLOOKUP(B34,[1]Спортсмены!B$1:H$65536,2,FALSE))</f>
        <v>Гедаев Олег</v>
      </c>
      <c r="D34" s="14" t="str">
        <f>IF(B34=0," ",VLOOKUP($B34,[1]Спортсмены!$B$1:$H$65536,3,FALSE))</f>
        <v>01.09.1998</v>
      </c>
      <c r="E34" s="15" t="str">
        <f>IF(B34=0," ",IF(VLOOKUP($B34,[1]Спортсмены!$B$1:$H$65536,4,FALSE)=0," ",VLOOKUP($B34,[1]Спортсмены!$B$1:$H$65536,4,FALSE)))</f>
        <v>КМС</v>
      </c>
      <c r="F34" s="13" t="str">
        <f>IF(B34=0," ",VLOOKUP($B34,[1]Спортсмены!$B$1:$H$65536,5,FALSE))</f>
        <v>Пензенская область</v>
      </c>
      <c r="G34" s="13" t="str">
        <f>IF(B34=0," ",VLOOKUP($B34,[1]Спортсмены!$B$1:$H$65536,6,FALSE))</f>
        <v>Пенза, ПензГУ</v>
      </c>
      <c r="H34" s="17">
        <v>2.6921296296296301E-4</v>
      </c>
      <c r="I34" s="25"/>
      <c r="J34" s="15" t="str">
        <f>IF(H34=0," ",IF(H34&lt;=[1]Разряды!$D$5,[1]Разряды!$D$3,IF(H34&lt;=[1]Разряды!$E$5,[1]Разряды!$E$3,IF(H34&lt;=[1]Разряды!$F$5,[1]Разряды!$F$3,IF(H34&lt;=[1]Разряды!$G$5,[1]Разряды!$G$3,IF(H34&lt;=[1]Разряды!$H$5,[1]Разряды!$H$3,IF(H34&lt;=[1]Разряды!$I$5,[1]Разряды!$I$3,IF(H34&lt;=[1]Разряды!$J$5,[1]Разряды!$J$3,"б/р"))))))))</f>
        <v>2р</v>
      </c>
      <c r="K34" s="19">
        <v>1</v>
      </c>
      <c r="L34" s="151" t="str">
        <f>IF(B34=0," ",VLOOKUP($B34,[1]Спортсмены!$B$1:$H$65536,7,FALSE))</f>
        <v>Кузнецов В.Б., Вдовин М.В., Полоницкий А.Е.</v>
      </c>
    </row>
    <row r="35" spans="1:12" ht="15" x14ac:dyDescent="0.25">
      <c r="A35" s="45">
        <v>25</v>
      </c>
      <c r="B35" s="65">
        <v>44</v>
      </c>
      <c r="C35" s="13" t="str">
        <f>IF(B35=0," ",VLOOKUP(B35,[1]Спортсмены!B$1:H$65536,2,FALSE))</f>
        <v>Долотов Владислав</v>
      </c>
      <c r="D35" s="14" t="str">
        <f>IF(B35=0," ",VLOOKUP($B35,[1]Спортсмены!$B$1:$H$65536,3,FALSE))</f>
        <v>21.01.2001</v>
      </c>
      <c r="E35" s="15" t="str">
        <f>IF(B35=0," ",IF(VLOOKUP($B35,[1]Спортсмены!$B$1:$H$65536,4,FALSE)=0," ",VLOOKUP($B35,[1]Спортсмены!$B$1:$H$65536,4,FALSE)))</f>
        <v>1р</v>
      </c>
      <c r="F35" s="13" t="str">
        <f>IF(B35=0," ",VLOOKUP($B35,[1]Спортсмены!$B$1:$H$65536,5,FALSE))</f>
        <v>Пензенская область</v>
      </c>
      <c r="G35" s="13" t="str">
        <f>IF(B35=0," ",VLOOKUP($B35,[1]Спортсмены!$B$1:$H$65536,6,FALSE))</f>
        <v>Пенза, ПензГТУ</v>
      </c>
      <c r="H35" s="17">
        <v>2.6979166666666661E-4</v>
      </c>
      <c r="I35" s="25"/>
      <c r="J35" s="15" t="str">
        <f>IF(H35=0," ",IF(H35&lt;=[1]Разряды!$D$5,[1]Разряды!$D$3,IF(H35&lt;=[1]Разряды!$E$5,[1]Разряды!$E$3,IF(H35&lt;=[1]Разряды!$F$5,[1]Разряды!$F$3,IF(H35&lt;=[1]Разряды!$G$5,[1]Разряды!$G$3,IF(H35&lt;=[1]Разряды!$H$5,[1]Разряды!$H$3,IF(H35&lt;=[1]Разряды!$I$5,[1]Разряды!$I$3,IF(H35&lt;=[1]Разряды!$J$5,[1]Разряды!$J$3,"б/р"))))))))</f>
        <v>2р</v>
      </c>
      <c r="K35" s="19">
        <v>1</v>
      </c>
      <c r="L35" s="13" t="str">
        <f>IF(B35=0," ",VLOOKUP($B35,[1]Спортсмены!$B$1:$H$65536,7,FALSE))</f>
        <v>Гарынов А.А.</v>
      </c>
    </row>
    <row r="36" spans="1:12" ht="15" x14ac:dyDescent="0.25">
      <c r="A36" s="45">
        <v>26</v>
      </c>
      <c r="B36" s="45">
        <v>61</v>
      </c>
      <c r="C36" s="13" t="str">
        <f>IF(B36=0," ",VLOOKUP(B36,[1]Спортсмены!B$1:H$65536,2,FALSE))</f>
        <v>Волков Антон</v>
      </c>
      <c r="D36" s="14" t="str">
        <f>IF(B36=0," ",VLOOKUP($B36,[1]Спортсмены!$B$1:$H$65536,3,FALSE))</f>
        <v>05.03.1999</v>
      </c>
      <c r="E36" s="15" t="str">
        <f>IF(B36=0," ",IF(VLOOKUP($B36,[1]Спортсмены!$B$1:$H$65536,4,FALSE)=0," ",VLOOKUP($B36,[1]Спортсмены!$B$1:$H$65536,4,FALSE)))</f>
        <v>1р</v>
      </c>
      <c r="F36" s="13" t="str">
        <f>IF(B36=0," ",VLOOKUP($B36,[1]Спортсмены!$B$1:$H$65536,5,FALSE))</f>
        <v>Ивановская область</v>
      </c>
      <c r="G36" s="13" t="str">
        <f>IF(B36=0," ",VLOOKUP($B36,[1]Спортсмены!$B$1:$H$65536,6,FALSE))</f>
        <v>Иваново, ИГЭУ им. В.И. Ленина</v>
      </c>
      <c r="H36" s="25">
        <v>2.7013888888888888E-4</v>
      </c>
      <c r="I36" s="18"/>
      <c r="J36" s="15" t="str">
        <f>IF(H36=0," ",IF(H36&lt;=[1]Разряды!$D$5,[1]Разряды!$D$3,IF(H36&lt;=[1]Разряды!$E$5,[1]Разряды!$E$3,IF(H36&lt;=[1]Разряды!$F$5,[1]Разряды!$F$3,IF(H36&lt;=[1]Разряды!$G$5,[1]Разряды!$G$3,IF(H36&lt;=[1]Разряды!$H$5,[1]Разряды!$H$3,IF(H36&lt;=[1]Разряды!$I$5,[1]Разряды!$I$3,IF(H36&lt;=[1]Разряды!$J$5,[1]Разряды!$J$3,"б/р"))))))))</f>
        <v>2р</v>
      </c>
      <c r="K36" s="19">
        <v>1</v>
      </c>
      <c r="L36" s="13" t="str">
        <f>IF(B36=0," ",VLOOKUP($B36,[1]Спортсмены!$B$1:$H$65536,7,FALSE))</f>
        <v>Чахунов Е.И.</v>
      </c>
    </row>
    <row r="37" spans="1:12" ht="15" x14ac:dyDescent="0.25">
      <c r="A37" s="45">
        <v>27</v>
      </c>
      <c r="B37" s="65">
        <v>76</v>
      </c>
      <c r="C37" s="13" t="str">
        <f>IF(B37=0," ",VLOOKUP(B37,[1]Спортсмены!B$1:H$65536,2,FALSE))</f>
        <v>Панченко Глеб</v>
      </c>
      <c r="D37" s="14" t="str">
        <f>IF(B37=0," ",VLOOKUP($B37,[1]Спортсмены!$B$1:$H$65536,3,FALSE))</f>
        <v>22.11.1998</v>
      </c>
      <c r="E37" s="15" t="str">
        <f>IF(B37=0," ",IF(VLOOKUP($B37,[1]Спортсмены!$B$1:$H$65536,4,FALSE)=0," ",VLOOKUP($B37,[1]Спортсмены!$B$1:$H$65536,4,FALSE)))</f>
        <v>1р</v>
      </c>
      <c r="F37" s="13" t="str">
        <f>IF(B37=0," ",VLOOKUP($B37,[1]Спортсмены!$B$1:$H$65536,5,FALSE))</f>
        <v>Пермский край</v>
      </c>
      <c r="G37" s="13" t="str">
        <f>IF(B37=0," ",VLOOKUP($B37,[1]Спортсмены!$B$1:$H$65536,6,FALSE))</f>
        <v>Пермь, ПНИПУ с/к "Политехник"</v>
      </c>
      <c r="H37" s="17">
        <v>2.711805555555556E-4</v>
      </c>
      <c r="I37" s="17"/>
      <c r="J37" s="15" t="str">
        <f>IF(H37=0," ",IF(H37&lt;=[1]Разряды!$D$5,[1]Разряды!$D$3,IF(H37&lt;=[1]Разряды!$E$5,[1]Разряды!$E$3,IF(H37&lt;=[1]Разряды!$F$5,[1]Разряды!$F$3,IF(H37&lt;=[1]Разряды!$G$5,[1]Разряды!$G$3,IF(H37&lt;=[1]Разряды!$H$5,[1]Разряды!$H$3,IF(H37&lt;=[1]Разряды!$I$5,[1]Разряды!$I$3,IF(H37&lt;=[1]Разряды!$J$5,[1]Разряды!$J$3,"б/р"))))))))</f>
        <v>2р</v>
      </c>
      <c r="K37" s="19">
        <v>1</v>
      </c>
      <c r="L37" s="13" t="str">
        <f>IF(B37=0," ",VLOOKUP($B37,[1]Спортсмены!$B$1:$H$65536,7,FALSE))</f>
        <v>Гладков В.П.</v>
      </c>
    </row>
    <row r="38" spans="1:12" ht="15" x14ac:dyDescent="0.25">
      <c r="A38" s="45">
        <v>28</v>
      </c>
      <c r="B38" s="65">
        <v>216</v>
      </c>
      <c r="C38" s="13" t="str">
        <f>IF(B38=0," ",VLOOKUP(B38,[1]Спортсмены!B$1:H$65536,2,FALSE))</f>
        <v>Давыдов Алексей</v>
      </c>
      <c r="D38" s="14" t="str">
        <f>IF(B38=0," ",VLOOKUP($B38,[1]Спортсмены!$B$1:$H$65536,3,FALSE))</f>
        <v>11.08.1999</v>
      </c>
      <c r="E38" s="15" t="str">
        <f>IF(B38=0," ",IF(VLOOKUP($B38,[1]Спортсмены!$B$1:$H$65536,4,FALSE)=0," ",VLOOKUP($B38,[1]Спортсмены!$B$1:$H$65536,4,FALSE)))</f>
        <v>КМС</v>
      </c>
      <c r="F38" s="13" t="str">
        <f>IF(B38=0," ",VLOOKUP($B38,[1]Спортсмены!$B$1:$H$65536,5,FALSE))</f>
        <v>Республика Мордовия</v>
      </c>
      <c r="G38" s="16" t="str">
        <f>IF(B38=0," ",VLOOKUP($B38,[1]Спортсмены!$B$1:$H$65536,6,FALSE))</f>
        <v>Саранск, ФГБОУ ВО "НИМГУ им. Н.П. Огарева"</v>
      </c>
      <c r="H38" s="17">
        <v>2.7361111111111114E-4</v>
      </c>
      <c r="I38" s="17"/>
      <c r="J38" s="15" t="str">
        <f>IF(H38=0," ",IF(H38&lt;=[1]Разряды!$D$5,[1]Разряды!$D$3,IF(H38&lt;=[1]Разряды!$E$5,[1]Разряды!$E$3,IF(H38&lt;=[1]Разряды!$F$5,[1]Разряды!$F$3,IF(H38&lt;=[1]Разряды!$G$5,[1]Разряды!$G$3,IF(H38&lt;=[1]Разряды!$H$5,[1]Разряды!$H$3,IF(H38&lt;=[1]Разряды!$I$5,[1]Разряды!$I$3,IF(H38&lt;=[1]Разряды!$J$5,[1]Разряды!$J$3,"б/р"))))))))</f>
        <v>2р</v>
      </c>
      <c r="K38" s="19">
        <v>1</v>
      </c>
      <c r="L38" s="13" t="str">
        <f>IF(B38=0," ",VLOOKUP($B38,[1]Спортсмены!$B$1:$H$65536,7,FALSE))</f>
        <v>Аранов С.М.</v>
      </c>
    </row>
    <row r="39" spans="1:12" ht="15" x14ac:dyDescent="0.25">
      <c r="A39" s="45">
        <v>29</v>
      </c>
      <c r="B39" s="45">
        <v>1</v>
      </c>
      <c r="C39" s="13" t="str">
        <f>IF(B39=0," ",VLOOKUP(B39,[1]Спортсмены!B$1:H$65536,2,FALSE))</f>
        <v>Балякаев Максим</v>
      </c>
      <c r="D39" s="14" t="str">
        <f>IF(B39=0," ",VLOOKUP($B39,[1]Спортсмены!$B$1:$H$65536,3,FALSE))</f>
        <v>15.05.1999</v>
      </c>
      <c r="E39" s="15" t="str">
        <f>IF(B39=0," ",IF(VLOOKUP($B39,[1]Спортсмены!$B$1:$H$65536,4,FALSE)=0," ",VLOOKUP($B39,[1]Спортсмены!$B$1:$H$65536,4,FALSE)))</f>
        <v>1р</v>
      </c>
      <c r="F39" s="13" t="str">
        <f>IF(B39=0," ",VLOOKUP($B39,[1]Спортсмены!$B$1:$H$65536,5,FALSE))</f>
        <v>Ярославская область</v>
      </c>
      <c r="G39" s="13" t="str">
        <f>IF(B39=0," ",VLOOKUP($B39,[1]Спортсмены!$B$1:$H$65536,6,FALSE))</f>
        <v>Ярославль, ЯГПУ им. К.Д. Ушинского</v>
      </c>
      <c r="H39" s="17">
        <v>2.7384259259259256E-4</v>
      </c>
      <c r="I39" s="17"/>
      <c r="J39" s="15" t="str">
        <f>IF(H39=0," ",IF(H39&lt;=[1]Разряды!$D$5,[1]Разряды!$D$3,IF(H39&lt;=[1]Разряды!$E$5,[1]Разряды!$E$3,IF(H39&lt;=[1]Разряды!$F$5,[1]Разряды!$F$3,IF(H39&lt;=[1]Разряды!$G$5,[1]Разряды!$G$3,IF(H39&lt;=[1]Разряды!$H$5,[1]Разряды!$H$3,IF(H39&lt;=[1]Разряды!$I$5,[1]Разряды!$I$3,IF(H39&lt;=[1]Разряды!$J$5,[1]Разряды!$J$3,"б/р"))))))))</f>
        <v>2р</v>
      </c>
      <c r="K39" s="19">
        <v>1</v>
      </c>
      <c r="L39" s="13" t="str">
        <f>IF(B39=0," ",VLOOKUP($B39,[1]Спортсмены!$B$1:$H$65536,7,FALSE))</f>
        <v>Рыбаков В.Ю.</v>
      </c>
    </row>
    <row r="40" spans="1:12" ht="15" x14ac:dyDescent="0.25">
      <c r="A40" s="45">
        <v>30</v>
      </c>
      <c r="B40" s="65">
        <v>87</v>
      </c>
      <c r="C40" s="13" t="str">
        <f>IF(B40=0," ",VLOOKUP(B40,[1]Спортсмены!B$1:H$65536,2,FALSE))</f>
        <v>Женчевский Дмитрий</v>
      </c>
      <c r="D40" s="14" t="str">
        <f>IF(B40=0," ",VLOOKUP($B40,[1]Спортсмены!$B$1:$H$65536,3,FALSE))</f>
        <v>07.09.1998</v>
      </c>
      <c r="E40" s="15" t="str">
        <f>IF(B40=0," ",IF(VLOOKUP($B40,[1]Спортсмены!$B$1:$H$65536,4,FALSE)=0," ",VLOOKUP($B40,[1]Спортсмены!$B$1:$H$65536,4,FALSE)))</f>
        <v>2р</v>
      </c>
      <c r="F40" s="13" t="str">
        <f>IF(B40=0," ",VLOOKUP($B40,[1]Спортсмены!$B$1:$H$65536,5,FALSE))</f>
        <v>Смоленская область</v>
      </c>
      <c r="G40" s="13" t="str">
        <f>IF(B40=0," ",VLOOKUP($B40,[1]Спортсмены!$B$1:$H$65536,6,FALSE))</f>
        <v>Смоленск, Смоленская ГСХА</v>
      </c>
      <c r="H40" s="17">
        <v>2.7395833333333336E-4</v>
      </c>
      <c r="I40" s="17"/>
      <c r="J40" s="15" t="str">
        <f>IF(H40=0," ",IF(H40&lt;=[1]Разряды!$D$5,[1]Разряды!$D$3,IF(H40&lt;=[1]Разряды!$E$5,[1]Разряды!$E$3,IF(H40&lt;=[1]Разряды!$F$5,[1]Разряды!$F$3,IF(H40&lt;=[1]Разряды!$G$5,[1]Разряды!$G$3,IF(H40&lt;=[1]Разряды!$H$5,[1]Разряды!$H$3,IF(H40&lt;=[1]Разряды!$I$5,[1]Разряды!$I$3,IF(H40&lt;=[1]Разряды!$J$5,[1]Разряды!$J$3,"б/р"))))))))</f>
        <v>2р</v>
      </c>
      <c r="K40" s="19">
        <v>1</v>
      </c>
      <c r="L40" s="13" t="str">
        <f>IF(B40=0," ",VLOOKUP($B40,[1]Спортсмены!$B$1:$H$65536,7,FALSE))</f>
        <v>Войцеховский М.В.</v>
      </c>
    </row>
    <row r="41" spans="1:12" ht="15" x14ac:dyDescent="0.25">
      <c r="A41" s="45">
        <v>31</v>
      </c>
      <c r="B41" s="65">
        <v>23</v>
      </c>
      <c r="C41" s="13" t="str">
        <f>IF(B41=0," ",VLOOKUP(B41,[1]Спортсмены!B$1:H$65536,2,FALSE))</f>
        <v>Казанов Юрий</v>
      </c>
      <c r="D41" s="14" t="str">
        <f>IF(B41=0," ",VLOOKUP($B41,[1]Спортсмены!$B$1:$H$65536,3,FALSE))</f>
        <v>13.07.1998</v>
      </c>
      <c r="E41" s="15" t="str">
        <f>IF(B41=0," ",IF(VLOOKUP($B41,[1]Спортсмены!$B$1:$H$65536,4,FALSE)=0," ",VLOOKUP($B41,[1]Спортсмены!$B$1:$H$65536,4,FALSE)))</f>
        <v>КМС</v>
      </c>
      <c r="F41" s="13" t="str">
        <f>IF(B41=0," ",VLOOKUP($B41,[1]Спортсмены!$B$1:$H$65536,5,FALSE))</f>
        <v>Ярославская область</v>
      </c>
      <c r="G41" s="13" t="str">
        <f>IF(B41=0," ",VLOOKUP($B41,[1]Спортсмены!$B$1:$H$65536,6,FALSE))</f>
        <v>Ярославль, ЯрГУ им. П.Г. Демидова</v>
      </c>
      <c r="H41" s="17">
        <v>2.740740740740741E-4</v>
      </c>
      <c r="I41" s="17"/>
      <c r="J41" s="15" t="str">
        <f>IF(H41=0," ",IF(H41&lt;=[1]Разряды!$D$5,[1]Разряды!$D$3,IF(H41&lt;=[1]Разряды!$E$5,[1]Разряды!$E$3,IF(H41&lt;=[1]Разряды!$F$5,[1]Разряды!$F$3,IF(H41&lt;=[1]Разряды!$G$5,[1]Разряды!$G$3,IF(H41&lt;=[1]Разряды!$H$5,[1]Разряды!$H$3,IF(H41&lt;=[1]Разряды!$I$5,[1]Разряды!$I$3,IF(H41&lt;=[1]Разряды!$J$5,[1]Разряды!$J$3,"б/р"))))))))</f>
        <v>2р</v>
      </c>
      <c r="K41" s="19">
        <v>1</v>
      </c>
      <c r="L41" s="13" t="str">
        <f>IF(B41=0," ",VLOOKUP($B41,[1]Спортсмены!$B$1:$H$65536,7,FALSE))</f>
        <v>Филинова С.К.</v>
      </c>
    </row>
    <row r="42" spans="1:12" ht="15" x14ac:dyDescent="0.25">
      <c r="A42" s="45">
        <v>32</v>
      </c>
      <c r="B42" s="65">
        <v>271</v>
      </c>
      <c r="C42" s="13" t="str">
        <f>IF(B42=0," ",VLOOKUP(B42,[1]Спортсмены!B$1:H$65536,2,FALSE))</f>
        <v>Кузьмин Михаил</v>
      </c>
      <c r="D42" s="14" t="str">
        <f>IF(B42=0," ",VLOOKUP($B42,[1]Спортсмены!$B$1:$H$65536,3,FALSE))</f>
        <v>19.06.1997</v>
      </c>
      <c r="E42" s="15" t="str">
        <f>IF(B42=0," ",IF(VLOOKUP($B42,[1]Спортсмены!$B$1:$H$65536,4,FALSE)=0," ",VLOOKUP($B42,[1]Спортсмены!$B$1:$H$65536,4,FALSE)))</f>
        <v>1р</v>
      </c>
      <c r="F42" s="13" t="str">
        <f>IF(B42=0," ",VLOOKUP($B42,[1]Спортсмены!$B$1:$H$65536,5,FALSE))</f>
        <v>Ивановская область</v>
      </c>
      <c r="G42" s="13" t="str">
        <f>IF(B42=0," ",VLOOKUP($B42,[1]Спортсмены!$B$1:$H$65536,6,FALSE))</f>
        <v>Иваново, ИГЭУ им. В.И. Ленина</v>
      </c>
      <c r="H42" s="25">
        <v>2.7442129629629632E-4</v>
      </c>
      <c r="I42" s="18"/>
      <c r="J42" s="15" t="str">
        <f>IF(H42=0," ",IF(H42&lt;=[1]Разряды!$D$5,[1]Разряды!$D$3,IF(H42&lt;=[1]Разряды!$E$5,[1]Разряды!$E$3,IF(H42&lt;=[1]Разряды!$F$5,[1]Разряды!$F$3,IF(H42&lt;=[1]Разряды!$G$5,[1]Разряды!$G$3,IF(H42&lt;=[1]Разряды!$H$5,[1]Разряды!$H$3,IF(H42&lt;=[1]Разряды!$I$5,[1]Разряды!$I$3,IF(H42&lt;=[1]Разряды!$J$5,[1]Разряды!$J$3,"б/р"))))))))</f>
        <v>2р</v>
      </c>
      <c r="K42" s="19">
        <v>1</v>
      </c>
      <c r="L42" s="16" t="str">
        <f>IF(B42=0," ",VLOOKUP($B42,[1]Спортсмены!$B$1:$H$65536,7,FALSE))</f>
        <v>Гильмутдинов Ю.В., Чахунов Е.И.</v>
      </c>
    </row>
    <row r="43" spans="1:12" ht="15" x14ac:dyDescent="0.25">
      <c r="A43" s="45">
        <v>33</v>
      </c>
      <c r="B43" s="65">
        <v>22</v>
      </c>
      <c r="C43" s="13" t="str">
        <f>IF(B43=0," ",VLOOKUP(B43,[1]Спортсмены!B$1:H$65536,2,FALSE))</f>
        <v>Шмелев Иван</v>
      </c>
      <c r="D43" s="14" t="str">
        <f>IF(B43=0," ",VLOOKUP($B43,[1]Спортсмены!$B$1:$H$65536,3,FALSE))</f>
        <v>20.07.1997</v>
      </c>
      <c r="E43" s="15" t="str">
        <f>IF(B43=0," ",IF(VLOOKUP($B43,[1]Спортсмены!$B$1:$H$65536,4,FALSE)=0," ",VLOOKUP($B43,[1]Спортсмены!$B$1:$H$65536,4,FALSE)))</f>
        <v>КМС</v>
      </c>
      <c r="F43" s="13" t="str">
        <f>IF(B43=0," ",VLOOKUP($B43,[1]Спортсмены!$B$1:$H$65536,5,FALSE))</f>
        <v>Ярославская область</v>
      </c>
      <c r="G43" s="13" t="str">
        <f>IF(B43=0," ",VLOOKUP($B43,[1]Спортсмены!$B$1:$H$65536,6,FALSE))</f>
        <v>Ярославль, ЯрГУ им. П.Г. Демидова</v>
      </c>
      <c r="H43" s="17">
        <v>2.7453703703703706E-4</v>
      </c>
      <c r="I43" s="18"/>
      <c r="J43" s="15" t="str">
        <f>IF(H43=0," ",IF(H43&lt;=[1]Разряды!$D$5,[1]Разряды!$D$3,IF(H43&lt;=[1]Разряды!$E$5,[1]Разряды!$E$3,IF(H43&lt;=[1]Разряды!$F$5,[1]Разряды!$F$3,IF(H43&lt;=[1]Разряды!$G$5,[1]Разряды!$G$3,IF(H43&lt;=[1]Разряды!$H$5,[1]Разряды!$H$3,IF(H43&lt;=[1]Разряды!$I$5,[1]Разряды!$I$3,IF(H43&lt;=[1]Разряды!$J$5,[1]Разряды!$J$3,"б/р"))))))))</f>
        <v>2р</v>
      </c>
      <c r="K43" s="19">
        <v>1</v>
      </c>
      <c r="L43" s="13" t="str">
        <f>IF(B43=0," ",VLOOKUP($B43,[1]Спортсмены!$B$1:$H$65536,7,FALSE))</f>
        <v xml:space="preserve">Таракановы Ю.Ф., А.В.  </v>
      </c>
    </row>
    <row r="44" spans="1:12" ht="15" x14ac:dyDescent="0.25">
      <c r="A44" s="45">
        <v>34</v>
      </c>
      <c r="B44" s="65">
        <v>196</v>
      </c>
      <c r="C44" s="13" t="str">
        <f>IF(B44=0," ",VLOOKUP(B44,[1]Спортсмены!B$1:H$65536,2,FALSE))</f>
        <v>Котов Никита</v>
      </c>
      <c r="D44" s="14" t="str">
        <f>IF(B44=0," ",VLOOKUP($B44,[1]Спортсмены!$B$1:$H$65536,3,FALSE))</f>
        <v>17.06.1998</v>
      </c>
      <c r="E44" s="15" t="str">
        <f>IF(B44=0," ",IF(VLOOKUP($B44,[1]Спортсмены!$B$1:$H$65536,4,FALSE)=0," ",VLOOKUP($B44,[1]Спортсмены!$B$1:$H$65536,4,FALSE)))</f>
        <v>1р</v>
      </c>
      <c r="F44" s="13" t="str">
        <f>IF(B44=0," ",VLOOKUP($B44,[1]Спортсмены!$B$1:$H$65536,5,FALSE))</f>
        <v>Ярославская область</v>
      </c>
      <c r="G44" s="123" t="str">
        <f>IF(B44=0," ",VLOOKUP($B44,[1]Спортсмены!$B$1:$H$65536,6,FALSE))</f>
        <v>Ярославль, ЯрГУ им. П.Г. Демидова</v>
      </c>
      <c r="H44" s="17">
        <v>2.7662037037037038E-4</v>
      </c>
      <c r="I44" s="18"/>
      <c r="J44" s="15" t="str">
        <f>IF(H44=0," ",IF(H44&lt;=[1]Разряды!$D$5,[1]Разряды!$D$3,IF(H44&lt;=[1]Разряды!$E$5,[1]Разряды!$E$3,IF(H44&lt;=[1]Разряды!$F$5,[1]Разряды!$F$3,IF(H44&lt;=[1]Разряды!$G$5,[1]Разряды!$G$3,IF(H44&lt;=[1]Разряды!$H$5,[1]Разряды!$H$3,IF(H44&lt;=[1]Разряды!$I$5,[1]Разряды!$I$3,IF(H44&lt;=[1]Разряды!$J$5,[1]Разряды!$J$3,"б/р"))))))))</f>
        <v>2р</v>
      </c>
      <c r="K44" s="19">
        <v>1</v>
      </c>
      <c r="L44" s="13" t="str">
        <f>IF(B44=0," ",VLOOKUP($B44,[1]Спортсмены!$B$1:$H$65536,7,FALSE))</f>
        <v>Станкевич В.А.</v>
      </c>
    </row>
    <row r="45" spans="1:12" ht="15" x14ac:dyDescent="0.25">
      <c r="A45" s="45">
        <v>35</v>
      </c>
      <c r="B45" s="65">
        <v>282</v>
      </c>
      <c r="C45" s="13" t="str">
        <f>IF(B45=0," ",VLOOKUP(B45,[1]Спортсмены!B$1:H$65536,2,FALSE))</f>
        <v>Мужиков Максим</v>
      </c>
      <c r="D45" s="14" t="str">
        <f>IF(B45=0," ",VLOOKUP($B45,[1]Спортсмены!$B$1:$H$65536,3,FALSE))</f>
        <v>24.01.2000</v>
      </c>
      <c r="E45" s="15" t="str">
        <f>IF(B45=0," ",IF(VLOOKUP($B45,[1]Спортсмены!$B$1:$H$65536,4,FALSE)=0," ",VLOOKUP($B45,[1]Спортсмены!$B$1:$H$65536,4,FALSE)))</f>
        <v>2р</v>
      </c>
      <c r="F45" s="13" t="str">
        <f>IF(B45=0," ",VLOOKUP($B45,[1]Спортсмены!$B$1:$H$65536,5,FALSE))</f>
        <v>Архангельская область</v>
      </c>
      <c r="G45" s="13" t="str">
        <f>IF(B45=0," ",VLOOKUP($B45,[1]Спортсмены!$B$1:$H$65536,6,FALSE))</f>
        <v xml:space="preserve">Архангельск, САФУ им. М.В. Ломоносова </v>
      </c>
      <c r="H45" s="25">
        <v>2.7708333333333334E-4</v>
      </c>
      <c r="I45" s="18"/>
      <c r="J45" s="15" t="str">
        <f>IF(H45=0," ",IF(H45&lt;=[1]Разряды!$D$5,[1]Разряды!$D$3,IF(H45&lt;=[1]Разряды!$E$5,[1]Разряды!$E$3,IF(H45&lt;=[1]Разряды!$F$5,[1]Разряды!$F$3,IF(H45&lt;=[1]Разряды!$G$5,[1]Разряды!$G$3,IF(H45&lt;=[1]Разряды!$H$5,[1]Разряды!$H$3,IF(H45&lt;=[1]Разряды!$I$5,[1]Разряды!$I$3,IF(H45&lt;=[1]Разряды!$J$5,[1]Разряды!$J$3,"б/р"))))))))</f>
        <v>2р</v>
      </c>
      <c r="K45" s="19">
        <v>1</v>
      </c>
      <c r="L45" s="16" t="str">
        <f>IF(B45=0," ",VLOOKUP($B45,[1]Спортсмены!$B$1:$H$65536,7,FALSE))</f>
        <v>Мингалев А.Ю., Мингалева А.Г.</v>
      </c>
    </row>
    <row r="46" spans="1:12" ht="15" x14ac:dyDescent="0.25">
      <c r="A46" s="45">
        <v>36</v>
      </c>
      <c r="B46" s="65">
        <v>7</v>
      </c>
      <c r="C46" s="13" t="str">
        <f>IF(B46=0," ",VLOOKUP(B46,[1]Спортсмены!B$1:H$65536,2,FALSE))</f>
        <v>Бауэр Даниил</v>
      </c>
      <c r="D46" s="14" t="str">
        <f>IF(B46=0," ",VLOOKUP($B46,[1]Спортсмены!$B$1:$H$65536,3,FALSE))</f>
        <v>08.06.2000</v>
      </c>
      <c r="E46" s="15" t="str">
        <f>IF(B46=0," ",IF(VLOOKUP($B46,[1]Спортсмены!$B$1:$H$65536,4,FALSE)=0," ",VLOOKUP($B46,[1]Спортсмены!$B$1:$H$65536,4,FALSE)))</f>
        <v>2р</v>
      </c>
      <c r="F46" s="13" t="str">
        <f>IF(B46=0," ",VLOOKUP($B46,[1]Спортсмены!$B$1:$H$65536,5,FALSE))</f>
        <v>Костромская область</v>
      </c>
      <c r="G46" s="16" t="str">
        <f>IF(B46=0," ",VLOOKUP($B46,[1]Спортсмены!$B$1:$H$65536,6,FALSE))</f>
        <v>Кострома, КГУ</v>
      </c>
      <c r="H46" s="17">
        <v>2.7881944444444444E-4</v>
      </c>
      <c r="I46" s="17"/>
      <c r="J46" s="15" t="str">
        <f>IF(H46=0," ",IF(H46&lt;=[1]Разряды!$D$5,[1]Разряды!$D$3,IF(H46&lt;=[1]Разряды!$E$5,[1]Разряды!$E$3,IF(H46&lt;=[1]Разряды!$F$5,[1]Разряды!$F$3,IF(H46&lt;=[1]Разряды!$G$5,[1]Разряды!$G$3,IF(H46&lt;=[1]Разряды!$H$5,[1]Разряды!$H$3,IF(H46&lt;=[1]Разряды!$I$5,[1]Разряды!$I$3,IF(H46&lt;=[1]Разряды!$J$5,[1]Разряды!$J$3,"б/р"))))))))</f>
        <v>2р</v>
      </c>
      <c r="K46" s="19">
        <v>1</v>
      </c>
      <c r="L46" s="13" t="str">
        <f>IF(B46=0," ",VLOOKUP($B46,[1]Спортсмены!$B$1:$H$65536,7,FALSE))</f>
        <v>Дружков А.Н.</v>
      </c>
    </row>
    <row r="47" spans="1:12" ht="15" x14ac:dyDescent="0.25">
      <c r="A47" s="45">
        <v>37</v>
      </c>
      <c r="B47" s="65">
        <v>229</v>
      </c>
      <c r="C47" s="13" t="str">
        <f>IF(B47=0," ",VLOOKUP(B47,[1]Спортсмены!B$1:H$65536,2,FALSE))</f>
        <v>Гусятников Борис</v>
      </c>
      <c r="D47" s="14" t="str">
        <f>IF(B47=0," ",VLOOKUP($B47,[1]Спортсмены!$B$1:$H$65536,3,FALSE))</f>
        <v>12.01.1999</v>
      </c>
      <c r="E47" s="15" t="str">
        <f>IF(B47=0," ",IF(VLOOKUP($B47,[1]Спортсмены!$B$1:$H$65536,4,FALSE)=0," ",VLOOKUP($B47,[1]Спортсмены!$B$1:$H$65536,4,FALSE)))</f>
        <v>1р</v>
      </c>
      <c r="F47" s="13" t="str">
        <f>IF(B47=0," ",VLOOKUP($B47,[1]Спортсмены!$B$1:$H$65536,5,FALSE))</f>
        <v>Пензенская область</v>
      </c>
      <c r="G47" s="13" t="str">
        <f>IF(B47=0," ",VLOOKUP($B47,[1]Спортсмены!$B$1:$H$65536,6,FALSE))</f>
        <v>Пенза, ПензГТУ</v>
      </c>
      <c r="H47" s="25">
        <v>2.8171296296296294E-4</v>
      </c>
      <c r="I47" s="18"/>
      <c r="J47" s="15" t="str">
        <f>IF(H47=0," ",IF(H47&lt;=[1]Разряды!$D$5,[1]Разряды!$D$3,IF(H47&lt;=[1]Разряды!$E$5,[1]Разряды!$E$3,IF(H47&lt;=[1]Разряды!$F$5,[1]Разряды!$F$3,IF(H47&lt;=[1]Разряды!$G$5,[1]Разряды!$G$3,IF(H47&lt;=[1]Разряды!$H$5,[1]Разряды!$H$3,IF(H47&lt;=[1]Разряды!$I$5,[1]Разряды!$I$3,IF(H47&lt;=[1]Разряды!$J$5,[1]Разряды!$J$3,"б/р"))))))))</f>
        <v>2р</v>
      </c>
      <c r="K47" s="19">
        <v>1</v>
      </c>
      <c r="L47" s="13" t="str">
        <f>IF(B47=0," ",VLOOKUP($B47,[1]Спортсмены!$B$1:$H$65536,7,FALSE))</f>
        <v>Гарынов А.А.</v>
      </c>
    </row>
    <row r="48" spans="1:12" ht="15" x14ac:dyDescent="0.25">
      <c r="A48" s="45">
        <v>38</v>
      </c>
      <c r="B48" s="65">
        <v>81</v>
      </c>
      <c r="C48" s="13" t="str">
        <f>IF(B48=0," ",VLOOKUP(B48,[1]Спортсмены!B$1:H$65536,2,FALSE))</f>
        <v>Соловьев Даниил</v>
      </c>
      <c r="D48" s="14" t="str">
        <f>IF(B48=0," ",VLOOKUP($B48,[1]Спортсмены!$B$1:$H$65536,3,FALSE))</f>
        <v>02.06.1999</v>
      </c>
      <c r="E48" s="15" t="str">
        <f>IF(B48=0," ",IF(VLOOKUP($B48,[1]Спортсмены!$B$1:$H$65536,4,FALSE)=0," ",VLOOKUP($B48,[1]Спортсмены!$B$1:$H$65536,4,FALSE)))</f>
        <v>2р</v>
      </c>
      <c r="F48" s="13" t="str">
        <f>IF(B48=0," ",VLOOKUP($B48,[1]Спортсмены!$B$1:$H$65536,5,FALSE))</f>
        <v>Ивановская область</v>
      </c>
      <c r="G48" s="13" t="str">
        <f>IF(B48=0," ",VLOOKUP($B48,[1]Спортсмены!$B$1:$H$65536,6,FALSE))</f>
        <v>Иваново, ИГСХА им. Д.К. Беляева</v>
      </c>
      <c r="H48" s="17">
        <v>2.9050925925925929E-4</v>
      </c>
      <c r="I48" s="18"/>
      <c r="J48" s="15" t="str">
        <f>IF(H48=0," ",IF(H48&lt;=[1]Разряды!$D$5,[1]Разряды!$D$3,IF(H48&lt;=[1]Разряды!$E$5,[1]Разряды!$E$3,IF(H48&lt;=[1]Разряды!$F$5,[1]Разряды!$F$3,IF(H48&lt;=[1]Разряды!$G$5,[1]Разряды!$G$3,IF(H48&lt;=[1]Разряды!$H$5,[1]Разряды!$H$3,IF(H48&lt;=[1]Разряды!$I$5,[1]Разряды!$I$3,IF(H48&lt;=[1]Разряды!$J$5,[1]Разряды!$J$3,"б/р"))))))))</f>
        <v>3р</v>
      </c>
      <c r="K48" s="19">
        <v>0</v>
      </c>
      <c r="L48" s="13" t="str">
        <f>IF(B48=0," ",VLOOKUP($B48,[1]Спортсмены!$B$1:$H$65536,7,FALSE))</f>
        <v>Левичева М.Б.</v>
      </c>
    </row>
    <row r="49" spans="1:12" ht="15" x14ac:dyDescent="0.25">
      <c r="A49" s="45">
        <v>39</v>
      </c>
      <c r="B49" s="65">
        <v>166</v>
      </c>
      <c r="C49" s="13" t="str">
        <f>IF(B49=0," ",VLOOKUP(B49,[1]Спортсмены!B$1:H$65536,2,FALSE))</f>
        <v>Назарчук Андрей</v>
      </c>
      <c r="D49" s="14" t="str">
        <f>IF(B49=0," ",VLOOKUP($B49,[1]Спортсмены!$B$1:$H$65536,3,FALSE))</f>
        <v>21.12.1997</v>
      </c>
      <c r="E49" s="15" t="str">
        <f>IF(B49=0," ",IF(VLOOKUP($B49,[1]Спортсмены!$B$1:$H$65536,4,FALSE)=0," ",VLOOKUP($B49,[1]Спортсмены!$B$1:$H$65536,4,FALSE)))</f>
        <v>1р</v>
      </c>
      <c r="F49" s="13" t="str">
        <f>IF(B49=0," ",VLOOKUP($B49,[1]Спортсмены!$B$1:$H$65536,5,FALSE))</f>
        <v>Калининградская область</v>
      </c>
      <c r="G49" s="13" t="str">
        <f>IF(B49=0," ",VLOOKUP($B49,[1]Спортсмены!$B$1:$H$65536,6,FALSE))</f>
        <v>Калининград, КГТУ-БГАРФ</v>
      </c>
      <c r="H49" s="25">
        <v>2.9525462962962963E-4</v>
      </c>
      <c r="I49" s="18"/>
      <c r="J49" s="15" t="str">
        <f>IF(H49=0," ",IF(H49&lt;=[1]Разряды!$D$5,[1]Разряды!$D$3,IF(H49&lt;=[1]Разряды!$E$5,[1]Разряды!$E$3,IF(H49&lt;=[1]Разряды!$F$5,[1]Разряды!$F$3,IF(H49&lt;=[1]Разряды!$G$5,[1]Разряды!$G$3,IF(H49&lt;=[1]Разряды!$H$5,[1]Разряды!$H$3,IF(H49&lt;=[1]Разряды!$I$5,[1]Разряды!$I$3,IF(H49&lt;=[1]Разряды!$J$5,[1]Разряды!$J$3,"б/р"))))))))</f>
        <v>3р</v>
      </c>
      <c r="K49" s="19">
        <v>0</v>
      </c>
      <c r="L49" s="13">
        <f>IF(B49=0," ",VLOOKUP($B49,[1]Спортсмены!$B$1:$H$65536,7,FALSE))</f>
        <v>0</v>
      </c>
    </row>
    <row r="50" spans="1:12" ht="15" x14ac:dyDescent="0.25">
      <c r="A50" s="45">
        <v>40</v>
      </c>
      <c r="B50" s="65">
        <v>165</v>
      </c>
      <c r="C50" s="13" t="str">
        <f>IF(B50=0," ",VLOOKUP(B50,[1]Спортсмены!B$1:H$65536,2,FALSE))</f>
        <v>Игнатов Дмитрий</v>
      </c>
      <c r="D50" s="14" t="str">
        <f>IF(B50=0," ",VLOOKUP($B50,[1]Спортсмены!$B$1:$H$65536,3,FALSE))</f>
        <v>09.09.1998</v>
      </c>
      <c r="E50" s="15" t="str">
        <f>IF(B50=0," ",IF(VLOOKUP($B50,[1]Спортсмены!$B$1:$H$65536,4,FALSE)=0," ",VLOOKUP($B50,[1]Спортсмены!$B$1:$H$65536,4,FALSE)))</f>
        <v>1р</v>
      </c>
      <c r="F50" s="13" t="str">
        <f>IF(B50=0," ",VLOOKUP($B50,[1]Спортсмены!$B$1:$H$65536,5,FALSE))</f>
        <v>Калининградская область</v>
      </c>
      <c r="G50" s="13" t="str">
        <f>IF(B50=0," ",VLOOKUP($B50,[1]Спортсмены!$B$1:$H$65536,6,FALSE))</f>
        <v>Калининград, КГТУ-БГАРФ</v>
      </c>
      <c r="H50" s="17">
        <v>3.1030092592592589E-4</v>
      </c>
      <c r="I50" s="18"/>
      <c r="J50" s="15" t="str">
        <f>IF(H50=0," ",IF(H50&lt;=[1]Разряды!$D$5,[1]Разряды!$D$3,IF(H50&lt;=[1]Разряды!$E$5,[1]Разряды!$E$3,IF(H50&lt;=[1]Разряды!$F$5,[1]Разряды!$F$3,IF(H50&lt;=[1]Разряды!$G$5,[1]Разряды!$G$3,IF(H50&lt;=[1]Разряды!$H$5,[1]Разряды!$H$3,IF(H50&lt;=[1]Разряды!$I$5,[1]Разряды!$I$3,IF(H50&lt;=[1]Разряды!$J$5,[1]Разряды!$J$3,"б/р"))))))))</f>
        <v>1юр</v>
      </c>
      <c r="K50" s="19">
        <v>0</v>
      </c>
      <c r="L50" s="13">
        <f>IF(B50=0," ",VLOOKUP($B50,[1]Спортсмены!$B$1:$H$65536,7,FALSE))</f>
        <v>0</v>
      </c>
    </row>
    <row r="51" spans="1:12" x14ac:dyDescent="0.3">
      <c r="A51" s="45"/>
      <c r="B51" s="65">
        <v>19</v>
      </c>
      <c r="C51" s="13" t="str">
        <f>IF(B51=0," ",VLOOKUP(B51,[1]Спортсмены!B$1:H$65536,2,FALSE))</f>
        <v>Кудряшов Александр</v>
      </c>
      <c r="D51" s="14" t="str">
        <f>IF(B51=0," ",VLOOKUP($B51,[1]Спортсмены!$B$1:$H$65536,3,FALSE))</f>
        <v>31.10.2000</v>
      </c>
      <c r="E51" s="15" t="str">
        <f>IF(B51=0," ",IF(VLOOKUP($B51,[1]Спортсмены!$B$1:$H$65536,4,FALSE)=0," ",VLOOKUP($B51,[1]Спортсмены!$B$1:$H$65536,4,FALSE)))</f>
        <v>КМС</v>
      </c>
      <c r="F51" s="13" t="str">
        <f>IF(B51=0," ",VLOOKUP($B51,[1]Спортсмены!$B$1:$H$65536,5,FALSE))</f>
        <v>Москва</v>
      </c>
      <c r="G51" s="13" t="str">
        <f>IF(B51=0," ",VLOOKUP($B51,[1]Спортсмены!$B$1:$H$65536,6,FALSE))</f>
        <v>Москва, РГУФКСМиТ (ГЦОЛИФК)</v>
      </c>
      <c r="H51" s="190" t="s">
        <v>92</v>
      </c>
      <c r="I51" s="17"/>
      <c r="J51" s="15"/>
      <c r="K51" s="19">
        <v>0</v>
      </c>
      <c r="L51" s="13" t="str">
        <f>IF(B51=0," ",VLOOKUP($B51,[1]Спортсмены!$B$1:$H$65536,7,FALSE))</f>
        <v>Филатова М.И., Цветик А.М.</v>
      </c>
    </row>
    <row r="52" spans="1:12" x14ac:dyDescent="0.3">
      <c r="A52" s="45"/>
      <c r="B52" s="65">
        <v>100</v>
      </c>
      <c r="C52" s="13" t="str">
        <f>IF(B52=0," ",VLOOKUP(B52,[1]Спортсмены!B$1:H$65536,2,FALSE))</f>
        <v>Паршин Владислав</v>
      </c>
      <c r="D52" s="14" t="str">
        <f>IF(B52=0," ",VLOOKUP($B52,[1]Спортсмены!$B$1:$H$65536,3,FALSE))</f>
        <v>26.09.1998</v>
      </c>
      <c r="E52" s="15" t="str">
        <f>IF(B52=0," ",IF(VLOOKUP($B52,[1]Спортсмены!$B$1:$H$65536,4,FALSE)=0," ",VLOOKUP($B52,[1]Спортсмены!$B$1:$H$65536,4,FALSE)))</f>
        <v>КМС</v>
      </c>
      <c r="F52" s="13" t="str">
        <f>IF(B52=0," ",VLOOKUP($B52,[1]Спортсмены!$B$1:$H$65536,5,FALSE))</f>
        <v>Пензенская область</v>
      </c>
      <c r="G52" s="13" t="str">
        <f>IF(B52=0," ",VLOOKUP($B52,[1]Спортсмены!$B$1:$H$65536,6,FALSE))</f>
        <v>Пенза, ПензГУ</v>
      </c>
      <c r="H52" s="190" t="s">
        <v>92</v>
      </c>
      <c r="I52" s="25"/>
      <c r="J52" s="15"/>
      <c r="K52" s="19">
        <v>0</v>
      </c>
      <c r="L52" s="123" t="str">
        <f>IF(B52=0," ",VLOOKUP($B52,[1]Спортсмены!$B$1:$H$65536,7,FALSE))</f>
        <v>Зинуков А.В.</v>
      </c>
    </row>
    <row r="53" spans="1:12" x14ac:dyDescent="0.3">
      <c r="A53" s="45"/>
      <c r="B53" s="65">
        <v>354</v>
      </c>
      <c r="C53" s="13" t="str">
        <f>IF(B53=0," ",VLOOKUP(B53,[1]Спортсмены!B$1:H$65536,2,FALSE))</f>
        <v>Бастылов Кирилл</v>
      </c>
      <c r="D53" s="14" t="str">
        <f>IF(B53=0," ",VLOOKUP($B53,[1]Спортсмены!$B$1:$H$65536,3,FALSE))</f>
        <v>10.10.1998</v>
      </c>
      <c r="E53" s="15" t="str">
        <f>IF(B53=0," ",IF(VLOOKUP($B53,[1]Спортсмены!$B$1:$H$65536,4,FALSE)=0," ",VLOOKUP($B53,[1]Спортсмены!$B$1:$H$65536,4,FALSE)))</f>
        <v>КМС</v>
      </c>
      <c r="F53" s="13" t="str">
        <f>IF(B53=0," ",VLOOKUP($B53,[1]Спортсмены!$B$1:$H$65536,5,FALSE))</f>
        <v>Пензенская область</v>
      </c>
      <c r="G53" s="13" t="str">
        <f>IF(B53=0," ",VLOOKUP($B53,[1]Спортсмены!$B$1:$H$65536,6,FALSE))</f>
        <v>Пенза, ПензГУ</v>
      </c>
      <c r="H53" s="190" t="s">
        <v>92</v>
      </c>
      <c r="I53" s="18"/>
      <c r="J53" s="15"/>
      <c r="K53" s="19">
        <v>0</v>
      </c>
      <c r="L53" s="16" t="str">
        <f>IF(B53=0," ",VLOOKUP($B53,[1]Спортсмены!$B$1:$H$65536,7,FALSE))</f>
        <v>Красновы Р.П., К.И.</v>
      </c>
    </row>
    <row r="54" spans="1:12" ht="15" x14ac:dyDescent="0.25">
      <c r="A54" s="45"/>
      <c r="B54" s="65">
        <v>129</v>
      </c>
      <c r="C54" s="13" t="str">
        <f>IF(B54=0," ",VLOOKUP(B54,[1]Спортсмены!B$1:H$65536,2,FALSE))</f>
        <v>Филиппов Виктор</v>
      </c>
      <c r="D54" s="14" t="str">
        <f>IF(B54=0," ",VLOOKUP($B54,[1]Спортсмены!$B$1:$H$65536,3,FALSE))</f>
        <v>01.01.2001</v>
      </c>
      <c r="E54" s="15" t="str">
        <f>IF(B54=0," ",IF(VLOOKUP($B54,[1]Спортсмены!$B$1:$H$65536,4,FALSE)=0," ",VLOOKUP($B54,[1]Спортсмены!$B$1:$H$65536,4,FALSE)))</f>
        <v>1р</v>
      </c>
      <c r="F54" s="13" t="str">
        <f>IF(B54=0," ",VLOOKUP($B54,[1]Спортсмены!$B$1:$H$65536,5,FALSE))</f>
        <v>Республика Чувашии</v>
      </c>
      <c r="G54" s="13" t="str">
        <f>IF(B54=0," ",VLOOKUP($B54,[1]Спортсмены!$B$1:$H$65536,6,FALSE))</f>
        <v>Чебоксары, ЧГПУ им. И.Я. Яковлева</v>
      </c>
      <c r="H54" s="154" t="s">
        <v>91</v>
      </c>
      <c r="I54" s="25"/>
      <c r="J54" s="15"/>
      <c r="K54" s="19">
        <v>0</v>
      </c>
      <c r="L54" s="13" t="str">
        <f>IF(B54=0," ",VLOOKUP($B54,[1]Спортсмены!$B$1:$H$65536,7,FALSE))</f>
        <v>Анисимов Н.И.</v>
      </c>
    </row>
    <row r="55" spans="1:12" ht="15" x14ac:dyDescent="0.25">
      <c r="A55" s="45"/>
      <c r="B55" s="65">
        <v>54</v>
      </c>
      <c r="C55" s="13" t="str">
        <f>IF(B55=0," ",VLOOKUP(B55,[1]Спортсмены!B$1:H$65536,2,FALSE))</f>
        <v>Бурков Сергей</v>
      </c>
      <c r="D55" s="14" t="str">
        <f>IF(B55=0," ",VLOOKUP($B55,[1]Спортсмены!$B$1:$H$65536,3,FALSE))</f>
        <v>20.12.1995</v>
      </c>
      <c r="E55" s="15" t="str">
        <f>IF(B55=0," ",IF(VLOOKUP($B55,[1]Спортсмены!$B$1:$H$65536,4,FALSE)=0," ",VLOOKUP($B55,[1]Спортсмены!$B$1:$H$65536,4,FALSE)))</f>
        <v>КМС</v>
      </c>
      <c r="F55" s="13" t="str">
        <f>IF(B55=0," ",VLOOKUP($B55,[1]Спортсмены!$B$1:$H$65536,5,FALSE))</f>
        <v>Удмуртская Республика</v>
      </c>
      <c r="G55" s="13" t="str">
        <f>IF(B55=0," ",VLOOKUP($B55,[1]Спортсмены!$B$1:$H$65536,6,FALSE))</f>
        <v>Ижевск, УдГУ</v>
      </c>
      <c r="H55" s="154" t="s">
        <v>91</v>
      </c>
      <c r="I55" s="18"/>
      <c r="J55" s="15"/>
      <c r="K55" s="19">
        <v>0</v>
      </c>
      <c r="L55" s="16" t="str">
        <f>IF(B55=0," ",VLOOKUP($B55,[1]Спортсмены!$B$1:$H$65536,7,FALSE))</f>
        <v>Феофилактов Н.З.,Кудрин А.В.</v>
      </c>
    </row>
    <row r="56" spans="1:12" ht="15" x14ac:dyDescent="0.25">
      <c r="A56" s="45"/>
      <c r="B56" s="65">
        <v>24</v>
      </c>
      <c r="C56" s="13" t="str">
        <f>IF(B56=0," ",VLOOKUP(B56,[1]Спортсмены!B$1:H$65536,2,FALSE))</f>
        <v>Балашов Михаил</v>
      </c>
      <c r="D56" s="14" t="str">
        <f>IF(B56=0," ",VLOOKUP($B56,[1]Спортсмены!$B$1:$H$65536,3,FALSE))</f>
        <v>28.05.1997</v>
      </c>
      <c r="E56" s="15" t="str">
        <f>IF(B56=0," ",IF(VLOOKUP($B56,[1]Спортсмены!$B$1:$H$65536,4,FALSE)=0," ",VLOOKUP($B56,[1]Спортсмены!$B$1:$H$65536,4,FALSE)))</f>
        <v>2р</v>
      </c>
      <c r="F56" s="13" t="str">
        <f>IF(B56=0," ",VLOOKUP($B56,[1]Спортсмены!$B$1:$H$65536,5,FALSE))</f>
        <v>Ярославская область</v>
      </c>
      <c r="G56" s="13" t="str">
        <f>IF(B56=0," ",VLOOKUP($B56,[1]Спортсмены!$B$1:$H$65536,6,FALSE))</f>
        <v>Ярославль, ЯрГУ им. П.Г. Демидова</v>
      </c>
      <c r="H56" s="154" t="s">
        <v>91</v>
      </c>
      <c r="I56" s="18"/>
      <c r="J56" s="15"/>
      <c r="K56" s="19">
        <v>0</v>
      </c>
      <c r="L56" s="13" t="str">
        <f>IF(B56=0," ",VLOOKUP($B56,[1]Спортсмены!$B$1:$H$65536,7,FALSE))</f>
        <v>Станкевич В.А.</v>
      </c>
    </row>
    <row r="57" spans="1:12" x14ac:dyDescent="0.3">
      <c r="A57" s="20" t="s">
        <v>24</v>
      </c>
      <c r="B57" s="45">
        <v>114</v>
      </c>
      <c r="C57" s="13" t="str">
        <f>IF(B57=0," ",VLOOKUP(B57,[1]Спортсмены!B$1:H$65536,2,FALSE))</f>
        <v>Светлов Даниил</v>
      </c>
      <c r="D57" s="14" t="str">
        <f>IF(B57=0," ",VLOOKUP($B57,[1]Спортсмены!$B$1:$H$65536,3,FALSE))</f>
        <v>19.11.1999</v>
      </c>
      <c r="E57" s="15" t="str">
        <f>IF(B57=0," ",IF(VLOOKUP($B57,[1]Спортсмены!$B$1:$H$65536,4,FALSE)=0," ",VLOOKUP($B57,[1]Спортсмены!$B$1:$H$65536,4,FALSE)))</f>
        <v>КМС</v>
      </c>
      <c r="F57" s="13" t="str">
        <f>IF(B57=0," ",VLOOKUP($B57,[1]Спортсмены!$B$1:$H$65536,5,FALSE))</f>
        <v>Ярославская область</v>
      </c>
      <c r="G57" s="13" t="str">
        <f>IF(B57=0," ",VLOOKUP($B57,[1]Спортсмены!$B$1:$H$65536,6,FALSE))</f>
        <v>Рыбинск, МАУ СШОР № 2</v>
      </c>
      <c r="H57" s="17">
        <v>2.641203703703704E-4</v>
      </c>
      <c r="I57" s="17"/>
      <c r="J57" s="15" t="str">
        <f>IF(H57=0," ",IF(H57&lt;=[1]Разряды!$D$5,[1]Разряды!$D$3,IF(H57&lt;=[1]Разряды!$E$5,[1]Разряды!$E$3,IF(H57&lt;=[1]Разряды!$F$5,[1]Разряды!$F$3,IF(H57&lt;=[1]Разряды!$G$5,[1]Разряды!$G$3,IF(H57&lt;=[1]Разряды!$H$5,[1]Разряды!$H$3,IF(H57&lt;=[1]Разряды!$I$5,[1]Разряды!$I$3,IF(H57&lt;=[1]Разряды!$J$5,[1]Разряды!$J$3,"б/р"))))))))</f>
        <v>1р</v>
      </c>
      <c r="K57" s="15"/>
      <c r="L57" s="13" t="str">
        <f>IF(B57=0," ",VLOOKUP($B57,[1]Спортсмены!$B$1:$H$65536,7,FALSE))</f>
        <v>Зверев В.Н.</v>
      </c>
    </row>
    <row r="58" spans="1:12" ht="15.75" thickBot="1" x14ac:dyDescent="0.3">
      <c r="A58" s="49"/>
      <c r="B58" s="49"/>
      <c r="C58" s="49"/>
      <c r="D58" s="49"/>
      <c r="E58" s="49"/>
      <c r="F58" s="49"/>
      <c r="G58" s="49"/>
      <c r="H58" s="49"/>
      <c r="I58" s="49"/>
      <c r="J58" s="49"/>
      <c r="K58" s="49"/>
      <c r="L58" s="49"/>
    </row>
    <row r="59" spans="1:12" ht="15.75" thickTop="1" x14ac:dyDescent="0.25">
      <c r="A59" s="161"/>
      <c r="B59" s="161"/>
      <c r="C59" s="161"/>
      <c r="D59" s="161"/>
      <c r="E59" s="161"/>
      <c r="F59" s="161"/>
      <c r="G59" s="161"/>
      <c r="H59" s="161"/>
      <c r="I59" s="161"/>
      <c r="J59" s="161"/>
      <c r="K59" s="161"/>
      <c r="L59" s="161"/>
    </row>
    <row r="60" spans="1:12" ht="15" x14ac:dyDescent="0.25">
      <c r="A60" s="161"/>
      <c r="B60" s="161"/>
      <c r="C60" s="161"/>
      <c r="D60" s="161"/>
      <c r="E60" s="161"/>
      <c r="F60" s="161"/>
      <c r="G60" s="161"/>
      <c r="H60" s="161"/>
      <c r="I60" s="161"/>
      <c r="J60" s="161"/>
      <c r="K60" s="161"/>
      <c r="L60" s="161"/>
    </row>
    <row r="61" spans="1:12" ht="15" x14ac:dyDescent="0.25">
      <c r="A61" s="161"/>
      <c r="B61" s="161"/>
      <c r="C61" s="161"/>
      <c r="D61" s="161"/>
      <c r="E61" s="161"/>
      <c r="F61" s="161"/>
      <c r="G61" s="161"/>
      <c r="H61" s="161"/>
      <c r="I61" s="161"/>
      <c r="J61" s="161"/>
      <c r="K61" s="161"/>
      <c r="L61" s="161"/>
    </row>
    <row r="62" spans="1:12" ht="15.6" x14ac:dyDescent="0.3">
      <c r="B62" s="56" t="s">
        <v>93</v>
      </c>
      <c r="D62" s="188"/>
      <c r="E62" s="188"/>
      <c r="G62" s="56" t="s">
        <v>94</v>
      </c>
      <c r="H62" s="9"/>
      <c r="I62" s="9"/>
    </row>
    <row r="63" spans="1:12" ht="15.75" x14ac:dyDescent="0.25">
      <c r="B63" s="56"/>
      <c r="D63" s="188"/>
      <c r="E63" s="188"/>
      <c r="G63" s="56"/>
      <c r="H63" s="9"/>
      <c r="I63" s="9"/>
    </row>
    <row r="64" spans="1:12" ht="15.75" x14ac:dyDescent="0.25">
      <c r="D64" s="188"/>
      <c r="E64" s="188"/>
      <c r="G64" s="189"/>
      <c r="H64" s="9"/>
      <c r="I64" s="9"/>
    </row>
    <row r="65" spans="1:12" ht="15.6" x14ac:dyDescent="0.3">
      <c r="B65" s="56" t="s">
        <v>95</v>
      </c>
      <c r="D65" s="188"/>
      <c r="E65" s="188"/>
      <c r="G65" s="56" t="s">
        <v>96</v>
      </c>
      <c r="H65" s="9"/>
      <c r="I65" s="9"/>
    </row>
    <row r="66" spans="1:12" ht="15" x14ac:dyDescent="0.25">
      <c r="A66" s="161"/>
      <c r="B66" s="161"/>
      <c r="C66" s="161"/>
      <c r="D66" s="161"/>
      <c r="E66" s="161"/>
      <c r="F66" s="161"/>
      <c r="G66" s="161"/>
      <c r="H66" s="161"/>
      <c r="I66" s="161"/>
      <c r="J66" s="161"/>
      <c r="K66" s="161"/>
      <c r="L66" s="161"/>
    </row>
    <row r="67" spans="1:12" ht="15" x14ac:dyDescent="0.25">
      <c r="A67" s="161"/>
      <c r="B67" s="161"/>
      <c r="C67" s="161"/>
      <c r="D67" s="161"/>
      <c r="E67" s="161"/>
      <c r="F67" s="161"/>
      <c r="G67" s="161"/>
      <c r="H67" s="161"/>
      <c r="I67" s="161"/>
      <c r="J67" s="161"/>
      <c r="K67" s="161"/>
      <c r="L67" s="161"/>
    </row>
    <row r="68" spans="1:12" ht="15" x14ac:dyDescent="0.25">
      <c r="A68" s="161"/>
      <c r="B68" s="161"/>
      <c r="C68" s="161"/>
      <c r="D68" s="161"/>
      <c r="E68" s="161"/>
      <c r="F68" s="161"/>
      <c r="G68" s="161"/>
      <c r="H68" s="161"/>
      <c r="I68" s="161"/>
      <c r="J68" s="161"/>
      <c r="K68" s="161"/>
      <c r="L68" s="161"/>
    </row>
    <row r="69" spans="1:12" ht="15" x14ac:dyDescent="0.25">
      <c r="A69" s="161"/>
      <c r="B69" s="161"/>
      <c r="C69" s="161"/>
      <c r="D69" s="161"/>
      <c r="E69" s="161"/>
      <c r="F69" s="161"/>
      <c r="G69" s="161"/>
      <c r="H69" s="161"/>
      <c r="I69" s="161"/>
      <c r="J69" s="161"/>
      <c r="K69" s="161"/>
      <c r="L69" s="161"/>
    </row>
  </sheetData>
  <mergeCells count="16">
    <mergeCell ref="A1:L1"/>
    <mergeCell ref="A2:L2"/>
    <mergeCell ref="F5:G5"/>
    <mergeCell ref="H6:L6"/>
    <mergeCell ref="A9:A10"/>
    <mergeCell ref="B9:B10"/>
    <mergeCell ref="C9:C10"/>
    <mergeCell ref="D9:D10"/>
    <mergeCell ref="E9:E10"/>
    <mergeCell ref="F9:F10"/>
    <mergeCell ref="G9:G10"/>
    <mergeCell ref="H9:I9"/>
    <mergeCell ref="J9:J10"/>
    <mergeCell ref="K9:K10"/>
    <mergeCell ref="L9:L10"/>
    <mergeCell ref="K4:L4"/>
  </mergeCells>
  <pageMargins left="0.7" right="0.7" top="0.75" bottom="0.75" header="0.3" footer="0.3"/>
  <pageSetup paperSize="9" orientation="portrait" horizontalDpi="180" verticalDpi="18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4"/>
  <sheetViews>
    <sheetView workbookViewId="0">
      <selection activeCell="A59" sqref="A59:XFD63"/>
    </sheetView>
  </sheetViews>
  <sheetFormatPr defaultRowHeight="14.4" x14ac:dyDescent="0.3"/>
  <cols>
    <col min="1" max="1" width="4.88671875" customWidth="1"/>
    <col min="2" max="2" width="5.33203125" customWidth="1"/>
    <col min="3" max="3" width="22.6640625" customWidth="1"/>
    <col min="4" max="4" width="11" customWidth="1"/>
    <col min="5" max="5" width="6.109375" customWidth="1"/>
    <col min="6" max="6" width="30.5546875" customWidth="1"/>
    <col min="7" max="7" width="25" customWidth="1"/>
    <col min="8" max="8" width="3.109375" style="9" customWidth="1"/>
    <col min="9" max="9" width="7.44140625" style="9" customWidth="1"/>
    <col min="10" max="10" width="7" customWidth="1"/>
    <col min="11" max="11" width="6.44140625" customWidth="1"/>
    <col min="12" max="12" width="30" customWidth="1"/>
  </cols>
  <sheetData>
    <row r="1" spans="1:12" ht="20.399999999999999" x14ac:dyDescent="0.35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258"/>
    </row>
    <row r="2" spans="1:12" ht="20.399999999999999" x14ac:dyDescent="0.35">
      <c r="A2" s="259" t="s">
        <v>1</v>
      </c>
      <c r="B2" s="259"/>
      <c r="C2" s="259"/>
      <c r="D2" s="259"/>
      <c r="E2" s="259"/>
      <c r="F2" s="259"/>
      <c r="G2" s="259"/>
      <c r="H2" s="259"/>
      <c r="I2" s="259"/>
      <c r="J2" s="259"/>
      <c r="K2" s="259"/>
      <c r="L2" s="259"/>
    </row>
    <row r="3" spans="1:12" ht="20.399999999999999" x14ac:dyDescent="0.35">
      <c r="A3" s="172"/>
      <c r="B3" s="172"/>
      <c r="C3" s="172"/>
      <c r="D3" s="172"/>
      <c r="E3" s="172"/>
      <c r="F3" s="172"/>
      <c r="G3" s="172"/>
      <c r="H3" s="172"/>
      <c r="I3" s="172"/>
      <c r="J3" s="172"/>
      <c r="K3" s="172"/>
      <c r="L3" s="1" t="s">
        <v>79</v>
      </c>
    </row>
    <row r="4" spans="1:12" ht="17.399999999999999" x14ac:dyDescent="0.3">
      <c r="A4" s="173"/>
      <c r="B4" s="2"/>
      <c r="C4" s="2"/>
      <c r="D4" s="3"/>
      <c r="F4" s="174"/>
      <c r="G4" s="174"/>
      <c r="H4" s="174"/>
      <c r="I4" s="174"/>
      <c r="J4" s="174"/>
      <c r="K4" s="260" t="s">
        <v>80</v>
      </c>
      <c r="L4" s="260"/>
    </row>
    <row r="5" spans="1:12" ht="15.6" x14ac:dyDescent="0.3">
      <c r="A5" s="173"/>
      <c r="B5" s="2"/>
      <c r="C5" s="2"/>
      <c r="D5" s="3"/>
      <c r="F5" s="261"/>
      <c r="G5" s="261"/>
      <c r="H5" s="4"/>
      <c r="I5" s="4"/>
      <c r="L5" s="5" t="s">
        <v>81</v>
      </c>
    </row>
    <row r="6" spans="1:12" ht="20.399999999999999" x14ac:dyDescent="0.35">
      <c r="A6" s="175"/>
      <c r="D6" s="6" t="s">
        <v>82</v>
      </c>
      <c r="E6" s="54">
        <v>0.81597222222222221</v>
      </c>
      <c r="F6" s="55" t="s">
        <v>22</v>
      </c>
      <c r="G6" s="175"/>
      <c r="H6" s="259" t="s">
        <v>3</v>
      </c>
      <c r="I6" s="259"/>
      <c r="J6" s="259"/>
      <c r="K6" s="259"/>
      <c r="L6" s="259"/>
    </row>
    <row r="7" spans="1:12" ht="18.75" x14ac:dyDescent="0.3">
      <c r="A7" s="173"/>
      <c r="B7" s="176"/>
      <c r="C7" s="2"/>
      <c r="D7" s="6"/>
      <c r="E7" s="7"/>
      <c r="F7" s="8"/>
      <c r="G7" s="173"/>
      <c r="H7" s="177"/>
      <c r="I7" s="177"/>
      <c r="J7" s="9"/>
    </row>
    <row r="8" spans="1:12" ht="15.6" x14ac:dyDescent="0.3">
      <c r="A8" s="173"/>
      <c r="B8" s="178"/>
      <c r="C8" s="179" t="s">
        <v>5</v>
      </c>
      <c r="D8" s="180" t="s">
        <v>23</v>
      </c>
      <c r="E8" s="181"/>
      <c r="F8" s="173"/>
      <c r="G8" s="173"/>
      <c r="H8" s="10"/>
      <c r="I8" s="10"/>
      <c r="J8" s="9"/>
    </row>
    <row r="9" spans="1:12" ht="15" customHeight="1" x14ac:dyDescent="0.3">
      <c r="A9" s="262" t="s">
        <v>6</v>
      </c>
      <c r="B9" s="262" t="s">
        <v>7</v>
      </c>
      <c r="C9" s="262" t="s">
        <v>8</v>
      </c>
      <c r="D9" s="264" t="s">
        <v>9</v>
      </c>
      <c r="E9" s="264" t="s">
        <v>10</v>
      </c>
      <c r="F9" s="264" t="s">
        <v>11</v>
      </c>
      <c r="G9" s="264" t="s">
        <v>12</v>
      </c>
      <c r="H9" s="265" t="s">
        <v>13</v>
      </c>
      <c r="I9" s="266"/>
      <c r="J9" s="262" t="s">
        <v>14</v>
      </c>
      <c r="K9" s="264" t="s">
        <v>15</v>
      </c>
      <c r="L9" s="256" t="s">
        <v>16</v>
      </c>
    </row>
    <row r="10" spans="1:12" x14ac:dyDescent="0.3">
      <c r="A10" s="263"/>
      <c r="B10" s="263"/>
      <c r="C10" s="263"/>
      <c r="D10" s="263"/>
      <c r="E10" s="263"/>
      <c r="F10" s="263"/>
      <c r="G10" s="263"/>
      <c r="H10" s="267" t="s">
        <v>98</v>
      </c>
      <c r="I10" s="268"/>
      <c r="J10" s="263"/>
      <c r="K10" s="263"/>
      <c r="L10" s="257"/>
    </row>
    <row r="11" spans="1:12" x14ac:dyDescent="0.3">
      <c r="A11" s="12">
        <v>1</v>
      </c>
      <c r="B11" s="45">
        <v>257</v>
      </c>
      <c r="C11" s="13" t="str">
        <f>IF(B11=0," ",VLOOKUP(B11,[1]Спортсмены!B$1:H$65536,2,FALSE))</f>
        <v>Арасланов Артем</v>
      </c>
      <c r="D11" s="14" t="str">
        <f>IF(B11=0," ",VLOOKUP($B11,[1]Спортсмены!$B$1:$H$65536,3,FALSE))</f>
        <v>25.07.1994</v>
      </c>
      <c r="E11" s="15" t="str">
        <f>IF(B11=0," ",IF(VLOOKUP($B11,[1]Спортсмены!$B$1:$H$65536,4,FALSE)=0," ",VLOOKUP($B11,[1]Спортсмены!$B$1:$H$65536,4,FALSE)))</f>
        <v>МС</v>
      </c>
      <c r="F11" s="13" t="str">
        <f>IF(B11=0," ",VLOOKUP($B11,[1]Спортсмены!$B$1:$H$65536,5,FALSE))</f>
        <v>Республика Татарстан</v>
      </c>
      <c r="G11" s="123" t="str">
        <f>IF(B11=0," ",VLOOKUP($B11,[1]Спортсмены!$B$1:$H$65536,6,FALSE))</f>
        <v>Казань, ФГБОУ ВО ПГАФКСиТ, ВятСДЮШОР, ЦСКА</v>
      </c>
      <c r="H11" s="25"/>
      <c r="I11" s="25">
        <v>5.4502314814814821E-4</v>
      </c>
      <c r="J11" s="19" t="s">
        <v>84</v>
      </c>
      <c r="K11" s="15" t="s">
        <v>85</v>
      </c>
      <c r="L11" s="123" t="str">
        <f>IF(B11=0," ",VLOOKUP($B11,[1]Спортсмены!$B$1:$H$65536,7,FALSE))</f>
        <v>Бородовицын С.Н., Сырцев В.В., Вдовин М.В.</v>
      </c>
    </row>
    <row r="12" spans="1:12" ht="15" x14ac:dyDescent="0.25">
      <c r="A12" s="12">
        <v>2</v>
      </c>
      <c r="B12" s="45">
        <v>134</v>
      </c>
      <c r="C12" s="13" t="str">
        <f>IF(B12=0," ",VLOOKUP(B12,[1]Спортсмены!B$1:H$65536,2,FALSE))</f>
        <v>Нетяго Данил</v>
      </c>
      <c r="D12" s="14" t="str">
        <f>IF(B12=0," ",VLOOKUP($B12,[1]Спортсмены!$B$1:$H$65536,3,FALSE))</f>
        <v>09.07.2001</v>
      </c>
      <c r="E12" s="15" t="str">
        <f>IF(B12=0," ",IF(VLOOKUP($B12,[1]Спортсмены!$B$1:$H$65536,4,FALSE)=0," ",VLOOKUP($B12,[1]Спортсмены!$B$1:$H$65536,4,FALSE)))</f>
        <v>КМС</v>
      </c>
      <c r="F12" s="13" t="str">
        <f>IF(B12=0," ",VLOOKUP($B12,[1]Спортсмены!$B$1:$H$65536,5,FALSE))</f>
        <v>Сахалинская область</v>
      </c>
      <c r="G12" s="13" t="str">
        <f>IF(B12=0," ",VLOOKUP($B12,[1]Спортсмены!$B$1:$H$65536,6,FALSE))</f>
        <v>СахГУ</v>
      </c>
      <c r="H12" s="25"/>
      <c r="I12" s="25">
        <v>5.614583333333333E-4</v>
      </c>
      <c r="J12" s="15" t="str">
        <f>IF(I12=0," ",IF(I12&lt;=[1]Разряды!$D$6,[1]Разряды!$D$3,IF(I12&lt;=[1]Разряды!$E$6,[1]Разряды!$E$3,IF(I12&lt;=[1]Разряды!$F$6,[1]Разряды!$F$3,IF(I12&lt;=[1]Разряды!$G$6,[1]Разряды!$G$3,IF(I12&lt;=[1]Разряды!$H$6,[1]Разряды!$H$3,IF(I12&lt;=[1]Разряды!$I$6,[1]Разряды!$I$3,IF(I12&lt;=[1]Разряды!$J$6,[1]Разряды!$J$3,"б/р"))))))))</f>
        <v>кмс</v>
      </c>
      <c r="K12" s="26" t="s">
        <v>86</v>
      </c>
      <c r="L12" s="13" t="str">
        <f>IF(B12=0," ",VLOOKUP($B12,[1]Спортсмены!$B$1:$H$65536,7,FALSE))</f>
        <v>Быкова Т.Ф., Жижикин А.Н.</v>
      </c>
    </row>
    <row r="13" spans="1:12" ht="15" x14ac:dyDescent="0.25">
      <c r="A13" s="12">
        <v>3</v>
      </c>
      <c r="B13" s="45">
        <v>124</v>
      </c>
      <c r="C13" s="13" t="str">
        <f>IF(B13=0," ",VLOOKUP(B13,[1]Спортсмены!B$1:H$65536,2,FALSE))</f>
        <v>Орлов Константин</v>
      </c>
      <c r="D13" s="14" t="str">
        <f>IF(B13=0," ",VLOOKUP($B13,[1]Спортсмены!$B$1:$H$65536,3,FALSE))</f>
        <v>01.12.1998</v>
      </c>
      <c r="E13" s="15" t="str">
        <f>IF(B13=0," ",IF(VLOOKUP($B13,[1]Спортсмены!$B$1:$H$65536,4,FALSE)=0," ",VLOOKUP($B13,[1]Спортсмены!$B$1:$H$65536,4,FALSE)))</f>
        <v>КМС</v>
      </c>
      <c r="F13" s="13" t="str">
        <f>IF(B13=0," ",VLOOKUP($B13,[1]Спортсмены!$B$1:$H$65536,5,FALSE))</f>
        <v>Республика Чувашии</v>
      </c>
      <c r="G13" s="13" t="str">
        <f>IF(B13=0," ",VLOOKUP($B13,[1]Спортсмены!$B$1:$H$65536,6,FALSE))</f>
        <v>Чебоксары, ЧГПУ им. И.Я. Яковлева</v>
      </c>
      <c r="H13" s="25"/>
      <c r="I13" s="25">
        <v>5.6157407407407415E-4</v>
      </c>
      <c r="J13" s="15" t="str">
        <f>IF(I13=0," ",IF(I13&lt;=[1]Разряды!$D$6,[1]Разряды!$D$3,IF(I13&lt;=[1]Разряды!$E$6,[1]Разряды!$E$3,IF(I13&lt;=[1]Разряды!$F$6,[1]Разряды!$F$3,IF(I13&lt;=[1]Разряды!$G$6,[1]Разряды!$G$3,IF(I13&lt;=[1]Разряды!$H$6,[1]Разряды!$H$3,IF(I13&lt;=[1]Разряды!$I$6,[1]Разряды!$I$3,IF(I13&lt;=[1]Разряды!$J$6,[1]Разряды!$J$3,"б/р"))))))))</f>
        <v>кмс</v>
      </c>
      <c r="K13" s="26" t="s">
        <v>87</v>
      </c>
      <c r="L13" s="13" t="str">
        <f>IF(B13=0," ",VLOOKUP($B13,[1]Спортсмены!$B$1:$H$65536,7,FALSE))</f>
        <v>Смирнов С.В.</v>
      </c>
    </row>
    <row r="14" spans="1:12" ht="15" x14ac:dyDescent="0.25">
      <c r="A14" s="45">
        <v>4</v>
      </c>
      <c r="B14" s="45">
        <v>320</v>
      </c>
      <c r="C14" s="13" t="str">
        <f>IF(B14=0," ",VLOOKUP(B14,[1]Спортсмены!B$1:H$65536,2,FALSE))</f>
        <v>Тиряков Максим</v>
      </c>
      <c r="D14" s="14" t="str">
        <f>IF(B14=0," ",VLOOKUP($B14,[1]Спортсмены!$B$1:$H$65536,3,FALSE))</f>
        <v>12.10.2000</v>
      </c>
      <c r="E14" s="15" t="str">
        <f>IF(B14=0," ",IF(VLOOKUP($B14,[1]Спортсмены!$B$1:$H$65536,4,FALSE)=0," ",VLOOKUP($B14,[1]Спортсмены!$B$1:$H$65536,4,FALSE)))</f>
        <v>КМС</v>
      </c>
      <c r="F14" s="13" t="str">
        <f>IF(B14=0," ",VLOOKUP($B14,[1]Спортсмены!$B$1:$H$65536,5,FALSE))</f>
        <v>Челябинская область</v>
      </c>
      <c r="G14" s="13" t="str">
        <f>IF(B14=0," ",VLOOKUP($B14,[1]Спортсмены!$B$1:$H$65536,6,FALSE))</f>
        <v>Челябинск, УралГУФК</v>
      </c>
      <c r="H14" s="25"/>
      <c r="I14" s="25">
        <v>5.6238425925925933E-4</v>
      </c>
      <c r="J14" s="15" t="str">
        <f>IF(I14=0," ",IF(I14&lt;=[1]Разряды!$D$6,[1]Разряды!$D$3,IF(I14&lt;=[1]Разряды!$E$6,[1]Разряды!$E$3,IF(I14&lt;=[1]Разряды!$F$6,[1]Разряды!$F$3,IF(I14&lt;=[1]Разряды!$G$6,[1]Разряды!$G$3,IF(I14&lt;=[1]Разряды!$H$6,[1]Разряды!$H$3,IF(I14&lt;=[1]Разряды!$I$6,[1]Разряды!$I$3,IF(I14&lt;=[1]Разряды!$J$6,[1]Разряды!$J$3,"б/р"))))))))</f>
        <v>кмс</v>
      </c>
      <c r="K14" s="26" t="s">
        <v>88</v>
      </c>
      <c r="L14" s="13" t="str">
        <f>IF(B14=0," ",VLOOKUP($B14,[1]Спортсмены!$B$1:$H$65536,7,FALSE))</f>
        <v>Митюхов Д.М.</v>
      </c>
    </row>
    <row r="15" spans="1:12" x14ac:dyDescent="0.3">
      <c r="A15" s="45">
        <v>5</v>
      </c>
      <c r="B15" s="45">
        <v>115</v>
      </c>
      <c r="C15" s="13" t="str">
        <f>IF(B15=0," ",VLOOKUP(B15,[1]Спортсмены!B$1:H$65536,2,FALSE))</f>
        <v>Колесник Дмитрий</v>
      </c>
      <c r="D15" s="14" t="str">
        <f>IF(B15=0," ",VLOOKUP($B15,[1]Спортсмены!$B$1:$H$65536,3,FALSE))</f>
        <v>26.05.1998</v>
      </c>
      <c r="E15" s="15" t="str">
        <f>IF(B15=0," ",IF(VLOOKUP($B15,[1]Спортсмены!$B$1:$H$65536,4,FALSE)=0," ",VLOOKUP($B15,[1]Спортсмены!$B$1:$H$65536,4,FALSE)))</f>
        <v>КМС</v>
      </c>
      <c r="F15" s="13" t="str">
        <f>IF(B15=0," ",VLOOKUP($B15,[1]Спортсмены!$B$1:$H$65536,5,FALSE))</f>
        <v>Ярославская область</v>
      </c>
      <c r="G15" s="13" t="str">
        <f>IF(B15=0," ",VLOOKUP($B15,[1]Спортсмены!$B$1:$H$65536,6,FALSE))</f>
        <v>Ярославль, ЯВВУ ПВО</v>
      </c>
      <c r="H15" s="25"/>
      <c r="I15" s="25">
        <v>5.6840277777777781E-4</v>
      </c>
      <c r="J15" s="15" t="str">
        <f>IF(I15=0," ",IF(I15&lt;=[1]Разряды!$D$6,[1]Разряды!$D$3,IF(I15&lt;=[1]Разряды!$E$6,[1]Разряды!$E$3,IF(I15&lt;=[1]Разряды!$F$6,[1]Разряды!$F$3,IF(I15&lt;=[1]Разряды!$G$6,[1]Разряды!$G$3,IF(I15&lt;=[1]Разряды!$H$6,[1]Разряды!$H$3,IF(I15&lt;=[1]Разряды!$I$6,[1]Разряды!$I$3,IF(I15&lt;=[1]Разряды!$J$6,[1]Разряды!$J$3,"б/р"))))))))</f>
        <v>кмс</v>
      </c>
      <c r="K15" s="26" t="s">
        <v>21</v>
      </c>
      <c r="L15" s="16" t="str">
        <f>IF(B15=0," ",VLOOKUP($B15,[1]Спортсмены!$B$1:$H$65536,7,FALSE))</f>
        <v>Таракановы Ю.Ф., А.В., Круговой К.Н.</v>
      </c>
    </row>
    <row r="16" spans="1:12" ht="15" x14ac:dyDescent="0.25">
      <c r="A16" s="45">
        <v>6</v>
      </c>
      <c r="B16" s="45">
        <v>264</v>
      </c>
      <c r="C16" s="13" t="str">
        <f>IF(B16=0," ",VLOOKUP(B16,[1]Спортсмены!B$1:H$65536,2,FALSE))</f>
        <v>Газизов Альберт</v>
      </c>
      <c r="D16" s="14" t="str">
        <f>IF(B16=0," ",VLOOKUP($B16,[1]Спортсмены!$B$1:$H$65536,3,FALSE))</f>
        <v>13.04.1998</v>
      </c>
      <c r="E16" s="15" t="str">
        <f>IF(B16=0," ",IF(VLOOKUP($B16,[1]Спортсмены!$B$1:$H$65536,4,FALSE)=0," ",VLOOKUP($B16,[1]Спортсмены!$B$1:$H$65536,4,FALSE)))</f>
        <v>КМС</v>
      </c>
      <c r="F16" s="13" t="str">
        <f>IF(B16=0," ",VLOOKUP($B16,[1]Спортсмены!$B$1:$H$65536,5,FALSE))</f>
        <v>Республика Татарстан</v>
      </c>
      <c r="G16" s="13" t="str">
        <f>IF(B16=0," ",VLOOKUP($B16,[1]Спортсмены!$B$1:$H$65536,6,FALSE))</f>
        <v>Казань, ФГБОУ ВО ПГАФКСиТ</v>
      </c>
      <c r="H16" s="25"/>
      <c r="I16" s="25">
        <v>5.7280092592592593E-4</v>
      </c>
      <c r="J16" s="15" t="str">
        <f>IF(I16=0," ",IF(I16&lt;=[1]Разряды!$D$6,[1]Разряды!$D$3,IF(I16&lt;=[1]Разряды!$E$6,[1]Разряды!$E$3,IF(I16&lt;=[1]Разряды!$F$6,[1]Разряды!$F$3,IF(I16&lt;=[1]Разряды!$G$6,[1]Разряды!$G$3,IF(I16&lt;=[1]Разряды!$H$6,[1]Разряды!$H$3,IF(I16&lt;=[1]Разряды!$I$6,[1]Разряды!$I$3,IF(I16&lt;=[1]Разряды!$J$6,[1]Разряды!$J$3,"б/р"))))))))</f>
        <v>кмс</v>
      </c>
      <c r="K16" s="26" t="s">
        <v>89</v>
      </c>
      <c r="L16" s="13" t="str">
        <f>IF(B16=0," ",VLOOKUP($B16,[1]Спортсмены!$B$1:$H$65536,7,FALSE))</f>
        <v>Мостяков Д.В.</v>
      </c>
    </row>
    <row r="17" spans="1:12" ht="15" x14ac:dyDescent="0.25">
      <c r="A17" s="45">
        <v>7</v>
      </c>
      <c r="B17" s="45">
        <v>142</v>
      </c>
      <c r="C17" s="13" t="str">
        <f>IF(B17=0," ",VLOOKUP(B17,[1]Спортсмены!B$1:H$65536,2,FALSE))</f>
        <v>Максимов Вячеслав</v>
      </c>
      <c r="D17" s="14" t="str">
        <f>IF(B17=0," ",VLOOKUP($B17,[1]Спортсмены!$B$1:$H$65536,3,FALSE))</f>
        <v>18.11.2000</v>
      </c>
      <c r="E17" s="15" t="str">
        <f>IF(B17=0," ",IF(VLOOKUP($B17,[1]Спортсмены!$B$1:$H$65536,4,FALSE)=0," ",VLOOKUP($B17,[1]Спортсмены!$B$1:$H$65536,4,FALSE)))</f>
        <v>КМС</v>
      </c>
      <c r="F17" s="13" t="str">
        <f>IF(B17=0," ",VLOOKUP($B17,[1]Спортсмены!$B$1:$H$65536,5,FALSE))</f>
        <v>Хабаровский край</v>
      </c>
      <c r="G17" s="13" t="str">
        <f>IF(B17=0," ",VLOOKUP($B17,[1]Спортсмены!$B$1:$H$65536,6,FALSE))</f>
        <v>Хабаровск, ДВГАФК</v>
      </c>
      <c r="H17" s="25"/>
      <c r="I17" s="25">
        <v>5.7337962962962963E-4</v>
      </c>
      <c r="J17" s="15" t="str">
        <f>IF(I17=0," ",IF(I17&lt;=[1]Разряды!$D$6,[1]Разряды!$D$3,IF(I17&lt;=[1]Разряды!$E$6,[1]Разряды!$E$3,IF(I17&lt;=[1]Разряды!$F$6,[1]Разряды!$F$3,IF(I17&lt;=[1]Разряды!$G$6,[1]Разряды!$G$3,IF(I17&lt;=[1]Разряды!$H$6,[1]Разряды!$H$3,IF(I17&lt;=[1]Разряды!$I$6,[1]Разряды!$I$3,IF(I17&lt;=[1]Разряды!$J$6,[1]Разряды!$J$3,"б/р"))))))))</f>
        <v>кмс</v>
      </c>
      <c r="K17" s="26" t="s">
        <v>90</v>
      </c>
      <c r="L17" s="13" t="str">
        <f>IF(B17=0," ",VLOOKUP($B17,[1]Спортсмены!$B$1:$H$65536,7,FALSE))</f>
        <v>Иваровский А.Н.</v>
      </c>
    </row>
    <row r="18" spans="1:12" ht="15" x14ac:dyDescent="0.25">
      <c r="A18" s="45">
        <v>8</v>
      </c>
      <c r="B18" s="45">
        <v>207</v>
      </c>
      <c r="C18" s="13" t="str">
        <f>IF(B18=0," ",VLOOKUP(B18,[1]Спортсмены!B$1:H$65536,2,FALSE))</f>
        <v>Федченко Кирилл</v>
      </c>
      <c r="D18" s="14" t="str">
        <f>IF(B18=0," ",VLOOKUP($B18,[1]Спортсмены!$B$1:$H$65536,3,FALSE))</f>
        <v>15.12.1997</v>
      </c>
      <c r="E18" s="15" t="str">
        <f>IF(B18=0," ",IF(VLOOKUP($B18,[1]Спортсмены!$B$1:$H$65536,4,FALSE)=0," ",VLOOKUP($B18,[1]Спортсмены!$B$1:$H$65536,4,FALSE)))</f>
        <v>КМС</v>
      </c>
      <c r="F18" s="13" t="str">
        <f>IF(B18=0," ",VLOOKUP($B18,[1]Спортсмены!$B$1:$H$65536,5,FALSE))</f>
        <v>Красноярский край</v>
      </c>
      <c r="G18" s="13" t="str">
        <f>IF(B18=0," ",VLOOKUP($B18,[1]Спортсмены!$B$1:$H$65536,6,FALSE))</f>
        <v>Красноярск, СФУ</v>
      </c>
      <c r="H18" s="25"/>
      <c r="I18" s="25">
        <v>5.7546296296296295E-4</v>
      </c>
      <c r="J18" s="15" t="str">
        <f>IF(I18=0," ",IF(I18&lt;=[1]Разряды!$D$6,[1]Разряды!$D$3,IF(I18&lt;=[1]Разряды!$E$6,[1]Разряды!$E$3,IF(I18&lt;=[1]Разряды!$F$6,[1]Разряды!$F$3,IF(I18&lt;=[1]Разряды!$G$6,[1]Разряды!$G$3,IF(I18&lt;=[1]Разряды!$H$6,[1]Разряды!$H$3,IF(I18&lt;=[1]Разряды!$I$6,[1]Разряды!$I$3,IF(I18&lt;=[1]Разряды!$J$6,[1]Разряды!$J$3,"б/р"))))))))</f>
        <v>кмс</v>
      </c>
      <c r="K18" s="26" t="s">
        <v>99</v>
      </c>
      <c r="L18" s="13" t="str">
        <f>IF(B18=0," ",VLOOKUP($B18,[1]Спортсмены!$B$1:$H$65536,7,FALSE))</f>
        <v>Непомнящих О.А.</v>
      </c>
    </row>
    <row r="19" spans="1:12" ht="15" x14ac:dyDescent="0.25">
      <c r="A19" s="45">
        <v>9</v>
      </c>
      <c r="B19" s="45">
        <v>354</v>
      </c>
      <c r="C19" s="13" t="str">
        <f>IF(B19=0," ",VLOOKUP(B19,[1]Спортсмены!B$1:H$65536,2,FALSE))</f>
        <v>Бастылов Кирилл</v>
      </c>
      <c r="D19" s="14" t="str">
        <f>IF(B19=0," ",VLOOKUP($B19,[1]Спортсмены!$B$1:$H$65536,3,FALSE))</f>
        <v>10.10.1998</v>
      </c>
      <c r="E19" s="15" t="str">
        <f>IF(B19=0," ",IF(VLOOKUP($B19,[1]Спортсмены!$B$1:$H$65536,4,FALSE)=0," ",VLOOKUP($B19,[1]Спортсмены!$B$1:$H$65536,4,FALSE)))</f>
        <v>КМС</v>
      </c>
      <c r="F19" s="13" t="str">
        <f>IF(B19=0," ",VLOOKUP($B19,[1]Спортсмены!$B$1:$H$65536,5,FALSE))</f>
        <v>Пензенская область</v>
      </c>
      <c r="G19" s="13" t="str">
        <f>IF(B19=0," ",VLOOKUP($B19,[1]Спортсмены!$B$1:$H$65536,6,FALSE))</f>
        <v>Пенза, ПензГУ</v>
      </c>
      <c r="H19" s="25"/>
      <c r="I19" s="25">
        <v>5.7557870370370369E-4</v>
      </c>
      <c r="J19" s="15" t="str">
        <f>IF(I19=0," ",IF(I19&lt;=[1]Разряды!$D$6,[1]Разряды!$D$3,IF(I19&lt;=[1]Разряды!$E$6,[1]Разряды!$E$3,IF(I19&lt;=[1]Разряды!$F$6,[1]Разряды!$F$3,IF(I19&lt;=[1]Разряды!$G$6,[1]Разряды!$G$3,IF(I19&lt;=[1]Разряды!$H$6,[1]Разряды!$H$3,IF(I19&lt;=[1]Разряды!$I$6,[1]Разряды!$I$3,IF(I19&lt;=[1]Разряды!$J$6,[1]Разряды!$J$3,"б/р"))))))))</f>
        <v>кмс</v>
      </c>
      <c r="K19" s="26" t="s">
        <v>97</v>
      </c>
      <c r="L19" s="13" t="str">
        <f>IF(B19=0," ",VLOOKUP($B19,[1]Спортсмены!$B$1:$H$65536,7,FALSE))</f>
        <v>Красновы Р.П., К.И.</v>
      </c>
    </row>
    <row r="20" spans="1:12" ht="15" x14ac:dyDescent="0.25">
      <c r="A20" s="45">
        <v>10</v>
      </c>
      <c r="B20" s="45">
        <v>211</v>
      </c>
      <c r="C20" s="13" t="str">
        <f>IF(B20=0," ",VLOOKUP(B20,[1]Спортсмены!B$1:H$65536,2,FALSE))</f>
        <v>Сидоров Андрей</v>
      </c>
      <c r="D20" s="14" t="str">
        <f>IF(B20=0," ",VLOOKUP($B20,[1]Спортсмены!$B$1:$H$65536,3,FALSE))</f>
        <v>18.11.1996</v>
      </c>
      <c r="E20" s="15" t="str">
        <f>IF(B20=0," ",IF(VLOOKUP($B20,[1]Спортсмены!$B$1:$H$65536,4,FALSE)=0," ",VLOOKUP($B20,[1]Спортсмены!$B$1:$H$65536,4,FALSE)))</f>
        <v>КМС</v>
      </c>
      <c r="F20" s="13" t="str">
        <f>IF(B20=0," ",VLOOKUP($B20,[1]Спортсмены!$B$1:$H$65536,5,FALSE))</f>
        <v>Республика Мордовия</v>
      </c>
      <c r="G20" s="123" t="str">
        <f>IF(B20=0," ",VLOOKUP($B20,[1]Спортсмены!$B$1:$H$65536,6,FALSE))</f>
        <v>Саранск, ФГБОУ ВО "НИМГУ им. Н.П. Огарева"</v>
      </c>
      <c r="H20" s="25"/>
      <c r="I20" s="25">
        <v>5.7812499999999997E-4</v>
      </c>
      <c r="J20" s="15" t="str">
        <f>IF(I20=0," ",IF(I20&lt;=[1]Разряды!$D$6,[1]Разряды!$D$3,IF(I20&lt;=[1]Разряды!$E$6,[1]Разряды!$E$3,IF(I20&lt;=[1]Разряды!$F$6,[1]Разряды!$F$3,IF(I20&lt;=[1]Разряды!$G$6,[1]Разряды!$G$3,IF(I20&lt;=[1]Разряды!$H$6,[1]Разряды!$H$3,IF(I20&lt;=[1]Разряды!$I$6,[1]Разряды!$I$3,IF(I20&lt;=[1]Разряды!$J$6,[1]Разряды!$J$3,"б/р"))))))))</f>
        <v>1р</v>
      </c>
      <c r="K20" s="26">
        <v>7</v>
      </c>
      <c r="L20" s="13" t="str">
        <f>IF(B20=0," ",VLOOKUP($B20,[1]Спортсмены!$B$1:$H$65536,7,FALSE))</f>
        <v>Забродин Р.</v>
      </c>
    </row>
    <row r="21" spans="1:12" ht="15" x14ac:dyDescent="0.25">
      <c r="A21" s="45">
        <v>11</v>
      </c>
      <c r="B21" s="45">
        <v>274</v>
      </c>
      <c r="C21" s="13" t="str">
        <f>IF(B21=0," ",VLOOKUP(B21,[1]Спортсмены!B$1:H$65536,2,FALSE))</f>
        <v>Соколов Павел</v>
      </c>
      <c r="D21" s="14" t="str">
        <f>IF(B21=0," ",VLOOKUP($B21,[1]Спортсмены!$B$1:$H$65536,3,FALSE))</f>
        <v>22.08.1999</v>
      </c>
      <c r="E21" s="15" t="str">
        <f>IF(B21=0," ",IF(VLOOKUP($B21,[1]Спортсмены!$B$1:$H$65536,4,FALSE)=0," ",VLOOKUP($B21,[1]Спортсмены!$B$1:$H$65536,4,FALSE)))</f>
        <v>КМС</v>
      </c>
      <c r="F21" s="13" t="str">
        <f>IF(B21=0," ",VLOOKUP($B21,[1]Спортсмены!$B$1:$H$65536,5,FALSE))</f>
        <v>Ивановская область</v>
      </c>
      <c r="G21" s="13" t="str">
        <f>IF(B21=0," ",VLOOKUP($B21,[1]Спортсмены!$B$1:$H$65536,6,FALSE))</f>
        <v>Иваново, ИГЭУ им. В.И. Ленина</v>
      </c>
      <c r="H21" s="25"/>
      <c r="I21" s="25">
        <v>5.7858796296296293E-4</v>
      </c>
      <c r="J21" s="15" t="str">
        <f>IF(I21=0," ",IF(I21&lt;=[1]Разряды!$D$6,[1]Разряды!$D$3,IF(I21&lt;=[1]Разряды!$E$6,[1]Разряды!$E$3,IF(I21&lt;=[1]Разряды!$F$6,[1]Разряды!$F$3,IF(I21&lt;=[1]Разряды!$G$6,[1]Разряды!$G$3,IF(I21&lt;=[1]Разряды!$H$6,[1]Разряды!$H$3,IF(I21&lt;=[1]Разряды!$I$6,[1]Разряды!$I$3,IF(I21&lt;=[1]Разряды!$J$6,[1]Разряды!$J$3,"б/р"))))))))</f>
        <v>1р</v>
      </c>
      <c r="K21" s="26">
        <v>6</v>
      </c>
      <c r="L21" s="13" t="str">
        <f>IF(B21=0," ",VLOOKUP($B21,[1]Спортсмены!$B$1:$H$65536,7,FALSE))</f>
        <v>Гильмутдинов Ю.В., Малкова И.В.</v>
      </c>
    </row>
    <row r="22" spans="1:12" ht="15" x14ac:dyDescent="0.25">
      <c r="A22" s="45">
        <v>12</v>
      </c>
      <c r="B22" s="45">
        <v>340</v>
      </c>
      <c r="C22" s="13" t="str">
        <f>IF(B22=0," ",VLOOKUP(B22,[1]Спортсмены!B$1:H$65536,2,FALSE))</f>
        <v>Гедаев Олег</v>
      </c>
      <c r="D22" s="14" t="str">
        <f>IF(B22=0," ",VLOOKUP($B22,[1]Спортсмены!$B$1:$H$65536,3,FALSE))</f>
        <v>01.09.1998</v>
      </c>
      <c r="E22" s="15" t="str">
        <f>IF(B22=0," ",IF(VLOOKUP($B22,[1]Спортсмены!$B$1:$H$65536,4,FALSE)=0," ",VLOOKUP($B22,[1]Спортсмены!$B$1:$H$65536,4,FALSE)))</f>
        <v>КМС</v>
      </c>
      <c r="F22" s="13" t="str">
        <f>IF(B22=0," ",VLOOKUP($B22,[1]Спортсмены!$B$1:$H$65536,5,FALSE))</f>
        <v>Пензенская область</v>
      </c>
      <c r="G22" s="13" t="str">
        <f>IF(B22=0," ",VLOOKUP($B22,[1]Спортсмены!$B$1:$H$65536,6,FALSE))</f>
        <v>Пенза, ПензГУ</v>
      </c>
      <c r="H22" s="25"/>
      <c r="I22" s="25">
        <v>5.8020833333333329E-4</v>
      </c>
      <c r="J22" s="15" t="str">
        <f>IF(I22=0," ",IF(I22&lt;=[1]Разряды!$D$6,[1]Разряды!$D$3,IF(I22&lt;=[1]Разряды!$E$6,[1]Разряды!$E$3,IF(I22&lt;=[1]Разряды!$F$6,[1]Разряды!$F$3,IF(I22&lt;=[1]Разряды!$G$6,[1]Разряды!$G$3,IF(I22&lt;=[1]Разряды!$H$6,[1]Разряды!$H$3,IF(I22&lt;=[1]Разряды!$I$6,[1]Разряды!$I$3,IF(I22&lt;=[1]Разряды!$J$6,[1]Разряды!$J$3,"б/р"))))))))</f>
        <v>1р</v>
      </c>
      <c r="K22" s="26">
        <v>5</v>
      </c>
      <c r="L22" s="123" t="str">
        <f>IF(B22=0," ",VLOOKUP($B22,[1]Спортсмены!$B$1:$H$65536,7,FALSE))</f>
        <v>Кузнецов В.Б., Вдовин М.В., Полоницкий А.Е.</v>
      </c>
    </row>
    <row r="23" spans="1:12" ht="15" x14ac:dyDescent="0.25">
      <c r="A23" s="45">
        <v>13</v>
      </c>
      <c r="B23" s="45">
        <v>280</v>
      </c>
      <c r="C23" s="13" t="str">
        <f>IF(B23=0," ",VLOOKUP(B23,[1]Спортсмены!B$1:H$65536,2,FALSE))</f>
        <v>Дуркин Никита</v>
      </c>
      <c r="D23" s="14" t="str">
        <f>IF(B23=0," ",VLOOKUP($B23,[1]Спортсмены!$B$1:$H$65536,3,FALSE))</f>
        <v>18.07.1995</v>
      </c>
      <c r="E23" s="15" t="str">
        <f>IF(B23=0," ",IF(VLOOKUP($B23,[1]Спортсмены!$B$1:$H$65536,4,FALSE)=0," ",VLOOKUP($B23,[1]Спортсмены!$B$1:$H$65536,4,FALSE)))</f>
        <v>1р</v>
      </c>
      <c r="F23" s="13" t="str">
        <f>IF(B23=0," ",VLOOKUP($B23,[1]Спортсмены!$B$1:$H$65536,5,FALSE))</f>
        <v>Архангельская область</v>
      </c>
      <c r="G23" s="123" t="str">
        <f>IF(B23=0," ",VLOOKUP($B23,[1]Спортсмены!$B$1:$H$65536,6,FALSE))</f>
        <v xml:space="preserve">Архангельск, САФУ им. М.В. Ломоносова </v>
      </c>
      <c r="H23" s="25"/>
      <c r="I23" s="25">
        <v>5.8148148148148154E-4</v>
      </c>
      <c r="J23" s="15" t="str">
        <f>IF(I23=0," ",IF(I23&lt;=[1]Разряды!$D$6,[1]Разряды!$D$3,IF(I23&lt;=[1]Разряды!$E$6,[1]Разряды!$E$3,IF(I23&lt;=[1]Разряды!$F$6,[1]Разряды!$F$3,IF(I23&lt;=[1]Разряды!$G$6,[1]Разряды!$G$3,IF(I23&lt;=[1]Разряды!$H$6,[1]Разряды!$H$3,IF(I23&lt;=[1]Разряды!$I$6,[1]Разряды!$I$3,IF(I23&lt;=[1]Разряды!$J$6,[1]Разряды!$J$3,"б/р"))))))))</f>
        <v>1р</v>
      </c>
      <c r="K23" s="26">
        <v>4</v>
      </c>
      <c r="L23" s="13" t="str">
        <f>IF(B23=0," ",VLOOKUP($B23,[1]Спортсмены!$B$1:$H$65536,7,FALSE))</f>
        <v>Мингалев А.Ю., Мингалева А.Г.</v>
      </c>
    </row>
    <row r="24" spans="1:12" ht="15" x14ac:dyDescent="0.25">
      <c r="A24" s="45">
        <v>14</v>
      </c>
      <c r="B24" s="45">
        <v>243</v>
      </c>
      <c r="C24" s="13" t="str">
        <f>IF(B24=0," ",VLOOKUP(B24,[1]Спортсмены!B$1:H$65536,2,FALSE))</f>
        <v>Ардашев Иван</v>
      </c>
      <c r="D24" s="14" t="str">
        <f>IF(B24=0," ",VLOOKUP($B24,[1]Спортсмены!$B$1:$H$65536,3,FALSE))</f>
        <v>31.01.1998</v>
      </c>
      <c r="E24" s="15" t="str">
        <f>IF(B24=0," ",IF(VLOOKUP($B24,[1]Спортсмены!$B$1:$H$65536,4,FALSE)=0," ",VLOOKUP($B24,[1]Спортсмены!$B$1:$H$65536,4,FALSE)))</f>
        <v>КМС</v>
      </c>
      <c r="F24" s="13" t="str">
        <f>IF(B24=0," ",VLOOKUP($B24,[1]Спортсмены!$B$1:$H$65536,5,FALSE))</f>
        <v>Удмуртская Республика</v>
      </c>
      <c r="G24" s="13" t="str">
        <f>IF(B24=0," ",VLOOKUP($B24,[1]Спортсмены!$B$1:$H$65536,6,FALSE))</f>
        <v>Ижевск, УдГУ</v>
      </c>
      <c r="H24" s="25"/>
      <c r="I24" s="25">
        <v>5.8229166666666661E-4</v>
      </c>
      <c r="J24" s="15" t="str">
        <f>IF(I24=0," ",IF(I24&lt;=[1]Разряды!$D$6,[1]Разряды!$D$3,IF(I24&lt;=[1]Разряды!$E$6,[1]Разряды!$E$3,IF(I24&lt;=[1]Разряды!$F$6,[1]Разряды!$F$3,IF(I24&lt;=[1]Разряды!$G$6,[1]Разряды!$G$3,IF(I24&lt;=[1]Разряды!$H$6,[1]Разряды!$H$3,IF(I24&lt;=[1]Разряды!$I$6,[1]Разряды!$I$3,IF(I24&lt;=[1]Разряды!$J$6,[1]Разряды!$J$3,"б/р"))))))))</f>
        <v>1р</v>
      </c>
      <c r="K24" s="26">
        <v>3</v>
      </c>
      <c r="L24" s="13" t="str">
        <f>IF(B24=0," ",VLOOKUP($B24,[1]Спортсмены!$B$1:$H$65536,7,FALSE))</f>
        <v>Алабужев А.Е.</v>
      </c>
    </row>
    <row r="25" spans="1:12" ht="15" x14ac:dyDescent="0.25">
      <c r="A25" s="45">
        <v>15</v>
      </c>
      <c r="B25" s="45">
        <v>215</v>
      </c>
      <c r="C25" s="13" t="str">
        <f>IF(B25=0," ",VLOOKUP(B25,[1]Спортсмены!B$1:H$65536,2,FALSE))</f>
        <v>Куркин Евгений</v>
      </c>
      <c r="D25" s="14" t="str">
        <f>IF(B25=0," ",VLOOKUP($B25,[1]Спортсмены!$B$1:$H$65536,3,FALSE))</f>
        <v>14.09.2000</v>
      </c>
      <c r="E25" s="15" t="str">
        <f>IF(B25=0," ",IF(VLOOKUP($B25,[1]Спортсмены!$B$1:$H$65536,4,FALSE)=0," ",VLOOKUP($B25,[1]Спортсмены!$B$1:$H$65536,4,FALSE)))</f>
        <v>КМС</v>
      </c>
      <c r="F25" s="13" t="str">
        <f>IF(B25=0," ",VLOOKUP($B25,[1]Спортсмены!$B$1:$H$65536,5,FALSE))</f>
        <v>Республика Мордовия</v>
      </c>
      <c r="G25" s="123" t="str">
        <f>IF(B25=0," ",VLOOKUP($B25,[1]Спортсмены!$B$1:$H$65536,6,FALSE))</f>
        <v>Саранск, ФГБОУ ВО "НИМГУ им. Н.П. Огарева"</v>
      </c>
      <c r="H25" s="25"/>
      <c r="I25" s="25">
        <v>5.8379629629629634E-4</v>
      </c>
      <c r="J25" s="15" t="str">
        <f>IF(I25=0," ",IF(I25&lt;=[1]Разряды!$D$6,[1]Разряды!$D$3,IF(I25&lt;=[1]Разряды!$E$6,[1]Разряды!$E$3,IF(I25&lt;=[1]Разряды!$F$6,[1]Разряды!$F$3,IF(I25&lt;=[1]Разряды!$G$6,[1]Разряды!$G$3,IF(I25&lt;=[1]Разряды!$H$6,[1]Разряды!$H$3,IF(I25&lt;=[1]Разряды!$I$6,[1]Разряды!$I$3,IF(I25&lt;=[1]Разряды!$J$6,[1]Разряды!$J$3,"б/р"))))))))</f>
        <v>1р</v>
      </c>
      <c r="K25" s="26">
        <v>2</v>
      </c>
      <c r="L25" s="13" t="str">
        <f>IF(B25=0," ",VLOOKUP($B25,[1]Спортсмены!$B$1:$H$65536,7,FALSE))</f>
        <v>Разовы В.Н., П.И.</v>
      </c>
    </row>
    <row r="26" spans="1:12" ht="15" x14ac:dyDescent="0.25">
      <c r="A26" s="45">
        <v>16</v>
      </c>
      <c r="B26" s="45">
        <v>242</v>
      </c>
      <c r="C26" s="13" t="str">
        <f>IF(B26=0," ",VLOOKUP(B26,[1]Спортсмены!B$1:H$65536,2,FALSE))</f>
        <v>Хабаров Илья</v>
      </c>
      <c r="D26" s="14" t="str">
        <f>IF(B26=0," ",VLOOKUP($B26,[1]Спортсмены!$B$1:$H$65536,3,FALSE))</f>
        <v>19.11.1999</v>
      </c>
      <c r="E26" s="15" t="str">
        <f>IF(B26=0," ",IF(VLOOKUP($B26,[1]Спортсмены!$B$1:$H$65536,4,FALSE)=0," ",VLOOKUP($B26,[1]Спортсмены!$B$1:$H$65536,4,FALSE)))</f>
        <v>КМС</v>
      </c>
      <c r="F26" s="13" t="str">
        <f>IF(B26=0," ",VLOOKUP($B26,[1]Спортсмены!$B$1:$H$65536,5,FALSE))</f>
        <v>Удмуртская Республика</v>
      </c>
      <c r="G26" s="13" t="str">
        <f>IF(B26=0," ",VLOOKUP($B26,[1]Спортсмены!$B$1:$H$65536,6,FALSE))</f>
        <v>Ижевск, УдГУ</v>
      </c>
      <c r="H26" s="25"/>
      <c r="I26" s="25">
        <v>5.8587962962962966E-4</v>
      </c>
      <c r="J26" s="15" t="str">
        <f>IF(I26=0," ",IF(I26&lt;=[1]Разряды!$D$6,[1]Разряды!$D$3,IF(I26&lt;=[1]Разряды!$E$6,[1]Разряды!$E$3,IF(I26&lt;=[1]Разряды!$F$6,[1]Разряды!$F$3,IF(I26&lt;=[1]Разряды!$G$6,[1]Разряды!$G$3,IF(I26&lt;=[1]Разряды!$H$6,[1]Разряды!$H$3,IF(I26&lt;=[1]Разряды!$I$6,[1]Разряды!$I$3,IF(I26&lt;=[1]Разряды!$J$6,[1]Разряды!$J$3,"б/р"))))))))</f>
        <v>1р</v>
      </c>
      <c r="K26" s="26">
        <v>1</v>
      </c>
      <c r="L26" s="13" t="str">
        <f>IF(B26=0," ",VLOOKUP($B26,[1]Спортсмены!$B$1:$H$65536,7,FALSE))</f>
        <v>Феофилактов Н.З.</v>
      </c>
    </row>
    <row r="27" spans="1:12" ht="15" x14ac:dyDescent="0.25">
      <c r="A27" s="45">
        <v>17</v>
      </c>
      <c r="B27" s="45">
        <v>272</v>
      </c>
      <c r="C27" s="13" t="str">
        <f>IF(B27=0," ",VLOOKUP(B27,[1]Спортсмены!B$1:H$65536,2,FALSE))</f>
        <v>Орлов Кирилл</v>
      </c>
      <c r="D27" s="14" t="str">
        <f>IF(B27=0," ",VLOOKUP($B27,[1]Спортсмены!$B$1:$H$65536,3,FALSE))</f>
        <v>17.10.1998</v>
      </c>
      <c r="E27" s="15" t="str">
        <f>IF(B27=0," ",IF(VLOOKUP($B27,[1]Спортсмены!$B$1:$H$65536,4,FALSE)=0," ",VLOOKUP($B27,[1]Спортсмены!$B$1:$H$65536,4,FALSE)))</f>
        <v>КМС</v>
      </c>
      <c r="F27" s="13" t="str">
        <f>IF(B27=0," ",VLOOKUP($B27,[1]Спортсмены!$B$1:$H$65536,5,FALSE))</f>
        <v>Ивановская область</v>
      </c>
      <c r="G27" s="13" t="str">
        <f>IF(B27=0," ",VLOOKUP($B27,[1]Спортсмены!$B$1:$H$65536,6,FALSE))</f>
        <v>Иваново, ИГЭУ им. В.И. Ленина</v>
      </c>
      <c r="H27" s="25"/>
      <c r="I27" s="25">
        <v>5.8726851851851854E-4</v>
      </c>
      <c r="J27" s="15" t="str">
        <f>IF(I27=0," ",IF(I27&lt;=[1]Разряды!$D$6,[1]Разряды!$D$3,IF(I27&lt;=[1]Разряды!$E$6,[1]Разряды!$E$3,IF(I27&lt;=[1]Разряды!$F$6,[1]Разряды!$F$3,IF(I27&lt;=[1]Разряды!$G$6,[1]Разряды!$G$3,IF(I27&lt;=[1]Разряды!$H$6,[1]Разряды!$H$3,IF(I27&lt;=[1]Разряды!$I$6,[1]Разряды!$I$3,IF(I27&lt;=[1]Разряды!$J$6,[1]Разряды!$J$3,"б/р"))))))))</f>
        <v>1р</v>
      </c>
      <c r="K27" s="26">
        <v>1</v>
      </c>
      <c r="L27" s="13" t="str">
        <f>IF(B27=0," ",VLOOKUP($B27,[1]Спортсмены!$B$1:$H$65536,7,FALSE))</f>
        <v>Гильмутдинов Ю.В., Лукичев А.В.</v>
      </c>
    </row>
    <row r="28" spans="1:12" ht="15" x14ac:dyDescent="0.25">
      <c r="A28" s="45">
        <v>18</v>
      </c>
      <c r="B28" s="45">
        <v>268</v>
      </c>
      <c r="C28" s="13" t="str">
        <f>IF(B28=0," ",VLOOKUP(B28,[1]Спортсмены!B$1:H$65536,2,FALSE))</f>
        <v>Никонов Никита</v>
      </c>
      <c r="D28" s="14" t="str">
        <f>IF(B28=0," ",VLOOKUP($B28,[1]Спортсмены!$B$1:$H$65536,3,FALSE))</f>
        <v>22.06.1995</v>
      </c>
      <c r="E28" s="15" t="str">
        <f>IF(B28=0," ",IF(VLOOKUP($B28,[1]Спортсмены!$B$1:$H$65536,4,FALSE)=0," ",VLOOKUP($B28,[1]Спортсмены!$B$1:$H$65536,4,FALSE)))</f>
        <v>КМС</v>
      </c>
      <c r="F28" s="13" t="str">
        <f>IF(B28=0," ",VLOOKUP($B28,[1]Спортсмены!$B$1:$H$65536,5,FALSE))</f>
        <v>Ивановская область</v>
      </c>
      <c r="G28" s="13" t="str">
        <f>IF(B28=0," ",VLOOKUP($B28,[1]Спортсмены!$B$1:$H$65536,6,FALSE))</f>
        <v>Иваново, ИГЭУ им. В.И. Ленина</v>
      </c>
      <c r="H28" s="25"/>
      <c r="I28" s="25">
        <v>5.8738425925925928E-4</v>
      </c>
      <c r="J28" s="15" t="str">
        <f>IF(I28=0," ",IF(I28&lt;=[1]Разряды!$D$6,[1]Разряды!$D$3,IF(I28&lt;=[1]Разряды!$E$6,[1]Разряды!$E$3,IF(I28&lt;=[1]Разряды!$F$6,[1]Разряды!$F$3,IF(I28&lt;=[1]Разряды!$G$6,[1]Разряды!$G$3,IF(I28&lt;=[1]Разряды!$H$6,[1]Разряды!$H$3,IF(I28&lt;=[1]Разряды!$I$6,[1]Разряды!$I$3,IF(I28&lt;=[1]Разряды!$J$6,[1]Разряды!$J$3,"б/р"))))))))</f>
        <v>1р</v>
      </c>
      <c r="K28" s="26">
        <v>1</v>
      </c>
      <c r="L28" s="13" t="str">
        <f>IF(B28=0," ",VLOOKUP($B28,[1]Спортсмены!$B$1:$H$65536,7,FALSE))</f>
        <v>Торгов Е.Н., Гильмутдинов Ю.В.</v>
      </c>
    </row>
    <row r="29" spans="1:12" ht="15" x14ac:dyDescent="0.25">
      <c r="A29" s="45">
        <v>19</v>
      </c>
      <c r="B29" s="45">
        <v>281</v>
      </c>
      <c r="C29" s="13" t="str">
        <f>IF(B29=0," ",VLOOKUP(B29,[1]Спортсмены!B$1:H$65536,2,FALSE))</f>
        <v>Якубов Фарид</v>
      </c>
      <c r="D29" s="14" t="str">
        <f>IF(B29=0," ",VLOOKUP($B29,[1]Спортсмены!$B$1:$H$65536,3,FALSE))</f>
        <v>24.12.1994</v>
      </c>
      <c r="E29" s="15" t="str">
        <f>IF(B29=0," ",IF(VLOOKUP($B29,[1]Спортсмены!$B$1:$H$65536,4,FALSE)=0," ",VLOOKUP($B29,[1]Спортсмены!$B$1:$H$65536,4,FALSE)))</f>
        <v>1р</v>
      </c>
      <c r="F29" s="13" t="str">
        <f>IF(B29=0," ",VLOOKUP($B29,[1]Спортсмены!$B$1:$H$65536,5,FALSE))</f>
        <v>Архангельская область</v>
      </c>
      <c r="G29" s="123" t="str">
        <f>IF(B29=0," ",VLOOKUP($B29,[1]Спортсмены!$B$1:$H$65536,6,FALSE))</f>
        <v xml:space="preserve">Архангельск, САФУ им. М.В. Ломоносова </v>
      </c>
      <c r="H29" s="25"/>
      <c r="I29" s="25">
        <v>5.9143518518518518E-4</v>
      </c>
      <c r="J29" s="15" t="str">
        <f>IF(I29=0," ",IF(I29&lt;=[1]Разряды!$D$6,[1]Разряды!$D$3,IF(I29&lt;=[1]Разряды!$E$6,[1]Разряды!$E$3,IF(I29&lt;=[1]Разряды!$F$6,[1]Разряды!$F$3,IF(I29&lt;=[1]Разряды!$G$6,[1]Разряды!$G$3,IF(I29&lt;=[1]Разряды!$H$6,[1]Разряды!$H$3,IF(I29&lt;=[1]Разряды!$I$6,[1]Разряды!$I$3,IF(I29&lt;=[1]Разряды!$J$6,[1]Разряды!$J$3,"б/р"))))))))</f>
        <v>1р</v>
      </c>
      <c r="K29" s="26">
        <v>1</v>
      </c>
      <c r="L29" s="13" t="str">
        <f>IF(B29=0," ",VLOOKUP($B29,[1]Спортсмены!$B$1:$H$65536,7,FALSE))</f>
        <v>Мингалев А.Ю., Мингалева А.Г.</v>
      </c>
    </row>
    <row r="30" spans="1:12" x14ac:dyDescent="0.3">
      <c r="A30" s="45">
        <v>20</v>
      </c>
      <c r="B30" s="45">
        <v>303</v>
      </c>
      <c r="C30" s="13" t="str">
        <f>IF(B30=0," ",VLOOKUP(B30,[1]Спортсмены!B$1:H$65536,2,FALSE))</f>
        <v>Веревкин Данил</v>
      </c>
      <c r="D30" s="14" t="str">
        <f>IF(B30=0," ",VLOOKUP($B30,[1]Спортсмены!$B$1:$H$65536,3,FALSE))</f>
        <v>06.03.2000</v>
      </c>
      <c r="E30" s="15" t="str">
        <f>IF(B30=0," ",IF(VLOOKUP($B30,[1]Спортсмены!$B$1:$H$65536,4,FALSE)=0," ",VLOOKUP($B30,[1]Спортсмены!$B$1:$H$65536,4,FALSE)))</f>
        <v>КМС</v>
      </c>
      <c r="F30" s="13" t="str">
        <f>IF(B30=0," ",VLOOKUP($B30,[1]Спортсмены!$B$1:$H$65536,5,FALSE))</f>
        <v>Пермский край</v>
      </c>
      <c r="G30" s="13" t="str">
        <f>IF(B30=0," ",VLOOKUP($B30,[1]Спортсмены!$B$1:$H$65536,6,FALSE))</f>
        <v>Пермь, ПГФА</v>
      </c>
      <c r="H30" s="25"/>
      <c r="I30" s="25">
        <v>5.9525462962962961E-4</v>
      </c>
      <c r="J30" s="15" t="str">
        <f>IF(I30=0," ",IF(I30&lt;=[1]Разряды!$D$6,[1]Разряды!$D$3,IF(I30&lt;=[1]Разряды!$E$6,[1]Разряды!$E$3,IF(I30&lt;=[1]Разряды!$F$6,[1]Разряды!$F$3,IF(I30&lt;=[1]Разряды!$G$6,[1]Разряды!$G$3,IF(I30&lt;=[1]Разряды!$H$6,[1]Разряды!$H$3,IF(I30&lt;=[1]Разряды!$I$6,[1]Разряды!$I$3,IF(I30&lt;=[1]Разряды!$J$6,[1]Разряды!$J$3,"б/р"))))))))</f>
        <v>1р</v>
      </c>
      <c r="K30" s="26" t="s">
        <v>21</v>
      </c>
      <c r="L30" s="123" t="str">
        <f>IF(B30=0," ",VLOOKUP($B30,[1]Спортсмены!$B$1:$H$65536,7,FALSE))</f>
        <v>Окулов А.А., Суворов Н.В., Суворова Т.Н.</v>
      </c>
    </row>
    <row r="31" spans="1:12" ht="15" x14ac:dyDescent="0.25">
      <c r="A31" s="45">
        <v>21</v>
      </c>
      <c r="B31" s="45">
        <v>216</v>
      </c>
      <c r="C31" s="13" t="str">
        <f>IF(B31=0," ",VLOOKUP(B31,[1]Спортсмены!B$1:H$65536,2,FALSE))</f>
        <v>Давыдов Алексей</v>
      </c>
      <c r="D31" s="14" t="str">
        <f>IF(B31=0," ",VLOOKUP($B31,[1]Спортсмены!$B$1:$H$65536,3,FALSE))</f>
        <v>11.08.1999</v>
      </c>
      <c r="E31" s="15" t="str">
        <f>IF(B31=0," ",IF(VLOOKUP($B31,[1]Спортсмены!$B$1:$H$65536,4,FALSE)=0," ",VLOOKUP($B31,[1]Спортсмены!$B$1:$H$65536,4,FALSE)))</f>
        <v>КМС</v>
      </c>
      <c r="F31" s="13" t="str">
        <f>IF(B31=0," ",VLOOKUP($B31,[1]Спортсмены!$B$1:$H$65536,5,FALSE))</f>
        <v>Республика Мордовия</v>
      </c>
      <c r="G31" s="123" t="str">
        <f>IF(B31=0," ",VLOOKUP($B31,[1]Спортсмены!$B$1:$H$65536,6,FALSE))</f>
        <v>Саранск, ФГБОУ ВО "НИМГУ им. Н.П. Огарева"</v>
      </c>
      <c r="H31" s="25"/>
      <c r="I31" s="25">
        <v>5.9560185185185183E-4</v>
      </c>
      <c r="J31" s="15" t="str">
        <f>IF(I31=0," ",IF(I31&lt;=[1]Разряды!$D$6,[1]Разряды!$D$3,IF(I31&lt;=[1]Разряды!$E$6,[1]Разряды!$E$3,IF(I31&lt;=[1]Разряды!$F$6,[1]Разряды!$F$3,IF(I31&lt;=[1]Разряды!$G$6,[1]Разряды!$G$3,IF(I31&lt;=[1]Разряды!$H$6,[1]Разряды!$H$3,IF(I31&lt;=[1]Разряды!$I$6,[1]Разряды!$I$3,IF(I31&lt;=[1]Разряды!$J$6,[1]Разряды!$J$3,"б/р"))))))))</f>
        <v>1р</v>
      </c>
      <c r="K31" s="26">
        <v>1</v>
      </c>
      <c r="L31" s="13" t="str">
        <f>IF(B31=0," ",VLOOKUP($B31,[1]Спортсмены!$B$1:$H$65536,7,FALSE))</f>
        <v>Аранов С.М.</v>
      </c>
    </row>
    <row r="32" spans="1:12" ht="15" x14ac:dyDescent="0.25">
      <c r="A32" s="45">
        <v>22</v>
      </c>
      <c r="B32" s="45">
        <v>337</v>
      </c>
      <c r="C32" s="13" t="str">
        <f>IF(B32=0," ",VLOOKUP(B32,[1]Спортсмены!B$1:H$65536,2,FALSE))</f>
        <v>Перевозчиков Иван</v>
      </c>
      <c r="D32" s="14" t="str">
        <f>IF(B32=0," ",VLOOKUP($B32,[1]Спортсмены!$B$1:$H$65536,3,FALSE))</f>
        <v>21.05.1998</v>
      </c>
      <c r="E32" s="15" t="str">
        <f>IF(B32=0," ",IF(VLOOKUP($B32,[1]Спортсмены!$B$1:$H$65536,4,FALSE)=0," ",VLOOKUP($B32,[1]Спортсмены!$B$1:$H$65536,4,FALSE)))</f>
        <v>1р</v>
      </c>
      <c r="F32" s="13" t="str">
        <f>IF(B32=0," ",VLOOKUP($B32,[1]Спортсмены!$B$1:$H$65536,5,FALSE))</f>
        <v>Удмуртская Республика</v>
      </c>
      <c r="G32" s="13" t="str">
        <f>IF(B32=0," ",VLOOKUP($B32,[1]Спортсмены!$B$1:$H$65536,6,FALSE))</f>
        <v>Ижевск, ИжГТУ им. М.Т. Калашникова</v>
      </c>
      <c r="H32" s="25"/>
      <c r="I32" s="25">
        <v>6.0266203703703708E-4</v>
      </c>
      <c r="J32" s="15" t="str">
        <f>IF(I32=0," ",IF(I32&lt;=[1]Разряды!$D$6,[1]Разряды!$D$3,IF(I32&lt;=[1]Разряды!$E$6,[1]Разряды!$E$3,IF(I32&lt;=[1]Разряды!$F$6,[1]Разряды!$F$3,IF(I32&lt;=[1]Разряды!$G$6,[1]Разряды!$G$3,IF(I32&lt;=[1]Разряды!$H$6,[1]Разряды!$H$3,IF(I32&lt;=[1]Разряды!$I$6,[1]Разряды!$I$3,IF(I32&lt;=[1]Разряды!$J$6,[1]Разряды!$J$3,"б/р"))))))))</f>
        <v>1р</v>
      </c>
      <c r="K32" s="26">
        <v>1</v>
      </c>
      <c r="L32" s="13" t="str">
        <f>IF(B32=0," ",VLOOKUP($B32,[1]Спортсмены!$B$1:$H$65536,7,FALSE))</f>
        <v>Сердцева А.Б.</v>
      </c>
    </row>
    <row r="33" spans="1:12" x14ac:dyDescent="0.3">
      <c r="A33" s="45">
        <v>23</v>
      </c>
      <c r="B33" s="45">
        <v>282</v>
      </c>
      <c r="C33" s="13" t="str">
        <f>IF(B33=0," ",VLOOKUP(B33,[1]Спортсмены!B$1:H$65536,2,FALSE))</f>
        <v>Мужиков Максим</v>
      </c>
      <c r="D33" s="14" t="str">
        <f>IF(B33=0," ",VLOOKUP($B33,[1]Спортсмены!$B$1:$H$65536,3,FALSE))</f>
        <v>24.01.2000</v>
      </c>
      <c r="E33" s="15" t="str">
        <f>IF(B33=0," ",IF(VLOOKUP($B33,[1]Спортсмены!$B$1:$H$65536,4,FALSE)=0," ",VLOOKUP($B33,[1]Спортсмены!$B$1:$H$65536,4,FALSE)))</f>
        <v>2р</v>
      </c>
      <c r="F33" s="13" t="str">
        <f>IF(B33=0," ",VLOOKUP($B33,[1]Спортсмены!$B$1:$H$65536,5,FALSE))</f>
        <v>Архангельская область</v>
      </c>
      <c r="G33" s="16" t="str">
        <f>IF(B33=0," ",VLOOKUP($B33,[1]Спортсмены!$B$1:$H$65536,6,FALSE))</f>
        <v xml:space="preserve">Архангельск, САФУ им. М.В. Ломоносова </v>
      </c>
      <c r="H33" s="25"/>
      <c r="I33" s="25">
        <v>6.0335648148148152E-4</v>
      </c>
      <c r="J33" s="15" t="str">
        <f>IF(I33=0," ",IF(I33&lt;=[1]Разряды!$D$6,[1]Разряды!$D$3,IF(I33&lt;=[1]Разряды!$E$6,[1]Разряды!$E$3,IF(I33&lt;=[1]Разряды!$F$6,[1]Разряды!$F$3,IF(I33&lt;=[1]Разряды!$G$6,[1]Разряды!$G$3,IF(I33&lt;=[1]Разряды!$H$6,[1]Разряды!$H$3,IF(I33&lt;=[1]Разряды!$I$6,[1]Разряды!$I$3,IF(I33&lt;=[1]Разряды!$J$6,[1]Разряды!$J$3,"б/р"))))))))</f>
        <v>1р</v>
      </c>
      <c r="K33" s="26">
        <v>1</v>
      </c>
      <c r="L33" s="13" t="str">
        <f>IF(B33=0," ",VLOOKUP($B33,[1]Спортсмены!$B$1:$H$65536,7,FALSE))</f>
        <v>Мингалев А.Ю., Мингалева А.Г.</v>
      </c>
    </row>
    <row r="34" spans="1:12" x14ac:dyDescent="0.3">
      <c r="A34" s="45">
        <v>24</v>
      </c>
      <c r="B34" s="45">
        <v>271</v>
      </c>
      <c r="C34" s="13" t="str">
        <f>IF(B34=0," ",VLOOKUP(B34,[1]Спортсмены!B$1:H$65536,2,FALSE))</f>
        <v>Кузьмин Михаил</v>
      </c>
      <c r="D34" s="14" t="str">
        <f>IF(B34=0," ",VLOOKUP($B34,[1]Спортсмены!$B$1:$H$65536,3,FALSE))</f>
        <v>19.06.1997</v>
      </c>
      <c r="E34" s="15" t="str">
        <f>IF(B34=0," ",IF(VLOOKUP($B34,[1]Спортсмены!$B$1:$H$65536,4,FALSE)=0," ",VLOOKUP($B34,[1]Спортсмены!$B$1:$H$65536,4,FALSE)))</f>
        <v>1р</v>
      </c>
      <c r="F34" s="13" t="str">
        <f>IF(B34=0," ",VLOOKUP($B34,[1]Спортсмены!$B$1:$H$65536,5,FALSE))</f>
        <v>Ивановская область</v>
      </c>
      <c r="G34" s="13" t="str">
        <f>IF(B34=0," ",VLOOKUP($B34,[1]Спортсмены!$B$1:$H$65536,6,FALSE))</f>
        <v>Иваново, ИГЭУ им. В.И. Ленина</v>
      </c>
      <c r="H34" s="25"/>
      <c r="I34" s="25">
        <v>6.0370370370370363E-4</v>
      </c>
      <c r="J34" s="15" t="str">
        <f>IF(I34=0," ",IF(I34&lt;=[1]Разряды!$D$6,[1]Разряды!$D$3,IF(I34&lt;=[1]Разряды!$E$6,[1]Разряды!$E$3,IF(I34&lt;=[1]Разряды!$F$6,[1]Разряды!$F$3,IF(I34&lt;=[1]Разряды!$G$6,[1]Разряды!$G$3,IF(I34&lt;=[1]Разряды!$H$6,[1]Разряды!$H$3,IF(I34&lt;=[1]Разряды!$I$6,[1]Разряды!$I$3,IF(I34&lt;=[1]Разряды!$J$6,[1]Разряды!$J$3,"б/р"))))))))</f>
        <v>1р</v>
      </c>
      <c r="K34" s="26">
        <v>1</v>
      </c>
      <c r="L34" s="13" t="str">
        <f>IF(B34=0," ",VLOOKUP($B34,[1]Спортсмены!$B$1:$H$65536,7,FALSE))</f>
        <v>Гильмутдинов Ю.В., Чахунов Е.И.</v>
      </c>
    </row>
    <row r="35" spans="1:12" ht="13.5" customHeight="1" x14ac:dyDescent="0.3">
      <c r="A35" s="45">
        <v>25</v>
      </c>
      <c r="B35" s="45">
        <v>144</v>
      </c>
      <c r="C35" s="13" t="str">
        <f>IF(B35=0," ",VLOOKUP(B35,[1]Спортсмены!B$1:H$65536,2,FALSE))</f>
        <v>Новоселов Алексей</v>
      </c>
      <c r="D35" s="14" t="str">
        <f>IF(B35=0," ",VLOOKUP($B35,[1]Спортсмены!$B$1:$H$65536,3,FALSE))</f>
        <v>16.03.1995</v>
      </c>
      <c r="E35" s="15" t="str">
        <f>IF(B35=0," ",IF(VLOOKUP($B35,[1]Спортсмены!$B$1:$H$65536,4,FALSE)=0," ",VLOOKUP($B35,[1]Спортсмены!$B$1:$H$65536,4,FALSE)))</f>
        <v>1р</v>
      </c>
      <c r="F35" s="13" t="str">
        <f>IF(B35=0," ",VLOOKUP($B35,[1]Спортсмены!$B$1:$H$65536,5,FALSE))</f>
        <v>Костромская область</v>
      </c>
      <c r="G35" s="13" t="str">
        <f>IF(B35=0," ",VLOOKUP($B35,[1]Спортсмены!$B$1:$H$65536,6,FALSE))</f>
        <v>Кострома, КГУ</v>
      </c>
      <c r="H35" s="25"/>
      <c r="I35" s="25">
        <v>6.0509259259259262E-4</v>
      </c>
      <c r="J35" s="15" t="str">
        <f>IF(I35=0," ",IF(I35&lt;=[1]Разряды!$D$6,[1]Разряды!$D$3,IF(I35&lt;=[1]Разряды!$E$6,[1]Разряды!$E$3,IF(I35&lt;=[1]Разряды!$F$6,[1]Разряды!$F$3,IF(I35&lt;=[1]Разряды!$G$6,[1]Разряды!$G$3,IF(I35&lt;=[1]Разряды!$H$6,[1]Разряды!$H$3,IF(I35&lt;=[1]Разряды!$I$6,[1]Разряды!$I$3,IF(I35&lt;=[1]Разряды!$J$6,[1]Разряды!$J$3,"б/р"))))))))</f>
        <v>2р</v>
      </c>
      <c r="K35" s="26">
        <v>1</v>
      </c>
      <c r="L35" s="13" t="str">
        <f>IF(B35=0," ",VLOOKUP($B35,[1]Спортсмены!$B$1:$H$65536,7,FALSE))</f>
        <v>Павлов Е.А.</v>
      </c>
    </row>
    <row r="36" spans="1:12" x14ac:dyDescent="0.3">
      <c r="A36" s="45">
        <v>26</v>
      </c>
      <c r="B36" s="45">
        <v>198</v>
      </c>
      <c r="C36" s="13" t="str">
        <f>IF(B36=0," ",VLOOKUP(B36,[1]Спортсмены!B$1:H$65536,2,FALSE))</f>
        <v>Банёв Дмитрий</v>
      </c>
      <c r="D36" s="14" t="str">
        <f>IF(B36=0," ",VLOOKUP($B36,[1]Спортсмены!$B$1:$H$65536,3,FALSE))</f>
        <v>24.08.2000</v>
      </c>
      <c r="E36" s="15" t="str">
        <f>IF(B36=0," ",IF(VLOOKUP($B36,[1]Спортсмены!$B$1:$H$65536,4,FALSE)=0," ",VLOOKUP($B36,[1]Спортсмены!$B$1:$H$65536,4,FALSE)))</f>
        <v>1р</v>
      </c>
      <c r="F36" s="13" t="str">
        <f>IF(B36=0," ",VLOOKUP($B36,[1]Спортсмены!$B$1:$H$65536,5,FALSE))</f>
        <v>Красноярский край</v>
      </c>
      <c r="G36" s="13" t="str">
        <f>IF(B36=0," ",VLOOKUP($B36,[1]Спортсмены!$B$1:$H$65536,6,FALSE))</f>
        <v>Красноярск, СФУ</v>
      </c>
      <c r="H36" s="25"/>
      <c r="I36" s="25">
        <v>6.070601851851852E-4</v>
      </c>
      <c r="J36" s="15" t="str">
        <f>IF(I36=0," ",IF(I36&lt;=[1]Разряды!$D$6,[1]Разряды!$D$3,IF(I36&lt;=[1]Разряды!$E$6,[1]Разряды!$E$3,IF(I36&lt;=[1]Разряды!$F$6,[1]Разряды!$F$3,IF(I36&lt;=[1]Разряды!$G$6,[1]Разряды!$G$3,IF(I36&lt;=[1]Разряды!$H$6,[1]Разряды!$H$3,IF(I36&lt;=[1]Разряды!$I$6,[1]Разряды!$I$3,IF(I36&lt;=[1]Разряды!$J$6,[1]Разряды!$J$3,"б/р"))))))))</f>
        <v>2р</v>
      </c>
      <c r="K36" s="26">
        <v>1</v>
      </c>
      <c r="L36" s="13" t="str">
        <f>IF(B36=0," ",VLOOKUP($B36,[1]Спортсмены!$B$1:$H$65536,7,FALSE))</f>
        <v>Федоров В.И.</v>
      </c>
    </row>
    <row r="37" spans="1:12" x14ac:dyDescent="0.3">
      <c r="A37" s="45">
        <v>27</v>
      </c>
      <c r="B37" s="45">
        <v>143</v>
      </c>
      <c r="C37" s="13" t="str">
        <f>IF(B37=0," ",VLOOKUP(B37,[1]Спортсмены!B$1:H$65536,2,FALSE))</f>
        <v>Малков Александр</v>
      </c>
      <c r="D37" s="14" t="str">
        <f>IF(B37=0," ",VLOOKUP($B37,[1]Спортсмены!$B$1:$H$65536,3,FALSE))</f>
        <v>05.05.1999</v>
      </c>
      <c r="E37" s="15" t="str">
        <f>IF(B37=0," ",IF(VLOOKUP($B37,[1]Спортсмены!$B$1:$H$65536,4,FALSE)=0," ",VLOOKUP($B37,[1]Спортсмены!$B$1:$H$65536,4,FALSE)))</f>
        <v>КМС</v>
      </c>
      <c r="F37" s="13" t="str">
        <f>IF(B37=0," ",VLOOKUP($B37,[1]Спортсмены!$B$1:$H$65536,5,FALSE))</f>
        <v>Костромская область</v>
      </c>
      <c r="G37" s="13" t="str">
        <f>IF(B37=0," ",VLOOKUP($B37,[1]Спортсмены!$B$1:$H$65536,6,FALSE))</f>
        <v>Кострома, КГУ</v>
      </c>
      <c r="H37" s="25"/>
      <c r="I37" s="25">
        <v>6.0844907407407408E-4</v>
      </c>
      <c r="J37" s="15" t="str">
        <f>IF(I37=0," ",IF(I37&lt;=[1]Разряды!$D$6,[1]Разряды!$D$3,IF(I37&lt;=[1]Разряды!$E$6,[1]Разряды!$E$3,IF(I37&lt;=[1]Разряды!$F$6,[1]Разряды!$F$3,IF(I37&lt;=[1]Разряды!$G$6,[1]Разряды!$G$3,IF(I37&lt;=[1]Разряды!$H$6,[1]Разряды!$H$3,IF(I37&lt;=[1]Разряды!$I$6,[1]Разряды!$I$3,IF(I37&lt;=[1]Разряды!$J$6,[1]Разряды!$J$3,"б/р"))))))))</f>
        <v>2р</v>
      </c>
      <c r="K37" s="26">
        <v>1</v>
      </c>
      <c r="L37" s="13" t="str">
        <f>IF(B37=0," ",VLOOKUP($B37,[1]Спортсмены!$B$1:$H$65536,7,FALSE))</f>
        <v>Лякин С.И., Буликов Д.В.</v>
      </c>
    </row>
    <row r="38" spans="1:12" x14ac:dyDescent="0.3">
      <c r="A38" s="45">
        <v>28</v>
      </c>
      <c r="B38" s="45">
        <v>224</v>
      </c>
      <c r="C38" s="13" t="str">
        <f>IF(B38=0," ",VLOOKUP(B38,[1]Спортсмены!B$1:H$65536,2,FALSE))</f>
        <v>Анисимов Александр</v>
      </c>
      <c r="D38" s="14" t="str">
        <f>IF(B38=0," ",VLOOKUP($B38,[1]Спортсмены!$B$1:$H$65536,3,FALSE))</f>
        <v>21.12.1998</v>
      </c>
      <c r="E38" s="15" t="str">
        <f>IF(B38=0," ",IF(VLOOKUP($B38,[1]Спортсмены!$B$1:$H$65536,4,FALSE)=0," ",VLOOKUP($B38,[1]Спортсмены!$B$1:$H$65536,4,FALSE)))</f>
        <v>КМС</v>
      </c>
      <c r="F38" s="13" t="str">
        <f>IF(B38=0," ",VLOOKUP($B38,[1]Спортсмены!$B$1:$H$65536,5,FALSE))</f>
        <v>Тульская область</v>
      </c>
      <c r="G38" s="13" t="str">
        <f>IF(B38=0," ",VLOOKUP($B38,[1]Спортсмены!$B$1:$H$65536,6,FALSE))</f>
        <v>Тула, ТулГУ</v>
      </c>
      <c r="H38" s="25"/>
      <c r="I38" s="25">
        <v>6.1087962962962973E-4</v>
      </c>
      <c r="J38" s="15" t="str">
        <f>IF(I38=0," ",IF(I38&lt;=[1]Разряды!$D$6,[1]Разряды!$D$3,IF(I38&lt;=[1]Разряды!$E$6,[1]Разряды!$E$3,IF(I38&lt;=[1]Разряды!$F$6,[1]Разряды!$F$3,IF(I38&lt;=[1]Разряды!$G$6,[1]Разряды!$G$3,IF(I38&lt;=[1]Разряды!$H$6,[1]Разряды!$H$3,IF(I38&lt;=[1]Разряды!$I$6,[1]Разряды!$I$3,IF(I38&lt;=[1]Разряды!$J$6,[1]Разряды!$J$3,"б/р"))))))))</f>
        <v>2р</v>
      </c>
      <c r="K38" s="26">
        <v>1</v>
      </c>
      <c r="L38" s="13" t="str">
        <f>IF(B38=0," ",VLOOKUP($B38,[1]Спортсмены!$B$1:$H$65536,7,FALSE))</f>
        <v>Анисимов В.Н.</v>
      </c>
    </row>
    <row r="39" spans="1:12" x14ac:dyDescent="0.3">
      <c r="A39" s="45">
        <v>29</v>
      </c>
      <c r="B39" s="45">
        <v>152</v>
      </c>
      <c r="C39" s="13" t="str">
        <f>IF(B39=0," ",VLOOKUP(B39,[1]Спортсмены!B$1:H$65536,2,FALSE))</f>
        <v>Черепенин Максим</v>
      </c>
      <c r="D39" s="14" t="str">
        <f>IF(B39=0," ",VLOOKUP($B39,[1]Спортсмены!$B$1:$H$65536,3,FALSE))</f>
        <v>22.12.1999</v>
      </c>
      <c r="E39" s="15" t="str">
        <f>IF(B39=0," ",IF(VLOOKUP($B39,[1]Спортсмены!$B$1:$H$65536,4,FALSE)=0," ",VLOOKUP($B39,[1]Спортсмены!$B$1:$H$65536,4,FALSE)))</f>
        <v>1р</v>
      </c>
      <c r="F39" s="13" t="str">
        <f>IF(B39=0," ",VLOOKUP($B39,[1]Спортсмены!$B$1:$H$65536,5,FALSE))</f>
        <v>Костромская область</v>
      </c>
      <c r="G39" s="13" t="str">
        <f>IF(B39=0," ",VLOOKUP($B39,[1]Спортсмены!$B$1:$H$65536,6,FALSE))</f>
        <v>Кострома, КГУ</v>
      </c>
      <c r="H39" s="25"/>
      <c r="I39" s="25">
        <v>6.1192129629629628E-4</v>
      </c>
      <c r="J39" s="15" t="str">
        <f>IF(I39=0," ",IF(I39&lt;=[1]Разряды!$D$6,[1]Разряды!$D$3,IF(I39&lt;=[1]Разряды!$E$6,[1]Разряды!$E$3,IF(I39&lt;=[1]Разряды!$F$6,[1]Разряды!$F$3,IF(I39&lt;=[1]Разряды!$G$6,[1]Разряды!$G$3,IF(I39&lt;=[1]Разряды!$H$6,[1]Разряды!$H$3,IF(I39&lt;=[1]Разряды!$I$6,[1]Разряды!$I$3,IF(I39&lt;=[1]Разряды!$J$6,[1]Разряды!$J$3,"б/р"))))))))</f>
        <v>2р</v>
      </c>
      <c r="K39" s="26">
        <v>1</v>
      </c>
      <c r="L39" s="13" t="str">
        <f>IF(B39=0," ",VLOOKUP($B39,[1]Спортсмены!$B$1:$H$65536,7,FALSE))</f>
        <v>Павлов Е.А.</v>
      </c>
    </row>
    <row r="40" spans="1:12" x14ac:dyDescent="0.3">
      <c r="A40" s="45">
        <v>30</v>
      </c>
      <c r="B40" s="45">
        <v>147</v>
      </c>
      <c r="C40" s="13" t="str">
        <f>IF(B40=0," ",VLOOKUP(B40,[1]Спортсмены!B$1:H$65536,2,FALSE))</f>
        <v>Адугин Алексей</v>
      </c>
      <c r="D40" s="14" t="str">
        <f>IF(B40=0," ",VLOOKUP($B40,[1]Спортсмены!$B$1:$H$65536,3,FALSE))</f>
        <v>28.03.1998</v>
      </c>
      <c r="E40" s="15" t="str">
        <f>IF(B40=0," ",IF(VLOOKUP($B40,[1]Спортсмены!$B$1:$H$65536,4,FALSE)=0," ",VLOOKUP($B40,[1]Спортсмены!$B$1:$H$65536,4,FALSE)))</f>
        <v>1р</v>
      </c>
      <c r="F40" s="13" t="str">
        <f>IF(B40=0," ",VLOOKUP($B40,[1]Спортсмены!$B$1:$H$65536,5,FALSE))</f>
        <v>Костромская область</v>
      </c>
      <c r="G40" s="13" t="str">
        <f>IF(B40=0," ",VLOOKUP($B40,[1]Спортсмены!$B$1:$H$65536,6,FALSE))</f>
        <v>Кострома, КГУ</v>
      </c>
      <c r="H40" s="25"/>
      <c r="I40" s="25">
        <v>6.1585648148148144E-4</v>
      </c>
      <c r="J40" s="15" t="str">
        <f>IF(I40=0," ",IF(I40&lt;=[1]Разряды!$D$6,[1]Разряды!$D$3,IF(I40&lt;=[1]Разряды!$E$6,[1]Разряды!$E$3,IF(I40&lt;=[1]Разряды!$F$6,[1]Разряды!$F$3,IF(I40&lt;=[1]Разряды!$G$6,[1]Разряды!$G$3,IF(I40&lt;=[1]Разряды!$H$6,[1]Разряды!$H$3,IF(I40&lt;=[1]Разряды!$I$6,[1]Разряды!$I$3,IF(I40&lt;=[1]Разряды!$J$6,[1]Разряды!$J$3,"б/р"))))))))</f>
        <v>2р</v>
      </c>
      <c r="K40" s="26">
        <v>1</v>
      </c>
      <c r="L40" s="13" t="str">
        <f>IF(B40=0," ",VLOOKUP($B40,[1]Спортсмены!$B$1:$H$65536,7,FALSE))</f>
        <v>самостоятельно</v>
      </c>
    </row>
    <row r="41" spans="1:12" x14ac:dyDescent="0.3">
      <c r="A41" s="45">
        <v>31</v>
      </c>
      <c r="B41" s="45">
        <v>196</v>
      </c>
      <c r="C41" s="13" t="str">
        <f>IF(B41=0," ",VLOOKUP(B41,[1]Спортсмены!B$1:H$65536,2,FALSE))</f>
        <v>Котов Никита</v>
      </c>
      <c r="D41" s="14" t="str">
        <f>IF(B41=0," ",VLOOKUP($B41,[1]Спортсмены!$B$1:$H$65536,3,FALSE))</f>
        <v>17.06.1998</v>
      </c>
      <c r="E41" s="15" t="str">
        <f>IF(B41=0," ",IF(VLOOKUP($B41,[1]Спортсмены!$B$1:$H$65536,4,FALSE)=0," ",VLOOKUP($B41,[1]Спортсмены!$B$1:$H$65536,4,FALSE)))</f>
        <v>1р</v>
      </c>
      <c r="F41" s="13" t="str">
        <f>IF(B41=0," ",VLOOKUP($B41,[1]Спортсмены!$B$1:$H$65536,5,FALSE))</f>
        <v>Ярославская область</v>
      </c>
      <c r="G41" s="13" t="str">
        <f>IF(B41=0," ",VLOOKUP($B41,[1]Спортсмены!$B$1:$H$65536,6,FALSE))</f>
        <v>Ярославль, ЯрГУ им. П.Г. Демидова</v>
      </c>
      <c r="H41" s="25"/>
      <c r="I41" s="25">
        <v>6.1597222222222229E-4</v>
      </c>
      <c r="J41" s="15" t="str">
        <f>IF(I41=0," ",IF(I41&lt;=[1]Разряды!$D$6,[1]Разряды!$D$3,IF(I41&lt;=[1]Разряды!$E$6,[1]Разряды!$E$3,IF(I41&lt;=[1]Разряды!$F$6,[1]Разряды!$F$3,IF(I41&lt;=[1]Разряды!$G$6,[1]Разряды!$G$3,IF(I41&lt;=[1]Разряды!$H$6,[1]Разряды!$H$3,IF(I41&lt;=[1]Разряды!$I$6,[1]Разряды!$I$3,IF(I41&lt;=[1]Разряды!$J$6,[1]Разряды!$J$3,"б/р"))))))))</f>
        <v>2р</v>
      </c>
      <c r="K41" s="26">
        <v>1</v>
      </c>
      <c r="L41" s="13" t="str">
        <f>IF(B41=0," ",VLOOKUP($B41,[1]Спортсмены!$B$1:$H$65536,7,FALSE))</f>
        <v>Станкевич В.А.</v>
      </c>
    </row>
    <row r="42" spans="1:12" x14ac:dyDescent="0.3">
      <c r="A42" s="45">
        <v>32</v>
      </c>
      <c r="B42" s="45">
        <v>229</v>
      </c>
      <c r="C42" s="13" t="str">
        <f>IF(B42=0," ",VLOOKUP(B42,[1]Спортсмены!B$1:H$65536,2,FALSE))</f>
        <v>Гусятников Борис</v>
      </c>
      <c r="D42" s="14" t="str">
        <f>IF(B42=0," ",VLOOKUP($B42,[1]Спортсмены!$B$1:$H$65536,3,FALSE))</f>
        <v>12.01.1999</v>
      </c>
      <c r="E42" s="15" t="str">
        <f>IF(B42=0," ",IF(VLOOKUP($B42,[1]Спортсмены!$B$1:$H$65536,4,FALSE)=0," ",VLOOKUP($B42,[1]Спортсмены!$B$1:$H$65536,4,FALSE)))</f>
        <v>1р</v>
      </c>
      <c r="F42" s="13" t="str">
        <f>IF(B42=0," ",VLOOKUP($B42,[1]Спортсмены!$B$1:$H$65536,5,FALSE))</f>
        <v>Пензенская область</v>
      </c>
      <c r="G42" s="13" t="str">
        <f>IF(B42=0," ",VLOOKUP($B42,[1]Спортсмены!$B$1:$H$65536,6,FALSE))</f>
        <v>Пенза, ПензГТУ</v>
      </c>
      <c r="H42" s="25"/>
      <c r="I42" s="25">
        <v>6.1967592592592597E-4</v>
      </c>
      <c r="J42" s="15" t="str">
        <f>IF(I42=0," ",IF(I42&lt;=[1]Разряды!$D$6,[1]Разряды!$D$3,IF(I42&lt;=[1]Разряды!$E$6,[1]Разряды!$E$3,IF(I42&lt;=[1]Разряды!$F$6,[1]Разряды!$F$3,IF(I42&lt;=[1]Разряды!$G$6,[1]Разряды!$G$3,IF(I42&lt;=[1]Разряды!$H$6,[1]Разряды!$H$3,IF(I42&lt;=[1]Разряды!$I$6,[1]Разряды!$I$3,IF(I42&lt;=[1]Разряды!$J$6,[1]Разряды!$J$3,"б/р"))))))))</f>
        <v>2р</v>
      </c>
      <c r="K42" s="26">
        <v>1</v>
      </c>
      <c r="L42" s="13" t="str">
        <f>IF(B42=0," ",VLOOKUP($B42,[1]Спортсмены!$B$1:$H$65536,7,FALSE))</f>
        <v>Гарынов А.А.</v>
      </c>
    </row>
    <row r="43" spans="1:12" x14ac:dyDescent="0.3">
      <c r="A43" s="45">
        <v>33</v>
      </c>
      <c r="B43" s="45">
        <v>292</v>
      </c>
      <c r="C43" s="13" t="str">
        <f>IF(B43=0," ",VLOOKUP(B43,[1]Спортсмены!B$1:H$65536,2,FALSE))</f>
        <v>Стриганов Артем</v>
      </c>
      <c r="D43" s="14" t="str">
        <f>IF(B43=0," ",VLOOKUP($B43,[1]Спортсмены!$B$1:$H$65536,3,FALSE))</f>
        <v>18.10.1997</v>
      </c>
      <c r="E43" s="15" t="str">
        <f>IF(B43=0," ",IF(VLOOKUP($B43,[1]Спортсмены!$B$1:$H$65536,4,FALSE)=0," ",VLOOKUP($B43,[1]Спортсмены!$B$1:$H$65536,4,FALSE)))</f>
        <v>1р</v>
      </c>
      <c r="F43" s="13" t="str">
        <f>IF(B43=0," ",VLOOKUP($B43,[1]Спортсмены!$B$1:$H$65536,5,FALSE))</f>
        <v>Нижегородская область</v>
      </c>
      <c r="G43" s="123" t="str">
        <f>IF(B43=0," ",VLOOKUP($B43,[1]Спортсмены!$B$1:$H$65536,6,FALSE))</f>
        <v>Нижний Новгород, ННГУ им. Н.И. Лобачевского</v>
      </c>
      <c r="H43" s="25"/>
      <c r="I43" s="25">
        <v>6.2083333333333337E-4</v>
      </c>
      <c r="J43" s="15" t="str">
        <f>IF(I43=0," ",IF(I43&lt;=[1]Разряды!$D$6,[1]Разряды!$D$3,IF(I43&lt;=[1]Разряды!$E$6,[1]Разряды!$E$3,IF(I43&lt;=[1]Разряды!$F$6,[1]Разряды!$F$3,IF(I43&lt;=[1]Разряды!$G$6,[1]Разряды!$G$3,IF(I43&lt;=[1]Разряды!$H$6,[1]Разряды!$H$3,IF(I43&lt;=[1]Разряды!$I$6,[1]Разряды!$I$3,IF(I43&lt;=[1]Разряды!$J$6,[1]Разряды!$J$3,"б/р"))))))))</f>
        <v>2р</v>
      </c>
      <c r="K43" s="26">
        <v>1</v>
      </c>
      <c r="L43" s="13" t="str">
        <f>IF(B43=0," ",VLOOKUP($B43,[1]Спортсмены!$B$1:$H$65536,7,FALSE))</f>
        <v>Сульдин П.А.</v>
      </c>
    </row>
    <row r="44" spans="1:12" x14ac:dyDescent="0.3">
      <c r="A44" s="45">
        <v>34</v>
      </c>
      <c r="B44" s="45">
        <v>163</v>
      </c>
      <c r="C44" s="13" t="str">
        <f>IF(B44=0," ",VLOOKUP(B44,[1]Спортсмены!B$1:H$65536,2,FALSE))</f>
        <v>Дильдин Дмитрий</v>
      </c>
      <c r="D44" s="14" t="str">
        <f>IF(B44=0," ",VLOOKUP($B44,[1]Спортсмены!$B$1:$H$65536,3,FALSE))</f>
        <v>12.02.1996</v>
      </c>
      <c r="E44" s="15" t="str">
        <f>IF(B44=0," ",IF(VLOOKUP($B44,[1]Спортсмены!$B$1:$H$65536,4,FALSE)=0," ",VLOOKUP($B44,[1]Спортсмены!$B$1:$H$65536,4,FALSE)))</f>
        <v>1р</v>
      </c>
      <c r="F44" s="13" t="str">
        <f>IF(B44=0," ",VLOOKUP($B44,[1]Спортсмены!$B$1:$H$65536,5,FALSE))</f>
        <v>Тамбовская область</v>
      </c>
      <c r="G44" s="13" t="str">
        <f>IF(B44=0," ",VLOOKUP($B44,[1]Спортсмены!$B$1:$H$65536,6,FALSE))</f>
        <v>Тамбов, ТГУ им. Г.Р. Державина</v>
      </c>
      <c r="H44" s="25"/>
      <c r="I44" s="25">
        <v>6.2187499999999992E-4</v>
      </c>
      <c r="J44" s="15" t="str">
        <f>IF(I44=0," ",IF(I44&lt;=[1]Разряды!$D$6,[1]Разряды!$D$3,IF(I44&lt;=[1]Разряды!$E$6,[1]Разряды!$E$3,IF(I44&lt;=[1]Разряды!$F$6,[1]Разряды!$F$3,IF(I44&lt;=[1]Разряды!$G$6,[1]Разряды!$G$3,IF(I44&lt;=[1]Разряды!$H$6,[1]Разряды!$H$3,IF(I44&lt;=[1]Разряды!$I$6,[1]Разряды!$I$3,IF(I44&lt;=[1]Разряды!$J$6,[1]Разряды!$J$3,"б/р"))))))))</f>
        <v>2р</v>
      </c>
      <c r="K44" s="26">
        <v>1</v>
      </c>
      <c r="L44" s="13" t="str">
        <f>IF(B44=0," ",VLOOKUP($B44,[1]Спортсмены!$B$1:$H$65536,7,FALSE))</f>
        <v>Каменских В.Н.</v>
      </c>
    </row>
    <row r="45" spans="1:12" x14ac:dyDescent="0.3">
      <c r="A45" s="45">
        <v>35</v>
      </c>
      <c r="B45" s="45">
        <v>269</v>
      </c>
      <c r="C45" s="13" t="str">
        <f>IF(B45=0," ",VLOOKUP(B45,[1]Спортсмены!B$1:H$65536,2,FALSE))</f>
        <v>Онучин Кирилл</v>
      </c>
      <c r="D45" s="14" t="str">
        <f>IF(B45=0," ",VLOOKUP($B45,[1]Спортсмены!$B$1:$H$65536,3,FALSE))</f>
        <v>06.01.2000</v>
      </c>
      <c r="E45" s="15" t="str">
        <f>IF(B45=0," ",IF(VLOOKUP($B45,[1]Спортсмены!$B$1:$H$65536,4,FALSE)=0," ",VLOOKUP($B45,[1]Спортсмены!$B$1:$H$65536,4,FALSE)))</f>
        <v>2р</v>
      </c>
      <c r="F45" s="13" t="str">
        <f>IF(B45=0," ",VLOOKUP($B45,[1]Спортсмены!$B$1:$H$65536,5,FALSE))</f>
        <v>Ивановская область</v>
      </c>
      <c r="G45" s="13" t="str">
        <f>IF(B45=0," ",VLOOKUP($B45,[1]Спортсмены!$B$1:$H$65536,6,FALSE))</f>
        <v>Иваново, ИГЭУ им. В.И. Ленина</v>
      </c>
      <c r="H45" s="25"/>
      <c r="I45" s="25">
        <v>6.2754629629629629E-4</v>
      </c>
      <c r="J45" s="15" t="str">
        <f>IF(I45=0," ",IF(I45&lt;=[1]Разряды!$D$6,[1]Разряды!$D$3,IF(I45&lt;=[1]Разряды!$E$6,[1]Разряды!$E$3,IF(I45&lt;=[1]Разряды!$F$6,[1]Разряды!$F$3,IF(I45&lt;=[1]Разряды!$G$6,[1]Разряды!$G$3,IF(I45&lt;=[1]Разряды!$H$6,[1]Разряды!$H$3,IF(I45&lt;=[1]Разряды!$I$6,[1]Разряды!$I$3,IF(I45&lt;=[1]Разряды!$J$6,[1]Разряды!$J$3,"б/р"))))))))</f>
        <v>2р</v>
      </c>
      <c r="K45" s="26">
        <v>1</v>
      </c>
      <c r="L45" s="13" t="str">
        <f>IF(B45=0," ",VLOOKUP($B45,[1]Спортсмены!$B$1:$H$65536,7,FALSE))</f>
        <v>Сафина Н.Ю.</v>
      </c>
    </row>
    <row r="46" spans="1:12" x14ac:dyDescent="0.3">
      <c r="A46" s="45">
        <v>36</v>
      </c>
      <c r="B46" s="45">
        <v>157</v>
      </c>
      <c r="C46" s="13" t="str">
        <f>IF(B46=0," ",VLOOKUP(B46,[1]Спортсмены!B$1:H$65536,2,FALSE))</f>
        <v>Логинов Максим</v>
      </c>
      <c r="D46" s="14" t="str">
        <f>IF(B46=0," ",VLOOKUP($B46,[1]Спортсмены!$B$1:$H$65536,3,FALSE))</f>
        <v>01.10.1998</v>
      </c>
      <c r="E46" s="15" t="str">
        <f>IF(B46=0," ",IF(VLOOKUP($B46,[1]Спортсмены!$B$1:$H$65536,4,FALSE)=0," ",VLOOKUP($B46,[1]Спортсмены!$B$1:$H$65536,4,FALSE)))</f>
        <v>1р</v>
      </c>
      <c r="F46" s="13" t="str">
        <f>IF(B46=0," ",VLOOKUP($B46,[1]Спортсмены!$B$1:$H$65536,5,FALSE))</f>
        <v>Костромская область</v>
      </c>
      <c r="G46" s="13" t="str">
        <f>IF(B46=0," ",VLOOKUP($B46,[1]Спортсмены!$B$1:$H$65536,6,FALSE))</f>
        <v>Кострома, КГУ</v>
      </c>
      <c r="H46" s="25"/>
      <c r="I46" s="25">
        <v>6.2916666666666665E-4</v>
      </c>
      <c r="J46" s="15" t="str">
        <f>IF(I46=0," ",IF(I46&lt;=[1]Разряды!$D$6,[1]Разряды!$D$3,IF(I46&lt;=[1]Разряды!$E$6,[1]Разряды!$E$3,IF(I46&lt;=[1]Разряды!$F$6,[1]Разряды!$F$3,IF(I46&lt;=[1]Разряды!$G$6,[1]Разряды!$G$3,IF(I46&lt;=[1]Разряды!$H$6,[1]Разряды!$H$3,IF(I46&lt;=[1]Разряды!$I$6,[1]Разряды!$I$3,IF(I46&lt;=[1]Разряды!$J$6,[1]Разряды!$J$3,"б/р"))))))))</f>
        <v>2р</v>
      </c>
      <c r="K46" s="26">
        <v>1</v>
      </c>
      <c r="L46" s="13" t="str">
        <f>IF(B46=0," ",VLOOKUP($B46,[1]Спортсмены!$B$1:$H$65536,7,FALSE))</f>
        <v>Павлов Е.А.</v>
      </c>
    </row>
    <row r="47" spans="1:12" x14ac:dyDescent="0.3">
      <c r="A47" s="45">
        <v>37</v>
      </c>
      <c r="B47" s="45">
        <v>312</v>
      </c>
      <c r="C47" s="13" t="str">
        <f>IF(B47=0," ",VLOOKUP(B47,[1]Спортсмены!B$1:H$65536,2,FALSE))</f>
        <v>Шамсуваров Инсаф</v>
      </c>
      <c r="D47" s="14" t="str">
        <f>IF(B47=0," ",VLOOKUP($B47,[1]Спортсмены!$B$1:$H$65536,3,FALSE))</f>
        <v>09.01.1997</v>
      </c>
      <c r="E47" s="15" t="str">
        <f>IF(B47=0," ",IF(VLOOKUP($B47,[1]Спортсмены!$B$1:$H$65536,4,FALSE)=0," ",VLOOKUP($B47,[1]Спортсмены!$B$1:$H$65536,4,FALSE)))</f>
        <v>1р</v>
      </c>
      <c r="F47" s="13" t="str">
        <f>IF(B47=0," ",VLOOKUP($B47,[1]Спортсмены!$B$1:$H$65536,5,FALSE))</f>
        <v>Самарская область</v>
      </c>
      <c r="G47" s="13" t="str">
        <f>IF(B47=0," ",VLOOKUP($B47,[1]Спортсмены!$B$1:$H$65536,6,FALSE))</f>
        <v>Самара, СГЭУ</v>
      </c>
      <c r="H47" s="25"/>
      <c r="I47" s="25">
        <v>6.3553240740740736E-4</v>
      </c>
      <c r="J47" s="15" t="str">
        <f>IF(I47=0," ",IF(I47&lt;=[1]Разряды!$D$6,[1]Разряды!$D$3,IF(I47&lt;=[1]Разряды!$E$6,[1]Разряды!$E$3,IF(I47&lt;=[1]Разряды!$F$6,[1]Разряды!$F$3,IF(I47&lt;=[1]Разряды!$G$6,[1]Разряды!$G$3,IF(I47&lt;=[1]Разряды!$H$6,[1]Разряды!$H$3,IF(I47&lt;=[1]Разряды!$I$6,[1]Разряды!$I$3,IF(I47&lt;=[1]Разряды!$J$6,[1]Разряды!$J$3,"б/р"))))))))</f>
        <v>2р</v>
      </c>
      <c r="K47" s="26">
        <v>1</v>
      </c>
      <c r="L47" s="13" t="str">
        <f>IF(B47=0," ",VLOOKUP($B47,[1]Спортсмены!$B$1:$H$65536,7,FALSE))</f>
        <v>Смирнова У.В.</v>
      </c>
    </row>
    <row r="48" spans="1:12" x14ac:dyDescent="0.3">
      <c r="A48" s="45">
        <v>38</v>
      </c>
      <c r="B48" s="45">
        <v>193</v>
      </c>
      <c r="C48" s="13" t="str">
        <f>IF(B48=0," ",VLOOKUP(B48,[1]Спортсмены!B$1:H$65536,2,FALSE))</f>
        <v>Аминов Рустам</v>
      </c>
      <c r="D48" s="14" t="str">
        <f>IF(B48=0," ",VLOOKUP($B48,[1]Спортсмены!$B$1:$H$65536,3,FALSE))</f>
        <v>08.07.1997</v>
      </c>
      <c r="E48" s="15" t="str">
        <f>IF(B48=0," ",IF(VLOOKUP($B48,[1]Спортсмены!$B$1:$H$65536,4,FALSE)=0," ",VLOOKUP($B48,[1]Спортсмены!$B$1:$H$65536,4,FALSE)))</f>
        <v>1р</v>
      </c>
      <c r="F48" s="13" t="str">
        <f>IF(B48=0," ",VLOOKUP($B48,[1]Спортсмены!$B$1:$H$65536,5,FALSE))</f>
        <v>Мурманская область</v>
      </c>
      <c r="G48" s="13" t="str">
        <f>IF(B48=0," ",VLOOKUP($B48,[1]Спортсмены!$B$1:$H$65536,6,FALSE))</f>
        <v>Мурманск, МАГУ</v>
      </c>
      <c r="H48" s="25"/>
      <c r="I48" s="25">
        <v>6.3645833333333339E-4</v>
      </c>
      <c r="J48" s="15" t="str">
        <f>IF(I48=0," ",IF(I48&lt;=[1]Разряды!$D$6,[1]Разряды!$D$3,IF(I48&lt;=[1]Разряды!$E$6,[1]Разряды!$E$3,IF(I48&lt;=[1]Разряды!$F$6,[1]Разряды!$F$3,IF(I48&lt;=[1]Разряды!$G$6,[1]Разряды!$G$3,IF(I48&lt;=[1]Разряды!$H$6,[1]Разряды!$H$3,IF(I48&lt;=[1]Разряды!$I$6,[1]Разряды!$I$3,IF(I48&lt;=[1]Разряды!$J$6,[1]Разряды!$J$3,"б/р"))))))))</f>
        <v>2р</v>
      </c>
      <c r="K48" s="26">
        <v>1</v>
      </c>
      <c r="L48" s="13" t="str">
        <f>IF(B48=0," ",VLOOKUP($B48,[1]Спортсмены!$B$1:$H$65536,7,FALSE))</f>
        <v>Ахметов А.Р.</v>
      </c>
    </row>
    <row r="49" spans="1:12" x14ac:dyDescent="0.3">
      <c r="A49" s="45">
        <v>39</v>
      </c>
      <c r="B49" s="45">
        <v>225</v>
      </c>
      <c r="C49" s="13" t="str">
        <f>IF(B49=0," ",VLOOKUP(B49,[1]Спортсмены!B$1:H$65536,2,FALSE))</f>
        <v>Щербаков Дмитрий</v>
      </c>
      <c r="D49" s="14" t="str">
        <f>IF(B49=0," ",VLOOKUP($B49,[1]Спортсмены!$B$1:$H$65536,3,FALSE))</f>
        <v>15.08.2000</v>
      </c>
      <c r="E49" s="15" t="str">
        <f>IF(B49=0," ",IF(VLOOKUP($B49,[1]Спортсмены!$B$1:$H$65536,4,FALSE)=0," ",VLOOKUP($B49,[1]Спортсмены!$B$1:$H$65536,4,FALSE)))</f>
        <v>2р</v>
      </c>
      <c r="F49" s="13" t="str">
        <f>IF(B49=0," ",VLOOKUP($B49,[1]Спортсмены!$B$1:$H$65536,5,FALSE))</f>
        <v>Тульская область</v>
      </c>
      <c r="G49" s="13" t="str">
        <f>IF(B49=0," ",VLOOKUP($B49,[1]Спортсмены!$B$1:$H$65536,6,FALSE))</f>
        <v>Тула, ТулГУ</v>
      </c>
      <c r="H49" s="25"/>
      <c r="I49" s="25">
        <v>6.3958333333333326E-4</v>
      </c>
      <c r="J49" s="15" t="str">
        <f>IF(I49=0," ",IF(I49&lt;=[1]Разряды!$D$6,[1]Разряды!$D$3,IF(I49&lt;=[1]Разряды!$E$6,[1]Разряды!$E$3,IF(I49&lt;=[1]Разряды!$F$6,[1]Разряды!$F$3,IF(I49&lt;=[1]Разряды!$G$6,[1]Разряды!$G$3,IF(I49&lt;=[1]Разряды!$H$6,[1]Разряды!$H$3,IF(I49&lt;=[1]Разряды!$I$6,[1]Разряды!$I$3,IF(I49&lt;=[1]Разряды!$J$6,[1]Разряды!$J$3,"б/р"))))))))</f>
        <v>2р</v>
      </c>
      <c r="K49" s="26">
        <v>1</v>
      </c>
      <c r="L49" s="13" t="str">
        <f>IF(B49=0," ",VLOOKUP($B49,[1]Спортсмены!$B$1:$H$65536,7,FALSE))</f>
        <v>Анисимов В.Н.</v>
      </c>
    </row>
    <row r="50" spans="1:12" x14ac:dyDescent="0.3">
      <c r="A50" s="45">
        <v>40</v>
      </c>
      <c r="B50" s="45">
        <v>129</v>
      </c>
      <c r="C50" s="13" t="str">
        <f>IF(B50=0," ",VLOOKUP(B50,[1]Спортсмены!B$1:H$65536,2,FALSE))</f>
        <v>Филиппов Виктор</v>
      </c>
      <c r="D50" s="14" t="str">
        <f>IF(B50=0," ",VLOOKUP($B50,[1]Спортсмены!$B$1:$H$65536,3,FALSE))</f>
        <v>01.01.2001</v>
      </c>
      <c r="E50" s="15" t="str">
        <f>IF(B50=0," ",IF(VLOOKUP($B50,[1]Спортсмены!$B$1:$H$65536,4,FALSE)=0," ",VLOOKUP($B50,[1]Спортсмены!$B$1:$H$65536,4,FALSE)))</f>
        <v>1р</v>
      </c>
      <c r="F50" s="13" t="str">
        <f>IF(B50=0," ",VLOOKUP($B50,[1]Спортсмены!$B$1:$H$65536,5,FALSE))</f>
        <v>Республика Чувашии</v>
      </c>
      <c r="G50" s="13" t="str">
        <f>IF(B50=0," ",VLOOKUP($B50,[1]Спортсмены!$B$1:$H$65536,6,FALSE))</f>
        <v>Чебоксары, ЧГПУ им. И.Я. Яковлева</v>
      </c>
      <c r="H50" s="25"/>
      <c r="I50" s="25">
        <v>6.4733796296296295E-4</v>
      </c>
      <c r="J50" s="15" t="str">
        <f>IF(I50=0," ",IF(I50&lt;=[1]Разряды!$D$6,[1]Разряды!$D$3,IF(I50&lt;=[1]Разряды!$E$6,[1]Разряды!$E$3,IF(I50&lt;=[1]Разряды!$F$6,[1]Разряды!$F$3,IF(I50&lt;=[1]Разряды!$G$6,[1]Разряды!$G$3,IF(I50&lt;=[1]Разряды!$H$6,[1]Разряды!$H$3,IF(I50&lt;=[1]Разряды!$I$6,[1]Разряды!$I$3,IF(I50&lt;=[1]Разряды!$J$6,[1]Разряды!$J$3,"б/р"))))))))</f>
        <v>2р</v>
      </c>
      <c r="K50" s="26">
        <v>1</v>
      </c>
      <c r="L50" s="13" t="str">
        <f>IF(B50=0," ",VLOOKUP($B50,[1]Спортсмены!$B$1:$H$65536,7,FALSE))</f>
        <v>Анисимов Н.И.</v>
      </c>
    </row>
    <row r="51" spans="1:12" x14ac:dyDescent="0.3">
      <c r="A51" s="45">
        <v>41</v>
      </c>
      <c r="B51" s="45">
        <v>166</v>
      </c>
      <c r="C51" s="13" t="str">
        <f>IF(B51=0," ",VLOOKUP(B51,[1]Спортсмены!B$1:H$65536,2,FALSE))</f>
        <v>Назарчук Андрей</v>
      </c>
      <c r="D51" s="14" t="str">
        <f>IF(B51=0," ",VLOOKUP($B51,[1]Спортсмены!$B$1:$H$65536,3,FALSE))</f>
        <v>21.12.1997</v>
      </c>
      <c r="E51" s="15" t="str">
        <f>IF(B51=0," ",IF(VLOOKUP($B51,[1]Спортсмены!$B$1:$H$65536,4,FALSE)=0," ",VLOOKUP($B51,[1]Спортсмены!$B$1:$H$65536,4,FALSE)))</f>
        <v>1р</v>
      </c>
      <c r="F51" s="13" t="str">
        <f>IF(B51=0," ",VLOOKUP($B51,[1]Спортсмены!$B$1:$H$65536,5,FALSE))</f>
        <v>Калининградская область</v>
      </c>
      <c r="G51" s="13" t="str">
        <f>IF(B51=0," ",VLOOKUP($B51,[1]Спортсмены!$B$1:$H$65536,6,FALSE))</f>
        <v>Калининград, КГТУ-БГАРФ</v>
      </c>
      <c r="H51" s="25"/>
      <c r="I51" s="25">
        <v>6.5150462962962959E-4</v>
      </c>
      <c r="J51" s="15" t="str">
        <f>IF(I51=0," ",IF(I51&lt;=[1]Разряды!$D$6,[1]Разряды!$D$3,IF(I51&lt;=[1]Разряды!$E$6,[1]Разряды!$E$3,IF(I51&lt;=[1]Разряды!$F$6,[1]Разряды!$F$3,IF(I51&lt;=[1]Разряды!$G$6,[1]Разряды!$G$3,IF(I51&lt;=[1]Разряды!$H$6,[1]Разряды!$H$3,IF(I51&lt;=[1]Разряды!$I$6,[1]Разряды!$I$3,IF(I51&lt;=[1]Разряды!$J$6,[1]Разряды!$J$3,"б/р"))))))))</f>
        <v>3р</v>
      </c>
      <c r="K51" s="26">
        <v>0</v>
      </c>
      <c r="L51" s="13">
        <f>IF(B51=0," ",VLOOKUP($B51,[1]Спортсмены!$B$1:$H$65536,7,FALSE))</f>
        <v>0</v>
      </c>
    </row>
    <row r="52" spans="1:12" x14ac:dyDescent="0.3">
      <c r="A52" s="45">
        <v>42</v>
      </c>
      <c r="B52" s="45">
        <v>195</v>
      </c>
      <c r="C52" s="13" t="str">
        <f>IF(B52=0," ",VLOOKUP(B52,[1]Спортсмены!B$1:H$65536,2,FALSE))</f>
        <v>Гурин Дмитрий</v>
      </c>
      <c r="D52" s="14" t="str">
        <f>IF(B52=0," ",VLOOKUP($B52,[1]Спортсмены!$B$1:$H$65536,3,FALSE))</f>
        <v>14.09.1997</v>
      </c>
      <c r="E52" s="15" t="str">
        <f>IF(B52=0," ",IF(VLOOKUP($B52,[1]Спортсмены!$B$1:$H$65536,4,FALSE)=0," ",VLOOKUP($B52,[1]Спортсмены!$B$1:$H$65536,4,FALSE)))</f>
        <v>2р</v>
      </c>
      <c r="F52" s="13" t="str">
        <f>IF(B52=0," ",VLOOKUP($B52,[1]Спортсмены!$B$1:$H$65536,5,FALSE))</f>
        <v>Ярославская область</v>
      </c>
      <c r="G52" s="13" t="str">
        <f>IF(B52=0," ",VLOOKUP($B52,[1]Спортсмены!$B$1:$H$65536,6,FALSE))</f>
        <v>Ярославль, ЯрГУ им. П.Г. Демидова</v>
      </c>
      <c r="H52" s="25"/>
      <c r="I52" s="25">
        <v>6.5532407407407412E-4</v>
      </c>
      <c r="J52" s="15" t="str">
        <f>IF(I52=0," ",IF(I52&lt;=[1]Разряды!$D$6,[1]Разряды!$D$3,IF(I52&lt;=[1]Разряды!$E$6,[1]Разряды!$E$3,IF(I52&lt;=[1]Разряды!$F$6,[1]Разряды!$F$3,IF(I52&lt;=[1]Разряды!$G$6,[1]Разряды!$G$3,IF(I52&lt;=[1]Разряды!$H$6,[1]Разряды!$H$3,IF(I52&lt;=[1]Разряды!$I$6,[1]Разряды!$I$3,IF(I52&lt;=[1]Разряды!$J$6,[1]Разряды!$J$3,"б/р"))))))))</f>
        <v>3р</v>
      </c>
      <c r="K52" s="26">
        <v>0</v>
      </c>
      <c r="L52" s="13" t="str">
        <f>IF(B52=0," ",VLOOKUP($B52,[1]Спортсмены!$B$1:$H$65536,7,FALSE))</f>
        <v>Станкевич В.А.</v>
      </c>
    </row>
    <row r="53" spans="1:12" x14ac:dyDescent="0.3">
      <c r="A53" s="45">
        <v>43</v>
      </c>
      <c r="B53" s="20">
        <v>165</v>
      </c>
      <c r="C53" s="13" t="str">
        <f>IF(B53=0," ",VLOOKUP(B53,[1]Спортсмены!B$1:H$65536,2,FALSE))</f>
        <v>Игнатов Дмитрий</v>
      </c>
      <c r="D53" s="14" t="str">
        <f>IF(B53=0," ",VLOOKUP($B53,[1]Спортсмены!$B$1:$H$65536,3,FALSE))</f>
        <v>09.09.1998</v>
      </c>
      <c r="E53" s="15" t="str">
        <f>IF(B53=0," ",IF(VLOOKUP($B53,[1]Спортсмены!$B$1:$H$65536,4,FALSE)=0," ",VLOOKUP($B53,[1]Спортсмены!$B$1:$H$65536,4,FALSE)))</f>
        <v>1р</v>
      </c>
      <c r="F53" s="13" t="str">
        <f>IF(B53=0," ",VLOOKUP($B53,[1]Спортсмены!$B$1:$H$65536,5,FALSE))</f>
        <v>Калининградская область</v>
      </c>
      <c r="G53" s="13" t="str">
        <f>IF(B53=0," ",VLOOKUP($B53,[1]Спортсмены!$B$1:$H$65536,6,FALSE))</f>
        <v>Калининград, КГТУ-БГАРФ</v>
      </c>
      <c r="H53" s="17"/>
      <c r="I53" s="17">
        <v>6.7002314814814821E-4</v>
      </c>
      <c r="J53" s="15" t="str">
        <f>IF(I53=0," ",IF(I53&lt;=[1]Разряды!$D$6,[1]Разряды!$D$3,IF(I53&lt;=[1]Разряды!$E$6,[1]Разряды!$E$3,IF(I53&lt;=[1]Разряды!$F$6,[1]Разряды!$F$3,IF(I53&lt;=[1]Разряды!$G$6,[1]Разряды!$G$3,IF(I53&lt;=[1]Разряды!$H$6,[1]Разряды!$H$3,IF(I53&lt;=[1]Разряды!$I$6,[1]Разряды!$I$3,IF(I53&lt;=[1]Разряды!$J$6,[1]Разряды!$J$3,"б/р"))))))))</f>
        <v>3р</v>
      </c>
      <c r="K53" s="26">
        <v>0</v>
      </c>
      <c r="L53" s="13">
        <f>IF(B53=0," ",VLOOKUP($B53,[1]Спортсмены!$B$1:$H$65536,7,FALSE))</f>
        <v>0</v>
      </c>
    </row>
    <row r="54" spans="1:12" x14ac:dyDescent="0.3">
      <c r="A54" s="82"/>
      <c r="B54" s="82">
        <v>135</v>
      </c>
      <c r="C54" s="13" t="str">
        <f>IF(B54=0," ",VLOOKUP(B54,[1]Спортсмены!B$1:H$65536,2,FALSE))</f>
        <v>Елохин Егор</v>
      </c>
      <c r="D54" s="14" t="str">
        <f>IF(B54=0," ",VLOOKUP($B54,[1]Спортсмены!$B$1:$H$65536,3,FALSE))</f>
        <v>18.12.1999</v>
      </c>
      <c r="E54" s="15" t="str">
        <f>IF(B54=0," ",IF(VLOOKUP($B54,[1]Спортсмены!$B$1:$H$65536,4,FALSE)=0," ",VLOOKUP($B54,[1]Спортсмены!$B$1:$H$65536,4,FALSE)))</f>
        <v>КМС</v>
      </c>
      <c r="F54" s="13" t="str">
        <f>IF(B54=0," ",VLOOKUP($B54,[1]Спортсмены!$B$1:$H$65536,5,FALSE))</f>
        <v>Сахалинская область</v>
      </c>
      <c r="G54" s="13" t="str">
        <f>IF(B54=0," ",VLOOKUP($B54,[1]Спортсмены!$B$1:$H$65536,6,FALSE))</f>
        <v>СахГУ</v>
      </c>
      <c r="H54" s="25"/>
      <c r="I54" s="25" t="s">
        <v>91</v>
      </c>
      <c r="J54" s="15" t="str">
        <f>IF(I54=0," ",IF(I54&lt;=[1]Разряды!$D$6,[1]Разряды!$D$3,IF(I54&lt;=[1]Разряды!$E$6,[1]Разряды!$E$3,IF(I54&lt;=[1]Разряды!$F$6,[1]Разряды!$F$3,IF(I54&lt;=[1]Разряды!$G$6,[1]Разряды!$G$3,IF(I54&lt;=[1]Разряды!$H$6,[1]Разряды!$H$3,IF(I54&lt;=[1]Разряды!$I$6,[1]Разряды!$I$3,IF(I54&lt;=[1]Разряды!$J$6,[1]Разряды!$J$3,"б/р"))))))))</f>
        <v>б/р</v>
      </c>
      <c r="K54" s="26">
        <v>0</v>
      </c>
      <c r="L54" s="13" t="str">
        <f>IF(B54=0," ",VLOOKUP($B54,[1]Спортсмены!$B$1:$H$65536,7,FALSE))</f>
        <v>Долгов С.А., Елохина Е.В.</v>
      </c>
    </row>
    <row r="55" spans="1:12" x14ac:dyDescent="0.3">
      <c r="A55" s="15" t="s">
        <v>24</v>
      </c>
      <c r="B55" s="45">
        <v>114</v>
      </c>
      <c r="C55" s="13" t="str">
        <f>IF(B55=0," ",VLOOKUP(B55,[1]Спортсмены!B$1:H$65536,2,FALSE))</f>
        <v>Светлов Даниил</v>
      </c>
      <c r="D55" s="14" t="str">
        <f>IF(B55=0," ",VLOOKUP($B55,[1]Спортсмены!$B$1:$H$65536,3,FALSE))</f>
        <v>19.11.1999</v>
      </c>
      <c r="E55" s="15" t="str">
        <f>IF(B55=0," ",IF(VLOOKUP($B55,[1]Спортсмены!$B$1:$H$65536,4,FALSE)=0," ",VLOOKUP($B55,[1]Спортсмены!$B$1:$H$65536,4,FALSE)))</f>
        <v>КМС</v>
      </c>
      <c r="F55" s="13" t="str">
        <f>IF(B55=0," ",VLOOKUP($B55,[1]Спортсмены!$B$1:$H$65536,5,FALSE))</f>
        <v>Ярославская область</v>
      </c>
      <c r="G55" s="13" t="str">
        <f>IF(B55=0," ",VLOOKUP($B55,[1]Спортсмены!$B$1:$H$65536,6,FALSE))</f>
        <v>Рыбинск, МАУ СШОР № 2</v>
      </c>
      <c r="H55" s="25"/>
      <c r="I55" s="25">
        <v>5.7349537037037037E-4</v>
      </c>
      <c r="J55" s="15" t="str">
        <f>IF(I55=0," ",IF(I55&lt;=[1]Разряды!$D$6,[1]Разряды!$D$3,IF(I55&lt;=[1]Разряды!$E$6,[1]Разряды!$E$3,IF(I55&lt;=[1]Разряды!$F$6,[1]Разряды!$F$3,IF(I55&lt;=[1]Разряды!$G$6,[1]Разряды!$G$3,IF(I55&lt;=[1]Разряды!$H$6,[1]Разряды!$H$3,IF(I55&lt;=[1]Разряды!$I$6,[1]Разряды!$I$3,IF(I55&lt;=[1]Разряды!$J$6,[1]Разряды!$J$3,"б/р"))))))))</f>
        <v>кмс</v>
      </c>
      <c r="K55" s="15"/>
      <c r="L55" s="13" t="str">
        <f>IF(B55=0," ",VLOOKUP($B55,[1]Спортсмены!$B$1:$H$65536,7,FALSE))</f>
        <v>Зверев В.Н.</v>
      </c>
    </row>
    <row r="56" spans="1:12" ht="15" thickBot="1" x14ac:dyDescent="0.35">
      <c r="A56" s="86"/>
      <c r="B56" s="86"/>
      <c r="C56" s="86"/>
      <c r="D56" s="86"/>
      <c r="E56" s="86"/>
      <c r="F56" s="86"/>
      <c r="G56" s="86"/>
      <c r="H56" s="86"/>
      <c r="I56" s="86"/>
      <c r="J56" s="86"/>
      <c r="K56" s="86"/>
      <c r="L56" s="86"/>
    </row>
    <row r="57" spans="1:12" ht="15" thickTop="1" x14ac:dyDescent="0.3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</row>
    <row r="58" spans="1:12" x14ac:dyDescent="0.3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</row>
    <row r="59" spans="1:12" ht="15.6" x14ac:dyDescent="0.3">
      <c r="B59" s="56" t="s">
        <v>93</v>
      </c>
      <c r="D59" s="188"/>
      <c r="E59" s="188"/>
      <c r="G59" s="56" t="s">
        <v>94</v>
      </c>
    </row>
    <row r="60" spans="1:12" ht="15.6" x14ac:dyDescent="0.3">
      <c r="B60" s="56"/>
      <c r="D60" s="188"/>
      <c r="E60" s="188"/>
      <c r="G60" s="56"/>
    </row>
    <row r="61" spans="1:12" ht="15.6" x14ac:dyDescent="0.3">
      <c r="D61" s="188"/>
      <c r="E61" s="188"/>
      <c r="G61" s="189"/>
    </row>
    <row r="62" spans="1:12" ht="15.6" x14ac:dyDescent="0.3">
      <c r="B62" s="56" t="s">
        <v>95</v>
      </c>
      <c r="D62" s="188"/>
      <c r="E62" s="188"/>
      <c r="G62" s="56" t="s">
        <v>96</v>
      </c>
    </row>
    <row r="63" spans="1:12" x14ac:dyDescent="0.3">
      <c r="A63" s="161"/>
      <c r="B63" s="161"/>
      <c r="C63" s="161"/>
      <c r="D63" s="161"/>
      <c r="E63" s="161"/>
      <c r="F63" s="161"/>
      <c r="G63" s="161"/>
      <c r="H63" s="161"/>
      <c r="I63" s="161"/>
      <c r="J63" s="161"/>
      <c r="K63" s="161"/>
      <c r="L63" s="161"/>
    </row>
    <row r="64" spans="1:12" x14ac:dyDescent="0.3">
      <c r="A64" s="56"/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56"/>
    </row>
  </sheetData>
  <mergeCells count="17">
    <mergeCell ref="K4:L4"/>
    <mergeCell ref="A1:L1"/>
    <mergeCell ref="A2:L2"/>
    <mergeCell ref="F5:G5"/>
    <mergeCell ref="H6:L6"/>
    <mergeCell ref="A9:A10"/>
    <mergeCell ref="B9:B10"/>
    <mergeCell ref="C9:C10"/>
    <mergeCell ref="D9:D10"/>
    <mergeCell ref="E9:E10"/>
    <mergeCell ref="L9:L10"/>
    <mergeCell ref="H10:I10"/>
    <mergeCell ref="F9:F10"/>
    <mergeCell ref="G9:G10"/>
    <mergeCell ref="H9:I9"/>
    <mergeCell ref="J9:J10"/>
    <mergeCell ref="K9:K10"/>
  </mergeCells>
  <pageMargins left="0.7" right="0.7" top="0.75" bottom="0.75" header="0.3" footer="0.3"/>
  <pageSetup paperSize="9" orientation="portrait" horizontalDpi="180" verticalDpi="18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0"/>
  <sheetViews>
    <sheetView topLeftCell="A10" workbookViewId="0">
      <selection sqref="A1:L50"/>
    </sheetView>
  </sheetViews>
  <sheetFormatPr defaultRowHeight="14.4" x14ac:dyDescent="0.3"/>
  <cols>
    <col min="1" max="1" width="4.88671875" customWidth="1"/>
    <col min="2" max="2" width="7.44140625" customWidth="1"/>
    <col min="3" max="3" width="22.33203125" customWidth="1"/>
    <col min="4" max="4" width="11" customWidth="1"/>
    <col min="5" max="5" width="6.5546875" customWidth="1"/>
    <col min="6" max="6" width="29.109375" customWidth="1"/>
    <col min="7" max="7" width="37.44140625" customWidth="1"/>
    <col min="8" max="8" width="2.33203125" style="9" customWidth="1"/>
    <col min="9" max="9" width="7.44140625" style="9" customWidth="1"/>
    <col min="10" max="10" width="6.109375" customWidth="1"/>
    <col min="11" max="11" width="5.88671875" customWidth="1"/>
    <col min="12" max="12" width="27.109375" customWidth="1"/>
  </cols>
  <sheetData>
    <row r="1" spans="1:12" ht="20.399999999999999" x14ac:dyDescent="0.35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258"/>
    </row>
    <row r="2" spans="1:12" ht="20.399999999999999" x14ac:dyDescent="0.35">
      <c r="A2" s="259" t="s">
        <v>1</v>
      </c>
      <c r="B2" s="259"/>
      <c r="C2" s="259"/>
      <c r="D2" s="259"/>
      <c r="E2" s="259"/>
      <c r="F2" s="259"/>
      <c r="G2" s="259"/>
      <c r="H2" s="259"/>
      <c r="I2" s="259"/>
      <c r="J2" s="259"/>
      <c r="K2" s="259"/>
      <c r="L2" s="259"/>
    </row>
    <row r="3" spans="1:12" ht="20.399999999999999" x14ac:dyDescent="0.35">
      <c r="A3" s="172"/>
      <c r="B3" s="172"/>
      <c r="C3" s="172"/>
      <c r="D3" s="172"/>
      <c r="E3" s="172"/>
      <c r="F3" s="172"/>
      <c r="G3" s="172"/>
      <c r="H3" s="172"/>
      <c r="I3" s="172"/>
      <c r="J3" s="172"/>
      <c r="K3" s="172"/>
      <c r="L3" s="1" t="s">
        <v>79</v>
      </c>
    </row>
    <row r="4" spans="1:12" ht="17.399999999999999" x14ac:dyDescent="0.3">
      <c r="A4" s="173"/>
      <c r="B4" s="2"/>
      <c r="C4" s="2"/>
      <c r="D4" s="3"/>
      <c r="F4" s="174"/>
      <c r="G4" s="174"/>
      <c r="H4" s="174"/>
      <c r="I4" s="174"/>
      <c r="J4" s="174"/>
      <c r="K4" s="260" t="s">
        <v>80</v>
      </c>
      <c r="L4" s="260"/>
    </row>
    <row r="5" spans="1:12" ht="15.6" x14ac:dyDescent="0.3">
      <c r="A5" s="173"/>
      <c r="B5" s="2"/>
      <c r="C5" s="2"/>
      <c r="D5" s="3"/>
      <c r="F5" s="261"/>
      <c r="G5" s="261"/>
      <c r="H5" s="4"/>
      <c r="I5" s="4"/>
      <c r="L5" s="5" t="s">
        <v>81</v>
      </c>
    </row>
    <row r="6" spans="1:12" ht="20.399999999999999" x14ac:dyDescent="0.35">
      <c r="A6" s="175"/>
      <c r="D6" s="6" t="s">
        <v>100</v>
      </c>
      <c r="E6" s="54">
        <v>0.54166666666666663</v>
      </c>
      <c r="F6" s="59" t="s">
        <v>22</v>
      </c>
      <c r="G6" s="175"/>
      <c r="H6" s="259" t="s">
        <v>3</v>
      </c>
      <c r="I6" s="259"/>
      <c r="J6" s="259"/>
      <c r="K6" s="259"/>
      <c r="L6" s="259"/>
    </row>
    <row r="7" spans="1:12" ht="15.6" x14ac:dyDescent="0.3">
      <c r="A7" s="173"/>
      <c r="B7" s="178"/>
      <c r="C7" s="179" t="s">
        <v>5</v>
      </c>
      <c r="D7" s="180" t="s">
        <v>25</v>
      </c>
      <c r="E7" s="181"/>
      <c r="F7" s="173"/>
      <c r="G7" s="173"/>
      <c r="H7" s="10"/>
      <c r="I7" s="10"/>
      <c r="J7" s="9"/>
    </row>
    <row r="8" spans="1:12" ht="15" customHeight="1" x14ac:dyDescent="0.3">
      <c r="A8" s="262" t="s">
        <v>6</v>
      </c>
      <c r="B8" s="262" t="s">
        <v>7</v>
      </c>
      <c r="C8" s="262" t="s">
        <v>8</v>
      </c>
      <c r="D8" s="264" t="s">
        <v>9</v>
      </c>
      <c r="E8" s="264" t="s">
        <v>10</v>
      </c>
      <c r="F8" s="264" t="s">
        <v>11</v>
      </c>
      <c r="G8" s="264" t="s">
        <v>12</v>
      </c>
      <c r="H8" s="265" t="s">
        <v>13</v>
      </c>
      <c r="I8" s="266"/>
      <c r="J8" s="262" t="s">
        <v>14</v>
      </c>
      <c r="K8" s="264" t="s">
        <v>15</v>
      </c>
      <c r="L8" s="256" t="s">
        <v>16</v>
      </c>
    </row>
    <row r="9" spans="1:12" ht="15" customHeight="1" x14ac:dyDescent="0.3">
      <c r="A9" s="263"/>
      <c r="B9" s="263"/>
      <c r="C9" s="263"/>
      <c r="D9" s="263"/>
      <c r="E9" s="263"/>
      <c r="F9" s="263"/>
      <c r="G9" s="263"/>
      <c r="H9" s="267" t="s">
        <v>98</v>
      </c>
      <c r="I9" s="268"/>
      <c r="J9" s="263"/>
      <c r="K9" s="263"/>
      <c r="L9" s="257"/>
    </row>
    <row r="10" spans="1:12" ht="15" x14ac:dyDescent="0.25">
      <c r="A10" s="12">
        <v>1</v>
      </c>
      <c r="B10" s="45">
        <v>319</v>
      </c>
      <c r="C10" s="13" t="str">
        <f>IF(B10=0," ",VLOOKUP(B10,[1]Спортсмены!B$1:H$65536,2,FALSE))</f>
        <v>Холмогоров Константин</v>
      </c>
      <c r="D10" s="14" t="str">
        <f>IF(B10=0," ",VLOOKUP($B10,[1]Спортсмены!$B$1:$H$65536,3,FALSE))</f>
        <v>07.02.1996</v>
      </c>
      <c r="E10" s="15" t="str">
        <f>IF(B10=0," ",IF(VLOOKUP($B10,[1]Спортсмены!$B$1:$H$65536,4,FALSE)=0," ",VLOOKUP($B10,[1]Спортсмены!$B$1:$H$65536,4,FALSE)))</f>
        <v>МСМК</v>
      </c>
      <c r="F10" s="13" t="str">
        <f>IF(B10=0," ",VLOOKUP($B10,[1]Спортсмены!$B$1:$H$65536,5,FALSE))</f>
        <v>Челябинская область</v>
      </c>
      <c r="G10" s="13" t="str">
        <f>IF(B10=0," ",VLOOKUP($B10,[1]Спортсмены!$B$1:$H$65536,6,FALSE))</f>
        <v>Челябинск, УралГУФК</v>
      </c>
      <c r="H10" s="17"/>
      <c r="I10" s="68">
        <v>1.2780092592592593E-3</v>
      </c>
      <c r="J10" s="19" t="str">
        <f>IF(I10=0," ",IF(I10&lt;=[1]Разряды!$D$7,[1]Разряды!$D$3,IF(I10&lt;=[1]Разряды!$E$7,[1]Разряды!$E$3,IF(I10&lt;=[1]Разряды!$F$7,[1]Разряды!$F$3,IF(I10&lt;=[1]Разряды!$G$7,[1]Разряды!$G$3,IF(I10&lt;=[1]Разряды!$H$7,[1]Разряды!$H$3,IF(I10&lt;=[1]Разряды!$I$7,[1]Разряды!$I$3,IF(I10&lt;=[1]Разряды!$J$7,[1]Разряды!$J$3,"б/р"))))))))</f>
        <v>кмс</v>
      </c>
      <c r="K10" s="19" t="s">
        <v>101</v>
      </c>
      <c r="L10" s="13" t="str">
        <f>IF(B10=0," ",VLOOKUP($B10,[1]Спортсмены!$B$1:$H$65536,7,FALSE))</f>
        <v xml:space="preserve">Суворов Г.Н. </v>
      </c>
    </row>
    <row r="11" spans="1:12" ht="15" x14ac:dyDescent="0.25">
      <c r="A11" s="12">
        <v>2</v>
      </c>
      <c r="B11" s="45">
        <v>213</v>
      </c>
      <c r="C11" s="13" t="str">
        <f>IF(B11=0," ",VLOOKUP(B11,[1]Спортсмены!B$1:H$65536,2,FALSE))</f>
        <v>Горин Николай</v>
      </c>
      <c r="D11" s="14" t="str">
        <f>IF(B11=0," ",VLOOKUP($B11,[1]Спортсмены!$B$1:$H$65536,3,FALSE))</f>
        <v>03.01.1995</v>
      </c>
      <c r="E11" s="15" t="str">
        <f>IF(B11=0," ",IF(VLOOKUP($B11,[1]Спортсмены!$B$1:$H$65536,4,FALSE)=0," ",VLOOKUP($B11,[1]Спортсмены!$B$1:$H$65536,4,FALSE)))</f>
        <v>МС</v>
      </c>
      <c r="F11" s="13" t="str">
        <f>IF(B11=0," ",VLOOKUP($B11,[1]Спортсмены!$B$1:$H$65536,5,FALSE))</f>
        <v>Республика Мордовия</v>
      </c>
      <c r="G11" s="123" t="str">
        <f>IF(B11=0," ",VLOOKUP($B11,[1]Спортсмены!$B$1:$H$65536,6,FALSE))</f>
        <v>Саранск, ФГБОУ ВО "НИМГУ им. Н.П. Огарева"</v>
      </c>
      <c r="H11" s="17"/>
      <c r="I11" s="68">
        <v>1.3049768518518517E-3</v>
      </c>
      <c r="J11" s="19" t="str">
        <f>IF(I11=0," ",IF(I11&lt;=[1]Разряды!$D$7,[1]Разряды!$D$3,IF(I11&lt;=[1]Разряды!$E$7,[1]Разряды!$E$3,IF(I11&lt;=[1]Разряды!$F$7,[1]Разряды!$F$3,IF(I11&lt;=[1]Разряды!$G$7,[1]Разряды!$G$3,IF(I11&lt;=[1]Разряды!$H$7,[1]Разряды!$H$3,IF(I11&lt;=[1]Разряды!$I$7,[1]Разряды!$I$3,IF(I11&lt;=[1]Разряды!$J$7,[1]Разряды!$J$3,"б/р"))))))))</f>
        <v>кмс</v>
      </c>
      <c r="K11" s="47" t="s">
        <v>86</v>
      </c>
      <c r="L11" s="16" t="str">
        <f>IF(B11=0," ",VLOOKUP($B11,[1]Спортсмены!$B$1:$H$65536,7,FALSE))</f>
        <v>Телятников М.М., Аранов С.М.</v>
      </c>
    </row>
    <row r="12" spans="1:12" ht="15" x14ac:dyDescent="0.25">
      <c r="A12" s="12">
        <v>3</v>
      </c>
      <c r="B12" s="45">
        <v>241</v>
      </c>
      <c r="C12" s="13" t="str">
        <f>IF(B12=0," ",VLOOKUP(B12,[1]Спортсмены!B$1:H$65536,2,FALSE))</f>
        <v>Чернышов Дмитрий</v>
      </c>
      <c r="D12" s="14" t="str">
        <f>IF(B12=0," ",VLOOKUP($B12,[1]Спортсмены!$B$1:$H$65536,3,FALSE))</f>
        <v>18.10.2000</v>
      </c>
      <c r="E12" s="15" t="str">
        <f>IF(B12=0," ",IF(VLOOKUP($B12,[1]Спортсмены!$B$1:$H$65536,4,FALSE)=0," ",VLOOKUP($B12,[1]Спортсмены!$B$1:$H$65536,4,FALSE)))</f>
        <v>КМС</v>
      </c>
      <c r="F12" s="13" t="str">
        <f>IF(B12=0," ",VLOOKUP($B12,[1]Спортсмены!$B$1:$H$65536,5,FALSE))</f>
        <v>Удмуртская Республика</v>
      </c>
      <c r="G12" s="13" t="str">
        <f>IF(B12=0," ",VLOOKUP($B12,[1]Спортсмены!$B$1:$H$65536,6,FALSE))</f>
        <v>Ижевск, УдГУ</v>
      </c>
      <c r="H12" s="17"/>
      <c r="I12" s="68">
        <v>1.3510416666666668E-3</v>
      </c>
      <c r="J12" s="19" t="str">
        <f>IF(I12=0," ",IF(I12&lt;=[1]Разряды!$D$7,[1]Разряды!$D$3,IF(I12&lt;=[1]Разряды!$E$7,[1]Разряды!$E$3,IF(I12&lt;=[1]Разряды!$F$7,[1]Разряды!$F$3,IF(I12&lt;=[1]Разряды!$G$7,[1]Разряды!$G$3,IF(I12&lt;=[1]Разряды!$H$7,[1]Разряды!$H$3,IF(I12&lt;=[1]Разряды!$I$7,[1]Разряды!$I$3,IF(I12&lt;=[1]Разряды!$J$7,[1]Разряды!$J$3,"б/р"))))))))</f>
        <v>1р</v>
      </c>
      <c r="K12" s="47">
        <v>13</v>
      </c>
      <c r="L12" s="13" t="str">
        <f>IF(B12=0," ",VLOOKUP($B12,[1]Спортсмены!$B$1:$H$65536,7,FALSE))</f>
        <v>Данильчук Р.Н.</v>
      </c>
    </row>
    <row r="13" spans="1:12" ht="15" x14ac:dyDescent="0.25">
      <c r="A13" s="45">
        <v>4</v>
      </c>
      <c r="B13" s="45">
        <v>243</v>
      </c>
      <c r="C13" s="13" t="str">
        <f>IF(B13=0," ",VLOOKUP(B13,[1]Спортсмены!B$1:H$65536,2,FALSE))</f>
        <v>Ардашев Иван</v>
      </c>
      <c r="D13" s="14" t="str">
        <f>IF(B13=0," ",VLOOKUP($B13,[1]Спортсмены!$B$1:$H$65536,3,FALSE))</f>
        <v>31.01.1998</v>
      </c>
      <c r="E13" s="15" t="str">
        <f>IF(B13=0," ",IF(VLOOKUP($B13,[1]Спортсмены!$B$1:$H$65536,4,FALSE)=0," ",VLOOKUP($B13,[1]Спортсмены!$B$1:$H$65536,4,FALSE)))</f>
        <v>КМС</v>
      </c>
      <c r="F13" s="13" t="str">
        <f>IF(B13=0," ",VLOOKUP($B13,[1]Спортсмены!$B$1:$H$65536,5,FALSE))</f>
        <v>Удмуртская Республика</v>
      </c>
      <c r="G13" s="13" t="str">
        <f>IF(B13=0," ",VLOOKUP($B13,[1]Спортсмены!$B$1:$H$65536,6,FALSE))</f>
        <v>Ижевск, УдГУ</v>
      </c>
      <c r="H13" s="17"/>
      <c r="I13" s="68">
        <v>1.3598379629629629E-3</v>
      </c>
      <c r="J13" s="19" t="str">
        <f>IF(I13=0," ",IF(I13&lt;=[1]Разряды!$D$7,[1]Разряды!$D$3,IF(I13&lt;=[1]Разряды!$E$7,[1]Разряды!$E$3,IF(I13&lt;=[1]Разряды!$F$7,[1]Разряды!$F$3,IF(I13&lt;=[1]Разряды!$G$7,[1]Разряды!$G$3,IF(I13&lt;=[1]Разряды!$H$7,[1]Разряды!$H$3,IF(I13&lt;=[1]Разряды!$I$7,[1]Разряды!$I$3,IF(I13&lt;=[1]Разряды!$J$7,[1]Разряды!$J$3,"б/р"))))))))</f>
        <v>1р</v>
      </c>
      <c r="K13" s="47">
        <v>12</v>
      </c>
      <c r="L13" s="13" t="str">
        <f>IF(B13=0," ",VLOOKUP($B13,[1]Спортсмены!$B$1:$H$65536,7,FALSE))</f>
        <v>Алабужев А.Е.</v>
      </c>
    </row>
    <row r="14" spans="1:12" x14ac:dyDescent="0.3">
      <c r="A14" s="45">
        <v>5</v>
      </c>
      <c r="B14" s="45">
        <v>303</v>
      </c>
      <c r="C14" s="13" t="str">
        <f>IF(B14=0," ",VLOOKUP(B14,[1]Спортсмены!B$1:H$65536,2,FALSE))</f>
        <v>Веревкин Данил</v>
      </c>
      <c r="D14" s="14" t="str">
        <f>IF(B14=0," ",VLOOKUP($B14,[1]Спортсмены!$B$1:$H$65536,3,FALSE))</f>
        <v>06.03.2000</v>
      </c>
      <c r="E14" s="15" t="str">
        <f>IF(B14=0," ",IF(VLOOKUP($B14,[1]Спортсмены!$B$1:$H$65536,4,FALSE)=0," ",VLOOKUP($B14,[1]Спортсмены!$B$1:$H$65536,4,FALSE)))</f>
        <v>КМС</v>
      </c>
      <c r="F14" s="13" t="str">
        <f>IF(B14=0," ",VLOOKUP($B14,[1]Спортсмены!$B$1:$H$65536,5,FALSE))</f>
        <v>Пермский край</v>
      </c>
      <c r="G14" s="13" t="str">
        <f>IF(B14=0," ",VLOOKUP($B14,[1]Спортсмены!$B$1:$H$65536,6,FALSE))</f>
        <v>Пермь, ПГФА</v>
      </c>
      <c r="H14" s="17"/>
      <c r="I14" s="48">
        <v>1.3715277777777779E-3</v>
      </c>
      <c r="J14" s="19" t="str">
        <f>IF(I14=0," ",IF(I14&lt;=[1]Разряды!$D$7,[1]Разряды!$D$3,IF(I14&lt;=[1]Разряды!$E$7,[1]Разряды!$E$3,IF(I14&lt;=[1]Разряды!$F$7,[1]Разряды!$F$3,IF(I14&lt;=[1]Разряды!$G$7,[1]Разряды!$G$3,IF(I14&lt;=[1]Разряды!$H$7,[1]Разряды!$H$3,IF(I14&lt;=[1]Разряды!$I$7,[1]Разряды!$I$3,IF(I14&lt;=[1]Разряды!$J$7,[1]Разряды!$J$3,"б/р"))))))))</f>
        <v>1р</v>
      </c>
      <c r="K14" s="47" t="s">
        <v>21</v>
      </c>
      <c r="L14" s="151" t="str">
        <f>IF(B14=0," ",VLOOKUP($B14,[1]Спортсмены!$B$1:$H$65536,7,FALSE))</f>
        <v>Окулов А.А., Суворов Н.В., Суворова Т.Н.</v>
      </c>
    </row>
    <row r="15" spans="1:12" ht="15" x14ac:dyDescent="0.25">
      <c r="A15" s="45">
        <v>6</v>
      </c>
      <c r="B15" s="45">
        <v>299</v>
      </c>
      <c r="C15" s="13" t="str">
        <f>IF(B15=0," ",VLOOKUP(B15,[1]Спортсмены!B$1:H$65536,2,FALSE))</f>
        <v>Болотов Сергей</v>
      </c>
      <c r="D15" s="14" t="str">
        <f>IF(B15=0," ",VLOOKUP($B15,[1]Спортсмены!$B$1:$H$65536,3,FALSE))</f>
        <v>09.04.1996</v>
      </c>
      <c r="E15" s="15" t="str">
        <f>IF(B15=0," ",IF(VLOOKUP($B15,[1]Спортсмены!$B$1:$H$65536,4,FALSE)=0," ",VLOOKUP($B15,[1]Спортсмены!$B$1:$H$65536,4,FALSE)))</f>
        <v>КМС</v>
      </c>
      <c r="F15" s="13" t="str">
        <f>IF(B15=0," ",VLOOKUP($B15,[1]Спортсмены!$B$1:$H$65536,5,FALSE))</f>
        <v>Владимирская область</v>
      </c>
      <c r="G15" s="16" t="str">
        <f>IF(B15=0," ",VLOOKUP($B15,[1]Спортсмены!$B$1:$H$65536,6,FALSE))</f>
        <v xml:space="preserve">Владимир, ВлГУ им. А.Г. и Н.Г Столетовых </v>
      </c>
      <c r="H15" s="17"/>
      <c r="I15" s="68">
        <v>1.3733796296296296E-3</v>
      </c>
      <c r="J15" s="19" t="str">
        <f>IF(I15=0," ",IF(I15&lt;=[1]Разряды!$D$7,[1]Разряды!$D$3,IF(I15&lt;=[1]Разряды!$E$7,[1]Разряды!$E$3,IF(I15&lt;=[1]Разряды!$F$7,[1]Разряды!$F$3,IF(I15&lt;=[1]Разряды!$G$7,[1]Разряды!$G$3,IF(I15&lt;=[1]Разряды!$H$7,[1]Разряды!$H$3,IF(I15&lt;=[1]Разряды!$I$7,[1]Разряды!$I$3,IF(I15&lt;=[1]Разряды!$J$7,[1]Разряды!$J$3,"б/р"))))))))</f>
        <v>1р</v>
      </c>
      <c r="K15" s="47">
        <v>11</v>
      </c>
      <c r="L15" s="13" t="str">
        <f>IF(B15=0," ",VLOOKUP($B15,[1]Спортсмены!$B$1:$H$65536,7,FALSE))</f>
        <v>Саков А.П., Герцен Е.А.</v>
      </c>
    </row>
    <row r="16" spans="1:12" ht="15" x14ac:dyDescent="0.25">
      <c r="A16" s="45">
        <v>7</v>
      </c>
      <c r="B16" s="45">
        <v>226</v>
      </c>
      <c r="C16" s="13" t="str">
        <f>IF(B16=0," ",VLOOKUP(B16,[1]Спортсмены!B$1:H$65536,2,FALSE))</f>
        <v>Индус Владимир</v>
      </c>
      <c r="D16" s="14" t="str">
        <f>IF(B16=0," ",VLOOKUP($B16,[1]Спортсмены!$B$1:$H$65536,3,FALSE))</f>
        <v>17.01.1999</v>
      </c>
      <c r="E16" s="15" t="str">
        <f>IF(B16=0," ",IF(VLOOKUP($B16,[1]Спортсмены!$B$1:$H$65536,4,FALSE)=0," ",VLOOKUP($B16,[1]Спортсмены!$B$1:$H$65536,4,FALSE)))</f>
        <v>КМС</v>
      </c>
      <c r="F16" s="13" t="str">
        <f>IF(B16=0," ",VLOOKUP($B16,[1]Спортсмены!$B$1:$H$65536,5,FALSE))</f>
        <v>Тульская область</v>
      </c>
      <c r="G16" s="13" t="str">
        <f>IF(B16=0," ",VLOOKUP($B16,[1]Спортсмены!$B$1:$H$65536,6,FALSE))</f>
        <v>Тула, ТулГУ</v>
      </c>
      <c r="H16" s="17"/>
      <c r="I16" s="68">
        <v>1.3761574074074075E-3</v>
      </c>
      <c r="J16" s="19" t="str">
        <f>IF(I16=0," ",IF(I16&lt;=[1]Разряды!$D$7,[1]Разряды!$D$3,IF(I16&lt;=[1]Разряды!$E$7,[1]Разряды!$E$3,IF(I16&lt;=[1]Разряды!$F$7,[1]Разряды!$F$3,IF(I16&lt;=[1]Разряды!$G$7,[1]Разряды!$G$3,IF(I16&lt;=[1]Разряды!$H$7,[1]Разряды!$H$3,IF(I16&lt;=[1]Разряды!$I$7,[1]Разряды!$I$3,IF(I16&lt;=[1]Разряды!$J$7,[1]Разряды!$J$3,"б/р"))))))))</f>
        <v>1р</v>
      </c>
      <c r="K16" s="47">
        <v>10</v>
      </c>
      <c r="L16" s="13" t="str">
        <f>IF(B16=0," ",VLOOKUP($B16,[1]Спортсмены!$B$1:$H$65536,7,FALSE))</f>
        <v>Анисимов В.Н.</v>
      </c>
    </row>
    <row r="17" spans="1:12" ht="15" x14ac:dyDescent="0.25">
      <c r="A17" s="45">
        <v>8</v>
      </c>
      <c r="B17" s="45">
        <v>284</v>
      </c>
      <c r="C17" s="13" t="str">
        <f>IF(B17=0," ",VLOOKUP(B17,[1]Спортсмены!B$1:H$65536,2,FALSE))</f>
        <v>Лукша Владислав</v>
      </c>
      <c r="D17" s="14" t="str">
        <f>IF(B17=0," ",VLOOKUP($B17,[1]Спортсмены!$B$1:$H$65536,3,FALSE))</f>
        <v>14.01.1996</v>
      </c>
      <c r="E17" s="15" t="str">
        <f>IF(B17=0," ",IF(VLOOKUP($B17,[1]Спортсмены!$B$1:$H$65536,4,FALSE)=0," ",VLOOKUP($B17,[1]Спортсмены!$B$1:$H$65536,4,FALSE)))</f>
        <v>1р</v>
      </c>
      <c r="F17" s="13" t="str">
        <f>IF(B17=0," ",VLOOKUP($B17,[1]Спортсмены!$B$1:$H$65536,5,FALSE))</f>
        <v>Архангельская область</v>
      </c>
      <c r="G17" s="16" t="str">
        <f>IF(B17=0," ",VLOOKUP($B17,[1]Спортсмены!$B$1:$H$65536,6,FALSE))</f>
        <v xml:space="preserve">Архангельск, САФУ им. М.В. Ломоносова </v>
      </c>
      <c r="H17" s="17"/>
      <c r="I17" s="48">
        <v>1.3767361111111109E-3</v>
      </c>
      <c r="J17" s="19" t="str">
        <f>IF(I17=0," ",IF(I17&lt;=[1]Разряды!$D$7,[1]Разряды!$D$3,IF(I17&lt;=[1]Разряды!$E$7,[1]Разряды!$E$3,IF(I17&lt;=[1]Разряды!$F$7,[1]Разряды!$F$3,IF(I17&lt;=[1]Разряды!$G$7,[1]Разряды!$G$3,IF(I17&lt;=[1]Разряды!$H$7,[1]Разряды!$H$3,IF(I17&lt;=[1]Разряды!$I$7,[1]Разряды!$I$3,IF(I17&lt;=[1]Разряды!$J$7,[1]Разряды!$J$3,"б/р"))))))))</f>
        <v>1р</v>
      </c>
      <c r="K17" s="47">
        <v>9</v>
      </c>
      <c r="L17" s="13" t="str">
        <f>IF(B17=0," ",VLOOKUP($B17,[1]Спортсмены!$B$1:$H$65536,7,FALSE))</f>
        <v>Чернов А.В.</v>
      </c>
    </row>
    <row r="18" spans="1:12" ht="15" x14ac:dyDescent="0.25">
      <c r="A18" s="45">
        <v>9</v>
      </c>
      <c r="B18" s="45">
        <v>244</v>
      </c>
      <c r="C18" s="13" t="str">
        <f>IF(B18=0," ",VLOOKUP(B18,[1]Спортсмены!B$1:H$65536,2,FALSE))</f>
        <v>Фёдоров Артём</v>
      </c>
      <c r="D18" s="14" t="str">
        <f>IF(B18=0," ",VLOOKUP($B18,[1]Спортсмены!$B$1:$H$65536,3,FALSE))</f>
        <v>23.08.1999</v>
      </c>
      <c r="E18" s="15" t="str">
        <f>IF(B18=0," ",IF(VLOOKUP($B18,[1]Спортсмены!$B$1:$H$65536,4,FALSE)=0," ",VLOOKUP($B18,[1]Спортсмены!$B$1:$H$65536,4,FALSE)))</f>
        <v>КМС</v>
      </c>
      <c r="F18" s="13" t="str">
        <f>IF(B18=0," ",VLOOKUP($B18,[1]Спортсмены!$B$1:$H$65536,5,FALSE))</f>
        <v>Удмуртская Республика</v>
      </c>
      <c r="G18" s="13" t="str">
        <f>IF(B18=0," ",VLOOKUP($B18,[1]Спортсмены!$B$1:$H$65536,6,FALSE))</f>
        <v>Ижевск, УдГУ</v>
      </c>
      <c r="H18" s="17"/>
      <c r="I18" s="48">
        <v>1.3812499999999999E-3</v>
      </c>
      <c r="J18" s="19" t="str">
        <f>IF(I18=0," ",IF(I18&lt;=[1]Разряды!$D$7,[1]Разряды!$D$3,IF(I18&lt;=[1]Разряды!$E$7,[1]Разряды!$E$3,IF(I18&lt;=[1]Разряды!$F$7,[1]Разряды!$F$3,IF(I18&lt;=[1]Разряды!$G$7,[1]Разряды!$G$3,IF(I18&lt;=[1]Разряды!$H$7,[1]Разряды!$H$3,IF(I18&lt;=[1]Разряды!$I$7,[1]Разряды!$I$3,IF(I18&lt;=[1]Разряды!$J$7,[1]Разряды!$J$3,"б/р"))))))))</f>
        <v>1р</v>
      </c>
      <c r="K18" s="47">
        <v>8</v>
      </c>
      <c r="L18" s="13" t="str">
        <f>IF(B18=0," ",VLOOKUP($B18,[1]Спортсмены!$B$1:$H$65536,7,FALSE))</f>
        <v>Данильчук Р.Н.</v>
      </c>
    </row>
    <row r="19" spans="1:12" ht="15" x14ac:dyDescent="0.25">
      <c r="A19" s="45">
        <v>10</v>
      </c>
      <c r="B19" s="45">
        <v>336</v>
      </c>
      <c r="C19" s="13" t="str">
        <f>IF(B19=0," ",VLOOKUP(B19,[1]Спортсмены!B$1:H$65536,2,FALSE))</f>
        <v>Широбоков Никита</v>
      </c>
      <c r="D19" s="14" t="str">
        <f>IF(B19=0," ",VLOOKUP($B19,[1]Спортсмены!$B$1:$H$65536,3,FALSE))</f>
        <v>27.08.1998</v>
      </c>
      <c r="E19" s="15" t="str">
        <f>IF(B19=0," ",IF(VLOOKUP($B19,[1]Спортсмены!$B$1:$H$65536,4,FALSE)=0," ",VLOOKUP($B19,[1]Спортсмены!$B$1:$H$65536,4,FALSE)))</f>
        <v>КМС</v>
      </c>
      <c r="F19" s="13" t="str">
        <f>IF(B19=0," ",VLOOKUP($B19,[1]Спортсмены!$B$1:$H$65536,5,FALSE))</f>
        <v>Удмуртская Республика</v>
      </c>
      <c r="G19" s="13" t="str">
        <f>IF(B19=0," ",VLOOKUP($B19,[1]Спортсмены!$B$1:$H$65536,6,FALSE))</f>
        <v>Ижевск, ИжГТУ им. М.Т. Калашникова</v>
      </c>
      <c r="H19" s="17"/>
      <c r="I19" s="48">
        <v>1.3828703703703705E-3</v>
      </c>
      <c r="J19" s="19" t="str">
        <f>IF(I19=0," ",IF(I19&lt;=[1]Разряды!$D$7,[1]Разряды!$D$3,IF(I19&lt;=[1]Разряды!$E$7,[1]Разряды!$E$3,IF(I19&lt;=[1]Разряды!$F$7,[1]Разряды!$F$3,IF(I19&lt;=[1]Разряды!$G$7,[1]Разряды!$G$3,IF(I19&lt;=[1]Разряды!$H$7,[1]Разряды!$H$3,IF(I19&lt;=[1]Разряды!$I$7,[1]Разряды!$I$3,IF(I19&lt;=[1]Разряды!$J$7,[1]Разряды!$J$3,"б/р"))))))))</f>
        <v>1р</v>
      </c>
      <c r="K19" s="47">
        <v>7</v>
      </c>
      <c r="L19" s="13" t="str">
        <f>IF(B19=0," ",VLOOKUP($B19,[1]Спортсмены!$B$1:$H$65536,7,FALSE))</f>
        <v>Сердцева А.Б.</v>
      </c>
    </row>
    <row r="20" spans="1:12" ht="15" x14ac:dyDescent="0.25">
      <c r="A20" s="45">
        <v>11</v>
      </c>
      <c r="B20" s="45">
        <v>312</v>
      </c>
      <c r="C20" s="13" t="str">
        <f>IF(B20=0," ",VLOOKUP(B20,[1]Спортсмены!B$1:H$65536,2,FALSE))</f>
        <v>Шамсуваров Инсаф</v>
      </c>
      <c r="D20" s="14" t="str">
        <f>IF(B20=0," ",VLOOKUP($B20,[1]Спортсмены!$B$1:$H$65536,3,FALSE))</f>
        <v>09.01.1997</v>
      </c>
      <c r="E20" s="15" t="str">
        <f>IF(B20=0," ",IF(VLOOKUP($B20,[1]Спортсмены!$B$1:$H$65536,4,FALSE)=0," ",VLOOKUP($B20,[1]Спортсмены!$B$1:$H$65536,4,FALSE)))</f>
        <v>1р</v>
      </c>
      <c r="F20" s="13" t="str">
        <f>IF(B20=0," ",VLOOKUP($B20,[1]Спортсмены!$B$1:$H$65536,5,FALSE))</f>
        <v>Самарская область</v>
      </c>
      <c r="G20" s="13" t="str">
        <f>IF(B20=0," ",VLOOKUP($B20,[1]Спортсмены!$B$1:$H$65536,6,FALSE))</f>
        <v>Самара, СГЭУ</v>
      </c>
      <c r="H20" s="17"/>
      <c r="I20" s="48">
        <v>1.3842592592592593E-3</v>
      </c>
      <c r="J20" s="19" t="str">
        <f>IF(I20=0," ",IF(I20&lt;=[1]Разряды!$D$7,[1]Разряды!$D$3,IF(I20&lt;=[1]Разряды!$E$7,[1]Разряды!$E$3,IF(I20&lt;=[1]Разряды!$F$7,[1]Разряды!$F$3,IF(I20&lt;=[1]Разряды!$G$7,[1]Разряды!$G$3,IF(I20&lt;=[1]Разряды!$H$7,[1]Разряды!$H$3,IF(I20&lt;=[1]Разряды!$I$7,[1]Разряды!$I$3,IF(I20&lt;=[1]Разряды!$J$7,[1]Разряды!$J$3,"б/р"))))))))</f>
        <v>1р</v>
      </c>
      <c r="K20" s="26">
        <v>6</v>
      </c>
      <c r="L20" s="16" t="str">
        <f>IF(B20=0," ",VLOOKUP($B20,[1]Спортсмены!$B$1:$H$65536,7,FALSE))</f>
        <v>Смирнова У.В.</v>
      </c>
    </row>
    <row r="21" spans="1:12" ht="15" x14ac:dyDescent="0.25">
      <c r="A21" s="45">
        <v>12</v>
      </c>
      <c r="B21" s="45">
        <v>134</v>
      </c>
      <c r="C21" s="13" t="str">
        <f>IF(B21=0," ",VLOOKUP(B21,[1]Спортсмены!B$1:H$65536,2,FALSE))</f>
        <v>Нетяго Данил</v>
      </c>
      <c r="D21" s="14" t="str">
        <f>IF(B21=0," ",VLOOKUP($B21,[1]Спортсмены!$B$1:$H$65536,3,FALSE))</f>
        <v>09.07.2001</v>
      </c>
      <c r="E21" s="15" t="str">
        <f>IF(B21=0," ",IF(VLOOKUP($B21,[1]Спортсмены!$B$1:$H$65536,4,FALSE)=0," ",VLOOKUP($B21,[1]Спортсмены!$B$1:$H$65536,4,FALSE)))</f>
        <v>КМС</v>
      </c>
      <c r="F21" s="13" t="str">
        <f>IF(B21=0," ",VLOOKUP($B21,[1]Спортсмены!$B$1:$H$65536,5,FALSE))</f>
        <v>Сахалинская область</v>
      </c>
      <c r="G21" s="13" t="str">
        <f>IF(B21=0," ",VLOOKUP($B21,[1]Спортсмены!$B$1:$H$65536,6,FALSE))</f>
        <v>СахГУ</v>
      </c>
      <c r="H21" s="17"/>
      <c r="I21" s="68">
        <v>1.3866898148148148E-3</v>
      </c>
      <c r="J21" s="19" t="str">
        <f>IF(I21=0," ",IF(I21&lt;=[1]Разряды!$D$7,[1]Разряды!$D$3,IF(I21&lt;=[1]Разряды!$E$7,[1]Разряды!$E$3,IF(I21&lt;=[1]Разряды!$F$7,[1]Разряды!$F$3,IF(I21&lt;=[1]Разряды!$G$7,[1]Разряды!$G$3,IF(I21&lt;=[1]Разряды!$H$7,[1]Разряды!$H$3,IF(I21&lt;=[1]Разряды!$I$7,[1]Разряды!$I$3,IF(I21&lt;=[1]Разряды!$J$7,[1]Разряды!$J$3,"б/р"))))))))</f>
        <v>1р</v>
      </c>
      <c r="K21" s="47">
        <v>5</v>
      </c>
      <c r="L21" s="13" t="str">
        <f>IF(B21=0," ",VLOOKUP($B21,[1]Спортсмены!$B$1:$H$65536,7,FALSE))</f>
        <v>Быкова Т.Ф., Жижикин А.Н.</v>
      </c>
    </row>
    <row r="22" spans="1:12" ht="15" x14ac:dyDescent="0.25">
      <c r="A22" s="45">
        <v>13</v>
      </c>
      <c r="B22" s="65">
        <v>326</v>
      </c>
      <c r="C22" s="13" t="str">
        <f>IF(B22=0," ",VLOOKUP(B22,[1]Спортсмены!B$1:H$65536,2,FALSE))</f>
        <v>Меньщиков Антон</v>
      </c>
      <c r="D22" s="14" t="str">
        <f>IF(B22=0," ",VLOOKUP($B22,[1]Спортсмены!$B$1:$H$65536,3,FALSE))</f>
        <v>13.09.1997</v>
      </c>
      <c r="E22" s="15" t="str">
        <f>IF(B22=0," ",IF(VLOOKUP($B22,[1]Спортсмены!$B$1:$H$65536,4,FALSE)=0," ",VLOOKUP($B22,[1]Спортсмены!$B$1:$H$65536,4,FALSE)))</f>
        <v>1р</v>
      </c>
      <c r="F22" s="13" t="str">
        <f>IF(B22=0," ",VLOOKUP($B22,[1]Спортсмены!$B$1:$H$65536,5,FALSE))</f>
        <v>Челябинская область</v>
      </c>
      <c r="G22" s="13" t="str">
        <f>IF(B22=0," ",VLOOKUP($B22,[1]Спортсмены!$B$1:$H$65536,6,FALSE))</f>
        <v>Челябинск, УралГУФК</v>
      </c>
      <c r="H22" s="17"/>
      <c r="I22" s="68">
        <v>1.3878472222222224E-3</v>
      </c>
      <c r="J22" s="19" t="str">
        <f>IF(I22=0," ",IF(I22&lt;=[1]Разряды!$D$7,[1]Разряды!$D$3,IF(I22&lt;=[1]Разряды!$E$7,[1]Разряды!$E$3,IF(I22&lt;=[1]Разряды!$F$7,[1]Разряды!$F$3,IF(I22&lt;=[1]Разряды!$G$7,[1]Разряды!$G$3,IF(I22&lt;=[1]Разряды!$H$7,[1]Разряды!$H$3,IF(I22&lt;=[1]Разряды!$I$7,[1]Разряды!$I$3,IF(I22&lt;=[1]Разряды!$J$7,[1]Разряды!$J$3,"б/р"))))))))</f>
        <v>1р</v>
      </c>
      <c r="K22" s="47">
        <v>4</v>
      </c>
      <c r="L22" s="13" t="str">
        <f>IF(B22=0," ",VLOOKUP($B22,[1]Спортсмены!$B$1:$H$65536,7,FALSE))</f>
        <v>Митюхов Д.М.</v>
      </c>
    </row>
    <row r="23" spans="1:12" ht="15" x14ac:dyDescent="0.25">
      <c r="A23" s="45">
        <v>14</v>
      </c>
      <c r="B23" s="65">
        <v>301</v>
      </c>
      <c r="C23" s="13" t="str">
        <f>IF(B23=0," ",VLOOKUP(B23,[1]Спортсмены!B$1:H$65536,2,FALSE))</f>
        <v>Гончаренко Александр</v>
      </c>
      <c r="D23" s="14" t="str">
        <f>IF(B23=0," ",VLOOKUP($B23,[1]Спортсмены!$B$1:$H$65536,3,FALSE))</f>
        <v>14.07.1998</v>
      </c>
      <c r="E23" s="15" t="str">
        <f>IF(B23=0," ",IF(VLOOKUP($B23,[1]Спортсмены!$B$1:$H$65536,4,FALSE)=0," ",VLOOKUP($B23,[1]Спортсмены!$B$1:$H$65536,4,FALSE)))</f>
        <v>1р</v>
      </c>
      <c r="F23" s="13" t="str">
        <f>IF(B23=0," ",VLOOKUP($B23,[1]Спортсмены!$B$1:$H$65536,5,FALSE))</f>
        <v>Ивановская область</v>
      </c>
      <c r="G23" s="13" t="str">
        <f>IF(B23=0," ",VLOOKUP($B23,[1]Спортсмены!$B$1:$H$65536,6,FALSE))</f>
        <v>Иваново, ИГСХА им. Д.К. Беляева</v>
      </c>
      <c r="H23" s="17"/>
      <c r="I23" s="48">
        <v>1.3885416666666666E-3</v>
      </c>
      <c r="J23" s="19" t="str">
        <f>IF(I23=0," ",IF(I23&lt;=[1]Разряды!$D$7,[1]Разряды!$D$3,IF(I23&lt;=[1]Разряды!$E$7,[1]Разряды!$E$3,IF(I23&lt;=[1]Разряды!$F$7,[1]Разряды!$F$3,IF(I23&lt;=[1]Разряды!$G$7,[1]Разряды!$G$3,IF(I23&lt;=[1]Разряды!$H$7,[1]Разряды!$H$3,IF(I23&lt;=[1]Разряды!$I$7,[1]Разряды!$I$3,IF(I23&lt;=[1]Разряды!$J$7,[1]Разряды!$J$3,"б/р"))))))))</f>
        <v>1р</v>
      </c>
      <c r="K23" s="47">
        <v>3</v>
      </c>
      <c r="L23" s="13" t="str">
        <f>IF(B23=0," ",VLOOKUP($B23,[1]Спортсмены!$B$1:$H$65536,7,FALSE))</f>
        <v>Дряннов В.А.</v>
      </c>
    </row>
    <row r="24" spans="1:12" ht="15" x14ac:dyDescent="0.25">
      <c r="A24" s="45">
        <v>15</v>
      </c>
      <c r="B24" s="65">
        <v>224</v>
      </c>
      <c r="C24" s="13" t="str">
        <f>IF(B24=0," ",VLOOKUP(B24,[1]Спортсмены!B$1:H$65536,2,FALSE))</f>
        <v>Анисимов Александр</v>
      </c>
      <c r="D24" s="14" t="str">
        <f>IF(B24=0," ",VLOOKUP($B24,[1]Спортсмены!$B$1:$H$65536,3,FALSE))</f>
        <v>21.12.1998</v>
      </c>
      <c r="E24" s="15" t="str">
        <f>IF(B24=0," ",IF(VLOOKUP($B24,[1]Спортсмены!$B$1:$H$65536,4,FALSE)=0," ",VLOOKUP($B24,[1]Спортсмены!$B$1:$H$65536,4,FALSE)))</f>
        <v>КМС</v>
      </c>
      <c r="F24" s="13" t="str">
        <f>IF(B24=0," ",VLOOKUP($B24,[1]Спортсмены!$B$1:$H$65536,5,FALSE))</f>
        <v>Тульская область</v>
      </c>
      <c r="G24" s="13" t="str">
        <f>IF(B24=0," ",VLOOKUP($B24,[1]Спортсмены!$B$1:$H$65536,6,FALSE))</f>
        <v>Тула, ТулГУ</v>
      </c>
      <c r="H24" s="17"/>
      <c r="I24" s="48">
        <v>1.3907407407407408E-3</v>
      </c>
      <c r="J24" s="19" t="str">
        <f>IF(I24=0," ",IF(I24&lt;=[1]Разряды!$D$7,[1]Разряды!$D$3,IF(I24&lt;=[1]Разряды!$E$7,[1]Разряды!$E$3,IF(I24&lt;=[1]Разряды!$F$7,[1]Разряды!$F$3,IF(I24&lt;=[1]Разряды!$G$7,[1]Разряды!$G$3,IF(I24&lt;=[1]Разряды!$H$7,[1]Разряды!$H$3,IF(I24&lt;=[1]Разряды!$I$7,[1]Разряды!$I$3,IF(I24&lt;=[1]Разряды!$J$7,[1]Разряды!$J$3,"б/р"))))))))</f>
        <v>1р</v>
      </c>
      <c r="K24" s="47">
        <v>2</v>
      </c>
      <c r="L24" s="13" t="str">
        <f>IF(B24=0," ",VLOOKUP($B24,[1]Спортсмены!$B$1:$H$65536,7,FALSE))</f>
        <v>Анисимов В.Н.</v>
      </c>
    </row>
    <row r="25" spans="1:12" ht="15" x14ac:dyDescent="0.25">
      <c r="A25" s="45">
        <v>16</v>
      </c>
      <c r="B25" s="65">
        <v>292</v>
      </c>
      <c r="C25" s="13" t="str">
        <f>IF(B25=0," ",VLOOKUP(B25,[1]Спортсмены!B$1:H$65536,2,FALSE))</f>
        <v>Стриганов Артем</v>
      </c>
      <c r="D25" s="14" t="str">
        <f>IF(B25=0," ",VLOOKUP($B25,[1]Спортсмены!$B$1:$H$65536,3,FALSE))</f>
        <v>18.10.1997</v>
      </c>
      <c r="E25" s="15" t="str">
        <f>IF(B25=0," ",IF(VLOOKUP($B25,[1]Спортсмены!$B$1:$H$65536,4,FALSE)=0," ",VLOOKUP($B25,[1]Спортсмены!$B$1:$H$65536,4,FALSE)))</f>
        <v>1р</v>
      </c>
      <c r="F25" s="13" t="str">
        <f>IF(B25=0," ",VLOOKUP($B25,[1]Спортсмены!$B$1:$H$65536,5,FALSE))</f>
        <v>Нижегородская область</v>
      </c>
      <c r="G25" s="123" t="str">
        <f>IF(B25=0," ",VLOOKUP($B25,[1]Спортсмены!$B$1:$H$65536,6,FALSE))</f>
        <v>Нижний Новгород, ННГУ им. Н.И. Лобачевского</v>
      </c>
      <c r="H25" s="17"/>
      <c r="I25" s="48">
        <v>1.3932870370370373E-3</v>
      </c>
      <c r="J25" s="19" t="str">
        <f>IF(I25=0," ",IF(I25&lt;=[1]Разряды!$D$7,[1]Разряды!$D$3,IF(I25&lt;=[1]Разряды!$E$7,[1]Разряды!$E$3,IF(I25&lt;=[1]Разряды!$F$7,[1]Разряды!$F$3,IF(I25&lt;=[1]Разряды!$G$7,[1]Разряды!$G$3,IF(I25&lt;=[1]Разряды!$H$7,[1]Разряды!$H$3,IF(I25&lt;=[1]Разряды!$I$7,[1]Разряды!$I$3,IF(I25&lt;=[1]Разряды!$J$7,[1]Разряды!$J$3,"б/р"))))))))</f>
        <v>1р</v>
      </c>
      <c r="K25" s="47">
        <v>1</v>
      </c>
      <c r="L25" s="13" t="str">
        <f>IF(B25=0," ",VLOOKUP($B25,[1]Спортсмены!$B$1:$H$65536,7,FALSE))</f>
        <v>Сульдин П.А.</v>
      </c>
    </row>
    <row r="26" spans="1:12" ht="15" x14ac:dyDescent="0.25">
      <c r="A26" s="45">
        <v>17</v>
      </c>
      <c r="B26" s="65">
        <v>167</v>
      </c>
      <c r="C26" s="13" t="str">
        <f>IF(B26=0," ",VLOOKUP(B26,[1]Спортсмены!B$1:H$65536,2,FALSE))</f>
        <v>Лысечко Кирилл</v>
      </c>
      <c r="D26" s="14" t="str">
        <f>IF(B26=0," ",VLOOKUP($B26,[1]Спортсмены!$B$1:$H$65536,3,FALSE))</f>
        <v>27.04.2000</v>
      </c>
      <c r="E26" s="15" t="str">
        <f>IF(B26=0," ",IF(VLOOKUP($B26,[1]Спортсмены!$B$1:$H$65536,4,FALSE)=0," ",VLOOKUP($B26,[1]Спортсмены!$B$1:$H$65536,4,FALSE)))</f>
        <v>1р</v>
      </c>
      <c r="F26" s="13" t="str">
        <f>IF(B26=0," ",VLOOKUP($B26,[1]Спортсмены!$B$1:$H$65536,5,FALSE))</f>
        <v>Калининградская область</v>
      </c>
      <c r="G26" s="13" t="str">
        <f>IF(B26=0," ",VLOOKUP($B26,[1]Спортсмены!$B$1:$H$65536,6,FALSE))</f>
        <v>Калининград, КГТУ-БГАРФ</v>
      </c>
      <c r="H26" s="17"/>
      <c r="I26" s="48">
        <v>1.39375E-3</v>
      </c>
      <c r="J26" s="19" t="str">
        <f>IF(I26=0," ",IF(I26&lt;=[1]Разряды!$D$7,[1]Разряды!$D$3,IF(I26&lt;=[1]Разряды!$E$7,[1]Разряды!$E$3,IF(I26&lt;=[1]Разряды!$F$7,[1]Разряды!$F$3,IF(I26&lt;=[1]Разряды!$G$7,[1]Разряды!$G$3,IF(I26&lt;=[1]Разряды!$H$7,[1]Разряды!$H$3,IF(I26&lt;=[1]Разряды!$I$7,[1]Разряды!$I$3,IF(I26&lt;=[1]Разряды!$J$7,[1]Разряды!$J$3,"б/р"))))))))</f>
        <v>1р</v>
      </c>
      <c r="K26" s="47">
        <v>1</v>
      </c>
      <c r="L26" s="13">
        <f>IF(B26=0," ",VLOOKUP($B26,[1]Спортсмены!$B$1:$H$65536,7,FALSE))</f>
        <v>0</v>
      </c>
    </row>
    <row r="27" spans="1:12" ht="15" x14ac:dyDescent="0.25">
      <c r="A27" s="45">
        <v>18</v>
      </c>
      <c r="B27" s="65">
        <v>144</v>
      </c>
      <c r="C27" s="13" t="str">
        <f>IF(B27=0," ",VLOOKUP(B27,[1]Спортсмены!B$1:H$65536,2,FALSE))</f>
        <v>Новоселов Алексей</v>
      </c>
      <c r="D27" s="14" t="str">
        <f>IF(B27=0," ",VLOOKUP($B27,[1]Спортсмены!$B$1:$H$65536,3,FALSE))</f>
        <v>16.03.1995</v>
      </c>
      <c r="E27" s="15" t="str">
        <f>IF(B27=0," ",IF(VLOOKUP($B27,[1]Спортсмены!$B$1:$H$65536,4,FALSE)=0," ",VLOOKUP($B27,[1]Спортсмены!$B$1:$H$65536,4,FALSE)))</f>
        <v>1р</v>
      </c>
      <c r="F27" s="13" t="str">
        <f>IF(B27=0," ",VLOOKUP($B27,[1]Спортсмены!$B$1:$H$65536,5,FALSE))</f>
        <v>Костромская область</v>
      </c>
      <c r="G27" s="13" t="str">
        <f>IF(B27=0," ",VLOOKUP($B27,[1]Спортсмены!$B$1:$H$65536,6,FALSE))</f>
        <v>Кострома, КГУ</v>
      </c>
      <c r="H27" s="17"/>
      <c r="I27" s="48">
        <v>1.3944444444444445E-3</v>
      </c>
      <c r="J27" s="19" t="str">
        <f>IF(I27=0," ",IF(I27&lt;=[1]Разряды!$D$7,[1]Разряды!$D$3,IF(I27&lt;=[1]Разряды!$E$7,[1]Разряды!$E$3,IF(I27&lt;=[1]Разряды!$F$7,[1]Разряды!$F$3,IF(I27&lt;=[1]Разряды!$G$7,[1]Разряды!$G$3,IF(I27&lt;=[1]Разряды!$H$7,[1]Разряды!$H$3,IF(I27&lt;=[1]Разряды!$I$7,[1]Разряды!$I$3,IF(I27&lt;=[1]Разряды!$J$7,[1]Разряды!$J$3,"б/р"))))))))</f>
        <v>1р</v>
      </c>
      <c r="K27" s="47">
        <v>1</v>
      </c>
      <c r="L27" s="13" t="str">
        <f>IF(B27=0," ",VLOOKUP($B27,[1]Спортсмены!$B$1:$H$65536,7,FALSE))</f>
        <v>Павлов Е.А.</v>
      </c>
    </row>
    <row r="28" spans="1:12" ht="15" x14ac:dyDescent="0.25">
      <c r="A28" s="45">
        <v>19</v>
      </c>
      <c r="B28" s="65">
        <v>149</v>
      </c>
      <c r="C28" s="13" t="str">
        <f>IF(B28=0," ",VLOOKUP(B28,[1]Спортсмены!B$1:H$65536,2,FALSE))</f>
        <v>Смирнов Иван</v>
      </c>
      <c r="D28" s="14" t="str">
        <f>IF(B28=0," ",VLOOKUP($B28,[1]Спортсмены!$B$1:$H$65536,3,FALSE))</f>
        <v>05.08.2000</v>
      </c>
      <c r="E28" s="15" t="str">
        <f>IF(B28=0," ",IF(VLOOKUP($B28,[1]Спортсмены!$B$1:$H$65536,4,FALSE)=0," ",VLOOKUP($B28,[1]Спортсмены!$B$1:$H$65536,4,FALSE)))</f>
        <v>1р</v>
      </c>
      <c r="F28" s="13" t="str">
        <f>IF(B28=0," ",VLOOKUP($B28,[1]Спортсмены!$B$1:$H$65536,5,FALSE))</f>
        <v>Костромская область</v>
      </c>
      <c r="G28" s="13" t="str">
        <f>IF(B28=0," ",VLOOKUP($B28,[1]Спортсмены!$B$1:$H$65536,6,FALSE))</f>
        <v>Кострома, КГУ</v>
      </c>
      <c r="H28" s="17"/>
      <c r="I28" s="48">
        <v>1.3983796296296296E-3</v>
      </c>
      <c r="J28" s="19" t="str">
        <f>IF(I28=0," ",IF(I28&lt;=[1]Разряды!$D$7,[1]Разряды!$D$3,IF(I28&lt;=[1]Разряды!$E$7,[1]Разряды!$E$3,IF(I28&lt;=[1]Разряды!$F$7,[1]Разряды!$F$3,IF(I28&lt;=[1]Разряды!$G$7,[1]Разряды!$G$3,IF(I28&lt;=[1]Разряды!$H$7,[1]Разряды!$H$3,IF(I28&lt;=[1]Разряды!$I$7,[1]Разряды!$I$3,IF(I28&lt;=[1]Разряды!$J$7,[1]Разряды!$J$3,"б/р"))))))))</f>
        <v>1р</v>
      </c>
      <c r="K28" s="47">
        <v>1</v>
      </c>
      <c r="L28" s="13" t="str">
        <f>IF(B28=0," ",VLOOKUP($B28,[1]Спортсмены!$B$1:$H$65536,7,FALSE))</f>
        <v>Дружков А.Н.</v>
      </c>
    </row>
    <row r="29" spans="1:12" ht="15" x14ac:dyDescent="0.25">
      <c r="A29" s="45">
        <v>20</v>
      </c>
      <c r="B29" s="65">
        <v>300</v>
      </c>
      <c r="C29" s="13" t="str">
        <f>IF(B29=0," ",VLOOKUP(B29,[1]Спортсмены!B$1:H$65536,2,FALSE))</f>
        <v>Сиротин Иван</v>
      </c>
      <c r="D29" s="14" t="str">
        <f>IF(B29=0," ",VLOOKUP($B29,[1]Спортсмены!$B$1:$H$65536,3,FALSE))</f>
        <v>01.07.1995</v>
      </c>
      <c r="E29" s="15" t="str">
        <f>IF(B29=0," ",IF(VLOOKUP($B29,[1]Спортсмены!$B$1:$H$65536,4,FALSE)=0," ",VLOOKUP($B29,[1]Спортсмены!$B$1:$H$65536,4,FALSE)))</f>
        <v>КМС</v>
      </c>
      <c r="F29" s="13" t="str">
        <f>IF(B29=0," ",VLOOKUP($B29,[1]Спортсмены!$B$1:$H$65536,5,FALSE))</f>
        <v>Ивановская область</v>
      </c>
      <c r="G29" s="13" t="str">
        <f>IF(B29=0," ",VLOOKUP($B29,[1]Спортсмены!$B$1:$H$65536,6,FALSE))</f>
        <v>Иваново, ИГСХА им. Д.К. Беляева</v>
      </c>
      <c r="H29" s="17"/>
      <c r="I29" s="48">
        <v>1.4003472222222223E-3</v>
      </c>
      <c r="J29" s="19" t="str">
        <f>IF(I29=0," ",IF(I29&lt;=[1]Разряды!$D$7,[1]Разряды!$D$3,IF(I29&lt;=[1]Разряды!$E$7,[1]Разряды!$E$3,IF(I29&lt;=[1]Разряды!$F$7,[1]Разряды!$F$3,IF(I29&lt;=[1]Разряды!$G$7,[1]Разряды!$G$3,IF(I29&lt;=[1]Разряды!$H$7,[1]Разряды!$H$3,IF(I29&lt;=[1]Разряды!$I$7,[1]Разряды!$I$3,IF(I29&lt;=[1]Разряды!$J$7,[1]Разряды!$J$3,"б/р"))))))))</f>
        <v>1р</v>
      </c>
      <c r="K29" s="47">
        <v>1</v>
      </c>
      <c r="L29" s="13" t="str">
        <f>IF(B29=0," ",VLOOKUP($B29,[1]Спортсмены!$B$1:$H$65536,7,FALSE))</f>
        <v>Дряннов В.А.</v>
      </c>
    </row>
    <row r="30" spans="1:12" ht="15" x14ac:dyDescent="0.25">
      <c r="A30" s="45">
        <v>21</v>
      </c>
      <c r="B30" s="45">
        <v>270</v>
      </c>
      <c r="C30" s="13" t="str">
        <f>IF(B30=0," ",VLOOKUP(B30,[1]Спортсмены!B$1:H$65536,2,FALSE))</f>
        <v>Давыдов Дмитрий</v>
      </c>
      <c r="D30" s="14" t="str">
        <f>IF(B30=0," ",VLOOKUP($B30,[1]Спортсмены!$B$1:$H$65536,3,FALSE))</f>
        <v>29.01.2001</v>
      </c>
      <c r="E30" s="15" t="str">
        <f>IF(B30=0," ",IF(VLOOKUP($B30,[1]Спортсмены!$B$1:$H$65536,4,FALSE)=0," ",VLOOKUP($B30,[1]Спортсмены!$B$1:$H$65536,4,FALSE)))</f>
        <v>1р</v>
      </c>
      <c r="F30" s="13" t="str">
        <f>IF(B30=0," ",VLOOKUP($B30,[1]Спортсмены!$B$1:$H$65536,5,FALSE))</f>
        <v>Ивановская область</v>
      </c>
      <c r="G30" s="13" t="str">
        <f>IF(B30=0," ",VLOOKUP($B30,[1]Спортсмены!$B$1:$H$65536,6,FALSE))</f>
        <v>Иваново, ИГЭУ им. В.И. Ленина</v>
      </c>
      <c r="H30" s="17"/>
      <c r="I30" s="48">
        <v>1.4013888888888886E-3</v>
      </c>
      <c r="J30" s="19" t="str">
        <f>IF(I30=0," ",IF(I30&lt;=[1]Разряды!$D$7,[1]Разряды!$D$3,IF(I30&lt;=[1]Разряды!$E$7,[1]Разряды!$E$3,IF(I30&lt;=[1]Разряды!$F$7,[1]Разряды!$F$3,IF(I30&lt;=[1]Разряды!$G$7,[1]Разряды!$G$3,IF(I30&lt;=[1]Разряды!$H$7,[1]Разряды!$H$3,IF(I30&lt;=[1]Разряды!$I$7,[1]Разряды!$I$3,IF(I30&lt;=[1]Разряды!$J$7,[1]Разряды!$J$3,"б/р"))))))))</f>
        <v>1р</v>
      </c>
      <c r="K30" s="47">
        <v>1</v>
      </c>
      <c r="L30" s="16" t="str">
        <f>IF(B30=0," ",VLOOKUP($B30,[1]Спортсмены!$B$1:$H$65536,7,FALSE))</f>
        <v xml:space="preserve">Гильмутдинов Ю.В. </v>
      </c>
    </row>
    <row r="31" spans="1:12" ht="15" x14ac:dyDescent="0.25">
      <c r="A31" s="45">
        <v>22</v>
      </c>
      <c r="B31" s="65">
        <v>268</v>
      </c>
      <c r="C31" s="13" t="str">
        <f>IF(B31=0," ",VLOOKUP(B31,[1]Спортсмены!B$1:H$65536,2,FALSE))</f>
        <v>Никонов Никита</v>
      </c>
      <c r="D31" s="14" t="str">
        <f>IF(B31=0," ",VLOOKUP($B31,[1]Спортсмены!$B$1:$H$65536,3,FALSE))</f>
        <v>22.06.1995</v>
      </c>
      <c r="E31" s="15" t="str">
        <f>IF(B31=0," ",IF(VLOOKUP($B31,[1]Спортсмены!$B$1:$H$65536,4,FALSE)=0," ",VLOOKUP($B31,[1]Спортсмены!$B$1:$H$65536,4,FALSE)))</f>
        <v>КМС</v>
      </c>
      <c r="F31" s="13" t="str">
        <f>IF(B31=0," ",VLOOKUP($B31,[1]Спортсмены!$B$1:$H$65536,5,FALSE))</f>
        <v>Ивановская область</v>
      </c>
      <c r="G31" s="13" t="str">
        <f>IF(B31=0," ",VLOOKUP($B31,[1]Спортсмены!$B$1:$H$65536,6,FALSE))</f>
        <v>Иваново, ИГЭУ им. В.И. Ленина</v>
      </c>
      <c r="H31" s="17"/>
      <c r="I31" s="68">
        <v>1.4049768518518517E-3</v>
      </c>
      <c r="J31" s="19" t="str">
        <f>IF(I31=0," ",IF(I31&lt;=[1]Разряды!$D$7,[1]Разряды!$D$3,IF(I31&lt;=[1]Разряды!$E$7,[1]Разряды!$E$3,IF(I31&lt;=[1]Разряды!$F$7,[1]Разряды!$F$3,IF(I31&lt;=[1]Разряды!$G$7,[1]Разряды!$G$3,IF(I31&lt;=[1]Разряды!$H$7,[1]Разряды!$H$3,IF(I31&lt;=[1]Разряды!$I$7,[1]Разряды!$I$3,IF(I31&lt;=[1]Разряды!$J$7,[1]Разряды!$J$3,"б/р"))))))))</f>
        <v>2р</v>
      </c>
      <c r="K31" s="47">
        <v>1</v>
      </c>
      <c r="L31" s="123" t="str">
        <f>IF(B31=0," ",VLOOKUP($B31,[1]Спортсмены!$B$1:$H$65536,7,FALSE))</f>
        <v>Торгов Е.Н., Гильмутдинов Ю.В.</v>
      </c>
    </row>
    <row r="32" spans="1:12" ht="15" x14ac:dyDescent="0.25">
      <c r="A32" s="45">
        <v>23</v>
      </c>
      <c r="B32" s="45">
        <v>126</v>
      </c>
      <c r="C32" s="13" t="str">
        <f>IF(B32=0," ",VLOOKUP(B32,[1]Спортсмены!B$1:H$65536,2,FALSE))</f>
        <v>Решетников Павел</v>
      </c>
      <c r="D32" s="14" t="str">
        <f>IF(B32=0," ",VLOOKUP($B32,[1]Спортсмены!$B$1:$H$65536,3,FALSE))</f>
        <v>26.05.2000</v>
      </c>
      <c r="E32" s="15" t="str">
        <f>IF(B32=0," ",IF(VLOOKUP($B32,[1]Спортсмены!$B$1:$H$65536,4,FALSE)=0," ",VLOOKUP($B32,[1]Спортсмены!$B$1:$H$65536,4,FALSE)))</f>
        <v>КМС</v>
      </c>
      <c r="F32" s="13" t="str">
        <f>IF(B32=0," ",VLOOKUP($B32,[1]Спортсмены!$B$1:$H$65536,5,FALSE))</f>
        <v>Республика Чувашии</v>
      </c>
      <c r="G32" s="13" t="str">
        <f>IF(B32=0," ",VLOOKUP($B32,[1]Спортсмены!$B$1:$H$65536,6,FALSE))</f>
        <v>Чебоксары, ЧГПУ им. И.Я. Яковлева</v>
      </c>
      <c r="H32" s="17"/>
      <c r="I32" s="68">
        <v>1.410300925925926E-3</v>
      </c>
      <c r="J32" s="19" t="str">
        <f>IF(I32=0," ",IF(I32&lt;=[1]Разряды!$D$7,[1]Разряды!$D$3,IF(I32&lt;=[1]Разряды!$E$7,[1]Разряды!$E$3,IF(I32&lt;=[1]Разряды!$F$7,[1]Разряды!$F$3,IF(I32&lt;=[1]Разряды!$G$7,[1]Разряды!$G$3,IF(I32&lt;=[1]Разряды!$H$7,[1]Разряды!$H$3,IF(I32&lt;=[1]Разряды!$I$7,[1]Разряды!$I$3,IF(I32&lt;=[1]Разряды!$J$7,[1]Разряды!$J$3,"б/р"))))))))</f>
        <v>2р</v>
      </c>
      <c r="K32" s="47">
        <v>1</v>
      </c>
      <c r="L32" s="13" t="str">
        <f>IF(B32=0," ",VLOOKUP($B32,[1]Спортсмены!$B$1:$H$65536,7,FALSE))</f>
        <v>Давалов В.Н.</v>
      </c>
    </row>
    <row r="33" spans="1:12" ht="15" x14ac:dyDescent="0.25">
      <c r="A33" s="45">
        <v>24</v>
      </c>
      <c r="B33" s="65">
        <v>273</v>
      </c>
      <c r="C33" s="13" t="str">
        <f>IF(B33=0," ",VLOOKUP(B33,[1]Спортсмены!B$1:H$65536,2,FALSE))</f>
        <v>Акулов Иван</v>
      </c>
      <c r="D33" s="14" t="str">
        <f>IF(B33=0," ",VLOOKUP($B33,[1]Спортсмены!$B$1:$H$65536,3,FALSE))</f>
        <v>13.07.2000</v>
      </c>
      <c r="E33" s="15" t="str">
        <f>IF(B33=0," ",IF(VLOOKUP($B33,[1]Спортсмены!$B$1:$H$65536,4,FALSE)=0," ",VLOOKUP($B33,[1]Спортсмены!$B$1:$H$65536,4,FALSE)))</f>
        <v>2р</v>
      </c>
      <c r="F33" s="13" t="str">
        <f>IF(B33=0," ",VLOOKUP($B33,[1]Спортсмены!$B$1:$H$65536,5,FALSE))</f>
        <v>Ивановская область</v>
      </c>
      <c r="G33" s="13" t="str">
        <f>IF(B33=0," ",VLOOKUP($B33,[1]Спортсмены!$B$1:$H$65536,6,FALSE))</f>
        <v>Иваново, ИГЭУ им. В.И. Ленина</v>
      </c>
      <c r="H33" s="17"/>
      <c r="I33" s="48">
        <v>1.4158564814814815E-3</v>
      </c>
      <c r="J33" s="19" t="str">
        <f>IF(I33=0," ",IF(I33&lt;=[1]Разряды!$D$7,[1]Разряды!$D$3,IF(I33&lt;=[1]Разряды!$E$7,[1]Разряды!$E$3,IF(I33&lt;=[1]Разряды!$F$7,[1]Разряды!$F$3,IF(I33&lt;=[1]Разряды!$G$7,[1]Разряды!$G$3,IF(I33&lt;=[1]Разряды!$H$7,[1]Разряды!$H$3,IF(I33&lt;=[1]Разряды!$I$7,[1]Разряды!$I$3,IF(I33&lt;=[1]Разряды!$J$7,[1]Разряды!$J$3,"б/р"))))))))</f>
        <v>2р</v>
      </c>
      <c r="K33" s="47">
        <v>1</v>
      </c>
      <c r="L33" s="13" t="str">
        <f>IF(B33=0," ",VLOOKUP($B33,[1]Спортсмены!$B$1:$H$65536,7,FALSE))</f>
        <v xml:space="preserve">Гильмутдинов Ю.В. </v>
      </c>
    </row>
    <row r="34" spans="1:12" ht="15" x14ac:dyDescent="0.25">
      <c r="A34" s="45">
        <v>25</v>
      </c>
      <c r="B34" s="45">
        <v>157</v>
      </c>
      <c r="C34" s="13" t="str">
        <f>IF(B34=0," ",VLOOKUP(B34,[1]Спортсмены!B$1:H$65536,2,FALSE))</f>
        <v>Логинов Максим</v>
      </c>
      <c r="D34" s="14" t="str">
        <f>IF(B34=0," ",VLOOKUP($B34,[1]Спортсмены!$B$1:$H$65536,3,FALSE))</f>
        <v>01.10.1998</v>
      </c>
      <c r="E34" s="15" t="str">
        <f>IF(B34=0," ",IF(VLOOKUP($B34,[1]Спортсмены!$B$1:$H$65536,4,FALSE)=0," ",VLOOKUP($B34,[1]Спортсмены!$B$1:$H$65536,4,FALSE)))</f>
        <v>1р</v>
      </c>
      <c r="F34" s="13" t="str">
        <f>IF(B34=0," ",VLOOKUP($B34,[1]Спортсмены!$B$1:$H$65536,5,FALSE))</f>
        <v>Костромская область</v>
      </c>
      <c r="G34" s="13" t="str">
        <f>IF(B34=0," ",VLOOKUP($B34,[1]Спортсмены!$B$1:$H$65536,6,FALSE))</f>
        <v>Кострома, КГУ</v>
      </c>
      <c r="H34" s="17"/>
      <c r="I34" s="48">
        <v>1.419097222222222E-3</v>
      </c>
      <c r="J34" s="19" t="str">
        <f>IF(I34=0," ",IF(I34&lt;=[1]Разряды!$D$7,[1]Разряды!$D$3,IF(I34&lt;=[1]Разряды!$E$7,[1]Разряды!$E$3,IF(I34&lt;=[1]Разряды!$F$7,[1]Разряды!$F$3,IF(I34&lt;=[1]Разряды!$G$7,[1]Разряды!$G$3,IF(I34&lt;=[1]Разряды!$H$7,[1]Разряды!$H$3,IF(I34&lt;=[1]Разряды!$I$7,[1]Разряды!$I$3,IF(I34&lt;=[1]Разряды!$J$7,[1]Разряды!$J$3,"б/р"))))))))</f>
        <v>2р</v>
      </c>
      <c r="K34" s="47">
        <v>1</v>
      </c>
      <c r="L34" s="13" t="str">
        <f>IF(B34=0," ",VLOOKUP($B34,[1]Спортсмены!$B$1:$H$65536,7,FALSE))</f>
        <v>Павлов Е.А.</v>
      </c>
    </row>
    <row r="35" spans="1:12" ht="15" x14ac:dyDescent="0.25">
      <c r="A35" s="45">
        <v>26</v>
      </c>
      <c r="B35" s="45">
        <v>163</v>
      </c>
      <c r="C35" s="13" t="str">
        <f>IF(B35=0," ",VLOOKUP(B35,[1]Спортсмены!B$1:H$65536,2,FALSE))</f>
        <v>Дильдин Дмитрий</v>
      </c>
      <c r="D35" s="14" t="str">
        <f>IF(B35=0," ",VLOOKUP($B35,[1]Спортсмены!$B$1:$H$65536,3,FALSE))</f>
        <v>12.02.1996</v>
      </c>
      <c r="E35" s="15" t="str">
        <f>IF(B35=0," ",IF(VLOOKUP($B35,[1]Спортсмены!$B$1:$H$65536,4,FALSE)=0," ",VLOOKUP($B35,[1]Спортсмены!$B$1:$H$65536,4,FALSE)))</f>
        <v>1р</v>
      </c>
      <c r="F35" s="13" t="str">
        <f>IF(B35=0," ",VLOOKUP($B35,[1]Спортсмены!$B$1:$H$65536,5,FALSE))</f>
        <v>Тамбовская область</v>
      </c>
      <c r="G35" s="13" t="str">
        <f>IF(B35=0," ",VLOOKUP($B35,[1]Спортсмены!$B$1:$H$65536,6,FALSE))</f>
        <v>Тамбов, ТГУ им. Г.Р. Державина</v>
      </c>
      <c r="H35" s="17"/>
      <c r="I35" s="48">
        <v>1.4216435185185185E-3</v>
      </c>
      <c r="J35" s="19" t="str">
        <f>IF(I35=0," ",IF(I35&lt;=[1]Разряды!$D$7,[1]Разряды!$D$3,IF(I35&lt;=[1]Разряды!$E$7,[1]Разряды!$E$3,IF(I35&lt;=[1]Разряды!$F$7,[1]Разряды!$F$3,IF(I35&lt;=[1]Разряды!$G$7,[1]Разряды!$G$3,IF(I35&lt;=[1]Разряды!$H$7,[1]Разряды!$H$3,IF(I35&lt;=[1]Разряды!$I$7,[1]Разряды!$I$3,IF(I35&lt;=[1]Разряды!$J$7,[1]Разряды!$J$3,"б/р"))))))))</f>
        <v>2р</v>
      </c>
      <c r="K35" s="47">
        <v>1</v>
      </c>
      <c r="L35" s="13" t="str">
        <f>IF(B35=0," ",VLOOKUP($B35,[1]Спортсмены!$B$1:$H$65536,7,FALSE))</f>
        <v>Каменских В.Н.</v>
      </c>
    </row>
    <row r="36" spans="1:12" ht="15" x14ac:dyDescent="0.25">
      <c r="A36" s="45">
        <v>27</v>
      </c>
      <c r="B36" s="45">
        <v>106</v>
      </c>
      <c r="C36" s="13" t="str">
        <f>IF(B36=0," ",VLOOKUP(B36,[1]Спортсмены!B$1:H$65536,2,FALSE))</f>
        <v>Козлов Владислав</v>
      </c>
      <c r="D36" s="14" t="str">
        <f>IF(B36=0," ",VLOOKUP($B36,[1]Спортсмены!$B$1:$H$65536,3,FALSE))</f>
        <v>08.09.1999</v>
      </c>
      <c r="E36" s="15" t="str">
        <f>IF(B36=0," ",IF(VLOOKUP($B36,[1]Спортсмены!$B$1:$H$65536,4,FALSE)=0," ",VLOOKUP($B36,[1]Спортсмены!$B$1:$H$65536,4,FALSE)))</f>
        <v>1р</v>
      </c>
      <c r="F36" s="13" t="str">
        <f>IF(B36=0," ",VLOOKUP($B36,[1]Спортсмены!$B$1:$H$65536,5,FALSE))</f>
        <v>Ярославская область</v>
      </c>
      <c r="G36" s="13" t="str">
        <f>IF(B36=0," ",VLOOKUP($B36,[1]Спортсмены!$B$1:$H$65536,6,FALSE))</f>
        <v>Ярославль, ЯГПУ им. К.Д. Ушинского</v>
      </c>
      <c r="H36" s="17"/>
      <c r="I36" s="48">
        <v>1.433449074074074E-3</v>
      </c>
      <c r="J36" s="19" t="str">
        <f>IF(I36=0," ",IF(I36&lt;=[1]Разряды!$D$7,[1]Разряды!$D$3,IF(I36&lt;=[1]Разряды!$E$7,[1]Разряды!$E$3,IF(I36&lt;=[1]Разряды!$F$7,[1]Разряды!$F$3,IF(I36&lt;=[1]Разряды!$G$7,[1]Разряды!$G$3,IF(I36&lt;=[1]Разряды!$H$7,[1]Разряды!$H$3,IF(I36&lt;=[1]Разряды!$I$7,[1]Разряды!$I$3,IF(I36&lt;=[1]Разряды!$J$7,[1]Разряды!$J$3,"б/р"))))))))</f>
        <v>2р</v>
      </c>
      <c r="K36" s="47">
        <v>1</v>
      </c>
      <c r="L36" s="13" t="str">
        <f>IF(B36=0," ",VLOOKUP($B36,[1]Спортсмены!$B$1:$H$65536,7,FALSE))</f>
        <v>Клейменов А.Н.</v>
      </c>
    </row>
    <row r="37" spans="1:12" ht="15" x14ac:dyDescent="0.25">
      <c r="A37" s="45">
        <v>28</v>
      </c>
      <c r="B37" s="45">
        <v>283</v>
      </c>
      <c r="C37" s="13" t="str">
        <f>IF(B37=0," ",VLOOKUP(B37,[1]Спортсмены!B$1:H$65536,2,FALSE))</f>
        <v>Тюкин Глеб</v>
      </c>
      <c r="D37" s="14" t="str">
        <f>IF(B37=0," ",VLOOKUP($B37,[1]Спортсмены!$B$1:$H$65536,3,FALSE))</f>
        <v>31.03.1998</v>
      </c>
      <c r="E37" s="15" t="str">
        <f>IF(B37=0," ",IF(VLOOKUP($B37,[1]Спортсмены!$B$1:$H$65536,4,FALSE)=0," ",VLOOKUP($B37,[1]Спортсмены!$B$1:$H$65536,4,FALSE)))</f>
        <v>2р</v>
      </c>
      <c r="F37" s="13" t="str">
        <f>IF(B37=0," ",VLOOKUP($B37,[1]Спортсмены!$B$1:$H$65536,5,FALSE))</f>
        <v>Архангельская область</v>
      </c>
      <c r="G37" s="16" t="str">
        <f>IF(B37=0," ",VLOOKUP($B37,[1]Спортсмены!$B$1:$H$65536,6,FALSE))</f>
        <v xml:space="preserve">Архангельск, САФУ им. М.В. Ломоносова </v>
      </c>
      <c r="H37" s="17"/>
      <c r="I37" s="48">
        <v>1.4699074074074074E-3</v>
      </c>
      <c r="J37" s="19" t="str">
        <f>IF(I37=0," ",IF(I37&lt;=[1]Разряды!$D$7,[1]Разряды!$D$3,IF(I37&lt;=[1]Разряды!$E$7,[1]Разряды!$E$3,IF(I37&lt;=[1]Разряды!$F$7,[1]Разряды!$F$3,IF(I37&lt;=[1]Разряды!$G$7,[1]Разряды!$G$3,IF(I37&lt;=[1]Разряды!$H$7,[1]Разряды!$H$3,IF(I37&lt;=[1]Разряды!$I$7,[1]Разряды!$I$3,IF(I37&lt;=[1]Разряды!$J$7,[1]Разряды!$J$3,"б/р"))))))))</f>
        <v>2р</v>
      </c>
      <c r="K37" s="47">
        <v>1</v>
      </c>
      <c r="L37" s="13" t="str">
        <f>IF(B37=0," ",VLOOKUP($B37,[1]Спортсмены!$B$1:$H$65536,7,FALSE))</f>
        <v>Мингалева А.Г.</v>
      </c>
    </row>
    <row r="38" spans="1:12" ht="15" x14ac:dyDescent="0.25">
      <c r="A38" s="45">
        <v>29</v>
      </c>
      <c r="B38" s="45">
        <v>225</v>
      </c>
      <c r="C38" s="13" t="str">
        <f>IF(B38=0," ",VLOOKUP(B38,[1]Спортсмены!B$1:H$65536,2,FALSE))</f>
        <v>Щербаков Дмитрий</v>
      </c>
      <c r="D38" s="14" t="str">
        <f>IF(B38=0," ",VLOOKUP($B38,[1]Спортсмены!$B$1:$H$65536,3,FALSE))</f>
        <v>15.08.2000</v>
      </c>
      <c r="E38" s="15" t="str">
        <f>IF(B38=0," ",IF(VLOOKUP($B38,[1]Спортсмены!$B$1:$H$65536,4,FALSE)=0," ",VLOOKUP($B38,[1]Спортсмены!$B$1:$H$65536,4,FALSE)))</f>
        <v>2р</v>
      </c>
      <c r="F38" s="13" t="str">
        <f>IF(B38=0," ",VLOOKUP($B38,[1]Спортсмены!$B$1:$H$65536,5,FALSE))</f>
        <v>Тульская область</v>
      </c>
      <c r="G38" s="13" t="str">
        <f>IF(B38=0," ",VLOOKUP($B38,[1]Спортсмены!$B$1:$H$65536,6,FALSE))</f>
        <v>Тула, ТулГУ</v>
      </c>
      <c r="H38" s="17"/>
      <c r="I38" s="48">
        <v>1.4850694444444445E-3</v>
      </c>
      <c r="J38" s="19" t="str">
        <f>IF(I38=0," ",IF(I38&lt;=[1]Разряды!$D$7,[1]Разряды!$D$3,IF(I38&lt;=[1]Разряды!$E$7,[1]Разряды!$E$3,IF(I38&lt;=[1]Разряды!$F$7,[1]Разряды!$F$3,IF(I38&lt;=[1]Разряды!$G$7,[1]Разряды!$G$3,IF(I38&lt;=[1]Разряды!$H$7,[1]Разряды!$H$3,IF(I38&lt;=[1]Разряды!$I$7,[1]Разряды!$I$3,IF(I38&lt;=[1]Разряды!$J$7,[1]Разряды!$J$3,"б/р"))))))))</f>
        <v>2р</v>
      </c>
      <c r="K38" s="47">
        <v>1</v>
      </c>
      <c r="L38" s="13" t="str">
        <f>IF(B38=0," ",VLOOKUP($B38,[1]Спортсмены!$B$1:$H$65536,7,FALSE))</f>
        <v>Анисимов В.Н.</v>
      </c>
    </row>
    <row r="39" spans="1:12" ht="15" x14ac:dyDescent="0.25">
      <c r="A39" s="45">
        <v>30</v>
      </c>
      <c r="B39" s="45">
        <v>302</v>
      </c>
      <c r="C39" s="13" t="str">
        <f>IF(B39=0," ",VLOOKUP(B39,[1]Спортсмены!B$1:H$65536,2,FALSE))</f>
        <v>Мардасов Антон</v>
      </c>
      <c r="D39" s="14" t="str">
        <f>IF(B39=0," ",VLOOKUP($B39,[1]Спортсмены!$B$1:$H$65536,3,FALSE))</f>
        <v>01.05.1999</v>
      </c>
      <c r="E39" s="15" t="str">
        <f>IF(B39=0," ",IF(VLOOKUP($B39,[1]Спортсмены!$B$1:$H$65536,4,FALSE)=0," ",VLOOKUP($B39,[1]Спортсмены!$B$1:$H$65536,4,FALSE)))</f>
        <v>2р</v>
      </c>
      <c r="F39" s="13" t="str">
        <f>IF(B39=0," ",VLOOKUP($B39,[1]Спортсмены!$B$1:$H$65536,5,FALSE))</f>
        <v>Ивановская область</v>
      </c>
      <c r="G39" s="13" t="str">
        <f>IF(B39=0," ",VLOOKUP($B39,[1]Спортсмены!$B$1:$H$65536,6,FALSE))</f>
        <v>Иваново, ИГСХА им. Д.К. Беляева</v>
      </c>
      <c r="H39" s="17"/>
      <c r="I39" s="48">
        <v>1.5359953703703705E-3</v>
      </c>
      <c r="J39" s="19" t="str">
        <f>IF(I39=0," ",IF(I39&lt;=[1]Разряды!$D$7,[1]Разряды!$D$3,IF(I39&lt;=[1]Разряды!$E$7,[1]Разряды!$E$3,IF(I39&lt;=[1]Разряды!$F$7,[1]Разряды!$F$3,IF(I39&lt;=[1]Разряды!$G$7,[1]Разряды!$G$3,IF(I39&lt;=[1]Разряды!$H$7,[1]Разряды!$H$3,IF(I39&lt;=[1]Разряды!$I$7,[1]Разряды!$I$3,IF(I39&lt;=[1]Разряды!$J$7,[1]Разряды!$J$3,"б/р"))))))))</f>
        <v>3р</v>
      </c>
      <c r="K39" s="47">
        <v>0</v>
      </c>
      <c r="L39" s="13" t="str">
        <f>IF(B39=0," ",VLOOKUP($B39,[1]Спортсмены!$B$1:$H$65536,7,FALSE))</f>
        <v>Дряннов В.А.</v>
      </c>
    </row>
    <row r="40" spans="1:12" ht="15" x14ac:dyDescent="0.25">
      <c r="A40" s="45">
        <v>31</v>
      </c>
      <c r="B40" s="45">
        <v>193</v>
      </c>
      <c r="C40" s="13" t="str">
        <f>IF(B40=0," ",VLOOKUP(B40,[1]Спортсмены!B$1:H$65536,2,FALSE))</f>
        <v>Аминов Рустам</v>
      </c>
      <c r="D40" s="14" t="str">
        <f>IF(B40=0," ",VLOOKUP($B40,[1]Спортсмены!$B$1:$H$65536,3,FALSE))</f>
        <v>08.07.1997</v>
      </c>
      <c r="E40" s="15" t="str">
        <f>IF(B40=0," ",IF(VLOOKUP($B40,[1]Спортсмены!$B$1:$H$65536,4,FALSE)=0," ",VLOOKUP($B40,[1]Спортсмены!$B$1:$H$65536,4,FALSE)))</f>
        <v>1р</v>
      </c>
      <c r="F40" s="13" t="str">
        <f>IF(B40=0," ",VLOOKUP($B40,[1]Спортсмены!$B$1:$H$65536,5,FALSE))</f>
        <v>Мурманская область</v>
      </c>
      <c r="G40" s="13" t="str">
        <f>IF(B40=0," ",VLOOKUP($B40,[1]Спортсмены!$B$1:$H$65536,6,FALSE))</f>
        <v>Мурманск, МАГУ</v>
      </c>
      <c r="H40" s="17"/>
      <c r="I40" s="48">
        <v>1.546759259259259E-3</v>
      </c>
      <c r="J40" s="19" t="str">
        <f>IF(I40=0," ",IF(I40&lt;=[1]Разряды!$D$7,[1]Разряды!$D$3,IF(I40&lt;=[1]Разряды!$E$7,[1]Разряды!$E$3,IF(I40&lt;=[1]Разряды!$F$7,[1]Разряды!$F$3,IF(I40&lt;=[1]Разряды!$G$7,[1]Разряды!$G$3,IF(I40&lt;=[1]Разряды!$H$7,[1]Разряды!$H$3,IF(I40&lt;=[1]Разряды!$I$7,[1]Разряды!$I$3,IF(I40&lt;=[1]Разряды!$J$7,[1]Разряды!$J$3,"б/р"))))))))</f>
        <v>3р</v>
      </c>
      <c r="K40" s="47">
        <v>0</v>
      </c>
      <c r="L40" s="13" t="str">
        <f>IF(B40=0," ",VLOOKUP($B40,[1]Спортсмены!$B$1:$H$65536,7,FALSE))</f>
        <v>Ахметов А.Р.</v>
      </c>
    </row>
    <row r="41" spans="1:12" ht="15" x14ac:dyDescent="0.25">
      <c r="A41" s="45"/>
      <c r="B41" s="45">
        <v>337</v>
      </c>
      <c r="C41" s="13" t="str">
        <f>IF(B41=0," ",VLOOKUP(B41,[1]Спортсмены!B$1:H$65536,2,FALSE))</f>
        <v>Перевозчиков Иван</v>
      </c>
      <c r="D41" s="14" t="str">
        <f>IF(B41=0," ",VLOOKUP($B41,[1]Спортсмены!$B$1:$H$65536,3,FALSE))</f>
        <v>21.05.1998</v>
      </c>
      <c r="E41" s="15" t="str">
        <f>IF(B41=0," ",IF(VLOOKUP($B41,[1]Спортсмены!$B$1:$H$65536,4,FALSE)=0," ",VLOOKUP($B41,[1]Спортсмены!$B$1:$H$65536,4,FALSE)))</f>
        <v>1р</v>
      </c>
      <c r="F41" s="13" t="str">
        <f>IF(B41=0," ",VLOOKUP($B41,[1]Спортсмены!$B$1:$H$65536,5,FALSE))</f>
        <v>Удмуртская Республика</v>
      </c>
      <c r="G41" s="13" t="str">
        <f>IF(B41=0," ",VLOOKUP($B41,[1]Спортсмены!$B$1:$H$65536,6,FALSE))</f>
        <v>Ижевск, ИжГТУ им. М.Т. Калашникова</v>
      </c>
      <c r="H41" s="17"/>
      <c r="I41" s="155" t="s">
        <v>102</v>
      </c>
      <c r="J41" s="19"/>
      <c r="K41" s="47">
        <v>0</v>
      </c>
      <c r="L41" s="13" t="str">
        <f>IF(B41=0," ",VLOOKUP($B41,[1]Спортсмены!$B$1:$H$65536,7,FALSE))</f>
        <v>Сердцева А.Б.</v>
      </c>
    </row>
    <row r="42" spans="1:12" ht="15" x14ac:dyDescent="0.25">
      <c r="A42" s="82"/>
      <c r="B42" s="82">
        <v>195</v>
      </c>
      <c r="C42" s="13" t="str">
        <f>IF(B42=0," ",VLOOKUP(B42,[1]Спортсмены!B$1:H$65536,2,FALSE))</f>
        <v>Гурин Дмитрий</v>
      </c>
      <c r="D42" s="14" t="str">
        <f>IF(B42=0," ",VLOOKUP($B42,[1]Спортсмены!$B$1:$H$65536,3,FALSE))</f>
        <v>14.09.1997</v>
      </c>
      <c r="E42" s="15" t="str">
        <f>IF(B42=0," ",IF(VLOOKUP($B42,[1]Спортсмены!$B$1:$H$65536,4,FALSE)=0," ",VLOOKUP($B42,[1]Спортсмены!$B$1:$H$65536,4,FALSE)))</f>
        <v>2р</v>
      </c>
      <c r="F42" s="13" t="str">
        <f>IF(B42=0," ",VLOOKUP($B42,[1]Спортсмены!$B$1:$H$65536,5,FALSE))</f>
        <v>Ярославская область</v>
      </c>
      <c r="G42" s="13" t="str">
        <f>IF(B42=0," ",VLOOKUP($B42,[1]Спортсмены!$B$1:$H$65536,6,FALSE))</f>
        <v>Ярославль, ЯрГУ им. П.Г. Демидова</v>
      </c>
      <c r="H42" s="17"/>
      <c r="I42" s="154" t="s">
        <v>91</v>
      </c>
      <c r="J42" s="19"/>
      <c r="K42" s="47">
        <v>0</v>
      </c>
      <c r="L42" s="13" t="str">
        <f>IF(B42=0," ",VLOOKUP($B42,[1]Спортсмены!$B$1:$H$65536,7,FALSE))</f>
        <v>Станкевич В.А.</v>
      </c>
    </row>
    <row r="43" spans="1:12" ht="15" x14ac:dyDescent="0.25">
      <c r="A43" s="82"/>
      <c r="B43" s="82">
        <v>143</v>
      </c>
      <c r="C43" s="13" t="str">
        <f>IF(B43=0," ",VLOOKUP(B43,[1]Спортсмены!B$1:H$65536,2,FALSE))</f>
        <v>Малков Александр</v>
      </c>
      <c r="D43" s="14" t="str">
        <f>IF(B43=0," ",VLOOKUP($B43,[1]Спортсмены!$B$1:$H$65536,3,FALSE))</f>
        <v>05.05.1999</v>
      </c>
      <c r="E43" s="15" t="str">
        <f>IF(B43=0," ",IF(VLOOKUP($B43,[1]Спортсмены!$B$1:$H$65536,4,FALSE)=0," ",VLOOKUP($B43,[1]Спортсмены!$B$1:$H$65536,4,FALSE)))</f>
        <v>КМС</v>
      </c>
      <c r="F43" s="13" t="str">
        <f>IF(B43=0," ",VLOOKUP($B43,[1]Спортсмены!$B$1:$H$65536,5,FALSE))</f>
        <v>Костромская область</v>
      </c>
      <c r="G43" s="13" t="str">
        <f>IF(B43=0," ",VLOOKUP($B43,[1]Спортсмены!$B$1:$H$65536,6,FALSE))</f>
        <v>Кострома, КГУ</v>
      </c>
      <c r="H43" s="17"/>
      <c r="I43" s="154" t="s">
        <v>91</v>
      </c>
      <c r="J43" s="19"/>
      <c r="K43" s="47">
        <v>0</v>
      </c>
      <c r="L43" s="16" t="str">
        <f>IF(B43=0," ",VLOOKUP($B43,[1]Спортсмены!$B$1:$H$65536,7,FALSE))</f>
        <v>Лякин С.И., Буликов Д.В.</v>
      </c>
    </row>
    <row r="44" spans="1:12" x14ac:dyDescent="0.3">
      <c r="A44" s="82"/>
      <c r="B44" s="82">
        <v>147</v>
      </c>
      <c r="C44" s="13" t="str">
        <f>IF(B44=0," ",VLOOKUP(B44,[1]Спортсмены!B$1:H$65536,2,FALSE))</f>
        <v>Адугин Алексей</v>
      </c>
      <c r="D44" s="14" t="str">
        <f>IF(B44=0," ",VLOOKUP($B44,[1]Спортсмены!$B$1:$H$65536,3,FALSE))</f>
        <v>28.03.1998</v>
      </c>
      <c r="E44" s="15" t="str">
        <f>IF(B44=0," ",IF(VLOOKUP($B44,[1]Спортсмены!$B$1:$H$65536,4,FALSE)=0," ",VLOOKUP($B44,[1]Спортсмены!$B$1:$H$65536,4,FALSE)))</f>
        <v>1р</v>
      </c>
      <c r="F44" s="13" t="str">
        <f>IF(B44=0," ",VLOOKUP($B44,[1]Спортсмены!$B$1:$H$65536,5,FALSE))</f>
        <v>Костромская область</v>
      </c>
      <c r="G44" s="13" t="str">
        <f>IF(B44=0," ",VLOOKUP($B44,[1]Спортсмены!$B$1:$H$65536,6,FALSE))</f>
        <v>Кострома, КГУ</v>
      </c>
      <c r="H44" s="17"/>
      <c r="I44" s="154" t="s">
        <v>91</v>
      </c>
      <c r="J44" s="19"/>
      <c r="K44" s="47">
        <v>0</v>
      </c>
      <c r="L44" s="13" t="str">
        <f>IF(B44=0," ",VLOOKUP($B44,[1]Спортсмены!$B$1:$H$65536,7,FALSE))</f>
        <v>самостоятельно</v>
      </c>
    </row>
    <row r="45" spans="1:12" x14ac:dyDescent="0.3">
      <c r="A45" s="82"/>
      <c r="B45" s="82">
        <v>272</v>
      </c>
      <c r="C45" s="13" t="str">
        <f>IF(B45=0," ",VLOOKUP(B45,[1]Спортсмены!B$1:H$65536,2,FALSE))</f>
        <v>Орлов Кирилл</v>
      </c>
      <c r="D45" s="14" t="str">
        <f>IF(B45=0," ",VLOOKUP($B45,[1]Спортсмены!$B$1:$H$65536,3,FALSE))</f>
        <v>17.10.1998</v>
      </c>
      <c r="E45" s="15" t="str">
        <f>IF(B45=0," ",IF(VLOOKUP($B45,[1]Спортсмены!$B$1:$H$65536,4,FALSE)=0," ",VLOOKUP($B45,[1]Спортсмены!$B$1:$H$65536,4,FALSE)))</f>
        <v>КМС</v>
      </c>
      <c r="F45" s="13" t="str">
        <f>IF(B45=0," ",VLOOKUP($B45,[1]Спортсмены!$B$1:$H$65536,5,FALSE))</f>
        <v>Ивановская область</v>
      </c>
      <c r="G45" s="13" t="str">
        <f>IF(B45=0," ",VLOOKUP($B45,[1]Спортсмены!$B$1:$H$65536,6,FALSE))</f>
        <v>Иваново, ИГЭУ им. В.И. Ленина</v>
      </c>
      <c r="H45" s="17"/>
      <c r="I45" s="154" t="s">
        <v>91</v>
      </c>
      <c r="J45" s="19"/>
      <c r="K45" s="47">
        <v>0</v>
      </c>
      <c r="L45" s="123" t="str">
        <f>IF(B45=0," ",VLOOKUP($B45,[1]Спортсмены!$B$1:$H$65536,7,FALSE))</f>
        <v>Гильмутдинов Ю.В., Лукичев А.В.</v>
      </c>
    </row>
    <row r="46" spans="1:12" x14ac:dyDescent="0.3">
      <c r="A46" s="82"/>
      <c r="B46" s="82">
        <v>120</v>
      </c>
      <c r="C46" s="13" t="str">
        <f>IF(B46=0," ",VLOOKUP(B46,[1]Спортсмены!B$1:H$65536,2,FALSE))</f>
        <v>Васильев Александр</v>
      </c>
      <c r="D46" s="14" t="str">
        <f>IF(B46=0," ",VLOOKUP($B46,[1]Спортсмены!$B$1:$H$65536,3,FALSE))</f>
        <v>08.02.1998</v>
      </c>
      <c r="E46" s="15" t="str">
        <f>IF(B46=0," ",IF(VLOOKUP($B46,[1]Спортсмены!$B$1:$H$65536,4,FALSE)=0," ",VLOOKUP($B46,[1]Спортсмены!$B$1:$H$65536,4,FALSE)))</f>
        <v>КМС</v>
      </c>
      <c r="F46" s="13" t="str">
        <f>IF(B46=0," ",VLOOKUP($B46,[1]Спортсмены!$B$1:$H$65536,5,FALSE))</f>
        <v>Республика Чувашии</v>
      </c>
      <c r="G46" s="13" t="str">
        <f>IF(B46=0," ",VLOOKUP($B46,[1]Спортсмены!$B$1:$H$65536,6,FALSE))</f>
        <v>Чебоксары, ЧГПУ им. И.Я. Яковлева</v>
      </c>
      <c r="H46" s="17"/>
      <c r="I46" s="154" t="s">
        <v>91</v>
      </c>
      <c r="J46" s="19"/>
      <c r="K46" s="47">
        <v>0</v>
      </c>
      <c r="L46" s="13" t="str">
        <f>IF(B46=0," ",VLOOKUP($B46,[1]Спортсмены!$B$1:$H$65536,7,FALSE))</f>
        <v>Петров А.С.</v>
      </c>
    </row>
    <row r="47" spans="1:12" ht="15" thickBot="1" x14ac:dyDescent="0.35">
      <c r="A47" s="28"/>
      <c r="B47" s="28"/>
      <c r="C47" s="29"/>
      <c r="D47" s="60"/>
      <c r="E47" s="31"/>
      <c r="F47" s="29"/>
      <c r="G47" s="29"/>
      <c r="H47" s="191"/>
      <c r="I47" s="61"/>
      <c r="J47" s="62"/>
      <c r="K47" s="63"/>
      <c r="L47" s="29"/>
    </row>
    <row r="48" spans="1:12" ht="16.2" thickTop="1" x14ac:dyDescent="0.3">
      <c r="B48" s="56" t="s">
        <v>93</v>
      </c>
      <c r="D48" s="188"/>
      <c r="E48" s="188"/>
      <c r="G48" s="56" t="s">
        <v>94</v>
      </c>
    </row>
    <row r="49" spans="1:12" ht="15.6" x14ac:dyDescent="0.3">
      <c r="B49" s="56" t="s">
        <v>95</v>
      </c>
      <c r="D49" s="188"/>
      <c r="E49" s="188"/>
      <c r="G49" s="56" t="s">
        <v>96</v>
      </c>
    </row>
    <row r="50" spans="1:12" ht="15.6" x14ac:dyDescent="0.3">
      <c r="A50" s="120"/>
      <c r="B50" s="56"/>
      <c r="D50" s="188"/>
      <c r="E50" s="188"/>
      <c r="F50" s="56"/>
      <c r="G50" s="188"/>
      <c r="H50" s="192"/>
      <c r="I50" s="193"/>
      <c r="J50" s="43"/>
      <c r="K50" s="183"/>
      <c r="L50" s="56"/>
    </row>
  </sheetData>
  <mergeCells count="17">
    <mergeCell ref="K8:K9"/>
    <mergeCell ref="L8:L9"/>
    <mergeCell ref="F8:F9"/>
    <mergeCell ref="H9:I9"/>
    <mergeCell ref="G8:G9"/>
    <mergeCell ref="H8:I8"/>
    <mergeCell ref="J8:J9"/>
    <mergeCell ref="A8:A9"/>
    <mergeCell ref="B8:B9"/>
    <mergeCell ref="C8:C9"/>
    <mergeCell ref="D8:D9"/>
    <mergeCell ref="E8:E9"/>
    <mergeCell ref="K4:L4"/>
    <mergeCell ref="A1:L1"/>
    <mergeCell ref="A2:L2"/>
    <mergeCell ref="F5:G5"/>
    <mergeCell ref="H6:L6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2"/>
  <sheetViews>
    <sheetView workbookViewId="0">
      <selection sqref="A1:L39"/>
    </sheetView>
  </sheetViews>
  <sheetFormatPr defaultRowHeight="14.4" x14ac:dyDescent="0.3"/>
  <cols>
    <col min="1" max="1" width="4.88671875" customWidth="1"/>
    <col min="2" max="2" width="6.88671875" customWidth="1"/>
    <col min="3" max="3" width="19.5546875" customWidth="1"/>
    <col min="4" max="4" width="11" customWidth="1"/>
    <col min="5" max="5" width="6.5546875" customWidth="1"/>
    <col min="6" max="6" width="22.44140625" customWidth="1"/>
    <col min="7" max="7" width="34.88671875" customWidth="1"/>
    <col min="8" max="8" width="3.44140625" style="9" customWidth="1"/>
    <col min="9" max="9" width="7.44140625" style="9" customWidth="1"/>
    <col min="10" max="10" width="6.5546875" customWidth="1"/>
    <col min="11" max="11" width="7.6640625" customWidth="1"/>
    <col min="12" max="12" width="25.6640625" customWidth="1"/>
  </cols>
  <sheetData>
    <row r="1" spans="1:12" ht="20.399999999999999" x14ac:dyDescent="0.35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258"/>
    </row>
    <row r="2" spans="1:12" ht="20.399999999999999" x14ac:dyDescent="0.35">
      <c r="A2" s="259" t="s">
        <v>1</v>
      </c>
      <c r="B2" s="259"/>
      <c r="C2" s="259"/>
      <c r="D2" s="259"/>
      <c r="E2" s="259"/>
      <c r="F2" s="259"/>
      <c r="G2" s="259"/>
      <c r="H2" s="259"/>
      <c r="I2" s="259"/>
      <c r="J2" s="259"/>
      <c r="K2" s="259"/>
      <c r="L2" s="259"/>
    </row>
    <row r="3" spans="1:12" ht="20.399999999999999" x14ac:dyDescent="0.35">
      <c r="A3" s="172"/>
      <c r="B3" s="172"/>
      <c r="C3" s="172"/>
      <c r="D3" s="172"/>
      <c r="E3" s="172"/>
      <c r="F3" s="172"/>
      <c r="G3" s="172"/>
      <c r="H3" s="172"/>
      <c r="I3" s="172"/>
      <c r="J3" s="172"/>
      <c r="K3" s="172"/>
      <c r="L3" s="1" t="s">
        <v>79</v>
      </c>
    </row>
    <row r="4" spans="1:12" ht="17.399999999999999" x14ac:dyDescent="0.3">
      <c r="A4" s="173"/>
      <c r="B4" s="2"/>
      <c r="C4" s="2"/>
      <c r="D4" s="3"/>
      <c r="F4" s="174"/>
      <c r="G4" s="174"/>
      <c r="H4" s="174"/>
      <c r="I4" s="174"/>
      <c r="J4" s="174"/>
      <c r="K4" s="260" t="s">
        <v>80</v>
      </c>
      <c r="L4" s="260"/>
    </row>
    <row r="5" spans="1:12" ht="15.6" x14ac:dyDescent="0.3">
      <c r="A5" s="173"/>
      <c r="B5" s="2"/>
      <c r="C5" s="2"/>
      <c r="D5" s="3"/>
      <c r="F5" s="261"/>
      <c r="G5" s="261"/>
      <c r="H5" s="4"/>
      <c r="I5" s="4"/>
      <c r="L5" s="5" t="s">
        <v>81</v>
      </c>
    </row>
    <row r="6" spans="1:12" ht="20.399999999999999" x14ac:dyDescent="0.35">
      <c r="A6" s="175"/>
      <c r="D6" s="6" t="s">
        <v>82</v>
      </c>
      <c r="E6" s="54">
        <v>0.77430555555555547</v>
      </c>
      <c r="F6" s="55" t="s">
        <v>22</v>
      </c>
      <c r="G6" s="175"/>
      <c r="H6" s="259" t="s">
        <v>3</v>
      </c>
      <c r="I6" s="259"/>
      <c r="J6" s="259"/>
      <c r="K6" s="259"/>
      <c r="L6" s="259"/>
    </row>
    <row r="7" spans="1:12" ht="15.6" x14ac:dyDescent="0.3">
      <c r="A7" s="173"/>
      <c r="B7" s="178"/>
      <c r="C7" s="179" t="s">
        <v>5</v>
      </c>
      <c r="D7" s="180" t="s">
        <v>26</v>
      </c>
      <c r="E7" s="181"/>
      <c r="F7" s="173"/>
      <c r="G7" s="173"/>
      <c r="H7" s="10"/>
      <c r="I7" s="10"/>
      <c r="J7" s="9"/>
    </row>
    <row r="8" spans="1:12" ht="15" customHeight="1" x14ac:dyDescent="0.3">
      <c r="A8" s="262" t="s">
        <v>6</v>
      </c>
      <c r="B8" s="262" t="s">
        <v>7</v>
      </c>
      <c r="C8" s="262" t="s">
        <v>8</v>
      </c>
      <c r="D8" s="264" t="s">
        <v>9</v>
      </c>
      <c r="E8" s="264" t="s">
        <v>10</v>
      </c>
      <c r="F8" s="264" t="s">
        <v>11</v>
      </c>
      <c r="G8" s="264" t="s">
        <v>12</v>
      </c>
      <c r="H8" s="265" t="s">
        <v>13</v>
      </c>
      <c r="I8" s="266"/>
      <c r="J8" s="262" t="s">
        <v>14</v>
      </c>
      <c r="K8" s="264" t="s">
        <v>15</v>
      </c>
      <c r="L8" s="256" t="s">
        <v>16</v>
      </c>
    </row>
    <row r="9" spans="1:12" x14ac:dyDescent="0.3">
      <c r="A9" s="263"/>
      <c r="B9" s="263"/>
      <c r="C9" s="263"/>
      <c r="D9" s="263"/>
      <c r="E9" s="263"/>
      <c r="F9" s="263"/>
      <c r="G9" s="263"/>
      <c r="H9" s="267" t="s">
        <v>98</v>
      </c>
      <c r="I9" s="268"/>
      <c r="J9" s="263"/>
      <c r="K9" s="263"/>
      <c r="L9" s="257"/>
    </row>
    <row r="10" spans="1:12" ht="15" x14ac:dyDescent="0.25">
      <c r="A10" s="12">
        <v>1</v>
      </c>
      <c r="B10" s="20">
        <v>213</v>
      </c>
      <c r="C10" s="13" t="str">
        <f>IF(B10=0," ",VLOOKUP(B10,[1]Спортсмены!B$1:H$65536,2,FALSE))</f>
        <v>Горин Николай</v>
      </c>
      <c r="D10" s="14" t="str">
        <f>IF(B10=0," ",VLOOKUP($B10,[1]Спортсмены!$B$1:$H$65536,3,FALSE))</f>
        <v>03.01.1995</v>
      </c>
      <c r="E10" s="15" t="str">
        <f>IF(B10=0," ",IF(VLOOKUP($B10,[1]Спортсмены!$B$1:$H$65536,4,FALSE)=0," ",VLOOKUP($B10,[1]Спортсмены!$B$1:$H$65536,4,FALSE)))</f>
        <v>МС</v>
      </c>
      <c r="F10" s="13" t="str">
        <f>IF(B10=0," ",VLOOKUP($B10,[1]Спортсмены!$B$1:$H$65536,5,FALSE))</f>
        <v>Республика Мордовия</v>
      </c>
      <c r="G10" s="16" t="str">
        <f>IF(B10=0," ",VLOOKUP($B10,[1]Спортсмены!$B$1:$H$65536,6,FALSE))</f>
        <v>Саранск, ФГБОУ ВО "НИМГУ им. Н.П. Огарева"</v>
      </c>
      <c r="H10" s="17"/>
      <c r="I10" s="48">
        <v>2.633333333333333E-3</v>
      </c>
      <c r="J10" s="19" t="str">
        <f>IF(I10=0," ",IF(I10&lt;=[1]Разряды!$D$8,[1]Разряды!$D$3,IF(I10&lt;=[1]Разряды!$E$8,[1]Разряды!$E$3,IF(I10&lt;=[1]Разряды!$F$8,[1]Разряды!$F$3,IF(I10&lt;=[1]Разряды!$G$8,[1]Разряды!$G$3,IF(I10&lt;=[1]Разряды!$H$8,[1]Разряды!$H$3,IF(I10&lt;=[1]Разряды!$I$8,[1]Разряды!$I$3,IF(I10&lt;=[1]Разряды!$J$8,[1]Разряды!$J$3,"б/р"))))))))</f>
        <v>кмс</v>
      </c>
      <c r="K10" s="15" t="s">
        <v>101</v>
      </c>
      <c r="L10" s="16" t="str">
        <f>IF(B10=0," ",VLOOKUP($B10,[1]Спортсмены!$B$1:$H$65536,7,FALSE))</f>
        <v>Телятников М.М., Аранов С.М.</v>
      </c>
    </row>
    <row r="11" spans="1:12" ht="15" x14ac:dyDescent="0.25">
      <c r="A11" s="12">
        <v>2</v>
      </c>
      <c r="B11" s="20">
        <v>299</v>
      </c>
      <c r="C11" s="13" t="str">
        <f>IF(B11=0," ",VLOOKUP(B11,[1]Спортсмены!B$1:H$65536,2,FALSE))</f>
        <v>Болотов Сергей</v>
      </c>
      <c r="D11" s="14" t="str">
        <f>IF(B11=0," ",VLOOKUP($B11,[1]Спортсмены!$B$1:$H$65536,3,FALSE))</f>
        <v>09.04.1996</v>
      </c>
      <c r="E11" s="15" t="str">
        <f>IF(B11=0," ",IF(VLOOKUP($B11,[1]Спортсмены!$B$1:$H$65536,4,FALSE)=0," ",VLOOKUP($B11,[1]Спортсмены!$B$1:$H$65536,4,FALSE)))</f>
        <v>КМС</v>
      </c>
      <c r="F11" s="13" t="str">
        <f>IF(B11=0," ",VLOOKUP($B11,[1]Спортсмены!$B$1:$H$65536,5,FALSE))</f>
        <v>Владимирская область</v>
      </c>
      <c r="G11" s="13" t="str">
        <f>IF(B11=0," ",VLOOKUP($B11,[1]Спортсмены!$B$1:$H$65536,6,FALSE))</f>
        <v xml:space="preserve">Владимир, ВлГУ им. А.Г. и Н.Г Столетовых </v>
      </c>
      <c r="H11" s="17"/>
      <c r="I11" s="48">
        <v>2.654050925925926E-3</v>
      </c>
      <c r="J11" s="19" t="str">
        <f>IF(I11=0," ",IF(I11&lt;=[1]Разряды!$D$8,[1]Разряды!$D$3,IF(I11&lt;=[1]Разряды!$E$8,[1]Разряды!$E$3,IF(I11&lt;=[1]Разряды!$F$8,[1]Разряды!$F$3,IF(I11&lt;=[1]Разряды!$G$8,[1]Разряды!$G$3,IF(I11&lt;=[1]Разряды!$H$8,[1]Разряды!$H$3,IF(I11&lt;=[1]Разряды!$I$8,[1]Разряды!$I$3,IF(I11&lt;=[1]Разряды!$J$8,[1]Разряды!$J$3,"б/р"))))))))</f>
        <v>кмс</v>
      </c>
      <c r="K11" s="26" t="s">
        <v>86</v>
      </c>
      <c r="L11" s="13" t="str">
        <f>IF(B11=0," ",VLOOKUP($B11,[1]Спортсмены!$B$1:$H$65536,7,FALSE))</f>
        <v>Саков А.П., Герцен Е.А.</v>
      </c>
    </row>
    <row r="12" spans="1:12" ht="15" x14ac:dyDescent="0.25">
      <c r="A12" s="12">
        <v>3</v>
      </c>
      <c r="B12" s="20">
        <v>329</v>
      </c>
      <c r="C12" s="13" t="str">
        <f>IF(B12=0," ",VLOOKUP(B12,[1]Спортсмены!B$1:H$65536,2,FALSE))</f>
        <v>Никитин Артемий</v>
      </c>
      <c r="D12" s="14" t="str">
        <f>IF(B12=0," ",VLOOKUP($B12,[1]Спортсмены!$B$1:$H$65536,3,FALSE))</f>
        <v>26.07.1999</v>
      </c>
      <c r="E12" s="15" t="str">
        <f>IF(B12=0," ",IF(VLOOKUP($B12,[1]Спортсмены!$B$1:$H$65536,4,FALSE)=0," ",VLOOKUP($B12,[1]Спортсмены!$B$1:$H$65536,4,FALSE)))</f>
        <v>КМС</v>
      </c>
      <c r="F12" s="13" t="str">
        <f>IF(B12=0," ",VLOOKUP($B12,[1]Спортсмены!$B$1:$H$65536,5,FALSE))</f>
        <v>Челябинская область</v>
      </c>
      <c r="G12" s="13" t="str">
        <f>IF(B12=0," ",VLOOKUP($B12,[1]Спортсмены!$B$1:$H$65536,6,FALSE))</f>
        <v>Челябинск, УралГУФК</v>
      </c>
      <c r="H12" s="17"/>
      <c r="I12" s="48">
        <v>2.6574074074074074E-3</v>
      </c>
      <c r="J12" s="19" t="str">
        <f>IF(I12=0," ",IF(I12&lt;=[1]Разряды!$D$8,[1]Разряды!$D$3,IF(I12&lt;=[1]Разряды!$E$8,[1]Разряды!$E$3,IF(I12&lt;=[1]Разряды!$F$8,[1]Разряды!$F$3,IF(I12&lt;=[1]Разряды!$G$8,[1]Разряды!$G$3,IF(I12&lt;=[1]Разряды!$H$8,[1]Разряды!$H$3,IF(I12&lt;=[1]Разряды!$I$8,[1]Разряды!$I$3,IF(I12&lt;=[1]Разряды!$J$8,[1]Разряды!$J$3,"б/р"))))))))</f>
        <v>кмс</v>
      </c>
      <c r="K12" s="26" t="s">
        <v>87</v>
      </c>
      <c r="L12" s="16" t="str">
        <f>IF(B12=0," ",VLOOKUP($B12,[1]Спортсмены!$B$1:$H$65536,7,FALSE))</f>
        <v>Андреев А.А., Рыжкова Т.В.</v>
      </c>
    </row>
    <row r="13" spans="1:12" ht="15" x14ac:dyDescent="0.25">
      <c r="A13" s="45">
        <v>4</v>
      </c>
      <c r="B13" s="20">
        <v>261</v>
      </c>
      <c r="C13" s="13" t="str">
        <f>IF(B13=0," ",VLOOKUP(B13,[1]Спортсмены!B$1:H$65536,2,FALSE))</f>
        <v>Тингаев Антон</v>
      </c>
      <c r="D13" s="14" t="str">
        <f>IF(B13=0," ",VLOOKUP($B13,[1]Спортсмены!$B$1:$H$65536,3,FALSE))</f>
        <v>02.04.1996</v>
      </c>
      <c r="E13" s="15" t="str">
        <f>IF(B13=0," ",IF(VLOOKUP($B13,[1]Спортсмены!$B$1:$H$65536,4,FALSE)=0," ",VLOOKUP($B13,[1]Спортсмены!$B$1:$H$65536,4,FALSE)))</f>
        <v>МС</v>
      </c>
      <c r="F13" s="13" t="str">
        <f>IF(B13=0," ",VLOOKUP($B13,[1]Спортсмены!$B$1:$H$65536,5,FALSE))</f>
        <v>Республика Татарстан</v>
      </c>
      <c r="G13" s="13" t="str">
        <f>IF(B13=0," ",VLOOKUP($B13,[1]Спортсмены!$B$1:$H$65536,6,FALSE))</f>
        <v>Казань, ФГБОУ ВО ПГАФКСиТ</v>
      </c>
      <c r="H13" s="17"/>
      <c r="I13" s="48">
        <v>2.6586805555555552E-3</v>
      </c>
      <c r="J13" s="19" t="str">
        <f>IF(I13=0," ",IF(I13&lt;=[1]Разряды!$D$8,[1]Разряды!$D$3,IF(I13&lt;=[1]Разряды!$E$8,[1]Разряды!$E$3,IF(I13&lt;=[1]Разряды!$F$8,[1]Разряды!$F$3,IF(I13&lt;=[1]Разряды!$G$8,[1]Разряды!$G$3,IF(I13&lt;=[1]Разряды!$H$8,[1]Разряды!$H$3,IF(I13&lt;=[1]Разряды!$I$8,[1]Разряды!$I$3,IF(I13&lt;=[1]Разряды!$J$8,[1]Разряды!$J$3,"б/р"))))))))</f>
        <v>кмс</v>
      </c>
      <c r="K13" s="26" t="s">
        <v>88</v>
      </c>
      <c r="L13" s="16" t="str">
        <f>IF(B13=0," ",VLOOKUP($B13,[1]Спортсмены!$B$1:$H$65536,7,FALSE))</f>
        <v>Матрин Н.А., Байгулова С.Г.</v>
      </c>
    </row>
    <row r="14" spans="1:12" ht="15" x14ac:dyDescent="0.25">
      <c r="A14" s="45">
        <v>5</v>
      </c>
      <c r="B14" s="20">
        <v>240</v>
      </c>
      <c r="C14" s="13" t="str">
        <f>IF(B14=0," ",VLOOKUP(B14,[1]Спортсмены!B$1:H$65536,2,FALSE))</f>
        <v>Баженов Александр</v>
      </c>
      <c r="D14" s="14" t="str">
        <f>IF(B14=0," ",VLOOKUP($B14,[1]Спортсмены!$B$1:$H$65536,3,FALSE))</f>
        <v>20.03.1997</v>
      </c>
      <c r="E14" s="15" t="str">
        <f>IF(B14=0," ",IF(VLOOKUP($B14,[1]Спортсмены!$B$1:$H$65536,4,FALSE)=0," ",VLOOKUP($B14,[1]Спортсмены!$B$1:$H$65536,4,FALSE)))</f>
        <v>КМС</v>
      </c>
      <c r="F14" s="13" t="str">
        <f>IF(B14=0," ",VLOOKUP($B14,[1]Спортсмены!$B$1:$H$65536,5,FALSE))</f>
        <v>Удмуртская Республика</v>
      </c>
      <c r="G14" s="13" t="str">
        <f>IF(B14=0," ",VLOOKUP($B14,[1]Спортсмены!$B$1:$H$65536,6,FALSE))</f>
        <v>Ижевск, УдГУ</v>
      </c>
      <c r="H14" s="17"/>
      <c r="I14" s="48">
        <v>2.6759259259259258E-3</v>
      </c>
      <c r="J14" s="19" t="str">
        <f>IF(I14=0," ",IF(I14&lt;=[1]Разряды!$D$8,[1]Разряды!$D$3,IF(I14&lt;=[1]Разряды!$E$8,[1]Разряды!$E$3,IF(I14&lt;=[1]Разряды!$F$8,[1]Разряды!$F$3,IF(I14&lt;=[1]Разряды!$G$8,[1]Разряды!$G$3,IF(I14&lt;=[1]Разряды!$H$8,[1]Разряды!$H$3,IF(I14&lt;=[1]Разряды!$I$8,[1]Разряды!$I$3,IF(I14&lt;=[1]Разряды!$J$8,[1]Разряды!$J$3,"б/р"))))))))</f>
        <v>кмс</v>
      </c>
      <c r="K14" s="26" t="s">
        <v>89</v>
      </c>
      <c r="L14" s="13" t="str">
        <f>IF(B14=0," ",VLOOKUP($B14,[1]Спортсмены!$B$1:$H$65536,7,FALSE))</f>
        <v>Васильев К.Г.</v>
      </c>
    </row>
    <row r="15" spans="1:12" ht="15" x14ac:dyDescent="0.25">
      <c r="A15" s="45">
        <v>6</v>
      </c>
      <c r="B15" s="20">
        <v>259</v>
      </c>
      <c r="C15" s="13" t="str">
        <f>IF(B15=0," ",VLOOKUP(B15,[1]Спортсмены!B$1:H$65536,2,FALSE))</f>
        <v>Садиков Нияз</v>
      </c>
      <c r="D15" s="14" t="str">
        <f>IF(B15=0," ",VLOOKUP($B15,[1]Спортсмены!$B$1:$H$65536,3,FALSE))</f>
        <v>31.01.1997</v>
      </c>
      <c r="E15" s="15" t="str">
        <f>IF(B15=0," ",IF(VLOOKUP($B15,[1]Спортсмены!$B$1:$H$65536,4,FALSE)=0," ",VLOOKUP($B15,[1]Спортсмены!$B$1:$H$65536,4,FALSE)))</f>
        <v>КМС</v>
      </c>
      <c r="F15" s="13" t="str">
        <f>IF(B15=0," ",VLOOKUP($B15,[1]Спортсмены!$B$1:$H$65536,5,FALSE))</f>
        <v>Республика Татарстан</v>
      </c>
      <c r="G15" s="13" t="str">
        <f>IF(B15=0," ",VLOOKUP($B15,[1]Спортсмены!$B$1:$H$65536,6,FALSE))</f>
        <v>Казань, ФГБОУ ВО ПГАФКСиТ</v>
      </c>
      <c r="H15" s="17"/>
      <c r="I15" s="48">
        <v>2.6968749999999996E-3</v>
      </c>
      <c r="J15" s="19" t="str">
        <f>IF(I15=0," ",IF(I15&lt;=[1]Разряды!$D$8,[1]Разряды!$D$3,IF(I15&lt;=[1]Разряды!$E$8,[1]Разряды!$E$3,IF(I15&lt;=[1]Разряды!$F$8,[1]Разряды!$F$3,IF(I15&lt;=[1]Разряды!$G$8,[1]Разряды!$G$3,IF(I15&lt;=[1]Разряды!$H$8,[1]Разряды!$H$3,IF(I15&lt;=[1]Разряды!$I$8,[1]Разряды!$I$3,IF(I15&lt;=[1]Разряды!$J$8,[1]Разряды!$J$3,"б/р"))))))))</f>
        <v>кмс</v>
      </c>
      <c r="K15" s="26" t="s">
        <v>90</v>
      </c>
      <c r="L15" s="16" t="str">
        <f>IF(B15=0," ",VLOOKUP($B15,[1]Спортсмены!$B$1:$H$65536,7,FALSE))</f>
        <v>Фахриев М.М., Павлов И.Л.</v>
      </c>
    </row>
    <row r="16" spans="1:12" ht="15" x14ac:dyDescent="0.25">
      <c r="A16" s="45">
        <v>7</v>
      </c>
      <c r="B16" s="20">
        <v>120</v>
      </c>
      <c r="C16" s="13" t="str">
        <f>IF(B16=0," ",VLOOKUP(B16,[1]Спортсмены!B$1:H$65536,2,FALSE))</f>
        <v>Васильев Александр</v>
      </c>
      <c r="D16" s="14" t="str">
        <f>IF(B16=0," ",VLOOKUP($B16,[1]Спортсмены!$B$1:$H$65536,3,FALSE))</f>
        <v>08.02.1998</v>
      </c>
      <c r="E16" s="15" t="str">
        <f>IF(B16=0," ",IF(VLOOKUP($B16,[1]Спортсмены!$B$1:$H$65536,4,FALSE)=0," ",VLOOKUP($B16,[1]Спортсмены!$B$1:$H$65536,4,FALSE)))</f>
        <v>КМС</v>
      </c>
      <c r="F16" s="13" t="str">
        <f>IF(B16=0," ",VLOOKUP($B16,[1]Спортсмены!$B$1:$H$65536,5,FALSE))</f>
        <v>Республика Чувашии</v>
      </c>
      <c r="G16" s="13" t="str">
        <f>IF(B16=0," ",VLOOKUP($B16,[1]Спортсмены!$B$1:$H$65536,6,FALSE))</f>
        <v>Чебоксары, ЧГПУ им. И.Я. Яковлева</v>
      </c>
      <c r="H16" s="17"/>
      <c r="I16" s="48">
        <v>2.6993055555555555E-3</v>
      </c>
      <c r="J16" s="19" t="str">
        <f>IF(I16=0," ",IF(I16&lt;=[1]Разряды!$D$8,[1]Разряды!$D$3,IF(I16&lt;=[1]Разряды!$E$8,[1]Разряды!$E$3,IF(I16&lt;=[1]Разряды!$F$8,[1]Разряды!$F$3,IF(I16&lt;=[1]Разряды!$G$8,[1]Разряды!$G$3,IF(I16&lt;=[1]Разряды!$H$8,[1]Разряды!$H$3,IF(I16&lt;=[1]Разряды!$I$8,[1]Разряды!$I$3,IF(I16&lt;=[1]Разряды!$J$8,[1]Разряды!$J$3,"б/р"))))))))</f>
        <v>кмс</v>
      </c>
      <c r="K16" s="26" t="s">
        <v>99</v>
      </c>
      <c r="L16" s="13" t="str">
        <f>IF(B16=0," ",VLOOKUP($B16,[1]Спортсмены!$B$1:$H$65536,7,FALSE))</f>
        <v>Петров А.С.</v>
      </c>
    </row>
    <row r="17" spans="1:12" ht="15" x14ac:dyDescent="0.25">
      <c r="A17" s="45">
        <v>8</v>
      </c>
      <c r="B17" s="20">
        <v>121</v>
      </c>
      <c r="C17" s="13" t="str">
        <f>IF(B17=0," ",VLOOKUP(B17,[1]Спортсмены!B$1:H$65536,2,FALSE))</f>
        <v>Дмитриев Евгений</v>
      </c>
      <c r="D17" s="14" t="str">
        <f>IF(B17=0," ",VLOOKUP($B17,[1]Спортсмены!$B$1:$H$65536,3,FALSE))</f>
        <v>15.11.1995</v>
      </c>
      <c r="E17" s="15" t="str">
        <f>IF(B17=0," ",IF(VLOOKUP($B17,[1]Спортсмены!$B$1:$H$65536,4,FALSE)=0," ",VLOOKUP($B17,[1]Спортсмены!$B$1:$H$65536,4,FALSE)))</f>
        <v>КМС</v>
      </c>
      <c r="F17" s="13" t="str">
        <f>IF(B17=0," ",VLOOKUP($B17,[1]Спортсмены!$B$1:$H$65536,5,FALSE))</f>
        <v>Республика Чувашии</v>
      </c>
      <c r="G17" s="13" t="str">
        <f>IF(B17=0," ",VLOOKUP($B17,[1]Спортсмены!$B$1:$H$65536,6,FALSE))</f>
        <v>Чебоксары, ЧГПУ им. И.Я. Яковлева</v>
      </c>
      <c r="H17" s="17"/>
      <c r="I17" s="48">
        <v>2.7187500000000002E-3</v>
      </c>
      <c r="J17" s="19" t="str">
        <f>IF(I17=0," ",IF(I17&lt;=[1]Разряды!$D$8,[1]Разряды!$D$3,IF(I17&lt;=[1]Разряды!$E$8,[1]Разряды!$E$3,IF(I17&lt;=[1]Разряды!$F$8,[1]Разряды!$F$3,IF(I17&lt;=[1]Разряды!$G$8,[1]Разряды!$G$3,IF(I17&lt;=[1]Разряды!$H$8,[1]Разряды!$H$3,IF(I17&lt;=[1]Разряды!$I$8,[1]Разряды!$I$3,IF(I17&lt;=[1]Разряды!$J$8,[1]Разряды!$J$3,"б/р"))))))))</f>
        <v>1р</v>
      </c>
      <c r="K17" s="26">
        <v>8</v>
      </c>
      <c r="L17" s="13" t="str">
        <f>IF(B17=0," ",VLOOKUP($B17,[1]Спортсмены!$B$1:$H$65536,7,FALSE))</f>
        <v>Петров А.С.</v>
      </c>
    </row>
    <row r="18" spans="1:12" ht="15" x14ac:dyDescent="0.25">
      <c r="A18" s="45">
        <v>9</v>
      </c>
      <c r="B18" s="45">
        <v>226</v>
      </c>
      <c r="C18" s="13" t="str">
        <f>IF(B18=0," ",VLOOKUP(B18,[1]Спортсмены!B$1:H$65536,2,FALSE))</f>
        <v>Индус Владимир</v>
      </c>
      <c r="D18" s="14" t="str">
        <f>IF(B18=0," ",VLOOKUP($B18,[1]Спортсмены!$B$1:$H$65536,3,FALSE))</f>
        <v>17.01.1999</v>
      </c>
      <c r="E18" s="15" t="str">
        <f>IF(B18=0," ",IF(VLOOKUP($B18,[1]Спортсмены!$B$1:$H$65536,4,FALSE)=0," ",VLOOKUP($B18,[1]Спортсмены!$B$1:$H$65536,4,FALSE)))</f>
        <v>КМС</v>
      </c>
      <c r="F18" s="13" t="str">
        <f>IF(B18=0," ",VLOOKUP($B18,[1]Спортсмены!$B$1:$H$65536,5,FALSE))</f>
        <v>Тульская область</v>
      </c>
      <c r="G18" s="13" t="str">
        <f>IF(B18=0," ",VLOOKUP($B18,[1]Спортсмены!$B$1:$H$65536,6,FALSE))</f>
        <v>Тула, ТулГУ</v>
      </c>
      <c r="H18" s="17"/>
      <c r="I18" s="48">
        <v>2.7685185185185187E-3</v>
      </c>
      <c r="J18" s="19" t="str">
        <f>IF(I18=0," ",IF(I18&lt;=[1]Разряды!$D$8,[1]Разряды!$D$3,IF(I18&lt;=[1]Разряды!$E$8,[1]Разряды!$E$3,IF(I18&lt;=[1]Разряды!$F$8,[1]Разряды!$F$3,IF(I18&lt;=[1]Разряды!$G$8,[1]Разряды!$G$3,IF(I18&lt;=[1]Разряды!$H$8,[1]Разряды!$H$3,IF(I18&lt;=[1]Разряды!$I$8,[1]Разряды!$I$3,IF(I18&lt;=[1]Разряды!$J$8,[1]Разряды!$J$3,"б/р"))))))))</f>
        <v>1р</v>
      </c>
      <c r="K18" s="26">
        <v>7</v>
      </c>
      <c r="L18" s="13" t="str">
        <f>IF(B18=0," ",VLOOKUP($B18,[1]Спортсмены!$B$1:$H$65536,7,FALSE))</f>
        <v>Анисимов В.Н.</v>
      </c>
    </row>
    <row r="19" spans="1:12" ht="15" x14ac:dyDescent="0.25">
      <c r="A19" s="45">
        <v>10</v>
      </c>
      <c r="B19" s="20">
        <v>123</v>
      </c>
      <c r="C19" s="13" t="str">
        <f>IF(B19=0," ",VLOOKUP(B19,[1]Спортсмены!B$1:H$65536,2,FALSE))</f>
        <v>Киргизов Михаил</v>
      </c>
      <c r="D19" s="14" t="str">
        <f>IF(B19=0," ",VLOOKUP($B19,[1]Спортсмены!$B$1:$H$65536,3,FALSE))</f>
        <v>11.05.1998</v>
      </c>
      <c r="E19" s="15" t="str">
        <f>IF(B19=0," ",IF(VLOOKUP($B19,[1]Спортсмены!$B$1:$H$65536,4,FALSE)=0," ",VLOOKUP($B19,[1]Спортсмены!$B$1:$H$65536,4,FALSE)))</f>
        <v>КМС</v>
      </c>
      <c r="F19" s="13" t="str">
        <f>IF(B19=0," ",VLOOKUP($B19,[1]Спортсмены!$B$1:$H$65536,5,FALSE))</f>
        <v>Республика Чувашии</v>
      </c>
      <c r="G19" s="13" t="str">
        <f>IF(B19=0," ",VLOOKUP($B19,[1]Спортсмены!$B$1:$H$65536,6,FALSE))</f>
        <v>Чебоксары, ЧГПУ им. И.Я. Яковлева</v>
      </c>
      <c r="H19" s="17"/>
      <c r="I19" s="48">
        <v>2.8299768518518522E-3</v>
      </c>
      <c r="J19" s="19" t="str">
        <f>IF(I19=0," ",IF(I19&lt;=[1]Разряды!$D$8,[1]Разряды!$D$3,IF(I19&lt;=[1]Разряды!$E$8,[1]Разряды!$E$3,IF(I19&lt;=[1]Разряды!$F$8,[1]Разряды!$F$3,IF(I19&lt;=[1]Разряды!$G$8,[1]Разряды!$G$3,IF(I19&lt;=[1]Разряды!$H$8,[1]Разряды!$H$3,IF(I19&lt;=[1]Разряды!$I$8,[1]Разряды!$I$3,IF(I19&lt;=[1]Разряды!$J$8,[1]Разряды!$J$3,"б/р"))))))))</f>
        <v>1р</v>
      </c>
      <c r="K19" s="26">
        <v>6</v>
      </c>
      <c r="L19" s="13" t="str">
        <f>IF(B19=0," ",VLOOKUP($B19,[1]Спортсмены!$B$1:$H$65536,7,FALSE))</f>
        <v>Давалов В.Н.</v>
      </c>
    </row>
    <row r="20" spans="1:12" ht="15" x14ac:dyDescent="0.25">
      <c r="A20" s="45">
        <v>11</v>
      </c>
      <c r="B20" s="45">
        <v>301</v>
      </c>
      <c r="C20" s="13" t="str">
        <f>IF(B20=0," ",VLOOKUP(B20,[1]Спортсмены!B$1:H$65536,2,FALSE))</f>
        <v>Гончаренко Александр</v>
      </c>
      <c r="D20" s="14" t="str">
        <f>IF(B20=0," ",VLOOKUP($B20,[1]Спортсмены!$B$1:$H$65536,3,FALSE))</f>
        <v>14.07.1998</v>
      </c>
      <c r="E20" s="15" t="str">
        <f>IF(B20=0," ",IF(VLOOKUP($B20,[1]Спортсмены!$B$1:$H$65536,4,FALSE)=0," ",VLOOKUP($B20,[1]Спортсмены!$B$1:$H$65536,4,FALSE)))</f>
        <v>1р</v>
      </c>
      <c r="F20" s="13" t="str">
        <f>IF(B20=0," ",VLOOKUP($B20,[1]Спортсмены!$B$1:$H$65536,5,FALSE))</f>
        <v>Ивановская область</v>
      </c>
      <c r="G20" s="13" t="str">
        <f>IF(B20=0," ",VLOOKUP($B20,[1]Спортсмены!$B$1:$H$65536,6,FALSE))</f>
        <v>Иваново, ИГСХА им. Д.К. Беляева</v>
      </c>
      <c r="H20" s="17"/>
      <c r="I20" s="68">
        <v>2.8866898148148146E-3</v>
      </c>
      <c r="J20" s="19" t="str">
        <f>IF(I20=0," ",IF(I20&lt;=[1]Разряды!$D$8,[1]Разряды!$D$3,IF(I20&lt;=[1]Разряды!$E$8,[1]Разряды!$E$3,IF(I20&lt;=[1]Разряды!$F$8,[1]Разряды!$F$3,IF(I20&lt;=[1]Разряды!$G$8,[1]Разряды!$G$3,IF(I20&lt;=[1]Разряды!$H$8,[1]Разряды!$H$3,IF(I20&lt;=[1]Разряды!$I$8,[1]Разряды!$I$3,IF(I20&lt;=[1]Разряды!$J$8,[1]Разряды!$J$3,"б/р"))))))))</f>
        <v>2р</v>
      </c>
      <c r="K20" s="26">
        <v>5</v>
      </c>
      <c r="L20" s="13" t="str">
        <f>IF(B20=0," ",VLOOKUP($B20,[1]Спортсмены!$B$1:$H$65536,7,FALSE))</f>
        <v>Дряннов В.А.</v>
      </c>
    </row>
    <row r="21" spans="1:12" ht="15" x14ac:dyDescent="0.25">
      <c r="A21" s="45">
        <v>12</v>
      </c>
      <c r="B21" s="20">
        <v>126</v>
      </c>
      <c r="C21" s="13" t="str">
        <f>IF(B21=0," ",VLOOKUP(B21,[1]Спортсмены!B$1:H$65536,2,FALSE))</f>
        <v>Решетников Павел</v>
      </c>
      <c r="D21" s="14" t="str">
        <f>IF(B21=0," ",VLOOKUP($B21,[1]Спортсмены!$B$1:$H$65536,3,FALSE))</f>
        <v>26.05.2000</v>
      </c>
      <c r="E21" s="15" t="str">
        <f>IF(B21=0," ",IF(VLOOKUP($B21,[1]Спортсмены!$B$1:$H$65536,4,FALSE)=0," ",VLOOKUP($B21,[1]Спортсмены!$B$1:$H$65536,4,FALSE)))</f>
        <v>КМС</v>
      </c>
      <c r="F21" s="13" t="str">
        <f>IF(B21=0," ",VLOOKUP($B21,[1]Спортсмены!$B$1:$H$65536,5,FALSE))</f>
        <v>Республика Чувашии</v>
      </c>
      <c r="G21" s="13" t="str">
        <f>IF(B21=0," ",VLOOKUP($B21,[1]Спортсмены!$B$1:$H$65536,6,FALSE))</f>
        <v>Чебоксары, ЧГПУ им. И.Я. Яковлева</v>
      </c>
      <c r="H21" s="17"/>
      <c r="I21" s="48">
        <v>2.8900462962962968E-3</v>
      </c>
      <c r="J21" s="19" t="str">
        <f>IF(I21=0," ",IF(I21&lt;=[1]Разряды!$D$8,[1]Разряды!$D$3,IF(I21&lt;=[1]Разряды!$E$8,[1]Разряды!$E$3,IF(I21&lt;=[1]Разряды!$F$8,[1]Разряды!$F$3,IF(I21&lt;=[1]Разряды!$G$8,[1]Разряды!$G$3,IF(I21&lt;=[1]Разряды!$H$8,[1]Разряды!$H$3,IF(I21&lt;=[1]Разряды!$I$8,[1]Разряды!$I$3,IF(I21&lt;=[1]Разряды!$J$8,[1]Разряды!$J$3,"б/р"))))))))</f>
        <v>2р</v>
      </c>
      <c r="K21" s="26">
        <v>4</v>
      </c>
      <c r="L21" s="13" t="str">
        <f>IF(B21=0," ",VLOOKUP($B21,[1]Спортсмены!$B$1:$H$65536,7,FALSE))</f>
        <v>Давалов В.Н.</v>
      </c>
    </row>
    <row r="22" spans="1:12" ht="15" x14ac:dyDescent="0.25">
      <c r="A22" s="45">
        <v>13</v>
      </c>
      <c r="B22" s="20">
        <v>244</v>
      </c>
      <c r="C22" s="13" t="str">
        <f>IF(B22=0," ",VLOOKUP(B22,[1]Спортсмены!B$1:H$65536,2,FALSE))</f>
        <v>Фёдоров Артём</v>
      </c>
      <c r="D22" s="14" t="str">
        <f>IF(B22=0," ",VLOOKUP($B22,[1]Спортсмены!$B$1:$H$65536,3,FALSE))</f>
        <v>23.08.1999</v>
      </c>
      <c r="E22" s="15" t="str">
        <f>IF(B22=0," ",IF(VLOOKUP($B22,[1]Спортсмены!$B$1:$H$65536,4,FALSE)=0," ",VLOOKUP($B22,[1]Спортсмены!$B$1:$H$65536,4,FALSE)))</f>
        <v>КМС</v>
      </c>
      <c r="F22" s="13" t="str">
        <f>IF(B22=0," ",VLOOKUP($B22,[1]Спортсмены!$B$1:$H$65536,5,FALSE))</f>
        <v>Удмуртская Республика</v>
      </c>
      <c r="G22" s="13" t="str">
        <f>IF(B22=0," ",VLOOKUP($B22,[1]Спортсмены!$B$1:$H$65536,6,FALSE))</f>
        <v>Ижевск, УдГУ</v>
      </c>
      <c r="H22" s="17"/>
      <c r="I22" s="48">
        <v>2.9135416666666667E-3</v>
      </c>
      <c r="J22" s="19" t="str">
        <f>IF(I22=0," ",IF(I22&lt;=[1]Разряды!$D$8,[1]Разряды!$D$3,IF(I22&lt;=[1]Разряды!$E$8,[1]Разряды!$E$3,IF(I22&lt;=[1]Разряды!$F$8,[1]Разряды!$F$3,IF(I22&lt;=[1]Разряды!$G$8,[1]Разряды!$G$3,IF(I22&lt;=[1]Разряды!$H$8,[1]Разряды!$H$3,IF(I22&lt;=[1]Разряды!$I$8,[1]Разряды!$I$3,IF(I22&lt;=[1]Разряды!$J$8,[1]Разряды!$J$3,"б/р"))))))))</f>
        <v>2р</v>
      </c>
      <c r="K22" s="26">
        <v>3</v>
      </c>
      <c r="L22" s="13" t="str">
        <f>IF(B22=0," ",VLOOKUP($B22,[1]Спортсмены!$B$1:$H$65536,7,FALSE))</f>
        <v>Данильчук Р.Н.</v>
      </c>
    </row>
    <row r="23" spans="1:12" ht="15" x14ac:dyDescent="0.25">
      <c r="A23" s="45">
        <v>14</v>
      </c>
      <c r="B23" s="20">
        <v>167</v>
      </c>
      <c r="C23" s="13" t="str">
        <f>IF(B23=0," ",VLOOKUP(B23,[1]Спортсмены!B$1:H$65536,2,FALSE))</f>
        <v>Лысечко Кирилл</v>
      </c>
      <c r="D23" s="14" t="str">
        <f>IF(B23=0," ",VLOOKUP($B23,[1]Спортсмены!$B$1:$H$65536,3,FALSE))</f>
        <v>27.04.2000</v>
      </c>
      <c r="E23" s="15" t="str">
        <f>IF(B23=0," ",IF(VLOOKUP($B23,[1]Спортсмены!$B$1:$H$65536,4,FALSE)=0," ",VLOOKUP($B23,[1]Спортсмены!$B$1:$H$65536,4,FALSE)))</f>
        <v>1р</v>
      </c>
      <c r="F23" s="13" t="str">
        <f>IF(B23=0," ",VLOOKUP($B23,[1]Спортсмены!$B$1:$H$65536,5,FALSE))</f>
        <v>Калининградская область</v>
      </c>
      <c r="G23" s="13" t="str">
        <f>IF(B23=0," ",VLOOKUP($B23,[1]Спортсмены!$B$1:$H$65536,6,FALSE))</f>
        <v>Калининград, КГТУ-БГАРФ</v>
      </c>
      <c r="H23" s="17"/>
      <c r="I23" s="48">
        <v>2.9293981481481484E-3</v>
      </c>
      <c r="J23" s="19" t="str">
        <f>IF(I23=0," ",IF(I23&lt;=[1]Разряды!$D$8,[1]Разряды!$D$3,IF(I23&lt;=[1]Разряды!$E$8,[1]Разряды!$E$3,IF(I23&lt;=[1]Разряды!$F$8,[1]Разряды!$F$3,IF(I23&lt;=[1]Разряды!$G$8,[1]Разряды!$G$3,IF(I23&lt;=[1]Разряды!$H$8,[1]Разряды!$H$3,IF(I23&lt;=[1]Разряды!$I$8,[1]Разряды!$I$3,IF(I23&lt;=[1]Разряды!$J$8,[1]Разряды!$J$3,"б/р"))))))))</f>
        <v>2р</v>
      </c>
      <c r="K23" s="26">
        <v>2</v>
      </c>
      <c r="L23" s="13">
        <f>IF(B23=0," ",VLOOKUP($B23,[1]Спортсмены!$B$1:$H$65536,7,FALSE))</f>
        <v>0</v>
      </c>
    </row>
    <row r="24" spans="1:12" ht="15" x14ac:dyDescent="0.25">
      <c r="A24" s="45">
        <v>15</v>
      </c>
      <c r="B24" s="20">
        <v>148</v>
      </c>
      <c r="C24" s="13" t="str">
        <f>IF(B24=0," ",VLOOKUP(B24,[1]Спортсмены!B$1:H$65536,2,FALSE))</f>
        <v>Дерюгин Владислав</v>
      </c>
      <c r="D24" s="14" t="str">
        <f>IF(B24=0," ",VLOOKUP($B24,[1]Спортсмены!$B$1:$H$65536,3,FALSE))</f>
        <v>09.12.1998</v>
      </c>
      <c r="E24" s="15" t="str">
        <f>IF(B24=0," ",IF(VLOOKUP($B24,[1]Спортсмены!$B$1:$H$65536,4,FALSE)=0," ",VLOOKUP($B24,[1]Спортсмены!$B$1:$H$65536,4,FALSE)))</f>
        <v>КМС</v>
      </c>
      <c r="F24" s="13" t="str">
        <f>IF(B24=0," ",VLOOKUP($B24,[1]Спортсмены!$B$1:$H$65536,5,FALSE))</f>
        <v>Костромская область</v>
      </c>
      <c r="G24" s="13" t="str">
        <f>IF(B24=0," ",VLOOKUP($B24,[1]Спортсмены!$B$1:$H$65536,6,FALSE))</f>
        <v>Кострома, КГУ</v>
      </c>
      <c r="H24" s="17"/>
      <c r="I24" s="48">
        <v>2.9376157407407406E-3</v>
      </c>
      <c r="J24" s="19" t="str">
        <f>IF(I24=0," ",IF(I24&lt;=[1]Разряды!$D$8,[1]Разряды!$D$3,IF(I24&lt;=[1]Разряды!$E$8,[1]Разряды!$E$3,IF(I24&lt;=[1]Разряды!$F$8,[1]Разряды!$F$3,IF(I24&lt;=[1]Разряды!$G$8,[1]Разряды!$G$3,IF(I24&lt;=[1]Разряды!$H$8,[1]Разряды!$H$3,IF(I24&lt;=[1]Разряды!$I$8,[1]Разряды!$I$3,IF(I24&lt;=[1]Разряды!$J$8,[1]Разряды!$J$3,"б/р"))))))))</f>
        <v>2р</v>
      </c>
      <c r="K24" s="26">
        <v>1</v>
      </c>
      <c r="L24" s="13" t="str">
        <f>IF(B24=0," ",VLOOKUP($B24,[1]Спортсмены!$B$1:$H$65536,7,FALSE))</f>
        <v>Дружков А.Н.</v>
      </c>
    </row>
    <row r="25" spans="1:12" ht="15" x14ac:dyDescent="0.25">
      <c r="A25" s="45">
        <v>16</v>
      </c>
      <c r="B25" s="20">
        <v>270</v>
      </c>
      <c r="C25" s="13" t="str">
        <f>IF(B25=0," ",VLOOKUP(B25,[1]Спортсмены!B$1:H$65536,2,FALSE))</f>
        <v>Давыдов Дмитрий</v>
      </c>
      <c r="D25" s="14" t="str">
        <f>IF(B25=0," ",VLOOKUP($B25,[1]Спортсмены!$B$1:$H$65536,3,FALSE))</f>
        <v>29.01.2001</v>
      </c>
      <c r="E25" s="15" t="str">
        <f>IF(B25=0," ",IF(VLOOKUP($B25,[1]Спортсмены!$B$1:$H$65536,4,FALSE)=0," ",VLOOKUP($B25,[1]Спортсмены!$B$1:$H$65536,4,FALSE)))</f>
        <v>1р</v>
      </c>
      <c r="F25" s="13" t="str">
        <f>IF(B25=0," ",VLOOKUP($B25,[1]Спортсмены!$B$1:$H$65536,5,FALSE))</f>
        <v>Ивановская область</v>
      </c>
      <c r="G25" s="13" t="str">
        <f>IF(B25=0," ",VLOOKUP($B25,[1]Спортсмены!$B$1:$H$65536,6,FALSE))</f>
        <v>Иваново, ИГЭУ им. В.И. Ленина</v>
      </c>
      <c r="H25" s="17"/>
      <c r="I25" s="48">
        <v>2.980787037037037E-3</v>
      </c>
      <c r="J25" s="19" t="str">
        <f>IF(I25=0," ",IF(I25&lt;=[1]Разряды!$D$8,[1]Разряды!$D$3,IF(I25&lt;=[1]Разряды!$E$8,[1]Разряды!$E$3,IF(I25&lt;=[1]Разряды!$F$8,[1]Разряды!$F$3,IF(I25&lt;=[1]Разряды!$G$8,[1]Разряды!$G$3,IF(I25&lt;=[1]Разряды!$H$8,[1]Разряды!$H$3,IF(I25&lt;=[1]Разряды!$I$8,[1]Разряды!$I$3,IF(I25&lt;=[1]Разряды!$J$8,[1]Разряды!$J$3,"б/р"))))))))</f>
        <v>2р</v>
      </c>
      <c r="K25" s="26">
        <v>1</v>
      </c>
      <c r="L25" s="13" t="str">
        <f>IF(B25=0," ",VLOOKUP($B25,[1]Спортсмены!$B$1:$H$65536,7,FALSE))</f>
        <v xml:space="preserve">Гильмутдинов Ю.В. </v>
      </c>
    </row>
    <row r="26" spans="1:12" ht="15" x14ac:dyDescent="0.25">
      <c r="A26" s="45">
        <v>17</v>
      </c>
      <c r="B26" s="20">
        <v>273</v>
      </c>
      <c r="C26" s="13" t="str">
        <f>IF(B26=0," ",VLOOKUP(B26,[1]Спортсмены!B$1:H$65536,2,FALSE))</f>
        <v>Акулов Иван</v>
      </c>
      <c r="D26" s="14" t="str">
        <f>IF(B26=0," ",VLOOKUP($B26,[1]Спортсмены!$B$1:$H$65536,3,FALSE))</f>
        <v>13.07.2000</v>
      </c>
      <c r="E26" s="15" t="str">
        <f>IF(B26=0," ",IF(VLOOKUP($B26,[1]Спортсмены!$B$1:$H$65536,4,FALSE)=0," ",VLOOKUP($B26,[1]Спортсмены!$B$1:$H$65536,4,FALSE)))</f>
        <v>2р</v>
      </c>
      <c r="F26" s="13" t="str">
        <f>IF(B26=0," ",VLOOKUP($B26,[1]Спортсмены!$B$1:$H$65536,5,FALSE))</f>
        <v>Ивановская область</v>
      </c>
      <c r="G26" s="13" t="str">
        <f>IF(B26=0," ",VLOOKUP($B26,[1]Спортсмены!$B$1:$H$65536,6,FALSE))</f>
        <v>Иваново, ИГЭУ им. В.И. Ленина</v>
      </c>
      <c r="H26" s="17"/>
      <c r="I26" s="48">
        <v>3.0269675925925928E-3</v>
      </c>
      <c r="J26" s="19" t="str">
        <f>IF(I26=0," ",IF(I26&lt;=[1]Разряды!$D$8,[1]Разряды!$D$3,IF(I26&lt;=[1]Разряды!$E$8,[1]Разряды!$E$3,IF(I26&lt;=[1]Разряды!$F$8,[1]Разряды!$F$3,IF(I26&lt;=[1]Разряды!$G$8,[1]Разряды!$G$3,IF(I26&lt;=[1]Разряды!$H$8,[1]Разряды!$H$3,IF(I26&lt;=[1]Разряды!$I$8,[1]Разряды!$I$3,IF(I26&lt;=[1]Разряды!$J$8,[1]Разряды!$J$3,"б/р"))))))))</f>
        <v>2р</v>
      </c>
      <c r="K26" s="26">
        <v>1</v>
      </c>
      <c r="L26" s="13" t="str">
        <f>IF(B26=0," ",VLOOKUP($B26,[1]Спортсмены!$B$1:$H$65536,7,FALSE))</f>
        <v xml:space="preserve">Гильмутдинов Ю.В. </v>
      </c>
    </row>
    <row r="27" spans="1:12" ht="15" x14ac:dyDescent="0.25">
      <c r="A27" s="45">
        <v>18</v>
      </c>
      <c r="B27" s="15">
        <v>12</v>
      </c>
      <c r="C27" s="13" t="str">
        <f>IF(B27=0," ",VLOOKUP(B27,[1]Спортсмены!B$1:H$65536,2,FALSE))</f>
        <v>Плужников Александр</v>
      </c>
      <c r="D27" s="14" t="str">
        <f>IF(B27=0," ",VLOOKUP($B27,[1]Спортсмены!$B$1:$H$65536,3,FALSE))</f>
        <v>08.05.2000</v>
      </c>
      <c r="E27" s="15" t="str">
        <f>IF(B27=0," ",IF(VLOOKUP($B27,[1]Спортсмены!$B$1:$H$65536,4,FALSE)=0," ",VLOOKUP($B27,[1]Спортсмены!$B$1:$H$65536,4,FALSE)))</f>
        <v>КМС</v>
      </c>
      <c r="F27" s="13" t="str">
        <f>IF(B27=0," ",VLOOKUP($B27,[1]Спортсмены!$B$1:$H$65536,5,FALSE))</f>
        <v>Тамбовская область</v>
      </c>
      <c r="G27" s="13" t="str">
        <f>IF(B27=0," ",VLOOKUP($B27,[1]Спортсмены!$B$1:$H$65536,6,FALSE))</f>
        <v>Тамбов, ТГУ им. Г.Р. Державина</v>
      </c>
      <c r="H27" s="17"/>
      <c r="I27" s="68">
        <v>3.0428240740740741E-3</v>
      </c>
      <c r="J27" s="15" t="str">
        <f>IF(I27=0," ",IF(I27&lt;=[1]Разряды!$D$8,[1]Разряды!$D$3,IF(I27&lt;=[1]Разряды!$E$8,[1]Разряды!$E$3,IF(I27&lt;=[1]Разряды!$F$8,[1]Разряды!$F$3,IF(I27&lt;=[1]Разряды!$G$8,[1]Разряды!$G$3,IF(I27&lt;=[1]Разряды!$H$8,[1]Разряды!$H$3,IF(I27&lt;=[1]Разряды!$I$8,[1]Разряды!$I$3,IF(I27&lt;=[1]Разряды!$J$8,[1]Разряды!$J$3,"б/р"))))))))</f>
        <v>2р</v>
      </c>
      <c r="K27" s="26">
        <v>1</v>
      </c>
      <c r="L27" s="13" t="str">
        <f>IF(B27=0," ",VLOOKUP($B27,[1]Спортсмены!$B$1:$H$65536,7,FALSE))</f>
        <v>Каменских В.Н.</v>
      </c>
    </row>
    <row r="28" spans="1:12" ht="15" x14ac:dyDescent="0.25">
      <c r="A28" s="45">
        <v>19</v>
      </c>
      <c r="B28" s="20">
        <v>283</v>
      </c>
      <c r="C28" s="13" t="str">
        <f>IF(B28=0," ",VLOOKUP(B28,[1]Спортсмены!B$1:H$65536,2,FALSE))</f>
        <v>Тюкин Глеб</v>
      </c>
      <c r="D28" s="14" t="str">
        <f>IF(B28=0," ",VLOOKUP($B28,[1]Спортсмены!$B$1:$H$65536,3,FALSE))</f>
        <v>31.03.1998</v>
      </c>
      <c r="E28" s="15" t="str">
        <f>IF(B28=0," ",IF(VLOOKUP($B28,[1]Спортсмены!$B$1:$H$65536,4,FALSE)=0," ",VLOOKUP($B28,[1]Спортсмены!$B$1:$H$65536,4,FALSE)))</f>
        <v>2р</v>
      </c>
      <c r="F28" s="13" t="str">
        <f>IF(B28=0," ",VLOOKUP($B28,[1]Спортсмены!$B$1:$H$65536,5,FALSE))</f>
        <v>Архангельская область</v>
      </c>
      <c r="G28" s="13" t="str">
        <f>IF(B28=0," ",VLOOKUP($B28,[1]Спортсмены!$B$1:$H$65536,6,FALSE))</f>
        <v xml:space="preserve">Архангельск, САФУ им. М.В. Ломоносова </v>
      </c>
      <c r="H28" s="17"/>
      <c r="I28" s="48">
        <v>3.0929398148148153E-3</v>
      </c>
      <c r="J28" s="19" t="str">
        <f>IF(I28=0," ",IF(I28&lt;=[1]Разряды!$D$8,[1]Разряды!$D$3,IF(I28&lt;=[1]Разряды!$E$8,[1]Разряды!$E$3,IF(I28&lt;=[1]Разряды!$F$8,[1]Разряды!$F$3,IF(I28&lt;=[1]Разряды!$G$8,[1]Разряды!$G$3,IF(I28&lt;=[1]Разряды!$H$8,[1]Разряды!$H$3,IF(I28&lt;=[1]Разряды!$I$8,[1]Разряды!$I$3,IF(I28&lt;=[1]Разряды!$J$8,[1]Разряды!$J$3,"б/р"))))))))</f>
        <v>3р</v>
      </c>
      <c r="K28" s="26">
        <v>0</v>
      </c>
      <c r="L28" s="13" t="str">
        <f>IF(B28=0," ",VLOOKUP($B28,[1]Спортсмены!$B$1:$H$65536,7,FALSE))</f>
        <v>Мингалева А.Г.</v>
      </c>
    </row>
    <row r="29" spans="1:12" ht="15" x14ac:dyDescent="0.25">
      <c r="A29" s="45">
        <v>20</v>
      </c>
      <c r="B29" s="20">
        <v>302</v>
      </c>
      <c r="C29" s="13" t="str">
        <f>IF(B29=0," ",VLOOKUP(B29,[1]Спортсмены!B$1:H$65536,2,FALSE))</f>
        <v>Мардасов Антон</v>
      </c>
      <c r="D29" s="14" t="str">
        <f>IF(B29=0," ",VLOOKUP($B29,[1]Спортсмены!$B$1:$H$65536,3,FALSE))</f>
        <v>01.05.1999</v>
      </c>
      <c r="E29" s="15" t="str">
        <f>IF(B29=0," ",IF(VLOOKUP($B29,[1]Спортсмены!$B$1:$H$65536,4,FALSE)=0," ",VLOOKUP($B29,[1]Спортсмены!$B$1:$H$65536,4,FALSE)))</f>
        <v>2р</v>
      </c>
      <c r="F29" s="13" t="str">
        <f>IF(B29=0," ",VLOOKUP($B29,[1]Спортсмены!$B$1:$H$65536,5,FALSE))</f>
        <v>Ивановская область</v>
      </c>
      <c r="G29" s="13" t="str">
        <f>IF(B29=0," ",VLOOKUP($B29,[1]Спортсмены!$B$1:$H$65536,6,FALSE))</f>
        <v>Иваново, ИГСХА им. Д.К. Беляева</v>
      </c>
      <c r="H29" s="17"/>
      <c r="I29" s="48">
        <v>3.1921296296296298E-3</v>
      </c>
      <c r="J29" s="19" t="str">
        <f>IF(I29=0," ",IF(I29&lt;=[1]Разряды!$D$8,[1]Разряды!$D$3,IF(I29&lt;=[1]Разряды!$E$8,[1]Разряды!$E$3,IF(I29&lt;=[1]Разряды!$F$8,[1]Разряды!$F$3,IF(I29&lt;=[1]Разряды!$G$8,[1]Разряды!$G$3,IF(I29&lt;=[1]Разряды!$H$8,[1]Разряды!$H$3,IF(I29&lt;=[1]Разряды!$I$8,[1]Разряды!$I$3,IF(I29&lt;=[1]Разряды!$J$8,[1]Разряды!$J$3,"б/р"))))))))</f>
        <v>3р</v>
      </c>
      <c r="K29" s="26">
        <v>0</v>
      </c>
      <c r="L29" s="13" t="str">
        <f>IF(B29=0," ",VLOOKUP($B29,[1]Спортсмены!$B$1:$H$65536,7,FALSE))</f>
        <v>Дряннов В.А.</v>
      </c>
    </row>
    <row r="30" spans="1:12" ht="15" x14ac:dyDescent="0.25">
      <c r="A30" s="45"/>
      <c r="B30" s="20">
        <v>212</v>
      </c>
      <c r="C30" s="13" t="str">
        <f>IF(B30=0," ",VLOOKUP(B30,[1]Спортсмены!B$1:H$65536,2,FALSE))</f>
        <v>Григоров Андрей</v>
      </c>
      <c r="D30" s="14" t="str">
        <f>IF(B30=0," ",VLOOKUP($B30,[1]Спортсмены!$B$1:$H$65536,3,FALSE))</f>
        <v>31.03.1994</v>
      </c>
      <c r="E30" s="15" t="str">
        <f>IF(B30=0," ",IF(VLOOKUP($B30,[1]Спортсмены!$B$1:$H$65536,4,FALSE)=0," ",VLOOKUP($B30,[1]Спортсмены!$B$1:$H$65536,4,FALSE)))</f>
        <v>КМС</v>
      </c>
      <c r="F30" s="13" t="str">
        <f>IF(B30=0," ",VLOOKUP($B30,[1]Спортсмены!$B$1:$H$65536,5,FALSE))</f>
        <v>Республика Мордовия</v>
      </c>
      <c r="G30" s="16" t="str">
        <f>IF(B30=0," ",VLOOKUP($B30,[1]Спортсмены!$B$1:$H$65536,6,FALSE))</f>
        <v>Саранск, ФГБОУ ВО "НИМГУ им. Н.П. Огарева"</v>
      </c>
      <c r="H30" s="17"/>
      <c r="I30" s="68" t="s">
        <v>102</v>
      </c>
      <c r="J30" s="19"/>
      <c r="K30" s="26">
        <v>0</v>
      </c>
      <c r="L30" s="13" t="str">
        <f>IF(B30=0," ",VLOOKUP($B30,[1]Спортсмены!$B$1:$H$65536,7,FALSE))</f>
        <v>Гречишников Г.</v>
      </c>
    </row>
    <row r="31" spans="1:12" ht="15.75" thickBot="1" x14ac:dyDescent="0.3">
      <c r="A31" s="28"/>
      <c r="B31" s="28"/>
      <c r="C31" s="29" t="str">
        <f>IF(B31=0," ",VLOOKUP(B31,[1]Спортсмены!B$1:H$65536,2,FALSE))</f>
        <v xml:space="preserve"> </v>
      </c>
      <c r="D31" s="31" t="str">
        <f>IF(B31=0," ",VLOOKUP($B31,[1]Спортсмены!$B$1:$H$65536,3,FALSE))</f>
        <v xml:space="preserve"> </v>
      </c>
      <c r="E31" s="31" t="str">
        <f>IF(B31=0," ",IF(VLOOKUP($B31,[1]Спортсмены!$B$1:$H$65536,4,FALSE)=0," ",VLOOKUP($B31,[1]Спортсмены!$B$1:$H$65536,4,FALSE)))</f>
        <v xml:space="preserve"> </v>
      </c>
      <c r="F31" s="29" t="str">
        <f>IF(B31=0," ",VLOOKUP($B31,[1]Спортсмены!$B$1:$H$65536,5,FALSE))</f>
        <v xml:space="preserve"> </v>
      </c>
      <c r="G31" s="29" t="str">
        <f>IF(B31=0," ",VLOOKUP($B31,[1]Спортсмены!$B$1:$H$65536,6,FALSE))</f>
        <v xml:space="preserve"> </v>
      </c>
      <c r="H31" s="33"/>
      <c r="I31" s="69"/>
      <c r="J31" s="63" t="str">
        <f>IF(I31=0," ",IF(I31&lt;=[1]Разряды!$D$8,[1]Разряды!$D$3,IF(I31&lt;=[1]Разряды!$E$8,[1]Разряды!$E$3,IF(I31&lt;=[1]Разряды!$F$8,[1]Разряды!$F$3,IF(I31&lt;=[1]Разряды!$G$8,[1]Разряды!$G$3,IF(I31&lt;=[1]Разряды!$H$8,[1]Разряды!$H$3,IF(I31&lt;=[1]Разряды!$I$8,[1]Разряды!$I$3,IF(I31&lt;=[1]Разряды!$J$8,[1]Разряды!$J$3,"б/р"))))))))</f>
        <v xml:space="preserve"> </v>
      </c>
      <c r="K31" s="70"/>
      <c r="L31" s="29" t="str">
        <f>IF(B31=0," ",VLOOKUP($B31,[1]Спортсмены!$B$1:$H$65536,7,FALSE))</f>
        <v xml:space="preserve"> </v>
      </c>
    </row>
    <row r="32" spans="1:12" ht="15.75" thickTop="1" x14ac:dyDescent="0.25">
      <c r="A32" s="120"/>
      <c r="B32" s="120"/>
      <c r="C32" s="56"/>
      <c r="D32" s="183"/>
      <c r="E32" s="183"/>
      <c r="F32" s="56"/>
      <c r="G32" s="56"/>
      <c r="H32" s="44"/>
      <c r="I32" s="194"/>
      <c r="J32" s="43"/>
      <c r="K32" s="43"/>
      <c r="L32" s="56"/>
    </row>
    <row r="33" spans="1:12" x14ac:dyDescent="0.3">
      <c r="A33" s="120"/>
      <c r="B33" s="120"/>
      <c r="C33" s="56"/>
      <c r="D33" s="183"/>
      <c r="E33" s="183"/>
      <c r="F33" s="56"/>
      <c r="G33" s="56"/>
      <c r="H33" s="44"/>
      <c r="I33" s="194"/>
      <c r="J33" s="43"/>
      <c r="K33" s="43"/>
      <c r="L33" s="56"/>
    </row>
    <row r="34" spans="1:12" ht="15.6" x14ac:dyDescent="0.3">
      <c r="B34" s="56" t="s">
        <v>93</v>
      </c>
      <c r="D34" s="188"/>
      <c r="E34" s="188"/>
      <c r="G34" s="56" t="s">
        <v>94</v>
      </c>
    </row>
    <row r="35" spans="1:12" ht="15.6" x14ac:dyDescent="0.3">
      <c r="B35" s="56"/>
      <c r="D35" s="188"/>
      <c r="E35" s="188"/>
      <c r="G35" s="56"/>
    </row>
    <row r="36" spans="1:12" ht="15.6" x14ac:dyDescent="0.3">
      <c r="D36" s="188"/>
      <c r="E36" s="188"/>
      <c r="G36" s="189"/>
    </row>
    <row r="37" spans="1:12" ht="15.6" x14ac:dyDescent="0.3">
      <c r="B37" s="56" t="s">
        <v>95</v>
      </c>
      <c r="D37" s="188"/>
      <c r="E37" s="188"/>
      <c r="G37" s="56" t="s">
        <v>96</v>
      </c>
    </row>
    <row r="38" spans="1:12" ht="15.6" x14ac:dyDescent="0.3">
      <c r="A38" s="120"/>
      <c r="B38" s="56"/>
      <c r="D38" s="188"/>
      <c r="E38" s="188"/>
      <c r="F38" s="56"/>
      <c r="G38" s="188"/>
      <c r="H38" s="188"/>
      <c r="I38" s="195"/>
      <c r="J38" s="195"/>
      <c r="K38" s="43"/>
      <c r="L38" s="56"/>
    </row>
    <row r="39" spans="1:12" x14ac:dyDescent="0.3">
      <c r="A39" s="120"/>
      <c r="B39" s="120"/>
      <c r="C39" s="56"/>
      <c r="D39" s="183"/>
      <c r="E39" s="183"/>
      <c r="F39" s="56"/>
      <c r="G39" s="56"/>
      <c r="H39" s="44"/>
      <c r="I39" s="194"/>
      <c r="J39" s="43"/>
      <c r="K39" s="43"/>
      <c r="L39" s="56"/>
    </row>
    <row r="40" spans="1:12" ht="15.6" x14ac:dyDescent="0.3">
      <c r="A40" s="148"/>
      <c r="H40" s="41"/>
      <c r="I40" s="51"/>
      <c r="J40" s="51"/>
      <c r="K40" s="52"/>
      <c r="L40" s="35"/>
    </row>
    <row r="41" spans="1:12" ht="15.6" x14ac:dyDescent="0.3">
      <c r="A41" s="148"/>
      <c r="H41" s="41"/>
      <c r="I41" s="51"/>
      <c r="J41" s="51"/>
      <c r="K41" s="52"/>
      <c r="L41" s="35"/>
    </row>
    <row r="42" spans="1:12" ht="15.6" x14ac:dyDescent="0.3">
      <c r="A42" s="148"/>
      <c r="H42" s="41"/>
      <c r="I42" s="51"/>
      <c r="J42" s="51"/>
      <c r="K42" s="52"/>
      <c r="L42" s="35"/>
    </row>
    <row r="43" spans="1:12" ht="15.6" x14ac:dyDescent="0.3">
      <c r="A43" s="148"/>
      <c r="H43" s="41"/>
      <c r="I43" s="51"/>
      <c r="J43" s="51"/>
      <c r="K43" s="52"/>
      <c r="L43" s="35"/>
    </row>
    <row r="44" spans="1:12" x14ac:dyDescent="0.3">
      <c r="A44" s="148"/>
      <c r="H44" s="38"/>
      <c r="I44" s="71"/>
      <c r="J44" s="52"/>
      <c r="K44" s="52"/>
      <c r="L44" s="35"/>
    </row>
    <row r="45" spans="1:12" x14ac:dyDescent="0.3">
      <c r="A45" s="148"/>
      <c r="B45" s="34"/>
      <c r="C45" s="35"/>
      <c r="D45" s="37"/>
      <c r="E45" s="37"/>
      <c r="F45" s="35"/>
      <c r="G45" s="35"/>
      <c r="H45" s="38"/>
      <c r="I45" s="71"/>
      <c r="J45" s="52"/>
      <c r="K45" s="52"/>
      <c r="L45" s="35"/>
    </row>
    <row r="47" spans="1:12" ht="15.6" x14ac:dyDescent="0.3">
      <c r="B47" s="56"/>
      <c r="D47" s="39"/>
      <c r="E47" s="39"/>
      <c r="F47" s="35"/>
      <c r="G47" s="41"/>
    </row>
    <row r="48" spans="1:12" ht="15.6" x14ac:dyDescent="0.3">
      <c r="D48" s="39"/>
      <c r="E48" s="39"/>
      <c r="F48" s="40"/>
      <c r="G48" s="41"/>
    </row>
    <row r="49" spans="2:7" ht="15.6" x14ac:dyDescent="0.3">
      <c r="D49" s="39"/>
      <c r="E49" s="39"/>
      <c r="F49" s="40"/>
      <c r="G49" s="41"/>
    </row>
    <row r="50" spans="2:7" ht="15.6" x14ac:dyDescent="0.3">
      <c r="D50" s="39"/>
      <c r="E50" s="39"/>
      <c r="F50" s="40"/>
      <c r="G50" s="41"/>
    </row>
    <row r="51" spans="2:7" ht="15.6" x14ac:dyDescent="0.3">
      <c r="B51" s="56"/>
      <c r="D51" s="39"/>
      <c r="E51" s="39"/>
      <c r="F51" s="35"/>
      <c r="G51" s="41"/>
    </row>
    <row r="52" spans="2:7" x14ac:dyDescent="0.3">
      <c r="B52" s="34"/>
      <c r="C52" s="35"/>
      <c r="D52" s="37"/>
      <c r="E52" s="37"/>
      <c r="F52" s="35"/>
      <c r="G52" s="35"/>
    </row>
  </sheetData>
  <mergeCells count="17">
    <mergeCell ref="K4:L4"/>
    <mergeCell ref="A1:L1"/>
    <mergeCell ref="A2:L2"/>
    <mergeCell ref="F5:G5"/>
    <mergeCell ref="H6:L6"/>
    <mergeCell ref="A8:A9"/>
    <mergeCell ref="B8:B9"/>
    <mergeCell ref="C8:C9"/>
    <mergeCell ref="D8:D9"/>
    <mergeCell ref="E8:E9"/>
    <mergeCell ref="L8:L9"/>
    <mergeCell ref="H9:I9"/>
    <mergeCell ref="F8:F9"/>
    <mergeCell ref="G8:G9"/>
    <mergeCell ref="H8:I8"/>
    <mergeCell ref="J8:J9"/>
    <mergeCell ref="K8:K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6"/>
  <sheetViews>
    <sheetView workbookViewId="0">
      <selection sqref="A1:L36"/>
    </sheetView>
  </sheetViews>
  <sheetFormatPr defaultRowHeight="14.4" x14ac:dyDescent="0.3"/>
  <cols>
    <col min="1" max="1" width="4.88671875" customWidth="1"/>
    <col min="2" max="2" width="6.109375" customWidth="1"/>
    <col min="3" max="3" width="20" customWidth="1"/>
    <col min="4" max="4" width="11" customWidth="1"/>
    <col min="5" max="5" width="6.5546875" customWidth="1"/>
    <col min="6" max="6" width="29.6640625" customWidth="1"/>
    <col min="7" max="7" width="33.44140625" customWidth="1"/>
    <col min="8" max="8" width="3.33203125" style="9" customWidth="1"/>
    <col min="9" max="9" width="8.44140625" style="9" customWidth="1"/>
    <col min="10" max="10" width="6.5546875" customWidth="1"/>
    <col min="11" max="11" width="5.88671875" customWidth="1"/>
    <col min="12" max="12" width="28" customWidth="1"/>
  </cols>
  <sheetData>
    <row r="1" spans="1:12" ht="20.399999999999999" x14ac:dyDescent="0.35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258"/>
    </row>
    <row r="2" spans="1:12" ht="20.399999999999999" x14ac:dyDescent="0.35">
      <c r="A2" s="259" t="s">
        <v>1</v>
      </c>
      <c r="B2" s="259"/>
      <c r="C2" s="259"/>
      <c r="D2" s="259"/>
      <c r="E2" s="259"/>
      <c r="F2" s="259"/>
      <c r="G2" s="259"/>
      <c r="H2" s="259"/>
      <c r="I2" s="259"/>
      <c r="J2" s="259"/>
      <c r="K2" s="259"/>
      <c r="L2" s="259"/>
    </row>
    <row r="3" spans="1:12" ht="20.399999999999999" x14ac:dyDescent="0.35">
      <c r="A3" s="172"/>
      <c r="B3" s="172"/>
      <c r="C3" s="172"/>
      <c r="D3" s="172"/>
      <c r="E3" s="172"/>
      <c r="F3" s="172"/>
      <c r="G3" s="172"/>
      <c r="H3" s="172"/>
      <c r="I3" s="172"/>
      <c r="J3" s="172"/>
      <c r="K3" s="172"/>
      <c r="L3" s="1" t="s">
        <v>79</v>
      </c>
    </row>
    <row r="4" spans="1:12" ht="17.399999999999999" x14ac:dyDescent="0.3">
      <c r="A4" s="173"/>
      <c r="B4" s="2"/>
      <c r="C4" s="2"/>
      <c r="D4" s="3"/>
      <c r="F4" s="174"/>
      <c r="G4" s="174"/>
      <c r="H4" s="174"/>
      <c r="I4" s="174"/>
      <c r="J4" s="174"/>
      <c r="K4" s="260" t="s">
        <v>80</v>
      </c>
      <c r="L4" s="260"/>
    </row>
    <row r="5" spans="1:12" ht="15.6" x14ac:dyDescent="0.3">
      <c r="A5" s="173"/>
      <c r="B5" s="2"/>
      <c r="C5" s="2"/>
      <c r="D5" s="3"/>
      <c r="F5" s="261"/>
      <c r="G5" s="261"/>
      <c r="H5" s="4"/>
      <c r="I5" s="4"/>
      <c r="L5" s="5" t="s">
        <v>81</v>
      </c>
    </row>
    <row r="6" spans="1:12" ht="19.5" customHeight="1" x14ac:dyDescent="0.35">
      <c r="A6" s="175"/>
      <c r="D6" s="6" t="s">
        <v>100</v>
      </c>
      <c r="E6" s="54">
        <v>0.42708333333333331</v>
      </c>
      <c r="F6" s="59" t="s">
        <v>22</v>
      </c>
      <c r="G6" s="175"/>
      <c r="H6" s="259" t="s">
        <v>3</v>
      </c>
      <c r="I6" s="259"/>
      <c r="J6" s="259"/>
      <c r="K6" s="259"/>
      <c r="L6" s="259"/>
    </row>
    <row r="7" spans="1:12" ht="18.75" x14ac:dyDescent="0.3">
      <c r="A7" s="173"/>
      <c r="B7" s="176"/>
      <c r="C7" s="2"/>
      <c r="D7" s="6"/>
      <c r="E7" s="7"/>
      <c r="F7" s="8"/>
      <c r="G7" s="173"/>
      <c r="H7" s="177"/>
      <c r="I7" s="177"/>
      <c r="J7" s="9"/>
    </row>
    <row r="8" spans="1:12" ht="15.6" x14ac:dyDescent="0.3">
      <c r="A8" s="173"/>
      <c r="B8" s="178"/>
      <c r="C8" s="179" t="s">
        <v>5</v>
      </c>
      <c r="D8" s="180" t="s">
        <v>77</v>
      </c>
      <c r="E8" s="181"/>
      <c r="F8" s="173"/>
      <c r="G8" s="173"/>
      <c r="H8" s="10"/>
      <c r="I8" s="10"/>
      <c r="J8" s="9"/>
    </row>
    <row r="9" spans="1:12" ht="15" customHeight="1" x14ac:dyDescent="0.3">
      <c r="A9" s="262" t="s">
        <v>6</v>
      </c>
      <c r="B9" s="262" t="s">
        <v>7</v>
      </c>
      <c r="C9" s="262" t="s">
        <v>8</v>
      </c>
      <c r="D9" s="264" t="s">
        <v>9</v>
      </c>
      <c r="E9" s="264" t="s">
        <v>10</v>
      </c>
      <c r="F9" s="264" t="s">
        <v>11</v>
      </c>
      <c r="G9" s="264" t="s">
        <v>12</v>
      </c>
      <c r="H9" s="265" t="s">
        <v>13</v>
      </c>
      <c r="I9" s="266"/>
      <c r="J9" s="262" t="s">
        <v>14</v>
      </c>
      <c r="K9" s="264" t="s">
        <v>15</v>
      </c>
      <c r="L9" s="256" t="s">
        <v>16</v>
      </c>
    </row>
    <row r="10" spans="1:12" x14ac:dyDescent="0.3">
      <c r="A10" s="263"/>
      <c r="B10" s="263"/>
      <c r="C10" s="263"/>
      <c r="D10" s="263"/>
      <c r="E10" s="263"/>
      <c r="F10" s="263"/>
      <c r="G10" s="263"/>
      <c r="H10" s="267" t="s">
        <v>17</v>
      </c>
      <c r="I10" s="268"/>
      <c r="J10" s="263"/>
      <c r="K10" s="263"/>
      <c r="L10" s="257"/>
    </row>
    <row r="11" spans="1:12" ht="15" x14ac:dyDescent="0.25">
      <c r="A11" s="12">
        <v>1</v>
      </c>
      <c r="B11" s="19">
        <v>259</v>
      </c>
      <c r="C11" s="13" t="str">
        <f>IF(B11=0," ",VLOOKUP(B11,[1]Спортсмены!B$1:H$65536,2,FALSE))</f>
        <v>Садиков Нияз</v>
      </c>
      <c r="D11" s="14" t="str">
        <f>IF(B11=0," ",VLOOKUP($B11,[1]Спортсмены!$B$1:$H$65536,3,FALSE))</f>
        <v>31.01.1997</v>
      </c>
      <c r="E11" s="15" t="str">
        <f>IF(B11=0," ",IF(VLOOKUP($B11,[1]Спортсмены!$B$1:$H$65536,4,FALSE)=0," ",VLOOKUP($B11,[1]Спортсмены!$B$1:$H$65536,4,FALSE)))</f>
        <v>КМС</v>
      </c>
      <c r="F11" s="13" t="str">
        <f>IF(B11=0," ",VLOOKUP($B11,[1]Спортсмены!$B$1:$H$65536,5,FALSE))</f>
        <v>Республика Татарстан</v>
      </c>
      <c r="G11" s="13" t="str">
        <f>IF(B11=0," ",VLOOKUP($B11,[1]Спортсмены!$B$1:$H$65536,6,FALSE))</f>
        <v>Казань, ФГБОУ ВО ПГАФКСиТ</v>
      </c>
      <c r="H11" s="17"/>
      <c r="I11" s="48">
        <v>1.0138541666666667E-2</v>
      </c>
      <c r="J11" s="19" t="str">
        <f>IF(I11=0," ",IF(I11&lt;=[1]Разряды!$D$9,[1]Разряды!$D$3,IF(I11&lt;=[1]Разряды!$E$9,[1]Разряды!$E$3,IF(I11&lt;=[1]Разряды!$F$9,[1]Разряды!$F$3,IF(I11&lt;=[1]Разряды!$G$9,[1]Разряды!$G$3,IF(I11&lt;=[1]Разряды!$H$9,[1]Разряды!$H$3,IF(I11&lt;=[1]Разряды!$I$9,[1]Разряды!$I$3,IF(I11&lt;=[1]Разряды!$J$9,[1]Разряды!$J$3,"б/р"))))))))</f>
        <v>кмс</v>
      </c>
      <c r="K11" s="15" t="s">
        <v>101</v>
      </c>
      <c r="L11" s="13" t="str">
        <f>IF(B11=0," ",VLOOKUP($B11,[1]Спортсмены!$B$1:$H$65536,7,FALSE))</f>
        <v>Фахриев М.М., Павлов И.Л.</v>
      </c>
    </row>
    <row r="12" spans="1:12" ht="15" x14ac:dyDescent="0.25">
      <c r="A12" s="12">
        <v>2</v>
      </c>
      <c r="B12" s="19">
        <v>122</v>
      </c>
      <c r="C12" s="13" t="str">
        <f>IF(B12=0," ",VLOOKUP(B12,[1]Спортсмены!B$1:H$65536,2,FALSE))</f>
        <v>Егинов Тимофей</v>
      </c>
      <c r="D12" s="14" t="str">
        <f>IF(B12=0," ",VLOOKUP($B12,[1]Спортсмены!$B$1:$H$65536,3,FALSE))</f>
        <v>10.10.2000</v>
      </c>
      <c r="E12" s="15" t="str">
        <f>IF(B12=0," ",IF(VLOOKUP($B12,[1]Спортсмены!$B$1:$H$65536,4,FALSE)=0," ",VLOOKUP($B12,[1]Спортсмены!$B$1:$H$65536,4,FALSE)))</f>
        <v>КМС</v>
      </c>
      <c r="F12" s="13" t="str">
        <f>IF(B12=0," ",VLOOKUP($B12,[1]Спортсмены!$B$1:$H$65536,5,FALSE))</f>
        <v>Республика Чувашии</v>
      </c>
      <c r="G12" s="13" t="str">
        <f>IF(B12=0," ",VLOOKUP($B12,[1]Спортсмены!$B$1:$H$65536,6,FALSE))</f>
        <v>Чебоксары, ЧГПУ им. И.Я. Яковлева</v>
      </c>
      <c r="H12" s="17"/>
      <c r="I12" s="48">
        <v>1.0166319444444445E-2</v>
      </c>
      <c r="J12" s="19" t="str">
        <f>IF(I12=0," ",IF(I12&lt;=[1]Разряды!$D$9,[1]Разряды!$D$3,IF(I12&lt;=[1]Разряды!$E$9,[1]Разряды!$E$3,IF(I12&lt;=[1]Разряды!$F$9,[1]Разряды!$F$3,IF(I12&lt;=[1]Разряды!$G$9,[1]Разряды!$G$3,IF(I12&lt;=[1]Разряды!$H$9,[1]Разряды!$H$3,IF(I12&lt;=[1]Разряды!$I$9,[1]Разряды!$I$3,IF(I12&lt;=[1]Разряды!$J$9,[1]Разряды!$J$3,"б/р"))))))))</f>
        <v>кмс</v>
      </c>
      <c r="K12" s="26" t="s">
        <v>86</v>
      </c>
      <c r="L12" s="123" t="str">
        <f>IF(B12=0," ",VLOOKUP($B12,[1]Спортсмены!$B$1:$H$65536,7,FALSE))</f>
        <v>Суворов Г.М., Петров А.С., Ивлев В.А.</v>
      </c>
    </row>
    <row r="13" spans="1:12" ht="15" x14ac:dyDescent="0.25">
      <c r="A13" s="12">
        <v>3</v>
      </c>
      <c r="B13" s="19">
        <v>261</v>
      </c>
      <c r="C13" s="13" t="str">
        <f>IF(B13=0," ",VLOOKUP(B13,[1]Спортсмены!B$1:H$65536,2,FALSE))</f>
        <v>Тингаев Антон</v>
      </c>
      <c r="D13" s="14" t="str">
        <f>IF(B13=0," ",VLOOKUP($B13,[1]Спортсмены!$B$1:$H$65536,3,FALSE))</f>
        <v>02.04.1996</v>
      </c>
      <c r="E13" s="15" t="str">
        <f>IF(B13=0," ",IF(VLOOKUP($B13,[1]Спортсмены!$B$1:$H$65536,4,FALSE)=0," ",VLOOKUP($B13,[1]Спортсмены!$B$1:$H$65536,4,FALSE)))</f>
        <v>МС</v>
      </c>
      <c r="F13" s="13" t="str">
        <f>IF(B13=0," ",VLOOKUP($B13,[1]Спортсмены!$B$1:$H$65536,5,FALSE))</f>
        <v>Республика Татарстан</v>
      </c>
      <c r="G13" s="13" t="str">
        <f>IF(B13=0," ",VLOOKUP($B13,[1]Спортсмены!$B$1:$H$65536,6,FALSE))</f>
        <v>Казань, ФГБОУ ВО ПГАФКСиТ</v>
      </c>
      <c r="H13" s="17"/>
      <c r="I13" s="48">
        <v>1.0171643518518519E-2</v>
      </c>
      <c r="J13" s="19" t="str">
        <f>IF(I13=0," ",IF(I13&lt;=[1]Разряды!$D$9,[1]Разряды!$D$3,IF(I13&lt;=[1]Разряды!$E$9,[1]Разряды!$E$3,IF(I13&lt;=[1]Разряды!$F$9,[1]Разряды!$F$3,IF(I13&lt;=[1]Разряды!$G$9,[1]Разряды!$G$3,IF(I13&lt;=[1]Разряды!$H$9,[1]Разряды!$H$3,IF(I13&lt;=[1]Разряды!$I$9,[1]Разряды!$I$3,IF(I13&lt;=[1]Разряды!$J$9,[1]Разряды!$J$3,"б/р"))))))))</f>
        <v>кмс</v>
      </c>
      <c r="K13" s="26" t="s">
        <v>87</v>
      </c>
      <c r="L13" s="13" t="str">
        <f>IF(B13=0," ",VLOOKUP($B13,[1]Спортсмены!$B$1:$H$65536,7,FALSE))</f>
        <v>Матрин Н.А., Байгулова С.Г.</v>
      </c>
    </row>
    <row r="14" spans="1:12" ht="15" x14ac:dyDescent="0.25">
      <c r="A14" s="20">
        <v>4</v>
      </c>
      <c r="B14" s="19">
        <v>258</v>
      </c>
      <c r="C14" s="13" t="str">
        <f>IF(B14=0," ",VLOOKUP(B14,[1]Спортсмены!B$1:H$65536,2,FALSE))</f>
        <v>Дятлов Кирилл</v>
      </c>
      <c r="D14" s="14" t="str">
        <f>IF(B14=0," ",VLOOKUP($B14,[1]Спортсмены!$B$1:$H$65536,3,FALSE))</f>
        <v>25.07.1997</v>
      </c>
      <c r="E14" s="15" t="str">
        <f>IF(B14=0," ",IF(VLOOKUP($B14,[1]Спортсмены!$B$1:$H$65536,4,FALSE)=0," ",VLOOKUP($B14,[1]Спортсмены!$B$1:$H$65536,4,FALSE)))</f>
        <v>КМС</v>
      </c>
      <c r="F14" s="13" t="str">
        <f>IF(B14=0," ",VLOOKUP($B14,[1]Спортсмены!$B$1:$H$65536,5,FALSE))</f>
        <v>Республика Татарстан</v>
      </c>
      <c r="G14" s="13" t="str">
        <f>IF(B14=0," ",VLOOKUP($B14,[1]Спортсмены!$B$1:$H$65536,6,FALSE))</f>
        <v>Казань, ФГБОУ ВО ПГАФКСиТ</v>
      </c>
      <c r="H14" s="17"/>
      <c r="I14" s="75">
        <v>1.0305324074074073E-2</v>
      </c>
      <c r="J14" s="19" t="str">
        <f>IF(I14=0," ",IF(I14&lt;=[1]Разряды!$D$9,[1]Разряды!$D$3,IF(I14&lt;=[1]Разряды!$E$9,[1]Разряды!$E$3,IF(I14&lt;=[1]Разряды!$F$9,[1]Разряды!$F$3,IF(I14&lt;=[1]Разряды!$G$9,[1]Разряды!$G$3,IF(I14&lt;=[1]Разряды!$H$9,[1]Разряды!$H$3,IF(I14&lt;=[1]Разряды!$I$9,[1]Разряды!$I$3,IF(I14&lt;=[1]Разряды!$J$9,[1]Разряды!$J$3,"б/р"))))))))</f>
        <v>1р</v>
      </c>
      <c r="K14" s="47">
        <v>12</v>
      </c>
      <c r="L14" s="13" t="str">
        <f>IF(B14=0," ",VLOOKUP($B14,[1]Спортсмены!$B$1:$H$65536,7,FALSE))</f>
        <v>Павлов И.Л.</v>
      </c>
    </row>
    <row r="15" spans="1:12" ht="15" x14ac:dyDescent="0.25">
      <c r="A15" s="20">
        <v>5</v>
      </c>
      <c r="B15" s="19">
        <v>240</v>
      </c>
      <c r="C15" s="13" t="str">
        <f>IF(B15=0," ",VLOOKUP(B15,[1]Спортсмены!B$1:H$65536,2,FALSE))</f>
        <v>Баженов Александр</v>
      </c>
      <c r="D15" s="14" t="str">
        <f>IF(B15=0," ",VLOOKUP($B15,[1]Спортсмены!$B$1:$H$65536,3,FALSE))</f>
        <v>20.03.1997</v>
      </c>
      <c r="E15" s="15" t="str">
        <f>IF(B15=0," ",IF(VLOOKUP($B15,[1]Спортсмены!$B$1:$H$65536,4,FALSE)=0," ",VLOOKUP($B15,[1]Спортсмены!$B$1:$H$65536,4,FALSE)))</f>
        <v>КМС</v>
      </c>
      <c r="F15" s="13" t="str">
        <f>IF(B15=0," ",VLOOKUP($B15,[1]Спортсмены!$B$1:$H$65536,5,FALSE))</f>
        <v>Удмуртская Республика</v>
      </c>
      <c r="G15" s="13" t="str">
        <f>IF(B15=0," ",VLOOKUP($B15,[1]Спортсмены!$B$1:$H$65536,6,FALSE))</f>
        <v>Ижевск, УдГУ</v>
      </c>
      <c r="H15" s="17"/>
      <c r="I15" s="48">
        <v>1.0316782407407408E-2</v>
      </c>
      <c r="J15" s="19" t="str">
        <f>IF(I15=0," ",IF(I15&lt;=[1]Разряды!$D$9,[1]Разряды!$D$3,IF(I15&lt;=[1]Разряды!$E$9,[1]Разряды!$E$3,IF(I15&lt;=[1]Разряды!$F$9,[1]Разряды!$F$3,IF(I15&lt;=[1]Разряды!$G$9,[1]Разряды!$G$3,IF(I15&lt;=[1]Разряды!$H$9,[1]Разряды!$H$3,IF(I15&lt;=[1]Разряды!$I$9,[1]Разряды!$I$3,IF(I15&lt;=[1]Разряды!$J$9,[1]Разряды!$J$3,"б/р"))))))))</f>
        <v>1р</v>
      </c>
      <c r="K15" s="47">
        <v>11</v>
      </c>
      <c r="L15" s="13" t="str">
        <f>IF(B15=0," ",VLOOKUP($B15,[1]Спортсмены!$B$1:$H$65536,7,FALSE))</f>
        <v>Васильев К.Г.</v>
      </c>
    </row>
    <row r="16" spans="1:12" ht="15" x14ac:dyDescent="0.25">
      <c r="A16" s="20">
        <v>6</v>
      </c>
      <c r="B16" s="19">
        <v>349</v>
      </c>
      <c r="C16" s="13" t="str">
        <f>IF(B16=0," ",VLOOKUP(B16,[1]Спортсмены!B$1:H$65536,2,FALSE))</f>
        <v>Зюзин Дмитрий</v>
      </c>
      <c r="D16" s="14" t="str">
        <f>IF(B16=0," ",VLOOKUP($B16,[1]Спортсмены!$B$1:$H$65536,3,FALSE))</f>
        <v>07.09.200</v>
      </c>
      <c r="E16" s="15" t="str">
        <f>IF(B16=0," ",IF(VLOOKUP($B16,[1]Спортсмены!$B$1:$H$65536,4,FALSE)=0," ",VLOOKUP($B16,[1]Спортсмены!$B$1:$H$65536,4,FALSE)))</f>
        <v>КМС</v>
      </c>
      <c r="F16" s="13" t="str">
        <f>IF(B16=0," ",VLOOKUP($B16,[1]Спортсмены!$B$1:$H$65536,5,FALSE))</f>
        <v>Пензенская область</v>
      </c>
      <c r="G16" s="13" t="str">
        <f>IF(B16=0," ",VLOOKUP($B16,[1]Спортсмены!$B$1:$H$65536,6,FALSE))</f>
        <v>Пенза, ПензГУ</v>
      </c>
      <c r="H16" s="17"/>
      <c r="I16" s="48">
        <v>1.0407638888888888E-2</v>
      </c>
      <c r="J16" s="19" t="str">
        <f>IF(I16=0," ",IF(I16&lt;=[1]Разряды!$D$9,[1]Разряды!$D$3,IF(I16&lt;=[1]Разряды!$E$9,[1]Разряды!$E$3,IF(I16&lt;=[1]Разряды!$F$9,[1]Разряды!$F$3,IF(I16&lt;=[1]Разряды!$G$9,[1]Разряды!$G$3,IF(I16&lt;=[1]Разряды!$H$9,[1]Разряды!$H$3,IF(I16&lt;=[1]Разряды!$I$9,[1]Разряды!$I$3,IF(I16&lt;=[1]Разряды!$J$9,[1]Разряды!$J$3,"б/р"))))))))</f>
        <v>1р</v>
      </c>
      <c r="K16" s="47">
        <v>10</v>
      </c>
      <c r="L16" s="13" t="str">
        <f>IF(B16=0," ",VLOOKUP($B16,[1]Спортсмены!$B$1:$H$65536,7,FALSE))</f>
        <v>Воеводины А.Н., Ю.С.</v>
      </c>
    </row>
    <row r="17" spans="1:12" ht="15" x14ac:dyDescent="0.25">
      <c r="A17" s="20">
        <v>7</v>
      </c>
      <c r="B17" s="19">
        <v>346</v>
      </c>
      <c r="C17" s="13" t="str">
        <f>IF(B17=0," ",VLOOKUP(B17,[1]Спортсмены!B$1:H$65536,2,FALSE))</f>
        <v>Царапкин Максим</v>
      </c>
      <c r="D17" s="14" t="str">
        <f>IF(B17=0," ",VLOOKUP($B17,[1]Спортсмены!$B$1:$H$65536,3,FALSE))</f>
        <v>15.04.1998</v>
      </c>
      <c r="E17" s="15" t="str">
        <f>IF(B17=0," ",IF(VLOOKUP($B17,[1]Спортсмены!$B$1:$H$65536,4,FALSE)=0," ",VLOOKUP($B17,[1]Спортсмены!$B$1:$H$65536,4,FALSE)))</f>
        <v>КМС</v>
      </c>
      <c r="F17" s="13" t="str">
        <f>IF(B17=0," ",VLOOKUP($B17,[1]Спортсмены!$B$1:$H$65536,5,FALSE))</f>
        <v>Пензенская область</v>
      </c>
      <c r="G17" s="13" t="str">
        <f>IF(B17=0," ",VLOOKUP($B17,[1]Спортсмены!$B$1:$H$65536,6,FALSE))</f>
        <v>Пенза, ПензГУ</v>
      </c>
      <c r="H17" s="17"/>
      <c r="I17" s="48">
        <v>1.0422106481481482E-2</v>
      </c>
      <c r="J17" s="19" t="str">
        <f>IF(I17=0," ",IF(I17&lt;=[1]Разряды!$D$9,[1]Разряды!$D$3,IF(I17&lt;=[1]Разряды!$E$9,[1]Разряды!$E$3,IF(I17&lt;=[1]Разряды!$F$9,[1]Разряды!$F$3,IF(I17&lt;=[1]Разряды!$G$9,[1]Разряды!$G$3,IF(I17&lt;=[1]Разряды!$H$9,[1]Разряды!$H$3,IF(I17&lt;=[1]Разряды!$I$9,[1]Разряды!$I$3,IF(I17&lt;=[1]Разряды!$J$9,[1]Разряды!$J$3,"б/р"))))))))</f>
        <v>1р</v>
      </c>
      <c r="K17" s="47">
        <v>9</v>
      </c>
      <c r="L17" s="123" t="str">
        <f>IF(B17=0," ",VLOOKUP($B17,[1]Спортсмены!$B$1:$H$65536,7,FALSE))</f>
        <v>Кузнецов В.Б., Плескач-Стыркина С.П.</v>
      </c>
    </row>
    <row r="18" spans="1:12" x14ac:dyDescent="0.3">
      <c r="A18" s="20">
        <v>8</v>
      </c>
      <c r="B18" s="19">
        <v>123</v>
      </c>
      <c r="C18" s="13" t="str">
        <f>IF(B18=0," ",VLOOKUP(B18,[1]Спортсмены!B$1:H$65536,2,FALSE))</f>
        <v>Киргизов Михаил</v>
      </c>
      <c r="D18" s="14" t="str">
        <f>IF(B18=0," ",VLOOKUP($B18,[1]Спортсмены!$B$1:$H$65536,3,FALSE))</f>
        <v>11.05.1998</v>
      </c>
      <c r="E18" s="15" t="str">
        <f>IF(B18=0," ",IF(VLOOKUP($B18,[1]Спортсмены!$B$1:$H$65536,4,FALSE)=0," ",VLOOKUP($B18,[1]Спортсмены!$B$1:$H$65536,4,FALSE)))</f>
        <v>КМС</v>
      </c>
      <c r="F18" s="13" t="str">
        <f>IF(B18=0," ",VLOOKUP($B18,[1]Спортсмены!$B$1:$H$65536,5,FALSE))</f>
        <v>Республика Чувашии</v>
      </c>
      <c r="G18" s="13" t="str">
        <f>IF(B18=0," ",VLOOKUP($B18,[1]Спортсмены!$B$1:$H$65536,6,FALSE))</f>
        <v>Чебоксары, ЧГПУ им. И.Я. Яковлева</v>
      </c>
      <c r="H18" s="17"/>
      <c r="I18" s="163">
        <v>1.0454166666666667E-2</v>
      </c>
      <c r="J18" s="19" t="str">
        <f>IF(I18=0," ",IF(I18&lt;=[1]Разряды!$D$9,[1]Разряды!$D$3,IF(I18&lt;=[1]Разряды!$E$9,[1]Разряды!$E$3,IF(I18&lt;=[1]Разряды!$F$9,[1]Разряды!$F$3,IF(I18&lt;=[1]Разряды!$G$9,[1]Разряды!$G$3,IF(I18&lt;=[1]Разряды!$H$9,[1]Разряды!$H$3,IF(I18&lt;=[1]Разряды!$I$9,[1]Разряды!$I$3,IF(I18&lt;=[1]Разряды!$J$9,[1]Разряды!$J$3,"б/р"))))))))</f>
        <v>1р</v>
      </c>
      <c r="K18" s="26" t="s">
        <v>21</v>
      </c>
      <c r="L18" s="13" t="str">
        <f>IF(B18=0," ",VLOOKUP($B18,[1]Спортсмены!$B$1:$H$65536,7,FALSE))</f>
        <v>Давалов В.Н.</v>
      </c>
    </row>
    <row r="19" spans="1:12" ht="15" x14ac:dyDescent="0.25">
      <c r="A19" s="20">
        <v>9</v>
      </c>
      <c r="B19" s="19">
        <v>121</v>
      </c>
      <c r="C19" s="13" t="str">
        <f>IF(B19=0," ",VLOOKUP(B19,[1]Спортсмены!B$1:H$65536,2,FALSE))</f>
        <v>Дмитриев Евгений</v>
      </c>
      <c r="D19" s="14" t="str">
        <f>IF(B19=0," ",VLOOKUP($B19,[1]Спортсмены!$B$1:$H$65536,3,FALSE))</f>
        <v>15.11.1995</v>
      </c>
      <c r="E19" s="15" t="str">
        <f>IF(B19=0," ",IF(VLOOKUP($B19,[1]Спортсмены!$B$1:$H$65536,4,FALSE)=0," ",VLOOKUP($B19,[1]Спортсмены!$B$1:$H$65536,4,FALSE)))</f>
        <v>КМС</v>
      </c>
      <c r="F19" s="13" t="str">
        <f>IF(B19=0," ",VLOOKUP($B19,[1]Спортсмены!$B$1:$H$65536,5,FALSE))</f>
        <v>Республика Чувашии</v>
      </c>
      <c r="G19" s="13" t="str">
        <f>IF(B19=0," ",VLOOKUP($B19,[1]Спортсмены!$B$1:$H$65536,6,FALSE))</f>
        <v>Чебоксары, ЧГПУ им. И.Я. Яковлева</v>
      </c>
      <c r="H19" s="17"/>
      <c r="I19" s="48">
        <v>1.0505324074074075E-2</v>
      </c>
      <c r="J19" s="19" t="str">
        <f>IF(I19=0," ",IF(I19&lt;=[1]Разряды!$D$9,[1]Разряды!$D$3,IF(I19&lt;=[1]Разряды!$E$9,[1]Разряды!$E$3,IF(I19&lt;=[1]Разряды!$F$9,[1]Разряды!$F$3,IF(I19&lt;=[1]Разряды!$G$9,[1]Разряды!$G$3,IF(I19&lt;=[1]Разряды!$H$9,[1]Разряды!$H$3,IF(I19&lt;=[1]Разряды!$I$9,[1]Разряды!$I$3,IF(I19&lt;=[1]Разряды!$J$9,[1]Разряды!$J$3,"б/р"))))))))</f>
        <v>1р</v>
      </c>
      <c r="K19" s="47">
        <v>8</v>
      </c>
      <c r="L19" s="13" t="str">
        <f>IF(B19=0," ",VLOOKUP($B19,[1]Спортсмены!$B$1:$H$65536,7,FALSE))</f>
        <v>Петров А.С.</v>
      </c>
    </row>
    <row r="20" spans="1:12" ht="15" x14ac:dyDescent="0.25">
      <c r="A20" s="20">
        <v>10</v>
      </c>
      <c r="B20" s="19">
        <v>139</v>
      </c>
      <c r="C20" s="13" t="str">
        <f>IF(B20=0," ",VLOOKUP(B20,[1]Спортсмены!B$1:H$65536,2,FALSE))</f>
        <v>Сергеев Олег</v>
      </c>
      <c r="D20" s="14" t="str">
        <f>IF(B20=0," ",VLOOKUP($B20,[1]Спортсмены!$B$1:$H$65536,3,FALSE))</f>
        <v>06.12.1996</v>
      </c>
      <c r="E20" s="15" t="str">
        <f>IF(B20=0," ",IF(VLOOKUP($B20,[1]Спортсмены!$B$1:$H$65536,4,FALSE)=0," ",VLOOKUP($B20,[1]Спортсмены!$B$1:$H$65536,4,FALSE)))</f>
        <v>КМС</v>
      </c>
      <c r="F20" s="13" t="str">
        <f>IF(B20=0," ",VLOOKUP($B20,[1]Спортсмены!$B$1:$H$65536,5,FALSE))</f>
        <v>Сахалинская область</v>
      </c>
      <c r="G20" s="13" t="str">
        <f>IF(B20=0," ",VLOOKUP($B20,[1]Спортсмены!$B$1:$H$65536,6,FALSE))</f>
        <v>СахГУ</v>
      </c>
      <c r="H20" s="17"/>
      <c r="I20" s="48">
        <v>1.082175925925926E-2</v>
      </c>
      <c r="J20" s="19" t="str">
        <f>IF(I20=0," ",IF(I20&lt;=[1]Разряды!$D$9,[1]Разряды!$D$3,IF(I20&lt;=[1]Разряды!$E$9,[1]Разряды!$E$3,IF(I20&lt;=[1]Разряды!$F$9,[1]Разряды!$F$3,IF(I20&lt;=[1]Разряды!$G$9,[1]Разряды!$G$3,IF(I20&lt;=[1]Разряды!$H$9,[1]Разряды!$H$3,IF(I20&lt;=[1]Разряды!$I$9,[1]Разряды!$I$3,IF(I20&lt;=[1]Разряды!$J$9,[1]Разряды!$J$3,"б/р"))))))))</f>
        <v>1р</v>
      </c>
      <c r="K20" s="47">
        <v>7</v>
      </c>
      <c r="L20" s="13" t="str">
        <f>IF(B20=0," ",VLOOKUP($B20,[1]Спортсмены!$B$1:$H$65536,7,FALSE))</f>
        <v>Трубецкой Р.О., Шапкина Н.В.</v>
      </c>
    </row>
    <row r="21" spans="1:12" ht="15" x14ac:dyDescent="0.25">
      <c r="A21" s="20">
        <v>11</v>
      </c>
      <c r="B21" s="19">
        <v>132</v>
      </c>
      <c r="C21" s="13" t="str">
        <f>IF(B21=0," ",VLOOKUP(B21,[1]Спортсмены!B$1:H$65536,2,FALSE))</f>
        <v>Новиков Александр</v>
      </c>
      <c r="D21" s="14" t="str">
        <f>IF(B21=0," ",VLOOKUP($B21,[1]Спортсмены!$B$1:$H$65536,3,FALSE))</f>
        <v>01.09.1995</v>
      </c>
      <c r="E21" s="15" t="str">
        <f>IF(B21=0," ",IF(VLOOKUP($B21,[1]Спортсмены!$B$1:$H$65536,4,FALSE)=0," ",VLOOKUP($B21,[1]Спортсмены!$B$1:$H$65536,4,FALSE)))</f>
        <v>КМС</v>
      </c>
      <c r="F21" s="13" t="str">
        <f>IF(B21=0," ",VLOOKUP($B21,[1]Спортсмены!$B$1:$H$65536,5,FALSE))</f>
        <v>Республика Чувашии</v>
      </c>
      <c r="G21" s="13" t="str">
        <f>IF(B21=0," ",VLOOKUP($B21,[1]Спортсмены!$B$1:$H$65536,6,FALSE))</f>
        <v>Чебоксары, ЧГПУ им. И.Я. Яковлева</v>
      </c>
      <c r="H21" s="17"/>
      <c r="I21" s="48">
        <v>1.1249305555555556E-2</v>
      </c>
      <c r="J21" s="19" t="str">
        <f>IF(I21=0," ",IF(I21&lt;=[1]Разряды!$D$9,[1]Разряды!$D$3,IF(I21&lt;=[1]Разряды!$E$9,[1]Разряды!$E$3,IF(I21&lt;=[1]Разряды!$F$9,[1]Разряды!$F$3,IF(I21&lt;=[1]Разряды!$G$9,[1]Разряды!$G$3,IF(I21&lt;=[1]Разряды!$H$9,[1]Разряды!$H$3,IF(I21&lt;=[1]Разряды!$I$9,[1]Разряды!$I$3,IF(I21&lt;=[1]Разряды!$J$9,[1]Разряды!$J$3,"б/р"))))))))</f>
        <v>2р</v>
      </c>
      <c r="K21" s="47">
        <v>6</v>
      </c>
      <c r="L21" s="13" t="str">
        <f>IF(B21=0," ",VLOOKUP($B21,[1]Спортсмены!$B$1:$H$65536,7,FALSE))</f>
        <v>Давалов В.Н.</v>
      </c>
    </row>
    <row r="22" spans="1:12" ht="15" x14ac:dyDescent="0.25">
      <c r="A22" s="20">
        <v>12</v>
      </c>
      <c r="B22" s="19">
        <v>148</v>
      </c>
      <c r="C22" s="13" t="str">
        <f>IF(B22=0," ",VLOOKUP(B22,[1]Спортсмены!B$1:H$65536,2,FALSE))</f>
        <v>Дерюгин Владислав</v>
      </c>
      <c r="D22" s="14" t="str">
        <f>IF(B22=0," ",VLOOKUP($B22,[1]Спортсмены!$B$1:$H$65536,3,FALSE))</f>
        <v>09.12.1998</v>
      </c>
      <c r="E22" s="15" t="str">
        <f>IF(B22=0," ",IF(VLOOKUP($B22,[1]Спортсмены!$B$1:$H$65536,4,FALSE)=0," ",VLOOKUP($B22,[1]Спортсмены!$B$1:$H$65536,4,FALSE)))</f>
        <v>КМС</v>
      </c>
      <c r="F22" s="13" t="str">
        <f>IF(B22=0," ",VLOOKUP($B22,[1]Спортсмены!$B$1:$H$65536,5,FALSE))</f>
        <v>Костромская область</v>
      </c>
      <c r="G22" s="13" t="str">
        <f>IF(B22=0," ",VLOOKUP($B22,[1]Спортсмены!$B$1:$H$65536,6,FALSE))</f>
        <v>Кострома, КГУ</v>
      </c>
      <c r="H22" s="17"/>
      <c r="I22" s="68">
        <v>1.1304398148148147E-2</v>
      </c>
      <c r="J22" s="19" t="str">
        <f>IF(I22=0," ",IF(I22&lt;=[1]Разряды!$D$9,[1]Разряды!$D$3,IF(I22&lt;=[1]Разряды!$E$9,[1]Разряды!$E$3,IF(I22&lt;=[1]Разряды!$F$9,[1]Разряды!$F$3,IF(I22&lt;=[1]Разряды!$G$9,[1]Разряды!$G$3,IF(I22&lt;=[1]Разряды!$H$9,[1]Разряды!$H$3,IF(I22&lt;=[1]Разряды!$I$9,[1]Разряды!$I$3,IF(I22&lt;=[1]Разряды!$J$9,[1]Разряды!$J$3,"б/р"))))))))</f>
        <v>2р</v>
      </c>
      <c r="K22" s="47">
        <v>5</v>
      </c>
      <c r="L22" s="13" t="str">
        <f>IF(B22=0," ",VLOOKUP($B22,[1]Спортсмены!$B$1:$H$65536,7,FALSE))</f>
        <v>Дружков А.Н.</v>
      </c>
    </row>
    <row r="23" spans="1:12" ht="15" x14ac:dyDescent="0.25">
      <c r="A23" s="20">
        <v>13</v>
      </c>
      <c r="B23" s="19">
        <v>12</v>
      </c>
      <c r="C23" s="13" t="str">
        <f>IF(B23=0," ",VLOOKUP(B23,[1]Спортсмены!B$1:H$65536,2,FALSE))</f>
        <v>Плужников Александр</v>
      </c>
      <c r="D23" s="14" t="str">
        <f>IF(B23=0," ",VLOOKUP($B23,[1]Спортсмены!$B$1:$H$65536,3,FALSE))</f>
        <v>08.05.2000</v>
      </c>
      <c r="E23" s="15" t="str">
        <f>IF(B23=0," ",IF(VLOOKUP($B23,[1]Спортсмены!$B$1:$H$65536,4,FALSE)=0," ",VLOOKUP($B23,[1]Спортсмены!$B$1:$H$65536,4,FALSE)))</f>
        <v>КМС</v>
      </c>
      <c r="F23" s="13" t="str">
        <f>IF(B23=0," ",VLOOKUP($B23,[1]Спортсмены!$B$1:$H$65536,5,FALSE))</f>
        <v>Тамбовская область</v>
      </c>
      <c r="G23" s="13" t="str">
        <f>IF(B23=0," ",VLOOKUP($B23,[1]Спортсмены!$B$1:$H$65536,6,FALSE))</f>
        <v>Тамбов, ТГУ им. Г.Р. Державина</v>
      </c>
      <c r="H23" s="17"/>
      <c r="I23" s="48">
        <v>1.1770949074074076E-2</v>
      </c>
      <c r="J23" s="19" t="str">
        <f>IF(I23=0," ",IF(I23&lt;=[1]Разряды!$D$9,[1]Разряды!$D$3,IF(I23&lt;=[1]Разряды!$E$9,[1]Разряды!$E$3,IF(I23&lt;=[1]Разряды!$F$9,[1]Разряды!$F$3,IF(I23&lt;=[1]Разряды!$G$9,[1]Разряды!$G$3,IF(I23&lt;=[1]Разряды!$H$9,[1]Разряды!$H$3,IF(I23&lt;=[1]Разряды!$I$9,[1]Разряды!$I$3,IF(I23&lt;=[1]Разряды!$J$9,[1]Разряды!$J$3,"б/р"))))))))</f>
        <v>3р</v>
      </c>
      <c r="K23" s="47">
        <v>0</v>
      </c>
      <c r="L23" s="13" t="str">
        <f>IF(B23=0," ",VLOOKUP($B23,[1]Спортсмены!$B$1:$H$65536,7,FALSE))</f>
        <v>Каменских В.Н.</v>
      </c>
    </row>
    <row r="24" spans="1:12" ht="15" x14ac:dyDescent="0.25">
      <c r="A24" s="20"/>
      <c r="B24" s="19">
        <v>329</v>
      </c>
      <c r="C24" s="13" t="str">
        <f>IF(B24=0," ",VLOOKUP(B24,[1]Спортсмены!B$1:H$65536,2,FALSE))</f>
        <v>Никитин Артемий</v>
      </c>
      <c r="D24" s="14" t="str">
        <f>IF(B24=0," ",VLOOKUP($B24,[1]Спортсмены!$B$1:$H$65536,3,FALSE))</f>
        <v>26.07.1999</v>
      </c>
      <c r="E24" s="15" t="str">
        <f>IF(B24=0," ",IF(VLOOKUP($B24,[1]Спортсмены!$B$1:$H$65536,4,FALSE)=0," ",VLOOKUP($B24,[1]Спортсмены!$B$1:$H$65536,4,FALSE)))</f>
        <v>КМС</v>
      </c>
      <c r="F24" s="13" t="str">
        <f>IF(B24=0," ",VLOOKUP($B24,[1]Спортсмены!$B$1:$H$65536,5,FALSE))</f>
        <v>Челябинская область</v>
      </c>
      <c r="G24" s="13" t="str">
        <f>IF(B24=0," ",VLOOKUP($B24,[1]Спортсмены!$B$1:$H$65536,6,FALSE))</f>
        <v>Челябинск, УралГУФК</v>
      </c>
      <c r="H24" s="17"/>
      <c r="I24" s="155" t="s">
        <v>91</v>
      </c>
      <c r="J24" s="19"/>
      <c r="K24" s="47">
        <v>0</v>
      </c>
      <c r="L24" s="13" t="str">
        <f>IF(B24=0," ",VLOOKUP($B24,[1]Спортсмены!$B$1:$H$65536,7,FALSE))</f>
        <v>Андреев А.А., Рыжкова Т.В.</v>
      </c>
    </row>
    <row r="25" spans="1:12" ht="15" x14ac:dyDescent="0.25">
      <c r="A25" s="20"/>
      <c r="B25" s="19">
        <v>125</v>
      </c>
      <c r="C25" s="13" t="str">
        <f>IF(B25=0," ",VLOOKUP(B25,[1]Спортсмены!B$1:H$65536,2,FALSE))</f>
        <v>Спиридонов Сергей</v>
      </c>
      <c r="D25" s="14" t="str">
        <f>IF(B25=0," ",VLOOKUP($B25,[1]Спортсмены!$B$1:$H$65536,3,FALSE))</f>
        <v>31.07.1996</v>
      </c>
      <c r="E25" s="15" t="str">
        <f>IF(B25=0," ",IF(VLOOKUP($B25,[1]Спортсмены!$B$1:$H$65536,4,FALSE)=0," ",VLOOKUP($B25,[1]Спортсмены!$B$1:$H$65536,4,FALSE)))</f>
        <v>КМС</v>
      </c>
      <c r="F25" s="13" t="str">
        <f>IF(B25=0," ",VLOOKUP($B25,[1]Спортсмены!$B$1:$H$65536,5,FALSE))</f>
        <v>Республика Чувашии</v>
      </c>
      <c r="G25" s="13" t="str">
        <f>IF(B25=0," ",VLOOKUP($B25,[1]Спортсмены!$B$1:$H$65536,6,FALSE))</f>
        <v>Чебоксары, ЧГПУ им. И.Я. Яковлева</v>
      </c>
      <c r="H25" s="17"/>
      <c r="I25" s="155" t="s">
        <v>91</v>
      </c>
      <c r="J25" s="19"/>
      <c r="K25" s="47">
        <v>0</v>
      </c>
      <c r="L25" s="13" t="str">
        <f>IF(B25=0," ",VLOOKUP($B25,[1]Спортсмены!$B$1:$H$65536,7,FALSE))</f>
        <v>Петров А.С.</v>
      </c>
    </row>
    <row r="26" spans="1:12" ht="15" x14ac:dyDescent="0.25">
      <c r="A26" s="196"/>
      <c r="B26" s="19">
        <v>212</v>
      </c>
      <c r="C26" s="13" t="str">
        <f>IF(B26=0," ",VLOOKUP(B26,[1]Спортсмены!B$1:H$65536,2,FALSE))</f>
        <v>Григоров Андрей</v>
      </c>
      <c r="D26" s="14" t="str">
        <f>IF(B26=0," ",VLOOKUP($B26,[1]Спортсмены!$B$1:$H$65536,3,FALSE))</f>
        <v>31.03.1994</v>
      </c>
      <c r="E26" s="15" t="str">
        <f>IF(B26=0," ",IF(VLOOKUP($B26,[1]Спортсмены!$B$1:$H$65536,4,FALSE)=0," ",VLOOKUP($B26,[1]Спортсмены!$B$1:$H$65536,4,FALSE)))</f>
        <v>КМС</v>
      </c>
      <c r="F26" s="13" t="str">
        <f>IF(B26=0," ",VLOOKUP($B26,[1]Спортсмены!$B$1:$H$65536,5,FALSE))</f>
        <v>Республика Мордовия</v>
      </c>
      <c r="G26" s="123" t="str">
        <f>IF(B26=0," ",VLOOKUP($B26,[1]Спортсмены!$B$1:$H$65536,6,FALSE))</f>
        <v>Саранск, ФГБОУ ВО "НИМГУ им. Н.П. Огарева"</v>
      </c>
      <c r="H26" s="17"/>
      <c r="I26" s="155" t="s">
        <v>91</v>
      </c>
      <c r="J26" s="19"/>
      <c r="K26" s="47">
        <v>0</v>
      </c>
      <c r="L26" s="13" t="str">
        <f>IF(B26=0," ",VLOOKUP($B26,[1]Спортсмены!$B$1:$H$65536,7,FALSE))</f>
        <v>Гречишников Г.</v>
      </c>
    </row>
    <row r="27" spans="1:12" ht="15.75" thickBot="1" x14ac:dyDescent="0.3">
      <c r="A27" s="72"/>
      <c r="B27" s="72"/>
      <c r="C27" s="72"/>
      <c r="D27" s="72"/>
      <c r="E27" s="72"/>
      <c r="F27" s="72"/>
      <c r="G27" s="72"/>
      <c r="H27" s="72"/>
      <c r="I27" s="72"/>
      <c r="J27" s="72"/>
      <c r="K27" s="72"/>
      <c r="L27" s="72"/>
    </row>
    <row r="28" spans="1:12" ht="15.75" thickTop="1" x14ac:dyDescent="0.25">
      <c r="H28"/>
      <c r="I28"/>
    </row>
    <row r="29" spans="1:12" ht="15.6" x14ac:dyDescent="0.3">
      <c r="B29" s="56" t="s">
        <v>93</v>
      </c>
      <c r="D29" s="188"/>
      <c r="E29" s="188"/>
      <c r="G29" s="56" t="s">
        <v>94</v>
      </c>
    </row>
    <row r="30" spans="1:12" ht="15.75" x14ac:dyDescent="0.25">
      <c r="B30" s="56"/>
      <c r="D30" s="188"/>
      <c r="E30" s="188"/>
      <c r="G30" s="56"/>
    </row>
    <row r="31" spans="1:12" ht="15.75" x14ac:dyDescent="0.25">
      <c r="D31" s="188"/>
      <c r="E31" s="188"/>
      <c r="G31" s="189"/>
    </row>
    <row r="32" spans="1:12" ht="15.6" x14ac:dyDescent="0.3">
      <c r="B32" s="56" t="s">
        <v>95</v>
      </c>
      <c r="D32" s="188"/>
      <c r="E32" s="188"/>
      <c r="G32" s="56" t="s">
        <v>96</v>
      </c>
    </row>
    <row r="33" spans="8:9" x14ac:dyDescent="0.3">
      <c r="H33"/>
      <c r="I33"/>
    </row>
    <row r="34" spans="8:9" x14ac:dyDescent="0.3">
      <c r="H34"/>
      <c r="I34"/>
    </row>
    <row r="35" spans="8:9" x14ac:dyDescent="0.3">
      <c r="H35"/>
      <c r="I35"/>
    </row>
    <row r="36" spans="8:9" x14ac:dyDescent="0.3">
      <c r="H36"/>
      <c r="I36"/>
    </row>
    <row r="37" spans="8:9" x14ac:dyDescent="0.3">
      <c r="H37"/>
      <c r="I37"/>
    </row>
    <row r="38" spans="8:9" x14ac:dyDescent="0.3">
      <c r="H38"/>
      <c r="I38"/>
    </row>
    <row r="39" spans="8:9" x14ac:dyDescent="0.3">
      <c r="H39"/>
      <c r="I39"/>
    </row>
    <row r="40" spans="8:9" x14ac:dyDescent="0.3">
      <c r="H40"/>
      <c r="I40"/>
    </row>
    <row r="41" spans="8:9" x14ac:dyDescent="0.3">
      <c r="H41"/>
      <c r="I41"/>
    </row>
    <row r="42" spans="8:9" x14ac:dyDescent="0.3">
      <c r="H42"/>
      <c r="I42"/>
    </row>
    <row r="43" spans="8:9" x14ac:dyDescent="0.3">
      <c r="H43"/>
      <c r="I43"/>
    </row>
    <row r="44" spans="8:9" x14ac:dyDescent="0.3">
      <c r="H44"/>
      <c r="I44"/>
    </row>
    <row r="45" spans="8:9" x14ac:dyDescent="0.3">
      <c r="H45"/>
      <c r="I45"/>
    </row>
    <row r="46" spans="8:9" x14ac:dyDescent="0.3">
      <c r="H46"/>
      <c r="I46"/>
    </row>
  </sheetData>
  <mergeCells count="17">
    <mergeCell ref="L9:L10"/>
    <mergeCell ref="H10:I10"/>
    <mergeCell ref="F9:F10"/>
    <mergeCell ref="G9:G10"/>
    <mergeCell ref="H9:I9"/>
    <mergeCell ref="J9:J10"/>
    <mergeCell ref="K9:K10"/>
    <mergeCell ref="A9:A10"/>
    <mergeCell ref="B9:B10"/>
    <mergeCell ref="C9:C10"/>
    <mergeCell ref="D9:D10"/>
    <mergeCell ref="E9:E10"/>
    <mergeCell ref="K4:L4"/>
    <mergeCell ref="A1:L1"/>
    <mergeCell ref="A2:L2"/>
    <mergeCell ref="F5:G5"/>
    <mergeCell ref="H6:L6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6"/>
  <sheetViews>
    <sheetView workbookViewId="0">
      <selection activeCell="F6" sqref="F6"/>
    </sheetView>
  </sheetViews>
  <sheetFormatPr defaultRowHeight="14.4" x14ac:dyDescent="0.3"/>
  <cols>
    <col min="1" max="1" width="4.5546875" customWidth="1"/>
    <col min="2" max="2" width="9.109375" customWidth="1"/>
    <col min="3" max="3" width="20.88671875" customWidth="1"/>
    <col min="4" max="4" width="11" style="74" customWidth="1"/>
    <col min="5" max="5" width="6.6640625" customWidth="1"/>
    <col min="6" max="6" width="28.5546875" customWidth="1"/>
    <col min="7" max="7" width="29.44140625" customWidth="1"/>
    <col min="8" max="8" width="6.6640625" customWidth="1"/>
    <col min="9" max="9" width="6.109375" customWidth="1"/>
    <col min="10" max="10" width="5.109375" customWidth="1"/>
    <col min="11" max="11" width="8.33203125" customWidth="1"/>
    <col min="12" max="12" width="26.88671875" customWidth="1"/>
  </cols>
  <sheetData>
    <row r="1" spans="1:12" ht="20.399999999999999" x14ac:dyDescent="0.35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258"/>
    </row>
    <row r="2" spans="1:12" ht="20.399999999999999" x14ac:dyDescent="0.35">
      <c r="A2" s="259" t="s">
        <v>1</v>
      </c>
      <c r="B2" s="259"/>
      <c r="C2" s="259"/>
      <c r="D2" s="259"/>
      <c r="E2" s="259"/>
      <c r="F2" s="259"/>
      <c r="G2" s="259"/>
      <c r="H2" s="259"/>
      <c r="I2" s="259"/>
      <c r="J2" s="259"/>
      <c r="K2" s="259"/>
      <c r="L2" s="259"/>
    </row>
    <row r="3" spans="1:12" ht="20.399999999999999" x14ac:dyDescent="0.35">
      <c r="A3" s="172"/>
      <c r="B3" s="172"/>
      <c r="C3" s="172"/>
      <c r="D3" s="172"/>
      <c r="E3" s="172"/>
      <c r="F3" s="172"/>
      <c r="G3" s="172"/>
      <c r="H3" s="172"/>
      <c r="I3" s="172"/>
      <c r="J3" s="172"/>
      <c r="K3" s="172"/>
      <c r="L3" s="1" t="s">
        <v>79</v>
      </c>
    </row>
    <row r="4" spans="1:12" ht="17.399999999999999" x14ac:dyDescent="0.3">
      <c r="A4" s="173"/>
      <c r="B4" s="2"/>
      <c r="C4" s="2"/>
      <c r="D4" s="3"/>
      <c r="F4" s="174"/>
      <c r="G4" s="174"/>
      <c r="H4" s="174"/>
      <c r="I4" s="174"/>
      <c r="J4" s="174"/>
      <c r="K4" s="260" t="s">
        <v>80</v>
      </c>
      <c r="L4" s="260"/>
    </row>
    <row r="5" spans="1:12" ht="15.6" x14ac:dyDescent="0.3">
      <c r="A5" s="173"/>
      <c r="B5" s="2"/>
      <c r="C5" s="2"/>
      <c r="D5" s="3"/>
      <c r="F5" s="261"/>
      <c r="G5" s="261"/>
      <c r="H5" s="4"/>
      <c r="I5" s="4"/>
      <c r="L5" s="5" t="s">
        <v>81</v>
      </c>
    </row>
    <row r="6" spans="1:12" ht="20.399999999999999" x14ac:dyDescent="0.35">
      <c r="A6" s="175"/>
      <c r="D6" s="6"/>
      <c r="E6" s="7"/>
      <c r="F6" s="8"/>
      <c r="G6" s="175"/>
      <c r="H6" s="259" t="s">
        <v>3</v>
      </c>
      <c r="I6" s="259"/>
      <c r="J6" s="259"/>
      <c r="K6" s="259"/>
      <c r="L6" s="259"/>
    </row>
    <row r="7" spans="1:12" ht="18" x14ac:dyDescent="0.35">
      <c r="A7" s="173"/>
      <c r="B7" s="176"/>
      <c r="C7" s="2"/>
      <c r="D7" s="6" t="s">
        <v>82</v>
      </c>
      <c r="E7" s="7">
        <v>0.75</v>
      </c>
      <c r="F7" s="8" t="s">
        <v>4</v>
      </c>
      <c r="G7" s="173"/>
      <c r="H7" s="177"/>
      <c r="I7" s="177"/>
      <c r="J7" s="9"/>
    </row>
    <row r="8" spans="1:12" ht="15.6" x14ac:dyDescent="0.3">
      <c r="A8" s="173"/>
      <c r="B8" s="178"/>
      <c r="C8" s="179" t="s">
        <v>5</v>
      </c>
      <c r="D8" s="180" t="s">
        <v>76</v>
      </c>
      <c r="E8" s="181"/>
      <c r="F8" s="173"/>
      <c r="G8" s="173"/>
      <c r="H8" s="10"/>
      <c r="I8" s="10"/>
      <c r="J8" s="9"/>
    </row>
    <row r="9" spans="1:12" ht="15" customHeight="1" x14ac:dyDescent="0.3">
      <c r="A9" s="262" t="s">
        <v>6</v>
      </c>
      <c r="B9" s="262" t="s">
        <v>7</v>
      </c>
      <c r="C9" s="262" t="s">
        <v>8</v>
      </c>
      <c r="D9" s="264" t="s">
        <v>9</v>
      </c>
      <c r="E9" s="264" t="s">
        <v>10</v>
      </c>
      <c r="F9" s="264" t="s">
        <v>11</v>
      </c>
      <c r="G9" s="264" t="s">
        <v>12</v>
      </c>
      <c r="H9" s="265" t="s">
        <v>13</v>
      </c>
      <c r="I9" s="266"/>
      <c r="J9" s="262" t="s">
        <v>14</v>
      </c>
      <c r="K9" s="264" t="s">
        <v>15</v>
      </c>
      <c r="L9" s="256" t="s">
        <v>16</v>
      </c>
    </row>
    <row r="10" spans="1:12" x14ac:dyDescent="0.3">
      <c r="A10" s="263"/>
      <c r="B10" s="263"/>
      <c r="C10" s="263"/>
      <c r="D10" s="263"/>
      <c r="E10" s="263"/>
      <c r="F10" s="263"/>
      <c r="G10" s="263"/>
      <c r="H10" s="11"/>
      <c r="I10" s="11" t="s">
        <v>18</v>
      </c>
      <c r="J10" s="263"/>
      <c r="K10" s="263"/>
      <c r="L10" s="257"/>
    </row>
    <row r="11" spans="1:12" x14ac:dyDescent="0.3">
      <c r="A11" s="12">
        <v>1</v>
      </c>
      <c r="B11" s="45">
        <v>15</v>
      </c>
      <c r="C11" s="13" t="str">
        <f>IF(B11=0," ",VLOOKUP(B11,[1]Спортсмены!B$1:H$65536,2,FALSE))</f>
        <v>Спиридонов Олег</v>
      </c>
      <c r="D11" s="14" t="str">
        <f>IF(B11=0," ",VLOOKUP($B11,[1]Спортсмены!$B$1:$H$65536,3,FALSE))</f>
        <v>16.08.1999</v>
      </c>
      <c r="E11" s="15" t="str">
        <f>IF(B11=0," ",IF(VLOOKUP($B11,[1]Спортсмены!$B$1:$H$65536,4,FALSE)=0," ",VLOOKUP($B11,[1]Спортсмены!$B$1:$H$65536,4,FALSE)))</f>
        <v>МС</v>
      </c>
      <c r="F11" s="13" t="str">
        <f>IF(B11=0," ",VLOOKUP($B11,[1]Спортсмены!$B$1:$H$65536,5,FALSE))</f>
        <v>Калининградская область</v>
      </c>
      <c r="G11" s="13" t="str">
        <f>IF(B11=0," ",VLOOKUP($B11,[1]Спортсмены!$B$1:$H$65536,6,FALSE))</f>
        <v>Калининград, КГТУ-БГАРФ</v>
      </c>
      <c r="H11" s="197">
        <v>1.6030092592592593E-4</v>
      </c>
      <c r="I11" s="25">
        <v>1.6030092592592593E-4</v>
      </c>
      <c r="J11" s="67" t="s">
        <v>84</v>
      </c>
      <c r="K11" s="15" t="s">
        <v>85</v>
      </c>
      <c r="L11" s="13">
        <f>IF(B11=0," ",VLOOKUP($B11,[1]Спортсмены!$B$1:$H$65536,7,FALSE))</f>
        <v>0</v>
      </c>
    </row>
    <row r="12" spans="1:12" ht="15" x14ac:dyDescent="0.25">
      <c r="A12" s="12">
        <v>2</v>
      </c>
      <c r="B12" s="45">
        <v>32</v>
      </c>
      <c r="C12" s="13" t="str">
        <f>IF(B12=0," ",VLOOKUP(B12,[1]Спортсмены!B$1:H$65536,2,FALSE))</f>
        <v>Ветлугин Сергей</v>
      </c>
      <c r="D12" s="14" t="str">
        <f>IF(B12=0," ",VLOOKUP($B12,[1]Спортсмены!$B$1:$H$65536,3,FALSE))</f>
        <v>17.11.1995</v>
      </c>
      <c r="E12" s="15" t="str">
        <f>IF(B12=0," ",IF(VLOOKUP($B12,[1]Спортсмены!$B$1:$H$65536,4,FALSE)=0," ",VLOOKUP($B12,[1]Спортсмены!$B$1:$H$65536,4,FALSE)))</f>
        <v>КМС</v>
      </c>
      <c r="F12" s="13" t="str">
        <f>IF(B12=0," ",VLOOKUP($B12,[1]Спортсмены!$B$1:$H$65536,5,FALSE))</f>
        <v>Красноярский край</v>
      </c>
      <c r="G12" s="13" t="str">
        <f>IF(B12=0," ",VLOOKUP($B12,[1]Спортсмены!$B$1:$H$65536,6,FALSE))</f>
        <v>Красноярск, СФУ</v>
      </c>
      <c r="H12" s="197">
        <v>1.690972222222222E-4</v>
      </c>
      <c r="I12" s="25">
        <v>1.690972222222222E-4</v>
      </c>
      <c r="J12" s="65" t="str">
        <f>IF(H12=0," ",IF(H12&lt;=[1]Разряды!$D$10,[1]Разряды!$D$3,IF(H12&lt;=[1]Разряды!$E$10,[1]Разряды!$E$3,IF(H12&lt;=[1]Разряды!$F$10,[1]Разряды!$F$3,IF(H12&lt;=[1]Разряды!$G$10,[1]Разряды!$G$3,IF(H12&lt;=[1]Разряды!$H$10,[1]Разряды!$H$3,IF(H12&lt;=[1]Разряды!$I$10,[1]Разряды!$I$3,IF(H12&lt;=[1]Разряды!$J$10,[1]Разряды!$J$3,"б/р"))))))))</f>
        <v>кмс</v>
      </c>
      <c r="K12" s="15" t="s">
        <v>86</v>
      </c>
      <c r="L12" s="13" t="str">
        <f>IF(B12=0," ",VLOOKUP($B12,[1]Спортсмены!$B$1:$H$65536,7,FALSE))</f>
        <v>Артемьев П.П., Федоров В.И.</v>
      </c>
    </row>
    <row r="13" spans="1:12" ht="15" x14ac:dyDescent="0.25">
      <c r="A13" s="12">
        <v>3</v>
      </c>
      <c r="B13" s="45">
        <v>42</v>
      </c>
      <c r="C13" s="13" t="str">
        <f>IF(B13=0," ",VLOOKUP(B13,[1]Спортсмены!B$1:H$65536,2,FALSE))</f>
        <v>Уткин Артем</v>
      </c>
      <c r="D13" s="14" t="str">
        <f>IF(B13=0," ",VLOOKUP($B13,[1]Спортсмены!$B$1:$H$65536,3,FALSE))</f>
        <v>18.04.1994</v>
      </c>
      <c r="E13" s="15" t="str">
        <f>IF(B13=0," ",IF(VLOOKUP($B13,[1]Спортсмены!$B$1:$H$65536,4,FALSE)=0," ",VLOOKUP($B13,[1]Спортсмены!$B$1:$H$65536,4,FALSE)))</f>
        <v>МС</v>
      </c>
      <c r="F13" s="13" t="str">
        <f>IF(B13=0," ",VLOOKUP($B13,[1]Спортсмены!$B$1:$H$65536,5,FALSE))</f>
        <v>Республика Мордовия</v>
      </c>
      <c r="G13" s="16" t="str">
        <f>IF(B13=0," ",VLOOKUP($B13,[1]Спортсмены!$B$1:$H$65536,6,FALSE))</f>
        <v>Саранск, ФГБОУ ВО "НИМГУ им. Н.П. Огарева"</v>
      </c>
      <c r="H13" s="197">
        <v>1.7187500000000002E-4</v>
      </c>
      <c r="I13" s="25">
        <v>1.7187500000000002E-4</v>
      </c>
      <c r="J13" s="65" t="str">
        <f>IF(H13=0," ",IF(H13&lt;=[1]Разряды!$D$10,[1]Разряды!$D$3,IF(H13&lt;=[1]Разряды!$E$10,[1]Разряды!$E$3,IF(H13&lt;=[1]Разряды!$F$10,[1]Разряды!$F$3,IF(H13&lt;=[1]Разряды!$G$10,[1]Разряды!$G$3,IF(H13&lt;=[1]Разряды!$H$10,[1]Разряды!$H$3,IF(H13&lt;=[1]Разряды!$I$10,[1]Разряды!$I$3,IF(H13&lt;=[1]Разряды!$J$10,[1]Разряды!$J$3,"б/р"))))))))</f>
        <v>кмс</v>
      </c>
      <c r="K13" s="15" t="s">
        <v>87</v>
      </c>
      <c r="L13" s="13" t="str">
        <f>IF(B13=0," ",VLOOKUP($B13,[1]Спортсмены!$B$1:$H$65536,7,FALSE))</f>
        <v>Разовы В.Н., П.И.</v>
      </c>
    </row>
    <row r="14" spans="1:12" x14ac:dyDescent="0.3">
      <c r="A14" s="20">
        <v>4</v>
      </c>
      <c r="B14" s="45">
        <v>92</v>
      </c>
      <c r="C14" s="13" t="str">
        <f>IF(B14=0," ",VLOOKUP(B14,[1]Спортсмены!B$1:H$65536,2,FALSE))</f>
        <v>Соловьев Иван</v>
      </c>
      <c r="D14" s="14" t="str">
        <f>IF(B14=0," ",VLOOKUP($B14,[1]Спортсмены!$B$1:$H$65536,3,FALSE))</f>
        <v>04.05.1997</v>
      </c>
      <c r="E14" s="15" t="str">
        <f>IF(B14=0," ",IF(VLOOKUP($B14,[1]Спортсмены!$B$1:$H$65536,4,FALSE)=0," ",VLOOKUP($B14,[1]Спортсмены!$B$1:$H$65536,4,FALSE)))</f>
        <v>КМС</v>
      </c>
      <c r="F14" s="13" t="str">
        <f>IF(B14=0," ",VLOOKUP($B14,[1]Спортсмены!$B$1:$H$65536,5,FALSE))</f>
        <v>Челябинская область</v>
      </c>
      <c r="G14" s="13" t="str">
        <f>IF(B14=0," ",VLOOKUP($B14,[1]Спортсмены!$B$1:$H$65536,6,FALSE))</f>
        <v>Челябинск, УралГУФК</v>
      </c>
      <c r="H14" s="197">
        <v>1.7939814814814817E-4</v>
      </c>
      <c r="I14" s="25">
        <v>1.7939814814814817E-4</v>
      </c>
      <c r="J14" s="67" t="s">
        <v>53</v>
      </c>
      <c r="K14" s="15">
        <v>12</v>
      </c>
      <c r="L14" s="13" t="str">
        <f>IF(B14=0," ",VLOOKUP($B14,[1]Спортсмены!$B$1:$H$65536,7,FALSE))</f>
        <v>Береглазов В.Н.</v>
      </c>
    </row>
    <row r="15" spans="1:12" x14ac:dyDescent="0.3">
      <c r="A15" s="20">
        <v>5</v>
      </c>
      <c r="B15" s="162">
        <v>89</v>
      </c>
      <c r="C15" s="13" t="str">
        <f>IF(B15=0," ",VLOOKUP(B15,[1]Спортсмены!B$1:H$65536,2,FALSE))</f>
        <v>Исаев Максим</v>
      </c>
      <c r="D15" s="14" t="str">
        <f>IF(B15=0," ",VLOOKUP($B15,[1]Спортсмены!$B$1:$H$65536,3,FALSE))</f>
        <v>10.07.1997</v>
      </c>
      <c r="E15" s="15" t="str">
        <f>IF(B15=0," ",IF(VLOOKUP($B15,[1]Спортсмены!$B$1:$H$65536,4,FALSE)=0," ",VLOOKUP($B15,[1]Спортсмены!$B$1:$H$65536,4,FALSE)))</f>
        <v>МС</v>
      </c>
      <c r="F15" s="13" t="str">
        <f>IF(B15=0," ",VLOOKUP($B15,[1]Спортсмены!$B$1:$H$65536,5,FALSE))</f>
        <v>Челябинская область</v>
      </c>
      <c r="G15" s="16" t="str">
        <f>IF(B15=0," ",VLOOKUP($B15,[1]Спортсмены!$B$1:$H$65536,6,FALSE))</f>
        <v>Челябинск, УралГУФК</v>
      </c>
      <c r="H15" s="197">
        <v>1.837962962962963E-4</v>
      </c>
      <c r="I15" s="25">
        <v>1.837962962962963E-4</v>
      </c>
      <c r="J15" s="67" t="s">
        <v>53</v>
      </c>
      <c r="K15" s="15">
        <v>11</v>
      </c>
      <c r="L15" s="13" t="str">
        <f>IF(B15=0," ",VLOOKUP($B15,[1]Спортсмены!$B$1:$H$65536,7,FALSE))</f>
        <v>Пугач С.В.</v>
      </c>
    </row>
    <row r="16" spans="1:12" x14ac:dyDescent="0.3">
      <c r="A16" s="20">
        <v>6</v>
      </c>
      <c r="B16" s="82">
        <v>36</v>
      </c>
      <c r="C16" s="13" t="str">
        <f>IF(B16=0," ",VLOOKUP(B16,[1]Спортсмены!B$1:H$65536,2,FALSE))</f>
        <v>Коновалов Александр</v>
      </c>
      <c r="D16" s="14" t="str">
        <f>IF(B16=0," ",VLOOKUP($B16,[1]Спортсмены!$B$1:$H$65536,3,FALSE))</f>
        <v>03.08.1997</v>
      </c>
      <c r="E16" s="15" t="str">
        <f>IF(B16=0," ",IF(VLOOKUP($B16,[1]Спортсмены!$B$1:$H$65536,4,FALSE)=0," ",VLOOKUP($B16,[1]Спортсмены!$B$1:$H$65536,4,FALSE)))</f>
        <v>КМС</v>
      </c>
      <c r="F16" s="13" t="str">
        <f>IF(B16=0," ",VLOOKUP($B16,[1]Спортсмены!$B$1:$H$65536,5,FALSE))</f>
        <v>Санкт-Петербург</v>
      </c>
      <c r="G16" s="13" t="str">
        <f>IF(B16=0," ",VLOOKUP($B16,[1]Спортсмены!$B$1:$H$65536,6,FALSE))</f>
        <v>Санкт-Петербург, ПГУПС</v>
      </c>
      <c r="H16" s="197">
        <v>1.8611111111111107E-4</v>
      </c>
      <c r="I16" s="25">
        <v>1.8611111111111107E-4</v>
      </c>
      <c r="J16" s="67" t="s">
        <v>53</v>
      </c>
      <c r="K16" s="15" t="s">
        <v>21</v>
      </c>
      <c r="L16" s="13" t="str">
        <f>IF(B16=0," ",VLOOKUP($B16,[1]Спортсмены!$B$1:$H$65536,7,FALSE))</f>
        <v>Михайлов А.А., Ворохобко Т.Л.</v>
      </c>
    </row>
    <row r="17" spans="1:12" x14ac:dyDescent="0.3">
      <c r="A17" s="20">
        <v>7</v>
      </c>
      <c r="B17" s="82">
        <v>72</v>
      </c>
      <c r="C17" s="13" t="str">
        <f>IF(B17=0," ",VLOOKUP(B17,[1]Спортсмены!B$1:H$65536,2,FALSE))</f>
        <v>Кокурин Дмитрий</v>
      </c>
      <c r="D17" s="14" t="str">
        <f>IF(B17=0," ",VLOOKUP($B17,[1]Спортсмены!$B$1:$H$65536,3,FALSE))</f>
        <v>29.06.1998</v>
      </c>
      <c r="E17" s="15" t="str">
        <f>IF(B17=0," ",IF(VLOOKUP($B17,[1]Спортсмены!$B$1:$H$65536,4,FALSE)=0," ",VLOOKUP($B17,[1]Спортсмены!$B$1:$H$65536,4,FALSE)))</f>
        <v>1р</v>
      </c>
      <c r="F17" s="13" t="str">
        <f>IF(B17=0," ",VLOOKUP($B17,[1]Спортсмены!$B$1:$H$65536,5,FALSE))</f>
        <v>Владимирская область</v>
      </c>
      <c r="G17" s="16" t="str">
        <f>IF(B17=0," ",VLOOKUP($B17,[1]Спортсмены!$B$1:$H$65536,6,FALSE))</f>
        <v xml:space="preserve">Владимир, ВлГУ им. А.Г. и Н.Г Столетовых </v>
      </c>
      <c r="H17" s="197">
        <v>1.9247685185185185E-4</v>
      </c>
      <c r="I17" s="25">
        <v>1.9247685185185185E-4</v>
      </c>
      <c r="J17" s="67" t="s">
        <v>54</v>
      </c>
      <c r="K17" s="15">
        <v>10</v>
      </c>
      <c r="L17" s="13" t="str">
        <f>IF(B17=0," ",VLOOKUP($B17,[1]Спортсмены!$B$1:$H$65536,7,FALSE))</f>
        <v>Терещенко А.В.</v>
      </c>
    </row>
    <row r="18" spans="1:12" ht="15.75" thickBot="1" x14ac:dyDescent="0.3">
      <c r="A18" s="28"/>
      <c r="B18" s="28"/>
      <c r="C18" s="29"/>
      <c r="D18" s="31"/>
      <c r="E18" s="31"/>
      <c r="F18" s="29"/>
      <c r="G18" s="29"/>
      <c r="H18" s="33"/>
      <c r="I18" s="33"/>
      <c r="J18" s="31"/>
      <c r="K18" s="63"/>
      <c r="L18" s="29"/>
    </row>
    <row r="19" spans="1:12" ht="15.75" thickTop="1" x14ac:dyDescent="0.25">
      <c r="A19" s="120"/>
      <c r="B19" s="120"/>
      <c r="C19" s="56"/>
      <c r="D19" s="183"/>
      <c r="E19" s="183"/>
      <c r="F19" s="56"/>
      <c r="G19" s="56"/>
      <c r="H19" s="44"/>
      <c r="I19" s="44"/>
      <c r="J19" s="183"/>
      <c r="K19" s="43"/>
      <c r="L19" s="56"/>
    </row>
    <row r="20" spans="1:12" ht="15" x14ac:dyDescent="0.25">
      <c r="A20" s="120"/>
      <c r="B20" s="120"/>
      <c r="C20" s="56"/>
      <c r="D20" s="183"/>
      <c r="E20" s="183"/>
      <c r="F20" s="56"/>
      <c r="G20" s="56"/>
      <c r="H20" s="44"/>
      <c r="I20" s="44"/>
      <c r="J20" s="183"/>
      <c r="K20" s="43"/>
      <c r="L20" s="56"/>
    </row>
    <row r="21" spans="1:12" ht="15" x14ac:dyDescent="0.25">
      <c r="A21" s="120"/>
      <c r="B21" s="195"/>
      <c r="C21" s="56"/>
      <c r="D21" s="183"/>
      <c r="E21" s="183"/>
      <c r="F21" s="56"/>
      <c r="G21" s="56"/>
      <c r="H21" s="44"/>
      <c r="I21" s="44"/>
      <c r="J21" s="183"/>
      <c r="K21" s="43"/>
      <c r="L21" s="56"/>
    </row>
    <row r="22" spans="1:12" ht="15" x14ac:dyDescent="0.25">
      <c r="A22" s="120"/>
      <c r="B22" s="120"/>
      <c r="C22" s="56"/>
      <c r="D22" s="183"/>
      <c r="E22" s="183"/>
      <c r="F22" s="56"/>
      <c r="G22" s="56"/>
      <c r="H22" s="44"/>
      <c r="I22" s="44"/>
      <c r="J22" s="183"/>
      <c r="K22" s="43"/>
      <c r="L22" s="56"/>
    </row>
    <row r="23" spans="1:12" ht="15.6" x14ac:dyDescent="0.3">
      <c r="B23" s="56" t="s">
        <v>93</v>
      </c>
      <c r="D23" s="188"/>
      <c r="E23" s="188"/>
      <c r="G23" s="56" t="s">
        <v>94</v>
      </c>
      <c r="H23" s="9"/>
      <c r="I23" s="9"/>
    </row>
    <row r="24" spans="1:12" ht="15.75" x14ac:dyDescent="0.25">
      <c r="B24" s="56"/>
      <c r="D24" s="188"/>
      <c r="E24" s="188"/>
      <c r="G24" s="56"/>
      <c r="H24" s="9"/>
      <c r="I24" s="9"/>
    </row>
    <row r="25" spans="1:12" ht="15.75" x14ac:dyDescent="0.25">
      <c r="D25" s="188"/>
      <c r="E25" s="188"/>
      <c r="G25" s="189"/>
      <c r="H25" s="9"/>
      <c r="I25" s="9"/>
    </row>
    <row r="26" spans="1:12" ht="15.6" x14ac:dyDescent="0.3">
      <c r="B26" s="56" t="s">
        <v>95</v>
      </c>
      <c r="D26" s="188"/>
      <c r="E26" s="188"/>
      <c r="G26" s="56" t="s">
        <v>96</v>
      </c>
      <c r="H26" s="9"/>
      <c r="I26" s="9"/>
    </row>
    <row r="27" spans="1:12" ht="15.75" x14ac:dyDescent="0.25">
      <c r="A27" s="43"/>
      <c r="B27" s="56"/>
      <c r="D27" s="188"/>
      <c r="E27" s="188"/>
      <c r="F27" s="56"/>
      <c r="G27" s="188"/>
    </row>
    <row r="28" spans="1:12" ht="15" x14ac:dyDescent="0.25">
      <c r="A28" s="120"/>
      <c r="B28" s="195"/>
      <c r="C28" s="56"/>
      <c r="D28" s="183"/>
      <c r="E28" s="183"/>
      <c r="F28" s="56"/>
      <c r="G28" s="56"/>
      <c r="H28" s="44"/>
      <c r="I28" s="44"/>
      <c r="J28" s="183"/>
      <c r="K28" s="43"/>
      <c r="L28" s="56"/>
    </row>
    <row r="29" spans="1:12" ht="15" x14ac:dyDescent="0.25">
      <c r="A29" s="120"/>
      <c r="B29" s="195"/>
      <c r="C29" s="56"/>
      <c r="D29" s="183"/>
      <c r="E29" s="183"/>
      <c r="F29" s="56"/>
      <c r="G29" s="56"/>
      <c r="H29" s="44"/>
      <c r="I29" s="44"/>
      <c r="J29" s="183"/>
      <c r="K29" s="43"/>
      <c r="L29" s="56"/>
    </row>
    <row r="30" spans="1:12" ht="15" x14ac:dyDescent="0.25">
      <c r="A30" s="120"/>
      <c r="B30" s="195"/>
      <c r="C30" s="56"/>
      <c r="D30" s="183"/>
      <c r="E30" s="183"/>
      <c r="F30" s="56"/>
      <c r="G30" s="56"/>
      <c r="H30" s="44"/>
      <c r="I30" s="44"/>
      <c r="J30" s="183"/>
      <c r="K30" s="43"/>
      <c r="L30" s="56"/>
    </row>
    <row r="31" spans="1:12" ht="15" x14ac:dyDescent="0.25">
      <c r="A31" s="120"/>
      <c r="B31" s="195"/>
      <c r="C31" s="56"/>
      <c r="D31" s="183"/>
      <c r="E31" s="183"/>
      <c r="F31" s="56"/>
      <c r="G31" s="56"/>
      <c r="H31" s="44"/>
      <c r="I31" s="44"/>
      <c r="J31" s="183"/>
      <c r="K31" s="43"/>
      <c r="L31" s="56"/>
    </row>
    <row r="32" spans="1:12" ht="15" x14ac:dyDescent="0.25">
      <c r="A32" s="148"/>
      <c r="B32" s="73"/>
      <c r="C32" s="35"/>
      <c r="D32" s="37"/>
      <c r="E32" s="37"/>
      <c r="F32" s="35"/>
      <c r="G32" s="35"/>
      <c r="H32" s="38"/>
      <c r="I32" s="38"/>
      <c r="J32" s="37"/>
      <c r="K32" s="52"/>
      <c r="L32" s="35"/>
    </row>
    <row r="33" spans="1:12" x14ac:dyDescent="0.3">
      <c r="A33" s="148"/>
      <c r="B33" s="73"/>
      <c r="C33" s="35"/>
      <c r="D33" s="37"/>
      <c r="E33" s="37"/>
      <c r="F33" s="35"/>
      <c r="G33" s="35"/>
      <c r="H33" s="38"/>
      <c r="I33" s="38"/>
      <c r="J33" s="37"/>
      <c r="K33" s="52"/>
      <c r="L33" s="35"/>
    </row>
    <row r="34" spans="1:12" x14ac:dyDescent="0.3">
      <c r="A34" s="148"/>
      <c r="B34" s="73"/>
      <c r="C34" s="35"/>
      <c r="D34" s="37"/>
      <c r="E34" s="37"/>
      <c r="F34" s="35"/>
      <c r="G34" s="35"/>
      <c r="H34" s="38"/>
      <c r="I34" s="38"/>
      <c r="J34" s="37"/>
      <c r="K34" s="52"/>
      <c r="L34" s="35"/>
    </row>
    <row r="35" spans="1:12" x14ac:dyDescent="0.3">
      <c r="A35" s="148"/>
      <c r="B35" s="73"/>
      <c r="C35" s="35"/>
      <c r="D35" s="37"/>
      <c r="E35" s="37"/>
      <c r="F35" s="35"/>
      <c r="G35" s="35"/>
      <c r="H35" s="38"/>
      <c r="I35" s="38"/>
      <c r="J35" s="37"/>
      <c r="K35" s="52"/>
      <c r="L35" s="35"/>
    </row>
    <row r="36" spans="1:12" x14ac:dyDescent="0.3">
      <c r="A36" s="148"/>
      <c r="B36" s="73"/>
      <c r="C36" s="35"/>
      <c r="D36" s="37"/>
      <c r="E36" s="37"/>
      <c r="F36" s="35"/>
      <c r="G36" s="35"/>
      <c r="H36" s="38"/>
      <c r="I36" s="38"/>
      <c r="J36" s="37"/>
      <c r="K36" s="52"/>
      <c r="L36" s="35"/>
    </row>
    <row r="37" spans="1:12" x14ac:dyDescent="0.3">
      <c r="A37" s="148"/>
      <c r="B37" s="73"/>
      <c r="C37" s="35"/>
      <c r="D37" s="37"/>
      <c r="E37" s="37"/>
      <c r="F37" s="35"/>
      <c r="G37" s="35"/>
      <c r="H37" s="38"/>
      <c r="I37" s="38"/>
      <c r="J37" s="37"/>
      <c r="K37" s="52"/>
      <c r="L37" s="35"/>
    </row>
    <row r="38" spans="1:12" x14ac:dyDescent="0.3">
      <c r="A38" s="148"/>
      <c r="B38" s="73"/>
      <c r="C38" s="35"/>
      <c r="D38" s="37"/>
      <c r="E38" s="37"/>
      <c r="F38" s="35"/>
      <c r="G38" s="35"/>
      <c r="H38" s="38"/>
      <c r="I38" s="38"/>
      <c r="J38" s="37"/>
      <c r="K38" s="52"/>
      <c r="L38" s="35"/>
    </row>
    <row r="39" spans="1:12" x14ac:dyDescent="0.3">
      <c r="A39" s="148"/>
      <c r="B39" s="73"/>
      <c r="C39" s="35"/>
      <c r="D39" s="37"/>
      <c r="E39" s="37"/>
      <c r="F39" s="35"/>
      <c r="G39" s="35"/>
      <c r="H39" s="38"/>
      <c r="I39" s="38"/>
      <c r="J39" s="37"/>
      <c r="K39" s="52"/>
      <c r="L39" s="35"/>
    </row>
    <row r="40" spans="1:12" x14ac:dyDescent="0.3">
      <c r="A40" s="148"/>
      <c r="B40" s="73"/>
      <c r="C40" s="35"/>
      <c r="D40" s="37"/>
      <c r="E40" s="37"/>
      <c r="F40" s="35"/>
      <c r="G40" s="35"/>
      <c r="H40" s="38"/>
      <c r="I40" s="38"/>
      <c r="J40" s="37"/>
      <c r="K40" s="52"/>
      <c r="L40" s="35"/>
    </row>
    <row r="41" spans="1:12" x14ac:dyDescent="0.3">
      <c r="A41" s="148"/>
      <c r="B41" s="73"/>
      <c r="C41" s="35"/>
      <c r="D41" s="37"/>
      <c r="E41" s="37"/>
      <c r="F41" s="35"/>
      <c r="G41" s="35"/>
      <c r="H41" s="38"/>
      <c r="I41" s="38"/>
      <c r="J41" s="37"/>
      <c r="K41" s="52"/>
      <c r="L41" s="35"/>
    </row>
    <row r="42" spans="1:12" x14ac:dyDescent="0.3">
      <c r="A42" s="148"/>
      <c r="B42" s="73"/>
      <c r="C42" s="35"/>
      <c r="D42" s="37"/>
      <c r="E42" s="37"/>
      <c r="F42" s="35"/>
      <c r="G42" s="35"/>
      <c r="H42" s="38"/>
      <c r="I42" s="38"/>
      <c r="J42" s="37"/>
      <c r="K42" s="52"/>
      <c r="L42" s="35"/>
    </row>
    <row r="43" spans="1:12" x14ac:dyDescent="0.3">
      <c r="A43" s="148"/>
      <c r="B43" s="73"/>
      <c r="C43" s="35"/>
      <c r="D43" s="37"/>
      <c r="E43" s="37"/>
      <c r="F43" s="35"/>
      <c r="G43" s="35"/>
      <c r="H43" s="38"/>
      <c r="I43" s="38"/>
      <c r="J43" s="37"/>
      <c r="K43" s="52"/>
      <c r="L43" s="35"/>
    </row>
    <row r="44" spans="1:12" x14ac:dyDescent="0.3">
      <c r="A44" s="148"/>
      <c r="B44" s="73"/>
      <c r="C44" s="35"/>
      <c r="D44" s="37"/>
      <c r="E44" s="37"/>
      <c r="F44" s="35"/>
      <c r="G44" s="35"/>
      <c r="H44" s="38"/>
      <c r="I44" s="38"/>
      <c r="J44" s="37"/>
      <c r="K44" s="52"/>
      <c r="L44" s="35"/>
    </row>
    <row r="45" spans="1:12" x14ac:dyDescent="0.3">
      <c r="A45" s="148"/>
      <c r="B45" s="73"/>
      <c r="C45" s="35"/>
      <c r="D45" s="37"/>
      <c r="E45" s="37"/>
      <c r="F45" s="35"/>
      <c r="G45" s="35"/>
      <c r="H45" s="38"/>
      <c r="I45" s="38"/>
      <c r="J45" s="37"/>
      <c r="K45" s="52"/>
      <c r="L45" s="35"/>
    </row>
    <row r="46" spans="1:12" x14ac:dyDescent="0.3">
      <c r="A46" s="148"/>
      <c r="B46" s="73"/>
      <c r="C46" s="35"/>
      <c r="D46" s="37"/>
      <c r="E46" s="37"/>
      <c r="F46" s="35"/>
      <c r="G46" s="35"/>
      <c r="H46" s="38"/>
      <c r="I46" s="38"/>
      <c r="J46" s="37"/>
      <c r="K46" s="52"/>
      <c r="L46" s="35"/>
    </row>
  </sheetData>
  <mergeCells count="16">
    <mergeCell ref="A1:L1"/>
    <mergeCell ref="A2:L2"/>
    <mergeCell ref="F5:G5"/>
    <mergeCell ref="H6:L6"/>
    <mergeCell ref="A9:A10"/>
    <mergeCell ref="B9:B10"/>
    <mergeCell ref="C9:C10"/>
    <mergeCell ref="D9:D10"/>
    <mergeCell ref="E9:E10"/>
    <mergeCell ref="F9:F10"/>
    <mergeCell ref="G9:G10"/>
    <mergeCell ref="H9:I9"/>
    <mergeCell ref="J9:J10"/>
    <mergeCell ref="K9:K10"/>
    <mergeCell ref="L9:L10"/>
    <mergeCell ref="K4:L4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3"/>
  <sheetViews>
    <sheetView workbookViewId="0">
      <selection activeCell="F21" sqref="F21"/>
    </sheetView>
  </sheetViews>
  <sheetFormatPr defaultRowHeight="14.4" x14ac:dyDescent="0.3"/>
  <cols>
    <col min="1" max="1" width="4.88671875" customWidth="1"/>
    <col min="2" max="2" width="7.109375" customWidth="1"/>
    <col min="3" max="3" width="21.6640625" customWidth="1"/>
    <col min="4" max="4" width="11" customWidth="1"/>
    <col min="5" max="5" width="5.5546875" customWidth="1"/>
    <col min="6" max="6" width="30.109375" customWidth="1"/>
    <col min="7" max="7" width="35.6640625" customWidth="1"/>
    <col min="8" max="8" width="4.88671875" style="9" customWidth="1"/>
    <col min="9" max="9" width="7.44140625" style="9" customWidth="1"/>
    <col min="10" max="10" width="6" customWidth="1"/>
    <col min="11" max="11" width="6.88671875" customWidth="1"/>
    <col min="12" max="12" width="29.33203125" customWidth="1"/>
  </cols>
  <sheetData>
    <row r="1" spans="1:12" ht="20.399999999999999" x14ac:dyDescent="0.35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258"/>
    </row>
    <row r="2" spans="1:12" ht="20.399999999999999" x14ac:dyDescent="0.35">
      <c r="A2" s="259" t="s">
        <v>1</v>
      </c>
      <c r="B2" s="259"/>
      <c r="C2" s="259"/>
      <c r="D2" s="259"/>
      <c r="E2" s="259"/>
      <c r="F2" s="259"/>
      <c r="G2" s="259"/>
      <c r="H2" s="259"/>
      <c r="I2" s="259"/>
      <c r="J2" s="259"/>
      <c r="K2" s="259"/>
      <c r="L2" s="259"/>
    </row>
    <row r="3" spans="1:12" ht="20.399999999999999" x14ac:dyDescent="0.35">
      <c r="A3" s="172"/>
      <c r="B3" s="172"/>
      <c r="C3" s="172"/>
      <c r="D3" s="172"/>
      <c r="E3" s="172"/>
      <c r="F3" s="172"/>
      <c r="G3" s="172"/>
      <c r="H3" s="172"/>
      <c r="I3" s="172"/>
      <c r="J3" s="172"/>
      <c r="K3" s="172"/>
      <c r="L3" s="1" t="s">
        <v>79</v>
      </c>
    </row>
    <row r="4" spans="1:12" ht="17.399999999999999" x14ac:dyDescent="0.3">
      <c r="A4" s="173"/>
      <c r="B4" s="2"/>
      <c r="C4" s="2"/>
      <c r="D4" s="3"/>
      <c r="F4" s="174"/>
      <c r="G4" s="174"/>
      <c r="H4" s="174"/>
      <c r="I4" s="174"/>
      <c r="J4" s="174"/>
      <c r="K4" s="260" t="s">
        <v>80</v>
      </c>
      <c r="L4" s="260"/>
    </row>
    <row r="5" spans="1:12" ht="15.6" x14ac:dyDescent="0.3">
      <c r="A5" s="173"/>
      <c r="B5" s="2"/>
      <c r="C5" s="2"/>
      <c r="D5" s="3"/>
      <c r="F5" s="261"/>
      <c r="G5" s="261"/>
      <c r="H5" s="4"/>
      <c r="I5" s="4"/>
      <c r="L5" s="5" t="s">
        <v>81</v>
      </c>
    </row>
    <row r="6" spans="1:12" ht="20.399999999999999" x14ac:dyDescent="0.35">
      <c r="A6" s="175"/>
      <c r="D6" s="6" t="s">
        <v>103</v>
      </c>
      <c r="E6" s="54">
        <v>0.49305555555555558</v>
      </c>
      <c r="F6" s="59" t="s">
        <v>22</v>
      </c>
      <c r="G6" s="175"/>
      <c r="H6" s="259" t="s">
        <v>3</v>
      </c>
      <c r="I6" s="259"/>
      <c r="J6" s="259"/>
      <c r="K6" s="259"/>
      <c r="L6" s="259"/>
    </row>
    <row r="7" spans="1:12" ht="18.75" x14ac:dyDescent="0.3">
      <c r="A7" s="173"/>
      <c r="B7" s="176"/>
      <c r="C7" s="2"/>
      <c r="D7" s="6"/>
      <c r="E7" s="7"/>
      <c r="F7" s="8"/>
      <c r="G7" s="173"/>
      <c r="H7" s="177"/>
      <c r="I7" s="177"/>
      <c r="J7" s="9"/>
    </row>
    <row r="8" spans="1:12" ht="15.6" x14ac:dyDescent="0.3">
      <c r="A8" s="173"/>
      <c r="B8" s="178"/>
      <c r="C8" s="179" t="s">
        <v>5</v>
      </c>
      <c r="D8" s="180" t="s">
        <v>73</v>
      </c>
      <c r="E8" s="181"/>
      <c r="F8" s="173"/>
      <c r="G8" s="173"/>
      <c r="H8" s="10"/>
      <c r="I8" s="10"/>
      <c r="J8" s="9"/>
    </row>
    <row r="9" spans="1:12" ht="15" customHeight="1" x14ac:dyDescent="0.3">
      <c r="A9" s="262" t="s">
        <v>6</v>
      </c>
      <c r="B9" s="262" t="s">
        <v>7</v>
      </c>
      <c r="C9" s="262" t="s">
        <v>8</v>
      </c>
      <c r="D9" s="264" t="s">
        <v>9</v>
      </c>
      <c r="E9" s="264" t="s">
        <v>10</v>
      </c>
      <c r="F9" s="264" t="s">
        <v>11</v>
      </c>
      <c r="G9" s="264" t="s">
        <v>12</v>
      </c>
      <c r="H9" s="265" t="s">
        <v>13</v>
      </c>
      <c r="I9" s="266"/>
      <c r="J9" s="262" t="s">
        <v>14</v>
      </c>
      <c r="K9" s="264" t="s">
        <v>15</v>
      </c>
      <c r="L9" s="256" t="s">
        <v>16</v>
      </c>
    </row>
    <row r="10" spans="1:12" x14ac:dyDescent="0.3">
      <c r="A10" s="263"/>
      <c r="B10" s="263"/>
      <c r="C10" s="263"/>
      <c r="D10" s="263"/>
      <c r="E10" s="263"/>
      <c r="F10" s="263"/>
      <c r="G10" s="263"/>
      <c r="H10" s="267" t="s">
        <v>74</v>
      </c>
      <c r="I10" s="268"/>
      <c r="J10" s="263"/>
      <c r="K10" s="263"/>
      <c r="L10" s="257"/>
    </row>
    <row r="11" spans="1:12" ht="15" x14ac:dyDescent="0.25">
      <c r="A11" s="12">
        <v>1</v>
      </c>
      <c r="B11" s="45">
        <v>357</v>
      </c>
      <c r="C11" s="13" t="str">
        <f>IF(B11=0," ",VLOOKUP(B11,[1]Спортсмены!B$1:H$65536,2,FALSE))</f>
        <v>Евсеенков Никита</v>
      </c>
      <c r="D11" s="14" t="str">
        <f>IF(B11=0," ",VLOOKUP($B11,[1]Спортсмены!$B$1:$H$65536,3,FALSE))</f>
        <v>01.03.1995</v>
      </c>
      <c r="E11" s="15" t="str">
        <f>IF(B11=0," ",IF(VLOOKUP($B11,[1]Спортсмены!$B$1:$H$65536,4,FALSE)=0," ",VLOOKUP($B11,[1]Спортсмены!$B$1:$H$65536,4,FALSE)))</f>
        <v>МС</v>
      </c>
      <c r="F11" s="13" t="str">
        <f>IF(B11=0," ",VLOOKUP($B11,[1]Спортсмены!$B$1:$H$65536,5,FALSE))</f>
        <v>Пензенская область</v>
      </c>
      <c r="G11" s="13" t="str">
        <f>IF(B11=0," ",VLOOKUP($B11,[1]Спортсмены!$B$1:$H$65536,6,FALSE))</f>
        <v>Пенза, ПензГУ</v>
      </c>
      <c r="H11" s="17"/>
      <c r="I11" s="17">
        <v>6.111111111111111E-4</v>
      </c>
      <c r="J11" s="19" t="str">
        <f>IF(I11=0," ",IF(I11&lt;=[1]Разряды!$D$12,[1]Разряды!$D$3,IF(I11&lt;=[1]Разряды!$E$12,[1]Разряды!$E$3,IF(I11&lt;=[1]Разряды!$F$12,[1]Разряды!$F$3,IF(I11&lt;=[1]Разряды!$G$12,[1]Разряды!$G$3,IF(I11&lt;=[1]Разряды!$H$12,[1]Разряды!$H$3,IF(I11&lt;=[1]Разряды!$I$12,[1]Разряды!$I$3,IF(I11&lt;=[1]Разряды!$J$12,[1]Разряды!$J$3,"б/р"))))))))</f>
        <v>кмс</v>
      </c>
      <c r="K11" s="15" t="s">
        <v>101</v>
      </c>
      <c r="L11" s="13" t="str">
        <f>IF(B11=0," ",VLOOKUP($B11,[1]Спортсмены!$B$1:$H$65536,7,FALSE))</f>
        <v>Вдовин М.В.</v>
      </c>
    </row>
    <row r="12" spans="1:12" ht="15" x14ac:dyDescent="0.25">
      <c r="A12" s="12">
        <v>2</v>
      </c>
      <c r="B12" s="45">
        <v>71</v>
      </c>
      <c r="C12" s="13" t="str">
        <f>IF(B12=0," ",VLOOKUP(B12,[1]Спортсмены!B$1:H$65536,2,FALSE))</f>
        <v>Булгаков Артем</v>
      </c>
      <c r="D12" s="14" t="str">
        <f>IF(B12=0," ",VLOOKUP($B12,[1]Спортсмены!$B$1:$H$65536,3,FALSE))</f>
        <v>12.09.1995</v>
      </c>
      <c r="E12" s="15" t="str">
        <f>IF(B12=0," ",IF(VLOOKUP($B12,[1]Спортсмены!$B$1:$H$65536,4,FALSE)=0," ",VLOOKUP($B12,[1]Спортсмены!$B$1:$H$65536,4,FALSE)))</f>
        <v>КМС</v>
      </c>
      <c r="F12" s="13" t="str">
        <f>IF(B12=0," ",VLOOKUP($B12,[1]Спортсмены!$B$1:$H$65536,5,FALSE))</f>
        <v>Пермский край</v>
      </c>
      <c r="G12" s="13" t="str">
        <f>IF(B12=0," ",VLOOKUP($B12,[1]Спортсмены!$B$1:$H$65536,6,FALSE))</f>
        <v>Пермь, ПНИПУ с/к "Политехник"</v>
      </c>
      <c r="H12" s="17"/>
      <c r="I12" s="17">
        <v>6.3680555555555561E-4</v>
      </c>
      <c r="J12" s="19" t="str">
        <f>IF(I12=0," ",IF(I12&lt;=[1]Разряды!$D$12,[1]Разряды!$D$3,IF(I12&lt;=[1]Разряды!$E$12,[1]Разряды!$E$3,IF(I12&lt;=[1]Разряды!$F$12,[1]Разряды!$F$3,IF(I12&lt;=[1]Разряды!$G$12,[1]Разряды!$G$3,IF(I12&lt;=[1]Разряды!$H$12,[1]Разряды!$H$3,IF(I12&lt;=[1]Разряды!$I$12,[1]Разряды!$I$3,IF(I12&lt;=[1]Разряды!$J$12,[1]Разряды!$J$3,"б/р"))))))))</f>
        <v>кмс</v>
      </c>
      <c r="K12" s="26" t="s">
        <v>86</v>
      </c>
      <c r="L12" s="13" t="str">
        <f>IF(B12=0," ",VLOOKUP($B12,[1]Спортсмены!$B$1:$H$65536,7,FALSE))</f>
        <v>Гладков В.П.</v>
      </c>
    </row>
    <row r="13" spans="1:12" ht="15" x14ac:dyDescent="0.25">
      <c r="A13" s="12">
        <v>3</v>
      </c>
      <c r="B13" s="45">
        <v>135</v>
      </c>
      <c r="C13" s="13" t="str">
        <f>IF(B13=0," ",VLOOKUP(B13,[1]Спортсмены!B$1:H$65536,2,FALSE))</f>
        <v>Елохин Егор</v>
      </c>
      <c r="D13" s="14" t="str">
        <f>IF(B13=0," ",VLOOKUP($B13,[1]Спортсмены!$B$1:$H$65536,3,FALSE))</f>
        <v>18.12.1999</v>
      </c>
      <c r="E13" s="15" t="str">
        <f>IF(B13=0," ",IF(VLOOKUP($B13,[1]Спортсмены!$B$1:$H$65536,4,FALSE)=0," ",VLOOKUP($B13,[1]Спортсмены!$B$1:$H$65536,4,FALSE)))</f>
        <v>КМС</v>
      </c>
      <c r="F13" s="13" t="str">
        <f>IF(B13=0," ",VLOOKUP($B13,[1]Спортсмены!$B$1:$H$65536,5,FALSE))</f>
        <v>Сахалинская область</v>
      </c>
      <c r="G13" s="13" t="str">
        <f>IF(B13=0," ",VLOOKUP($B13,[1]Спортсмены!$B$1:$H$65536,6,FALSE))</f>
        <v>СахГУ</v>
      </c>
      <c r="H13" s="17"/>
      <c r="I13" s="17">
        <v>6.5185185185185181E-4</v>
      </c>
      <c r="J13" s="19" t="str">
        <f>IF(I13=0," ",IF(I13&lt;=[1]Разряды!$D$12,[1]Разряды!$D$3,IF(I13&lt;=[1]Разряды!$E$12,[1]Разряды!$E$3,IF(I13&lt;=[1]Разряды!$F$12,[1]Разряды!$F$3,IF(I13&lt;=[1]Разряды!$G$12,[1]Разряды!$G$3,IF(I13&lt;=[1]Разряды!$H$12,[1]Разряды!$H$3,IF(I13&lt;=[1]Разряды!$I$12,[1]Разряды!$I$3,IF(I13&lt;=[1]Разряды!$J$12,[1]Разряды!$J$3,"б/р"))))))))</f>
        <v>1р</v>
      </c>
      <c r="K13" s="26">
        <v>13</v>
      </c>
      <c r="L13" s="13" t="str">
        <f>IF(B13=0," ",VLOOKUP($B13,[1]Спортсмены!$B$1:$H$65536,7,FALSE))</f>
        <v>Долгов С.А., Елохина Е.В.</v>
      </c>
    </row>
    <row r="14" spans="1:12" ht="15" x14ac:dyDescent="0.25">
      <c r="A14" s="45">
        <v>4</v>
      </c>
      <c r="B14" s="45">
        <v>3</v>
      </c>
      <c r="C14" s="13" t="str">
        <f>IF(B14=0," ",VLOOKUP(B14,[1]Спортсмены!B$1:H$65536,2,FALSE))</f>
        <v>Дормидонтов Александр</v>
      </c>
      <c r="D14" s="14" t="str">
        <f>IF(B14=0," ",VLOOKUP($B14,[1]Спортсмены!$B$1:$H$65536,3,FALSE))</f>
        <v>22.11.1996</v>
      </c>
      <c r="E14" s="15" t="str">
        <f>IF(B14=0," ",IF(VLOOKUP($B14,[1]Спортсмены!$B$1:$H$65536,4,FALSE)=0," ",VLOOKUP($B14,[1]Спортсмены!$B$1:$H$65536,4,FALSE)))</f>
        <v>КМС</v>
      </c>
      <c r="F14" s="13" t="str">
        <f>IF(B14=0," ",VLOOKUP($B14,[1]Спортсмены!$B$1:$H$65536,5,FALSE))</f>
        <v>Республика Чувашии</v>
      </c>
      <c r="G14" s="13" t="str">
        <f>IF(B14=0," ",VLOOKUP($B14,[1]Спортсмены!$B$1:$H$65536,6,FALSE))</f>
        <v>Чебоксары, ЧГПУ им. И.Я. Яковлева</v>
      </c>
      <c r="H14" s="17"/>
      <c r="I14" s="17">
        <v>6.6273148148148148E-4</v>
      </c>
      <c r="J14" s="19" t="str">
        <f>IF(I14=0," ",IF(I14&lt;=[1]Разряды!$D$12,[1]Разряды!$D$3,IF(I14&lt;=[1]Разряды!$E$12,[1]Разряды!$E$3,IF(I14&lt;=[1]Разряды!$F$12,[1]Разряды!$F$3,IF(I14&lt;=[1]Разряды!$G$12,[1]Разряды!$G$3,IF(I14&lt;=[1]Разряды!$H$12,[1]Разряды!$H$3,IF(I14&lt;=[1]Разряды!$I$12,[1]Разряды!$I$3,IF(I14&lt;=[1]Разряды!$J$12,[1]Разряды!$J$3,"б/р"))))))))</f>
        <v>1р</v>
      </c>
      <c r="K14" s="26">
        <v>12</v>
      </c>
      <c r="L14" s="13" t="str">
        <f>IF(B14=0," ",VLOOKUP($B14,[1]Спортсмены!$B$1:$H$65536,7,FALSE))</f>
        <v>Другов Р.А.</v>
      </c>
    </row>
    <row r="15" spans="1:12" ht="15" x14ac:dyDescent="0.25">
      <c r="A15" s="45">
        <v>5</v>
      </c>
      <c r="B15" s="45">
        <v>72</v>
      </c>
      <c r="C15" s="13" t="str">
        <f>IF(B15=0," ",VLOOKUP(B15,[1]Спортсмены!B$1:H$65536,2,FALSE))</f>
        <v>Кокурин Дмитрий</v>
      </c>
      <c r="D15" s="14" t="str">
        <f>IF(B15=0," ",VLOOKUP($B15,[1]Спортсмены!$B$1:$H$65536,3,FALSE))</f>
        <v>29.06.1998</v>
      </c>
      <c r="E15" s="15" t="str">
        <f>IF(B15=0," ",IF(VLOOKUP($B15,[1]Спортсмены!$B$1:$H$65536,4,FALSE)=0," ",VLOOKUP($B15,[1]Спортсмены!$B$1:$H$65536,4,FALSE)))</f>
        <v>1р</v>
      </c>
      <c r="F15" s="13" t="str">
        <f>IF(B15=0," ",VLOOKUP($B15,[1]Спортсмены!$B$1:$H$65536,5,FALSE))</f>
        <v>Владимирская область</v>
      </c>
      <c r="G15" s="13" t="str">
        <f>IF(B15=0," ",VLOOKUP($B15,[1]Спортсмены!$B$1:$H$65536,6,FALSE))</f>
        <v xml:space="preserve">Владимир, ВлГУ им. А.Г. и Н.Г Столетовых </v>
      </c>
      <c r="H15" s="17"/>
      <c r="I15" s="17">
        <v>6.7962962962962975E-4</v>
      </c>
      <c r="J15" s="19" t="str">
        <f>IF(I15=0," ",IF(I15&lt;=[1]Разряды!$D$12,[1]Разряды!$D$3,IF(I15&lt;=[1]Разряды!$E$12,[1]Разряды!$E$3,IF(I15&lt;=[1]Разряды!$F$12,[1]Разряды!$F$3,IF(I15&lt;=[1]Разряды!$G$12,[1]Разряды!$G$3,IF(I15&lt;=[1]Разряды!$H$12,[1]Разряды!$H$3,IF(I15&lt;=[1]Разряды!$I$12,[1]Разряды!$I$3,IF(I15&lt;=[1]Разряды!$J$12,[1]Разряды!$J$3,"б/р"))))))))</f>
        <v>1р</v>
      </c>
      <c r="K15" s="26">
        <v>11</v>
      </c>
      <c r="L15" s="13" t="str">
        <f>IF(B15=0," ",VLOOKUP($B15,[1]Спортсмены!$B$1:$H$65536,7,FALSE))</f>
        <v>Терещенко А.В.</v>
      </c>
    </row>
    <row r="16" spans="1:12" ht="15" x14ac:dyDescent="0.25">
      <c r="A16" s="45">
        <v>6</v>
      </c>
      <c r="B16" s="45">
        <v>198</v>
      </c>
      <c r="C16" s="13" t="str">
        <f>IF(B16=0," ",VLOOKUP(B16,[1]Спортсмены!B$1:H$65536,2,FALSE))</f>
        <v>Банёв Дмитрий</v>
      </c>
      <c r="D16" s="14" t="str">
        <f>IF(B16=0," ",VLOOKUP($B16,[1]Спортсмены!$B$1:$H$65536,3,FALSE))</f>
        <v>24.08.2000</v>
      </c>
      <c r="E16" s="15" t="str">
        <f>IF(B16=0," ",IF(VLOOKUP($B16,[1]Спортсмены!$B$1:$H$65536,4,FALSE)=0," ",VLOOKUP($B16,[1]Спортсмены!$B$1:$H$65536,4,FALSE)))</f>
        <v>1р</v>
      </c>
      <c r="F16" s="13" t="str">
        <f>IF(B16=0," ",VLOOKUP($B16,[1]Спортсмены!$B$1:$H$65536,5,FALSE))</f>
        <v>Красноярский край</v>
      </c>
      <c r="G16" s="13" t="str">
        <f>IF(B16=0," ",VLOOKUP($B16,[1]Спортсмены!$B$1:$H$65536,6,FALSE))</f>
        <v>Красноярск, СФУ</v>
      </c>
      <c r="H16" s="17"/>
      <c r="I16" s="17">
        <v>6.8831018518518514E-4</v>
      </c>
      <c r="J16" s="19" t="str">
        <f>IF(I16=0," ",IF(I16&lt;=[1]Разряды!$D$12,[1]Разряды!$D$3,IF(I16&lt;=[1]Разряды!$E$12,[1]Разряды!$E$3,IF(I16&lt;=[1]Разряды!$F$12,[1]Разряды!$F$3,IF(I16&lt;=[1]Разряды!$G$12,[1]Разряды!$G$3,IF(I16&lt;=[1]Разряды!$H$12,[1]Разряды!$H$3,IF(I16&lt;=[1]Разряды!$I$12,[1]Разряды!$I$3,IF(I16&lt;=[1]Разряды!$J$12,[1]Разряды!$J$3,"б/р"))))))))</f>
        <v>1р</v>
      </c>
      <c r="K16" s="26">
        <v>10</v>
      </c>
      <c r="L16" s="13" t="str">
        <f>IF(B16=0," ",VLOOKUP($B16,[1]Спортсмены!$B$1:$H$65536,7,FALSE))</f>
        <v>Федоров В.И.</v>
      </c>
    </row>
    <row r="17" spans="1:12" ht="15" x14ac:dyDescent="0.25">
      <c r="A17" s="45">
        <v>7</v>
      </c>
      <c r="B17" s="45">
        <v>269</v>
      </c>
      <c r="C17" s="13" t="str">
        <f>IF(B17=0," ",VLOOKUP(B17,[1]Спортсмены!B$1:H$65536,2,FALSE))</f>
        <v>Онучин Кирилл</v>
      </c>
      <c r="D17" s="14" t="str">
        <f>IF(B17=0," ",VLOOKUP($B17,[1]Спортсмены!$B$1:$H$65536,3,FALSE))</f>
        <v>06.01.2000</v>
      </c>
      <c r="E17" s="15" t="str">
        <f>IF(B17=0," ",IF(VLOOKUP($B17,[1]Спортсмены!$B$1:$H$65536,4,FALSE)=0," ",VLOOKUP($B17,[1]Спортсмены!$B$1:$H$65536,4,FALSE)))</f>
        <v>2р</v>
      </c>
      <c r="F17" s="13" t="str">
        <f>IF(B17=0," ",VLOOKUP($B17,[1]Спортсмены!$B$1:$H$65536,5,FALSE))</f>
        <v>Ивановская область</v>
      </c>
      <c r="G17" s="13" t="str">
        <f>IF(B17=0," ",VLOOKUP($B17,[1]Спортсмены!$B$1:$H$65536,6,FALSE))</f>
        <v>Иваново, ИГЭУ им. В.И. Ленина</v>
      </c>
      <c r="H17" s="17"/>
      <c r="I17" s="48">
        <v>7.4421296296296301E-4</v>
      </c>
      <c r="J17" s="19" t="str">
        <f>IF(I17=0," ",IF(I17&lt;=[1]Разряды!$D$12,[1]Разряды!$D$3,IF(I17&lt;=[1]Разряды!$E$12,[1]Разряды!$E$3,IF(I17&lt;=[1]Разряды!$F$12,[1]Разряды!$F$3,IF(I17&lt;=[1]Разряды!$G$12,[1]Разряды!$G$3,IF(I17&lt;=[1]Разряды!$H$12,[1]Разряды!$H$3,IF(I17&lt;=[1]Разряды!$I$12,[1]Разряды!$I$3,IF(I17&lt;=[1]Разряды!$J$12,[1]Разряды!$J$3,"б/р"))))))))</f>
        <v>3р</v>
      </c>
      <c r="K17" s="26">
        <v>0</v>
      </c>
      <c r="L17" s="13" t="str">
        <f>IF(B17=0," ",VLOOKUP($B17,[1]Спортсмены!$B$1:$H$65536,7,FALSE))</f>
        <v>Сафина Н.Ю.</v>
      </c>
    </row>
    <row r="18" spans="1:12" ht="15.75" thickBot="1" x14ac:dyDescent="0.3">
      <c r="A18" s="160"/>
      <c r="B18" s="160"/>
      <c r="C18" s="160"/>
      <c r="D18" s="160"/>
      <c r="E18" s="160"/>
      <c r="F18" s="160"/>
      <c r="G18" s="160"/>
      <c r="H18" s="160"/>
      <c r="I18" s="160"/>
      <c r="J18" s="160"/>
      <c r="K18" s="160"/>
      <c r="L18" s="160"/>
    </row>
    <row r="19" spans="1:12" ht="15.75" thickTop="1" x14ac:dyDescent="0.25">
      <c r="A19" s="161"/>
      <c r="B19" s="161"/>
      <c r="C19" s="161"/>
      <c r="D19" s="161"/>
      <c r="E19" s="161"/>
      <c r="F19" s="161"/>
      <c r="G19" s="161"/>
      <c r="H19" s="161"/>
      <c r="I19" s="161"/>
      <c r="J19" s="161"/>
      <c r="K19" s="161"/>
      <c r="L19" s="161"/>
    </row>
    <row r="20" spans="1:12" ht="15" x14ac:dyDescent="0.25">
      <c r="A20" s="161"/>
      <c r="B20" s="161"/>
      <c r="C20" s="161"/>
      <c r="D20" s="161"/>
      <c r="E20" s="161"/>
      <c r="F20" s="161"/>
      <c r="G20" s="161"/>
      <c r="H20" s="161"/>
      <c r="I20" s="161"/>
      <c r="J20" s="161"/>
      <c r="K20" s="161"/>
      <c r="L20" s="161"/>
    </row>
    <row r="21" spans="1:12" ht="15" x14ac:dyDescent="0.25">
      <c r="A21" s="161"/>
      <c r="B21" s="161"/>
      <c r="C21" s="161"/>
      <c r="D21" s="161"/>
      <c r="E21" s="161"/>
      <c r="F21" s="161"/>
      <c r="G21" s="161"/>
      <c r="H21" s="161"/>
      <c r="I21" s="161"/>
      <c r="J21" s="161"/>
      <c r="K21" s="161"/>
      <c r="L21" s="161"/>
    </row>
    <row r="22" spans="1:12" ht="15" x14ac:dyDescent="0.25">
      <c r="A22" s="161"/>
      <c r="B22" s="161"/>
      <c r="C22" s="161"/>
      <c r="D22" s="161"/>
      <c r="E22" s="161"/>
      <c r="F22" s="161"/>
      <c r="G22" s="161"/>
      <c r="H22" s="161"/>
      <c r="I22" s="161"/>
      <c r="J22" s="161"/>
      <c r="K22" s="161"/>
      <c r="L22" s="161"/>
    </row>
    <row r="23" spans="1:12" ht="15.6" x14ac:dyDescent="0.3">
      <c r="B23" s="56" t="s">
        <v>93</v>
      </c>
      <c r="D23" s="188"/>
      <c r="E23" s="188"/>
      <c r="G23" s="56" t="s">
        <v>94</v>
      </c>
    </row>
    <row r="24" spans="1:12" ht="15.75" x14ac:dyDescent="0.25">
      <c r="B24" s="56"/>
      <c r="D24" s="188"/>
      <c r="E24" s="188"/>
      <c r="G24" s="56"/>
    </row>
    <row r="25" spans="1:12" ht="15.75" x14ac:dyDescent="0.25">
      <c r="D25" s="188"/>
      <c r="E25" s="188"/>
      <c r="G25" s="189"/>
    </row>
    <row r="26" spans="1:12" ht="15.6" x14ac:dyDescent="0.3">
      <c r="B26" s="56" t="s">
        <v>95</v>
      </c>
      <c r="D26" s="188"/>
      <c r="E26" s="188"/>
      <c r="G26" s="56" t="s">
        <v>96</v>
      </c>
    </row>
    <row r="27" spans="1:12" ht="15.75" x14ac:dyDescent="0.25">
      <c r="A27" s="120"/>
      <c r="D27" s="188"/>
      <c r="E27" s="188"/>
      <c r="F27" s="189"/>
      <c r="G27" s="188"/>
      <c r="H27" s="188"/>
      <c r="I27" s="195"/>
      <c r="J27" s="195"/>
      <c r="K27" s="183"/>
      <c r="L27" s="183"/>
    </row>
    <row r="28" spans="1:12" ht="15.75" x14ac:dyDescent="0.25">
      <c r="A28" s="120"/>
      <c r="D28" s="188"/>
      <c r="E28" s="188"/>
      <c r="F28" s="189"/>
      <c r="G28" s="188"/>
      <c r="H28" s="188"/>
      <c r="I28" s="195"/>
      <c r="J28" s="195"/>
      <c r="K28" s="183"/>
      <c r="L28" s="183"/>
    </row>
    <row r="29" spans="1:12" ht="15.75" x14ac:dyDescent="0.25">
      <c r="A29" s="120"/>
      <c r="B29" s="56"/>
      <c r="D29" s="188"/>
      <c r="E29" s="188"/>
      <c r="F29" s="56"/>
      <c r="G29" s="188"/>
      <c r="H29" s="188"/>
      <c r="I29" s="195"/>
      <c r="J29" s="195"/>
      <c r="K29" s="183"/>
      <c r="L29" s="183"/>
    </row>
    <row r="30" spans="1:12" ht="15" x14ac:dyDescent="0.25">
      <c r="A30" s="120"/>
      <c r="B30" s="120"/>
      <c r="C30" s="56"/>
      <c r="D30" s="182"/>
      <c r="E30" s="183"/>
      <c r="F30" s="56"/>
      <c r="G30" s="56"/>
      <c r="H30" s="187"/>
      <c r="I30" s="44"/>
      <c r="J30" s="44"/>
      <c r="K30" s="183"/>
      <c r="L30" s="183"/>
    </row>
    <row r="31" spans="1:12" ht="15" x14ac:dyDescent="0.25">
      <c r="A31" s="120"/>
      <c r="B31" s="120"/>
      <c r="C31" s="56"/>
      <c r="D31" s="182"/>
      <c r="E31" s="183"/>
      <c r="F31" s="56"/>
      <c r="G31" s="56"/>
      <c r="H31" s="187"/>
      <c r="I31" s="44"/>
      <c r="J31" s="44"/>
      <c r="K31" s="183"/>
      <c r="L31" s="183"/>
    </row>
    <row r="32" spans="1:12" ht="15" x14ac:dyDescent="0.25">
      <c r="A32" s="161"/>
      <c r="B32" s="161"/>
      <c r="C32" s="161"/>
      <c r="D32" s="161"/>
      <c r="E32" s="161"/>
      <c r="F32" s="161"/>
      <c r="G32" s="161"/>
      <c r="H32" s="161"/>
      <c r="I32" s="161"/>
      <c r="J32" s="161"/>
      <c r="K32" s="161"/>
      <c r="L32" s="161"/>
    </row>
    <row r="33" spans="1:12" x14ac:dyDescent="0.3">
      <c r="A33" s="161"/>
      <c r="B33" s="161"/>
      <c r="C33" s="161"/>
      <c r="D33" s="161"/>
      <c r="E33" s="161"/>
      <c r="F33" s="161"/>
      <c r="G33" s="161"/>
      <c r="H33" s="161"/>
      <c r="I33" s="161"/>
      <c r="J33" s="161"/>
      <c r="K33" s="161"/>
      <c r="L33" s="161"/>
    </row>
    <row r="34" spans="1:12" x14ac:dyDescent="0.3">
      <c r="A34" s="161"/>
      <c r="B34" s="161"/>
      <c r="C34" s="161"/>
      <c r="D34" s="161"/>
      <c r="E34" s="161"/>
      <c r="F34" s="161"/>
      <c r="G34" s="161"/>
      <c r="H34" s="161"/>
      <c r="I34" s="161"/>
      <c r="J34" s="161"/>
      <c r="K34" s="161"/>
      <c r="L34" s="161"/>
    </row>
    <row r="35" spans="1:12" x14ac:dyDescent="0.3">
      <c r="A35" s="161"/>
      <c r="B35" s="161"/>
      <c r="C35" s="161"/>
      <c r="D35" s="161"/>
      <c r="E35" s="161"/>
      <c r="F35" s="161"/>
      <c r="G35" s="161"/>
      <c r="H35" s="161"/>
      <c r="I35" s="161"/>
      <c r="J35" s="161"/>
      <c r="K35" s="161"/>
      <c r="L35" s="161"/>
    </row>
    <row r="36" spans="1:12" x14ac:dyDescent="0.3">
      <c r="A36" s="161"/>
      <c r="B36" s="161"/>
      <c r="C36" s="161"/>
      <c r="D36" s="161"/>
      <c r="E36" s="161"/>
      <c r="F36" s="161"/>
      <c r="G36" s="161"/>
      <c r="H36" s="161"/>
      <c r="I36" s="161"/>
      <c r="J36" s="161"/>
      <c r="K36" s="161"/>
      <c r="L36" s="161"/>
    </row>
    <row r="37" spans="1:12" x14ac:dyDescent="0.3">
      <c r="A37" s="161"/>
      <c r="B37" s="161"/>
      <c r="C37" s="161"/>
      <c r="D37" s="161"/>
      <c r="E37" s="161"/>
      <c r="F37" s="161"/>
      <c r="G37" s="161"/>
      <c r="H37" s="161"/>
      <c r="I37" s="161"/>
      <c r="J37" s="161"/>
      <c r="K37" s="161"/>
      <c r="L37" s="161"/>
    </row>
    <row r="38" spans="1:12" x14ac:dyDescent="0.3">
      <c r="A38" s="161"/>
      <c r="B38" s="161"/>
      <c r="C38" s="161"/>
      <c r="D38" s="161"/>
      <c r="E38" s="161"/>
      <c r="F38" s="161"/>
      <c r="G38" s="161"/>
      <c r="H38" s="161"/>
      <c r="I38" s="161"/>
      <c r="J38" s="161"/>
      <c r="K38" s="161"/>
      <c r="L38" s="161"/>
    </row>
    <row r="39" spans="1:12" x14ac:dyDescent="0.3">
      <c r="A39" s="161"/>
      <c r="B39" s="161"/>
      <c r="C39" s="161"/>
      <c r="D39" s="161"/>
      <c r="E39" s="161"/>
      <c r="F39" s="161"/>
      <c r="G39" s="161"/>
      <c r="H39" s="161"/>
      <c r="I39" s="161"/>
      <c r="J39" s="161"/>
      <c r="K39" s="161"/>
      <c r="L39" s="161"/>
    </row>
    <row r="40" spans="1:12" x14ac:dyDescent="0.3">
      <c r="A40" s="161"/>
      <c r="B40" s="161"/>
      <c r="C40" s="161"/>
      <c r="D40" s="161"/>
      <c r="E40" s="161"/>
      <c r="F40" s="161"/>
      <c r="G40" s="161"/>
      <c r="H40" s="161"/>
      <c r="I40" s="161"/>
      <c r="J40" s="161"/>
      <c r="K40" s="161"/>
      <c r="L40" s="161"/>
    </row>
    <row r="41" spans="1:12" x14ac:dyDescent="0.3">
      <c r="A41" s="161"/>
      <c r="B41" s="161"/>
      <c r="C41" s="161"/>
      <c r="D41" s="161"/>
      <c r="E41" s="161"/>
      <c r="F41" s="161"/>
      <c r="G41" s="161"/>
      <c r="H41" s="161"/>
      <c r="I41" s="161"/>
      <c r="J41" s="161"/>
      <c r="K41" s="161"/>
      <c r="L41" s="161"/>
    </row>
    <row r="42" spans="1:12" x14ac:dyDescent="0.3">
      <c r="A42" s="161"/>
      <c r="B42" s="161"/>
      <c r="C42" s="161"/>
      <c r="D42" s="161"/>
      <c r="E42" s="161"/>
      <c r="F42" s="161"/>
      <c r="G42" s="161"/>
      <c r="H42" s="161"/>
      <c r="I42" s="161"/>
      <c r="J42" s="161"/>
      <c r="K42" s="161"/>
      <c r="L42" s="161"/>
    </row>
    <row r="43" spans="1:12" x14ac:dyDescent="0.3">
      <c r="A43" s="161"/>
      <c r="B43" s="161"/>
      <c r="C43" s="161"/>
      <c r="D43" s="161"/>
      <c r="E43" s="161"/>
      <c r="F43" s="161"/>
      <c r="G43" s="161"/>
      <c r="H43" s="161"/>
      <c r="I43" s="161"/>
      <c r="J43" s="161"/>
      <c r="K43" s="161"/>
      <c r="L43" s="161"/>
    </row>
    <row r="44" spans="1:12" x14ac:dyDescent="0.3">
      <c r="A44" s="161"/>
      <c r="B44" s="161"/>
      <c r="C44" s="161"/>
      <c r="D44" s="161"/>
      <c r="E44" s="161"/>
      <c r="F44" s="161"/>
      <c r="G44" s="161"/>
      <c r="H44" s="161"/>
      <c r="I44" s="161"/>
      <c r="J44" s="161"/>
      <c r="K44" s="161"/>
      <c r="L44" s="161"/>
    </row>
    <row r="45" spans="1:12" x14ac:dyDescent="0.3">
      <c r="A45" s="161"/>
      <c r="B45" s="161"/>
      <c r="C45" s="161"/>
      <c r="D45" s="161"/>
      <c r="E45" s="161"/>
      <c r="F45" s="161"/>
      <c r="G45" s="161"/>
      <c r="H45" s="161"/>
      <c r="I45" s="161"/>
      <c r="J45" s="161"/>
      <c r="K45" s="161"/>
      <c r="L45" s="161"/>
    </row>
    <row r="46" spans="1:12" x14ac:dyDescent="0.3">
      <c r="A46" s="161"/>
      <c r="B46" s="161"/>
      <c r="C46" s="161"/>
      <c r="D46" s="161"/>
      <c r="E46" s="161"/>
      <c r="F46" s="161"/>
      <c r="G46" s="161"/>
      <c r="H46" s="161"/>
      <c r="I46" s="161"/>
      <c r="J46" s="161"/>
      <c r="K46" s="161"/>
      <c r="L46" s="161"/>
    </row>
    <row r="47" spans="1:12" x14ac:dyDescent="0.3">
      <c r="A47" s="161"/>
      <c r="B47" s="161"/>
      <c r="C47" s="161"/>
      <c r="D47" s="161"/>
      <c r="E47" s="161"/>
      <c r="F47" s="161"/>
      <c r="G47" s="161"/>
      <c r="H47" s="161"/>
      <c r="I47" s="161"/>
      <c r="J47" s="161"/>
      <c r="K47" s="161"/>
      <c r="L47" s="161"/>
    </row>
    <row r="48" spans="1:12" x14ac:dyDescent="0.3">
      <c r="A48" s="161"/>
      <c r="B48" s="161"/>
      <c r="C48" s="161"/>
      <c r="D48" s="161"/>
      <c r="E48" s="161"/>
      <c r="F48" s="161"/>
      <c r="G48" s="161"/>
      <c r="H48" s="161"/>
      <c r="I48" s="161"/>
      <c r="J48" s="161"/>
      <c r="K48" s="161"/>
      <c r="L48" s="161"/>
    </row>
    <row r="49" spans="1:12" x14ac:dyDescent="0.3">
      <c r="A49" s="161"/>
      <c r="B49" s="161"/>
      <c r="C49" s="161"/>
      <c r="D49" s="161"/>
      <c r="E49" s="161"/>
      <c r="F49" s="161"/>
      <c r="G49" s="161"/>
      <c r="H49" s="161"/>
      <c r="I49" s="161"/>
      <c r="J49" s="161"/>
      <c r="K49" s="161"/>
      <c r="L49" s="161"/>
    </row>
    <row r="50" spans="1:12" x14ac:dyDescent="0.3">
      <c r="A50" s="161"/>
      <c r="B50" s="161"/>
      <c r="C50" s="161"/>
      <c r="D50" s="161"/>
      <c r="E50" s="161"/>
      <c r="F50" s="161"/>
      <c r="G50" s="161"/>
      <c r="H50" s="161"/>
      <c r="I50" s="161"/>
      <c r="J50" s="161"/>
      <c r="K50" s="161"/>
      <c r="L50" s="161"/>
    </row>
    <row r="51" spans="1:12" x14ac:dyDescent="0.3">
      <c r="A51" s="161"/>
      <c r="B51" s="161"/>
      <c r="C51" s="161"/>
      <c r="D51" s="161"/>
      <c r="E51" s="161"/>
      <c r="F51" s="161"/>
      <c r="G51" s="161"/>
      <c r="H51" s="161"/>
      <c r="I51" s="161"/>
      <c r="J51" s="161"/>
      <c r="K51" s="161"/>
      <c r="L51" s="161"/>
    </row>
    <row r="52" spans="1:12" x14ac:dyDescent="0.3">
      <c r="A52" s="161"/>
      <c r="B52" s="161"/>
      <c r="C52" s="161"/>
      <c r="D52" s="161"/>
      <c r="E52" s="161"/>
      <c r="F52" s="161"/>
      <c r="G52" s="161"/>
      <c r="H52" s="161"/>
      <c r="I52" s="161"/>
      <c r="J52" s="161"/>
      <c r="K52" s="161"/>
      <c r="L52" s="161"/>
    </row>
    <row r="53" spans="1:12" x14ac:dyDescent="0.3">
      <c r="A53" s="161"/>
      <c r="B53" s="161"/>
      <c r="C53" s="161"/>
      <c r="D53" s="161"/>
      <c r="E53" s="161"/>
      <c r="F53" s="161"/>
      <c r="G53" s="161"/>
      <c r="H53" s="161"/>
      <c r="I53" s="161"/>
      <c r="J53" s="161"/>
      <c r="K53" s="161"/>
      <c r="L53" s="161"/>
    </row>
  </sheetData>
  <mergeCells count="17">
    <mergeCell ref="K4:L4"/>
    <mergeCell ref="A1:L1"/>
    <mergeCell ref="A2:L2"/>
    <mergeCell ref="F5:G5"/>
    <mergeCell ref="H6:L6"/>
    <mergeCell ref="A9:A10"/>
    <mergeCell ref="B9:B10"/>
    <mergeCell ref="C9:C10"/>
    <mergeCell ref="D9:D10"/>
    <mergeCell ref="E9:E10"/>
    <mergeCell ref="F9:F10"/>
    <mergeCell ref="L9:L10"/>
    <mergeCell ref="G9:G10"/>
    <mergeCell ref="H9:I9"/>
    <mergeCell ref="J9:J10"/>
    <mergeCell ref="K9:K10"/>
    <mergeCell ref="H10:I10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workbookViewId="0">
      <selection activeCell="A46" sqref="A46:XFD61"/>
    </sheetView>
  </sheetViews>
  <sheetFormatPr defaultRowHeight="14.4" x14ac:dyDescent="0.3"/>
  <cols>
    <col min="1" max="1" width="3.6640625" customWidth="1"/>
    <col min="2" max="2" width="6.44140625" customWidth="1"/>
    <col min="3" max="3" width="19.5546875" customWidth="1"/>
    <col min="4" max="4" width="11.5546875" customWidth="1"/>
    <col min="5" max="5" width="6.5546875" customWidth="1"/>
    <col min="6" max="6" width="21.109375" customWidth="1"/>
    <col min="7" max="7" width="42.5546875" customWidth="1"/>
    <col min="8" max="8" width="4.33203125" style="9" customWidth="1"/>
    <col min="9" max="9" width="8.88671875" style="9" customWidth="1"/>
    <col min="10" max="10" width="6.33203125" customWidth="1"/>
    <col min="11" max="11" width="7" customWidth="1"/>
    <col min="12" max="12" width="25.88671875" customWidth="1"/>
  </cols>
  <sheetData>
    <row r="1" spans="1:12" ht="20.399999999999999" x14ac:dyDescent="0.35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258"/>
    </row>
    <row r="2" spans="1:12" ht="20.399999999999999" x14ac:dyDescent="0.35">
      <c r="A2" s="259" t="s">
        <v>1</v>
      </c>
      <c r="B2" s="259"/>
      <c r="C2" s="259"/>
      <c r="D2" s="259"/>
      <c r="E2" s="259"/>
      <c r="F2" s="259"/>
      <c r="G2" s="259"/>
      <c r="H2" s="259"/>
      <c r="I2" s="259"/>
      <c r="J2" s="259"/>
      <c r="K2" s="259"/>
      <c r="L2" s="259"/>
    </row>
    <row r="3" spans="1:12" ht="20.399999999999999" x14ac:dyDescent="0.35">
      <c r="A3" s="172"/>
      <c r="B3" s="172"/>
      <c r="C3" s="172"/>
      <c r="D3" s="172"/>
      <c r="E3" s="172"/>
      <c r="F3" s="172"/>
      <c r="G3" s="172"/>
      <c r="H3" s="172"/>
      <c r="I3" s="172"/>
      <c r="J3" s="172"/>
      <c r="K3" s="172"/>
      <c r="L3" s="1" t="s">
        <v>79</v>
      </c>
    </row>
    <row r="4" spans="1:12" ht="17.399999999999999" x14ac:dyDescent="0.3">
      <c r="A4" s="173"/>
      <c r="B4" s="2"/>
      <c r="C4" s="2"/>
      <c r="D4" s="3"/>
      <c r="F4" s="174"/>
      <c r="G4" s="174"/>
      <c r="H4" s="174"/>
      <c r="I4" s="174"/>
      <c r="J4" s="174"/>
      <c r="K4" s="260" t="s">
        <v>80</v>
      </c>
      <c r="L4" s="260"/>
    </row>
    <row r="5" spans="1:12" ht="15.6" x14ac:dyDescent="0.3">
      <c r="A5" s="173"/>
      <c r="B5" s="2"/>
      <c r="C5" s="2"/>
      <c r="D5" s="3"/>
      <c r="F5" s="261"/>
      <c r="G5" s="261"/>
      <c r="H5" s="4"/>
      <c r="I5" s="4"/>
      <c r="L5" s="5" t="s">
        <v>81</v>
      </c>
    </row>
    <row r="6" spans="1:12" ht="20.399999999999999" x14ac:dyDescent="0.35">
      <c r="A6" s="175"/>
      <c r="D6" s="6" t="s">
        <v>104</v>
      </c>
      <c r="E6" s="54" t="s">
        <v>105</v>
      </c>
      <c r="F6" s="59" t="s">
        <v>22</v>
      </c>
      <c r="G6" s="175"/>
      <c r="H6" s="259" t="s">
        <v>3</v>
      </c>
      <c r="I6" s="259"/>
      <c r="J6" s="259"/>
      <c r="K6" s="259"/>
      <c r="L6" s="259"/>
    </row>
    <row r="7" spans="1:12" ht="18.75" x14ac:dyDescent="0.3">
      <c r="A7" s="173"/>
      <c r="B7" s="176"/>
      <c r="C7" s="2"/>
      <c r="D7" s="6"/>
      <c r="E7" s="7"/>
      <c r="F7" s="8"/>
      <c r="G7" s="173"/>
      <c r="H7" s="177"/>
      <c r="I7" s="177"/>
      <c r="J7" s="9"/>
    </row>
    <row r="8" spans="1:12" ht="15.6" x14ac:dyDescent="0.3">
      <c r="A8" s="173"/>
      <c r="B8" s="178"/>
      <c r="C8" s="179" t="s">
        <v>5</v>
      </c>
      <c r="D8" s="180" t="s">
        <v>106</v>
      </c>
      <c r="E8" s="181"/>
      <c r="F8" s="173"/>
      <c r="G8" s="173"/>
      <c r="H8" s="10"/>
      <c r="I8" s="10"/>
      <c r="J8" s="9"/>
    </row>
    <row r="9" spans="1:12" x14ac:dyDescent="0.3">
      <c r="A9" s="262" t="s">
        <v>27</v>
      </c>
      <c r="B9" s="262" t="s">
        <v>7</v>
      </c>
      <c r="C9" s="262" t="s">
        <v>8</v>
      </c>
      <c r="D9" s="264" t="s">
        <v>9</v>
      </c>
      <c r="E9" s="264" t="s">
        <v>10</v>
      </c>
      <c r="F9" s="264" t="s">
        <v>11</v>
      </c>
      <c r="G9" s="264" t="s">
        <v>12</v>
      </c>
      <c r="H9" s="265" t="s">
        <v>13</v>
      </c>
      <c r="I9" s="266"/>
      <c r="J9" s="262" t="s">
        <v>14</v>
      </c>
      <c r="K9" s="264" t="s">
        <v>15</v>
      </c>
      <c r="L9" s="256" t="s">
        <v>16</v>
      </c>
    </row>
    <row r="10" spans="1:12" x14ac:dyDescent="0.3">
      <c r="A10" s="263"/>
      <c r="B10" s="263"/>
      <c r="C10" s="263"/>
      <c r="D10" s="263"/>
      <c r="E10" s="263"/>
      <c r="F10" s="263"/>
      <c r="G10" s="263"/>
      <c r="H10" s="267" t="s">
        <v>98</v>
      </c>
      <c r="I10" s="268"/>
      <c r="J10" s="263"/>
      <c r="K10" s="263"/>
      <c r="L10" s="257"/>
    </row>
    <row r="11" spans="1:12" ht="15" x14ac:dyDescent="0.25">
      <c r="A11" s="12">
        <v>1</v>
      </c>
      <c r="B11" s="45">
        <v>260</v>
      </c>
      <c r="C11" s="13" t="str">
        <f>IF(B11=0," ",VLOOKUP(B11,[1]Спортсмены!B$1:H$65536,2,FALSE))</f>
        <v>Егоров Геннадий</v>
      </c>
      <c r="D11" s="14" t="str">
        <f>IF(B11=0," ",VLOOKUP($B11,[1]Спортсмены!$B$1:$H$65536,3,FALSE))</f>
        <v>16.04.1997</v>
      </c>
      <c r="E11" s="15" t="str">
        <f>IF(B11=0," ",IF(VLOOKUP($B11,[1]Спортсмены!$B$1:$H$65536,4,FALSE)=0," ",VLOOKUP($B11,[1]Спортсмены!$B$1:$H$65536,4,FALSE)))</f>
        <v>МС</v>
      </c>
      <c r="F11" s="13" t="str">
        <f>IF(B11=0," ",VLOOKUP($B11,[1]Спортсмены!$B$1:$H$65536,5,FALSE))</f>
        <v>Республика Татарстан</v>
      </c>
      <c r="G11" s="13" t="str">
        <f>IF(B11=0," ",VLOOKUP($B11,[1]Спортсмены!$B$1:$H$65536,6,FALSE))</f>
        <v>Казань, ФГБОУ ВО ПГАФКСиТ</v>
      </c>
      <c r="H11" s="17"/>
      <c r="I11" s="48">
        <v>6.1672453703703707E-3</v>
      </c>
      <c r="J11" s="19" t="str">
        <f>IF(I11=0," ",IF(I11&lt;=[1]Разряды!$D$14,[1]Разряды!$D$3,IF(I11&lt;=[1]Разряды!$E$14,[1]Разряды!$E$3,IF(I11&lt;=[1]Разряды!$F$14,[1]Разряды!$F$3,IF(I11&lt;=[1]Разряды!$G$14,[1]Разряды!$G$3,IF(I11&lt;=[1]Разряды!$H$14,[1]Разряды!$H$3,IF(I11&lt;=[1]Разряды!$I$14,[1]Разряды!$I$3,IF(I11&lt;=[1]Разряды!$J$14,[1]Разряды!$J$3,"б/р"))))))))</f>
        <v>кмс</v>
      </c>
      <c r="K11" s="19" t="s">
        <v>101</v>
      </c>
      <c r="L11" s="13" t="str">
        <f>IF(B11=0," ",VLOOKUP($B11,[1]Спортсмены!$B$1:$H$65536,7,FALSE))</f>
        <v>Павлов В.Л.</v>
      </c>
    </row>
    <row r="12" spans="1:12" x14ac:dyDescent="0.3">
      <c r="A12" s="12">
        <v>2</v>
      </c>
      <c r="B12" s="45">
        <v>197</v>
      </c>
      <c r="C12" s="13" t="str">
        <f>IF(B12=0," ",VLOOKUP(B12,[1]Спортсмены!B$1:H$65536,2,FALSE))</f>
        <v>Галиуллин Константин</v>
      </c>
      <c r="D12" s="14" t="str">
        <f>IF(B12=0," ",VLOOKUP($B12,[1]Спортсмены!$B$1:$H$65536,3,FALSE))</f>
        <v>13.08.1995</v>
      </c>
      <c r="E12" s="15" t="str">
        <f>IF(B12=0," ",IF(VLOOKUP($B12,[1]Спортсмены!$B$1:$H$65536,4,FALSE)=0," ",VLOOKUP($B12,[1]Спортсмены!$B$1:$H$65536,4,FALSE)))</f>
        <v>МС</v>
      </c>
      <c r="F12" s="13" t="str">
        <f>IF(B12=0," ",VLOOKUP($B12,[1]Спортсмены!$B$1:$H$65536,5,FALSE))</f>
        <v>Москва</v>
      </c>
      <c r="G12" s="13" t="str">
        <f>IF(B12=0," ",VLOOKUP($B12,[1]Спортсмены!$B$1:$H$65536,6,FALSE))</f>
        <v>Москва, МГАФК</v>
      </c>
      <c r="H12" s="17"/>
      <c r="I12" s="48">
        <v>6.2547453703703697E-3</v>
      </c>
      <c r="J12" s="19" t="str">
        <f>IF(I12=0," ",IF(I12&lt;=[1]Разряды!$D$14,[1]Разряды!$D$3,IF(I12&lt;=[1]Разряды!$E$14,[1]Разряды!$E$3,IF(I12&lt;=[1]Разряды!$F$14,[1]Разряды!$F$3,IF(I12&lt;=[1]Разряды!$G$14,[1]Разряды!$G$3,IF(I12&lt;=[1]Разряды!$H$14,[1]Разряды!$H$3,IF(I12&lt;=[1]Разряды!$I$14,[1]Разряды!$I$3,IF(I12&lt;=[1]Разряды!$J$14,[1]Разряды!$J$3,"б/р"))))))))</f>
        <v>кмс</v>
      </c>
      <c r="K12" s="47" t="s">
        <v>21</v>
      </c>
      <c r="L12" s="13" t="str">
        <f>IF(B12=0," ",VLOOKUP($B12,[1]Спортсмены!$B$1:$H$65536,7,FALSE))</f>
        <v>Фролова Т.С.</v>
      </c>
    </row>
    <row r="13" spans="1:12" ht="15" x14ac:dyDescent="0.25">
      <c r="A13" s="12">
        <v>3</v>
      </c>
      <c r="B13" s="45">
        <v>258</v>
      </c>
      <c r="C13" s="13" t="str">
        <f>IF(B13=0," ",VLOOKUP(B13,[1]Спортсмены!B$1:H$65536,2,FALSE))</f>
        <v>Дятлов Кирилл</v>
      </c>
      <c r="D13" s="14" t="str">
        <f>IF(B13=0," ",VLOOKUP($B13,[1]Спортсмены!$B$1:$H$65536,3,FALSE))</f>
        <v>25.07.1997</v>
      </c>
      <c r="E13" s="15" t="str">
        <f>IF(B13=0," ",IF(VLOOKUP($B13,[1]Спортсмены!$B$1:$H$65536,4,FALSE)=0," ",VLOOKUP($B13,[1]Спортсмены!$B$1:$H$65536,4,FALSE)))</f>
        <v>КМС</v>
      </c>
      <c r="F13" s="13" t="str">
        <f>IF(B13=0," ",VLOOKUP($B13,[1]Спортсмены!$B$1:$H$65536,5,FALSE))</f>
        <v>Республика Татарстан</v>
      </c>
      <c r="G13" s="13" t="str">
        <f>IF(B13=0," ",VLOOKUP($B13,[1]Спортсмены!$B$1:$H$65536,6,FALSE))</f>
        <v>Казань, ФГБОУ ВО ПГАФКСиТ</v>
      </c>
      <c r="H13" s="17"/>
      <c r="I13" s="48">
        <v>6.3130787037037036E-3</v>
      </c>
      <c r="J13" s="19" t="str">
        <f>IF(I13=0," ",IF(I13&lt;=[1]Разряды!$D$14,[1]Разряды!$D$3,IF(I13&lt;=[1]Разряды!$E$14,[1]Разряды!$E$3,IF(I13&lt;=[1]Разряды!$F$14,[1]Разряды!$F$3,IF(I13&lt;=[1]Разряды!$G$14,[1]Разряды!$G$3,IF(I13&lt;=[1]Разряды!$H$14,[1]Разряды!$H$3,IF(I13&lt;=[1]Разряды!$I$14,[1]Разряды!$I$3,IF(I13&lt;=[1]Разряды!$J$14,[1]Разряды!$J$3,"б/р"))))))))</f>
        <v>кмс</v>
      </c>
      <c r="K13" s="26" t="s">
        <v>86</v>
      </c>
      <c r="L13" s="13" t="str">
        <f>IF(B13=0," ",VLOOKUP($B13,[1]Спортсмены!$B$1:$H$65536,7,FALSE))</f>
        <v>Павлов И.Л.</v>
      </c>
    </row>
    <row r="14" spans="1:12" ht="15" x14ac:dyDescent="0.25">
      <c r="A14" s="45">
        <v>4</v>
      </c>
      <c r="B14" s="82">
        <v>349</v>
      </c>
      <c r="C14" s="13" t="str">
        <f>IF(B14=0," ",VLOOKUP(B14,[1]Спортсмены!B$1:H$65536,2,FALSE))</f>
        <v>Зюзин Дмитрий</v>
      </c>
      <c r="D14" s="14" t="str">
        <f>IF(B14=0," ",VLOOKUP($B14,[1]Спортсмены!$B$1:$H$65536,3,FALSE))</f>
        <v>07.09.200</v>
      </c>
      <c r="E14" s="15" t="str">
        <f>IF(B14=0," ",IF(VLOOKUP($B14,[1]Спортсмены!$B$1:$H$65536,4,FALSE)=0," ",VLOOKUP($B14,[1]Спортсмены!$B$1:$H$65536,4,FALSE)))</f>
        <v>КМС</v>
      </c>
      <c r="F14" s="13" t="str">
        <f>IF(B14=0," ",VLOOKUP($B14,[1]Спортсмены!$B$1:$H$65536,5,FALSE))</f>
        <v>Пензенская область</v>
      </c>
      <c r="G14" s="13" t="str">
        <f>IF(B14=0," ",VLOOKUP($B14,[1]Спортсмены!$B$1:$H$65536,6,FALSE))</f>
        <v>Пенза, ПензГУ</v>
      </c>
      <c r="H14" s="198"/>
      <c r="I14" s="48">
        <v>6.3793981481481479E-3</v>
      </c>
      <c r="J14" s="19" t="str">
        <f>IF(I14=0," ",IF(I14&lt;=[1]Разряды!$D$14,[1]Разряды!$D$3,IF(I14&lt;=[1]Разряды!$E$14,[1]Разряды!$E$3,IF(I14&lt;=[1]Разряды!$F$14,[1]Разряды!$F$3,IF(I14&lt;=[1]Разряды!$G$14,[1]Разряды!$G$3,IF(I14&lt;=[1]Разряды!$H$14,[1]Разряды!$H$3,IF(I14&lt;=[1]Разряды!$I$14,[1]Разряды!$I$3,IF(I14&lt;=[1]Разряды!$J$14,[1]Разряды!$J$3,"б/р"))))))))</f>
        <v>кмс</v>
      </c>
      <c r="K14" s="26" t="s">
        <v>87</v>
      </c>
      <c r="L14" s="13" t="str">
        <f>IF(B14=0," ",VLOOKUP($B14,[1]Спортсмены!$B$1:$H$65536,7,FALSE))</f>
        <v>Воеводины А.Н., Ю.С.</v>
      </c>
    </row>
    <row r="15" spans="1:12" ht="15" x14ac:dyDescent="0.25">
      <c r="A15" s="45">
        <v>5</v>
      </c>
      <c r="B15" s="82">
        <v>346</v>
      </c>
      <c r="C15" s="13" t="str">
        <f>IF(B15=0," ",VLOOKUP(B15,[1]Спортсмены!B$1:H$65536,2,FALSE))</f>
        <v>Царапкин Максим</v>
      </c>
      <c r="D15" s="14" t="str">
        <f>IF(B15=0," ",VLOOKUP($B15,[1]Спортсмены!$B$1:$H$65536,3,FALSE))</f>
        <v>15.04.1998</v>
      </c>
      <c r="E15" s="15" t="str">
        <f>IF(B15=0," ",IF(VLOOKUP($B15,[1]Спортсмены!$B$1:$H$65536,4,FALSE)=0," ",VLOOKUP($B15,[1]Спортсмены!$B$1:$H$65536,4,FALSE)))</f>
        <v>КМС</v>
      </c>
      <c r="F15" s="13" t="str">
        <f>IF(B15=0," ",VLOOKUP($B15,[1]Спортсмены!$B$1:$H$65536,5,FALSE))</f>
        <v>Пензенская область</v>
      </c>
      <c r="G15" s="16" t="str">
        <f>IF(B15=0," ",VLOOKUP($B15,[1]Спортсмены!$B$1:$H$65536,6,FALSE))</f>
        <v>Пенза, ПензГУ</v>
      </c>
      <c r="H15" s="198"/>
      <c r="I15" s="48">
        <v>6.4450231481481485E-3</v>
      </c>
      <c r="J15" s="19" t="str">
        <f>IF(I15=0," ",IF(I15&lt;=[1]Разряды!$D$14,[1]Разряды!$D$3,IF(I15&lt;=[1]Разряды!$E$14,[1]Разряды!$E$3,IF(I15&lt;=[1]Разряды!$F$14,[1]Разряды!$F$3,IF(I15&lt;=[1]Разряды!$G$14,[1]Разряды!$G$3,IF(I15&lt;=[1]Разряды!$H$14,[1]Разряды!$H$3,IF(I15&lt;=[1]Разряды!$I$14,[1]Разряды!$I$3,IF(I15&lt;=[1]Разряды!$J$14,[1]Разряды!$J$3,"б/р"))))))))</f>
        <v>кмс</v>
      </c>
      <c r="K15" s="47" t="s">
        <v>88</v>
      </c>
      <c r="L15" s="123" t="str">
        <f>IF(B15=0," ",VLOOKUP($B15,[1]Спортсмены!$B$1:$H$65536,7,FALSE))</f>
        <v>Кузнецов В.Б., Плескач-Стыркина С.П.</v>
      </c>
    </row>
    <row r="16" spans="1:12" ht="15" x14ac:dyDescent="0.25">
      <c r="A16" s="45">
        <v>6</v>
      </c>
      <c r="B16" s="82">
        <v>326</v>
      </c>
      <c r="C16" s="13" t="str">
        <f>IF(B16=0," ",VLOOKUP(B16,[1]Спортсмены!B$1:H$65536,2,FALSE))</f>
        <v>Меньщиков Антон</v>
      </c>
      <c r="D16" s="14" t="str">
        <f>IF(B16=0," ",VLOOKUP($B16,[1]Спортсмены!$B$1:$H$65536,3,FALSE))</f>
        <v>13.09.1997</v>
      </c>
      <c r="E16" s="15" t="str">
        <f>IF(B16=0," ",IF(VLOOKUP($B16,[1]Спортсмены!$B$1:$H$65536,4,FALSE)=0," ",VLOOKUP($B16,[1]Спортсмены!$B$1:$H$65536,4,FALSE)))</f>
        <v>1р</v>
      </c>
      <c r="F16" s="13" t="str">
        <f>IF(B16=0," ",VLOOKUP($B16,[1]Спортсмены!$B$1:$H$65536,5,FALSE))</f>
        <v>Челябинская область</v>
      </c>
      <c r="G16" s="13" t="str">
        <f>IF(B16=0," ",VLOOKUP($B16,[1]Спортсмены!$B$1:$H$65536,6,FALSE))</f>
        <v>Челябинск, УралГУФК</v>
      </c>
      <c r="H16" s="198"/>
      <c r="I16" s="48">
        <v>6.6019675925925924E-3</v>
      </c>
      <c r="J16" s="19" t="str">
        <f>IF(I16=0," ",IF(I16&lt;=[1]Разряды!$D$14,[1]Разряды!$D$3,IF(I16&lt;=[1]Разряды!$E$14,[1]Разряды!$E$3,IF(I16&lt;=[1]Разряды!$F$14,[1]Разряды!$F$3,IF(I16&lt;=[1]Разряды!$G$14,[1]Разряды!$G$3,IF(I16&lt;=[1]Разряды!$H$14,[1]Разряды!$H$3,IF(I16&lt;=[1]Разряды!$I$14,[1]Разряды!$I$3,IF(I16&lt;=[1]Разряды!$J$14,[1]Разряды!$J$3,"б/р"))))))))</f>
        <v>1р</v>
      </c>
      <c r="K16" s="47">
        <v>11</v>
      </c>
      <c r="L16" s="13" t="str">
        <f>IF(B16=0," ",VLOOKUP($B16,[1]Спортсмены!$B$1:$H$65536,7,FALSE))</f>
        <v>Митюхов Д.М.</v>
      </c>
    </row>
    <row r="17" spans="1:12" ht="15" x14ac:dyDescent="0.25">
      <c r="A17" s="45">
        <v>7</v>
      </c>
      <c r="B17" s="82">
        <v>217</v>
      </c>
      <c r="C17" s="13" t="str">
        <f>IF(B17=0," ",VLOOKUP(B17,[1]Спортсмены!B$1:H$65536,2,FALSE))</f>
        <v>Абрамов Евгений</v>
      </c>
      <c r="D17" s="14" t="str">
        <f>IF(B17=0," ",VLOOKUP($B17,[1]Спортсмены!$B$1:$H$65536,3,FALSE))</f>
        <v>24.08.1996</v>
      </c>
      <c r="E17" s="15" t="str">
        <f>IF(B17=0," ",IF(VLOOKUP($B17,[1]Спортсмены!$B$1:$H$65536,4,FALSE)=0," ",VLOOKUP($B17,[1]Спортсмены!$B$1:$H$65536,4,FALSE)))</f>
        <v>КМС</v>
      </c>
      <c r="F17" s="13" t="str">
        <f>IF(B17=0," ",VLOOKUP($B17,[1]Спортсмены!$B$1:$H$65536,5,FALSE))</f>
        <v>Республика Мордовия</v>
      </c>
      <c r="G17" s="13" t="str">
        <f>IF(B17=0," ",VLOOKUP($B17,[1]Спортсмены!$B$1:$H$65536,6,FALSE))</f>
        <v>Саранск, ФГБОУ ВО "НИМГУ им. Н.П. Огарева"</v>
      </c>
      <c r="H17" s="198"/>
      <c r="I17" s="48">
        <v>6.8803240740740743E-3</v>
      </c>
      <c r="J17" s="19" t="str">
        <f>IF(I17=0," ",IF(I17&lt;=[1]Разряды!$D$14,[1]Разряды!$D$3,IF(I17&lt;=[1]Разряды!$E$14,[1]Разряды!$E$3,IF(I17&lt;=[1]Разряды!$F$14,[1]Разряды!$F$3,IF(I17&lt;=[1]Разряды!$G$14,[1]Разряды!$G$3,IF(I17&lt;=[1]Разряды!$H$14,[1]Разряды!$H$3,IF(I17&lt;=[1]Разряды!$I$14,[1]Разряды!$I$3,IF(I17&lt;=[1]Разряды!$J$14,[1]Разряды!$J$3,"б/р"))))))))</f>
        <v>1р</v>
      </c>
      <c r="K17" s="47">
        <v>10</v>
      </c>
      <c r="L17" s="13" t="str">
        <f>IF(B17=0," ",VLOOKUP($B17,[1]Спортсмены!$B$1:$H$65536,7,FALSE))</f>
        <v>Аранов С.М.</v>
      </c>
    </row>
    <row r="18" spans="1:12" ht="15" x14ac:dyDescent="0.25">
      <c r="A18" s="45">
        <v>8</v>
      </c>
      <c r="B18" s="82">
        <v>284</v>
      </c>
      <c r="C18" s="13" t="str">
        <f>IF(B18=0," ",VLOOKUP(B18,[1]Спортсмены!B$1:H$65536,2,FALSE))</f>
        <v>Лукша Владислав</v>
      </c>
      <c r="D18" s="14" t="str">
        <f>IF(B18=0," ",VLOOKUP($B18,[1]Спортсмены!$B$1:$H$65536,3,FALSE))</f>
        <v>14.01.1996</v>
      </c>
      <c r="E18" s="15" t="str">
        <f>IF(B18=0," ",IF(VLOOKUP($B18,[1]Спортсмены!$B$1:$H$65536,4,FALSE)=0," ",VLOOKUP($B18,[1]Спортсмены!$B$1:$H$65536,4,FALSE)))</f>
        <v>1р</v>
      </c>
      <c r="F18" s="13" t="str">
        <f>IF(B18=0," ",VLOOKUP($B18,[1]Спортсмены!$B$1:$H$65536,5,FALSE))</f>
        <v>Архангельская область</v>
      </c>
      <c r="G18" s="13" t="str">
        <f>IF(B18=0," ",VLOOKUP($B18,[1]Спортсмены!$B$1:$H$65536,6,FALSE))</f>
        <v xml:space="preserve">Архангельск, САФУ им. М.В. Ломоносова </v>
      </c>
      <c r="H18" s="198"/>
      <c r="I18" s="48">
        <v>6.9300925925925919E-3</v>
      </c>
      <c r="J18" s="19" t="str">
        <f>IF(I18=0," ",IF(I18&lt;=[1]Разряды!$D$14,[1]Разряды!$D$3,IF(I18&lt;=[1]Разряды!$E$14,[1]Разряды!$E$3,IF(I18&lt;=[1]Разряды!$F$14,[1]Разряды!$F$3,IF(I18&lt;=[1]Разряды!$G$14,[1]Разряды!$G$3,IF(I18&lt;=[1]Разряды!$H$14,[1]Разряды!$H$3,IF(I18&lt;=[1]Разряды!$I$14,[1]Разряды!$I$3,IF(I18&lt;=[1]Разряды!$J$14,[1]Разряды!$J$3,"б/р"))))))))</f>
        <v>1р</v>
      </c>
      <c r="K18" s="47">
        <v>9</v>
      </c>
      <c r="L18" s="13" t="str">
        <f>IF(B18=0," ",VLOOKUP($B18,[1]Спортсмены!$B$1:$H$65536,7,FALSE))</f>
        <v>Чернов А.В.</v>
      </c>
    </row>
    <row r="19" spans="1:12" ht="15" x14ac:dyDescent="0.25">
      <c r="A19" s="45">
        <v>9</v>
      </c>
      <c r="B19" s="82">
        <v>300</v>
      </c>
      <c r="C19" s="13" t="str">
        <f>IF(B19=0," ",VLOOKUP(B19,[1]Спортсмены!B$1:H$65536,2,FALSE))</f>
        <v>Сиротин Иван</v>
      </c>
      <c r="D19" s="14" t="str">
        <f>IF(B19=0," ",VLOOKUP($B19,[1]Спортсмены!$B$1:$H$65536,3,FALSE))</f>
        <v>01.07.1995</v>
      </c>
      <c r="E19" s="15" t="str">
        <f>IF(B19=0," ",IF(VLOOKUP($B19,[1]Спортсмены!$B$1:$H$65536,4,FALSE)=0," ",VLOOKUP($B19,[1]Спортсмены!$B$1:$H$65536,4,FALSE)))</f>
        <v>КМС</v>
      </c>
      <c r="F19" s="13" t="str">
        <f>IF(B19=0," ",VLOOKUP($B19,[1]Спортсмены!$B$1:$H$65536,5,FALSE))</f>
        <v>Ивановская область</v>
      </c>
      <c r="G19" s="16" t="str">
        <f>IF(B19=0," ",VLOOKUP($B19,[1]Спортсмены!$B$1:$H$65536,6,FALSE))</f>
        <v>Иваново, ИГСХА им. Д.К. Беляева</v>
      </c>
      <c r="H19" s="198"/>
      <c r="I19" s="48">
        <v>7.0298611111111109E-3</v>
      </c>
      <c r="J19" s="19" t="str">
        <f>IF(I19=0," ",IF(I19&lt;=[1]Разряды!$D$14,[1]Разряды!$D$3,IF(I19&lt;=[1]Разряды!$E$14,[1]Разряды!$E$3,IF(I19&lt;=[1]Разряды!$F$14,[1]Разряды!$F$3,IF(I19&lt;=[1]Разряды!$G$14,[1]Разряды!$G$3,IF(I19&lt;=[1]Разряды!$H$14,[1]Разряды!$H$3,IF(I19&lt;=[1]Разряды!$I$14,[1]Разряды!$I$3,IF(I19&lt;=[1]Разряды!$J$14,[1]Разряды!$J$3,"б/р"))))))))</f>
        <v>2р</v>
      </c>
      <c r="K19" s="47">
        <v>8</v>
      </c>
      <c r="L19" s="13" t="str">
        <f>IF(B19=0," ",VLOOKUP($B19,[1]Спортсмены!$B$1:$H$65536,7,FALSE))</f>
        <v>Дряннов В.А.</v>
      </c>
    </row>
    <row r="20" spans="1:12" ht="15" x14ac:dyDescent="0.25">
      <c r="A20" s="45"/>
      <c r="B20" s="82">
        <v>123</v>
      </c>
      <c r="C20" s="13" t="str">
        <f>IF(B20=0," ",VLOOKUP(B20,[1]Спортсмены!B$1:H$65536,2,FALSE))</f>
        <v>Киргизов Михаил</v>
      </c>
      <c r="D20" s="14" t="str">
        <f>IF(B20=0," ",VLOOKUP($B20,[1]Спортсмены!$B$1:$H$65536,3,FALSE))</f>
        <v>11.05.1998</v>
      </c>
      <c r="E20" s="15" t="str">
        <f>IF(B20=0," ",IF(VLOOKUP($B20,[1]Спортсмены!$B$1:$H$65536,4,FALSE)=0," ",VLOOKUP($B20,[1]Спортсмены!$B$1:$H$65536,4,FALSE)))</f>
        <v>КМС</v>
      </c>
      <c r="F20" s="13" t="str">
        <f>IF(B20=0," ",VLOOKUP($B20,[1]Спортсмены!$B$1:$H$65536,5,FALSE))</f>
        <v>Республика Чувашии</v>
      </c>
      <c r="G20" s="13" t="str">
        <f>IF(B20=0," ",VLOOKUP($B20,[1]Спортсмены!$B$1:$H$65536,6,FALSE))</f>
        <v>Чебоксары, ЧГПУ им. И.Я. Яковлева</v>
      </c>
      <c r="H20" s="198"/>
      <c r="I20" s="48" t="s">
        <v>102</v>
      </c>
      <c r="J20" s="19"/>
      <c r="K20" s="47">
        <v>0</v>
      </c>
      <c r="L20" s="13" t="str">
        <f>IF(B20=0," ",VLOOKUP($B20,[1]Спортсмены!$B$1:$H$65536,7,FALSE))</f>
        <v>Давалов В.Н.</v>
      </c>
    </row>
    <row r="21" spans="1:12" ht="15.75" thickBot="1" x14ac:dyDescent="0.3">
      <c r="A21" s="72"/>
      <c r="B21" s="72"/>
      <c r="C21" s="72"/>
      <c r="D21" s="72"/>
      <c r="E21" s="72"/>
      <c r="F21" s="72"/>
      <c r="G21" s="72"/>
      <c r="H21" s="199"/>
      <c r="I21" s="199"/>
      <c r="J21" s="72"/>
      <c r="K21" s="72"/>
      <c r="L21" s="72"/>
    </row>
    <row r="22" spans="1:12" ht="15.75" thickTop="1" x14ac:dyDescent="0.25"/>
    <row r="26" spans="1:12" ht="15.6" x14ac:dyDescent="0.3">
      <c r="B26" s="56" t="s">
        <v>93</v>
      </c>
      <c r="D26" s="188"/>
      <c r="E26" s="188"/>
      <c r="G26" s="56" t="s">
        <v>94</v>
      </c>
    </row>
    <row r="27" spans="1:12" ht="15.75" x14ac:dyDescent="0.25">
      <c r="B27" s="56"/>
      <c r="D27" s="188"/>
      <c r="E27" s="188"/>
      <c r="G27" s="56"/>
    </row>
    <row r="28" spans="1:12" ht="15.75" x14ac:dyDescent="0.25">
      <c r="D28" s="188"/>
      <c r="E28" s="188"/>
      <c r="G28" s="189"/>
    </row>
    <row r="29" spans="1:12" ht="15.6" x14ac:dyDescent="0.3">
      <c r="B29" s="56" t="s">
        <v>95</v>
      </c>
      <c r="D29" s="188"/>
      <c r="E29" s="188"/>
      <c r="G29" s="56" t="s">
        <v>96</v>
      </c>
    </row>
    <row r="30" spans="1:12" ht="15.75" x14ac:dyDescent="0.25">
      <c r="C30" s="56"/>
      <c r="E30" s="188"/>
      <c r="F30" s="188"/>
      <c r="G30" s="56"/>
      <c r="H30" s="188"/>
      <c r="I30" s="188"/>
      <c r="J30" s="195"/>
      <c r="K30" s="195"/>
      <c r="L30" s="195"/>
    </row>
    <row r="31" spans="1:12" ht="15" x14ac:dyDescent="0.25">
      <c r="D31" s="43"/>
      <c r="E31" s="43"/>
      <c r="H31" s="58"/>
      <c r="I31"/>
      <c r="J31" s="195"/>
      <c r="K31" s="195"/>
      <c r="L31" s="195"/>
    </row>
  </sheetData>
  <mergeCells count="17">
    <mergeCell ref="L9:L10"/>
    <mergeCell ref="H10:I10"/>
    <mergeCell ref="A1:L1"/>
    <mergeCell ref="A2:L2"/>
    <mergeCell ref="K4:L4"/>
    <mergeCell ref="F5:G5"/>
    <mergeCell ref="H6:L6"/>
    <mergeCell ref="A9:A10"/>
    <mergeCell ref="B9:B10"/>
    <mergeCell ref="C9:C10"/>
    <mergeCell ref="D9:D10"/>
    <mergeCell ref="E9:E10"/>
    <mergeCell ref="F9:F10"/>
    <mergeCell ref="G9:G10"/>
    <mergeCell ref="H9:I9"/>
    <mergeCell ref="J9:J10"/>
    <mergeCell ref="K9:K10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topLeftCell="A4" workbookViewId="0">
      <selection sqref="A1:L27"/>
    </sheetView>
  </sheetViews>
  <sheetFormatPr defaultRowHeight="14.4" x14ac:dyDescent="0.3"/>
  <cols>
    <col min="1" max="1" width="4.88671875" customWidth="1"/>
    <col min="2" max="2" width="7.33203125" customWidth="1"/>
    <col min="3" max="3" width="21.5546875" customWidth="1"/>
    <col min="4" max="4" width="11" customWidth="1"/>
    <col min="5" max="5" width="6.5546875" customWidth="1"/>
    <col min="6" max="6" width="23.88671875" customWidth="1"/>
    <col min="7" max="7" width="31.33203125" customWidth="1"/>
    <col min="8" max="8" width="4.44140625" style="9" customWidth="1"/>
    <col min="9" max="9" width="8.5546875" style="9" customWidth="1"/>
    <col min="10" max="10" width="6.5546875" customWidth="1"/>
    <col min="11" max="11" width="6.44140625" customWidth="1"/>
    <col min="12" max="12" width="22.44140625" customWidth="1"/>
  </cols>
  <sheetData>
    <row r="1" spans="1:12" ht="20.399999999999999" x14ac:dyDescent="0.35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258"/>
    </row>
    <row r="2" spans="1:12" ht="20.399999999999999" x14ac:dyDescent="0.35">
      <c r="A2" s="259" t="s">
        <v>1</v>
      </c>
      <c r="B2" s="259"/>
      <c r="C2" s="259"/>
      <c r="D2" s="259"/>
      <c r="E2" s="259"/>
      <c r="F2" s="259"/>
      <c r="G2" s="259"/>
      <c r="H2" s="259"/>
      <c r="I2" s="259"/>
      <c r="J2" s="259"/>
      <c r="K2" s="259"/>
      <c r="L2" s="259"/>
    </row>
    <row r="3" spans="1:12" ht="20.399999999999999" x14ac:dyDescent="0.35">
      <c r="A3" s="172"/>
      <c r="B3" s="172"/>
      <c r="C3" s="172"/>
      <c r="D3" s="172"/>
      <c r="E3" s="172"/>
      <c r="F3" s="172"/>
      <c r="G3" s="172"/>
      <c r="H3" s="172"/>
      <c r="I3" s="172"/>
      <c r="J3" s="172"/>
      <c r="K3" s="172"/>
      <c r="L3" s="1" t="s">
        <v>79</v>
      </c>
    </row>
    <row r="4" spans="1:12" ht="17.399999999999999" x14ac:dyDescent="0.3">
      <c r="A4" s="173"/>
      <c r="B4" s="2"/>
      <c r="C4" s="2"/>
      <c r="D4" s="3"/>
      <c r="F4" s="174"/>
      <c r="G4" s="174"/>
      <c r="H4" s="174"/>
      <c r="I4" s="174"/>
      <c r="J4" s="174"/>
      <c r="K4" s="260" t="s">
        <v>80</v>
      </c>
      <c r="L4" s="260"/>
    </row>
    <row r="5" spans="1:12" ht="15.6" x14ac:dyDescent="0.3">
      <c r="A5" s="173"/>
      <c r="B5" s="2"/>
      <c r="C5" s="2"/>
      <c r="D5" s="3"/>
      <c r="F5" s="261"/>
      <c r="G5" s="261"/>
      <c r="H5" s="4"/>
      <c r="I5" s="4"/>
      <c r="L5" s="5" t="s">
        <v>81</v>
      </c>
    </row>
    <row r="6" spans="1:12" ht="20.399999999999999" x14ac:dyDescent="0.35">
      <c r="A6" s="175"/>
      <c r="D6" s="6" t="s">
        <v>82</v>
      </c>
      <c r="E6" s="54">
        <v>0.4375</v>
      </c>
      <c r="F6" s="55" t="s">
        <v>28</v>
      </c>
      <c r="G6" s="175"/>
      <c r="H6" s="259" t="s">
        <v>3</v>
      </c>
      <c r="I6" s="259"/>
      <c r="J6" s="259"/>
      <c r="K6" s="259"/>
      <c r="L6" s="259"/>
    </row>
    <row r="7" spans="1:12" ht="18.75" x14ac:dyDescent="0.3">
      <c r="A7" s="173"/>
      <c r="B7" s="176"/>
      <c r="C7" s="2"/>
      <c r="D7" s="6"/>
      <c r="E7" s="7"/>
      <c r="F7" s="8"/>
      <c r="G7" s="173"/>
      <c r="H7" s="177"/>
      <c r="I7" s="177"/>
      <c r="J7" s="9"/>
    </row>
    <row r="8" spans="1:12" ht="15.6" x14ac:dyDescent="0.3">
      <c r="A8" s="173"/>
      <c r="B8" s="178"/>
      <c r="C8" s="179" t="s">
        <v>5</v>
      </c>
      <c r="D8" s="180" t="s">
        <v>29</v>
      </c>
      <c r="E8" s="181"/>
      <c r="F8" s="173"/>
      <c r="G8" s="173"/>
      <c r="H8" s="10"/>
      <c r="I8" s="10"/>
      <c r="J8" s="9"/>
    </row>
    <row r="9" spans="1:12" ht="15" customHeight="1" x14ac:dyDescent="0.3">
      <c r="A9" s="262" t="s">
        <v>27</v>
      </c>
      <c r="B9" s="262" t="s">
        <v>7</v>
      </c>
      <c r="C9" s="262" t="s">
        <v>8</v>
      </c>
      <c r="D9" s="264" t="s">
        <v>9</v>
      </c>
      <c r="E9" s="264" t="s">
        <v>10</v>
      </c>
      <c r="F9" s="264" t="s">
        <v>11</v>
      </c>
      <c r="G9" s="264" t="s">
        <v>12</v>
      </c>
      <c r="H9" s="265" t="s">
        <v>13</v>
      </c>
      <c r="I9" s="266"/>
      <c r="J9" s="262" t="s">
        <v>14</v>
      </c>
      <c r="K9" s="264" t="s">
        <v>15</v>
      </c>
      <c r="L9" s="256" t="s">
        <v>16</v>
      </c>
    </row>
    <row r="10" spans="1:12" x14ac:dyDescent="0.3">
      <c r="A10" s="263"/>
      <c r="B10" s="263"/>
      <c r="C10" s="263"/>
      <c r="D10" s="263"/>
      <c r="E10" s="263"/>
      <c r="F10" s="263"/>
      <c r="G10" s="263"/>
      <c r="H10" s="267" t="s">
        <v>30</v>
      </c>
      <c r="I10" s="268"/>
      <c r="J10" s="263"/>
      <c r="K10" s="263"/>
      <c r="L10" s="257"/>
    </row>
    <row r="11" spans="1:12" ht="15" x14ac:dyDescent="0.25">
      <c r="A11" s="12">
        <v>1</v>
      </c>
      <c r="B11" s="45">
        <v>325</v>
      </c>
      <c r="C11" s="21" t="str">
        <f>IF(B11=0," ",VLOOKUP(B11,[1]Спортсмены!B$1:H$65536,2,FALSE))</f>
        <v>Ишмаметьев Алексей</v>
      </c>
      <c r="D11" s="22" t="str">
        <f>IF(B11=0," ",VLOOKUP($B11,[1]Спортсмены!$B$1:$H$65536,3,FALSE))</f>
        <v>21.07.2000</v>
      </c>
      <c r="E11" s="20" t="str">
        <f>IF(B11=0," ",IF(VLOOKUP($B11,[1]Спортсмены!$B$1:$H$65536,4,FALSE)=0," ",VLOOKUP($B11,[1]Спортсмены!$B$1:$H$65536,4,FALSE)))</f>
        <v>МС</v>
      </c>
      <c r="F11" s="21" t="str">
        <f>IF(B11=0," ",VLOOKUP($B11,[1]Спортсмены!$B$1:$H$65536,5,FALSE))</f>
        <v>Челябинская область</v>
      </c>
      <c r="G11" s="21" t="str">
        <f>IF(B11=0," ",VLOOKUP($B11,[1]Спортсмены!$B$1:$H$65536,6,FALSE))</f>
        <v>Челябинск, УралГУФК</v>
      </c>
      <c r="H11" s="23"/>
      <c r="I11" s="203">
        <v>1.4442129629629629E-2</v>
      </c>
      <c r="J11" s="45" t="str">
        <f>IF(I11=0," ",IF(I11&lt;=[1]Разряды!$D$28,[1]Разряды!$D$3,IF(I11&lt;=[1]Разряды!$E$28,[1]Разряды!$E$3,IF(I11&lt;=[1]Разряды!$F$28,[1]Разряды!$F$3,IF(I11&lt;=[1]Разряды!$G$28,[1]Разряды!$G$3,IF(I11&lt;=[1]Разряды!$H$28,[1]Разряды!$H$3,IF(I11&lt;=[1]Разряды!$I$28,[1]Разряды!$I$3,IF(I11&lt;=[1]Разряды!$J$28,[1]Разряды!$J$3,"б/р"))))))))</f>
        <v>кмс</v>
      </c>
      <c r="K11" s="20" t="s">
        <v>101</v>
      </c>
      <c r="L11" s="21" t="str">
        <f>IF(B11=0," ",VLOOKUP($B11,[1]Спортсмены!$B$1:$H$65536,7,FALSE))</f>
        <v>Одер О.В.</v>
      </c>
    </row>
    <row r="12" spans="1:12" x14ac:dyDescent="0.3">
      <c r="A12" s="76">
        <v>2</v>
      </c>
      <c r="B12" s="45">
        <v>245</v>
      </c>
      <c r="C12" s="21" t="str">
        <f>IF(B12=0," ",VLOOKUP(B12,[1]Спортсмены!B$1:H$65536,2,FALSE))</f>
        <v>Шкляев Константин</v>
      </c>
      <c r="D12" s="22" t="str">
        <f>IF(B12=0," ",VLOOKUP($B12,[1]Спортсмены!$B$1:$H$65536,3,FALSE))</f>
        <v>09.08.1998</v>
      </c>
      <c r="E12" s="20" t="str">
        <f>IF(B12=0," ",IF(VLOOKUP($B12,[1]Спортсмены!$B$1:$H$65536,4,FALSE)=0," ",VLOOKUP($B12,[1]Спортсмены!$B$1:$H$65536,4,FALSE)))</f>
        <v>КМС</v>
      </c>
      <c r="F12" s="21" t="str">
        <f>IF(B12=0," ",VLOOKUP($B12,[1]Спортсмены!$B$1:$H$65536,5,FALSE))</f>
        <v>Удмуртская Республика</v>
      </c>
      <c r="G12" s="21" t="str">
        <f>IF(B12=0," ",VLOOKUP($B12,[1]Спортсмены!$B$1:$H$65536,6,FALSE))</f>
        <v>Ижевск, УдГУ</v>
      </c>
      <c r="H12" s="23"/>
      <c r="I12" s="64">
        <v>1.4641782407407407E-2</v>
      </c>
      <c r="J12" s="45" t="str">
        <f>IF(I12=0," ",IF(I12&lt;=[1]Разряды!$D$28,[1]Разряды!$D$3,IF(I12&lt;=[1]Разряды!$E$28,[1]Разряды!$E$3,IF(I12&lt;=[1]Разряды!$F$28,[1]Разряды!$F$3,IF(I12&lt;=[1]Разряды!$G$28,[1]Разряды!$G$3,IF(I12&lt;=[1]Разряды!$H$28,[1]Разряды!$H$3,IF(I12&lt;=[1]Разряды!$I$28,[1]Разряды!$I$3,IF(I12&lt;=[1]Разряды!$J$28,[1]Разряды!$J$3,"б/р"))))))))</f>
        <v>кмс</v>
      </c>
      <c r="K12" s="20" t="s">
        <v>86</v>
      </c>
      <c r="L12" s="66" t="str">
        <f>IF(B12=0," ",VLOOKUP($B12,[1]Спортсмены!$B$1:$H$65536,7,FALSE))</f>
        <v>Вахрушев Л.А.</v>
      </c>
    </row>
    <row r="13" spans="1:12" x14ac:dyDescent="0.3">
      <c r="A13" s="12">
        <v>3</v>
      </c>
      <c r="B13" s="45">
        <v>324</v>
      </c>
      <c r="C13" s="21" t="str">
        <f>IF(B13=0," ",VLOOKUP(B13,[1]Спортсмены!B$1:H$65536,2,FALSE))</f>
        <v>Ишимов Олег</v>
      </c>
      <c r="D13" s="22" t="str">
        <f>IF(B13=0," ",VLOOKUP($B13,[1]Спортсмены!$B$1:$H$65536,3,FALSE))</f>
        <v>18.01.1999</v>
      </c>
      <c r="E13" s="20" t="str">
        <f>IF(B13=0," ",IF(VLOOKUP($B13,[1]Спортсмены!$B$1:$H$65536,4,FALSE)=0," ",VLOOKUP($B13,[1]Спортсмены!$B$1:$H$65536,4,FALSE)))</f>
        <v>МС</v>
      </c>
      <c r="F13" s="21" t="str">
        <f>IF(B13=0," ",VLOOKUP($B13,[1]Спортсмены!$B$1:$H$65536,5,FALSE))</f>
        <v>Челябинская область</v>
      </c>
      <c r="G13" s="21" t="str">
        <f>IF(B13=0," ",VLOOKUP($B13,[1]Спортсмены!$B$1:$H$65536,6,FALSE))</f>
        <v>Челябинск, УралГУФК</v>
      </c>
      <c r="H13" s="23"/>
      <c r="I13" s="64">
        <v>1.4819328703703704E-2</v>
      </c>
      <c r="J13" s="45" t="str">
        <f>IF(I13=0," ",IF(I13&lt;=[1]Разряды!$D$28,[1]Разряды!$D$3,IF(I13&lt;=[1]Разряды!$E$28,[1]Разряды!$E$3,IF(I13&lt;=[1]Разряды!$F$28,[1]Разряды!$F$3,IF(I13&lt;=[1]Разряды!$G$28,[1]Разряды!$G$3,IF(I13&lt;=[1]Разряды!$H$28,[1]Разряды!$H$3,IF(I13&lt;=[1]Разряды!$I$28,[1]Разряды!$I$3,IF(I13&lt;=[1]Разряды!$J$28,[1]Разряды!$J$3,"б/р"))))))))</f>
        <v>кмс</v>
      </c>
      <c r="K13" s="20" t="s">
        <v>87</v>
      </c>
      <c r="L13" s="66" t="str">
        <f>IF(B13=0," ",VLOOKUP($B13,[1]Спортсмены!$B$1:$H$65536,7,FALSE))</f>
        <v>Одер О.В.</v>
      </c>
    </row>
    <row r="14" spans="1:12" x14ac:dyDescent="0.3">
      <c r="A14" s="67">
        <v>4</v>
      </c>
      <c r="B14" s="45">
        <v>298</v>
      </c>
      <c r="C14" s="21" t="str">
        <f>IF(B14=0," ",VLOOKUP(B14,[1]Спортсмены!B$1:H$65536,2,FALSE))</f>
        <v>Трифонов Артем</v>
      </c>
      <c r="D14" s="22" t="str">
        <f>IF(B14=0," ",VLOOKUP($B14,[1]Спортсмены!$B$1:$H$65536,3,FALSE))</f>
        <v>04.11.1995</v>
      </c>
      <c r="E14" s="20" t="str">
        <f>IF(B14=0," ",IF(VLOOKUP($B14,[1]Спортсмены!$B$1:$H$65536,4,FALSE)=0," ",VLOOKUP($B14,[1]Спортсмены!$B$1:$H$65536,4,FALSE)))</f>
        <v>МС</v>
      </c>
      <c r="F14" s="21" t="str">
        <f>IF(B14=0," ",VLOOKUP($B14,[1]Спортсмены!$B$1:$H$65536,5,FALSE))</f>
        <v>Владимирская область</v>
      </c>
      <c r="G14" s="46" t="str">
        <f>IF(B14=0," ",VLOOKUP($B14,[1]Спортсмены!$B$1:$H$65536,6,FALSE))</f>
        <v xml:space="preserve">Владимир, ВлГУ им. А.Г. и Н.Г Столетовых </v>
      </c>
      <c r="H14" s="23"/>
      <c r="I14" s="64">
        <v>1.5531249999999998E-2</v>
      </c>
      <c r="J14" s="45" t="str">
        <f>IF(I14=0," ",IF(I14&lt;=[1]Разряды!$D$28,[1]Разряды!$D$3,IF(I14&lt;=[1]Разряды!$E$28,[1]Разряды!$E$3,IF(I14&lt;=[1]Разряды!$F$28,[1]Разряды!$F$3,IF(I14&lt;=[1]Разряды!$G$28,[1]Разряды!$G$3,IF(I14&lt;=[1]Разряды!$H$28,[1]Разряды!$H$3,IF(I14&lt;=[1]Разряды!$I$28,[1]Разряды!$I$3,IF(I14&lt;=[1]Разряды!$J$28,[1]Разряды!$J$3,"б/р"))))))))</f>
        <v>1р</v>
      </c>
      <c r="K14" s="45">
        <v>12</v>
      </c>
      <c r="L14" s="66" t="str">
        <f>IF(B14=0," ",VLOOKUP($B14,[1]Спортсмены!$B$1:$H$65536,7,FALSE))</f>
        <v>Плотников П.Н.</v>
      </c>
    </row>
    <row r="15" spans="1:12" x14ac:dyDescent="0.3">
      <c r="A15" s="67">
        <v>5</v>
      </c>
      <c r="B15" s="45">
        <v>127</v>
      </c>
      <c r="C15" s="21" t="str">
        <f>IF(B15=0," ",VLOOKUP(B15,[1]Спортсмены!B$1:H$65536,2,FALSE))</f>
        <v>Захаров Михаил</v>
      </c>
      <c r="D15" s="22" t="str">
        <f>IF(B15=0," ",VLOOKUP($B15,[1]Спортсмены!$B$1:$H$65536,3,FALSE))</f>
        <v>13.09.1997</v>
      </c>
      <c r="E15" s="20" t="str">
        <f>IF(B15=0," ",IF(VLOOKUP($B15,[1]Спортсмены!$B$1:$H$65536,4,FALSE)=0," ",VLOOKUP($B15,[1]Спортсмены!$B$1:$H$65536,4,FALSE)))</f>
        <v>КМС</v>
      </c>
      <c r="F15" s="21" t="str">
        <f>IF(B15=0," ",VLOOKUP($B15,[1]Спортсмены!$B$1:$H$65536,5,FALSE))</f>
        <v>Республика Чувашии</v>
      </c>
      <c r="G15" s="21" t="str">
        <f>IF(B15=0," ",VLOOKUP($B15,[1]Спортсмены!$B$1:$H$65536,6,FALSE))</f>
        <v>Чебоксары, ЧГПУ им. И.Я. Яковлева</v>
      </c>
      <c r="H15" s="23"/>
      <c r="I15" s="64">
        <v>1.5713888888888888E-2</v>
      </c>
      <c r="J15" s="45" t="str">
        <f>IF(I15=0," ",IF(I15&lt;=[1]Разряды!$D$28,[1]Разряды!$D$3,IF(I15&lt;=[1]Разряды!$E$28,[1]Разряды!$E$3,IF(I15&lt;=[1]Разряды!$F$28,[1]Разряды!$F$3,IF(I15&lt;=[1]Разряды!$G$28,[1]Разряды!$G$3,IF(I15&lt;=[1]Разряды!$H$28,[1]Разряды!$H$3,IF(I15&lt;=[1]Разряды!$I$28,[1]Разряды!$I$3,IF(I15&lt;=[1]Разряды!$J$28,[1]Разряды!$J$3,"б/р"))))))))</f>
        <v>1р</v>
      </c>
      <c r="K15" s="45">
        <v>11</v>
      </c>
      <c r="L15" s="66" t="str">
        <f>IF(B15=0," ",VLOOKUP($B15,[1]Спортсмены!$B$1:$H$65536,7,FALSE))</f>
        <v>Лисканюк Д.И.</v>
      </c>
    </row>
    <row r="16" spans="1:12" ht="15.75" thickBot="1" x14ac:dyDescent="0.3">
      <c r="A16" s="28"/>
      <c r="B16" s="28"/>
      <c r="C16" s="29" t="str">
        <f>IF(B16=0," ",VLOOKUP(B16,[1]Спортсмены!B$1:H$65536,2,FALSE))</f>
        <v xml:space="preserve"> </v>
      </c>
      <c r="D16" s="31" t="str">
        <f>IF(B16=0," ",VLOOKUP($B16,[1]Спортсмены!$B$1:$H$65536,3,FALSE))</f>
        <v xml:space="preserve"> </v>
      </c>
      <c r="E16" s="31" t="str">
        <f>IF(B16=0," ",IF(VLOOKUP($B16,[1]Спортсмены!$B$1:$H$65536,4,FALSE)=0," ",VLOOKUP($B16,[1]Спортсмены!$B$1:$H$65536,4,FALSE)))</f>
        <v xml:space="preserve"> </v>
      </c>
      <c r="F16" s="29" t="str">
        <f>IF(B16=0," ",VLOOKUP($B16,[1]Спортсмены!$B$1:$H$65536,5,FALSE))</f>
        <v xml:space="preserve"> </v>
      </c>
      <c r="G16" s="29" t="str">
        <f>IF(B16=0," ",VLOOKUP($B16,[1]Спортсмены!$B$1:$H$65536,6,FALSE))</f>
        <v xml:space="preserve"> </v>
      </c>
      <c r="H16" s="33"/>
      <c r="I16" s="69"/>
      <c r="J16" s="63" t="str">
        <f>IF(I16=0," ",IF(I16&lt;=[1]Разряды!$D$28,[1]Разряды!$D$3,IF(I16&lt;=[1]Разряды!$E$28,[1]Разряды!$E$3,IF(I16&lt;=[1]Разряды!$F$28,[1]Разряды!$F$3,IF(I16&lt;=[1]Разряды!$G$28,[1]Разряды!$G$3,IF(I16&lt;=[1]Разряды!$H$28,[1]Разряды!$H$3,IF(I16&lt;=[1]Разряды!$I$28,[1]Разряды!$I$3,IF(I16&lt;=[1]Разряды!$J$28,[1]Разряды!$J$3,"б/р"))))))))</f>
        <v xml:space="preserve"> </v>
      </c>
      <c r="K16" s="63"/>
      <c r="L16" s="29" t="str">
        <f>IF(B16=0," ",VLOOKUP($B16,[1]Спортсмены!$B$1:$H$65536,7,FALSE))</f>
        <v xml:space="preserve"> </v>
      </c>
    </row>
    <row r="17" spans="1:12" ht="15.75" thickTop="1" x14ac:dyDescent="0.25">
      <c r="A17" s="120"/>
      <c r="B17" s="120"/>
      <c r="C17" s="56"/>
      <c r="D17" s="183"/>
      <c r="E17" s="183"/>
      <c r="F17" s="56"/>
      <c r="G17" s="56"/>
      <c r="H17" s="44"/>
      <c r="I17" s="194"/>
      <c r="J17" s="43"/>
      <c r="K17" s="43"/>
      <c r="L17" s="56"/>
    </row>
    <row r="18" spans="1:12" ht="15" x14ac:dyDescent="0.25">
      <c r="A18" s="120"/>
      <c r="B18" s="120"/>
      <c r="C18" s="56"/>
      <c r="D18" s="183"/>
      <c r="E18" s="183"/>
      <c r="F18" s="56"/>
      <c r="G18" s="56"/>
      <c r="H18" s="44"/>
      <c r="I18" s="194"/>
      <c r="J18" s="43"/>
      <c r="K18" s="43"/>
      <c r="L18" s="56"/>
    </row>
    <row r="19" spans="1:12" ht="15" x14ac:dyDescent="0.25">
      <c r="A19" s="120"/>
      <c r="B19" s="120"/>
      <c r="C19" s="56"/>
      <c r="D19" s="183"/>
      <c r="E19" s="183"/>
      <c r="F19" s="56"/>
      <c r="G19" s="56"/>
      <c r="H19" s="44"/>
      <c r="I19" s="194"/>
      <c r="J19" s="43"/>
      <c r="K19" s="43"/>
      <c r="L19" s="56"/>
    </row>
    <row r="20" spans="1:12" ht="15" x14ac:dyDescent="0.25">
      <c r="A20" s="120"/>
      <c r="B20" s="120"/>
      <c r="C20" s="56"/>
      <c r="D20" s="183"/>
      <c r="E20" s="183"/>
      <c r="F20" s="56"/>
      <c r="G20" s="56"/>
      <c r="H20" s="44"/>
      <c r="I20" s="194"/>
      <c r="J20" s="43"/>
      <c r="K20" s="43"/>
      <c r="L20" s="56"/>
    </row>
    <row r="21" spans="1:12" ht="15.6" x14ac:dyDescent="0.3">
      <c r="B21" s="56" t="s">
        <v>93</v>
      </c>
      <c r="D21" s="188"/>
      <c r="E21" s="188"/>
      <c r="G21" s="56" t="s">
        <v>94</v>
      </c>
    </row>
    <row r="22" spans="1:12" ht="15.75" x14ac:dyDescent="0.25">
      <c r="D22" s="188"/>
      <c r="E22" s="188"/>
      <c r="G22" s="189"/>
    </row>
    <row r="23" spans="1:12" ht="15.75" x14ac:dyDescent="0.25">
      <c r="D23" s="188"/>
      <c r="E23" s="188"/>
      <c r="G23" s="189"/>
    </row>
    <row r="24" spans="1:12" ht="15.6" x14ac:dyDescent="0.3">
      <c r="B24" s="56" t="s">
        <v>95</v>
      </c>
      <c r="D24" s="188"/>
      <c r="E24" s="188"/>
      <c r="G24" s="56" t="s">
        <v>96</v>
      </c>
    </row>
    <row r="25" spans="1:12" ht="15" x14ac:dyDescent="0.25">
      <c r="A25" s="120"/>
      <c r="B25" s="120"/>
      <c r="C25" s="56"/>
      <c r="D25" s="183"/>
      <c r="E25" s="183"/>
      <c r="F25" s="56"/>
      <c r="G25" s="56"/>
      <c r="H25" s="44"/>
      <c r="I25" s="194"/>
      <c r="J25" s="43"/>
      <c r="K25" s="43"/>
      <c r="L25" s="56"/>
    </row>
    <row r="26" spans="1:12" ht="15" x14ac:dyDescent="0.25">
      <c r="A26" s="120"/>
      <c r="B26" s="120"/>
      <c r="C26" s="56"/>
      <c r="D26" s="183"/>
      <c r="E26" s="183"/>
      <c r="F26" s="56"/>
      <c r="G26" s="56"/>
      <c r="H26" s="44"/>
      <c r="I26" s="194"/>
      <c r="J26" s="43"/>
      <c r="K26" s="43"/>
      <c r="L26" s="56"/>
    </row>
    <row r="27" spans="1:12" ht="15" x14ac:dyDescent="0.25">
      <c r="A27" s="120"/>
      <c r="B27" s="120"/>
      <c r="C27" s="56"/>
      <c r="D27" s="183"/>
      <c r="E27" s="183"/>
      <c r="F27" s="56"/>
      <c r="G27" s="56"/>
      <c r="H27" s="44"/>
      <c r="I27" s="194"/>
      <c r="J27" s="43"/>
      <c r="K27" s="43"/>
      <c r="L27" s="56"/>
    </row>
    <row r="28" spans="1:12" ht="15" x14ac:dyDescent="0.25">
      <c r="A28" s="148"/>
      <c r="B28" s="34"/>
      <c r="C28" s="35"/>
      <c r="D28" s="37"/>
      <c r="E28" s="37"/>
      <c r="F28" s="35"/>
      <c r="G28" s="35"/>
      <c r="H28" s="38"/>
      <c r="I28" s="71"/>
      <c r="J28" s="52"/>
      <c r="K28" s="52"/>
      <c r="L28" s="35"/>
    </row>
    <row r="29" spans="1:12" ht="15" x14ac:dyDescent="0.25">
      <c r="A29" s="148"/>
      <c r="B29" s="34"/>
      <c r="C29" s="35"/>
      <c r="D29" s="37"/>
      <c r="E29" s="37"/>
      <c r="F29" s="35"/>
      <c r="G29" s="35"/>
      <c r="H29" s="38"/>
      <c r="I29" s="71"/>
      <c r="J29" s="52"/>
      <c r="K29" s="52"/>
      <c r="L29" s="35"/>
    </row>
    <row r="30" spans="1:12" ht="15" x14ac:dyDescent="0.25">
      <c r="A30" s="148"/>
      <c r="B30" s="34"/>
      <c r="C30" s="35"/>
      <c r="D30" s="37"/>
      <c r="E30" s="37"/>
      <c r="F30" s="35"/>
      <c r="G30" s="35"/>
      <c r="H30" s="38"/>
      <c r="I30" s="71"/>
      <c r="J30" s="52"/>
      <c r="K30" s="52"/>
      <c r="L30" s="35"/>
    </row>
    <row r="31" spans="1:12" ht="15" x14ac:dyDescent="0.25">
      <c r="A31" s="148"/>
      <c r="B31" s="34"/>
      <c r="C31" s="35"/>
      <c r="D31" s="37"/>
      <c r="E31" s="37"/>
      <c r="F31" s="35"/>
      <c r="G31" s="35"/>
      <c r="H31" s="38"/>
      <c r="I31" s="71"/>
      <c r="J31" s="52"/>
      <c r="K31" s="52"/>
      <c r="L31" s="35"/>
    </row>
    <row r="32" spans="1:12" ht="15" x14ac:dyDescent="0.25">
      <c r="A32" s="148"/>
      <c r="B32" s="34"/>
      <c r="C32" s="35"/>
      <c r="D32" s="37"/>
      <c r="E32" s="37"/>
      <c r="F32" s="35"/>
      <c r="G32" s="35"/>
      <c r="H32" s="38"/>
      <c r="I32" s="71"/>
      <c r="J32" s="52"/>
      <c r="K32" s="52"/>
      <c r="L32" s="35"/>
    </row>
    <row r="33" spans="1:12" ht="15" x14ac:dyDescent="0.25">
      <c r="A33" s="148"/>
      <c r="B33" s="34"/>
      <c r="C33" s="35"/>
      <c r="D33" s="37"/>
      <c r="E33" s="37"/>
      <c r="F33" s="35"/>
      <c r="G33" s="35"/>
      <c r="H33" s="38"/>
      <c r="I33" s="71"/>
      <c r="J33" s="52"/>
      <c r="K33" s="52"/>
      <c r="L33" s="35"/>
    </row>
    <row r="34" spans="1:12" ht="15" x14ac:dyDescent="0.25">
      <c r="A34" s="148"/>
      <c r="B34" s="34"/>
      <c r="C34" s="35"/>
      <c r="D34" s="37"/>
      <c r="E34" s="37"/>
      <c r="F34" s="35"/>
      <c r="G34" s="35"/>
      <c r="H34" s="38"/>
      <c r="I34" s="71"/>
      <c r="J34" s="52"/>
      <c r="K34" s="52"/>
      <c r="L34" s="35"/>
    </row>
    <row r="35" spans="1:12" ht="15" x14ac:dyDescent="0.25">
      <c r="A35" s="148"/>
      <c r="B35" s="34"/>
      <c r="C35" s="35"/>
      <c r="D35" s="37"/>
      <c r="E35" s="37"/>
      <c r="F35" s="35"/>
      <c r="G35" s="35"/>
      <c r="H35" s="38"/>
      <c r="I35" s="71"/>
      <c r="J35" s="52"/>
      <c r="K35" s="52"/>
      <c r="L35" s="35"/>
    </row>
    <row r="36" spans="1:12" ht="15" x14ac:dyDescent="0.25">
      <c r="A36" s="148"/>
      <c r="B36" s="34"/>
      <c r="C36" s="35"/>
      <c r="D36" s="37"/>
      <c r="E36" s="37"/>
      <c r="F36" s="35"/>
      <c r="G36" s="35"/>
      <c r="H36" s="38"/>
      <c r="I36" s="71"/>
      <c r="J36" s="52"/>
      <c r="K36" s="52"/>
      <c r="L36" s="35"/>
    </row>
    <row r="37" spans="1:12" x14ac:dyDescent="0.3">
      <c r="A37" s="148"/>
      <c r="B37" s="34"/>
      <c r="C37" s="35"/>
      <c r="D37" s="37"/>
      <c r="E37" s="37"/>
      <c r="F37" s="35"/>
      <c r="G37" s="35"/>
      <c r="H37" s="38"/>
      <c r="I37" s="71"/>
      <c r="J37" s="52"/>
      <c r="K37" s="52"/>
      <c r="L37" s="35"/>
    </row>
    <row r="38" spans="1:12" x14ac:dyDescent="0.3">
      <c r="A38" s="148"/>
      <c r="B38" s="34"/>
      <c r="C38" s="35"/>
      <c r="D38" s="37"/>
      <c r="E38" s="37"/>
      <c r="F38" s="35"/>
      <c r="G38" s="35"/>
      <c r="H38" s="38"/>
      <c r="I38" s="71"/>
      <c r="J38" s="52"/>
      <c r="K38" s="52"/>
      <c r="L38" s="35"/>
    </row>
    <row r="39" spans="1:12" x14ac:dyDescent="0.3">
      <c r="A39" s="148"/>
      <c r="B39" s="34"/>
      <c r="C39" s="35"/>
      <c r="D39" s="37"/>
      <c r="E39" s="37"/>
      <c r="F39" s="35"/>
      <c r="G39" s="35"/>
      <c r="H39" s="38"/>
      <c r="I39" s="71"/>
      <c r="J39" s="52"/>
      <c r="K39" s="52"/>
      <c r="L39" s="35"/>
    </row>
  </sheetData>
  <mergeCells count="17">
    <mergeCell ref="K4:L4"/>
    <mergeCell ref="A1:L1"/>
    <mergeCell ref="A2:L2"/>
    <mergeCell ref="F5:G5"/>
    <mergeCell ref="H6:L6"/>
    <mergeCell ref="A9:A10"/>
    <mergeCell ref="B9:B10"/>
    <mergeCell ref="C9:C10"/>
    <mergeCell ref="D9:D10"/>
    <mergeCell ref="E9:E10"/>
    <mergeCell ref="L9:L10"/>
    <mergeCell ref="H10:I10"/>
    <mergeCell ref="F9:F10"/>
    <mergeCell ref="G9:G10"/>
    <mergeCell ref="H9:I9"/>
    <mergeCell ref="J9:J10"/>
    <mergeCell ref="K9:K10"/>
  </mergeCells>
  <conditionalFormatting sqref="I11">
    <cfRule type="cellIs" dxfId="0" priority="1" operator="equal">
      <formula>0</formula>
    </cfRule>
  </conditionalFormatting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4"/>
  <sheetViews>
    <sheetView workbookViewId="0">
      <selection sqref="A1:R37"/>
    </sheetView>
  </sheetViews>
  <sheetFormatPr defaultRowHeight="14.4" x14ac:dyDescent="0.3"/>
  <cols>
    <col min="1" max="1" width="4.44140625" style="43" customWidth="1"/>
    <col min="2" max="2" width="5.5546875" bestFit="1" customWidth="1"/>
    <col min="3" max="3" width="21" style="43" customWidth="1"/>
    <col min="4" max="4" width="10.109375" style="43" customWidth="1"/>
    <col min="5" max="5" width="6.44140625" customWidth="1"/>
    <col min="6" max="6" width="22.6640625" customWidth="1"/>
    <col min="7" max="7" width="25.44140625" style="58" customWidth="1"/>
    <col min="8" max="8" width="5.5546875" customWidth="1"/>
    <col min="9" max="9" width="6.33203125" customWidth="1"/>
    <col min="10" max="10" width="6.44140625" customWidth="1"/>
    <col min="11" max="11" width="2.88671875" customWidth="1"/>
    <col min="12" max="12" width="4.88671875" customWidth="1"/>
    <col min="13" max="13" width="5.6640625" customWidth="1"/>
    <col min="14" max="14" width="6" customWidth="1"/>
    <col min="15" max="15" width="6.109375" customWidth="1"/>
    <col min="16" max="16" width="5.5546875" customWidth="1"/>
    <col min="17" max="17" width="5.6640625" customWidth="1"/>
    <col min="18" max="18" width="21.88671875" customWidth="1"/>
  </cols>
  <sheetData>
    <row r="1" spans="1:18" ht="20.399999999999999" x14ac:dyDescent="0.35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258"/>
      <c r="M1" s="258"/>
      <c r="N1" s="258"/>
      <c r="O1" s="258"/>
      <c r="P1" s="258"/>
      <c r="Q1" s="258"/>
      <c r="R1" s="258"/>
    </row>
    <row r="2" spans="1:18" ht="20.399999999999999" x14ac:dyDescent="0.35">
      <c r="A2" s="259" t="s">
        <v>1</v>
      </c>
      <c r="B2" s="259"/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59"/>
      <c r="P2" s="259"/>
      <c r="Q2" s="259"/>
      <c r="R2" s="259"/>
    </row>
    <row r="3" spans="1:18" ht="20.399999999999999" x14ac:dyDescent="0.35">
      <c r="A3" s="172"/>
      <c r="B3" s="172"/>
      <c r="C3" s="172"/>
      <c r="D3" s="172"/>
      <c r="E3" s="172"/>
      <c r="F3" s="172"/>
      <c r="G3" s="172"/>
      <c r="N3" s="172"/>
      <c r="O3" s="172"/>
      <c r="P3" s="172"/>
      <c r="Q3" s="172"/>
      <c r="R3" s="1" t="s">
        <v>79</v>
      </c>
    </row>
    <row r="4" spans="1:18" ht="17.399999999999999" x14ac:dyDescent="0.3">
      <c r="A4" s="173"/>
      <c r="B4" s="2"/>
      <c r="C4" s="2"/>
      <c r="D4" s="3"/>
      <c r="F4" s="174"/>
      <c r="G4" s="174"/>
      <c r="N4" s="174"/>
      <c r="O4" s="174"/>
      <c r="P4" s="174"/>
      <c r="Q4" s="260" t="s">
        <v>80</v>
      </c>
      <c r="R4" s="260"/>
    </row>
    <row r="5" spans="1:18" ht="15.6" x14ac:dyDescent="0.3">
      <c r="A5" s="173"/>
      <c r="B5" s="2"/>
      <c r="C5" s="2"/>
      <c r="D5" s="3"/>
      <c r="F5" s="261"/>
      <c r="G5" s="261"/>
      <c r="N5" s="4"/>
      <c r="O5" s="4"/>
      <c r="R5" s="5" t="s">
        <v>81</v>
      </c>
    </row>
    <row r="6" spans="1:18" ht="20.399999999999999" x14ac:dyDescent="0.35">
      <c r="A6" s="175"/>
      <c r="C6"/>
      <c r="D6" s="77" t="s">
        <v>107</v>
      </c>
      <c r="E6" s="54">
        <v>0.5</v>
      </c>
      <c r="F6" s="59" t="s">
        <v>4</v>
      </c>
      <c r="G6" s="175"/>
      <c r="H6" s="259" t="s">
        <v>3</v>
      </c>
      <c r="I6" s="259"/>
      <c r="J6" s="259"/>
      <c r="K6" s="259"/>
      <c r="L6" s="259"/>
      <c r="M6" s="259"/>
      <c r="N6" s="259"/>
      <c r="O6" s="259"/>
      <c r="P6" s="259"/>
      <c r="Q6" s="259"/>
      <c r="R6" s="259"/>
    </row>
    <row r="7" spans="1:18" ht="18.75" x14ac:dyDescent="0.3">
      <c r="A7" s="173"/>
      <c r="B7" s="176"/>
      <c r="C7" s="2"/>
      <c r="D7" s="6"/>
      <c r="E7" s="7"/>
      <c r="F7" s="8"/>
      <c r="G7" s="173"/>
      <c r="H7" s="177"/>
      <c r="I7" s="177"/>
      <c r="J7" s="9"/>
    </row>
    <row r="8" spans="1:18" ht="15.6" x14ac:dyDescent="0.3">
      <c r="A8" s="173"/>
      <c r="B8" s="178"/>
      <c r="C8" s="179" t="s">
        <v>5</v>
      </c>
      <c r="D8" s="180" t="s">
        <v>31</v>
      </c>
      <c r="E8" s="181"/>
      <c r="F8" s="173"/>
      <c r="G8" s="173"/>
      <c r="H8" s="10"/>
      <c r="I8" s="10"/>
      <c r="J8" s="9"/>
    </row>
    <row r="9" spans="1:18" ht="15" customHeight="1" x14ac:dyDescent="0.3">
      <c r="A9" s="264" t="s">
        <v>6</v>
      </c>
      <c r="B9" s="262" t="s">
        <v>7</v>
      </c>
      <c r="C9" s="256" t="s">
        <v>32</v>
      </c>
      <c r="D9" s="262" t="s">
        <v>9</v>
      </c>
      <c r="E9" s="264" t="s">
        <v>33</v>
      </c>
      <c r="F9" s="264" t="s">
        <v>11</v>
      </c>
      <c r="G9" s="264" t="s">
        <v>34</v>
      </c>
      <c r="H9" s="272" t="s">
        <v>35</v>
      </c>
      <c r="I9" s="273"/>
      <c r="J9" s="273"/>
      <c r="K9" s="273"/>
      <c r="L9" s="273"/>
      <c r="M9" s="273"/>
      <c r="N9" s="274"/>
      <c r="O9" s="264" t="s">
        <v>13</v>
      </c>
      <c r="P9" s="262" t="s">
        <v>14</v>
      </c>
      <c r="Q9" s="276" t="s">
        <v>15</v>
      </c>
      <c r="R9" s="279" t="s">
        <v>16</v>
      </c>
    </row>
    <row r="10" spans="1:18" x14ac:dyDescent="0.3">
      <c r="A10" s="269"/>
      <c r="B10" s="271"/>
      <c r="C10" s="275"/>
      <c r="D10" s="271"/>
      <c r="E10" s="271"/>
      <c r="F10" s="271"/>
      <c r="G10" s="271"/>
      <c r="H10" s="282">
        <v>1</v>
      </c>
      <c r="I10" s="256">
        <v>2</v>
      </c>
      <c r="J10" s="256">
        <v>3</v>
      </c>
      <c r="K10" s="113"/>
      <c r="L10" s="256">
        <v>4</v>
      </c>
      <c r="M10" s="256">
        <v>5</v>
      </c>
      <c r="N10" s="256">
        <v>6</v>
      </c>
      <c r="O10" s="269"/>
      <c r="P10" s="271"/>
      <c r="Q10" s="277"/>
      <c r="R10" s="280"/>
    </row>
    <row r="11" spans="1:18" x14ac:dyDescent="0.3">
      <c r="A11" s="270"/>
      <c r="B11" s="263"/>
      <c r="C11" s="257"/>
      <c r="D11" s="263"/>
      <c r="E11" s="263"/>
      <c r="F11" s="263"/>
      <c r="G11" s="263"/>
      <c r="H11" s="283"/>
      <c r="I11" s="257"/>
      <c r="J11" s="257"/>
      <c r="K11" s="114"/>
      <c r="L11" s="257"/>
      <c r="M11" s="257"/>
      <c r="N11" s="257"/>
      <c r="O11" s="270"/>
      <c r="P11" s="263"/>
      <c r="Q11" s="278"/>
      <c r="R11" s="281"/>
    </row>
    <row r="12" spans="1:18" ht="15" x14ac:dyDescent="0.25">
      <c r="A12" s="80">
        <v>1</v>
      </c>
      <c r="B12" s="82">
        <v>172</v>
      </c>
      <c r="C12" s="21" t="str">
        <f>IF(B12=0," ",VLOOKUP(B12,[1]Спортсмены!B$1:H$65536,2,FALSE))</f>
        <v>Кисельков Федор</v>
      </c>
      <c r="D12" s="78" t="str">
        <f>IF(B12=0," ",VLOOKUP($B12,[1]Спортсмены!$B$1:$H$65536,3,FALSE))</f>
        <v>03.06.1995</v>
      </c>
      <c r="E12" s="20" t="str">
        <f>IF(B12=0," ",IF(VLOOKUP($B12,[1]Спортсмены!$B$1:$H$65536,4,FALSE)=0," ",VLOOKUP($B12,[1]Спортсмены!$B$1:$H$65536,4,FALSE)))</f>
        <v>МСМК</v>
      </c>
      <c r="F12" s="21" t="str">
        <f>IF(B12=0," ",VLOOKUP($B12,[1]Спортсмены!$B$1:$H$65536,5,FALSE))</f>
        <v>Приморский край</v>
      </c>
      <c r="G12" s="21" t="str">
        <f>IF(B12=0," ",VLOOKUP($B12,[1]Спортсмены!$B$1:$H$65536,6,FALSE))</f>
        <v xml:space="preserve">Владивосток, ДВФУ </v>
      </c>
      <c r="H12" s="79">
        <v>7.03</v>
      </c>
      <c r="I12" s="79">
        <v>7.28</v>
      </c>
      <c r="J12" s="79">
        <v>7.15</v>
      </c>
      <c r="K12" s="204">
        <v>7</v>
      </c>
      <c r="L12" s="79">
        <v>7.54</v>
      </c>
      <c r="M12" s="79" t="s">
        <v>37</v>
      </c>
      <c r="N12" s="79" t="s">
        <v>37</v>
      </c>
      <c r="O12" s="96">
        <f t="shared" ref="O12:O24" si="0">MAX(H12:J12,L12:N12)</f>
        <v>7.54</v>
      </c>
      <c r="P12" s="20" t="str">
        <f>IF(O12=0," ",IF(O12&gt;=[1]Разряды!$C$16,[1]Разряды!$C$3,IF(O12&gt;=[1]Разряды!$D$16,[1]Разряды!$D$3,IF(O12&gt;=[1]Разряды!$E$16,[1]Разряды!$E$3,IF(O12&gt;=[1]Разряды!$F$16,[1]Разряды!$F$3,IF(O12&gt;=[1]Разряды!$G$16,[1]Разряды!$G$3,IF(O12&gt;=[1]Разряды!$H$16,[1]Разряды!$H$3,"б/р")))))))</f>
        <v>кмс</v>
      </c>
      <c r="Q12" s="20" t="s">
        <v>101</v>
      </c>
      <c r="R12" s="159" t="str">
        <f>IF(B12=0," ",VLOOKUP($B12,[1]Спортсмены!$B$1:$H$65536,7,FALSE))</f>
        <v>Кузина Т.Н., Загиной Ю.А.</v>
      </c>
    </row>
    <row r="13" spans="1:18" x14ac:dyDescent="0.3">
      <c r="A13" s="12">
        <v>2</v>
      </c>
      <c r="B13" s="82">
        <v>318</v>
      </c>
      <c r="C13" s="21" t="str">
        <f>IF(B13=0," ",VLOOKUP(B13,[1]Спортсмены!B$1:H$65536,2,FALSE))</f>
        <v>Губин Евгений</v>
      </c>
      <c r="D13" s="78" t="str">
        <f>IF(B13=0," ",VLOOKUP($B13,[1]Спортсмены!$B$1:$H$65536,3,FALSE))</f>
        <v>02.07.1997</v>
      </c>
      <c r="E13" s="20" t="str">
        <f>IF(B13=0," ",IF(VLOOKUP($B13,[1]Спортсмены!$B$1:$H$65536,4,FALSE)=0," ",VLOOKUP($B13,[1]Спортсмены!$B$1:$H$65536,4,FALSE)))</f>
        <v>КМС</v>
      </c>
      <c r="F13" s="21" t="str">
        <f>IF(B13=0," ",VLOOKUP($B13,[1]Спортсмены!$B$1:$H$65536,5,FALSE))</f>
        <v>Челябинская область</v>
      </c>
      <c r="G13" s="21" t="str">
        <f>IF(B13=0," ",VLOOKUP($B13,[1]Спортсмены!$B$1:$H$65536,6,FALSE))</f>
        <v>Челябинск, УралГУФК</v>
      </c>
      <c r="H13" s="79" t="s">
        <v>36</v>
      </c>
      <c r="I13" s="79">
        <v>6.87</v>
      </c>
      <c r="J13" s="79">
        <v>7.37</v>
      </c>
      <c r="K13" s="204">
        <v>8</v>
      </c>
      <c r="L13" s="79" t="s">
        <v>37</v>
      </c>
      <c r="M13" s="79" t="s">
        <v>36</v>
      </c>
      <c r="N13" s="79">
        <v>7.4</v>
      </c>
      <c r="O13" s="96">
        <f t="shared" si="0"/>
        <v>7.4</v>
      </c>
      <c r="P13" s="20" t="str">
        <f>IF(O13=0," ",IF(O13&gt;=[1]Разряды!$C$16,[1]Разряды!$C$3,IF(O13&gt;=[1]Разряды!$D$16,[1]Разряды!$D$3,IF(O13&gt;=[1]Разряды!$E$16,[1]Разряды!$E$3,IF(O13&gt;=[1]Разряды!$F$16,[1]Разряды!$F$3,IF(O13&gt;=[1]Разряды!$G$16,[1]Разряды!$G$3,IF(O13&gt;=[1]Разряды!$H$16,[1]Разряды!$H$3,"б/р")))))))</f>
        <v>кмс</v>
      </c>
      <c r="Q13" s="20" t="s">
        <v>86</v>
      </c>
      <c r="R13" s="21" t="str">
        <f>IF(B13=0," ",VLOOKUP($B13,[1]Спортсмены!$B$1:$H$65536,7,FALSE))</f>
        <v>Шемигон О.С, Пугач С.В.</v>
      </c>
    </row>
    <row r="14" spans="1:18" x14ac:dyDescent="0.3">
      <c r="A14" s="12">
        <v>3</v>
      </c>
      <c r="B14" s="82">
        <v>92</v>
      </c>
      <c r="C14" s="21" t="str">
        <f>IF(B14=0," ",VLOOKUP(B14,[1]Спортсмены!B$1:H$65536,2,FALSE))</f>
        <v>Соловьев Иван</v>
      </c>
      <c r="D14" s="78" t="str">
        <f>IF(B14=0," ",VLOOKUP($B14,[1]Спортсмены!$B$1:$H$65536,3,FALSE))</f>
        <v>04.05.1997</v>
      </c>
      <c r="E14" s="20" t="str">
        <f>IF(B14=0," ",IF(VLOOKUP($B14,[1]Спортсмены!$B$1:$H$65536,4,FALSE)=0," ",VLOOKUP($B14,[1]Спортсмены!$B$1:$H$65536,4,FALSE)))</f>
        <v>КМС</v>
      </c>
      <c r="F14" s="21" t="str">
        <f>IF(B14=0," ",VLOOKUP($B14,[1]Спортсмены!$B$1:$H$65536,5,FALSE))</f>
        <v>Челябинская область</v>
      </c>
      <c r="G14" s="21" t="str">
        <f>IF(B14=0," ",VLOOKUP($B14,[1]Спортсмены!$B$1:$H$65536,6,FALSE))</f>
        <v>Челябинск, УралГУФК</v>
      </c>
      <c r="H14" s="79">
        <v>6.42</v>
      </c>
      <c r="I14" s="79">
        <v>7</v>
      </c>
      <c r="J14" s="79">
        <v>7.11</v>
      </c>
      <c r="K14" s="204">
        <v>4</v>
      </c>
      <c r="L14" s="79">
        <v>7.29</v>
      </c>
      <c r="M14" s="79">
        <v>7.14</v>
      </c>
      <c r="N14" s="79" t="s">
        <v>36</v>
      </c>
      <c r="O14" s="96">
        <f t="shared" si="0"/>
        <v>7.29</v>
      </c>
      <c r="P14" s="20" t="str">
        <f>IF(O14=0," ",IF(O14&gt;=[1]Разряды!$C$16,[1]Разряды!$C$3,IF(O14&gt;=[1]Разряды!$D$16,[1]Разряды!$D$3,IF(O14&gt;=[1]Разряды!$E$16,[1]Разряды!$E$3,IF(O14&gt;=[1]Разряды!$F$16,[1]Разряды!$F$3,IF(O14&gt;=[1]Разряды!$G$16,[1]Разряды!$G$3,IF(O14&gt;=[1]Разряды!$H$16,[1]Разряды!$H$3,"б/р")))))))</f>
        <v>кмс</v>
      </c>
      <c r="Q14" s="20" t="s">
        <v>87</v>
      </c>
      <c r="R14" s="21" t="str">
        <f>IF(B14=0," ",VLOOKUP($B14,[1]Спортсмены!$B$1:$H$65536,7,FALSE))</f>
        <v>Береглазов В.Н.</v>
      </c>
    </row>
    <row r="15" spans="1:18" x14ac:dyDescent="0.3">
      <c r="A15" s="81">
        <v>4</v>
      </c>
      <c r="B15" s="82">
        <v>333</v>
      </c>
      <c r="C15" s="21" t="str">
        <f>IF(B15=0," ",VLOOKUP(B15,[1]Спортсмены!B$1:H$65536,2,FALSE))</f>
        <v>Черноталов Александр</v>
      </c>
      <c r="D15" s="78" t="str">
        <f>IF(B15=0," ",VLOOKUP($B15,[1]Спортсмены!$B$1:$H$65536,3,FALSE))</f>
        <v>31.05.1997</v>
      </c>
      <c r="E15" s="20" t="str">
        <f>IF(B15=0," ",IF(VLOOKUP($B15,[1]Спортсмены!$B$1:$H$65536,4,FALSE)=0," ",VLOOKUP($B15,[1]Спортсмены!$B$1:$H$65536,4,FALSE)))</f>
        <v>КМС</v>
      </c>
      <c r="F15" s="21" t="str">
        <f>IF(B15=0," ",VLOOKUP($B15,[1]Спортсмены!$B$1:$H$65536,5,FALSE))</f>
        <v>Калининградская область</v>
      </c>
      <c r="G15" s="21" t="str">
        <f>IF(B15=0," ",VLOOKUP($B15,[1]Спортсмены!$B$1:$H$65536,6,FALSE))</f>
        <v>Калининград, БФУ им. И. Канта</v>
      </c>
      <c r="H15" s="79">
        <v>6.89</v>
      </c>
      <c r="I15" s="79" t="s">
        <v>36</v>
      </c>
      <c r="J15" s="79">
        <v>7.03</v>
      </c>
      <c r="K15" s="204">
        <v>3</v>
      </c>
      <c r="L15" s="79">
        <v>7.22</v>
      </c>
      <c r="M15" s="79">
        <v>6.78</v>
      </c>
      <c r="N15" s="79">
        <v>6.9</v>
      </c>
      <c r="O15" s="96">
        <f t="shared" si="0"/>
        <v>7.22</v>
      </c>
      <c r="P15" s="20" t="str">
        <f>IF(O15=0," ",IF(O15&gt;=[1]Разряды!$C$16,[1]Разряды!$C$3,IF(O15&gt;=[1]Разряды!$D$16,[1]Разряды!$D$3,IF(O15&gt;=[1]Разряды!$E$16,[1]Разряды!$E$3,IF(O15&gt;=[1]Разряды!$F$16,[1]Разряды!$F$3,IF(O15&gt;=[1]Разряды!$G$16,[1]Разряды!$G$3,IF(O15&gt;=[1]Разряды!$H$16,[1]Разряды!$H$3,"б/р")))))))</f>
        <v>кмс</v>
      </c>
      <c r="Q15" s="20" t="s">
        <v>88</v>
      </c>
      <c r="R15" s="21" t="str">
        <f>IF(B15=0," ",VLOOKUP($B15,[1]Спортсмены!$B$1:$H$65536,7,FALSE))</f>
        <v>Балашов С.Г.</v>
      </c>
    </row>
    <row r="16" spans="1:18" x14ac:dyDescent="0.3">
      <c r="A16" s="20">
        <v>5</v>
      </c>
      <c r="B16" s="82">
        <v>82</v>
      </c>
      <c r="C16" s="21" t="str">
        <f>IF(B16=0," ",VLOOKUP(B16,[1]Спортсмены!B$1:H$65536,2,FALSE))</f>
        <v>Новиков Илья</v>
      </c>
      <c r="D16" s="78" t="str">
        <f>IF(B16=0," ",VLOOKUP($B16,[1]Спортсмены!$B$1:$H$65536,3,FALSE))</f>
        <v>08.09.1996</v>
      </c>
      <c r="E16" s="20" t="str">
        <f>IF(B16=0," ",IF(VLOOKUP($B16,[1]Спортсмены!$B$1:$H$65536,4,FALSE)=0," ",VLOOKUP($B16,[1]Спортсмены!$B$1:$H$65536,4,FALSE)))</f>
        <v>КМС</v>
      </c>
      <c r="F16" s="21" t="str">
        <f>IF(B16=0," ",VLOOKUP($B16,[1]Спортсмены!$B$1:$H$65536,5,FALSE))</f>
        <v>Республика Карелия</v>
      </c>
      <c r="G16" s="21" t="str">
        <f>IF(B16=0," ",VLOOKUP($B16,[1]Спортсмены!$B$1:$H$65536,6,FALSE))</f>
        <v xml:space="preserve">Петрозаводск, ПетрГУ </v>
      </c>
      <c r="H16" s="79" t="s">
        <v>36</v>
      </c>
      <c r="I16" s="79" t="s">
        <v>36</v>
      </c>
      <c r="J16" s="79">
        <v>7.19</v>
      </c>
      <c r="K16" s="204">
        <v>6</v>
      </c>
      <c r="L16" s="79">
        <v>7.05</v>
      </c>
      <c r="M16" s="79">
        <v>7.06</v>
      </c>
      <c r="N16" s="79" t="s">
        <v>36</v>
      </c>
      <c r="O16" s="96">
        <f t="shared" si="0"/>
        <v>7.19</v>
      </c>
      <c r="P16" s="20" t="str">
        <f>IF(O16=0," ",IF(O16&gt;=[1]Разряды!$C$16,[1]Разряды!$C$3,IF(O16&gt;=[1]Разряды!$D$16,[1]Разряды!$D$3,IF(O16&gt;=[1]Разряды!$E$16,[1]Разряды!$E$3,IF(O16&gt;=[1]Разряды!$F$16,[1]Разряды!$F$3,IF(O16&gt;=[1]Разряды!$G$16,[1]Разряды!$G$3,IF(O16&gt;=[1]Разряды!$H$16,[1]Разряды!$H$3,"б/р")))))))</f>
        <v>кмс</v>
      </c>
      <c r="Q16" s="20" t="s">
        <v>89</v>
      </c>
      <c r="R16" s="21" t="str">
        <f>IF(B16=0," ",VLOOKUP($B16,[1]Спортсмены!$B$1:$H$65536,7,FALSE))</f>
        <v>Савинов Е.В.</v>
      </c>
    </row>
    <row r="17" spans="1:18" ht="15" x14ac:dyDescent="0.25">
      <c r="A17" s="81">
        <v>6</v>
      </c>
      <c r="B17" s="82">
        <v>208</v>
      </c>
      <c r="C17" s="21" t="str">
        <f>IF(B17=0," ",VLOOKUP(B17,[1]Спортсмены!B$1:H$65536,2,FALSE))</f>
        <v>Чечела Данил</v>
      </c>
      <c r="D17" s="78" t="str">
        <f>IF(B17=0," ",VLOOKUP($B17,[1]Спортсмены!$B$1:$H$65536,3,FALSE))</f>
        <v>30.03.2000</v>
      </c>
      <c r="E17" s="20" t="str">
        <f>IF(B17=0," ",IF(VLOOKUP($B17,[1]Спортсмены!$B$1:$H$65536,4,FALSE)=0," ",VLOOKUP($B17,[1]Спортсмены!$B$1:$H$65536,4,FALSE)))</f>
        <v>КМС</v>
      </c>
      <c r="F17" s="21" t="str">
        <f>IF(B17=0," ",VLOOKUP($B17,[1]Спортсмены!$B$1:$H$65536,5,FALSE))</f>
        <v>Красноярский край</v>
      </c>
      <c r="G17" s="21" t="str">
        <f>IF(B17=0," ",VLOOKUP($B17,[1]Спортсмены!$B$1:$H$65536,6,FALSE))</f>
        <v>Красноярск, СФУ</v>
      </c>
      <c r="H17" s="79">
        <v>7.04</v>
      </c>
      <c r="I17" s="79">
        <v>6.97</v>
      </c>
      <c r="J17" s="79">
        <v>7.12</v>
      </c>
      <c r="K17" s="204">
        <v>5</v>
      </c>
      <c r="L17" s="79">
        <v>6.83</v>
      </c>
      <c r="M17" s="79">
        <v>7.01</v>
      </c>
      <c r="N17" s="79">
        <v>6.94</v>
      </c>
      <c r="O17" s="96">
        <f t="shared" si="0"/>
        <v>7.12</v>
      </c>
      <c r="P17" s="20" t="str">
        <f>IF(O17=0," ",IF(O17&gt;=[1]Разряды!$C$16,[1]Разряды!$C$3,IF(O17&gt;=[1]Разряды!$D$16,[1]Разряды!$D$3,IF(O17&gt;=[1]Разряды!$E$16,[1]Разряды!$E$3,IF(O17&gt;=[1]Разряды!$F$16,[1]Разряды!$F$3,IF(O17&gt;=[1]Разряды!$G$16,[1]Разряды!$G$3,IF(O17&gt;=[1]Разряды!$H$16,[1]Разряды!$H$3,"б/р")))))))</f>
        <v>кмс</v>
      </c>
      <c r="Q17" s="20" t="s">
        <v>90</v>
      </c>
      <c r="R17" s="46" t="str">
        <f>IF(B17=0," ",VLOOKUP($B17,[1]Спортсмены!$B$1:$H$65536,7,FALSE))</f>
        <v>Артемьев П.П., Федоров В.И.</v>
      </c>
    </row>
    <row r="18" spans="1:18" ht="15" x14ac:dyDescent="0.25">
      <c r="A18" s="20">
        <v>7</v>
      </c>
      <c r="B18" s="82">
        <v>315</v>
      </c>
      <c r="C18" s="21" t="str">
        <f>IF(B18=0," ",VLOOKUP(B18,[1]Спортсмены!B$1:H$65536,2,FALSE))</f>
        <v>Волгин Михаил</v>
      </c>
      <c r="D18" s="78" t="str">
        <f>IF(B18=0," ",VLOOKUP($B18,[1]Спортсмены!$B$1:$H$65536,3,FALSE))</f>
        <v>07.05.2001</v>
      </c>
      <c r="E18" s="20" t="str">
        <f>IF(B18=0," ",IF(VLOOKUP($B18,[1]Спортсмены!$B$1:$H$65536,4,FALSE)=0," ",VLOOKUP($B18,[1]Спортсмены!$B$1:$H$65536,4,FALSE)))</f>
        <v>КМС</v>
      </c>
      <c r="F18" s="21" t="str">
        <f>IF(B18=0," ",VLOOKUP($B18,[1]Спортсмены!$B$1:$H$65536,5,FALSE))</f>
        <v>Москва</v>
      </c>
      <c r="G18" s="21" t="str">
        <f>IF(B18=0," ",VLOOKUP($B18,[1]Спортсмены!$B$1:$H$65536,6,FALSE))</f>
        <v>Москва, МГУ им. М.В. Ломоносова</v>
      </c>
      <c r="H18" s="79">
        <v>6.99</v>
      </c>
      <c r="I18" s="79">
        <v>6.91</v>
      </c>
      <c r="J18" s="79">
        <v>6.66</v>
      </c>
      <c r="K18" s="204">
        <v>2</v>
      </c>
      <c r="L18" s="79">
        <v>6.89</v>
      </c>
      <c r="M18" s="79">
        <v>6.45</v>
      </c>
      <c r="N18" s="79">
        <v>6.73</v>
      </c>
      <c r="O18" s="96">
        <f t="shared" si="0"/>
        <v>6.99</v>
      </c>
      <c r="P18" s="20" t="str">
        <f>IF(O18=0," ",IF(O18&gt;=[1]Разряды!$C$16,[1]Разряды!$C$3,IF(O18&gt;=[1]Разряды!$D$16,[1]Разряды!$D$3,IF(O18&gt;=[1]Разряды!$E$16,[1]Разряды!$E$3,IF(O18&gt;=[1]Разряды!$F$16,[1]Разряды!$F$3,IF(O18&gt;=[1]Разряды!$G$16,[1]Разряды!$G$3,IF(O18&gt;=[1]Разряды!$H$16,[1]Разряды!$H$3,"б/р")))))))</f>
        <v>1р</v>
      </c>
      <c r="Q18" s="20">
        <v>9</v>
      </c>
      <c r="R18" s="21" t="str">
        <f>IF(B18=0," ",VLOOKUP($B18,[1]Спортсмены!$B$1:$H$65536,7,FALSE))</f>
        <v>Фетисов А.И.</v>
      </c>
    </row>
    <row r="19" spans="1:18" x14ac:dyDescent="0.3">
      <c r="A19" s="81">
        <v>8</v>
      </c>
      <c r="B19" s="82">
        <v>186</v>
      </c>
      <c r="C19" s="21" t="str">
        <f>IF(B19=0," ",VLOOKUP(B19,[1]Спортсмены!B$1:H$65536,2,FALSE))</f>
        <v>Татаринов Иван</v>
      </c>
      <c r="D19" s="78" t="str">
        <f>IF(B19=0," ",VLOOKUP($B19,[1]Спортсмены!$B$1:$H$65536,3,FALSE))</f>
        <v>24.01.1997</v>
      </c>
      <c r="E19" s="20" t="str">
        <f>IF(B19=0," ",IF(VLOOKUP($B19,[1]Спортсмены!$B$1:$H$65536,4,FALSE)=0," ",VLOOKUP($B19,[1]Спортсмены!$B$1:$H$65536,4,FALSE)))</f>
        <v>МС</v>
      </c>
      <c r="F19" s="21" t="str">
        <f>IF(B19=0," ",VLOOKUP($B19,[1]Спортсмены!$B$1:$H$65536,5,FALSE))</f>
        <v>Москва</v>
      </c>
      <c r="G19" s="21" t="str">
        <f>IF(B19=0," ",VLOOKUP($B19,[1]Спортсмены!$B$1:$H$65536,6,FALSE))</f>
        <v>Москва, РГУФКСМиТ (ГЦОЛИФК)</v>
      </c>
      <c r="H19" s="79" t="s">
        <v>36</v>
      </c>
      <c r="I19" s="79">
        <v>6.98</v>
      </c>
      <c r="J19" s="79">
        <v>5.79</v>
      </c>
      <c r="K19" s="204">
        <v>1</v>
      </c>
      <c r="L19" s="79" t="s">
        <v>36</v>
      </c>
      <c r="M19" s="79" t="s">
        <v>36</v>
      </c>
      <c r="N19" s="79" t="s">
        <v>36</v>
      </c>
      <c r="O19" s="96">
        <f t="shared" si="0"/>
        <v>6.98</v>
      </c>
      <c r="P19" s="20" t="str">
        <f>IF(O19=0," ",IF(O19&gt;=[1]Разряды!$C$16,[1]Разряды!$C$3,IF(O19&gt;=[1]Разряды!$D$16,[1]Разряды!$D$3,IF(O19&gt;=[1]Разряды!$E$16,[1]Разряды!$E$3,IF(O19&gt;=[1]Разряды!$F$16,[1]Разряды!$F$3,IF(O19&gt;=[1]Разряды!$G$16,[1]Разряды!$G$3,IF(O19&gt;=[1]Разряды!$H$16,[1]Разряды!$H$3,"б/р")))))))</f>
        <v>1р</v>
      </c>
      <c r="Q19" s="20">
        <v>8</v>
      </c>
      <c r="R19" s="21" t="str">
        <f>IF(B19=0," ",VLOOKUP($B19,[1]Спортсмены!$B$1:$H$65536,7,FALSE))</f>
        <v>Тер-Ованесов Е.М.</v>
      </c>
    </row>
    <row r="20" spans="1:18" x14ac:dyDescent="0.3">
      <c r="A20" s="20">
        <v>9</v>
      </c>
      <c r="B20" s="82">
        <v>294</v>
      </c>
      <c r="C20" s="21" t="str">
        <f>IF(B20=0," ",VLOOKUP(B20,[1]Спортсмены!B$1:H$65536,2,FALSE))</f>
        <v>Леванов Алексей</v>
      </c>
      <c r="D20" s="78" t="str">
        <f>IF(B20=0," ",VLOOKUP($B20,[1]Спортсмены!$B$1:$H$65536,3,FALSE))</f>
        <v>25.03.1997</v>
      </c>
      <c r="E20" s="20" t="str">
        <f>IF(B20=0," ",IF(VLOOKUP($B20,[1]Спортсмены!$B$1:$H$65536,4,FALSE)=0," ",VLOOKUP($B20,[1]Спортсмены!$B$1:$H$65536,4,FALSE)))</f>
        <v>КМС</v>
      </c>
      <c r="F20" s="21" t="str">
        <f>IF(B20=0," ",VLOOKUP($B20,[1]Спортсмены!$B$1:$H$65536,5,FALSE))</f>
        <v>Пермский край</v>
      </c>
      <c r="G20" s="21" t="str">
        <f>IF(B20=0," ",VLOOKUP($B20,[1]Спортсмены!$B$1:$H$65536,6,FALSE))</f>
        <v>Пермь, ПНИПУ с/к "Политехник"</v>
      </c>
      <c r="H20" s="79">
        <v>6.97</v>
      </c>
      <c r="I20" s="79" t="s">
        <v>36</v>
      </c>
      <c r="J20" s="79">
        <v>6.96</v>
      </c>
      <c r="K20" s="204"/>
      <c r="L20" s="79"/>
      <c r="M20" s="79"/>
      <c r="N20" s="79"/>
      <c r="O20" s="96">
        <f t="shared" si="0"/>
        <v>6.97</v>
      </c>
      <c r="P20" s="20" t="str">
        <f>IF(O20=0," ",IF(O20&gt;=[1]Разряды!$C$16,[1]Разряды!$C$3,IF(O20&gt;=[1]Разряды!$D$16,[1]Разряды!$D$3,IF(O20&gt;=[1]Разряды!$E$16,[1]Разряды!$E$3,IF(O20&gt;=[1]Разряды!$F$16,[1]Разряды!$F$3,IF(O20&gt;=[1]Разряды!$G$16,[1]Разряды!$G$3,IF(O20&gt;=[1]Разряды!$H$16,[1]Разряды!$H$3,"б/р")))))))</f>
        <v>1р</v>
      </c>
      <c r="Q20" s="20">
        <v>7</v>
      </c>
      <c r="R20" s="21" t="str">
        <f>IF(B20=0," ",VLOOKUP($B20,[1]Спортсмены!$B$1:$H$65536,7,FALSE))</f>
        <v>Гладков В.П.</v>
      </c>
    </row>
    <row r="21" spans="1:18" x14ac:dyDescent="0.3">
      <c r="A21" s="81">
        <v>10</v>
      </c>
      <c r="B21" s="82">
        <v>275</v>
      </c>
      <c r="C21" s="21" t="str">
        <f>IF(B21=0," ",VLOOKUP(B21,[1]Спортсмены!B$1:H$65536,2,FALSE))</f>
        <v>Тростин Денис</v>
      </c>
      <c r="D21" s="78" t="str">
        <f>IF(B21=0," ",VLOOKUP($B21,[1]Спортсмены!$B$1:$H$65536,3,FALSE))</f>
        <v>07.02.2001</v>
      </c>
      <c r="E21" s="20" t="str">
        <f>IF(B21=0," ",IF(VLOOKUP($B21,[1]Спортсмены!$B$1:$H$65536,4,FALSE)=0," ",VLOOKUP($B21,[1]Спортсмены!$B$1:$H$65536,4,FALSE)))</f>
        <v>1р</v>
      </c>
      <c r="F21" s="21" t="str">
        <f>IF(B21=0," ",VLOOKUP($B21,[1]Спортсмены!$B$1:$H$65536,5,FALSE))</f>
        <v>Ивановская область</v>
      </c>
      <c r="G21" s="21" t="str">
        <f>IF(B21=0," ",VLOOKUP($B21,[1]Спортсмены!$B$1:$H$65536,6,FALSE))</f>
        <v>Иваново, ИГЭУ им. В.И. Ленина</v>
      </c>
      <c r="H21" s="79" t="s">
        <v>36</v>
      </c>
      <c r="I21" s="79">
        <v>6.27</v>
      </c>
      <c r="J21" s="79">
        <v>6.56</v>
      </c>
      <c r="K21" s="204"/>
      <c r="L21" s="79"/>
      <c r="M21" s="79"/>
      <c r="N21" s="79"/>
      <c r="O21" s="96">
        <f t="shared" si="0"/>
        <v>6.56</v>
      </c>
      <c r="P21" s="20" t="str">
        <f>IF(O21=0," ",IF(O21&gt;=[1]Разряды!$C$16,[1]Разряды!$C$3,IF(O21&gt;=[1]Разряды!$D$16,[1]Разряды!$D$3,IF(O21&gt;=[1]Разряды!$E$16,[1]Разряды!$E$3,IF(O21&gt;=[1]Разряды!$F$16,[1]Разряды!$F$3,IF(O21&gt;=[1]Разряды!$G$16,[1]Разряды!$G$3,IF(O21&gt;=[1]Разряды!$H$16,[1]Разряды!$H$3,"б/р")))))))</f>
        <v>2р</v>
      </c>
      <c r="Q21" s="20">
        <v>6</v>
      </c>
      <c r="R21" s="21" t="str">
        <f>IF(B21=0," ",VLOOKUP($B21,[1]Спортсмены!$B$1:$H$65536,7,FALSE))</f>
        <v>Чахунов Е.И.</v>
      </c>
    </row>
    <row r="22" spans="1:18" x14ac:dyDescent="0.3">
      <c r="A22" s="20">
        <v>11</v>
      </c>
      <c r="B22" s="82">
        <v>9</v>
      </c>
      <c r="C22" s="21" t="str">
        <f>IF(B22=0," ",VLOOKUP(B22,[1]Спортсмены!B$1:H$65536,2,FALSE))</f>
        <v>Ушаков Александр</v>
      </c>
      <c r="D22" s="78" t="str">
        <f>IF(B22=0," ",VLOOKUP($B22,[1]Спортсмены!$B$1:$H$65536,3,FALSE))</f>
        <v>06.06.1998</v>
      </c>
      <c r="E22" s="20" t="str">
        <f>IF(B22=0," ",IF(VLOOKUP($B22,[1]Спортсмены!$B$1:$H$65536,4,FALSE)=0," ",VLOOKUP($B22,[1]Спортсмены!$B$1:$H$65536,4,FALSE)))</f>
        <v>КМС</v>
      </c>
      <c r="F22" s="21" t="str">
        <f>IF(B22=0," ",VLOOKUP($B22,[1]Спортсмены!$B$1:$H$65536,5,FALSE))</f>
        <v>Тамбовская область</v>
      </c>
      <c r="G22" s="21" t="str">
        <f>IF(B22=0," ",VLOOKUP($B22,[1]Спортсмены!$B$1:$H$65536,6,FALSE))</f>
        <v>Тамбов, ТГУ им. Г.Р. Державина</v>
      </c>
      <c r="H22" s="79">
        <v>6.55</v>
      </c>
      <c r="I22" s="79" t="s">
        <v>36</v>
      </c>
      <c r="J22" s="79">
        <v>6.37</v>
      </c>
      <c r="K22" s="204"/>
      <c r="L22" s="79"/>
      <c r="M22" s="79"/>
      <c r="N22" s="79"/>
      <c r="O22" s="96">
        <f t="shared" si="0"/>
        <v>6.55</v>
      </c>
      <c r="P22" s="20" t="str">
        <f>IF(O22=0," ",IF(O22&gt;=[1]Разряды!$C$16,[1]Разряды!$C$3,IF(O22&gt;=[1]Разряды!$D$16,[1]Разряды!$D$3,IF(O22&gt;=[1]Разряды!$E$16,[1]Разряды!$E$3,IF(O22&gt;=[1]Разряды!$F$16,[1]Разряды!$F$3,IF(O22&gt;=[1]Разряды!$G$16,[1]Разряды!$G$3,IF(O22&gt;=[1]Разряды!$H$16,[1]Разряды!$H$3,"б/р")))))))</f>
        <v>2р</v>
      </c>
      <c r="Q22" s="20">
        <v>5</v>
      </c>
      <c r="R22" s="21" t="str">
        <f>IF(B22=0," ",VLOOKUP($B22,[1]Спортсмены!$B$1:$H$65536,7,FALSE))</f>
        <v>Иванов А.Н.</v>
      </c>
    </row>
    <row r="23" spans="1:18" ht="15" x14ac:dyDescent="0.25">
      <c r="A23" s="81">
        <v>12</v>
      </c>
      <c r="B23" s="82">
        <v>276</v>
      </c>
      <c r="C23" s="21" t="str">
        <f>IF(B23=0," ",VLOOKUP(B23,[1]Спортсмены!B$1:H$65536,2,FALSE))</f>
        <v>Савченко Максим</v>
      </c>
      <c r="D23" s="78" t="str">
        <f>IF(B23=0," ",VLOOKUP($B23,[1]Спортсмены!$B$1:$H$65536,3,FALSE))</f>
        <v>14.05.1999</v>
      </c>
      <c r="E23" s="20" t="str">
        <f>IF(B23=0," ",IF(VLOOKUP($B23,[1]Спортсмены!$B$1:$H$65536,4,FALSE)=0," ",VLOOKUP($B23,[1]Спортсмены!$B$1:$H$65536,4,FALSE)))</f>
        <v>КМС</v>
      </c>
      <c r="F23" s="21" t="str">
        <f>IF(B23=0," ",VLOOKUP($B23,[1]Спортсмены!$B$1:$H$65536,5,FALSE))</f>
        <v>Ивановская область</v>
      </c>
      <c r="G23" s="21" t="str">
        <f>IF(B23=0," ",VLOOKUP($B23,[1]Спортсмены!$B$1:$H$65536,6,FALSE))</f>
        <v>Иваново, ИГЭУ им. В.И. Ленина</v>
      </c>
      <c r="H23" s="79">
        <v>6.53</v>
      </c>
      <c r="I23" s="79">
        <v>6.31</v>
      </c>
      <c r="J23" s="79" t="s">
        <v>37</v>
      </c>
      <c r="K23" s="204"/>
      <c r="L23" s="79"/>
      <c r="M23" s="79"/>
      <c r="N23" s="79"/>
      <c r="O23" s="96">
        <f t="shared" si="0"/>
        <v>6.53</v>
      </c>
      <c r="P23" s="20" t="str">
        <f>IF(O23=0," ",IF(O23&gt;=[1]Разряды!$C$16,[1]Разряды!$C$3,IF(O23&gt;=[1]Разряды!$D$16,[1]Разряды!$D$3,IF(O23&gt;=[1]Разряды!$E$16,[1]Разряды!$E$3,IF(O23&gt;=[1]Разряды!$F$16,[1]Разряды!$F$3,IF(O23&gt;=[1]Разряды!$G$16,[1]Разряды!$G$3,IF(O23&gt;=[1]Разряды!$H$16,[1]Разряды!$H$3,"б/р")))))))</f>
        <v>2р</v>
      </c>
      <c r="Q23" s="20">
        <v>4</v>
      </c>
      <c r="R23" s="159" t="str">
        <f>IF(B23=0," ",VLOOKUP($B23,[1]Спортсмены!$B$1:$H$65536,7,FALSE))</f>
        <v>Чахунов Е.И.,Рябова И.Д.</v>
      </c>
    </row>
    <row r="24" spans="1:18" x14ac:dyDescent="0.3">
      <c r="A24" s="20">
        <v>13</v>
      </c>
      <c r="B24" s="82">
        <v>277</v>
      </c>
      <c r="C24" s="21" t="str">
        <f>IF(B24=0," ",VLOOKUP(B24,[1]Спортсмены!B$1:H$65536,2,FALSE))</f>
        <v>Шальнов Илья</v>
      </c>
      <c r="D24" s="78" t="str">
        <f>IF(B24=0," ",VLOOKUP($B24,[1]Спортсмены!$B$1:$H$65536,3,FALSE))</f>
        <v>26.04.1997</v>
      </c>
      <c r="E24" s="20" t="str">
        <f>IF(B24=0," ",IF(VLOOKUP($B24,[1]Спортсмены!$B$1:$H$65536,4,FALSE)=0," ",VLOOKUP($B24,[1]Спортсмены!$B$1:$H$65536,4,FALSE)))</f>
        <v>КМС</v>
      </c>
      <c r="F24" s="21" t="str">
        <f>IF(B24=0," ",VLOOKUP($B24,[1]Спортсмены!$B$1:$H$65536,5,FALSE))</f>
        <v>Ивановская область</v>
      </c>
      <c r="G24" s="21" t="str">
        <f>IF(B24=0," ",VLOOKUP($B24,[1]Спортсмены!$B$1:$H$65536,6,FALSE))</f>
        <v>Иваново, ИГЭУ им. В.И. Ленина</v>
      </c>
      <c r="H24" s="79">
        <v>6.29</v>
      </c>
      <c r="I24" s="79" t="s">
        <v>36</v>
      </c>
      <c r="J24" s="79">
        <v>6.45</v>
      </c>
      <c r="K24" s="204"/>
      <c r="L24" s="79"/>
      <c r="M24" s="79"/>
      <c r="N24" s="79"/>
      <c r="O24" s="96">
        <f t="shared" si="0"/>
        <v>6.45</v>
      </c>
      <c r="P24" s="20" t="str">
        <f>IF(O24=0," ",IF(O24&gt;=[1]Разряды!$C$16,[1]Разряды!$C$3,IF(O24&gt;=[1]Разряды!$D$16,[1]Разряды!$D$3,IF(O24&gt;=[1]Разряды!$E$16,[1]Разряды!$E$3,IF(O24&gt;=[1]Разряды!$F$16,[1]Разряды!$F$3,IF(O24&gt;=[1]Разряды!$G$16,[1]Разряды!$G$3,IF(O24&gt;=[1]Разряды!$H$16,[1]Разряды!$H$3,"б/р")))))))</f>
        <v>2р</v>
      </c>
      <c r="Q24" s="20">
        <v>3</v>
      </c>
      <c r="R24" s="21" t="str">
        <f>IF(B24=0," ",VLOOKUP($B24,[1]Спортсмены!$B$1:$H$65536,7,FALSE))</f>
        <v>Чахунов Е.И.</v>
      </c>
    </row>
    <row r="25" spans="1:18" ht="15" x14ac:dyDescent="0.25">
      <c r="A25" s="81"/>
      <c r="B25" s="82">
        <v>170</v>
      </c>
      <c r="C25" s="21" t="str">
        <f>IF(B25=0," ",VLOOKUP(B25,[1]Спортсмены!B$1:H$65536,2,FALSE))</f>
        <v>Глазунов Илья</v>
      </c>
      <c r="D25" s="78" t="str">
        <f>IF(B25=0," ",VLOOKUP($B25,[1]Спортсмены!$B$1:$H$65536,3,FALSE))</f>
        <v>20.04.1994</v>
      </c>
      <c r="E25" s="20" t="str">
        <f>IF(B25=0," ",IF(VLOOKUP($B25,[1]Спортсмены!$B$1:$H$65536,4,FALSE)=0," ",VLOOKUP($B25,[1]Спортсмены!$B$1:$H$65536,4,FALSE)))</f>
        <v>МС</v>
      </c>
      <c r="F25" s="21" t="str">
        <f>IF(B25=0," ",VLOOKUP($B25,[1]Спортсмены!$B$1:$H$65536,5,FALSE))</f>
        <v>Приморский край</v>
      </c>
      <c r="G25" s="21" t="str">
        <f>IF(B25=0," ",VLOOKUP($B25,[1]Спортсмены!$B$1:$H$65536,6,FALSE))</f>
        <v xml:space="preserve">Владивосток, ДВФУ </v>
      </c>
      <c r="H25" s="79"/>
      <c r="I25" s="79"/>
      <c r="J25" s="79"/>
      <c r="K25" s="204"/>
      <c r="L25" s="79"/>
      <c r="M25" s="79"/>
      <c r="N25" s="79"/>
      <c r="O25" s="205" t="s">
        <v>91</v>
      </c>
      <c r="P25" s="20"/>
      <c r="Q25" s="20">
        <v>0</v>
      </c>
      <c r="R25" s="21" t="str">
        <f>IF(B25=0," ",VLOOKUP($B25,[1]Спортсмены!$B$1:$H$65536,7,FALSE))</f>
        <v>Цыплаков А.Н.</v>
      </c>
    </row>
    <row r="26" spans="1:18" ht="16.8" x14ac:dyDescent="0.3">
      <c r="A26" s="20" t="s">
        <v>24</v>
      </c>
      <c r="B26" s="82">
        <v>205</v>
      </c>
      <c r="C26" s="21" t="str">
        <f>IF(B26=0," ",VLOOKUP(B26,[1]Спортсмены!B$1:H$65536,2,FALSE))</f>
        <v>Федоров Евгений</v>
      </c>
      <c r="D26" s="78" t="str">
        <f>IF(B26=0," ",VLOOKUP($B26,[1]Спортсмены!$B$1:$H$65536,3,FALSE))</f>
        <v>04.05.2003</v>
      </c>
      <c r="E26" s="20" t="str">
        <f>IF(B26=0," ",IF(VLOOKUP($B26,[1]Спортсмены!$B$1:$H$65536,4,FALSE)=0," ",VLOOKUP($B26,[1]Спортсмены!$B$1:$H$65536,4,FALSE)))</f>
        <v>2р</v>
      </c>
      <c r="F26" s="21" t="str">
        <f>IF(B26=0," ",VLOOKUP($B26,[1]Спортсмены!$B$1:$H$65536,5,FALSE))</f>
        <v>Ярославская область</v>
      </c>
      <c r="G26" s="206" t="str">
        <f>IF(B26=0," ",VLOOKUP($B26,[1]Спортсмены!$B$1:$H$65536,6,FALSE))</f>
        <v>Ярославль, ГУ ЯО "СШОР по лёгкой атлетике и адаптивному спорту"</v>
      </c>
      <c r="H26" s="79">
        <v>5.9</v>
      </c>
      <c r="I26" s="79">
        <v>5.92</v>
      </c>
      <c r="J26" s="79">
        <v>5.89</v>
      </c>
      <c r="K26" s="204"/>
      <c r="L26" s="79"/>
      <c r="M26" s="79"/>
      <c r="N26" s="79"/>
      <c r="O26" s="96">
        <f>MAX(H26:J26,L26:N26)</f>
        <v>5.92</v>
      </c>
      <c r="P26" s="20" t="str">
        <f>IF(O26=0," ",IF(O26&gt;=[1]Разряды!$C$16,[1]Разряды!$C$3,IF(O26&gt;=[1]Разряды!$D$16,[1]Разряды!$D$3,IF(O26&gt;=[1]Разряды!$E$16,[1]Разряды!$E$3,IF(O26&gt;=[1]Разряды!$F$16,[1]Разряды!$F$3,IF(O26&gt;=[1]Разряды!$G$16,[1]Разряды!$G$3,IF(O26&gt;=[1]Разряды!$H$16,[1]Разряды!$H$3,"б/р")))))))</f>
        <v>3р</v>
      </c>
      <c r="Q26" s="20"/>
      <c r="R26" s="21" t="str">
        <f>IF(B26=0," ",VLOOKUP($B26,[1]Спортсмены!$B$1:$H$65536,7,FALSE))</f>
        <v>Рыбаков В.Ю.</v>
      </c>
    </row>
    <row r="27" spans="1:18" ht="15.75" thickBot="1" x14ac:dyDescent="0.3">
      <c r="A27" s="83"/>
      <c r="B27" s="84"/>
      <c r="C27" s="29"/>
      <c r="D27" s="31"/>
      <c r="E27" s="31"/>
      <c r="F27" s="85"/>
      <c r="G27" s="86"/>
      <c r="H27" s="105"/>
      <c r="I27" s="105"/>
      <c r="J27" s="105"/>
      <c r="K27" s="125"/>
      <c r="L27" s="105"/>
      <c r="M27" s="105"/>
      <c r="N27" s="105"/>
      <c r="O27" s="207"/>
      <c r="P27" s="83"/>
      <c r="Q27" s="171"/>
      <c r="R27" s="86"/>
    </row>
    <row r="28" spans="1:18" ht="15.75" thickTop="1" x14ac:dyDescent="0.25">
      <c r="A28" s="195"/>
      <c r="B28" s="183"/>
      <c r="C28" s="56"/>
      <c r="D28" s="183"/>
      <c r="E28" s="183"/>
      <c r="F28" s="202"/>
      <c r="G28" s="56"/>
      <c r="H28" s="183"/>
      <c r="I28" s="183"/>
      <c r="J28" s="183"/>
      <c r="K28" s="183"/>
      <c r="L28" s="183"/>
      <c r="M28" s="183"/>
      <c r="N28" s="183"/>
      <c r="O28" s="208"/>
      <c r="P28" s="195"/>
      <c r="Q28" s="195"/>
      <c r="R28" s="56"/>
    </row>
    <row r="29" spans="1:18" ht="15" x14ac:dyDescent="0.25">
      <c r="A29" s="195"/>
      <c r="B29" s="183"/>
      <c r="C29" s="56"/>
      <c r="D29" s="183"/>
      <c r="E29" s="183"/>
      <c r="F29" s="202"/>
      <c r="G29" s="56"/>
      <c r="H29" s="183"/>
      <c r="I29" s="183"/>
      <c r="J29" s="183"/>
      <c r="K29" s="183"/>
      <c r="L29" s="183"/>
      <c r="M29" s="183"/>
      <c r="N29" s="183"/>
      <c r="O29" s="208"/>
      <c r="P29" s="195"/>
      <c r="Q29" s="195"/>
      <c r="R29" s="56"/>
    </row>
    <row r="30" spans="1:18" ht="15.75" x14ac:dyDescent="0.25">
      <c r="A30"/>
      <c r="C30"/>
      <c r="D30" s="188"/>
      <c r="E30" s="188"/>
      <c r="F30" s="189"/>
      <c r="G30" s="188"/>
      <c r="H30" s="188"/>
      <c r="I30" s="200"/>
      <c r="J30" s="189"/>
      <c r="K30" s="201"/>
      <c r="L30" s="195"/>
      <c r="M30" s="195"/>
    </row>
    <row r="31" spans="1:18" ht="15.75" x14ac:dyDescent="0.25">
      <c r="A31"/>
      <c r="C31"/>
      <c r="D31" s="188"/>
      <c r="E31" s="188"/>
      <c r="F31" s="189"/>
      <c r="G31" s="188"/>
      <c r="H31" s="188"/>
      <c r="I31" s="188"/>
      <c r="J31" s="189"/>
      <c r="K31" s="201"/>
      <c r="L31" s="195"/>
      <c r="M31" s="195"/>
    </row>
    <row r="32" spans="1:18" ht="15.6" x14ac:dyDescent="0.3">
      <c r="A32"/>
      <c r="B32" s="56" t="s">
        <v>93</v>
      </c>
      <c r="C32"/>
      <c r="D32" s="188"/>
      <c r="E32" s="188"/>
      <c r="G32" s="56" t="s">
        <v>94</v>
      </c>
      <c r="H32" s="9"/>
      <c r="I32" s="9"/>
    </row>
    <row r="33" spans="1:18" ht="15.6" x14ac:dyDescent="0.3">
      <c r="A33"/>
      <c r="B33" s="56"/>
      <c r="C33"/>
      <c r="D33" s="188"/>
      <c r="E33" s="188"/>
      <c r="G33" s="56"/>
      <c r="H33" s="9"/>
      <c r="I33" s="9"/>
    </row>
    <row r="34" spans="1:18" ht="15.6" x14ac:dyDescent="0.3">
      <c r="A34"/>
      <c r="C34"/>
      <c r="D34" s="188"/>
      <c r="E34" s="188"/>
      <c r="G34" s="189"/>
      <c r="H34" s="9"/>
      <c r="I34" s="9"/>
    </row>
    <row r="35" spans="1:18" ht="15.6" x14ac:dyDescent="0.3">
      <c r="A35"/>
      <c r="B35" s="56" t="s">
        <v>95</v>
      </c>
      <c r="C35"/>
      <c r="D35" s="188"/>
      <c r="E35" s="188"/>
      <c r="G35" s="56" t="s">
        <v>96</v>
      </c>
      <c r="H35" s="9"/>
      <c r="I35" s="9"/>
    </row>
    <row r="36" spans="1:18" ht="15.6" x14ac:dyDescent="0.3">
      <c r="A36" s="209"/>
      <c r="B36" s="209"/>
      <c r="C36"/>
      <c r="D36"/>
      <c r="E36" s="188"/>
      <c r="F36" s="188"/>
      <c r="G36" s="189"/>
      <c r="H36" s="188"/>
      <c r="I36" s="188"/>
      <c r="J36" s="188"/>
      <c r="K36" s="189"/>
      <c r="L36" s="201"/>
      <c r="M36" s="195"/>
      <c r="N36" s="195"/>
      <c r="O36" s="210"/>
      <c r="P36" s="209"/>
      <c r="Q36" s="209"/>
      <c r="R36" s="189"/>
    </row>
    <row r="37" spans="1:18" ht="15.6" x14ac:dyDescent="0.3">
      <c r="A37" s="120"/>
      <c r="B37" s="121"/>
      <c r="D37"/>
      <c r="E37" s="43"/>
      <c r="F37" s="43"/>
      <c r="G37"/>
      <c r="I37" s="58"/>
      <c r="K37" s="195"/>
      <c r="L37" s="195"/>
      <c r="M37" s="195"/>
      <c r="N37" s="195"/>
      <c r="O37" s="210"/>
      <c r="Q37" s="209"/>
      <c r="R37" s="189"/>
    </row>
    <row r="38" spans="1:18" ht="15.6" x14ac:dyDescent="0.3">
      <c r="A38"/>
      <c r="C38"/>
      <c r="D38" s="39"/>
      <c r="E38" s="39"/>
      <c r="F38" s="40"/>
      <c r="G38" s="41"/>
      <c r="H38" s="41"/>
      <c r="I38" s="42"/>
      <c r="J38" s="40"/>
      <c r="K38" s="50"/>
      <c r="L38" s="51"/>
      <c r="M38" s="51"/>
    </row>
    <row r="39" spans="1:18" ht="15.6" x14ac:dyDescent="0.3">
      <c r="A39"/>
      <c r="C39"/>
      <c r="D39" s="39"/>
      <c r="E39" s="39"/>
      <c r="F39" s="40"/>
      <c r="G39" s="41"/>
      <c r="H39" s="41"/>
      <c r="I39" s="42"/>
      <c r="J39" s="40"/>
      <c r="K39" s="50"/>
      <c r="L39" s="51"/>
      <c r="M39" s="51"/>
    </row>
    <row r="40" spans="1:18" ht="15.6" x14ac:dyDescent="0.3">
      <c r="A40"/>
      <c r="C40"/>
      <c r="D40" s="39"/>
      <c r="E40" s="39"/>
      <c r="F40" s="40"/>
      <c r="G40" s="41"/>
      <c r="H40" s="41"/>
      <c r="I40" s="42"/>
      <c r="J40" s="40"/>
      <c r="K40" s="50"/>
      <c r="L40" s="51"/>
      <c r="M40" s="51"/>
    </row>
    <row r="41" spans="1:18" ht="15.6" x14ac:dyDescent="0.3">
      <c r="A41"/>
      <c r="C41"/>
      <c r="D41" s="39"/>
      <c r="E41" s="39"/>
      <c r="F41" s="40"/>
      <c r="G41" s="41"/>
      <c r="H41" s="41"/>
      <c r="I41" s="42"/>
      <c r="J41" s="40"/>
      <c r="K41" s="50"/>
      <c r="L41" s="51"/>
      <c r="M41" s="51"/>
    </row>
    <row r="42" spans="1:18" ht="15.6" x14ac:dyDescent="0.3">
      <c r="A42"/>
      <c r="C42"/>
      <c r="D42" s="39"/>
      <c r="E42" s="39"/>
      <c r="F42" s="40"/>
      <c r="G42" s="41"/>
      <c r="H42" s="41"/>
      <c r="I42" s="42"/>
      <c r="J42" s="40"/>
      <c r="K42" s="50"/>
      <c r="L42" s="51"/>
      <c r="M42" s="51"/>
    </row>
    <row r="43" spans="1:18" ht="15.6" x14ac:dyDescent="0.3">
      <c r="A43"/>
      <c r="C43"/>
      <c r="D43" s="39"/>
      <c r="E43" s="39"/>
      <c r="F43" s="40"/>
      <c r="G43" s="41"/>
      <c r="H43" s="41"/>
      <c r="I43" s="42"/>
      <c r="J43" s="40"/>
      <c r="K43" s="50"/>
      <c r="L43" s="51"/>
      <c r="M43" s="51"/>
    </row>
    <row r="44" spans="1:18" ht="15.6" x14ac:dyDescent="0.3">
      <c r="A44"/>
      <c r="C44"/>
      <c r="D44" s="39"/>
      <c r="E44" s="39"/>
      <c r="F44" s="40"/>
      <c r="G44" s="41"/>
      <c r="H44" s="41"/>
      <c r="I44" s="42"/>
      <c r="J44" s="40"/>
      <c r="K44" s="50"/>
      <c r="L44" s="51"/>
      <c r="M44" s="51"/>
    </row>
  </sheetData>
  <mergeCells count="23">
    <mergeCell ref="I10:I11"/>
    <mergeCell ref="J10:J11"/>
    <mergeCell ref="G9:G11"/>
    <mergeCell ref="H9:N9"/>
    <mergeCell ref="A1:R1"/>
    <mergeCell ref="A2:R2"/>
    <mergeCell ref="F5:G5"/>
    <mergeCell ref="H6:R6"/>
    <mergeCell ref="A9:A11"/>
    <mergeCell ref="B9:B11"/>
    <mergeCell ref="C9:C11"/>
    <mergeCell ref="D9:D11"/>
    <mergeCell ref="E9:E11"/>
    <mergeCell ref="F9:F11"/>
    <mergeCell ref="P9:P11"/>
    <mergeCell ref="Q9:Q11"/>
    <mergeCell ref="R9:R11"/>
    <mergeCell ref="H10:H11"/>
    <mergeCell ref="Q4:R4"/>
    <mergeCell ref="O9:O11"/>
    <mergeCell ref="L10:L11"/>
    <mergeCell ref="M10:M11"/>
    <mergeCell ref="N10:N11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3"/>
  <sheetViews>
    <sheetView workbookViewId="0">
      <selection sqref="A1:R27"/>
    </sheetView>
  </sheetViews>
  <sheetFormatPr defaultRowHeight="14.4" x14ac:dyDescent="0.3"/>
  <cols>
    <col min="1" max="1" width="4.6640625" customWidth="1"/>
    <col min="2" max="2" width="4.88671875" customWidth="1"/>
    <col min="3" max="3" width="20.33203125" customWidth="1"/>
    <col min="4" max="4" width="11" customWidth="1"/>
    <col min="5" max="5" width="7" customWidth="1"/>
    <col min="6" max="6" width="18.44140625" customWidth="1"/>
    <col min="7" max="7" width="31.44140625" customWidth="1"/>
    <col min="8" max="8" width="5.6640625" customWidth="1"/>
    <col min="9" max="9" width="5.88671875" customWidth="1"/>
    <col min="10" max="10" width="5.5546875" customWidth="1"/>
    <col min="11" max="11" width="3.5546875" customWidth="1"/>
    <col min="12" max="12" width="6.6640625" customWidth="1"/>
    <col min="13" max="13" width="6.109375" customWidth="1"/>
    <col min="14" max="14" width="6" customWidth="1"/>
    <col min="15" max="15" width="6.5546875" customWidth="1"/>
    <col min="16" max="16" width="5.88671875" customWidth="1"/>
    <col min="17" max="17" width="6.33203125" customWidth="1"/>
    <col min="18" max="18" width="21.5546875" customWidth="1"/>
  </cols>
  <sheetData>
    <row r="1" spans="1:18" ht="20.399999999999999" x14ac:dyDescent="0.35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258"/>
      <c r="M1" s="258"/>
      <c r="N1" s="258"/>
      <c r="O1" s="258"/>
      <c r="P1" s="258"/>
      <c r="Q1" s="258"/>
      <c r="R1" s="258"/>
    </row>
    <row r="2" spans="1:18" ht="20.399999999999999" x14ac:dyDescent="0.35">
      <c r="A2" s="259" t="s">
        <v>1</v>
      </c>
      <c r="B2" s="259"/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59"/>
      <c r="P2" s="259"/>
      <c r="Q2" s="259"/>
      <c r="R2" s="259"/>
    </row>
    <row r="3" spans="1:18" ht="20.399999999999999" x14ac:dyDescent="0.35">
      <c r="A3" s="172"/>
      <c r="B3" s="172"/>
      <c r="C3" s="172"/>
      <c r="D3" s="172"/>
      <c r="E3" s="172"/>
      <c r="F3" s="172"/>
      <c r="G3" s="172"/>
      <c r="N3" s="172"/>
      <c r="O3" s="172"/>
      <c r="P3" s="172"/>
      <c r="Q3" s="172"/>
      <c r="R3" s="1" t="s">
        <v>79</v>
      </c>
    </row>
    <row r="4" spans="1:18" ht="17.399999999999999" x14ac:dyDescent="0.3">
      <c r="A4" s="173"/>
      <c r="B4" s="2"/>
      <c r="C4" s="2"/>
      <c r="D4" s="3"/>
      <c r="F4" s="174"/>
      <c r="G4" s="174"/>
      <c r="N4" s="174"/>
      <c r="O4" s="174"/>
      <c r="P4" s="174"/>
      <c r="Q4" s="260" t="s">
        <v>80</v>
      </c>
      <c r="R4" s="260"/>
    </row>
    <row r="5" spans="1:18" ht="15.6" x14ac:dyDescent="0.3">
      <c r="A5" s="173"/>
      <c r="B5" s="2"/>
      <c r="C5" s="2"/>
      <c r="D5" s="3"/>
      <c r="F5" s="261"/>
      <c r="G5" s="261"/>
      <c r="N5" s="4"/>
      <c r="O5" s="4"/>
      <c r="R5" s="5" t="s">
        <v>81</v>
      </c>
    </row>
    <row r="6" spans="1:18" ht="20.399999999999999" x14ac:dyDescent="0.35">
      <c r="A6" s="175"/>
      <c r="D6" s="6" t="s">
        <v>104</v>
      </c>
      <c r="E6" s="54">
        <v>0.72916666666666663</v>
      </c>
      <c r="F6" s="59" t="s">
        <v>4</v>
      </c>
      <c r="G6" s="175"/>
      <c r="H6" s="259" t="s">
        <v>3</v>
      </c>
      <c r="I6" s="259"/>
      <c r="J6" s="259"/>
      <c r="K6" s="259"/>
      <c r="L6" s="259"/>
      <c r="M6" s="259"/>
      <c r="N6" s="259"/>
      <c r="O6" s="259"/>
      <c r="P6" s="259"/>
      <c r="Q6" s="259"/>
      <c r="R6" s="259"/>
    </row>
    <row r="7" spans="1:18" ht="18.75" x14ac:dyDescent="0.3">
      <c r="A7" s="173"/>
      <c r="B7" s="176"/>
      <c r="C7" s="2"/>
      <c r="D7" s="6"/>
      <c r="E7" s="7"/>
      <c r="F7" s="8"/>
      <c r="G7" s="173"/>
      <c r="H7" s="177"/>
      <c r="I7" s="177"/>
      <c r="J7" s="9"/>
    </row>
    <row r="8" spans="1:18" ht="15.6" x14ac:dyDescent="0.3">
      <c r="A8" s="173"/>
      <c r="B8" s="178"/>
      <c r="C8" s="179" t="s">
        <v>5</v>
      </c>
      <c r="D8" s="180" t="s">
        <v>38</v>
      </c>
      <c r="E8" s="181"/>
      <c r="F8" s="173"/>
      <c r="G8" s="173"/>
      <c r="H8" s="10"/>
      <c r="I8" s="10"/>
      <c r="J8" s="9"/>
    </row>
    <row r="9" spans="1:18" ht="15" customHeight="1" x14ac:dyDescent="0.3">
      <c r="A9" s="264" t="s">
        <v>6</v>
      </c>
      <c r="B9" s="262" t="s">
        <v>7</v>
      </c>
      <c r="C9" s="256" t="s">
        <v>32</v>
      </c>
      <c r="D9" s="262" t="s">
        <v>9</v>
      </c>
      <c r="E9" s="264" t="s">
        <v>33</v>
      </c>
      <c r="F9" s="264" t="s">
        <v>11</v>
      </c>
      <c r="G9" s="264" t="s">
        <v>34</v>
      </c>
      <c r="H9" s="272" t="s">
        <v>35</v>
      </c>
      <c r="I9" s="273"/>
      <c r="J9" s="273"/>
      <c r="K9" s="273"/>
      <c r="L9" s="273"/>
      <c r="M9" s="273"/>
      <c r="N9" s="274"/>
      <c r="O9" s="264" t="s">
        <v>13</v>
      </c>
      <c r="P9" s="262" t="s">
        <v>14</v>
      </c>
      <c r="Q9" s="262" t="s">
        <v>15</v>
      </c>
      <c r="R9" s="279" t="s">
        <v>16</v>
      </c>
    </row>
    <row r="10" spans="1:18" x14ac:dyDescent="0.3">
      <c r="A10" s="269"/>
      <c r="B10" s="271"/>
      <c r="C10" s="275"/>
      <c r="D10" s="271"/>
      <c r="E10" s="271"/>
      <c r="F10" s="271"/>
      <c r="G10" s="271"/>
      <c r="H10" s="282">
        <v>1</v>
      </c>
      <c r="I10" s="256">
        <v>2</v>
      </c>
      <c r="J10" s="256">
        <v>3</v>
      </c>
      <c r="K10" s="94"/>
      <c r="L10" s="256">
        <v>4</v>
      </c>
      <c r="M10" s="256">
        <v>5</v>
      </c>
      <c r="N10" s="256">
        <v>6</v>
      </c>
      <c r="O10" s="269"/>
      <c r="P10" s="271"/>
      <c r="Q10" s="271"/>
      <c r="R10" s="280"/>
    </row>
    <row r="11" spans="1:18" x14ac:dyDescent="0.3">
      <c r="A11" s="270"/>
      <c r="B11" s="263"/>
      <c r="C11" s="257"/>
      <c r="D11" s="263"/>
      <c r="E11" s="263"/>
      <c r="F11" s="263"/>
      <c r="G11" s="263"/>
      <c r="H11" s="283"/>
      <c r="I11" s="257"/>
      <c r="J11" s="257"/>
      <c r="K11" s="95"/>
      <c r="L11" s="257"/>
      <c r="M11" s="257"/>
      <c r="N11" s="257"/>
      <c r="O11" s="270"/>
      <c r="P11" s="263"/>
      <c r="Q11" s="263"/>
      <c r="R11" s="281"/>
    </row>
    <row r="12" spans="1:18" x14ac:dyDescent="0.3">
      <c r="A12" s="12">
        <v>1</v>
      </c>
      <c r="B12" s="45">
        <v>170</v>
      </c>
      <c r="C12" s="21" t="str">
        <f>IF(B12=0," ",VLOOKUP(B12,[1]Спортсмены!B$1:H$65536,2,FALSE))</f>
        <v>Глазунов Илья</v>
      </c>
      <c r="D12" s="22" t="str">
        <f>IF(B12=0," ",VLOOKUP($B12,[1]Спортсмены!$B$1:$H$65536,3,FALSE))</f>
        <v>20.04.1994</v>
      </c>
      <c r="E12" s="20" t="str">
        <f>IF(B12=0," ",IF(VLOOKUP($B12,[1]Спортсмены!$B$1:$H$65536,4,FALSE)=0," ",VLOOKUP($B12,[1]Спортсмены!$B$1:$H$65536,4,FALSE)))</f>
        <v>МС</v>
      </c>
      <c r="F12" s="21" t="str">
        <f>IF(B12=0," ",VLOOKUP($B12,[1]Спортсмены!$B$1:$H$65536,5,FALSE))</f>
        <v>Приморский край</v>
      </c>
      <c r="G12" s="66" t="str">
        <f>IF(B12=0," ",VLOOKUP($B12,[1]Спортсмены!$B$1:$H$65536,6,FALSE))</f>
        <v xml:space="preserve">Владивосток, ДВФУ </v>
      </c>
      <c r="H12" s="79">
        <v>15.63</v>
      </c>
      <c r="I12" s="79" t="s">
        <v>36</v>
      </c>
      <c r="J12" s="79" t="s">
        <v>36</v>
      </c>
      <c r="K12" s="211">
        <v>6</v>
      </c>
      <c r="L12" s="79" t="s">
        <v>36</v>
      </c>
      <c r="M12" s="79">
        <v>15.42</v>
      </c>
      <c r="N12" s="79">
        <v>15.14</v>
      </c>
      <c r="O12" s="96">
        <f t="shared" ref="O12:O18" si="0">MAX(H12:J12,L12:N12)</f>
        <v>15.63</v>
      </c>
      <c r="P12" s="20" t="str">
        <f>IF(O12=0," ",IF(O12&gt;=[1]Разряды!$C$17,[1]Разряды!$C$3,IF(O12&gt;=[1]Разряды!$D$17,[1]Разряды!$D$3,IF(O12&gt;=[1]Разряды!$E$17,[1]Разряды!$E$3,IF(O12&gt;=[1]Разряды!$F$17,[1]Разряды!$F$3,IF(O12&gt;=[1]Разряды!$G$17,[1]Разряды!$G$3,IF(O12&gt;=[1]Разряды!$H$17,[1]Разряды!$H$3,"б/р")))))))</f>
        <v>кмс</v>
      </c>
      <c r="Q12" s="20" t="s">
        <v>101</v>
      </c>
      <c r="R12" s="66" t="str">
        <f>IF(B12=0," ",VLOOKUP($B12,[1]Спортсмены!$B$1:$H$65536,7,FALSE))</f>
        <v>Цыплаков А.Н.</v>
      </c>
    </row>
    <row r="13" spans="1:18" x14ac:dyDescent="0.3">
      <c r="A13" s="80">
        <v>2</v>
      </c>
      <c r="B13" s="82">
        <v>311</v>
      </c>
      <c r="C13" s="21" t="str">
        <f>IF(B13=0," ",VLOOKUP(B13,[1]Спортсмены!B$1:H$65536,2,FALSE))</f>
        <v>Чернов Дмитрий</v>
      </c>
      <c r="D13" s="22" t="str">
        <f>IF(B13=0," ",VLOOKUP($B13,[1]Спортсмены!$B$1:$H$65536,3,FALSE))</f>
        <v>19.01.1995</v>
      </c>
      <c r="E13" s="20" t="str">
        <f>IF(B13=0," ",IF(VLOOKUP($B13,[1]Спортсмены!$B$1:$H$65536,4,FALSE)=0," ",VLOOKUP($B13,[1]Спортсмены!$B$1:$H$65536,4,FALSE)))</f>
        <v>1р</v>
      </c>
      <c r="F13" s="21" t="str">
        <f>IF(B13=0," ",VLOOKUP($B13,[1]Спортсмены!$B$1:$H$65536,5,FALSE))</f>
        <v>Самарская область</v>
      </c>
      <c r="G13" s="66" t="str">
        <f>IF(B13=0," ",VLOOKUP($B13,[1]Спортсмены!$B$1:$H$65536,6,FALSE))</f>
        <v>Самара, СГЭУ</v>
      </c>
      <c r="H13" s="79">
        <v>14.72</v>
      </c>
      <c r="I13" s="79">
        <v>15.01</v>
      </c>
      <c r="J13" s="79" t="s">
        <v>36</v>
      </c>
      <c r="K13" s="211">
        <v>5</v>
      </c>
      <c r="L13" s="79" t="s">
        <v>36</v>
      </c>
      <c r="M13" s="79" t="s">
        <v>37</v>
      </c>
      <c r="N13" s="79" t="s">
        <v>37</v>
      </c>
      <c r="O13" s="96">
        <f t="shared" si="0"/>
        <v>15.01</v>
      </c>
      <c r="P13" s="20" t="str">
        <f>IF(O13=0," ",IF(O13&gt;=[1]Разряды!$C$17,[1]Разряды!$C$3,IF(O13&gt;=[1]Разряды!$D$17,[1]Разряды!$D$3,IF(O13&gt;=[1]Разряды!$E$17,[1]Разряды!$E$3,IF(O13&gt;=[1]Разряды!$F$17,[1]Разряды!$F$3,IF(O13&gt;=[1]Разряды!$G$17,[1]Разряды!$G$3,IF(O13&gt;=[1]Разряды!$H$17,[1]Разряды!$H$3,"б/р")))))))</f>
        <v>кмс</v>
      </c>
      <c r="Q13" s="20" t="s">
        <v>86</v>
      </c>
      <c r="R13" s="66" t="str">
        <f>IF(B13=0," ",VLOOKUP($B13,[1]Спортсмены!$B$1:$H$65536,7,FALSE))</f>
        <v>Полубаяров О.Ю.</v>
      </c>
    </row>
    <row r="14" spans="1:18" ht="26.4" x14ac:dyDescent="0.3">
      <c r="A14" s="12">
        <v>3</v>
      </c>
      <c r="B14" s="82">
        <v>318</v>
      </c>
      <c r="C14" s="21" t="str">
        <f>IF(B14=0," ",VLOOKUP(B14,[1]Спортсмены!B$1:H$65536,2,FALSE))</f>
        <v>Губин Евгений</v>
      </c>
      <c r="D14" s="22" t="str">
        <f>IF(B14=0," ",VLOOKUP($B14,[1]Спортсмены!$B$1:$H$65536,3,FALSE))</f>
        <v>02.07.1997</v>
      </c>
      <c r="E14" s="20" t="str">
        <f>IF(B14=0," ",IF(VLOOKUP($B14,[1]Спортсмены!$B$1:$H$65536,4,FALSE)=0," ",VLOOKUP($B14,[1]Спортсмены!$B$1:$H$65536,4,FALSE)))</f>
        <v>КМС</v>
      </c>
      <c r="F14" s="21" t="str">
        <f>IF(B14=0," ",VLOOKUP($B14,[1]Спортсмены!$B$1:$H$65536,5,FALSE))</f>
        <v>Челябинская область</v>
      </c>
      <c r="G14" s="21" t="str">
        <f>IF(B14=0," ",VLOOKUP($B14,[1]Спортсмены!$B$1:$H$65536,6,FALSE))</f>
        <v>Челябинск, УралГУФК</v>
      </c>
      <c r="H14" s="79">
        <v>14.13</v>
      </c>
      <c r="I14" s="79">
        <v>14.23</v>
      </c>
      <c r="J14" s="79">
        <v>14.79</v>
      </c>
      <c r="K14" s="211">
        <v>4</v>
      </c>
      <c r="L14" s="79">
        <v>11.59</v>
      </c>
      <c r="M14" s="79">
        <v>14.89</v>
      </c>
      <c r="N14" s="79">
        <v>14.26</v>
      </c>
      <c r="O14" s="96">
        <f t="shared" si="0"/>
        <v>14.89</v>
      </c>
      <c r="P14" s="20" t="str">
        <f>IF(O14=0," ",IF(O14&gt;=[1]Разряды!$C$17,[1]Разряды!$C$3,IF(O14&gt;=[1]Разряды!$D$17,[1]Разряды!$D$3,IF(O14&gt;=[1]Разряды!$E$17,[1]Разряды!$E$3,IF(O14&gt;=[1]Разряды!$F$17,[1]Разряды!$F$3,IF(O14&gt;=[1]Разряды!$G$17,[1]Разряды!$G$3,IF(O14&gt;=[1]Разряды!$H$17,[1]Разряды!$H$3,"б/р")))))))</f>
        <v>1р</v>
      </c>
      <c r="Q14" s="20">
        <v>13</v>
      </c>
      <c r="R14" s="66" t="str">
        <f>IF(B14=0," ",VLOOKUP($B14,[1]Спортсмены!$B$1:$H$65536,7,FALSE))</f>
        <v>Шемигон О.С, Пугач С.В.</v>
      </c>
    </row>
    <row r="15" spans="1:18" ht="26.4" x14ac:dyDescent="0.3">
      <c r="A15" s="81">
        <v>4</v>
      </c>
      <c r="B15" s="82">
        <v>276</v>
      </c>
      <c r="C15" s="21" t="str">
        <f>IF(B15=0," ",VLOOKUP(B15,[1]Спортсмены!B$1:H$65536,2,FALSE))</f>
        <v>Савченко Максим</v>
      </c>
      <c r="D15" s="22" t="str">
        <f>IF(B15=0," ",VLOOKUP($B15,[1]Спортсмены!$B$1:$H$65536,3,FALSE))</f>
        <v>14.05.1999</v>
      </c>
      <c r="E15" s="20" t="str">
        <f>IF(B15=0," ",IF(VLOOKUP($B15,[1]Спортсмены!$B$1:$H$65536,4,FALSE)=0," ",VLOOKUP($B15,[1]Спортсмены!$B$1:$H$65536,4,FALSE)))</f>
        <v>КМС</v>
      </c>
      <c r="F15" s="21" t="str">
        <f>IF(B15=0," ",VLOOKUP($B15,[1]Спортсмены!$B$1:$H$65536,5,FALSE))</f>
        <v>Ивановская область</v>
      </c>
      <c r="G15" s="66" t="str">
        <f>IF(B15=0," ",VLOOKUP($B15,[1]Спортсмены!$B$1:$H$65536,6,FALSE))</f>
        <v>Иваново, ИГЭУ им. В.И. Ленина</v>
      </c>
      <c r="H15" s="79">
        <v>13.28</v>
      </c>
      <c r="I15" s="79" t="s">
        <v>36</v>
      </c>
      <c r="J15" s="79" t="s">
        <v>36</v>
      </c>
      <c r="K15" s="211">
        <v>1</v>
      </c>
      <c r="L15" s="79" t="s">
        <v>37</v>
      </c>
      <c r="M15" s="79">
        <v>14.21</v>
      </c>
      <c r="N15" s="79">
        <v>14.02</v>
      </c>
      <c r="O15" s="96">
        <f t="shared" si="0"/>
        <v>14.21</v>
      </c>
      <c r="P15" s="20" t="str">
        <f>IF(O15=0," ",IF(O15&gt;=[1]Разряды!$C$17,[1]Разряды!$C$3,IF(O15&gt;=[1]Разряды!$D$17,[1]Разряды!$D$3,IF(O15&gt;=[1]Разряды!$E$17,[1]Разряды!$E$3,IF(O15&gt;=[1]Разряды!$F$17,[1]Разряды!$F$3,IF(O15&gt;=[1]Разряды!$G$17,[1]Разряды!$G$3,IF(O15&gt;=[1]Разряды!$H$17,[1]Разряды!$H$3,"б/р")))))))</f>
        <v>1р</v>
      </c>
      <c r="Q15" s="20">
        <v>12</v>
      </c>
      <c r="R15" s="66" t="str">
        <f>IF(B15=0," ",VLOOKUP($B15,[1]Спортсмены!$B$1:$H$65536,7,FALSE))</f>
        <v>Чахунов Е.И.,Рябова И.Д.</v>
      </c>
    </row>
    <row r="16" spans="1:18" x14ac:dyDescent="0.3">
      <c r="A16" s="81">
        <v>5</v>
      </c>
      <c r="B16" s="82">
        <v>277</v>
      </c>
      <c r="C16" s="21" t="str">
        <f>IF(B16=0," ",VLOOKUP(B16,[1]Спортсмены!B$1:H$65536,2,FALSE))</f>
        <v>Шальнов Илья</v>
      </c>
      <c r="D16" s="22" t="str">
        <f>IF(B16=0," ",VLOOKUP($B16,[1]Спортсмены!$B$1:$H$65536,3,FALSE))</f>
        <v>26.04.1997</v>
      </c>
      <c r="E16" s="20" t="str">
        <f>IF(B16=0," ",IF(VLOOKUP($B16,[1]Спортсмены!$B$1:$H$65536,4,FALSE)=0," ",VLOOKUP($B16,[1]Спортсмены!$B$1:$H$65536,4,FALSE)))</f>
        <v>КМС</v>
      </c>
      <c r="F16" s="21" t="str">
        <f>IF(B16=0," ",VLOOKUP($B16,[1]Спортсмены!$B$1:$H$65536,5,FALSE))</f>
        <v>Ивановская область</v>
      </c>
      <c r="G16" s="66" t="str">
        <f>IF(B16=0," ",VLOOKUP($B16,[1]Спортсмены!$B$1:$H$65536,6,FALSE))</f>
        <v>Иваново, ИГЭУ им. В.И. Ленина</v>
      </c>
      <c r="H16" s="79">
        <v>14.08</v>
      </c>
      <c r="I16" s="79">
        <v>12.89</v>
      </c>
      <c r="J16" s="79">
        <v>13.64</v>
      </c>
      <c r="K16" s="211">
        <v>2</v>
      </c>
      <c r="L16" s="79">
        <v>14.14</v>
      </c>
      <c r="M16" s="79">
        <v>13.9</v>
      </c>
      <c r="N16" s="79">
        <v>13.89</v>
      </c>
      <c r="O16" s="96">
        <f t="shared" si="0"/>
        <v>14.14</v>
      </c>
      <c r="P16" s="20" t="str">
        <f>IF(O16=0," ",IF(O16&gt;=[1]Разряды!$C$17,[1]Разряды!$C$3,IF(O16&gt;=[1]Разряды!$D$17,[1]Разряды!$D$3,IF(O16&gt;=[1]Разряды!$E$17,[1]Разряды!$E$3,IF(O16&gt;=[1]Разряды!$F$17,[1]Разряды!$F$3,IF(O16&gt;=[1]Разряды!$G$17,[1]Разряды!$G$3,IF(O16&gt;=[1]Разряды!$H$17,[1]Разряды!$H$3,"б/р")))))))</f>
        <v>1р</v>
      </c>
      <c r="Q16" s="20">
        <v>11</v>
      </c>
      <c r="R16" s="66" t="str">
        <f>IF(B16=0," ",VLOOKUP($B16,[1]Спортсмены!$B$1:$H$65536,7,FALSE))</f>
        <v>Чахунов Е.И.</v>
      </c>
    </row>
    <row r="17" spans="1:18" x14ac:dyDescent="0.3">
      <c r="A17" s="81">
        <v>6</v>
      </c>
      <c r="B17" s="82">
        <v>275</v>
      </c>
      <c r="C17" s="21" t="str">
        <f>IF(B17=0," ",VLOOKUP(B17,[1]Спортсмены!B$1:H$65536,2,FALSE))</f>
        <v>Тростин Денис</v>
      </c>
      <c r="D17" s="22" t="str">
        <f>IF(B17=0," ",VLOOKUP($B17,[1]Спортсмены!$B$1:$H$65536,3,FALSE))</f>
        <v>07.02.2001</v>
      </c>
      <c r="E17" s="20" t="str">
        <f>IF(B17=0," ",IF(VLOOKUP($B17,[1]Спортсмены!$B$1:$H$65536,4,FALSE)=0," ",VLOOKUP($B17,[1]Спортсмены!$B$1:$H$65536,4,FALSE)))</f>
        <v>1р</v>
      </c>
      <c r="F17" s="21" t="str">
        <f>IF(B17=0," ",VLOOKUP($B17,[1]Спортсмены!$B$1:$H$65536,5,FALSE))</f>
        <v>Ивановская область</v>
      </c>
      <c r="G17" s="21" t="str">
        <f>IF(B17=0," ",VLOOKUP($B17,[1]Спортсмены!$B$1:$H$65536,6,FALSE))</f>
        <v>Иваново, ИГЭУ им. В.И. Ленина</v>
      </c>
      <c r="H17" s="79">
        <v>14.09</v>
      </c>
      <c r="I17" s="79">
        <v>13.93</v>
      </c>
      <c r="J17" s="79">
        <v>13.58</v>
      </c>
      <c r="K17" s="211">
        <v>3</v>
      </c>
      <c r="L17" s="79">
        <v>13.52</v>
      </c>
      <c r="M17" s="79" t="s">
        <v>36</v>
      </c>
      <c r="N17" s="79">
        <v>13.48</v>
      </c>
      <c r="O17" s="96">
        <f t="shared" si="0"/>
        <v>14.09</v>
      </c>
      <c r="P17" s="20" t="str">
        <f>IF(O17=0," ",IF(O17&gt;=[1]Разряды!$C$17,[1]Разряды!$C$3,IF(O17&gt;=[1]Разряды!$D$17,[1]Разряды!$D$3,IF(O17&gt;=[1]Разряды!$E$17,[1]Разряды!$E$3,IF(O17&gt;=[1]Разряды!$F$17,[1]Разряды!$F$3,IF(O17&gt;=[1]Разряды!$G$17,[1]Разряды!$G$3,IF(O17&gt;=[1]Разряды!$H$17,[1]Разряды!$H$3,"б/р")))))))</f>
        <v>1р</v>
      </c>
      <c r="Q17" s="20">
        <v>10</v>
      </c>
      <c r="R17" s="66" t="str">
        <f>IF(B17=0," ",VLOOKUP($B17,[1]Спортсмены!$B$1:$H$65536,7,FALSE))</f>
        <v>Чахунов Е.И.</v>
      </c>
    </row>
    <row r="18" spans="1:18" ht="21" customHeight="1" x14ac:dyDescent="0.3">
      <c r="A18" s="80"/>
      <c r="B18" s="82">
        <v>185</v>
      </c>
      <c r="C18" s="21" t="str">
        <f>IF(B18=0," ",VLOOKUP(B18,[1]Спортсмены!B$1:H$65536,2,FALSE))</f>
        <v>Филатов Андрей</v>
      </c>
      <c r="D18" s="22" t="str">
        <f>IF(B18=0," ",VLOOKUP($B18,[1]Спортсмены!$B$1:$H$65536,3,FALSE))</f>
        <v>09.11.1999</v>
      </c>
      <c r="E18" s="20" t="str">
        <f>IF(B18=0," ",IF(VLOOKUP($B18,[1]Спортсмены!$B$1:$H$65536,4,FALSE)=0," ",VLOOKUP($B18,[1]Спортсмены!$B$1:$H$65536,4,FALSE)))</f>
        <v>КМС</v>
      </c>
      <c r="F18" s="21" t="str">
        <f>IF(B18=0," ",VLOOKUP($B18,[1]Спортсмены!$B$1:$H$65536,5,FALSE))</f>
        <v>Москва</v>
      </c>
      <c r="G18" s="66" t="str">
        <f>IF(B18=0," ",VLOOKUP($B18,[1]Спортсмены!$B$1:$H$65536,6,FALSE))</f>
        <v>Москва, РГУФКСМиТ (ГЦОЛИФК)</v>
      </c>
      <c r="H18" s="79" t="s">
        <v>36</v>
      </c>
      <c r="I18" s="79" t="s">
        <v>91</v>
      </c>
      <c r="J18" s="79"/>
      <c r="K18" s="211"/>
      <c r="L18" s="79"/>
      <c r="M18" s="79"/>
      <c r="N18" s="79"/>
      <c r="O18" s="96">
        <f t="shared" si="0"/>
        <v>0</v>
      </c>
      <c r="P18" s="20" t="str">
        <f>IF(O18=0," ",IF(O18&gt;=[1]Разряды!$C$17,[1]Разряды!$C$3,IF(O18&gt;=[1]Разряды!$D$17,[1]Разряды!$D$3,IF(O18&gt;=[1]Разряды!$E$17,[1]Разряды!$E$3,IF(O18&gt;=[1]Разряды!$F$17,[1]Разряды!$F$3,IF(O18&gt;=[1]Разряды!$G$17,[1]Разряды!$G$3,IF(O18&gt;=[1]Разряды!$H$17,[1]Разряды!$H$3,"б/р")))))))</f>
        <v xml:space="preserve"> </v>
      </c>
      <c r="Q18" s="20">
        <v>0</v>
      </c>
      <c r="R18" s="66" t="str">
        <f>IF(B18=0," ",VLOOKUP($B18,[1]Спортсмены!$B$1:$H$65536,7,FALSE))</f>
        <v>Фетисов А.И.</v>
      </c>
    </row>
    <row r="19" spans="1:18" ht="15.75" thickBot="1" x14ac:dyDescent="0.3">
      <c r="A19" s="83"/>
      <c r="B19" s="31"/>
      <c r="C19" s="29"/>
      <c r="D19" s="31"/>
      <c r="E19" s="31"/>
      <c r="F19" s="85"/>
      <c r="G19" s="86"/>
      <c r="H19" s="105"/>
      <c r="I19" s="105"/>
      <c r="J19" s="105"/>
      <c r="K19" s="97"/>
      <c r="L19" s="105"/>
      <c r="M19" s="105"/>
      <c r="N19" s="105"/>
      <c r="O19" s="207"/>
      <c r="P19" s="83"/>
      <c r="Q19" s="171"/>
      <c r="R19" s="86"/>
    </row>
    <row r="20" spans="1:18" ht="15.75" thickTop="1" x14ac:dyDescent="0.25">
      <c r="A20" s="195"/>
      <c r="B20" s="183"/>
      <c r="C20" s="56"/>
      <c r="D20" s="183"/>
      <c r="E20" s="183"/>
      <c r="F20" s="202"/>
      <c r="G20" s="56"/>
      <c r="H20" s="183"/>
      <c r="I20" s="183"/>
      <c r="J20" s="183"/>
      <c r="K20" s="183"/>
      <c r="L20" s="183"/>
      <c r="M20" s="183"/>
      <c r="N20" s="183"/>
      <c r="O20" s="208"/>
      <c r="P20" s="195"/>
      <c r="Q20" s="195"/>
      <c r="R20" s="56"/>
    </row>
    <row r="21" spans="1:18" ht="15" x14ac:dyDescent="0.25">
      <c r="A21" s="195"/>
      <c r="B21" s="183"/>
    </row>
    <row r="22" spans="1:18" ht="15" x14ac:dyDescent="0.25">
      <c r="A22" s="195"/>
      <c r="B22" s="183"/>
    </row>
    <row r="23" spans="1:18" ht="15" x14ac:dyDescent="0.25">
      <c r="A23" s="195"/>
      <c r="B23" s="183"/>
    </row>
    <row r="24" spans="1:18" ht="15.6" x14ac:dyDescent="0.3">
      <c r="B24" s="56" t="s">
        <v>93</v>
      </c>
      <c r="D24" s="188"/>
      <c r="E24" s="188"/>
      <c r="G24" s="56" t="s">
        <v>94</v>
      </c>
      <c r="H24" s="9"/>
      <c r="I24" s="9"/>
    </row>
    <row r="25" spans="1:18" ht="15.75" x14ac:dyDescent="0.25">
      <c r="B25" s="56"/>
      <c r="D25" s="188"/>
      <c r="E25" s="188"/>
      <c r="G25" s="56"/>
      <c r="H25" s="9"/>
      <c r="I25" s="9"/>
    </row>
    <row r="26" spans="1:18" ht="15.75" x14ac:dyDescent="0.25">
      <c r="D26" s="188"/>
      <c r="E26" s="188"/>
      <c r="G26" s="189"/>
      <c r="H26" s="9"/>
      <c r="I26" s="9"/>
    </row>
    <row r="27" spans="1:18" ht="15.6" x14ac:dyDescent="0.3">
      <c r="B27" s="56" t="s">
        <v>95</v>
      </c>
      <c r="D27" s="188"/>
      <c r="E27" s="188"/>
      <c r="G27" s="56" t="s">
        <v>96</v>
      </c>
      <c r="H27" s="9"/>
      <c r="I27" s="9"/>
    </row>
    <row r="28" spans="1:18" ht="15" x14ac:dyDescent="0.25">
      <c r="A28" s="149"/>
      <c r="B28" s="37"/>
      <c r="C28" s="35"/>
      <c r="D28" s="87"/>
      <c r="E28" s="37"/>
      <c r="F28" s="53"/>
      <c r="G28" s="35"/>
      <c r="H28" s="87"/>
      <c r="I28" s="87"/>
      <c r="J28" s="87"/>
      <c r="K28" s="87"/>
      <c r="L28" s="87"/>
      <c r="M28" s="87"/>
      <c r="N28" s="87"/>
      <c r="O28" s="88"/>
      <c r="P28" s="149"/>
      <c r="Q28" s="149"/>
      <c r="R28" s="35"/>
    </row>
    <row r="29" spans="1:18" ht="15" x14ac:dyDescent="0.25">
      <c r="A29" s="149"/>
      <c r="B29" s="37"/>
      <c r="C29" s="35"/>
      <c r="D29" s="87"/>
      <c r="E29" s="37"/>
      <c r="F29" s="53"/>
      <c r="G29" s="35"/>
      <c r="H29" s="87"/>
      <c r="I29" s="87"/>
      <c r="J29" s="87"/>
      <c r="K29" s="87"/>
      <c r="L29" s="87"/>
      <c r="M29" s="87"/>
      <c r="N29" s="87"/>
      <c r="O29" s="88"/>
      <c r="P29" s="149"/>
      <c r="Q29" s="149"/>
      <c r="R29" s="35"/>
    </row>
    <row r="30" spans="1:18" x14ac:dyDescent="0.3">
      <c r="A30" s="149"/>
      <c r="B30" s="37"/>
      <c r="C30" s="35"/>
      <c r="D30" s="87"/>
      <c r="E30" s="37"/>
      <c r="F30" s="53"/>
      <c r="G30" s="35"/>
      <c r="H30" s="87"/>
      <c r="I30" s="87"/>
      <c r="J30" s="87"/>
      <c r="K30" s="87"/>
      <c r="L30" s="87"/>
      <c r="M30" s="87"/>
      <c r="N30" s="87"/>
      <c r="O30" s="88"/>
      <c r="P30" s="149"/>
      <c r="Q30" s="149"/>
      <c r="R30" s="35"/>
    </row>
    <row r="31" spans="1:18" x14ac:dyDescent="0.3">
      <c r="A31" s="149"/>
      <c r="B31" s="37"/>
      <c r="C31" s="35"/>
      <c r="D31" s="87"/>
      <c r="E31" s="37"/>
      <c r="F31" s="53"/>
      <c r="G31" s="35"/>
      <c r="H31" s="87"/>
      <c r="I31" s="87"/>
      <c r="J31" s="87"/>
      <c r="K31" s="87"/>
      <c r="L31" s="87"/>
      <c r="M31" s="87"/>
      <c r="N31" s="87"/>
      <c r="O31" s="88"/>
      <c r="P31" s="149"/>
      <c r="Q31" s="149"/>
      <c r="R31" s="35"/>
    </row>
    <row r="32" spans="1:18" x14ac:dyDescent="0.3">
      <c r="A32" s="149"/>
      <c r="B32" s="37"/>
      <c r="C32" s="35"/>
      <c r="D32" s="87"/>
      <c r="E32" s="37"/>
      <c r="F32" s="53"/>
      <c r="G32" s="35"/>
      <c r="H32" s="87"/>
      <c r="I32" s="87"/>
      <c r="J32" s="87"/>
      <c r="K32" s="87"/>
      <c r="L32" s="87"/>
      <c r="M32" s="87"/>
      <c r="N32" s="87"/>
      <c r="O32" s="88"/>
      <c r="P32" s="149"/>
      <c r="Q32" s="149"/>
      <c r="R32" s="35"/>
    </row>
    <row r="33" spans="1:18" x14ac:dyDescent="0.3">
      <c r="A33" s="149"/>
      <c r="B33" s="37"/>
      <c r="C33" s="35"/>
      <c r="D33" s="87"/>
      <c r="E33" s="37"/>
      <c r="F33" s="53"/>
      <c r="G33" s="35"/>
      <c r="H33" s="87"/>
      <c r="I33" s="87"/>
      <c r="J33" s="87"/>
      <c r="K33" s="87"/>
      <c r="L33" s="87"/>
      <c r="M33" s="87"/>
      <c r="N33" s="87"/>
      <c r="O33" s="88"/>
      <c r="P33" s="149"/>
      <c r="Q33" s="149"/>
      <c r="R33" s="35"/>
    </row>
    <row r="34" spans="1:18" x14ac:dyDescent="0.3">
      <c r="A34" s="149"/>
      <c r="B34" s="37"/>
      <c r="C34" s="35"/>
      <c r="D34" s="87"/>
      <c r="E34" s="37"/>
      <c r="F34" s="53"/>
      <c r="G34" s="35"/>
      <c r="H34" s="87"/>
      <c r="I34" s="87"/>
      <c r="J34" s="87"/>
      <c r="K34" s="87"/>
      <c r="L34" s="87"/>
      <c r="M34" s="87"/>
      <c r="N34" s="87"/>
      <c r="O34" s="88"/>
      <c r="P34" s="149"/>
      <c r="Q34" s="149"/>
      <c r="R34" s="35"/>
    </row>
    <row r="35" spans="1:18" x14ac:dyDescent="0.3">
      <c r="A35" s="149"/>
      <c r="B35" s="37"/>
      <c r="C35" s="35"/>
      <c r="D35" s="87"/>
      <c r="E35" s="37"/>
      <c r="F35" s="53"/>
      <c r="G35" s="35"/>
      <c r="H35" s="87"/>
      <c r="I35" s="87"/>
      <c r="J35" s="87"/>
      <c r="K35" s="87"/>
      <c r="L35" s="87"/>
      <c r="M35" s="87"/>
      <c r="N35" s="87"/>
      <c r="O35" s="88"/>
      <c r="P35" s="149"/>
      <c r="Q35" s="149"/>
      <c r="R35" s="35"/>
    </row>
    <row r="36" spans="1:18" x14ac:dyDescent="0.3">
      <c r="A36" s="149"/>
      <c r="B36" s="37"/>
      <c r="C36" s="35"/>
      <c r="D36" s="87"/>
      <c r="E36" s="37"/>
      <c r="F36" s="53"/>
      <c r="G36" s="35"/>
      <c r="H36" s="87"/>
      <c r="I36" s="87"/>
      <c r="J36" s="87"/>
      <c r="K36" s="87"/>
      <c r="L36" s="87"/>
      <c r="M36" s="87"/>
      <c r="N36" s="87"/>
      <c r="O36" s="88"/>
      <c r="P36" s="149"/>
      <c r="Q36" s="149"/>
      <c r="R36" s="35"/>
    </row>
    <row r="37" spans="1:18" x14ac:dyDescent="0.3">
      <c r="A37" s="149"/>
      <c r="B37" s="37"/>
      <c r="C37" s="35"/>
      <c r="D37" s="87"/>
      <c r="E37" s="37"/>
      <c r="F37" s="53"/>
      <c r="G37" s="35"/>
      <c r="H37" s="87"/>
      <c r="I37" s="87"/>
      <c r="J37" s="87"/>
      <c r="K37" s="87"/>
      <c r="L37" s="87"/>
      <c r="M37" s="87"/>
      <c r="N37" s="87"/>
      <c r="O37" s="88"/>
      <c r="P37" s="149"/>
      <c r="Q37" s="149"/>
      <c r="R37" s="35"/>
    </row>
    <row r="38" spans="1:18" x14ac:dyDescent="0.3">
      <c r="A38" s="149"/>
      <c r="B38" s="37"/>
      <c r="C38" s="35"/>
      <c r="D38" s="87"/>
      <c r="E38" s="37"/>
      <c r="F38" s="53"/>
      <c r="G38" s="35"/>
      <c r="H38" s="87"/>
      <c r="I38" s="87"/>
      <c r="J38" s="87"/>
      <c r="K38" s="87"/>
      <c r="L38" s="87"/>
      <c r="M38" s="87"/>
      <c r="N38" s="87"/>
      <c r="O38" s="88"/>
      <c r="P38" s="149"/>
      <c r="Q38" s="149"/>
      <c r="R38" s="35"/>
    </row>
    <row r="39" spans="1:18" x14ac:dyDescent="0.3">
      <c r="A39" s="149"/>
      <c r="B39" s="37"/>
      <c r="C39" s="35"/>
      <c r="D39" s="87"/>
      <c r="E39" s="37"/>
      <c r="F39" s="53"/>
      <c r="G39" s="35"/>
      <c r="H39" s="87"/>
      <c r="I39" s="87"/>
      <c r="J39" s="87"/>
      <c r="K39" s="87"/>
      <c r="L39" s="87"/>
      <c r="M39" s="87"/>
      <c r="N39" s="87"/>
      <c r="O39" s="88"/>
      <c r="P39" s="149"/>
      <c r="Q39" s="149"/>
      <c r="R39" s="35"/>
    </row>
    <row r="40" spans="1:18" x14ac:dyDescent="0.3">
      <c r="A40" s="149"/>
      <c r="B40" s="37"/>
      <c r="C40" s="35"/>
      <c r="D40" s="87"/>
      <c r="E40" s="37"/>
      <c r="F40" s="53"/>
      <c r="G40" s="35"/>
      <c r="H40" s="87"/>
      <c r="I40" s="87"/>
      <c r="J40" s="87"/>
      <c r="K40" s="87"/>
      <c r="L40" s="87"/>
      <c r="M40" s="87"/>
      <c r="N40" s="87"/>
      <c r="O40" s="88"/>
      <c r="P40" s="149"/>
      <c r="Q40" s="149"/>
      <c r="R40" s="35"/>
    </row>
    <row r="41" spans="1:18" x14ac:dyDescent="0.3">
      <c r="A41" s="149"/>
      <c r="B41" s="37"/>
      <c r="C41" s="35"/>
      <c r="D41" s="87"/>
      <c r="E41" s="37"/>
      <c r="F41" s="53"/>
      <c r="G41" s="35"/>
      <c r="H41" s="87"/>
      <c r="I41" s="87"/>
      <c r="J41" s="87"/>
      <c r="K41" s="87"/>
      <c r="L41" s="87"/>
      <c r="M41" s="87"/>
      <c r="N41" s="87"/>
      <c r="O41" s="88"/>
      <c r="P41" s="149"/>
      <c r="Q41" s="149"/>
      <c r="R41" s="35"/>
    </row>
    <row r="42" spans="1:18" x14ac:dyDescent="0.3">
      <c r="A42" s="149"/>
      <c r="B42" s="37"/>
      <c r="C42" s="35"/>
      <c r="D42" s="87"/>
      <c r="E42" s="37"/>
      <c r="F42" s="53"/>
      <c r="G42" s="35"/>
      <c r="H42" s="87"/>
      <c r="I42" s="87"/>
      <c r="J42" s="87"/>
      <c r="K42" s="87"/>
      <c r="L42" s="87"/>
      <c r="M42" s="87"/>
      <c r="N42" s="87"/>
      <c r="O42" s="88"/>
      <c r="P42" s="149"/>
      <c r="Q42" s="149"/>
      <c r="R42" s="35"/>
    </row>
    <row r="43" spans="1:18" x14ac:dyDescent="0.3">
      <c r="A43" s="149"/>
      <c r="B43" s="37"/>
      <c r="C43" s="35"/>
      <c r="D43" s="87"/>
      <c r="E43" s="37"/>
      <c r="F43" s="53"/>
      <c r="G43" s="35"/>
      <c r="H43" s="87"/>
      <c r="I43" s="87"/>
      <c r="J43" s="87"/>
      <c r="K43" s="87"/>
      <c r="L43" s="87"/>
      <c r="M43" s="87"/>
      <c r="N43" s="87"/>
      <c r="O43" s="88"/>
      <c r="P43" s="149"/>
      <c r="Q43" s="149"/>
      <c r="R43" s="35"/>
    </row>
  </sheetData>
  <mergeCells count="23">
    <mergeCell ref="I10:I11"/>
    <mergeCell ref="J10:J11"/>
    <mergeCell ref="G9:G11"/>
    <mergeCell ref="H9:N9"/>
    <mergeCell ref="A1:R1"/>
    <mergeCell ref="A2:R2"/>
    <mergeCell ref="F5:G5"/>
    <mergeCell ref="H6:R6"/>
    <mergeCell ref="A9:A11"/>
    <mergeCell ref="B9:B11"/>
    <mergeCell ref="C9:C11"/>
    <mergeCell ref="D9:D11"/>
    <mergeCell ref="E9:E11"/>
    <mergeCell ref="F9:F11"/>
    <mergeCell ref="P9:P11"/>
    <mergeCell ref="Q9:Q11"/>
    <mergeCell ref="R9:R11"/>
    <mergeCell ref="H10:H11"/>
    <mergeCell ref="Q4:R4"/>
    <mergeCell ref="O9:O11"/>
    <mergeCell ref="L10:L11"/>
    <mergeCell ref="M10:M11"/>
    <mergeCell ref="N10:N11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topLeftCell="A16" workbookViewId="0">
      <selection sqref="A1:K28"/>
    </sheetView>
  </sheetViews>
  <sheetFormatPr defaultRowHeight="14.4" x14ac:dyDescent="0.3"/>
  <cols>
    <col min="1" max="1" width="4.33203125" style="43" customWidth="1"/>
    <col min="2" max="2" width="7.109375" customWidth="1"/>
    <col min="3" max="3" width="20.44140625" style="43" customWidth="1"/>
    <col min="4" max="4" width="9" style="43" customWidth="1"/>
    <col min="5" max="5" width="7.44140625" customWidth="1"/>
    <col min="6" max="6" width="28" customWidth="1"/>
    <col min="7" max="7" width="31.6640625" customWidth="1"/>
    <col min="8" max="8" width="6.5546875" customWidth="1"/>
    <col min="9" max="9" width="6.88671875" customWidth="1"/>
    <col min="10" max="10" width="6.109375" customWidth="1"/>
    <col min="11" max="11" width="26.6640625" customWidth="1"/>
  </cols>
  <sheetData>
    <row r="1" spans="1:11" ht="20.399999999999999" x14ac:dyDescent="0.35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</row>
    <row r="2" spans="1:11" ht="20.399999999999999" x14ac:dyDescent="0.35">
      <c r="A2" s="259" t="s">
        <v>1</v>
      </c>
      <c r="B2" s="259"/>
      <c r="C2" s="259"/>
      <c r="D2" s="259"/>
      <c r="E2" s="259"/>
      <c r="F2" s="259"/>
      <c r="G2" s="259"/>
      <c r="H2" s="259"/>
      <c r="I2" s="259"/>
      <c r="J2" s="259"/>
      <c r="K2" s="259"/>
    </row>
    <row r="3" spans="1:11" ht="20.399999999999999" x14ac:dyDescent="0.35">
      <c r="A3" s="172"/>
      <c r="B3" s="172"/>
      <c r="C3" s="172"/>
      <c r="D3" s="172"/>
      <c r="E3" s="172"/>
      <c r="F3" s="172"/>
      <c r="H3" s="172"/>
      <c r="I3" s="172"/>
      <c r="J3" s="172"/>
      <c r="K3" s="1" t="s">
        <v>79</v>
      </c>
    </row>
    <row r="4" spans="1:11" ht="17.399999999999999" x14ac:dyDescent="0.3">
      <c r="A4" s="173"/>
      <c r="B4" s="2"/>
      <c r="C4" s="3"/>
      <c r="D4"/>
      <c r="E4" s="174"/>
      <c r="F4" s="174"/>
      <c r="H4" s="174"/>
      <c r="I4" s="174"/>
      <c r="J4" s="260" t="s">
        <v>80</v>
      </c>
      <c r="K4" s="260"/>
    </row>
    <row r="5" spans="1:11" ht="15.6" x14ac:dyDescent="0.3">
      <c r="A5" s="173"/>
      <c r="B5" s="2"/>
      <c r="C5" s="3"/>
      <c r="D5"/>
      <c r="E5" s="261"/>
      <c r="F5" s="261"/>
      <c r="H5" s="4"/>
      <c r="K5" s="5" t="s">
        <v>81</v>
      </c>
    </row>
    <row r="6" spans="1:11" ht="20.399999999999999" x14ac:dyDescent="0.35">
      <c r="A6" s="175"/>
      <c r="C6" s="77" t="s">
        <v>100</v>
      </c>
      <c r="D6" s="54">
        <v>0.5</v>
      </c>
      <c r="E6" s="59" t="s">
        <v>4</v>
      </c>
      <c r="F6" s="175"/>
      <c r="G6" s="259" t="s">
        <v>3</v>
      </c>
      <c r="H6" s="259"/>
      <c r="I6" s="259"/>
      <c r="J6" s="259"/>
      <c r="K6" s="259"/>
    </row>
    <row r="7" spans="1:11" ht="15.6" x14ac:dyDescent="0.3">
      <c r="A7" s="173"/>
      <c r="B7" s="179" t="s">
        <v>5</v>
      </c>
      <c r="D7" s="179" t="s">
        <v>63</v>
      </c>
      <c r="E7" s="173"/>
      <c r="F7" s="99"/>
      <c r="G7" s="10"/>
      <c r="K7" s="102"/>
    </row>
    <row r="8" spans="1:11" ht="28.8" x14ac:dyDescent="0.3">
      <c r="A8" s="129" t="s">
        <v>27</v>
      </c>
      <c r="B8" s="130" t="s">
        <v>7</v>
      </c>
      <c r="C8" s="131" t="s">
        <v>32</v>
      </c>
      <c r="D8" s="130" t="s">
        <v>9</v>
      </c>
      <c r="E8" s="170" t="s">
        <v>33</v>
      </c>
      <c r="F8" s="170" t="s">
        <v>11</v>
      </c>
      <c r="G8" s="170" t="s">
        <v>34</v>
      </c>
      <c r="H8" s="167" t="s">
        <v>43</v>
      </c>
      <c r="I8" s="132" t="s">
        <v>14</v>
      </c>
      <c r="J8" s="129" t="s">
        <v>44</v>
      </c>
      <c r="K8" s="129" t="s">
        <v>16</v>
      </c>
    </row>
    <row r="9" spans="1:11" ht="26.4" x14ac:dyDescent="0.3">
      <c r="A9" s="22" t="s">
        <v>66</v>
      </c>
      <c r="B9" s="103">
        <v>130</v>
      </c>
      <c r="C9" s="21" t="str">
        <f>IF(B9=0," ",VLOOKUP(B9,[1]Спортсмены!B$1:I$65536,2,FALSE))</f>
        <v>Морозов Сергей</v>
      </c>
      <c r="D9" s="78" t="str">
        <f>IF(B9=0," ",VLOOKUP($B9,[1]Спортсмены!$B$1:$H$65536,3,FALSE))</f>
        <v>06.10.1999</v>
      </c>
      <c r="E9" s="20" t="str">
        <f>IF(B9=0," ",IF(VLOOKUP($B9,[1]Спортсмены!$B$1:$H$65536,4,FALSE)=0," ",VLOOKUP($B9,[1]Спортсмены!$B$1:$H$65536,4,FALSE)))</f>
        <v>МС</v>
      </c>
      <c r="F9" s="21" t="str">
        <f>IF(B9=0," ",VLOOKUP($B9,[1]Спортсмены!$B$1:$H$65536,5,FALSE))</f>
        <v>Республика Чувашии</v>
      </c>
      <c r="G9" s="66" t="str">
        <f>IF(B9=0," ",VLOOKUP($B9,[1]Спортсмены!$B$1:$H$65536,6,FALSE))</f>
        <v>Чебоксары, ЧГПУ им. И.Я. Яковлева</v>
      </c>
      <c r="H9" s="89">
        <v>2.08</v>
      </c>
      <c r="I9" s="45" t="str">
        <f>IF(H9=0," ",IF(H9&gt;=[1]Разряды!$C$15,[1]Разряды!$C$3,IF(H9&gt;=[1]Разряды!$D$15,[1]Разряды!$D$3,IF(H9&gt;=[1]Разряды!$E$15,[1]Разряды!$E$3,IF(H9&gt;=[1]Разряды!$F$15,[1]Разряды!$F$3,IF(H9&gt;=[1]Разряды!$G$15,[1]Разряды!$G$3,IF(H9&gt;=[1]Разряды!$H$15,[1]Разряды!$H$3,"б/р")))))))</f>
        <v>кмс</v>
      </c>
      <c r="J9" s="20" t="s">
        <v>101</v>
      </c>
      <c r="K9" s="66" t="str">
        <f>IF(B9=0," ",VLOOKUP($B9,[1]Спортсмены!$B$1:$H$65536,7,FALSE))</f>
        <v>Морозова С.Н.</v>
      </c>
    </row>
    <row r="10" spans="1:11" x14ac:dyDescent="0.3">
      <c r="A10" s="22" t="s">
        <v>67</v>
      </c>
      <c r="B10" s="103">
        <v>263</v>
      </c>
      <c r="C10" s="21" t="str">
        <f>IF(B10=0," ",VLOOKUP(B10,[1]Спортсмены!B$1:I$65536,2,FALSE))</f>
        <v>Ермаков Евгений</v>
      </c>
      <c r="D10" s="78" t="str">
        <f>IF(B10=0," ",VLOOKUP($B10,[1]Спортсмены!$B$1:$H$65536,3,FALSE))</f>
        <v>18.03.2001</v>
      </c>
      <c r="E10" s="20" t="str">
        <f>IF(B10=0," ",IF(VLOOKUP($B10,[1]Спортсмены!$B$1:$H$65536,4,FALSE)=0," ",VLOOKUP($B10,[1]Спортсмены!$B$1:$H$65536,4,FALSE)))</f>
        <v>МС</v>
      </c>
      <c r="F10" s="21" t="str">
        <f>IF(B10=0," ",VLOOKUP($B10,[1]Спортсмены!$B$1:$H$65536,5,FALSE))</f>
        <v>Республика Татарстан</v>
      </c>
      <c r="G10" s="66" t="str">
        <f>IF(B10=0," ",VLOOKUP($B10,[1]Спортсмены!$B$1:$H$65536,6,FALSE))</f>
        <v>Казань, ФГБОУ ВО ПГАФКСиТ</v>
      </c>
      <c r="H10" s="89">
        <v>2.04</v>
      </c>
      <c r="I10" s="45" t="str">
        <f>IF(H10=0," ",IF(H10&gt;=[1]Разряды!$C$15,[1]Разряды!$C$3,IF(H10&gt;=[1]Разряды!$D$15,[1]Разряды!$D$3,IF(H10&gt;=[1]Разряды!$E$15,[1]Разряды!$E$3,IF(H10&gt;=[1]Разряды!$F$15,[1]Разряды!$F$3,IF(H10&gt;=[1]Разряды!$G$15,[1]Разряды!$G$3,IF(H10&gt;=[1]Разряды!$H$15,[1]Разряды!$H$3,"б/р")))))))</f>
        <v>кмс</v>
      </c>
      <c r="J10" s="20" t="s">
        <v>86</v>
      </c>
      <c r="K10" s="66" t="str">
        <f>IF(B10=0," ",VLOOKUP($B10,[1]Спортсмены!$B$1:$H$65536,7,FALSE))</f>
        <v>Горошанский Г.В.</v>
      </c>
    </row>
    <row r="11" spans="1:11" ht="26.4" x14ac:dyDescent="0.3">
      <c r="A11" s="22" t="s">
        <v>68</v>
      </c>
      <c r="B11" s="103">
        <v>107</v>
      </c>
      <c r="C11" s="21" t="str">
        <f>IF(B11=0," ",VLOOKUP(B11,[1]Спортсмены!B$1:I$65536,2,FALSE))</f>
        <v>Мыльников Артем</v>
      </c>
      <c r="D11" s="78" t="str">
        <f>IF(B11=0," ",VLOOKUP($B11,[1]Спортсмены!$B$1:$H$65536,3,FALSE))</f>
        <v>27.03.1997</v>
      </c>
      <c r="E11" s="20" t="str">
        <f>IF(B11=0," ",IF(VLOOKUP($B11,[1]Спортсмены!$B$1:$H$65536,4,FALSE)=0," ",VLOOKUP($B11,[1]Спортсмены!$B$1:$H$65536,4,FALSE)))</f>
        <v>МС</v>
      </c>
      <c r="F11" s="21" t="str">
        <f>IF(B11=0," ",VLOOKUP($B11,[1]Спортсмены!$B$1:$H$65536,5,FALSE))</f>
        <v>Ярославская область</v>
      </c>
      <c r="G11" s="66" t="str">
        <f>IF(B11=0," ",VLOOKUP($B11,[1]Спортсмены!$B$1:$H$65536,6,FALSE))</f>
        <v>Ярославль, ЯГПУ им. К.Д. Ушинского</v>
      </c>
      <c r="H11" s="89">
        <v>2.04</v>
      </c>
      <c r="I11" s="45" t="str">
        <f>IF(H11=0," ",IF(H11&gt;=[1]Разряды!$C$15,[1]Разряды!$C$3,IF(H11&gt;=[1]Разряды!$D$15,[1]Разряды!$D$3,IF(H11&gt;=[1]Разряды!$E$15,[1]Разряды!$E$3,IF(H11&gt;=[1]Разряды!$F$15,[1]Разряды!$F$3,IF(H11&gt;=[1]Разряды!$G$15,[1]Разряды!$G$3,IF(H11&gt;=[1]Разряды!$H$15,[1]Разряды!$H$3,"б/р")))))))</f>
        <v>кмс</v>
      </c>
      <c r="J11" s="20" t="s">
        <v>87</v>
      </c>
      <c r="K11" s="66" t="str">
        <f>IF(B11=0," ",VLOOKUP($B11,[1]Спортсмены!$B$1:$H$65536,7,FALSE))</f>
        <v>Рыбаков В.Ю.</v>
      </c>
    </row>
    <row r="12" spans="1:11" x14ac:dyDescent="0.3">
      <c r="A12" s="22" t="s">
        <v>69</v>
      </c>
      <c r="B12" s="103">
        <v>306</v>
      </c>
      <c r="C12" s="21" t="str">
        <f>IF(B12=0," ",VLOOKUP(B12,[1]Спортсмены!B$1:I$65536,2,FALSE))</f>
        <v>Шабельников Виталий</v>
      </c>
      <c r="D12" s="78" t="str">
        <f>IF(B12=0," ",VLOOKUP($B12,[1]Спортсмены!$B$1:$H$65536,3,FALSE))</f>
        <v>04.05.1996</v>
      </c>
      <c r="E12" s="20" t="str">
        <f>IF(B12=0," ",IF(VLOOKUP($B12,[1]Спортсмены!$B$1:$H$65536,4,FALSE)=0," ",VLOOKUP($B12,[1]Спортсмены!$B$1:$H$65536,4,FALSE)))</f>
        <v>КМС</v>
      </c>
      <c r="F12" s="21" t="str">
        <f>IF(B12=0," ",VLOOKUP($B12,[1]Спортсмены!$B$1:$H$65536,5,FALSE))</f>
        <v>Белгородская область</v>
      </c>
      <c r="G12" s="66" t="str">
        <f>IF(B12=0," ",VLOOKUP($B12,[1]Спортсмены!$B$1:$H$65536,6,FALSE))</f>
        <v>Белгород, НИУ "БелГУ"</v>
      </c>
      <c r="H12" s="89">
        <v>2</v>
      </c>
      <c r="I12" s="45" t="str">
        <f>IF(H12=0," ",IF(H12&gt;=[1]Разряды!$C$15,[1]Разряды!$C$3,IF(H12&gt;=[1]Разряды!$D$15,[1]Разряды!$D$3,IF(H12&gt;=[1]Разряды!$E$15,[1]Разряды!$E$3,IF(H12&gt;=[1]Разряды!$F$15,[1]Разряды!$F$3,IF(H12&gt;=[1]Разряды!$G$15,[1]Разряды!$G$3,IF(H12&gt;=[1]Разряды!$H$15,[1]Разряды!$H$3,"б/р")))))))</f>
        <v>кмс</v>
      </c>
      <c r="J12" s="20" t="s">
        <v>88</v>
      </c>
      <c r="K12" s="66" t="str">
        <f>IF(B12=0," ",VLOOKUP($B12,[1]Спортсмены!$B$1:$H$65536,7,FALSE))</f>
        <v>Шабельников В., Горлов А.Н.</v>
      </c>
    </row>
    <row r="13" spans="1:11" ht="26.4" x14ac:dyDescent="0.3">
      <c r="A13" s="22" t="s">
        <v>70</v>
      </c>
      <c r="B13" s="103">
        <v>278</v>
      </c>
      <c r="C13" s="21" t="str">
        <f>IF(B13=0," ",VLOOKUP(B13,[1]Спортсмены!B$1:I$65536,2,FALSE))</f>
        <v>Бобков Дмитрий</v>
      </c>
      <c r="D13" s="78" t="str">
        <f>IF(B13=0," ",VLOOKUP($B13,[1]Спортсмены!$B$1:$H$65536,3,FALSE))</f>
        <v>12.01.2000</v>
      </c>
      <c r="E13" s="20" t="str">
        <f>IF(B13=0," ",IF(VLOOKUP($B13,[1]Спортсмены!$B$1:$H$65536,4,FALSE)=0," ",VLOOKUP($B13,[1]Спортсмены!$B$1:$H$65536,4,FALSE)))</f>
        <v>КМС</v>
      </c>
      <c r="F13" s="21" t="str">
        <f>IF(B13=0," ",VLOOKUP($B13,[1]Спортсмены!$B$1:$H$65536,5,FALSE))</f>
        <v>Ивановская область</v>
      </c>
      <c r="G13" s="66" t="str">
        <f>IF(B13=0," ",VLOOKUP($B13,[1]Спортсмены!$B$1:$H$65536,6,FALSE))</f>
        <v>Иваново, ИГЭУ им. В.И. Ленина</v>
      </c>
      <c r="H13" s="89">
        <v>1.95</v>
      </c>
      <c r="I13" s="45" t="str">
        <f>IF(H13=0," ",IF(H13&gt;=[1]Разряды!$C$15,[1]Разряды!$C$3,IF(H13&gt;=[1]Разряды!$D$15,[1]Разряды!$D$3,IF(H13&gt;=[1]Разряды!$E$15,[1]Разряды!$E$3,IF(H13&gt;=[1]Разряды!$F$15,[1]Разряды!$F$3,IF(H13&gt;=[1]Разряды!$G$15,[1]Разряды!$G$3,IF(H13&gt;=[1]Разряды!$H$15,[1]Разряды!$H$3,"б/р")))))))</f>
        <v>1р</v>
      </c>
      <c r="J13" s="20">
        <v>11</v>
      </c>
      <c r="K13" s="66" t="str">
        <f>IF(B13=0," ",VLOOKUP($B13,[1]Спортсмены!$B$1:$H$65536,7,FALSE))</f>
        <v>Белов А.С., Кузинов Н.В., Будалов С.Н.</v>
      </c>
    </row>
    <row r="14" spans="1:11" ht="26.4" x14ac:dyDescent="0.3">
      <c r="A14" s="22" t="s">
        <v>108</v>
      </c>
      <c r="B14" s="103">
        <v>209</v>
      </c>
      <c r="C14" s="21" t="str">
        <f>IF(B14=0," ",VLOOKUP(B14,[1]Спортсмены!B$1:I$65536,2,FALSE))</f>
        <v>Чернусь Дмитрий</v>
      </c>
      <c r="D14" s="78" t="str">
        <f>IF(B14=0," ",VLOOKUP($B14,[1]Спортсмены!$B$1:$H$65536,3,FALSE))</f>
        <v>10.02.1996</v>
      </c>
      <c r="E14" s="20" t="str">
        <f>IF(B14=0," ",IF(VLOOKUP($B14,[1]Спортсмены!$B$1:$H$65536,4,FALSE)=0," ",VLOOKUP($B14,[1]Спортсмены!$B$1:$H$65536,4,FALSE)))</f>
        <v>КМС</v>
      </c>
      <c r="F14" s="21" t="str">
        <f>IF(B14=0," ",VLOOKUP($B14,[1]Спортсмены!$B$1:$H$65536,5,FALSE))</f>
        <v>Республика Мордовия</v>
      </c>
      <c r="G14" s="66" t="str">
        <f>IF(B14=0," ",VLOOKUP($B14,[1]Спортсмены!$B$1:$H$65536,6,FALSE))</f>
        <v>Саранск, ФГБОУ ВО "НИМГУ им. Н.П. Огарева"</v>
      </c>
      <c r="H14" s="89">
        <v>1.95</v>
      </c>
      <c r="I14" s="45" t="str">
        <f>IF(H14=0," ",IF(H14&gt;=[1]Разряды!$C$15,[1]Разряды!$C$3,IF(H14&gt;=[1]Разряды!$D$15,[1]Разряды!$D$3,IF(H14&gt;=[1]Разряды!$E$15,[1]Разряды!$E$3,IF(H14&gt;=[1]Разряды!$F$15,[1]Разряды!$F$3,IF(H14&gt;=[1]Разряды!$G$15,[1]Разряды!$G$3,IF(H14&gt;=[1]Разряды!$H$15,[1]Разряды!$H$3,"б/р")))))))</f>
        <v>1р</v>
      </c>
      <c r="J14" s="20">
        <v>10</v>
      </c>
      <c r="K14" s="66" t="str">
        <f>IF(B14=0," ",VLOOKUP($B14,[1]Спортсмены!$B$1:$H$65536,7,FALSE))</f>
        <v>Разов В.Н.</v>
      </c>
    </row>
    <row r="15" spans="1:11" ht="26.4" x14ac:dyDescent="0.3">
      <c r="A15" s="22" t="s">
        <v>108</v>
      </c>
      <c r="B15" s="103">
        <v>279</v>
      </c>
      <c r="C15" s="21" t="str">
        <f>IF(B15=0," ",VLOOKUP(B15,[1]Спортсмены!B$1:I$65536,2,FALSE))</f>
        <v>Михайлов Никита</v>
      </c>
      <c r="D15" s="78" t="str">
        <f>IF(B15=0," ",VLOOKUP($B15,[1]Спортсмены!$B$1:$H$65536,3,FALSE))</f>
        <v>10.06.1998</v>
      </c>
      <c r="E15" s="20" t="str">
        <f>IF(B15=0," ",IF(VLOOKUP($B15,[1]Спортсмены!$B$1:$H$65536,4,FALSE)=0," ",VLOOKUP($B15,[1]Спортсмены!$B$1:$H$65536,4,FALSE)))</f>
        <v>КМС</v>
      </c>
      <c r="F15" s="21" t="str">
        <f>IF(B15=0," ",VLOOKUP($B15,[1]Спортсмены!$B$1:$H$65536,5,FALSE))</f>
        <v>Ивановская область</v>
      </c>
      <c r="G15" s="66" t="str">
        <f>IF(B15=0," ",VLOOKUP($B15,[1]Спортсмены!$B$1:$H$65536,6,FALSE))</f>
        <v>Иваново, ИГЭУ им. В.И. Ленина</v>
      </c>
      <c r="H15" s="89">
        <v>1.95</v>
      </c>
      <c r="I15" s="45" t="str">
        <f>IF(H15=0," ",IF(H15&gt;=[1]Разряды!$C$15,[1]Разряды!$C$3,IF(H15&gt;=[1]Разряды!$D$15,[1]Разряды!$D$3,IF(H15&gt;=[1]Разряды!$E$15,[1]Разряды!$E$3,IF(H15&gt;=[1]Разряды!$F$15,[1]Разряды!$F$3,IF(H15&gt;=[1]Разряды!$G$15,[1]Разряды!$G$3,IF(H15&gt;=[1]Разряды!$H$15,[1]Разряды!$H$3,"б/р")))))))</f>
        <v>1р</v>
      </c>
      <c r="J15" s="20">
        <v>10</v>
      </c>
      <c r="K15" s="66" t="str">
        <f>IF(B15=0," ",VLOOKUP($B15,[1]Спортсмены!$B$1:$H$65536,7,FALSE))</f>
        <v>Белов А.С., Кузинов Н.В., Будалов С.Н.</v>
      </c>
    </row>
    <row r="16" spans="1:11" ht="26.4" x14ac:dyDescent="0.3">
      <c r="A16" s="22" t="s">
        <v>71</v>
      </c>
      <c r="B16" s="103">
        <v>113</v>
      </c>
      <c r="C16" s="21" t="str">
        <f>IF(B16=0," ",VLOOKUP(B16,[1]Спортсмены!B$1:I$65536,2,FALSE))</f>
        <v>Юдин Тихон</v>
      </c>
      <c r="D16" s="78" t="str">
        <f>IF(B16=0," ",VLOOKUP($B16,[1]Спортсмены!$B$1:$H$65536,3,FALSE))</f>
        <v>02.04.2000</v>
      </c>
      <c r="E16" s="20" t="str">
        <f>IF(B16=0," ",IF(VLOOKUP($B16,[1]Спортсмены!$B$1:$H$65536,4,FALSE)=0," ",VLOOKUP($B16,[1]Спортсмены!$B$1:$H$65536,4,FALSE)))</f>
        <v>КМС</v>
      </c>
      <c r="F16" s="21" t="str">
        <f>IF(B16=0," ",VLOOKUP($B16,[1]Спортсмены!$B$1:$H$65536,5,FALSE))</f>
        <v>Ярославская область</v>
      </c>
      <c r="G16" s="66" t="str">
        <f>IF(B16=0," ",VLOOKUP($B16,[1]Спортсмены!$B$1:$H$65536,6,FALSE))</f>
        <v>Ярославль, ЯГПУ им. К.Д. Ушинского</v>
      </c>
      <c r="H16" s="89">
        <v>1.9</v>
      </c>
      <c r="I16" s="45" t="str">
        <f>IF(H16=0," ",IF(H16&gt;=[1]Разряды!$C$15,[1]Разряды!$C$3,IF(H16&gt;=[1]Разряды!$D$15,[1]Разряды!$D$3,IF(H16&gt;=[1]Разряды!$E$15,[1]Разряды!$E$3,IF(H16&gt;=[1]Разряды!$F$15,[1]Разряды!$F$3,IF(H16&gt;=[1]Разряды!$G$15,[1]Разряды!$G$3,IF(H16&gt;=[1]Разряды!$H$15,[1]Разряды!$H$3,"б/р")))))))</f>
        <v>1р</v>
      </c>
      <c r="J16" s="20">
        <v>8</v>
      </c>
      <c r="K16" s="66" t="str">
        <f>IF(B16=0," ",VLOOKUP($B16,[1]Спортсмены!$B$1:$H$65536,7,FALSE))</f>
        <v>Бабашкин В.М.</v>
      </c>
    </row>
    <row r="17" spans="1:11" x14ac:dyDescent="0.3">
      <c r="A17" s="22" t="s">
        <v>72</v>
      </c>
      <c r="B17" s="103">
        <v>332</v>
      </c>
      <c r="C17" s="21" t="str">
        <f>IF(B17=0," ",VLOOKUP(B17,[1]Спортсмены!B$1:I$65536,2,FALSE))</f>
        <v>Белишко Владимир</v>
      </c>
      <c r="D17" s="78" t="str">
        <f>IF(B17=0," ",VLOOKUP($B17,[1]Спортсмены!$B$1:$H$65536,3,FALSE))</f>
        <v>06.08.1998</v>
      </c>
      <c r="E17" s="20" t="str">
        <f>IF(B17=0," ",IF(VLOOKUP($B17,[1]Спортсмены!$B$1:$H$65536,4,FALSE)=0," ",VLOOKUP($B17,[1]Спортсмены!$B$1:$H$65536,4,FALSE)))</f>
        <v>КМС</v>
      </c>
      <c r="F17" s="21" t="str">
        <f>IF(B17=0," ",VLOOKUP($B17,[1]Спортсмены!$B$1:$H$65536,5,FALSE))</f>
        <v>Челябинская область</v>
      </c>
      <c r="G17" s="66" t="str">
        <f>IF(B17=0," ",VLOOKUP($B17,[1]Спортсмены!$B$1:$H$65536,6,FALSE))</f>
        <v>Челябинск, УралГУФК</v>
      </c>
      <c r="H17" s="89">
        <v>1.8</v>
      </c>
      <c r="I17" s="45" t="str">
        <f>IF(H17=0," ",IF(H17&gt;=[1]Разряды!$C$15,[1]Разряды!$C$3,IF(H17&gt;=[1]Разряды!$D$15,[1]Разряды!$D$3,IF(H17&gt;=[1]Разряды!$E$15,[1]Разряды!$E$3,IF(H17&gt;=[1]Разряды!$F$15,[1]Разряды!$F$3,IF(H17&gt;=[1]Разряды!$G$15,[1]Разряды!$G$3,IF(H17&gt;=[1]Разряды!$H$15,[1]Разряды!$H$3,"б/р")))))))</f>
        <v>2р</v>
      </c>
      <c r="J17" s="20" t="s">
        <v>21</v>
      </c>
      <c r="K17" s="66" t="str">
        <f>IF(B17=0," ",VLOOKUP($B17,[1]Спортсмены!$B$1:$H$65536,7,FALSE))</f>
        <v>Пугач С.В.</v>
      </c>
    </row>
    <row r="18" spans="1:11" ht="16.5" thickBot="1" x14ac:dyDescent="0.3">
      <c r="A18" s="63"/>
      <c r="B18" s="92"/>
      <c r="C18" s="91"/>
      <c r="D18" s="91"/>
      <c r="E18" s="85"/>
      <c r="F18" s="85"/>
      <c r="G18" s="85"/>
      <c r="H18" s="101"/>
      <c r="I18" s="90"/>
      <c r="J18" s="90"/>
      <c r="K18" s="92"/>
    </row>
    <row r="19" spans="1:11" ht="15.75" thickTop="1" x14ac:dyDescent="0.25"/>
    <row r="20" spans="1:11" ht="15.75" x14ac:dyDescent="0.25">
      <c r="C20" s="212"/>
      <c r="D20" s="188"/>
      <c r="E20" s="188"/>
      <c r="F20" s="189"/>
      <c r="G20" s="188"/>
    </row>
    <row r="21" spans="1:11" ht="15.6" x14ac:dyDescent="0.3">
      <c r="A21"/>
      <c r="B21" s="56" t="s">
        <v>93</v>
      </c>
      <c r="C21"/>
      <c r="D21" s="188"/>
      <c r="E21" s="188"/>
      <c r="G21" s="56" t="s">
        <v>94</v>
      </c>
      <c r="H21" s="9"/>
      <c r="I21" s="9"/>
    </row>
    <row r="22" spans="1:11" ht="15.75" x14ac:dyDescent="0.25">
      <c r="A22"/>
      <c r="B22" s="56"/>
      <c r="C22"/>
      <c r="D22" s="188"/>
      <c r="E22" s="188"/>
      <c r="G22" s="56"/>
      <c r="H22" s="9"/>
      <c r="I22" s="9"/>
    </row>
    <row r="23" spans="1:11" ht="15.75" x14ac:dyDescent="0.25">
      <c r="A23"/>
      <c r="C23"/>
      <c r="D23" s="188"/>
      <c r="E23" s="188"/>
      <c r="G23" s="189"/>
      <c r="H23" s="9"/>
      <c r="I23" s="9"/>
    </row>
    <row r="24" spans="1:11" ht="15.6" x14ac:dyDescent="0.3">
      <c r="A24"/>
      <c r="B24" s="56" t="s">
        <v>95</v>
      </c>
      <c r="C24"/>
      <c r="D24" s="188"/>
      <c r="E24" s="188"/>
      <c r="G24" s="56" t="s">
        <v>96</v>
      </c>
      <c r="H24" s="9"/>
      <c r="I24" s="9"/>
    </row>
    <row r="25" spans="1:11" ht="15.75" x14ac:dyDescent="0.25">
      <c r="B25" s="56"/>
      <c r="C25"/>
      <c r="D25" s="188"/>
      <c r="E25" s="188"/>
      <c r="F25" s="56"/>
      <c r="G25" s="188"/>
    </row>
    <row r="29" spans="1:11" ht="15.75" x14ac:dyDescent="0.25">
      <c r="B29" s="56"/>
      <c r="C29"/>
      <c r="D29" s="39"/>
      <c r="E29" s="39"/>
      <c r="F29" s="35"/>
      <c r="G29" s="41"/>
    </row>
    <row r="33" spans="3:7" ht="15.75" x14ac:dyDescent="0.25">
      <c r="C33" s="137"/>
      <c r="D33" s="39"/>
      <c r="E33" s="39"/>
      <c r="F33" s="40"/>
      <c r="G33" s="41"/>
    </row>
    <row r="34" spans="3:7" ht="15.75" x14ac:dyDescent="0.25">
      <c r="C34" s="137"/>
      <c r="D34" s="39"/>
      <c r="E34" s="39"/>
      <c r="F34" s="40"/>
      <c r="G34" s="41"/>
    </row>
    <row r="35" spans="3:7" ht="15.75" x14ac:dyDescent="0.25">
      <c r="C35" s="137"/>
      <c r="D35" s="39"/>
      <c r="E35" s="39"/>
      <c r="F35" s="40"/>
      <c r="G35" s="41"/>
    </row>
    <row r="36" spans="3:7" ht="15.75" x14ac:dyDescent="0.25">
      <c r="C36" s="137"/>
      <c r="D36" s="39"/>
      <c r="E36" s="39"/>
      <c r="F36" s="40"/>
      <c r="G36" s="41"/>
    </row>
    <row r="37" spans="3:7" ht="15.75" x14ac:dyDescent="0.25">
      <c r="C37" s="137"/>
      <c r="D37" s="39"/>
      <c r="E37" s="39"/>
      <c r="F37" s="40"/>
      <c r="G37" s="41"/>
    </row>
    <row r="38" spans="3:7" ht="15.75" x14ac:dyDescent="0.25">
      <c r="C38" s="137"/>
      <c r="D38" s="39"/>
      <c r="E38" s="39"/>
      <c r="F38" s="40"/>
      <c r="G38" s="41"/>
    </row>
  </sheetData>
  <mergeCells count="5">
    <mergeCell ref="A2:K2"/>
    <mergeCell ref="E5:F5"/>
    <mergeCell ref="G6:K6"/>
    <mergeCell ref="A1:K1"/>
    <mergeCell ref="J4:K4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2"/>
  <sheetViews>
    <sheetView workbookViewId="0">
      <selection activeCell="N23" sqref="N23"/>
    </sheetView>
  </sheetViews>
  <sheetFormatPr defaultRowHeight="14.4" x14ac:dyDescent="0.3"/>
  <cols>
    <col min="1" max="1" width="5.33203125" customWidth="1"/>
    <col min="2" max="2" width="4.88671875" customWidth="1"/>
    <col min="3" max="3" width="5.5546875" customWidth="1"/>
    <col min="4" max="4" width="20.88671875" customWidth="1"/>
    <col min="5" max="5" width="37.109375" customWidth="1"/>
    <col min="6" max="6" width="4.88671875" customWidth="1"/>
    <col min="7" max="9" width="4.6640625" customWidth="1"/>
    <col min="10" max="10" width="5" customWidth="1"/>
    <col min="11" max="11" width="4.88671875" customWidth="1"/>
    <col min="12" max="12" width="4.6640625" customWidth="1"/>
    <col min="13" max="15" width="4.88671875" customWidth="1"/>
    <col min="16" max="16" width="4.44140625" customWidth="1"/>
    <col min="17" max="17" width="4.88671875" customWidth="1"/>
    <col min="18" max="18" width="5" customWidth="1"/>
    <col min="19" max="19" width="4.5546875" customWidth="1"/>
    <col min="20" max="20" width="4.44140625" customWidth="1"/>
    <col min="21" max="21" width="4.88671875" customWidth="1"/>
    <col min="22" max="22" width="4.44140625" customWidth="1"/>
    <col min="23" max="24" width="4" customWidth="1"/>
    <col min="25" max="25" width="4.88671875" customWidth="1"/>
    <col min="26" max="26" width="5.109375" customWidth="1"/>
    <col min="27" max="27" width="7.6640625" customWidth="1"/>
  </cols>
  <sheetData>
    <row r="1" spans="1:27" ht="21" x14ac:dyDescent="0.4">
      <c r="A1" s="284" t="s">
        <v>57</v>
      </c>
      <c r="B1" s="284"/>
      <c r="C1" s="284"/>
      <c r="D1" s="284"/>
      <c r="E1" s="284"/>
      <c r="F1" s="284"/>
      <c r="G1" s="284"/>
      <c r="H1" s="284"/>
      <c r="I1" s="284"/>
      <c r="J1" s="284"/>
      <c r="K1" s="284"/>
    </row>
    <row r="2" spans="1:27" ht="21" x14ac:dyDescent="0.4">
      <c r="A2" s="285" t="s">
        <v>58</v>
      </c>
      <c r="B2" s="285"/>
      <c r="C2" s="285"/>
      <c r="D2" s="285"/>
      <c r="E2" s="285"/>
      <c r="F2" s="285"/>
      <c r="G2" s="285"/>
      <c r="H2" s="285"/>
      <c r="I2" s="285"/>
      <c r="J2" s="285"/>
      <c r="K2" s="285"/>
      <c r="L2" s="285"/>
      <c r="M2" s="285"/>
      <c r="N2" s="285"/>
      <c r="O2" s="285"/>
      <c r="P2" s="285"/>
      <c r="Q2" s="285"/>
      <c r="R2" s="285"/>
      <c r="S2" s="285"/>
      <c r="T2" s="285"/>
      <c r="U2" s="285"/>
      <c r="V2" s="285"/>
      <c r="W2" s="285"/>
      <c r="X2" s="285"/>
      <c r="Y2" s="285"/>
      <c r="Z2" s="285"/>
      <c r="AA2" s="285"/>
    </row>
    <row r="3" spans="1:27" ht="15.6" x14ac:dyDescent="0.3">
      <c r="A3" s="286" t="s">
        <v>59</v>
      </c>
      <c r="B3" s="286"/>
      <c r="C3" s="286"/>
      <c r="D3" s="286"/>
      <c r="E3" s="286"/>
      <c r="F3" s="286"/>
      <c r="G3" s="286"/>
      <c r="H3" s="286"/>
      <c r="I3" s="286"/>
      <c r="J3" s="286"/>
      <c r="K3" s="286"/>
    </row>
    <row r="4" spans="1:27" ht="15.6" x14ac:dyDescent="0.3">
      <c r="A4" s="183"/>
      <c r="B4" s="183"/>
      <c r="C4" s="183"/>
      <c r="D4" s="189"/>
      <c r="E4" s="189"/>
      <c r="F4" s="188"/>
      <c r="G4" s="213"/>
      <c r="H4" s="189"/>
      <c r="I4" s="214"/>
      <c r="J4" s="209"/>
      <c r="K4" s="189"/>
      <c r="P4" s="287" t="s">
        <v>60</v>
      </c>
      <c r="Q4" s="287"/>
      <c r="R4" s="287"/>
      <c r="S4" s="287"/>
      <c r="T4" s="287"/>
      <c r="U4" s="287"/>
      <c r="V4" s="287"/>
      <c r="W4" s="215" t="s">
        <v>109</v>
      </c>
      <c r="X4" s="215"/>
      <c r="Y4" s="215"/>
      <c r="Z4" s="216"/>
      <c r="AA4" s="216" t="s">
        <v>65</v>
      </c>
    </row>
    <row r="5" spans="1:27" ht="18" customHeight="1" x14ac:dyDescent="0.3">
      <c r="A5" s="262" t="s">
        <v>55</v>
      </c>
      <c r="B5" s="262" t="s">
        <v>39</v>
      </c>
      <c r="C5" s="264" t="s">
        <v>61</v>
      </c>
      <c r="D5" s="256" t="s">
        <v>32</v>
      </c>
      <c r="E5" s="264" t="s">
        <v>12</v>
      </c>
      <c r="F5" s="288" t="s">
        <v>40</v>
      </c>
      <c r="G5" s="289"/>
      <c r="H5" s="289"/>
      <c r="I5" s="289"/>
      <c r="J5" s="289"/>
      <c r="K5" s="289"/>
      <c r="L5" s="289"/>
      <c r="M5" s="289"/>
      <c r="N5" s="289"/>
      <c r="O5" s="289"/>
      <c r="P5" s="289"/>
      <c r="Q5" s="289"/>
      <c r="R5" s="289"/>
      <c r="S5" s="289"/>
      <c r="T5" s="289"/>
      <c r="U5" s="289"/>
      <c r="V5" s="289"/>
      <c r="W5" s="289"/>
      <c r="X5" s="290"/>
      <c r="Y5" s="291" t="s">
        <v>41</v>
      </c>
      <c r="Z5" s="294" t="s">
        <v>42</v>
      </c>
      <c r="AA5" s="264" t="s">
        <v>62</v>
      </c>
    </row>
    <row r="6" spans="1:27" x14ac:dyDescent="0.3">
      <c r="A6" s="271"/>
      <c r="B6" s="271"/>
      <c r="C6" s="271"/>
      <c r="D6" s="275"/>
      <c r="E6" s="271"/>
      <c r="F6" s="297">
        <v>170</v>
      </c>
      <c r="G6" s="297">
        <v>175</v>
      </c>
      <c r="H6" s="297">
        <v>180</v>
      </c>
      <c r="I6" s="297">
        <v>185</v>
      </c>
      <c r="J6" s="297">
        <v>190</v>
      </c>
      <c r="K6" s="297">
        <v>195</v>
      </c>
      <c r="L6" s="297">
        <v>200</v>
      </c>
      <c r="M6" s="297">
        <v>204</v>
      </c>
      <c r="N6" s="297">
        <v>208</v>
      </c>
      <c r="O6" s="297">
        <v>212</v>
      </c>
      <c r="P6" s="297"/>
      <c r="Q6" s="297"/>
      <c r="R6" s="297"/>
      <c r="S6" s="297"/>
      <c r="T6" s="297"/>
      <c r="U6" s="297"/>
      <c r="V6" s="297"/>
      <c r="W6" s="297"/>
      <c r="X6" s="297"/>
      <c r="Y6" s="292"/>
      <c r="Z6" s="295"/>
      <c r="AA6" s="269"/>
    </row>
    <row r="7" spans="1:27" x14ac:dyDescent="0.3">
      <c r="A7" s="263"/>
      <c r="B7" s="263"/>
      <c r="C7" s="263"/>
      <c r="D7" s="257"/>
      <c r="E7" s="263"/>
      <c r="F7" s="297"/>
      <c r="G7" s="297"/>
      <c r="H7" s="297"/>
      <c r="I7" s="297"/>
      <c r="J7" s="297"/>
      <c r="K7" s="297"/>
      <c r="L7" s="297"/>
      <c r="M7" s="297"/>
      <c r="N7" s="297"/>
      <c r="O7" s="297"/>
      <c r="P7" s="297"/>
      <c r="Q7" s="297"/>
      <c r="R7" s="297"/>
      <c r="S7" s="297"/>
      <c r="T7" s="297"/>
      <c r="U7" s="297"/>
      <c r="V7" s="297"/>
      <c r="W7" s="297"/>
      <c r="X7" s="297"/>
      <c r="Y7" s="293"/>
      <c r="Z7" s="296"/>
      <c r="AA7" s="270"/>
    </row>
    <row r="8" spans="1:27" x14ac:dyDescent="0.3">
      <c r="A8" s="15">
        <v>1</v>
      </c>
      <c r="B8" s="138">
        <v>170</v>
      </c>
      <c r="C8" s="100">
        <v>332</v>
      </c>
      <c r="D8" s="21" t="str">
        <f>IF(C8=0," ",VLOOKUP(C8,[1]Спортсмены!B$1:I$65536,2,FALSE))</f>
        <v>Белишко Владимир</v>
      </c>
      <c r="E8" s="66" t="str">
        <f>IF(C8=0," ",VLOOKUP($C8,[1]Спортсмены!$B$1:$H$65536,6,FALSE))</f>
        <v>Челябинск, УралГУФК</v>
      </c>
      <c r="F8" s="139" t="s">
        <v>46</v>
      </c>
      <c r="G8" s="139" t="s">
        <v>45</v>
      </c>
      <c r="H8" s="139" t="s">
        <v>48</v>
      </c>
      <c r="I8" s="139" t="s">
        <v>47</v>
      </c>
      <c r="J8" s="139"/>
      <c r="K8" s="139"/>
      <c r="L8" s="139"/>
      <c r="M8" s="139"/>
      <c r="N8" s="139"/>
      <c r="O8" s="139"/>
      <c r="P8" s="139"/>
      <c r="Q8" s="139"/>
      <c r="R8" s="139"/>
      <c r="S8" s="139"/>
      <c r="T8" s="139"/>
      <c r="U8" s="139"/>
      <c r="V8" s="139"/>
      <c r="W8" s="139"/>
      <c r="X8" s="139"/>
      <c r="Y8" s="140">
        <v>3</v>
      </c>
      <c r="Z8" s="140">
        <v>3</v>
      </c>
      <c r="AA8" s="157">
        <v>1.8</v>
      </c>
    </row>
    <row r="9" spans="1:27" ht="18" customHeight="1" x14ac:dyDescent="0.3">
      <c r="A9" s="15">
        <v>2</v>
      </c>
      <c r="B9" s="138">
        <v>180</v>
      </c>
      <c r="C9" s="100">
        <v>278</v>
      </c>
      <c r="D9" s="21" t="str">
        <f>IF(C9=0," ",VLOOKUP(C9,[1]Спортсмены!B$1:I$65536,2,FALSE))</f>
        <v>Бобков Дмитрий</v>
      </c>
      <c r="E9" s="66" t="str">
        <f>IF(C9=0," ",VLOOKUP($C9,[1]Спортсмены!$B$1:$H$65536,6,FALSE))</f>
        <v>Иваново, ИГЭУ им. В.И. Ленина</v>
      </c>
      <c r="F9" s="139"/>
      <c r="G9" s="139"/>
      <c r="H9" s="139" t="s">
        <v>45</v>
      </c>
      <c r="I9" s="139" t="s">
        <v>45</v>
      </c>
      <c r="J9" s="139" t="s">
        <v>45</v>
      </c>
      <c r="K9" s="139" t="s">
        <v>45</v>
      </c>
      <c r="L9" s="139" t="s">
        <v>47</v>
      </c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40">
        <v>1</v>
      </c>
      <c r="Z9" s="140">
        <v>0</v>
      </c>
      <c r="AA9" s="157">
        <v>1.95</v>
      </c>
    </row>
    <row r="10" spans="1:27" x14ac:dyDescent="0.3">
      <c r="A10" s="15">
        <v>3</v>
      </c>
      <c r="B10" s="141">
        <v>180</v>
      </c>
      <c r="C10" s="103">
        <v>113</v>
      </c>
      <c r="D10" s="21" t="str">
        <f>IF(C10=0," ",VLOOKUP(C10,[1]Спортсмены!B$1:I$65536,2,FALSE))</f>
        <v>Юдин Тихон</v>
      </c>
      <c r="E10" s="66" t="str">
        <f>IF(C10=0," ",VLOOKUP($C10,[1]Спортсмены!$B$1:$H$65536,6,FALSE))</f>
        <v>Ярославль, ЯГПУ им. К.Д. Ушинского</v>
      </c>
      <c r="F10" s="142"/>
      <c r="G10" s="142"/>
      <c r="H10" s="142" t="s">
        <v>45</v>
      </c>
      <c r="I10" s="142" t="s">
        <v>46</v>
      </c>
      <c r="J10" s="142" t="s">
        <v>48</v>
      </c>
      <c r="K10" s="142" t="s">
        <v>47</v>
      </c>
      <c r="L10" s="142"/>
      <c r="M10" s="142"/>
      <c r="N10" s="142"/>
      <c r="O10" s="142"/>
      <c r="P10" s="142"/>
      <c r="Q10" s="142"/>
      <c r="R10" s="142"/>
      <c r="S10" s="142"/>
      <c r="T10" s="142"/>
      <c r="U10" s="142"/>
      <c r="V10" s="142"/>
      <c r="W10" s="142"/>
      <c r="X10" s="142"/>
      <c r="Y10" s="143">
        <v>3</v>
      </c>
      <c r="Z10" s="143">
        <v>3</v>
      </c>
      <c r="AA10" s="158">
        <v>1.9</v>
      </c>
    </row>
    <row r="11" spans="1:27" ht="26.4" x14ac:dyDescent="0.3">
      <c r="A11" s="15">
        <v>4</v>
      </c>
      <c r="B11" s="141">
        <v>185</v>
      </c>
      <c r="C11" s="103">
        <v>209</v>
      </c>
      <c r="D11" s="21" t="str">
        <f>IF(C11=0," ",VLOOKUP(C11,[1]Спортсмены!B$1:I$65536,2,FALSE))</f>
        <v>Чернусь Дмитрий</v>
      </c>
      <c r="E11" s="66" t="str">
        <f>IF(C11=0," ",VLOOKUP($C11,[1]Спортсмены!$B$1:$H$65536,6,FALSE))</f>
        <v>Саранск, ФГБОУ ВО "НИМГУ им. Н.П. Огарева"</v>
      </c>
      <c r="F11" s="142"/>
      <c r="G11" s="142"/>
      <c r="H11" s="142"/>
      <c r="I11" s="142" t="s">
        <v>45</v>
      </c>
      <c r="J11" s="142" t="s">
        <v>45</v>
      </c>
      <c r="K11" s="142" t="s">
        <v>48</v>
      </c>
      <c r="L11" s="142" t="s">
        <v>47</v>
      </c>
      <c r="M11" s="142"/>
      <c r="N11" s="142"/>
      <c r="O11" s="142"/>
      <c r="P11" s="142"/>
      <c r="Q11" s="142"/>
      <c r="R11" s="142"/>
      <c r="S11" s="142"/>
      <c r="T11" s="142"/>
      <c r="U11" s="142"/>
      <c r="V11" s="142"/>
      <c r="W11" s="142"/>
      <c r="X11" s="142"/>
      <c r="Y11" s="143">
        <v>3</v>
      </c>
      <c r="Z11" s="143">
        <v>2</v>
      </c>
      <c r="AA11" s="158">
        <v>1.95</v>
      </c>
    </row>
    <row r="12" spans="1:27" x14ac:dyDescent="0.3">
      <c r="A12" s="15">
        <v>5</v>
      </c>
      <c r="B12" s="141">
        <v>185</v>
      </c>
      <c r="C12" s="103">
        <v>279</v>
      </c>
      <c r="D12" s="21" t="str">
        <f>IF(C12=0," ",VLOOKUP(C12,[1]Спортсмены!B$1:I$65536,2,FALSE))</f>
        <v>Михайлов Никита</v>
      </c>
      <c r="E12" s="66" t="str">
        <f>IF(C12=0," ",VLOOKUP($C12,[1]Спортсмены!$B$1:$H$65536,6,FALSE))</f>
        <v>Иваново, ИГЭУ им. В.И. Ленина</v>
      </c>
      <c r="F12" s="142"/>
      <c r="G12" s="142"/>
      <c r="H12" s="142"/>
      <c r="I12" s="142" t="s">
        <v>45</v>
      </c>
      <c r="J12" s="142" t="s">
        <v>45</v>
      </c>
      <c r="K12" s="142" t="s">
        <v>48</v>
      </c>
      <c r="L12" s="142" t="s">
        <v>47</v>
      </c>
      <c r="M12" s="142"/>
      <c r="N12" s="142"/>
      <c r="O12" s="142"/>
      <c r="P12" s="142"/>
      <c r="Q12" s="142"/>
      <c r="R12" s="142"/>
      <c r="S12" s="142"/>
      <c r="T12" s="142"/>
      <c r="U12" s="142"/>
      <c r="V12" s="142"/>
      <c r="W12" s="142"/>
      <c r="X12" s="142"/>
      <c r="Y12" s="143">
        <v>3</v>
      </c>
      <c r="Z12" s="143">
        <v>2</v>
      </c>
      <c r="AA12" s="158">
        <v>1.95</v>
      </c>
    </row>
    <row r="13" spans="1:27" x14ac:dyDescent="0.3">
      <c r="A13" s="15">
        <v>6</v>
      </c>
      <c r="B13" s="141">
        <v>185</v>
      </c>
      <c r="C13" s="103">
        <v>306</v>
      </c>
      <c r="D13" s="21" t="str">
        <f>IF(C13=0," ",VLOOKUP(C13,[1]Спортсмены!B$1:I$65536,2,FALSE))</f>
        <v>Шабельников Виталий</v>
      </c>
      <c r="E13" s="66" t="str">
        <f>IF(C13=0," ",VLOOKUP($C13,[1]Спортсмены!$B$1:$H$65536,6,FALSE))</f>
        <v>Белгород, НИУ "БелГУ"</v>
      </c>
      <c r="F13" s="142"/>
      <c r="G13" s="142"/>
      <c r="H13" s="142"/>
      <c r="I13" s="142" t="s">
        <v>45</v>
      </c>
      <c r="J13" s="142" t="s">
        <v>37</v>
      </c>
      <c r="K13" s="142" t="s">
        <v>45</v>
      </c>
      <c r="L13" s="142" t="s">
        <v>46</v>
      </c>
      <c r="M13" s="142" t="s">
        <v>47</v>
      </c>
      <c r="N13" s="142"/>
      <c r="O13" s="142"/>
      <c r="P13" s="142"/>
      <c r="Q13" s="142"/>
      <c r="R13" s="142"/>
      <c r="S13" s="142"/>
      <c r="T13" s="142"/>
      <c r="U13" s="142"/>
      <c r="V13" s="142"/>
      <c r="W13" s="142"/>
      <c r="X13" s="142"/>
      <c r="Y13" s="143">
        <v>2</v>
      </c>
      <c r="Z13" s="143">
        <v>1</v>
      </c>
      <c r="AA13" s="158">
        <v>2</v>
      </c>
    </row>
    <row r="14" spans="1:27" x14ac:dyDescent="0.3">
      <c r="A14" s="15">
        <v>7</v>
      </c>
      <c r="B14" s="141">
        <v>190</v>
      </c>
      <c r="C14" s="103">
        <v>107</v>
      </c>
      <c r="D14" s="21" t="str">
        <f>IF(C14=0," ",VLOOKUP(C14,[1]Спортсмены!B$1:I$65536,2,FALSE))</f>
        <v>Мыльников Артем</v>
      </c>
      <c r="E14" s="66" t="str">
        <f>IF(C14=0," ",VLOOKUP($C14,[1]Спортсмены!$B$1:$H$65536,6,FALSE))</f>
        <v>Ярославль, ЯГПУ им. К.Д. Ушинского</v>
      </c>
      <c r="F14" s="142"/>
      <c r="G14" s="142"/>
      <c r="H14" s="142"/>
      <c r="I14" s="142"/>
      <c r="J14" s="142" t="s">
        <v>45</v>
      </c>
      <c r="K14" s="142" t="s">
        <v>45</v>
      </c>
      <c r="L14" s="142" t="s">
        <v>45</v>
      </c>
      <c r="M14" s="142" t="s">
        <v>46</v>
      </c>
      <c r="N14" s="142" t="s">
        <v>47</v>
      </c>
      <c r="O14" s="142"/>
      <c r="P14" s="142"/>
      <c r="Q14" s="142"/>
      <c r="R14" s="142"/>
      <c r="S14" s="142"/>
      <c r="T14" s="142"/>
      <c r="U14" s="142"/>
      <c r="V14" s="142"/>
      <c r="W14" s="142"/>
      <c r="X14" s="142"/>
      <c r="Y14" s="143">
        <v>2</v>
      </c>
      <c r="Z14" s="143">
        <v>1</v>
      </c>
      <c r="AA14" s="158">
        <v>2.04</v>
      </c>
    </row>
    <row r="15" spans="1:27" x14ac:dyDescent="0.3">
      <c r="A15" s="15">
        <v>8</v>
      </c>
      <c r="B15" s="141">
        <v>190</v>
      </c>
      <c r="C15" s="103">
        <v>130</v>
      </c>
      <c r="D15" s="21" t="str">
        <f>IF(C15=0," ",VLOOKUP(C15,[1]Спортсмены!B$1:I$65536,2,FALSE))</f>
        <v>Морозов Сергей</v>
      </c>
      <c r="E15" s="66" t="str">
        <f>IF(C15=0," ",VLOOKUP($C15,[1]Спортсмены!$B$1:$H$65536,6,FALSE))</f>
        <v>Чебоксары, ЧГПУ им. И.Я. Яковлева</v>
      </c>
      <c r="F15" s="142"/>
      <c r="G15" s="142"/>
      <c r="H15" s="142"/>
      <c r="I15" s="142"/>
      <c r="J15" s="142" t="s">
        <v>45</v>
      </c>
      <c r="K15" s="142" t="s">
        <v>45</v>
      </c>
      <c r="L15" s="142" t="s">
        <v>45</v>
      </c>
      <c r="M15" s="142" t="s">
        <v>46</v>
      </c>
      <c r="N15" s="142" t="s">
        <v>45</v>
      </c>
      <c r="O15" s="142" t="s">
        <v>47</v>
      </c>
      <c r="P15" s="142"/>
      <c r="Q15" s="142"/>
      <c r="R15" s="142"/>
      <c r="S15" s="142"/>
      <c r="T15" s="142"/>
      <c r="U15" s="142"/>
      <c r="V15" s="142"/>
      <c r="W15" s="142"/>
      <c r="X15" s="142"/>
      <c r="Y15" s="143">
        <v>1</v>
      </c>
      <c r="Z15" s="143">
        <v>1</v>
      </c>
      <c r="AA15" s="158">
        <v>2.08</v>
      </c>
    </row>
    <row r="16" spans="1:27" x14ac:dyDescent="0.3">
      <c r="A16" s="15">
        <v>9</v>
      </c>
      <c r="B16" s="141">
        <v>190</v>
      </c>
      <c r="C16" s="103">
        <v>263</v>
      </c>
      <c r="D16" s="21" t="str">
        <f>IF(C16=0," ",VLOOKUP(C16,[1]Спортсмены!B$1:I$65536,2,FALSE))</f>
        <v>Ермаков Евгений</v>
      </c>
      <c r="E16" s="66" t="str">
        <f>IF(C16=0," ",VLOOKUP($C16,[1]Спортсмены!$B$1:$H$65536,6,FALSE))</f>
        <v>Казань, ФГБОУ ВО ПГАФКСиТ</v>
      </c>
      <c r="F16" s="142"/>
      <c r="G16" s="142"/>
      <c r="H16" s="142"/>
      <c r="I16" s="142"/>
      <c r="J16" s="142" t="s">
        <v>45</v>
      </c>
      <c r="K16" s="142" t="s">
        <v>45</v>
      </c>
      <c r="L16" s="142" t="s">
        <v>45</v>
      </c>
      <c r="M16" s="142" t="s">
        <v>45</v>
      </c>
      <c r="N16" s="142" t="s">
        <v>47</v>
      </c>
      <c r="O16" s="142"/>
      <c r="P16" s="142"/>
      <c r="Q16" s="142"/>
      <c r="R16" s="142"/>
      <c r="S16" s="142"/>
      <c r="T16" s="142"/>
      <c r="U16" s="142"/>
      <c r="V16" s="142"/>
      <c r="W16" s="142"/>
      <c r="X16" s="142"/>
      <c r="Y16" s="143">
        <v>1</v>
      </c>
      <c r="Z16" s="143">
        <v>0</v>
      </c>
      <c r="AA16" s="158">
        <v>2.04</v>
      </c>
    </row>
    <row r="17" spans="1:27" ht="16.5" thickBot="1" x14ac:dyDescent="0.3">
      <c r="A17" s="31"/>
      <c r="B17" s="31"/>
      <c r="C17" s="31"/>
      <c r="D17" s="92"/>
      <c r="E17" s="92"/>
      <c r="F17" s="144"/>
      <c r="G17" s="105"/>
      <c r="H17" s="105"/>
      <c r="I17" s="105"/>
      <c r="J17" s="105"/>
      <c r="K17" s="105"/>
      <c r="L17" s="105"/>
      <c r="M17" s="105"/>
      <c r="N17" s="105"/>
      <c r="O17" s="105"/>
      <c r="P17" s="105"/>
      <c r="Q17" s="105"/>
      <c r="R17" s="105"/>
      <c r="S17" s="105"/>
      <c r="T17" s="105"/>
      <c r="U17" s="105"/>
      <c r="V17" s="105"/>
      <c r="W17" s="105"/>
      <c r="X17" s="105"/>
      <c r="Y17" s="97"/>
      <c r="Z17" s="97"/>
      <c r="AA17" s="145"/>
    </row>
    <row r="18" spans="1:27" ht="16.5" thickTop="1" x14ac:dyDescent="0.25">
      <c r="A18" s="183"/>
      <c r="B18" s="183"/>
      <c r="C18" s="183"/>
      <c r="D18" s="189"/>
      <c r="E18" s="189"/>
      <c r="F18" s="202"/>
      <c r="G18" s="183"/>
      <c r="H18" s="183"/>
      <c r="I18" s="183"/>
      <c r="J18" s="183"/>
      <c r="K18" s="183"/>
      <c r="L18" s="183"/>
      <c r="M18" s="183"/>
      <c r="N18" s="183"/>
      <c r="O18" s="183"/>
      <c r="P18" s="183"/>
      <c r="Q18" s="183"/>
      <c r="R18" s="183"/>
      <c r="S18" s="183"/>
      <c r="T18" s="183"/>
      <c r="U18" s="183"/>
      <c r="V18" s="217"/>
      <c r="W18" s="217"/>
      <c r="X18" s="217"/>
      <c r="Y18" s="217"/>
      <c r="Z18" s="217"/>
      <c r="AA18" s="217"/>
    </row>
    <row r="19" spans="1:27" ht="15" x14ac:dyDescent="0.25">
      <c r="A19" s="298"/>
      <c r="B19" s="298"/>
      <c r="C19" s="298"/>
      <c r="D19" s="298"/>
      <c r="E19" s="298"/>
      <c r="F19" s="298"/>
      <c r="G19" s="298"/>
      <c r="H19" s="298"/>
      <c r="I19" s="298"/>
      <c r="J19" s="298"/>
      <c r="K19" s="298"/>
      <c r="L19" s="298"/>
      <c r="M19" s="298"/>
      <c r="N19" s="298"/>
      <c r="O19" s="298"/>
      <c r="P19" s="298"/>
      <c r="Q19" s="298"/>
      <c r="R19" s="298"/>
      <c r="S19" s="298"/>
      <c r="T19" s="298"/>
      <c r="U19" s="298"/>
      <c r="V19" s="146"/>
      <c r="W19" s="146"/>
      <c r="X19" s="146"/>
      <c r="Y19" s="146"/>
      <c r="Z19" s="146"/>
      <c r="AA19" s="146"/>
    </row>
    <row r="20" spans="1:27" ht="15" x14ac:dyDescent="0.25">
      <c r="A20" s="298"/>
      <c r="B20" s="298"/>
      <c r="C20" s="298"/>
      <c r="D20" s="298"/>
      <c r="E20" s="298"/>
      <c r="F20" s="298"/>
      <c r="G20" s="298"/>
      <c r="H20" s="298"/>
      <c r="I20" s="298"/>
      <c r="J20" s="298"/>
      <c r="K20" s="298"/>
      <c r="L20" s="298"/>
      <c r="M20" s="298"/>
      <c r="N20" s="298"/>
      <c r="O20" s="298"/>
      <c r="P20" s="298"/>
      <c r="Q20" s="298"/>
      <c r="R20" s="298"/>
      <c r="S20" s="298"/>
      <c r="T20" s="298"/>
      <c r="U20" s="298"/>
      <c r="V20" s="146"/>
      <c r="W20" s="146"/>
      <c r="X20" s="146"/>
      <c r="Y20" s="146"/>
      <c r="Z20" s="146"/>
      <c r="AA20" s="146"/>
    </row>
    <row r="21" spans="1:27" ht="15" x14ac:dyDescent="0.25">
      <c r="A21" s="43"/>
      <c r="B21" s="43"/>
      <c r="D21" s="43"/>
      <c r="E21" s="43"/>
      <c r="I21" s="58"/>
      <c r="V21" s="146"/>
      <c r="W21" s="146"/>
      <c r="X21" s="146"/>
      <c r="Y21" s="146"/>
      <c r="Z21" s="146"/>
      <c r="AA21" s="146"/>
    </row>
    <row r="22" spans="1:27" ht="15.75" x14ac:dyDescent="0.25">
      <c r="A22" s="43"/>
      <c r="B22" s="43"/>
      <c r="C22" s="43"/>
      <c r="D22" s="39"/>
      <c r="E22" s="39"/>
      <c r="F22" s="40"/>
      <c r="G22" s="41"/>
      <c r="H22" s="41"/>
      <c r="I22" s="42"/>
      <c r="J22" s="40"/>
      <c r="K22" s="50"/>
      <c r="V22" s="146"/>
      <c r="W22" s="146"/>
      <c r="X22" s="146"/>
      <c r="Y22" s="146"/>
      <c r="Z22" s="146"/>
      <c r="AA22" s="146"/>
    </row>
    <row r="23" spans="1:27" ht="15.75" x14ac:dyDescent="0.25">
      <c r="A23" s="43"/>
      <c r="B23" s="43"/>
      <c r="C23" s="43"/>
      <c r="D23" s="39"/>
      <c r="E23" s="39"/>
      <c r="F23" s="40"/>
      <c r="G23" s="41"/>
      <c r="H23" s="41"/>
      <c r="I23" s="39"/>
      <c r="J23" s="40"/>
      <c r="K23" s="50"/>
      <c r="V23" s="146"/>
      <c r="W23" s="146"/>
      <c r="X23" s="146"/>
      <c r="Y23" s="146"/>
      <c r="Z23" s="146"/>
      <c r="AA23" s="146"/>
    </row>
    <row r="24" spans="1:27" ht="15.75" x14ac:dyDescent="0.25">
      <c r="A24" s="43"/>
      <c r="B24" s="43"/>
      <c r="C24" s="43"/>
      <c r="D24" s="39"/>
      <c r="E24" s="39"/>
      <c r="F24" s="40"/>
      <c r="G24" s="41"/>
      <c r="H24" s="41"/>
      <c r="I24" s="39"/>
      <c r="J24" s="40"/>
      <c r="K24" s="50"/>
      <c r="V24" s="146"/>
      <c r="W24" s="146"/>
      <c r="X24" s="146"/>
      <c r="Y24" s="146"/>
      <c r="Z24" s="146"/>
      <c r="AA24" s="146"/>
    </row>
    <row r="25" spans="1:27" ht="15.75" x14ac:dyDescent="0.25">
      <c r="A25" s="43"/>
      <c r="B25" s="43"/>
      <c r="C25" s="43"/>
      <c r="D25" s="39"/>
      <c r="E25" s="39"/>
      <c r="F25" s="40"/>
      <c r="G25" s="41"/>
      <c r="H25" s="41"/>
      <c r="I25" s="42"/>
      <c r="J25" s="40"/>
      <c r="K25" s="50"/>
      <c r="V25" s="146"/>
      <c r="W25" s="146"/>
      <c r="X25" s="146"/>
      <c r="Y25" s="146"/>
      <c r="Z25" s="146"/>
      <c r="AA25" s="146"/>
    </row>
    <row r="26" spans="1:27" ht="15.75" x14ac:dyDescent="0.25">
      <c r="A26" s="43"/>
      <c r="B26" s="43"/>
      <c r="C26" s="43"/>
      <c r="D26" s="39"/>
      <c r="E26" s="39"/>
      <c r="F26" s="40"/>
      <c r="G26" s="41"/>
      <c r="H26" s="41"/>
      <c r="I26" s="39"/>
      <c r="J26" s="40"/>
      <c r="K26" s="50"/>
      <c r="V26" s="146"/>
      <c r="W26" s="146"/>
      <c r="X26" s="146"/>
      <c r="Y26" s="146"/>
      <c r="Z26" s="146"/>
      <c r="AA26" s="146"/>
    </row>
    <row r="27" spans="1:27" ht="15.75" x14ac:dyDescent="0.25">
      <c r="B27" s="37"/>
      <c r="C27" s="37"/>
      <c r="D27" s="37"/>
      <c r="E27" s="37"/>
      <c r="F27" s="40"/>
      <c r="G27" s="53"/>
      <c r="H27" s="37"/>
      <c r="I27" s="37"/>
      <c r="J27" s="37"/>
      <c r="K27" s="37"/>
      <c r="L27" s="37"/>
      <c r="M27" s="37"/>
      <c r="N27" s="37"/>
      <c r="O27" s="37"/>
      <c r="V27" s="146"/>
      <c r="W27" s="146"/>
      <c r="X27" s="146"/>
      <c r="Y27" s="146"/>
      <c r="Z27" s="146"/>
      <c r="AA27" s="146"/>
    </row>
    <row r="28" spans="1:27" ht="15.75" x14ac:dyDescent="0.25">
      <c r="A28" s="37"/>
      <c r="B28" s="37"/>
      <c r="C28" s="37"/>
      <c r="D28" s="40"/>
      <c r="E28" s="40"/>
      <c r="F28" s="53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146"/>
      <c r="W28" s="146"/>
      <c r="X28" s="146"/>
      <c r="Y28" s="146"/>
      <c r="Z28" s="146"/>
      <c r="AA28" s="146"/>
    </row>
    <row r="29" spans="1:27" ht="15.75" x14ac:dyDescent="0.25">
      <c r="A29" s="37"/>
      <c r="B29" s="37"/>
      <c r="C29" s="37"/>
      <c r="D29" s="40"/>
      <c r="E29" s="40"/>
      <c r="F29" s="53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146"/>
      <c r="W29" s="146"/>
      <c r="X29" s="146"/>
      <c r="Y29" s="146"/>
      <c r="Z29" s="146"/>
      <c r="AA29" s="146"/>
    </row>
    <row r="30" spans="1:27" ht="15.75" x14ac:dyDescent="0.25">
      <c r="A30" s="37"/>
      <c r="B30" s="37"/>
      <c r="C30" s="37"/>
      <c r="D30" s="40"/>
      <c r="E30" s="40"/>
      <c r="F30" s="53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146"/>
      <c r="W30" s="146"/>
      <c r="X30" s="146"/>
      <c r="Y30" s="146"/>
      <c r="Z30" s="146"/>
      <c r="AA30" s="146"/>
    </row>
    <row r="31" spans="1:27" ht="15.75" x14ac:dyDescent="0.25">
      <c r="A31" s="37"/>
      <c r="B31" s="37"/>
      <c r="C31" s="37"/>
      <c r="D31" s="40"/>
      <c r="E31" s="40"/>
      <c r="F31" s="53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146"/>
      <c r="W31" s="146"/>
      <c r="X31" s="146"/>
      <c r="Y31" s="146"/>
      <c r="Z31" s="146"/>
      <c r="AA31" s="146"/>
    </row>
    <row r="32" spans="1:27" ht="15.75" x14ac:dyDescent="0.25">
      <c r="A32" s="37"/>
      <c r="B32" s="37"/>
      <c r="C32" s="37"/>
      <c r="D32" s="40"/>
      <c r="E32" s="40"/>
      <c r="F32" s="53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146"/>
      <c r="W32" s="146"/>
      <c r="X32" s="146"/>
      <c r="Y32" s="146"/>
      <c r="Z32" s="146"/>
      <c r="AA32" s="146"/>
    </row>
    <row r="33" spans="1:27" ht="15.6" x14ac:dyDescent="0.3">
      <c r="A33" s="37"/>
      <c r="B33" s="37"/>
      <c r="C33" s="37"/>
      <c r="D33" s="40"/>
      <c r="E33" s="40"/>
      <c r="F33" s="53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146"/>
      <c r="W33" s="146"/>
      <c r="X33" s="146"/>
      <c r="Y33" s="146"/>
      <c r="Z33" s="146"/>
      <c r="AA33" s="146"/>
    </row>
    <row r="34" spans="1:27" ht="15.6" x14ac:dyDescent="0.3">
      <c r="A34" s="37"/>
      <c r="B34" s="37"/>
      <c r="C34" s="37"/>
      <c r="D34" s="40"/>
      <c r="E34" s="40"/>
      <c r="F34" s="53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146"/>
      <c r="W34" s="146"/>
      <c r="X34" s="146"/>
      <c r="Y34" s="146"/>
      <c r="Z34" s="146"/>
      <c r="AA34" s="146"/>
    </row>
    <row r="35" spans="1:27" ht="15.6" x14ac:dyDescent="0.3">
      <c r="A35" s="37"/>
      <c r="B35" s="37"/>
      <c r="C35" s="37"/>
      <c r="D35" s="40"/>
      <c r="E35" s="40"/>
      <c r="F35" s="53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146"/>
      <c r="W35" s="146"/>
      <c r="X35" s="146"/>
      <c r="Y35" s="146"/>
      <c r="Z35" s="146"/>
      <c r="AA35" s="146"/>
    </row>
    <row r="36" spans="1:27" ht="15.6" x14ac:dyDescent="0.3">
      <c r="A36" s="37"/>
      <c r="B36" s="37"/>
      <c r="C36" s="37"/>
      <c r="D36" s="40"/>
      <c r="E36" s="40"/>
      <c r="F36" s="53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146"/>
      <c r="W36" s="146"/>
      <c r="X36" s="146"/>
      <c r="Y36" s="146"/>
      <c r="Z36" s="146"/>
      <c r="AA36" s="146"/>
    </row>
    <row r="37" spans="1:27" ht="15.6" x14ac:dyDescent="0.3">
      <c r="A37" s="37"/>
      <c r="B37" s="37"/>
      <c r="C37" s="37"/>
      <c r="D37" s="40"/>
      <c r="E37" s="40"/>
      <c r="F37" s="53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146"/>
      <c r="W37" s="146"/>
      <c r="X37" s="146"/>
      <c r="Y37" s="146"/>
      <c r="Z37" s="146"/>
      <c r="AA37" s="146"/>
    </row>
    <row r="38" spans="1:27" ht="15.6" x14ac:dyDescent="0.3">
      <c r="A38" s="37"/>
      <c r="B38" s="37"/>
      <c r="C38" s="37"/>
      <c r="D38" s="40"/>
      <c r="E38" s="40"/>
      <c r="F38" s="53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146"/>
      <c r="W38" s="146"/>
      <c r="X38" s="146"/>
      <c r="Y38" s="146"/>
      <c r="Z38" s="146"/>
      <c r="AA38" s="146"/>
    </row>
    <row r="39" spans="1:27" ht="15.6" x14ac:dyDescent="0.3">
      <c r="A39" s="37"/>
      <c r="B39" s="37"/>
      <c r="C39" s="37"/>
      <c r="D39" s="40"/>
      <c r="E39" s="40"/>
      <c r="F39" s="53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146"/>
      <c r="W39" s="146"/>
      <c r="X39" s="146"/>
      <c r="Y39" s="146"/>
      <c r="Z39" s="146"/>
      <c r="AA39" s="146"/>
    </row>
    <row r="40" spans="1:27" ht="15.6" x14ac:dyDescent="0.3">
      <c r="A40" s="37"/>
      <c r="B40" s="37"/>
      <c r="C40" s="37"/>
      <c r="D40" s="40"/>
      <c r="E40" s="40"/>
      <c r="F40" s="53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146"/>
      <c r="W40" s="146"/>
      <c r="X40" s="146"/>
      <c r="Y40" s="146"/>
      <c r="Z40" s="146"/>
      <c r="AA40" s="146"/>
    </row>
    <row r="41" spans="1:27" ht="15.6" x14ac:dyDescent="0.3">
      <c r="A41" s="37"/>
      <c r="B41" s="37"/>
      <c r="C41" s="37"/>
      <c r="D41" s="40"/>
      <c r="E41" s="40"/>
      <c r="F41" s="53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146"/>
      <c r="W41" s="146"/>
      <c r="X41" s="146"/>
      <c r="Y41" s="146"/>
      <c r="Z41" s="146"/>
      <c r="AA41" s="146"/>
    </row>
    <row r="42" spans="1:27" ht="15.6" x14ac:dyDescent="0.3">
      <c r="A42" s="37"/>
      <c r="B42" s="37"/>
      <c r="C42" s="37"/>
      <c r="D42" s="40"/>
      <c r="E42" s="40"/>
      <c r="F42" s="53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146"/>
      <c r="W42" s="146"/>
      <c r="X42" s="146"/>
      <c r="Y42" s="146"/>
      <c r="Z42" s="146"/>
      <c r="AA42" s="146"/>
    </row>
  </sheetData>
  <mergeCells count="34">
    <mergeCell ref="AA5:AA7"/>
    <mergeCell ref="F6:F7"/>
    <mergeCell ref="G6:G7"/>
    <mergeCell ref="X6:X7"/>
    <mergeCell ref="S6:S7"/>
    <mergeCell ref="T6:T7"/>
    <mergeCell ref="U6:U7"/>
    <mergeCell ref="V6:V7"/>
    <mergeCell ref="W6:W7"/>
    <mergeCell ref="N6:N7"/>
    <mergeCell ref="O6:O7"/>
    <mergeCell ref="P6:P7"/>
    <mergeCell ref="Q6:Q7"/>
    <mergeCell ref="A19:U19"/>
    <mergeCell ref="M6:M7"/>
    <mergeCell ref="K6:K7"/>
    <mergeCell ref="L6:L7"/>
    <mergeCell ref="A20:U20"/>
    <mergeCell ref="A1:K1"/>
    <mergeCell ref="A2:AA2"/>
    <mergeCell ref="A3:K3"/>
    <mergeCell ref="P4:V4"/>
    <mergeCell ref="A5:A7"/>
    <mergeCell ref="B5:B7"/>
    <mergeCell ref="C5:C7"/>
    <mergeCell ref="D5:D7"/>
    <mergeCell ref="E5:E7"/>
    <mergeCell ref="F5:X5"/>
    <mergeCell ref="Y5:Y7"/>
    <mergeCell ref="Z5:Z7"/>
    <mergeCell ref="R6:R7"/>
    <mergeCell ref="I6:I7"/>
    <mergeCell ref="J6:J7"/>
    <mergeCell ref="H6:H7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workbookViewId="0">
      <selection activeCell="H8" sqref="H8"/>
    </sheetView>
  </sheetViews>
  <sheetFormatPr defaultRowHeight="14.4" x14ac:dyDescent="0.3"/>
  <cols>
    <col min="1" max="1" width="4.33203125" style="43" customWidth="1"/>
    <col min="2" max="2" width="7.6640625" customWidth="1"/>
    <col min="3" max="3" width="23.88671875" style="43" customWidth="1"/>
    <col min="4" max="4" width="9" style="43" customWidth="1"/>
    <col min="5" max="5" width="8.6640625" customWidth="1"/>
    <col min="6" max="6" width="23.44140625" customWidth="1"/>
    <col min="7" max="7" width="43.5546875" customWidth="1"/>
    <col min="8" max="8" width="7.88671875" customWidth="1"/>
    <col min="9" max="9" width="5.33203125" customWidth="1"/>
    <col min="10" max="10" width="5.88671875" customWidth="1"/>
    <col min="11" max="11" width="15.109375" customWidth="1"/>
  </cols>
  <sheetData>
    <row r="1" spans="1:11" ht="20.399999999999999" x14ac:dyDescent="0.35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</row>
    <row r="2" spans="1:11" ht="20.399999999999999" x14ac:dyDescent="0.35">
      <c r="A2" s="259" t="s">
        <v>1</v>
      </c>
      <c r="B2" s="259"/>
      <c r="C2" s="259"/>
      <c r="D2" s="259"/>
      <c r="E2" s="259"/>
      <c r="F2" s="259"/>
      <c r="G2" s="259"/>
      <c r="H2" s="259"/>
      <c r="I2" s="259"/>
      <c r="J2" s="259"/>
      <c r="K2" s="259"/>
    </row>
    <row r="3" spans="1:11" ht="20.399999999999999" x14ac:dyDescent="0.35">
      <c r="A3" s="172"/>
      <c r="B3" s="172"/>
      <c r="C3" s="172"/>
      <c r="D3" s="172"/>
      <c r="E3" s="172"/>
      <c r="F3" s="172"/>
      <c r="H3" s="172"/>
      <c r="I3" s="172"/>
      <c r="J3" s="172"/>
      <c r="K3" s="1" t="s">
        <v>79</v>
      </c>
    </row>
    <row r="4" spans="1:11" ht="17.399999999999999" x14ac:dyDescent="0.3">
      <c r="A4" s="173"/>
      <c r="B4" s="2"/>
      <c r="C4" s="3"/>
      <c r="D4"/>
      <c r="E4" s="174"/>
      <c r="F4" s="174"/>
      <c r="H4" s="174"/>
      <c r="I4" s="174"/>
      <c r="J4" s="260" t="s">
        <v>80</v>
      </c>
      <c r="K4" s="260"/>
    </row>
    <row r="5" spans="1:11" ht="15.6" x14ac:dyDescent="0.3">
      <c r="A5" s="173"/>
      <c r="B5" s="2"/>
      <c r="C5" s="3"/>
      <c r="D5"/>
      <c r="E5" s="261"/>
      <c r="F5" s="261"/>
      <c r="H5" s="4"/>
      <c r="K5" s="5" t="s">
        <v>81</v>
      </c>
    </row>
    <row r="6" spans="1:11" ht="20.399999999999999" x14ac:dyDescent="0.35">
      <c r="A6" s="175"/>
      <c r="C6" s="77" t="s">
        <v>110</v>
      </c>
      <c r="D6" s="54">
        <v>0.72222222222222221</v>
      </c>
      <c r="E6" s="59" t="s">
        <v>4</v>
      </c>
      <c r="F6" s="175"/>
      <c r="G6" s="259" t="s">
        <v>3</v>
      </c>
      <c r="H6" s="259"/>
      <c r="I6" s="259"/>
      <c r="J6" s="259"/>
      <c r="K6" s="259"/>
    </row>
    <row r="7" spans="1:11" ht="15.6" x14ac:dyDescent="0.3">
      <c r="A7" s="173"/>
      <c r="B7" s="179" t="s">
        <v>5</v>
      </c>
      <c r="D7" s="179" t="s">
        <v>111</v>
      </c>
      <c r="E7" s="173"/>
      <c r="F7" s="99"/>
      <c r="G7" s="10"/>
      <c r="K7" s="102"/>
    </row>
    <row r="8" spans="1:11" ht="28.8" x14ac:dyDescent="0.3">
      <c r="A8" s="129" t="s">
        <v>27</v>
      </c>
      <c r="B8" s="130" t="s">
        <v>7</v>
      </c>
      <c r="C8" s="131" t="s">
        <v>32</v>
      </c>
      <c r="D8" s="130" t="s">
        <v>9</v>
      </c>
      <c r="E8" s="170" t="s">
        <v>33</v>
      </c>
      <c r="F8" s="170" t="s">
        <v>11</v>
      </c>
      <c r="G8" s="170" t="s">
        <v>34</v>
      </c>
      <c r="H8" s="167" t="s">
        <v>43</v>
      </c>
      <c r="I8" s="132" t="s">
        <v>14</v>
      </c>
      <c r="J8" s="129" t="s">
        <v>44</v>
      </c>
      <c r="K8" s="129" t="s">
        <v>16</v>
      </c>
    </row>
    <row r="9" spans="1:11" x14ac:dyDescent="0.3">
      <c r="A9" s="76">
        <v>1</v>
      </c>
      <c r="B9" s="65">
        <v>184</v>
      </c>
      <c r="C9" s="133" t="str">
        <f>IF(B9=0," ",VLOOKUP(B9,[1]Спортсмены!B$1:I$65536,2,FALSE))</f>
        <v>Лукашев Тимофей</v>
      </c>
      <c r="D9" s="134" t="str">
        <f>IF(B9=0," ",VLOOKUP($B9,[1]Спортсмены!$B$1:$H$65536,3,FALSE))</f>
        <v>12.08.1997</v>
      </c>
      <c r="E9" s="67" t="str">
        <f>IF(B9=0," ",IF(VLOOKUP($B9,[1]Спортсмены!$B$1:$H$65536,4,FALSE)=0," ",VLOOKUP($B9,[1]Спортсмены!$B$1:$H$65536,4,FALSE)))</f>
        <v>КМС</v>
      </c>
      <c r="F9" s="133" t="str">
        <f>IF(B9=0," ",VLOOKUP($B9,[1]Спортсмены!$B$1:$H$65536,5,FALSE))</f>
        <v>Москва</v>
      </c>
      <c r="G9" s="136" t="str">
        <f>IF(B9=0," ",VLOOKUP($B9,[1]Спортсмены!$B$1:$H$65536,6,FALSE))</f>
        <v>Москва, РГУФКСМиТ (ГЦОЛИФК)</v>
      </c>
      <c r="H9" s="135">
        <v>4.5999999999999996</v>
      </c>
      <c r="I9" s="218" t="s">
        <v>19</v>
      </c>
      <c r="J9" s="67" t="s">
        <v>101</v>
      </c>
      <c r="K9" s="136" t="str">
        <f>IF(B9=0," ",VLOOKUP($B9,[1]Спортсмены!$B$1:$H$65536,7,FALSE))</f>
        <v>Левин С.И.</v>
      </c>
    </row>
    <row r="10" spans="1:11" x14ac:dyDescent="0.3">
      <c r="A10" s="12">
        <v>2</v>
      </c>
      <c r="B10" s="45">
        <v>89</v>
      </c>
      <c r="C10" s="21" t="str">
        <f>IF(B10=0," ",VLOOKUP(B10,[1]Спортсмены!B$1:I$65536,2,FALSE))</f>
        <v>Исаев Максим</v>
      </c>
      <c r="D10" s="78" t="str">
        <f>IF(B10=0," ",VLOOKUP($B10,[1]Спортсмены!$B$1:$H$65536,3,FALSE))</f>
        <v>10.07.1997</v>
      </c>
      <c r="E10" s="20" t="str">
        <f>IF(B10=0," ",IF(VLOOKUP($B10,[1]Спортсмены!$B$1:$H$65536,4,FALSE)=0," ",VLOOKUP($B10,[1]Спортсмены!$B$1:$H$65536,4,FALSE)))</f>
        <v>МС</v>
      </c>
      <c r="F10" s="21" t="str">
        <f>IF(B10=0," ",VLOOKUP($B10,[1]Спортсмены!$B$1:$H$65536,5,FALSE))</f>
        <v>Челябинская область</v>
      </c>
      <c r="G10" s="66" t="str">
        <f>IF(B10=0," ",VLOOKUP($B10,[1]Спортсмены!$B$1:$H$65536,6,FALSE))</f>
        <v>Челябинск, УралГУФК</v>
      </c>
      <c r="H10" s="135">
        <v>3.7</v>
      </c>
      <c r="I10" s="218" t="s">
        <v>54</v>
      </c>
      <c r="J10" s="20">
        <v>15</v>
      </c>
      <c r="K10" s="66" t="str">
        <f>IF(B10=0," ",VLOOKUP($B10,[1]Спортсмены!$B$1:$H$65536,7,FALSE))</f>
        <v>Пугач С.В.</v>
      </c>
    </row>
    <row r="11" spans="1:11" ht="16.5" thickBot="1" x14ac:dyDescent="0.3">
      <c r="A11" s="63"/>
      <c r="B11" s="92"/>
      <c r="C11" s="91"/>
      <c r="D11" s="91"/>
      <c r="E11" s="85"/>
      <c r="F11" s="85"/>
      <c r="G11" s="85"/>
      <c r="H11" s="101"/>
      <c r="I11" s="90"/>
      <c r="J11" s="90"/>
      <c r="K11" s="92"/>
    </row>
    <row r="12" spans="1:11" ht="15.75" thickTop="1" x14ac:dyDescent="0.25"/>
    <row r="13" spans="1:11" ht="15.75" x14ac:dyDescent="0.25">
      <c r="C13" s="212"/>
      <c r="D13" s="188"/>
      <c r="E13" s="188"/>
      <c r="F13" s="189"/>
      <c r="G13" s="188"/>
    </row>
    <row r="14" spans="1:11" ht="15.75" x14ac:dyDescent="0.25">
      <c r="C14" s="212"/>
      <c r="D14" s="188"/>
      <c r="E14" s="188"/>
      <c r="F14" s="189"/>
      <c r="G14" s="188"/>
    </row>
    <row r="15" spans="1:11" ht="15.75" x14ac:dyDescent="0.25">
      <c r="C15" s="212"/>
      <c r="D15" s="188"/>
      <c r="E15" s="188"/>
      <c r="F15" s="189"/>
      <c r="G15" s="188"/>
    </row>
    <row r="16" spans="1:11" ht="15.6" x14ac:dyDescent="0.3">
      <c r="A16"/>
      <c r="B16" s="56" t="s">
        <v>93</v>
      </c>
      <c r="C16"/>
      <c r="D16" s="188"/>
      <c r="E16" s="188"/>
      <c r="G16" s="56" t="s">
        <v>94</v>
      </c>
      <c r="H16" s="9"/>
      <c r="I16" s="9"/>
    </row>
    <row r="17" spans="1:9" ht="15.75" x14ac:dyDescent="0.25">
      <c r="A17"/>
      <c r="B17" s="56"/>
      <c r="C17"/>
      <c r="D17" s="188"/>
      <c r="E17" s="188"/>
      <c r="G17" s="56"/>
      <c r="H17" s="9"/>
      <c r="I17" s="9"/>
    </row>
    <row r="18" spans="1:9" ht="15.75" x14ac:dyDescent="0.25">
      <c r="A18"/>
      <c r="C18"/>
      <c r="D18" s="188"/>
      <c r="E18" s="188"/>
      <c r="G18" s="189"/>
      <c r="H18" s="9"/>
      <c r="I18" s="9"/>
    </row>
    <row r="19" spans="1:9" ht="15.6" x14ac:dyDescent="0.3">
      <c r="A19"/>
      <c r="B19" s="56" t="s">
        <v>95</v>
      </c>
      <c r="C19"/>
      <c r="D19" s="188"/>
      <c r="E19" s="188"/>
      <c r="G19" s="56" t="s">
        <v>96</v>
      </c>
      <c r="H19" s="9"/>
      <c r="I19" s="9"/>
    </row>
    <row r="20" spans="1:9" ht="15.75" x14ac:dyDescent="0.25">
      <c r="B20" s="56"/>
      <c r="C20"/>
      <c r="D20" s="188"/>
      <c r="E20" s="188"/>
      <c r="F20" s="56"/>
      <c r="G20" s="188"/>
    </row>
    <row r="21" spans="1:9" ht="15.75" x14ac:dyDescent="0.25">
      <c r="C21" s="212"/>
      <c r="D21" s="188"/>
      <c r="E21" s="188"/>
      <c r="F21" s="189"/>
      <c r="G21" s="188"/>
    </row>
    <row r="28" spans="1:9" ht="15.75" x14ac:dyDescent="0.25">
      <c r="C28" s="212"/>
      <c r="D28" s="188"/>
      <c r="E28" s="188"/>
      <c r="F28" s="189"/>
      <c r="G28" s="188"/>
    </row>
    <row r="29" spans="1:9" ht="15.75" x14ac:dyDescent="0.25">
      <c r="C29" s="212"/>
      <c r="D29" s="188"/>
      <c r="E29" s="188"/>
      <c r="F29" s="189"/>
      <c r="G29" s="188"/>
    </row>
    <row r="30" spans="1:9" ht="15.75" x14ac:dyDescent="0.25">
      <c r="C30" s="212"/>
      <c r="D30" s="188"/>
      <c r="E30" s="188"/>
      <c r="F30" s="189"/>
      <c r="G30" s="188"/>
    </row>
    <row r="31" spans="1:9" ht="15.75" x14ac:dyDescent="0.25">
      <c r="C31" s="212"/>
      <c r="D31" s="188"/>
      <c r="E31" s="188"/>
      <c r="F31" s="189"/>
      <c r="G31" s="188"/>
    </row>
    <row r="32" spans="1:9" ht="15.6" x14ac:dyDescent="0.3">
      <c r="C32" s="212"/>
      <c r="D32" s="188"/>
      <c r="E32" s="188"/>
      <c r="F32" s="189"/>
      <c r="G32" s="188"/>
    </row>
    <row r="33" spans="3:7" ht="15.6" x14ac:dyDescent="0.3">
      <c r="C33" s="212"/>
      <c r="D33" s="188"/>
      <c r="E33" s="188"/>
      <c r="F33" s="189"/>
      <c r="G33" s="188"/>
    </row>
  </sheetData>
  <mergeCells count="5">
    <mergeCell ref="A2:K2"/>
    <mergeCell ref="J4:K4"/>
    <mergeCell ref="E5:F5"/>
    <mergeCell ref="G6:K6"/>
    <mergeCell ref="A1:K1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3"/>
  <sheetViews>
    <sheetView workbookViewId="0">
      <selection activeCell="A44" sqref="A44:XFD96"/>
    </sheetView>
  </sheetViews>
  <sheetFormatPr defaultRowHeight="14.4" x14ac:dyDescent="0.3"/>
  <cols>
    <col min="1" max="1" width="5.33203125" customWidth="1"/>
    <col min="2" max="2" width="4.88671875" customWidth="1"/>
    <col min="3" max="3" width="5.5546875" customWidth="1"/>
    <col min="4" max="4" width="21.44140625" customWidth="1"/>
    <col min="5" max="5" width="25.44140625" customWidth="1"/>
    <col min="6" max="6" width="4.109375" customWidth="1"/>
    <col min="7" max="7" width="4.6640625" customWidth="1"/>
    <col min="8" max="8" width="4.109375" customWidth="1"/>
    <col min="9" max="9" width="4.6640625" customWidth="1"/>
    <col min="10" max="10" width="4.33203125" customWidth="1"/>
    <col min="11" max="11" width="4.109375" customWidth="1"/>
    <col min="12" max="12" width="4" customWidth="1"/>
    <col min="13" max="15" width="4.88671875" customWidth="1"/>
    <col min="16" max="16" width="4.44140625" customWidth="1"/>
    <col min="17" max="17" width="4.33203125" customWidth="1"/>
    <col min="18" max="18" width="4.44140625" customWidth="1"/>
    <col min="19" max="19" width="4.5546875" customWidth="1"/>
    <col min="20" max="20" width="4.44140625" customWidth="1"/>
    <col min="21" max="21" width="3.88671875" customWidth="1"/>
    <col min="22" max="22" width="4.44140625" customWidth="1"/>
    <col min="23" max="24" width="4" customWidth="1"/>
    <col min="25" max="25" width="4.88671875" customWidth="1"/>
    <col min="26" max="26" width="5.88671875" customWidth="1"/>
    <col min="27" max="27" width="7.5546875" customWidth="1"/>
  </cols>
  <sheetData>
    <row r="1" spans="1:27" ht="21" x14ac:dyDescent="0.4">
      <c r="A1" s="284" t="s">
        <v>112</v>
      </c>
      <c r="B1" s="284"/>
      <c r="C1" s="284"/>
      <c r="D1" s="284"/>
      <c r="E1" s="284"/>
      <c r="F1" s="284"/>
      <c r="G1" s="284"/>
      <c r="H1" s="284"/>
      <c r="I1" s="284"/>
      <c r="J1" s="284"/>
      <c r="K1" s="284"/>
    </row>
    <row r="2" spans="1:27" ht="21" x14ac:dyDescent="0.4">
      <c r="A2" s="285" t="s">
        <v>58</v>
      </c>
      <c r="B2" s="285"/>
      <c r="C2" s="285"/>
      <c r="D2" s="285"/>
      <c r="E2" s="285"/>
      <c r="F2" s="285"/>
      <c r="G2" s="285"/>
      <c r="H2" s="285"/>
      <c r="I2" s="285"/>
      <c r="J2" s="285"/>
      <c r="K2" s="285"/>
      <c r="L2" s="285"/>
      <c r="M2" s="285"/>
      <c r="N2" s="285"/>
      <c r="O2" s="285"/>
      <c r="P2" s="285"/>
      <c r="Q2" s="285"/>
      <c r="R2" s="285"/>
      <c r="S2" s="285"/>
      <c r="T2" s="285"/>
      <c r="U2" s="285"/>
      <c r="V2" s="285"/>
      <c r="W2" s="285"/>
      <c r="X2" s="285"/>
      <c r="Y2" s="285"/>
      <c r="Z2" s="285"/>
      <c r="AA2" s="285"/>
    </row>
    <row r="3" spans="1:27" ht="15.6" x14ac:dyDescent="0.3">
      <c r="A3" s="286" t="s">
        <v>59</v>
      </c>
      <c r="B3" s="286"/>
      <c r="C3" s="286"/>
      <c r="D3" s="286"/>
      <c r="E3" s="286"/>
      <c r="F3" s="286"/>
      <c r="G3" s="286"/>
      <c r="H3" s="286"/>
      <c r="I3" s="286"/>
      <c r="J3" s="286"/>
      <c r="K3" s="286"/>
    </row>
    <row r="4" spans="1:27" ht="15.6" x14ac:dyDescent="0.3">
      <c r="A4" s="183"/>
      <c r="B4" s="183"/>
      <c r="C4" s="183"/>
      <c r="D4" s="189"/>
      <c r="E4" s="189"/>
      <c r="F4" s="188"/>
      <c r="G4" s="213"/>
      <c r="H4" s="189"/>
      <c r="I4" s="214"/>
      <c r="J4" s="209"/>
      <c r="K4" s="189"/>
      <c r="P4" s="287" t="s">
        <v>60</v>
      </c>
      <c r="Q4" s="287"/>
      <c r="R4" s="287"/>
      <c r="S4" s="287"/>
      <c r="T4" s="287"/>
      <c r="U4" s="287"/>
      <c r="V4" s="287"/>
      <c r="W4" s="215" t="s">
        <v>113</v>
      </c>
      <c r="X4" s="215"/>
      <c r="Y4" s="215"/>
      <c r="Z4" s="216"/>
      <c r="AA4" s="216" t="s">
        <v>114</v>
      </c>
    </row>
    <row r="5" spans="1:27" ht="17.399999999999999" x14ac:dyDescent="0.3">
      <c r="A5" s="262" t="s">
        <v>55</v>
      </c>
      <c r="B5" s="262" t="s">
        <v>39</v>
      </c>
      <c r="C5" s="264" t="s">
        <v>61</v>
      </c>
      <c r="D5" s="256" t="s">
        <v>32</v>
      </c>
      <c r="E5" s="264" t="s">
        <v>12</v>
      </c>
      <c r="F5" s="288" t="s">
        <v>40</v>
      </c>
      <c r="G5" s="289"/>
      <c r="H5" s="289"/>
      <c r="I5" s="289"/>
      <c r="J5" s="289"/>
      <c r="K5" s="289"/>
      <c r="L5" s="289"/>
      <c r="M5" s="289"/>
      <c r="N5" s="289"/>
      <c r="O5" s="289"/>
      <c r="P5" s="289"/>
      <c r="Q5" s="289"/>
      <c r="R5" s="289"/>
      <c r="S5" s="289"/>
      <c r="T5" s="289"/>
      <c r="U5" s="289"/>
      <c r="V5" s="289"/>
      <c r="W5" s="289"/>
      <c r="X5" s="290"/>
      <c r="Y5" s="291" t="s">
        <v>41</v>
      </c>
      <c r="Z5" s="294" t="s">
        <v>42</v>
      </c>
      <c r="AA5" s="264" t="s">
        <v>62</v>
      </c>
    </row>
    <row r="6" spans="1:27" x14ac:dyDescent="0.3">
      <c r="A6" s="271"/>
      <c r="B6" s="271"/>
      <c r="C6" s="271"/>
      <c r="D6" s="275"/>
      <c r="E6" s="271"/>
      <c r="F6" s="297">
        <v>350</v>
      </c>
      <c r="G6" s="297">
        <v>370</v>
      </c>
      <c r="H6" s="297">
        <v>405</v>
      </c>
      <c r="I6" s="297">
        <v>420</v>
      </c>
      <c r="J6" s="297">
        <v>435</v>
      </c>
      <c r="K6" s="297">
        <v>450</v>
      </c>
      <c r="L6" s="297">
        <v>460</v>
      </c>
      <c r="M6" s="297">
        <v>470</v>
      </c>
      <c r="N6" s="297"/>
      <c r="O6" s="297"/>
      <c r="P6" s="297"/>
      <c r="Q6" s="297"/>
      <c r="R6" s="297"/>
      <c r="S6" s="297"/>
      <c r="T6" s="297"/>
      <c r="U6" s="297"/>
      <c r="V6" s="297"/>
      <c r="W6" s="297"/>
      <c r="X6" s="297"/>
      <c r="Y6" s="292"/>
      <c r="Z6" s="295"/>
      <c r="AA6" s="269"/>
    </row>
    <row r="7" spans="1:27" x14ac:dyDescent="0.3">
      <c r="A7" s="263"/>
      <c r="B7" s="263"/>
      <c r="C7" s="263"/>
      <c r="D7" s="257"/>
      <c r="E7" s="263"/>
      <c r="F7" s="297"/>
      <c r="G7" s="297"/>
      <c r="H7" s="297"/>
      <c r="I7" s="297"/>
      <c r="J7" s="297"/>
      <c r="K7" s="297"/>
      <c r="L7" s="297"/>
      <c r="M7" s="297"/>
      <c r="N7" s="297"/>
      <c r="O7" s="297"/>
      <c r="P7" s="297"/>
      <c r="Q7" s="297"/>
      <c r="R7" s="297"/>
      <c r="S7" s="297"/>
      <c r="T7" s="297"/>
      <c r="U7" s="297"/>
      <c r="V7" s="297"/>
      <c r="W7" s="297"/>
      <c r="X7" s="297"/>
      <c r="Y7" s="293"/>
      <c r="Z7" s="296"/>
      <c r="AA7" s="270"/>
    </row>
    <row r="8" spans="1:27" x14ac:dyDescent="0.3">
      <c r="A8" s="15">
        <v>1</v>
      </c>
      <c r="B8" s="138" t="s">
        <v>115</v>
      </c>
      <c r="C8" s="100">
        <v>187</v>
      </c>
      <c r="D8" s="21" t="str">
        <f>IF(C8=0," ",VLOOKUP(C8,[1]Спортсмены!B$1:I$65536,2,FALSE))</f>
        <v>Тихомиров Иван</v>
      </c>
      <c r="E8" s="24" t="str">
        <f>IF(C8=0," ",VLOOKUP($C8,[1]Спортсмены!$B$1:$H$65536,6,FALSE))</f>
        <v>Москва, РГУФКСМиТ (ГЦОЛИФК)</v>
      </c>
      <c r="F8" s="139"/>
      <c r="G8" s="139"/>
      <c r="H8" s="139"/>
      <c r="I8" s="139" t="s">
        <v>45</v>
      </c>
      <c r="J8" s="139" t="s">
        <v>45</v>
      </c>
      <c r="K8" s="139" t="s">
        <v>45</v>
      </c>
      <c r="L8" s="139" t="s">
        <v>45</v>
      </c>
      <c r="M8" s="139" t="s">
        <v>47</v>
      </c>
      <c r="N8" s="139"/>
      <c r="O8" s="139"/>
      <c r="P8" s="139"/>
      <c r="Q8" s="139"/>
      <c r="R8" s="139"/>
      <c r="S8" s="139"/>
      <c r="T8" s="139"/>
      <c r="U8" s="139"/>
      <c r="V8" s="139"/>
      <c r="W8" s="139"/>
      <c r="X8" s="139"/>
      <c r="Y8" s="140">
        <v>1</v>
      </c>
      <c r="Z8" s="140">
        <v>0</v>
      </c>
      <c r="AA8" s="135">
        <v>4.2</v>
      </c>
    </row>
    <row r="9" spans="1:27" x14ac:dyDescent="0.3">
      <c r="A9" s="15">
        <v>2</v>
      </c>
      <c r="B9" s="141" t="s">
        <v>116</v>
      </c>
      <c r="C9" s="103">
        <v>89</v>
      </c>
      <c r="D9" s="21" t="str">
        <f>IF(C9=0," ",VLOOKUP(C9,[1]Спортсмены!B$1:I$65536,2,FALSE))</f>
        <v>Исаев Максим</v>
      </c>
      <c r="E9" s="24" t="str">
        <f>IF(C9=0," ",VLOOKUP($C9,[1]Спортсмены!$B$1:$H$65536,6,FALSE))</f>
        <v>Челябинск, УралГУФК</v>
      </c>
      <c r="F9" s="142" t="s">
        <v>46</v>
      </c>
      <c r="G9" s="142" t="s">
        <v>45</v>
      </c>
      <c r="H9" s="142" t="s">
        <v>36</v>
      </c>
      <c r="I9" s="142" t="s">
        <v>37</v>
      </c>
      <c r="J9" s="142" t="s">
        <v>36</v>
      </c>
      <c r="K9" s="142"/>
      <c r="L9" s="142"/>
      <c r="M9" s="142"/>
      <c r="N9" s="142"/>
      <c r="O9" s="142"/>
      <c r="P9" s="142"/>
      <c r="Q9" s="142"/>
      <c r="R9" s="142"/>
      <c r="S9" s="142"/>
      <c r="T9" s="142"/>
      <c r="U9" s="142"/>
      <c r="V9" s="142"/>
      <c r="W9" s="142"/>
      <c r="X9" s="142"/>
      <c r="Y9" s="143">
        <v>1</v>
      </c>
      <c r="Z9" s="143">
        <v>2</v>
      </c>
      <c r="AA9" s="135">
        <v>3.7</v>
      </c>
    </row>
    <row r="10" spans="1:27" ht="16.5" thickBot="1" x14ac:dyDescent="0.3">
      <c r="A10" s="31"/>
      <c r="B10" s="31"/>
      <c r="C10" s="31"/>
      <c r="D10" s="92"/>
      <c r="E10" s="92"/>
      <c r="F10" s="144"/>
      <c r="G10" s="105"/>
      <c r="H10" s="105"/>
      <c r="I10" s="105"/>
      <c r="J10" s="105"/>
      <c r="K10" s="105"/>
      <c r="L10" s="105"/>
      <c r="M10" s="105"/>
      <c r="N10" s="105"/>
      <c r="O10" s="105"/>
      <c r="P10" s="105"/>
      <c r="Q10" s="105"/>
      <c r="R10" s="105"/>
      <c r="S10" s="105"/>
      <c r="T10" s="105"/>
      <c r="U10" s="105"/>
      <c r="V10" s="105"/>
      <c r="W10" s="105"/>
      <c r="X10" s="105"/>
      <c r="Y10" s="97"/>
      <c r="Z10" s="97"/>
      <c r="AA10" s="145"/>
    </row>
    <row r="11" spans="1:27" ht="16.5" thickTop="1" x14ac:dyDescent="0.25">
      <c r="A11" s="183"/>
      <c r="B11" s="183"/>
      <c r="C11" s="183"/>
      <c r="D11" s="189"/>
      <c r="E11" s="189"/>
      <c r="F11" s="202"/>
      <c r="G11" s="183"/>
      <c r="H11" s="183"/>
      <c r="I11" s="183"/>
      <c r="J11" s="183"/>
      <c r="K11" s="183"/>
      <c r="L11" s="183"/>
      <c r="M11" s="183"/>
      <c r="N11" s="183"/>
      <c r="O11" s="183"/>
      <c r="P11" s="183"/>
      <c r="Q11" s="183"/>
      <c r="R11" s="183"/>
      <c r="S11" s="183"/>
      <c r="T11" s="183"/>
      <c r="U11" s="183"/>
      <c r="V11" s="217"/>
      <c r="W11" s="217"/>
      <c r="X11" s="217"/>
      <c r="Y11" s="217"/>
      <c r="Z11" s="217"/>
      <c r="AA11" s="217"/>
    </row>
    <row r="12" spans="1:27" ht="15" x14ac:dyDescent="0.25">
      <c r="A12" s="298"/>
      <c r="B12" s="298"/>
      <c r="C12" s="298"/>
      <c r="D12" s="298"/>
      <c r="E12" s="298"/>
      <c r="F12" s="298"/>
      <c r="G12" s="298"/>
      <c r="H12" s="298"/>
      <c r="I12" s="298"/>
      <c r="J12" s="298"/>
      <c r="K12" s="298"/>
      <c r="L12" s="298"/>
      <c r="M12" s="298"/>
      <c r="N12" s="298"/>
      <c r="O12" s="298"/>
      <c r="P12" s="298"/>
      <c r="Q12" s="298"/>
      <c r="R12" s="298"/>
      <c r="S12" s="298"/>
      <c r="T12" s="298"/>
      <c r="U12" s="298"/>
      <c r="V12" s="217"/>
      <c r="W12" s="217"/>
      <c r="X12" s="217"/>
      <c r="Y12" s="217"/>
      <c r="Z12" s="217"/>
      <c r="AA12" s="217"/>
    </row>
    <row r="13" spans="1:27" ht="15" x14ac:dyDescent="0.25">
      <c r="A13" s="43"/>
      <c r="B13" s="43"/>
      <c r="D13" s="43"/>
      <c r="E13" s="43"/>
      <c r="I13" s="58"/>
      <c r="V13" s="217"/>
      <c r="W13" s="217"/>
      <c r="X13" s="217"/>
      <c r="Y13" s="217"/>
      <c r="Z13" s="217"/>
      <c r="AA13" s="217"/>
    </row>
    <row r="14" spans="1:27" ht="15.75" x14ac:dyDescent="0.25">
      <c r="A14" s="43"/>
      <c r="B14" s="43"/>
      <c r="C14" s="43"/>
      <c r="D14" s="188"/>
      <c r="E14" s="188"/>
      <c r="F14" s="189"/>
      <c r="G14" s="188"/>
      <c r="H14" s="188"/>
      <c r="I14" s="200"/>
      <c r="J14" s="189"/>
      <c r="K14" s="201"/>
      <c r="V14" s="217"/>
      <c r="W14" s="217"/>
      <c r="X14" s="217"/>
      <c r="Y14" s="217"/>
      <c r="Z14" s="217"/>
      <c r="AA14" s="217"/>
    </row>
    <row r="15" spans="1:27" ht="15.75" x14ac:dyDescent="0.25">
      <c r="A15" s="43"/>
      <c r="B15" s="43"/>
      <c r="C15" s="43"/>
      <c r="D15" s="188"/>
      <c r="E15" s="188"/>
      <c r="F15" s="189"/>
      <c r="G15" s="188"/>
      <c r="H15" s="188"/>
      <c r="I15" s="188"/>
      <c r="J15" s="189"/>
      <c r="K15" s="201"/>
      <c r="V15" s="217"/>
      <c r="W15" s="217"/>
      <c r="X15" s="217"/>
      <c r="Y15" s="217"/>
      <c r="Z15" s="217"/>
      <c r="AA15" s="217"/>
    </row>
    <row r="16" spans="1:27" ht="15.75" x14ac:dyDescent="0.25">
      <c r="A16" s="43"/>
      <c r="B16" s="43"/>
      <c r="C16" s="43"/>
      <c r="D16" s="188"/>
      <c r="E16" s="188"/>
      <c r="F16" s="189"/>
      <c r="G16" s="188"/>
      <c r="H16" s="188"/>
      <c r="I16" s="188"/>
      <c r="J16" s="189"/>
      <c r="K16" s="201"/>
      <c r="V16" s="217"/>
      <c r="W16" s="217"/>
      <c r="X16" s="217"/>
      <c r="Y16" s="217"/>
      <c r="Z16" s="217"/>
      <c r="AA16" s="217"/>
    </row>
    <row r="17" spans="1:27" ht="15.75" x14ac:dyDescent="0.25">
      <c r="A17" s="43"/>
      <c r="B17" s="43"/>
      <c r="C17" s="43"/>
      <c r="D17" s="188"/>
      <c r="E17" s="188"/>
      <c r="F17" s="189"/>
      <c r="G17" s="188"/>
      <c r="H17" s="188"/>
      <c r="I17" s="200"/>
      <c r="J17" s="189"/>
      <c r="K17" s="201"/>
      <c r="V17" s="217"/>
      <c r="W17" s="217"/>
      <c r="X17" s="217"/>
      <c r="Y17" s="217"/>
      <c r="Z17" s="217"/>
      <c r="AA17" s="217"/>
    </row>
    <row r="18" spans="1:27" ht="15.75" x14ac:dyDescent="0.25">
      <c r="A18" s="43"/>
      <c r="B18" s="43"/>
      <c r="C18" s="43"/>
      <c r="D18" s="188"/>
      <c r="E18" s="188"/>
      <c r="F18" s="189"/>
      <c r="G18" s="188"/>
      <c r="H18" s="188"/>
      <c r="I18" s="188"/>
      <c r="J18" s="189"/>
      <c r="K18" s="201"/>
      <c r="V18" s="217"/>
      <c r="W18" s="217"/>
      <c r="X18" s="217"/>
      <c r="Y18" s="217"/>
      <c r="Z18" s="217"/>
      <c r="AA18" s="217"/>
    </row>
    <row r="19" spans="1:27" ht="15.75" x14ac:dyDescent="0.25">
      <c r="B19" s="183"/>
      <c r="C19" s="183"/>
      <c r="D19" s="183"/>
      <c r="E19" s="183"/>
      <c r="F19" s="189"/>
      <c r="G19" s="202"/>
      <c r="H19" s="183"/>
      <c r="I19" s="183"/>
      <c r="J19" s="183"/>
      <c r="K19" s="183"/>
      <c r="L19" s="183"/>
      <c r="M19" s="183"/>
      <c r="N19" s="183"/>
      <c r="O19" s="183"/>
      <c r="V19" s="217"/>
      <c r="W19" s="217"/>
      <c r="X19" s="217"/>
      <c r="Y19" s="217"/>
      <c r="Z19" s="217"/>
      <c r="AA19" s="217"/>
    </row>
    <row r="20" spans="1:27" ht="15.75" x14ac:dyDescent="0.25">
      <c r="B20" s="183"/>
      <c r="C20" s="183"/>
      <c r="D20" s="183"/>
      <c r="E20" s="183"/>
      <c r="F20" s="189"/>
      <c r="G20" s="202"/>
      <c r="H20" s="183"/>
      <c r="I20" s="183"/>
      <c r="J20" s="183"/>
      <c r="K20" s="183"/>
      <c r="L20" s="183"/>
      <c r="M20" s="183"/>
      <c r="N20" s="183"/>
      <c r="O20" s="183"/>
      <c r="V20" s="217"/>
      <c r="W20" s="217"/>
      <c r="X20" s="217"/>
      <c r="Y20" s="217"/>
      <c r="Z20" s="217"/>
      <c r="AA20" s="217"/>
    </row>
    <row r="21" spans="1:27" ht="15" x14ac:dyDescent="0.25">
      <c r="V21" s="217"/>
      <c r="W21" s="217"/>
      <c r="X21" s="217"/>
      <c r="Y21" s="217"/>
      <c r="Z21" s="217"/>
      <c r="AA21" s="217"/>
    </row>
    <row r="22" spans="1:27" ht="15" x14ac:dyDescent="0.25">
      <c r="V22" s="217"/>
      <c r="W22" s="217"/>
      <c r="X22" s="217"/>
      <c r="Y22" s="217"/>
      <c r="Z22" s="217"/>
      <c r="AA22" s="217"/>
    </row>
    <row r="23" spans="1:27" ht="15.75" x14ac:dyDescent="0.25">
      <c r="A23" s="183"/>
      <c r="B23" s="183"/>
      <c r="C23" s="183"/>
      <c r="D23" s="189"/>
      <c r="E23" s="189"/>
      <c r="F23" s="202"/>
      <c r="G23" s="183"/>
      <c r="H23" s="183"/>
      <c r="I23" s="183"/>
      <c r="J23" s="183"/>
      <c r="K23" s="183"/>
      <c r="L23" s="183"/>
      <c r="M23" s="183"/>
      <c r="N23" s="183"/>
      <c r="O23" s="183"/>
      <c r="P23" s="183"/>
      <c r="Q23" s="183"/>
      <c r="R23" s="183"/>
      <c r="S23" s="183"/>
      <c r="T23" s="183"/>
      <c r="U23" s="183"/>
      <c r="V23" s="217"/>
      <c r="W23" s="217"/>
      <c r="X23" s="217"/>
      <c r="Y23" s="217"/>
      <c r="Z23" s="217"/>
      <c r="AA23" s="217"/>
    </row>
    <row r="24" spans="1:27" ht="15.75" x14ac:dyDescent="0.25">
      <c r="A24" s="183"/>
      <c r="B24" s="183"/>
      <c r="C24" s="183"/>
      <c r="D24" s="189"/>
      <c r="E24" s="189"/>
      <c r="F24" s="202"/>
      <c r="G24" s="183"/>
      <c r="H24" s="183"/>
      <c r="I24" s="183"/>
      <c r="J24" s="183"/>
      <c r="K24" s="183"/>
      <c r="L24" s="183"/>
      <c r="M24" s="183"/>
      <c r="N24" s="183"/>
      <c r="O24" s="183"/>
      <c r="P24" s="183"/>
      <c r="Q24" s="183"/>
      <c r="R24" s="183"/>
      <c r="S24" s="183"/>
      <c r="T24" s="183"/>
      <c r="U24" s="183"/>
      <c r="V24" s="217"/>
      <c r="W24" s="217"/>
      <c r="X24" s="217"/>
      <c r="Y24" s="217"/>
      <c r="Z24" s="217"/>
      <c r="AA24" s="217"/>
    </row>
    <row r="25" spans="1:27" ht="15.75" x14ac:dyDescent="0.25">
      <c r="A25" s="183"/>
      <c r="B25" s="183"/>
      <c r="C25" s="183"/>
      <c r="D25" s="189"/>
      <c r="E25" s="189"/>
      <c r="F25" s="202"/>
      <c r="G25" s="183"/>
      <c r="H25" s="183"/>
      <c r="I25" s="183"/>
      <c r="J25" s="183"/>
      <c r="K25" s="183"/>
      <c r="L25" s="183"/>
      <c r="M25" s="183"/>
      <c r="N25" s="183"/>
      <c r="O25" s="183"/>
      <c r="P25" s="183"/>
      <c r="Q25" s="183"/>
      <c r="R25" s="183"/>
      <c r="S25" s="183"/>
      <c r="T25" s="183"/>
      <c r="U25" s="183"/>
      <c r="V25" s="217"/>
      <c r="W25" s="217"/>
      <c r="X25" s="217"/>
      <c r="Y25" s="217"/>
      <c r="Z25" s="217"/>
      <c r="AA25" s="217"/>
    </row>
    <row r="26" spans="1:27" ht="15.75" x14ac:dyDescent="0.25">
      <c r="A26" s="183"/>
      <c r="B26" s="183"/>
      <c r="C26" s="183"/>
      <c r="D26" s="189"/>
      <c r="E26" s="189"/>
      <c r="F26" s="202"/>
      <c r="G26" s="183"/>
      <c r="H26" s="183"/>
      <c r="I26" s="183"/>
      <c r="J26" s="183"/>
      <c r="K26" s="183"/>
      <c r="L26" s="183"/>
      <c r="M26" s="183"/>
      <c r="N26" s="183"/>
      <c r="O26" s="183"/>
      <c r="P26" s="183"/>
      <c r="Q26" s="183"/>
      <c r="R26" s="183"/>
      <c r="S26" s="183"/>
      <c r="T26" s="183"/>
      <c r="U26" s="183"/>
      <c r="V26" s="217"/>
      <c r="W26" s="217"/>
      <c r="X26" s="217"/>
      <c r="Y26" s="217"/>
      <c r="Z26" s="217"/>
      <c r="AA26" s="217"/>
    </row>
    <row r="27" spans="1:27" ht="15.75" x14ac:dyDescent="0.25">
      <c r="A27" s="183"/>
      <c r="B27" s="183"/>
      <c r="C27" s="183"/>
      <c r="D27" s="189"/>
      <c r="E27" s="189"/>
      <c r="F27" s="202"/>
      <c r="G27" s="183"/>
      <c r="H27" s="183"/>
      <c r="I27" s="183"/>
      <c r="J27" s="183"/>
      <c r="K27" s="183"/>
      <c r="L27" s="183"/>
      <c r="M27" s="183"/>
      <c r="N27" s="183"/>
      <c r="O27" s="183"/>
      <c r="P27" s="183"/>
      <c r="Q27" s="183"/>
      <c r="R27" s="183"/>
      <c r="S27" s="183"/>
      <c r="T27" s="183"/>
      <c r="U27" s="183"/>
      <c r="V27" s="217"/>
      <c r="W27" s="217"/>
      <c r="X27" s="217"/>
      <c r="Y27" s="217"/>
      <c r="Z27" s="217"/>
      <c r="AA27" s="217"/>
    </row>
    <row r="28" spans="1:27" ht="15.75" x14ac:dyDescent="0.25">
      <c r="A28" s="183"/>
      <c r="B28" s="183"/>
      <c r="C28" s="183"/>
      <c r="D28" s="189"/>
      <c r="E28" s="189"/>
      <c r="F28" s="202"/>
      <c r="G28" s="183"/>
      <c r="H28" s="183"/>
      <c r="I28" s="183"/>
      <c r="J28" s="183"/>
      <c r="K28" s="183"/>
      <c r="L28" s="183"/>
      <c r="M28" s="183"/>
      <c r="N28" s="183"/>
      <c r="O28" s="183"/>
      <c r="P28" s="183"/>
      <c r="Q28" s="183"/>
      <c r="R28" s="183"/>
      <c r="S28" s="183"/>
      <c r="T28" s="183"/>
      <c r="U28" s="183"/>
      <c r="V28" s="217"/>
      <c r="W28" s="217"/>
      <c r="X28" s="217"/>
      <c r="Y28" s="217"/>
      <c r="Z28" s="217"/>
      <c r="AA28" s="217"/>
    </row>
    <row r="29" spans="1:27" ht="15.75" x14ac:dyDescent="0.25">
      <c r="A29" s="183"/>
      <c r="B29" s="183"/>
      <c r="C29" s="183"/>
      <c r="D29" s="189"/>
      <c r="E29" s="189"/>
      <c r="F29" s="202"/>
      <c r="G29" s="183"/>
      <c r="H29" s="183"/>
      <c r="I29" s="183"/>
      <c r="J29" s="183"/>
      <c r="K29" s="183"/>
      <c r="L29" s="183"/>
      <c r="M29" s="183"/>
      <c r="N29" s="183"/>
      <c r="O29" s="183"/>
      <c r="P29" s="183"/>
      <c r="Q29" s="183"/>
      <c r="R29" s="183"/>
      <c r="S29" s="183"/>
      <c r="T29" s="183"/>
      <c r="U29" s="183"/>
      <c r="V29" s="217"/>
      <c r="W29" s="217"/>
      <c r="X29" s="217"/>
      <c r="Y29" s="217"/>
      <c r="Z29" s="217"/>
      <c r="AA29" s="217"/>
    </row>
    <row r="30" spans="1:27" ht="15.75" x14ac:dyDescent="0.25">
      <c r="A30" s="183"/>
      <c r="B30" s="183"/>
      <c r="C30" s="183"/>
      <c r="D30" s="189"/>
      <c r="E30" s="189"/>
      <c r="F30" s="202"/>
      <c r="G30" s="183"/>
      <c r="H30" s="183"/>
      <c r="I30" s="183"/>
      <c r="J30" s="183"/>
      <c r="K30" s="183"/>
      <c r="L30" s="183"/>
      <c r="M30" s="183"/>
      <c r="N30" s="183"/>
      <c r="O30" s="183"/>
      <c r="P30" s="183"/>
      <c r="Q30" s="183"/>
      <c r="R30" s="183"/>
      <c r="S30" s="183"/>
      <c r="T30" s="183"/>
      <c r="U30" s="183"/>
      <c r="V30" s="217"/>
      <c r="W30" s="217"/>
      <c r="X30" s="217"/>
      <c r="Y30" s="217"/>
      <c r="Z30" s="217"/>
      <c r="AA30" s="217"/>
    </row>
    <row r="31" spans="1:27" ht="15.75" x14ac:dyDescent="0.25">
      <c r="A31" s="183"/>
      <c r="B31" s="183"/>
      <c r="C31" s="183"/>
      <c r="D31" s="189"/>
      <c r="E31" s="189"/>
      <c r="F31" s="202"/>
      <c r="G31" s="183"/>
      <c r="H31" s="183"/>
      <c r="I31" s="183"/>
      <c r="J31" s="183"/>
      <c r="K31" s="183"/>
      <c r="L31" s="183"/>
      <c r="M31" s="183"/>
      <c r="N31" s="183"/>
      <c r="O31" s="183"/>
      <c r="P31" s="183"/>
      <c r="Q31" s="183"/>
      <c r="R31" s="183"/>
      <c r="S31" s="183"/>
      <c r="T31" s="183"/>
      <c r="U31" s="183"/>
      <c r="V31" s="217"/>
      <c r="W31" s="217"/>
      <c r="X31" s="217"/>
      <c r="Y31" s="217"/>
      <c r="Z31" s="217"/>
      <c r="AA31" s="217"/>
    </row>
    <row r="32" spans="1:27" ht="15.75" x14ac:dyDescent="0.25">
      <c r="A32" s="183"/>
      <c r="B32" s="183"/>
      <c r="C32" s="183"/>
      <c r="D32" s="189"/>
      <c r="E32" s="189"/>
      <c r="F32" s="202"/>
      <c r="G32" s="183"/>
      <c r="H32" s="183"/>
      <c r="I32" s="183"/>
      <c r="J32" s="183"/>
      <c r="K32" s="183"/>
      <c r="L32" s="183"/>
      <c r="M32" s="183"/>
      <c r="N32" s="183"/>
      <c r="O32" s="183"/>
      <c r="P32" s="183"/>
      <c r="Q32" s="183"/>
      <c r="R32" s="183"/>
      <c r="S32" s="183"/>
      <c r="T32" s="183"/>
      <c r="U32" s="183"/>
      <c r="V32" s="217"/>
      <c r="W32" s="217"/>
      <c r="X32" s="217"/>
      <c r="Y32" s="217"/>
      <c r="Z32" s="217"/>
      <c r="AA32" s="217"/>
    </row>
    <row r="33" spans="1:27" ht="15.6" x14ac:dyDescent="0.3">
      <c r="A33" s="183"/>
      <c r="B33" s="183"/>
      <c r="C33" s="183"/>
      <c r="D33" s="189"/>
      <c r="E33" s="189"/>
      <c r="F33" s="202"/>
      <c r="G33" s="183"/>
      <c r="H33" s="183"/>
      <c r="I33" s="183"/>
      <c r="J33" s="183"/>
      <c r="K33" s="183"/>
      <c r="L33" s="183"/>
      <c r="M33" s="183"/>
      <c r="N33" s="183"/>
      <c r="O33" s="183"/>
      <c r="P33" s="183"/>
      <c r="Q33" s="183"/>
      <c r="R33" s="183"/>
      <c r="S33" s="183"/>
      <c r="T33" s="183"/>
      <c r="U33" s="183"/>
      <c r="V33" s="217"/>
      <c r="W33" s="217"/>
      <c r="X33" s="217"/>
      <c r="Y33" s="217"/>
      <c r="Z33" s="217"/>
      <c r="AA33" s="217"/>
    </row>
    <row r="34" spans="1:27" ht="15.6" x14ac:dyDescent="0.3">
      <c r="A34" s="183"/>
      <c r="B34" s="183"/>
      <c r="C34" s="183"/>
      <c r="D34" s="189"/>
      <c r="E34" s="189"/>
      <c r="F34" s="202"/>
      <c r="G34" s="183"/>
      <c r="H34" s="183"/>
      <c r="I34" s="183"/>
      <c r="J34" s="183"/>
      <c r="K34" s="183"/>
      <c r="L34" s="183"/>
      <c r="M34" s="183"/>
      <c r="N34" s="183"/>
      <c r="O34" s="183"/>
      <c r="P34" s="183"/>
      <c r="Q34" s="183"/>
      <c r="R34" s="183"/>
      <c r="S34" s="183"/>
      <c r="T34" s="183"/>
      <c r="U34" s="183"/>
      <c r="V34" s="217"/>
      <c r="W34" s="217"/>
      <c r="X34" s="217"/>
      <c r="Y34" s="217"/>
      <c r="Z34" s="217"/>
      <c r="AA34" s="217"/>
    </row>
    <row r="35" spans="1:27" ht="15.6" x14ac:dyDescent="0.3">
      <c r="A35" s="183"/>
      <c r="B35" s="183"/>
      <c r="C35" s="183"/>
      <c r="D35" s="189"/>
      <c r="E35" s="189"/>
      <c r="F35" s="202"/>
      <c r="G35" s="183"/>
      <c r="H35" s="183"/>
      <c r="I35" s="183"/>
      <c r="J35" s="183"/>
      <c r="K35" s="183"/>
      <c r="L35" s="183"/>
      <c r="M35" s="183"/>
      <c r="N35" s="183"/>
      <c r="O35" s="183"/>
      <c r="P35" s="183"/>
      <c r="Q35" s="183"/>
      <c r="R35" s="183"/>
      <c r="S35" s="183"/>
      <c r="T35" s="183"/>
      <c r="U35" s="183"/>
      <c r="V35" s="217"/>
      <c r="W35" s="217"/>
      <c r="X35" s="217"/>
      <c r="Y35" s="217"/>
      <c r="Z35" s="217"/>
      <c r="AA35" s="217"/>
    </row>
    <row r="36" spans="1:27" ht="15.6" x14ac:dyDescent="0.3">
      <c r="A36" s="183"/>
      <c r="B36" s="183"/>
      <c r="C36" s="183"/>
      <c r="D36" s="189"/>
      <c r="E36" s="189"/>
      <c r="F36" s="202"/>
      <c r="G36" s="183"/>
      <c r="H36" s="183"/>
      <c r="I36" s="183"/>
      <c r="J36" s="183"/>
      <c r="K36" s="183"/>
      <c r="L36" s="183"/>
      <c r="M36" s="183"/>
      <c r="N36" s="183"/>
      <c r="O36" s="183"/>
      <c r="P36" s="183"/>
      <c r="Q36" s="183"/>
      <c r="R36" s="183"/>
      <c r="S36" s="183"/>
      <c r="T36" s="183"/>
      <c r="U36" s="183"/>
      <c r="V36" s="217"/>
      <c r="W36" s="217"/>
      <c r="X36" s="217"/>
      <c r="Y36" s="217"/>
      <c r="Z36" s="217"/>
      <c r="AA36" s="217"/>
    </row>
    <row r="37" spans="1:27" ht="15.6" x14ac:dyDescent="0.3">
      <c r="A37" s="183"/>
      <c r="B37" s="183"/>
      <c r="C37" s="183"/>
      <c r="D37" s="189"/>
      <c r="E37" s="189"/>
      <c r="F37" s="202"/>
      <c r="G37" s="183"/>
      <c r="H37" s="183"/>
      <c r="I37" s="183"/>
      <c r="J37" s="183"/>
      <c r="K37" s="183"/>
      <c r="L37" s="183"/>
      <c r="M37" s="183"/>
      <c r="N37" s="183"/>
      <c r="O37" s="183"/>
      <c r="P37" s="183"/>
      <c r="Q37" s="183"/>
      <c r="R37" s="183"/>
      <c r="S37" s="183"/>
      <c r="T37" s="183"/>
      <c r="U37" s="183"/>
      <c r="V37" s="217"/>
      <c r="W37" s="217"/>
      <c r="X37" s="217"/>
      <c r="Y37" s="217"/>
      <c r="Z37" s="217"/>
      <c r="AA37" s="217"/>
    </row>
    <row r="38" spans="1:27" ht="15.6" x14ac:dyDescent="0.3">
      <c r="A38" s="183"/>
      <c r="B38" s="183"/>
      <c r="C38" s="183"/>
      <c r="D38" s="189"/>
      <c r="E38" s="189"/>
      <c r="F38" s="202"/>
      <c r="G38" s="183"/>
      <c r="H38" s="183"/>
      <c r="I38" s="183"/>
      <c r="J38" s="183"/>
      <c r="K38" s="183"/>
      <c r="L38" s="183"/>
      <c r="M38" s="183"/>
      <c r="N38" s="183"/>
      <c r="O38" s="183"/>
      <c r="P38" s="183"/>
      <c r="Q38" s="183"/>
      <c r="R38" s="183"/>
      <c r="S38" s="183"/>
      <c r="T38" s="183"/>
      <c r="U38" s="183"/>
      <c r="V38" s="217"/>
      <c r="W38" s="217"/>
      <c r="X38" s="217"/>
      <c r="Y38" s="217"/>
      <c r="Z38" s="217"/>
      <c r="AA38" s="217"/>
    </row>
    <row r="39" spans="1:27" ht="15.6" x14ac:dyDescent="0.3">
      <c r="A39" s="183"/>
      <c r="B39" s="183"/>
      <c r="C39" s="183"/>
      <c r="D39" s="189"/>
      <c r="E39" s="189"/>
      <c r="F39" s="202"/>
      <c r="G39" s="183"/>
      <c r="H39" s="183"/>
      <c r="I39" s="183"/>
      <c r="J39" s="183"/>
      <c r="K39" s="183"/>
      <c r="L39" s="183"/>
      <c r="M39" s="183"/>
      <c r="N39" s="183"/>
      <c r="O39" s="183"/>
      <c r="P39" s="183"/>
      <c r="Q39" s="183"/>
      <c r="R39" s="183"/>
      <c r="S39" s="183"/>
      <c r="T39" s="183"/>
      <c r="U39" s="183"/>
      <c r="V39" s="217"/>
      <c r="W39" s="217"/>
      <c r="X39" s="217"/>
      <c r="Y39" s="217"/>
      <c r="Z39" s="217"/>
      <c r="AA39" s="217"/>
    </row>
    <row r="40" spans="1:27" ht="15.6" x14ac:dyDescent="0.3">
      <c r="A40" s="183"/>
      <c r="B40" s="183"/>
      <c r="C40" s="183"/>
      <c r="D40" s="189"/>
      <c r="E40" s="189"/>
      <c r="F40" s="202"/>
      <c r="G40" s="183"/>
      <c r="H40" s="183"/>
      <c r="I40" s="183"/>
      <c r="J40" s="183"/>
      <c r="K40" s="183"/>
      <c r="L40" s="183"/>
      <c r="M40" s="183"/>
      <c r="N40" s="183"/>
      <c r="O40" s="183"/>
      <c r="P40" s="183"/>
      <c r="Q40" s="183"/>
      <c r="R40" s="183"/>
      <c r="S40" s="183"/>
      <c r="T40" s="183"/>
      <c r="U40" s="183"/>
      <c r="V40" s="217"/>
      <c r="W40" s="217"/>
      <c r="X40" s="217"/>
      <c r="Y40" s="217"/>
      <c r="Z40" s="217"/>
      <c r="AA40" s="217"/>
    </row>
    <row r="41" spans="1:27" ht="15.6" x14ac:dyDescent="0.3">
      <c r="A41" s="183"/>
      <c r="B41" s="183"/>
      <c r="C41" s="183"/>
      <c r="D41" s="189"/>
      <c r="E41" s="189"/>
      <c r="F41" s="202"/>
      <c r="G41" s="183"/>
      <c r="H41" s="183"/>
      <c r="I41" s="183"/>
      <c r="J41" s="183"/>
      <c r="K41" s="183"/>
      <c r="L41" s="183"/>
      <c r="M41" s="183"/>
      <c r="N41" s="183"/>
      <c r="O41" s="183"/>
      <c r="P41" s="183"/>
      <c r="Q41" s="183"/>
      <c r="R41" s="183"/>
      <c r="S41" s="183"/>
      <c r="T41" s="183"/>
      <c r="U41" s="183"/>
      <c r="V41" s="217"/>
      <c r="W41" s="217"/>
      <c r="X41" s="217"/>
      <c r="Y41" s="217"/>
      <c r="Z41" s="217"/>
      <c r="AA41" s="217"/>
    </row>
    <row r="42" spans="1:27" ht="15.6" x14ac:dyDescent="0.3">
      <c r="A42" s="183"/>
      <c r="B42" s="183"/>
      <c r="C42" s="183"/>
      <c r="D42" s="189"/>
      <c r="E42" s="189"/>
      <c r="F42" s="202"/>
      <c r="G42" s="183"/>
      <c r="H42" s="183"/>
      <c r="I42" s="183"/>
      <c r="J42" s="183"/>
      <c r="K42" s="183"/>
      <c r="L42" s="183"/>
      <c r="M42" s="183"/>
      <c r="N42" s="183"/>
      <c r="O42" s="183"/>
      <c r="P42" s="183"/>
      <c r="Q42" s="183"/>
      <c r="R42" s="183"/>
      <c r="S42" s="183"/>
      <c r="T42" s="183"/>
      <c r="U42" s="183"/>
      <c r="V42" s="217"/>
      <c r="W42" s="217"/>
      <c r="X42" s="217"/>
      <c r="Y42" s="217"/>
      <c r="Z42" s="217"/>
      <c r="AA42" s="217"/>
    </row>
    <row r="43" spans="1:27" ht="15.6" x14ac:dyDescent="0.3">
      <c r="A43" s="183"/>
      <c r="B43" s="183"/>
      <c r="C43" s="183"/>
      <c r="D43" s="189"/>
      <c r="E43" s="189"/>
      <c r="F43" s="202"/>
      <c r="G43" s="183"/>
      <c r="H43" s="183"/>
      <c r="I43" s="183"/>
      <c r="J43" s="183"/>
      <c r="K43" s="183"/>
      <c r="L43" s="183"/>
      <c r="M43" s="183"/>
      <c r="N43" s="183"/>
      <c r="O43" s="183"/>
      <c r="P43" s="183"/>
      <c r="Q43" s="183"/>
      <c r="R43" s="183"/>
      <c r="S43" s="183"/>
      <c r="T43" s="183"/>
      <c r="U43" s="183"/>
      <c r="V43" s="217"/>
      <c r="W43" s="217"/>
      <c r="X43" s="217"/>
      <c r="Y43" s="217"/>
      <c r="Z43" s="217"/>
      <c r="AA43" s="217"/>
    </row>
  </sheetData>
  <mergeCells count="33">
    <mergeCell ref="A1:K1"/>
    <mergeCell ref="A2:AA2"/>
    <mergeCell ref="A3:K3"/>
    <mergeCell ref="P4:V4"/>
    <mergeCell ref="A5:A7"/>
    <mergeCell ref="B5:B7"/>
    <mergeCell ref="C5:C7"/>
    <mergeCell ref="D5:D7"/>
    <mergeCell ref="E5:E7"/>
    <mergeCell ref="F5:X5"/>
    <mergeCell ref="Y5:Y7"/>
    <mergeCell ref="Z5:Z7"/>
    <mergeCell ref="AA5:AA7"/>
    <mergeCell ref="F6:F7"/>
    <mergeCell ref="G6:G7"/>
    <mergeCell ref="H6:H7"/>
    <mergeCell ref="I6:I7"/>
    <mergeCell ref="J6:J7"/>
    <mergeCell ref="K6:K7"/>
    <mergeCell ref="L6:L7"/>
    <mergeCell ref="W6:W7"/>
    <mergeCell ref="X6:X7"/>
    <mergeCell ref="M6:M7"/>
    <mergeCell ref="N6:N7"/>
    <mergeCell ref="O6:O7"/>
    <mergeCell ref="P6:P7"/>
    <mergeCell ref="Q6:Q7"/>
    <mergeCell ref="R6:R7"/>
    <mergeCell ref="A12:U12"/>
    <mergeCell ref="S6:S7"/>
    <mergeCell ref="T6:T7"/>
    <mergeCell ref="U6:U7"/>
    <mergeCell ref="V6:V7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9"/>
  <sheetViews>
    <sheetView workbookViewId="0">
      <selection activeCell="K53" sqref="K53"/>
    </sheetView>
  </sheetViews>
  <sheetFormatPr defaultRowHeight="14.4" x14ac:dyDescent="0.3"/>
  <cols>
    <col min="1" max="1" width="4.109375" customWidth="1"/>
    <col min="2" max="2" width="5.5546875" bestFit="1" customWidth="1"/>
    <col min="3" max="3" width="21.109375" customWidth="1"/>
    <col min="4" max="4" width="11.109375" customWidth="1"/>
    <col min="5" max="5" width="6.88671875" customWidth="1"/>
    <col min="6" max="6" width="28.109375" customWidth="1"/>
    <col min="7" max="7" width="25.5546875" customWidth="1"/>
    <col min="8" max="8" width="10.109375" customWidth="1"/>
    <col min="9" max="9" width="7" bestFit="1" customWidth="1"/>
    <col min="10" max="10" width="5.109375" customWidth="1"/>
    <col min="11" max="11" width="29.88671875" customWidth="1"/>
  </cols>
  <sheetData>
    <row r="1" spans="1:11" ht="20.399999999999999" x14ac:dyDescent="0.35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</row>
    <row r="2" spans="1:11" ht="20.399999999999999" x14ac:dyDescent="0.35">
      <c r="A2" s="259" t="s">
        <v>1</v>
      </c>
      <c r="B2" s="259"/>
      <c r="C2" s="259"/>
      <c r="D2" s="259"/>
      <c r="E2" s="259"/>
      <c r="F2" s="259"/>
      <c r="G2" s="259"/>
      <c r="H2" s="259"/>
      <c r="I2" s="259"/>
      <c r="J2" s="259"/>
      <c r="K2" s="259"/>
    </row>
    <row r="3" spans="1:11" ht="20.399999999999999" x14ac:dyDescent="0.35">
      <c r="A3" s="172"/>
      <c r="B3" s="172"/>
      <c r="C3" s="172"/>
      <c r="D3" s="172"/>
      <c r="E3" s="172"/>
      <c r="F3" s="172"/>
      <c r="G3" s="172"/>
      <c r="H3" s="172"/>
      <c r="I3" s="172"/>
      <c r="J3" s="172"/>
      <c r="K3" s="1" t="s">
        <v>79</v>
      </c>
    </row>
    <row r="4" spans="1:11" ht="17.399999999999999" x14ac:dyDescent="0.3">
      <c r="A4" s="173"/>
      <c r="B4" s="2"/>
      <c r="C4" s="2"/>
      <c r="D4" s="3"/>
      <c r="F4" s="174"/>
      <c r="G4" s="174"/>
      <c r="H4" s="174"/>
      <c r="I4" s="174"/>
      <c r="J4" s="260" t="s">
        <v>80</v>
      </c>
      <c r="K4" s="260"/>
    </row>
    <row r="5" spans="1:11" ht="15.6" x14ac:dyDescent="0.3">
      <c r="A5" s="173"/>
      <c r="B5" s="2"/>
      <c r="C5" s="2"/>
      <c r="D5" s="3"/>
      <c r="F5" s="166"/>
      <c r="G5" s="4"/>
      <c r="H5" s="4"/>
      <c r="K5" s="5" t="s">
        <v>81</v>
      </c>
    </row>
    <row r="6" spans="1:11" ht="20.399999999999999" x14ac:dyDescent="0.35">
      <c r="A6" s="175"/>
      <c r="D6" s="6" t="s">
        <v>100</v>
      </c>
      <c r="E6" s="54">
        <v>0.5625</v>
      </c>
      <c r="F6" s="59" t="s">
        <v>22</v>
      </c>
      <c r="G6" s="259" t="s">
        <v>3</v>
      </c>
      <c r="H6" s="259"/>
      <c r="I6" s="259"/>
      <c r="J6" s="259"/>
      <c r="K6" s="259"/>
    </row>
    <row r="7" spans="1:11" ht="18.75" x14ac:dyDescent="0.3">
      <c r="A7" s="173"/>
      <c r="B7" s="176"/>
      <c r="C7" s="2"/>
      <c r="D7" s="6"/>
      <c r="E7" s="7"/>
      <c r="F7" s="8"/>
      <c r="G7" s="173"/>
      <c r="H7" s="177"/>
      <c r="I7" s="177"/>
      <c r="J7" s="9"/>
    </row>
    <row r="8" spans="1:11" ht="15" customHeight="1" x14ac:dyDescent="0.3">
      <c r="A8" s="173"/>
      <c r="B8" s="178"/>
      <c r="C8" s="179" t="s">
        <v>5</v>
      </c>
      <c r="D8" s="180" t="s">
        <v>78</v>
      </c>
      <c r="E8" s="181"/>
      <c r="F8" s="173"/>
      <c r="G8" s="173"/>
      <c r="H8" s="10"/>
      <c r="I8" s="10"/>
      <c r="J8" s="9"/>
    </row>
    <row r="9" spans="1:11" ht="15" customHeight="1" x14ac:dyDescent="0.3">
      <c r="A9" s="312" t="s">
        <v>6</v>
      </c>
      <c r="B9" s="262" t="s">
        <v>7</v>
      </c>
      <c r="C9" s="262" t="s">
        <v>8</v>
      </c>
      <c r="D9" s="264" t="s">
        <v>9</v>
      </c>
      <c r="E9" s="264" t="s">
        <v>10</v>
      </c>
      <c r="F9" s="264" t="s">
        <v>11</v>
      </c>
      <c r="G9" s="264" t="s">
        <v>12</v>
      </c>
      <c r="H9" s="315" t="s">
        <v>13</v>
      </c>
      <c r="I9" s="264" t="s">
        <v>49</v>
      </c>
      <c r="J9" s="264" t="s">
        <v>50</v>
      </c>
      <c r="K9" s="279" t="s">
        <v>16</v>
      </c>
    </row>
    <row r="10" spans="1:11" ht="15" thickBot="1" x14ac:dyDescent="0.35">
      <c r="A10" s="313"/>
      <c r="B10" s="314"/>
      <c r="C10" s="314"/>
      <c r="D10" s="314"/>
      <c r="E10" s="314"/>
      <c r="F10" s="314"/>
      <c r="G10" s="314"/>
      <c r="H10" s="316"/>
      <c r="I10" s="317"/>
      <c r="J10" s="318"/>
      <c r="K10" s="319"/>
    </row>
    <row r="11" spans="1:11" ht="15" thickTop="1" x14ac:dyDescent="0.3">
      <c r="A11" s="309">
        <v>1</v>
      </c>
      <c r="B11" s="106">
        <v>58</v>
      </c>
      <c r="C11" s="107" t="str">
        <f>IF(B11=0," ",VLOOKUP(B11,[1]Спортсмены!B$1:H$65536,2,FALSE))</f>
        <v>Сатонин Вчеслав</v>
      </c>
      <c r="D11" s="98" t="str">
        <f>IF(B11=0," ",VLOOKUP($B11,[1]Спортсмены!$B$1:$H$65536,3,FALSE))</f>
        <v>13.09.2000</v>
      </c>
      <c r="E11" s="108" t="str">
        <f>IF(B11=0," ",IF(VLOOKUP($B11,[1]Спортсмены!$B$1:$H$65536,4,FALSE)=0," ",VLOOKUP($B11,[1]Спортсмены!$B$1:$H$65536,4,FALSE)))</f>
        <v>КМС</v>
      </c>
      <c r="F11" s="107" t="str">
        <f>IF(B11=0," ",VLOOKUP($B11,[1]Спортсмены!$B$1:$H$65536,5,FALSE))</f>
        <v>Республика Татарстан</v>
      </c>
      <c r="G11" s="109" t="str">
        <f>IF(B11=0," ",VLOOKUP($B11,[1]Спортсмены!$B$1:$H$65536,6,FALSE))</f>
        <v>Казань, ФГБОУ ВО ПГАФКСиТ</v>
      </c>
      <c r="H11" s="307">
        <v>4.9224537037037043E-4</v>
      </c>
      <c r="I11" s="308" t="str">
        <f>IF(H11=0," ",IF(H11&lt;=[1]Разряды!$D$10,[1]Разряды!$D$3,IF(H11&lt;=[1]Разряды!$E$10,[1]Разряды!$E$3,IF(H11&lt;=[1]Разряды!$F$10,[1]Разряды!$F$3,IF(H11&lt;=[1]Разряды!$G$10,[1]Разряды!$G$3,IF(H11&lt;=[1]Разряды!$H$10,[1]Разряды!$H$3,IF(H11&lt;=[1]Разряды!$I$10,[1]Разряды!$I$3,IF(H11&lt;=[1]Разряды!$J$10,[1]Разряды!$J$3,"б/р"))))))))</f>
        <v>1р</v>
      </c>
      <c r="J11" s="110"/>
      <c r="K11" s="107" t="str">
        <f>IF(B11=0," ",VLOOKUP($B11,[1]Спортсмены!$B$1:$H$65536,7,FALSE))</f>
        <v>Мостяков Д.В.</v>
      </c>
    </row>
    <row r="12" spans="1:11" x14ac:dyDescent="0.3">
      <c r="A12" s="310"/>
      <c r="B12" s="19">
        <v>264</v>
      </c>
      <c r="C12" s="13" t="str">
        <f>IF(B12=0," ",VLOOKUP(B12,[1]Спортсмены!B$1:H$65536,2,FALSE))</f>
        <v>Газизов Альберт</v>
      </c>
      <c r="D12" s="98" t="str">
        <f>IF(B12=0," ",VLOOKUP($B12,[1]Спортсмены!$B$1:$H$65536,3,FALSE))</f>
        <v>13.04.1998</v>
      </c>
      <c r="E12" s="15" t="str">
        <f>IF(B12=0," ",IF(VLOOKUP($B12,[1]Спортсмены!$B$1:$H$65536,4,FALSE)=0," ",VLOOKUP($B12,[1]Спортсмены!$B$1:$H$65536,4,FALSE)))</f>
        <v>КМС</v>
      </c>
      <c r="F12" s="13" t="str">
        <f>IF(B12=0," ",VLOOKUP($B12,[1]Спортсмены!$B$1:$H$65536,5,FALSE))</f>
        <v>Республика Татарстан</v>
      </c>
      <c r="G12" s="16" t="str">
        <f>IF(B12=0," ",VLOOKUP($B12,[1]Спортсмены!$B$1:$H$65536,6,FALSE))</f>
        <v>Казань, ФГБОУ ВО ПГАФКСиТ</v>
      </c>
      <c r="H12" s="301"/>
      <c r="I12" s="303"/>
      <c r="J12" s="305">
        <v>36</v>
      </c>
      <c r="K12" s="13" t="str">
        <f>IF(B12=0," ",VLOOKUP($B12,[1]Спортсмены!$B$1:$H$65536,7,FALSE))</f>
        <v>Мостяков Д.В.</v>
      </c>
    </row>
    <row r="13" spans="1:11" x14ac:dyDescent="0.3">
      <c r="A13" s="310"/>
      <c r="B13" s="19">
        <v>57</v>
      </c>
      <c r="C13" s="13" t="str">
        <f>IF(B13=0," ",VLOOKUP(B13,[1]Спортсмены!B$1:H$65536,2,FALSE))</f>
        <v>Пивоваров Даниил</v>
      </c>
      <c r="D13" s="98" t="str">
        <f>IF(B13=0," ",VLOOKUP($B13,[1]Спортсмены!$B$1:$H$65536,3,FALSE))</f>
        <v>13.04.1999</v>
      </c>
      <c r="E13" s="15" t="str">
        <f>IF(B13=0," ",IF(VLOOKUP($B13,[1]Спортсмены!$B$1:$H$65536,4,FALSE)=0," ",VLOOKUP($B13,[1]Спортсмены!$B$1:$H$65536,4,FALSE)))</f>
        <v>КМС</v>
      </c>
      <c r="F13" s="13" t="str">
        <f>IF(B13=0," ",VLOOKUP($B13,[1]Спортсмены!$B$1:$H$65536,5,FALSE))</f>
        <v>Республика Татарстан</v>
      </c>
      <c r="G13" s="16" t="str">
        <f>IF(B13=0," ",VLOOKUP($B13,[1]Спортсмены!$B$1:$H$65536,6,FALSE))</f>
        <v>Казань, ФГБОУ ВО ПГАФКСиТ</v>
      </c>
      <c r="H13" s="301"/>
      <c r="I13" s="303"/>
      <c r="J13" s="305"/>
      <c r="K13" s="13" t="str">
        <f>IF(B13=0," ",VLOOKUP($B13,[1]Спортсмены!$B$1:$H$65536,7,FALSE))</f>
        <v>Захарчук Д.Г.</v>
      </c>
    </row>
    <row r="14" spans="1:11" ht="15" thickBot="1" x14ac:dyDescent="0.35">
      <c r="A14" s="311"/>
      <c r="B14" s="63">
        <v>257</v>
      </c>
      <c r="C14" s="29" t="str">
        <f>IF(B14=0," ",VLOOKUP(B14,[1]Спортсмены!B$1:H$65536,2,FALSE))</f>
        <v>Арасланов Артем</v>
      </c>
      <c r="D14" s="104" t="str">
        <f>IF(B14=0," ",VLOOKUP($B14,[1]Спортсмены!$B$1:$H$65536,3,FALSE))</f>
        <v>25.07.1994</v>
      </c>
      <c r="E14" s="31" t="str">
        <f>IF(B14=0," ",IF(VLOOKUP($B14,[1]Спортсмены!$B$1:$H$65536,4,FALSE)=0," ",VLOOKUP($B14,[1]Спортсмены!$B$1:$H$65536,4,FALSE)))</f>
        <v>МС</v>
      </c>
      <c r="F14" s="29" t="str">
        <f>IF(B14=0," ",VLOOKUP($B14,[1]Спортсмены!$B$1:$H$65536,5,FALSE))</f>
        <v>Республика Татарстан</v>
      </c>
      <c r="G14" s="219" t="str">
        <f>IF(B14=0," ",VLOOKUP($B14,[1]Спортсмены!$B$1:$H$65536,6,FALSE))</f>
        <v>Казань, ФГБОУ ВО ПГАФКСиТ, ВятСДЮШОР, ЦСКА</v>
      </c>
      <c r="H14" s="302"/>
      <c r="I14" s="304"/>
      <c r="J14" s="112"/>
      <c r="K14" s="165" t="str">
        <f>IF(B14=0," ",VLOOKUP($B14,[1]Спортсмены!$B$1:$H$65536,7,FALSE))</f>
        <v>Бородовицын С.Н., Сырцев В.В., Вдовин М.В.</v>
      </c>
    </row>
    <row r="15" spans="1:11" ht="15" thickTop="1" x14ac:dyDescent="0.3">
      <c r="A15" s="309">
        <v>2</v>
      </c>
      <c r="B15" s="108">
        <v>100</v>
      </c>
      <c r="C15" s="107" t="str">
        <f>IF(B15=0," ",VLOOKUP(B15,[1]Спортсмены!B$1:H$65536,2,FALSE))</f>
        <v>Паршин Владислав</v>
      </c>
      <c r="D15" s="98" t="str">
        <f>IF(B15=0," ",VLOOKUP($B15,[1]Спортсмены!$B$1:$H$65536,3,FALSE))</f>
        <v>26.09.1998</v>
      </c>
      <c r="E15" s="108" t="str">
        <f>IF(B15=0," ",IF(VLOOKUP($B15,[1]Спортсмены!$B$1:$H$65536,4,FALSE)=0," ",VLOOKUP($B15,[1]Спортсмены!$B$1:$H$65536,4,FALSE)))</f>
        <v>КМС</v>
      </c>
      <c r="F15" s="107" t="str">
        <f>IF(B15=0," ",VLOOKUP($B15,[1]Спортсмены!$B$1:$H$65536,5,FALSE))</f>
        <v>Пензенская область</v>
      </c>
      <c r="G15" s="107" t="str">
        <f>IF(B15=0," ",VLOOKUP($B15,[1]Спортсмены!$B$1:$H$65536,6,FALSE))</f>
        <v>Пенза, ПензГУ</v>
      </c>
      <c r="H15" s="307">
        <v>4.9583333333333337E-4</v>
      </c>
      <c r="I15" s="308" t="str">
        <f>IF(H15=0," ",IF(H15&lt;=[1]Разряды!$D$10,[1]Разряды!$D$3,IF(H15&lt;=[1]Разряды!$E$10,[1]Разряды!$E$3,IF(H15&lt;=[1]Разряды!$F$10,[1]Разряды!$F$3,IF(H15&lt;=[1]Разряды!$G$10,[1]Разряды!$G$3,IF(H15&lt;=[1]Разряды!$H$10,[1]Разряды!$H$3,IF(H15&lt;=[1]Разряды!$I$10,[1]Разряды!$I$3,IF(H15&lt;=[1]Разряды!$J$10,[1]Разряды!$J$3,"б/р"))))))))</f>
        <v>1р</v>
      </c>
      <c r="J15" s="110"/>
      <c r="K15" s="107" t="str">
        <f>IF(B15=0," ",VLOOKUP($B15,[1]Спортсмены!$B$1:$H$65536,7,FALSE))</f>
        <v>Зинуков А.В.</v>
      </c>
    </row>
    <row r="16" spans="1:11" x14ac:dyDescent="0.3">
      <c r="A16" s="310"/>
      <c r="B16" s="15">
        <v>99</v>
      </c>
      <c r="C16" s="13" t="str">
        <f>IF(B16=0," ",VLOOKUP(B16,[1]Спортсмены!B$1:H$65536,2,FALSE))</f>
        <v>Фролов Павел</v>
      </c>
      <c r="D16" s="98" t="str">
        <f>IF(B16=0," ",VLOOKUP($B16,[1]Спортсмены!$B$1:$H$65536,3,FALSE))</f>
        <v>30.05.1999</v>
      </c>
      <c r="E16" s="15" t="str">
        <f>IF(B16=0," ",IF(VLOOKUP($B16,[1]Спортсмены!$B$1:$H$65536,4,FALSE)=0," ",VLOOKUP($B16,[1]Спортсмены!$B$1:$H$65536,4,FALSE)))</f>
        <v>КМС</v>
      </c>
      <c r="F16" s="13" t="str">
        <f>IF(B16=0," ",VLOOKUP($B16,[1]Спортсмены!$B$1:$H$65536,5,FALSE))</f>
        <v>Пензенская область</v>
      </c>
      <c r="G16" s="13" t="str">
        <f>IF(B16=0," ",VLOOKUP($B16,[1]Спортсмены!$B$1:$H$65536,6,FALSE))</f>
        <v>Пенза, ПензГУ</v>
      </c>
      <c r="H16" s="301"/>
      <c r="I16" s="303"/>
      <c r="J16" s="305">
        <v>30</v>
      </c>
      <c r="K16" s="16" t="str">
        <f>IF(B16=0," ",VLOOKUP($B16,[1]Спортсмены!$B$1:$H$65536,7,FALSE))</f>
        <v>Кораблев В.В.</v>
      </c>
    </row>
    <row r="17" spans="1:11" x14ac:dyDescent="0.3">
      <c r="A17" s="310"/>
      <c r="B17" s="15">
        <v>352</v>
      </c>
      <c r="C17" s="13" t="str">
        <f>IF(B17=0," ",VLOOKUP(B17,[1]Спортсмены!B$1:H$65536,2,FALSE))</f>
        <v>Ежов Иван</v>
      </c>
      <c r="D17" s="98" t="str">
        <f>IF(B17=0," ",VLOOKUP($B17,[1]Спортсмены!$B$1:$H$65536,3,FALSE))</f>
        <v>01.06.1999</v>
      </c>
      <c r="E17" s="15" t="str">
        <f>IF(B17=0," ",IF(VLOOKUP($B17,[1]Спортсмены!$B$1:$H$65536,4,FALSE)=0," ",VLOOKUP($B17,[1]Спортсмены!$B$1:$H$65536,4,FALSE)))</f>
        <v>КМС</v>
      </c>
      <c r="F17" s="13" t="str">
        <f>IF(B17=0," ",VLOOKUP($B17,[1]Спортсмены!$B$1:$H$65536,5,FALSE))</f>
        <v>Пензенская область</v>
      </c>
      <c r="G17" s="13" t="str">
        <f>IF(B17=0," ",VLOOKUP($B17,[1]Спортсмены!$B$1:$H$65536,6,FALSE))</f>
        <v>Пенза, ПензГУ</v>
      </c>
      <c r="H17" s="301"/>
      <c r="I17" s="303"/>
      <c r="J17" s="305"/>
      <c r="K17" s="16" t="str">
        <f>IF(B17=0," ",VLOOKUP($B17,[1]Спортсмены!$B$1:$H$65536,7,FALSE))</f>
        <v>Новокшанов Б.В., Каташовы С.Н., С.Д.</v>
      </c>
    </row>
    <row r="18" spans="1:11" ht="15" thickBot="1" x14ac:dyDescent="0.35">
      <c r="A18" s="311"/>
      <c r="B18" s="31">
        <v>350</v>
      </c>
      <c r="C18" s="29" t="str">
        <f>IF(B18=0," ",VLOOKUP(B18,[1]Спортсмены!B$1:H$65536,2,FALSE))</f>
        <v>Мельников Георгий</v>
      </c>
      <c r="D18" s="104" t="str">
        <f>IF(B18=0," ",VLOOKUP($B18,[1]Спортсмены!$B$1:$H$65536,3,FALSE))</f>
        <v>17.12.1996</v>
      </c>
      <c r="E18" s="31" t="str">
        <f>IF(B18=0," ",IF(VLOOKUP($B18,[1]Спортсмены!$B$1:$H$65536,4,FALSE)=0," ",VLOOKUP($B18,[1]Спортсмены!$B$1:$H$65536,4,FALSE)))</f>
        <v>КМС</v>
      </c>
      <c r="F18" s="29" t="str">
        <f>IF(B18=0," ",VLOOKUP($B18,[1]Спортсмены!$B$1:$H$65536,5,FALSE))</f>
        <v>Пензенская область</v>
      </c>
      <c r="G18" s="29" t="str">
        <f>IF(B18=0," ",VLOOKUP($B18,[1]Спортсмены!$B$1:$H$65536,6,FALSE))</f>
        <v>Пенза, ПензГУ</v>
      </c>
      <c r="H18" s="302"/>
      <c r="I18" s="304"/>
      <c r="J18" s="112"/>
      <c r="K18" s="29" t="str">
        <f>IF(B18=0," ",VLOOKUP($B18,[1]Спортсмены!$B$1:$H$65536,7,FALSE))</f>
        <v>Новокшанов Б.В.,Болтов Л.В.</v>
      </c>
    </row>
    <row r="19" spans="1:11" ht="15" thickTop="1" x14ac:dyDescent="0.3">
      <c r="A19" s="309">
        <v>3</v>
      </c>
      <c r="B19" s="106">
        <v>89</v>
      </c>
      <c r="C19" s="107" t="str">
        <f>IF(B19=0," ",VLOOKUP(B19,[1]Спортсмены!B$1:H$65536,2,FALSE))</f>
        <v>Исаев Максим</v>
      </c>
      <c r="D19" s="98" t="str">
        <f>IF(B19=0," ",VLOOKUP($B19,[1]Спортсмены!$B$1:$H$65536,3,FALSE))</f>
        <v>10.07.1997</v>
      </c>
      <c r="E19" s="108" t="str">
        <f>IF(B19=0," ",IF(VLOOKUP($B19,[1]Спортсмены!$B$1:$H$65536,4,FALSE)=0," ",VLOOKUP($B19,[1]Спортсмены!$B$1:$H$65536,4,FALSE)))</f>
        <v>МС</v>
      </c>
      <c r="F19" s="107" t="str">
        <f>IF(B19=0," ",VLOOKUP($B19,[1]Спортсмены!$B$1:$H$65536,5,FALSE))</f>
        <v>Челябинская область</v>
      </c>
      <c r="G19" s="107" t="str">
        <f>IF(B19=0," ",VLOOKUP($B19,[1]Спортсмены!$B$1:$H$65536,6,FALSE))</f>
        <v>Челябинск, УралГУФК</v>
      </c>
      <c r="H19" s="307">
        <v>5.0474537037037035E-4</v>
      </c>
      <c r="I19" s="308" t="str">
        <f>IF(H19=0," ",IF(H19&lt;=[1]Разряды!$D$10,[1]Разряды!$D$3,IF(H19&lt;=[1]Разряды!$E$10,[1]Разряды!$E$3,IF(H19&lt;=[1]Разряды!$F$10,[1]Разряды!$F$3,IF(H19&lt;=[1]Разряды!$G$10,[1]Разряды!$G$3,IF(H19&lt;=[1]Разряды!$H$10,[1]Разряды!$H$3,IF(H19&lt;=[1]Разряды!$I$10,[1]Разряды!$I$3,IF(H19&lt;=[1]Разряды!$J$10,[1]Разряды!$J$3,"б/р"))))))))</f>
        <v>1р</v>
      </c>
      <c r="J19" s="110"/>
      <c r="K19" s="107" t="str">
        <f>IF(B19=0," ",VLOOKUP($B19,[1]Спортсмены!$B$1:$H$65536,7,FALSE))</f>
        <v>Пугач С.В.</v>
      </c>
    </row>
    <row r="20" spans="1:11" x14ac:dyDescent="0.3">
      <c r="A20" s="310"/>
      <c r="B20" s="19">
        <v>318</v>
      </c>
      <c r="C20" s="13" t="str">
        <f>IF(B20=0," ",VLOOKUP(B20,[1]Спортсмены!B$1:H$65536,2,FALSE))</f>
        <v>Губин Евгений</v>
      </c>
      <c r="D20" s="98" t="str">
        <f>IF(B20=0," ",VLOOKUP($B20,[1]Спортсмены!$B$1:$H$65536,3,FALSE))</f>
        <v>02.07.1997</v>
      </c>
      <c r="E20" s="15" t="str">
        <f>IF(B20=0," ",IF(VLOOKUP($B20,[1]Спортсмены!$B$1:$H$65536,4,FALSE)=0," ",VLOOKUP($B20,[1]Спортсмены!$B$1:$H$65536,4,FALSE)))</f>
        <v>КМС</v>
      </c>
      <c r="F20" s="13" t="str">
        <f>IF(B20=0," ",VLOOKUP($B20,[1]Спортсмены!$B$1:$H$65536,5,FALSE))</f>
        <v>Челябинская область</v>
      </c>
      <c r="G20" s="13" t="str">
        <f>IF(B20=0," ",VLOOKUP($B20,[1]Спортсмены!$B$1:$H$65536,6,FALSE))</f>
        <v>Челябинск, УралГУФК</v>
      </c>
      <c r="H20" s="301"/>
      <c r="I20" s="303"/>
      <c r="J20" s="305">
        <v>26</v>
      </c>
      <c r="K20" s="13" t="str">
        <f>IF(B20=0," ",VLOOKUP($B20,[1]Спортсмены!$B$1:$H$65536,7,FALSE))</f>
        <v>Шемигон О.С, Пугач С.В.</v>
      </c>
    </row>
    <row r="21" spans="1:11" x14ac:dyDescent="0.3">
      <c r="A21" s="310"/>
      <c r="B21" s="19">
        <v>320</v>
      </c>
      <c r="C21" s="13" t="str">
        <f>IF(B21=0," ",VLOOKUP(B21,[1]Спортсмены!B$1:H$65536,2,FALSE))</f>
        <v>Тиряков Максим</v>
      </c>
      <c r="D21" s="98" t="str">
        <f>IF(B21=0," ",VLOOKUP($B21,[1]Спортсмены!$B$1:$H$65536,3,FALSE))</f>
        <v>12.10.2000</v>
      </c>
      <c r="E21" s="15" t="str">
        <f>IF(B21=0," ",IF(VLOOKUP($B21,[1]Спортсмены!$B$1:$H$65536,4,FALSE)=0," ",VLOOKUP($B21,[1]Спортсмены!$B$1:$H$65536,4,FALSE)))</f>
        <v>КМС</v>
      </c>
      <c r="F21" s="13" t="str">
        <f>IF(B21=0," ",VLOOKUP($B21,[1]Спортсмены!$B$1:$H$65536,5,FALSE))</f>
        <v>Челябинская область</v>
      </c>
      <c r="G21" s="13" t="str">
        <f>IF(B21=0," ",VLOOKUP($B21,[1]Спортсмены!$B$1:$H$65536,6,FALSE))</f>
        <v>Челябинск, УралГУФК</v>
      </c>
      <c r="H21" s="301"/>
      <c r="I21" s="303"/>
      <c r="J21" s="305"/>
      <c r="K21" s="13" t="str">
        <f>IF(B21=0," ",VLOOKUP($B21,[1]Спортсмены!$B$1:$H$65536,7,FALSE))</f>
        <v>Митюхов Д.М.</v>
      </c>
    </row>
    <row r="22" spans="1:11" ht="15" thickBot="1" x14ac:dyDescent="0.35">
      <c r="A22" s="311"/>
      <c r="B22" s="63">
        <v>92</v>
      </c>
      <c r="C22" s="29" t="str">
        <f>IF(B22=0," ",VLOOKUP(B22,[1]Спортсмены!B$1:H$65536,2,FALSE))</f>
        <v>Соловьев Иван</v>
      </c>
      <c r="D22" s="104" t="str">
        <f>IF(B22=0," ",VLOOKUP($B22,[1]Спортсмены!$B$1:$H$65536,3,FALSE))</f>
        <v>04.05.1997</v>
      </c>
      <c r="E22" s="31" t="str">
        <f>IF(B22=0," ",IF(VLOOKUP($B22,[1]Спортсмены!$B$1:$H$65536,4,FALSE)=0," ",VLOOKUP($B22,[1]Спортсмены!$B$1:$H$65536,4,FALSE)))</f>
        <v>КМС</v>
      </c>
      <c r="F22" s="29" t="str">
        <f>IF(B22=0," ",VLOOKUP($B22,[1]Спортсмены!$B$1:$H$65536,5,FALSE))</f>
        <v>Челябинская область</v>
      </c>
      <c r="G22" s="29" t="str">
        <f>IF(B22=0," ",VLOOKUP($B22,[1]Спортсмены!$B$1:$H$65536,6,FALSE))</f>
        <v>Челябинск, УралГУФК</v>
      </c>
      <c r="H22" s="302"/>
      <c r="I22" s="304"/>
      <c r="J22" s="112"/>
      <c r="K22" s="29" t="str">
        <f>IF(B22=0," ",VLOOKUP($B22,[1]Спортсмены!$B$1:$H$65536,7,FALSE))</f>
        <v>Береглазов В.Н.</v>
      </c>
    </row>
    <row r="23" spans="1:11" ht="15" thickTop="1" x14ac:dyDescent="0.3">
      <c r="A23" s="306">
        <v>4</v>
      </c>
      <c r="B23" s="108">
        <v>19</v>
      </c>
      <c r="C23" s="107" t="str">
        <f>IF(B23=0," ",VLOOKUP(B23,[1]Спортсмены!B$1:H$65536,2,FALSE))</f>
        <v>Кудряшов Александр</v>
      </c>
      <c r="D23" s="98" t="str">
        <f>IF(B23=0," ",VLOOKUP($B23,[1]Спортсмены!$B$1:$H$65536,3,FALSE))</f>
        <v>31.10.2000</v>
      </c>
      <c r="E23" s="108" t="str">
        <f>IF(B23=0," ",IF(VLOOKUP($B23,[1]Спортсмены!$B$1:$H$65536,4,FALSE)=0," ",VLOOKUP($B23,[1]Спортсмены!$B$1:$H$65536,4,FALSE)))</f>
        <v>КМС</v>
      </c>
      <c r="F23" s="107" t="str">
        <f>IF(B23=0," ",VLOOKUP($B23,[1]Спортсмены!$B$1:$H$65536,5,FALSE))</f>
        <v>Москва</v>
      </c>
      <c r="G23" s="109" t="str">
        <f>IF(B23=0," ",VLOOKUP($B23,[1]Спортсмены!$B$1:$H$65536,6,FALSE))</f>
        <v>Москва, РГУФКСМиТ (ГЦОЛИФК)</v>
      </c>
      <c r="H23" s="307">
        <v>5.1053240740740735E-4</v>
      </c>
      <c r="I23" s="308" t="str">
        <f>IF(H23=0," ",IF(H23&lt;=[1]Разряды!$D$10,[1]Разряды!$D$3,IF(H23&lt;=[1]Разряды!$E$10,[1]Разряды!$E$3,IF(H23&lt;=[1]Разряды!$F$10,[1]Разряды!$F$3,IF(H23&lt;=[1]Разряды!$G$10,[1]Разряды!$G$3,IF(H23&lt;=[1]Разряды!$H$10,[1]Разряды!$H$3,IF(H23&lt;=[1]Разряды!$I$10,[1]Разряды!$I$3,IF(H23&lt;=[1]Разряды!$J$10,[1]Разряды!$J$3,"б/р"))))))))</f>
        <v>1р</v>
      </c>
      <c r="J23" s="110"/>
      <c r="K23" s="107" t="str">
        <f>IF(B23=0," ",VLOOKUP($B23,[1]Спортсмены!$B$1:$H$65536,7,FALSE))</f>
        <v>Филатова М.И., Цветик А.М.</v>
      </c>
    </row>
    <row r="24" spans="1:11" x14ac:dyDescent="0.3">
      <c r="A24" s="299"/>
      <c r="B24" s="15">
        <v>187</v>
      </c>
      <c r="C24" s="13" t="str">
        <f>IF(B24=0," ",VLOOKUP(B24,[1]Спортсмены!B$1:H$65536,2,FALSE))</f>
        <v>Тихомиров Иван</v>
      </c>
      <c r="D24" s="98" t="str">
        <f>IF(B24=0," ",VLOOKUP($B24,[1]Спортсмены!$B$1:$H$65536,3,FALSE))</f>
        <v>10.10.1997</v>
      </c>
      <c r="E24" s="15" t="str">
        <f>IF(B24=0," ",IF(VLOOKUP($B24,[1]Спортсмены!$B$1:$H$65536,4,FALSE)=0," ",VLOOKUP($B24,[1]Спортсмены!$B$1:$H$65536,4,FALSE)))</f>
        <v>КМС</v>
      </c>
      <c r="F24" s="13" t="str">
        <f>IF(B24=0," ",VLOOKUP($B24,[1]Спортсмены!$B$1:$H$65536,5,FALSE))</f>
        <v>Москва</v>
      </c>
      <c r="G24" s="16" t="str">
        <f>IF(B24=0," ",VLOOKUP($B24,[1]Спортсмены!$B$1:$H$65536,6,FALSE))</f>
        <v>Москва, РГУФКСМиТ (ГЦОЛИФК)</v>
      </c>
      <c r="H24" s="301"/>
      <c r="I24" s="303"/>
      <c r="J24" s="305">
        <v>24</v>
      </c>
      <c r="K24" s="13" t="str">
        <f>IF(B24=0," ",VLOOKUP($B24,[1]Спортсмены!$B$1:$H$65536,7,FALSE))</f>
        <v>Никонов В.И.</v>
      </c>
    </row>
    <row r="25" spans="1:11" x14ac:dyDescent="0.3">
      <c r="A25" s="299"/>
      <c r="B25" s="15">
        <v>186</v>
      </c>
      <c r="C25" s="13" t="str">
        <f>IF(B25=0," ",VLOOKUP(B25,[1]Спортсмены!B$1:H$65536,2,FALSE))</f>
        <v>Татаринов Иван</v>
      </c>
      <c r="D25" s="98" t="str">
        <f>IF(B25=0," ",VLOOKUP($B25,[1]Спортсмены!$B$1:$H$65536,3,FALSE))</f>
        <v>24.01.1997</v>
      </c>
      <c r="E25" s="15" t="str">
        <f>IF(B25=0," ",IF(VLOOKUP($B25,[1]Спортсмены!$B$1:$H$65536,4,FALSE)=0," ",VLOOKUP($B25,[1]Спортсмены!$B$1:$H$65536,4,FALSE)))</f>
        <v>МС</v>
      </c>
      <c r="F25" s="13" t="str">
        <f>IF(B25=0," ",VLOOKUP($B25,[1]Спортсмены!$B$1:$H$65536,5,FALSE))</f>
        <v>Москва</v>
      </c>
      <c r="G25" s="16" t="str">
        <f>IF(B25=0," ",VLOOKUP($B25,[1]Спортсмены!$B$1:$H$65536,6,FALSE))</f>
        <v>Москва, РГУФКСМиТ (ГЦОЛИФК)</v>
      </c>
      <c r="H25" s="301"/>
      <c r="I25" s="303"/>
      <c r="J25" s="305"/>
      <c r="K25" s="13" t="str">
        <f>IF(B25=0," ",VLOOKUP($B25,[1]Спортсмены!$B$1:$H$65536,7,FALSE))</f>
        <v>Тер-Ованесов Е.М.</v>
      </c>
    </row>
    <row r="26" spans="1:11" ht="15" thickBot="1" x14ac:dyDescent="0.35">
      <c r="A26" s="300"/>
      <c r="B26" s="31">
        <v>84</v>
      </c>
      <c r="C26" s="29" t="str">
        <f>IF(B26=0," ",VLOOKUP(B26,[1]Спортсмены!B$1:H$65536,2,FALSE))</f>
        <v>Усов Алексей</v>
      </c>
      <c r="D26" s="104" t="str">
        <f>IF(B26=0," ",VLOOKUP($B26,[1]Спортсмены!$B$1:$H$65536,3,FALSE))</f>
        <v>24.02.1998</v>
      </c>
      <c r="E26" s="31" t="str">
        <f>IF(B26=0," ",IF(VLOOKUP($B26,[1]Спортсмены!$B$1:$H$65536,4,FALSE)=0," ",VLOOKUP($B26,[1]Спортсмены!$B$1:$H$65536,4,FALSE)))</f>
        <v>МС</v>
      </c>
      <c r="F26" s="29" t="str">
        <f>IF(B26=0," ",VLOOKUP($B26,[1]Спортсмены!$B$1:$H$65536,5,FALSE))</f>
        <v>Москва</v>
      </c>
      <c r="G26" s="111" t="str">
        <f>IF(B26=0," ",VLOOKUP($B26,[1]Спортсмены!$B$1:$H$65536,6,FALSE))</f>
        <v>Москва, РГУФКСМиТ (ГЦОЛИФК)</v>
      </c>
      <c r="H26" s="302"/>
      <c r="I26" s="304"/>
      <c r="J26" s="112"/>
      <c r="K26" s="29" t="str">
        <f>IF(B26=0," ",VLOOKUP($B26,[1]Спортсмены!$B$1:$H$65536,7,FALSE))</f>
        <v>Баранов А.В.</v>
      </c>
    </row>
    <row r="27" spans="1:11" ht="15" thickTop="1" x14ac:dyDescent="0.3">
      <c r="A27" s="306">
        <v>5</v>
      </c>
      <c r="B27" s="108">
        <v>75</v>
      </c>
      <c r="C27" s="107" t="str">
        <f>IF(B27=0," ",VLOOKUP(B27,[1]Спортсмены!B$1:H$65536,2,FALSE))</f>
        <v>Щербаков Евгений</v>
      </c>
      <c r="D27" s="98" t="str">
        <f>IF(B27=0," ",VLOOKUP($B27,[1]Спортсмены!$B$1:$H$65536,3,FALSE))</f>
        <v>30.04.1999</v>
      </c>
      <c r="E27" s="108" t="str">
        <f>IF(B27=0," ",IF(VLOOKUP($B27,[1]Спортсмены!$B$1:$H$65536,4,FALSE)=0," ",VLOOKUP($B27,[1]Спортсмены!$B$1:$H$65536,4,FALSE)))</f>
        <v>1р</v>
      </c>
      <c r="F27" s="107" t="str">
        <f>IF(B27=0," ",VLOOKUP($B27,[1]Спортсмены!$B$1:$H$65536,5,FALSE))</f>
        <v>Пермский край</v>
      </c>
      <c r="G27" s="109" t="str">
        <f>IF(B27=0," ",VLOOKUP($B27,[1]Спортсмены!$B$1:$H$65536,6,FALSE))</f>
        <v>Пермь, ПНИПУ с/к "Политехник"</v>
      </c>
      <c r="H27" s="307">
        <v>5.1076388888888894E-4</v>
      </c>
      <c r="I27" s="308" t="str">
        <f>IF(H27=0," ",IF(H27&lt;=[1]Разряды!$D$10,[1]Разряды!$D$3,IF(H27&lt;=[1]Разряды!$E$10,[1]Разряды!$E$3,IF(H27&lt;=[1]Разряды!$F$10,[1]Разряды!$F$3,IF(H27&lt;=[1]Разряды!$G$10,[1]Разряды!$G$3,IF(H27&lt;=[1]Разряды!$H$10,[1]Разряды!$H$3,IF(H27&lt;=[1]Разряды!$I$10,[1]Разряды!$I$3,IF(H27&lt;=[1]Разряды!$J$10,[1]Разряды!$J$3,"б/р"))))))))</f>
        <v>1р</v>
      </c>
      <c r="J27" s="110"/>
      <c r="K27" s="107" t="str">
        <f>IF(B27=0," ",VLOOKUP($B27,[1]Спортсмены!$B$1:$H$65536,7,FALSE))</f>
        <v>Гладков В.П.</v>
      </c>
    </row>
    <row r="28" spans="1:11" x14ac:dyDescent="0.3">
      <c r="A28" s="299"/>
      <c r="B28" s="15">
        <v>294</v>
      </c>
      <c r="C28" s="13" t="str">
        <f>IF(B28=0," ",VLOOKUP(B28,[1]Спортсмены!B$1:H$65536,2,FALSE))</f>
        <v>Леванов Алексей</v>
      </c>
      <c r="D28" s="98" t="str">
        <f>IF(B28=0," ",VLOOKUP($B28,[1]Спортсмены!$B$1:$H$65536,3,FALSE))</f>
        <v>25.03.1997</v>
      </c>
      <c r="E28" s="15" t="str">
        <f>IF(B28=0," ",IF(VLOOKUP($B28,[1]Спортсмены!$B$1:$H$65536,4,FALSE)=0," ",VLOOKUP($B28,[1]Спортсмены!$B$1:$H$65536,4,FALSE)))</f>
        <v>КМС</v>
      </c>
      <c r="F28" s="13" t="str">
        <f>IF(B28=0," ",VLOOKUP($B28,[1]Спортсмены!$B$1:$H$65536,5,FALSE))</f>
        <v>Пермский край</v>
      </c>
      <c r="G28" s="16" t="str">
        <f>IF(B28=0," ",VLOOKUP($B28,[1]Спортсмены!$B$1:$H$65536,6,FALSE))</f>
        <v>Пермь, ПНИПУ с/к "Политехник"</v>
      </c>
      <c r="H28" s="301"/>
      <c r="I28" s="303"/>
      <c r="J28" s="305">
        <v>22</v>
      </c>
      <c r="K28" s="13" t="str">
        <f>IF(B28=0," ",VLOOKUP($B28,[1]Спортсмены!$B$1:$H$65536,7,FALSE))</f>
        <v>Гладков В.П.</v>
      </c>
    </row>
    <row r="29" spans="1:11" x14ac:dyDescent="0.3">
      <c r="A29" s="299"/>
      <c r="B29" s="15">
        <v>76</v>
      </c>
      <c r="C29" s="13" t="str">
        <f>IF(B29=0," ",VLOOKUP(B29,[1]Спортсмены!B$1:H$65536,2,FALSE))</f>
        <v>Панченко Глеб</v>
      </c>
      <c r="D29" s="98" t="str">
        <f>IF(B29=0," ",VLOOKUP($B29,[1]Спортсмены!$B$1:$H$65536,3,FALSE))</f>
        <v>22.11.1998</v>
      </c>
      <c r="E29" s="15" t="str">
        <f>IF(B29=0," ",IF(VLOOKUP($B29,[1]Спортсмены!$B$1:$H$65536,4,FALSE)=0," ",VLOOKUP($B29,[1]Спортсмены!$B$1:$H$65536,4,FALSE)))</f>
        <v>1р</v>
      </c>
      <c r="F29" s="13" t="str">
        <f>IF(B29=0," ",VLOOKUP($B29,[1]Спортсмены!$B$1:$H$65536,5,FALSE))</f>
        <v>Пермский край</v>
      </c>
      <c r="G29" s="16" t="str">
        <f>IF(B29=0," ",VLOOKUP($B29,[1]Спортсмены!$B$1:$H$65536,6,FALSE))</f>
        <v>Пермь, ПНИПУ с/к "Политехник"</v>
      </c>
      <c r="H29" s="301"/>
      <c r="I29" s="303"/>
      <c r="J29" s="305"/>
      <c r="K29" s="13" t="str">
        <f>IF(B29=0," ",VLOOKUP($B29,[1]Спортсмены!$B$1:$H$65536,7,FALSE))</f>
        <v>Гладков В.П.</v>
      </c>
    </row>
    <row r="30" spans="1:11" ht="15" thickBot="1" x14ac:dyDescent="0.35">
      <c r="A30" s="300"/>
      <c r="B30" s="31">
        <v>71</v>
      </c>
      <c r="C30" s="29" t="str">
        <f>IF(B30=0," ",VLOOKUP(B30,[1]Спортсмены!B$1:H$65536,2,FALSE))</f>
        <v>Булгаков Артем</v>
      </c>
      <c r="D30" s="104" t="str">
        <f>IF(B30=0," ",VLOOKUP($B30,[1]Спортсмены!$B$1:$H$65536,3,FALSE))</f>
        <v>12.09.1995</v>
      </c>
      <c r="E30" s="31" t="str">
        <f>IF(B30=0," ",IF(VLOOKUP($B30,[1]Спортсмены!$B$1:$H$65536,4,FALSE)=0," ",VLOOKUP($B30,[1]Спортсмены!$B$1:$H$65536,4,FALSE)))</f>
        <v>КМС</v>
      </c>
      <c r="F30" s="29" t="str">
        <f>IF(B30=0," ",VLOOKUP($B30,[1]Спортсмены!$B$1:$H$65536,5,FALSE))</f>
        <v>Пермский край</v>
      </c>
      <c r="G30" s="111" t="str">
        <f>IF(B30=0," ",VLOOKUP($B30,[1]Спортсмены!$B$1:$H$65536,6,FALSE))</f>
        <v>Пермь, ПНИПУ с/к "Политехник"</v>
      </c>
      <c r="H30" s="302"/>
      <c r="I30" s="304"/>
      <c r="J30" s="112"/>
      <c r="K30" s="29" t="str">
        <f>IF(B30=0," ",VLOOKUP($B30,[1]Спортсмены!$B$1:$H$65536,7,FALSE))</f>
        <v>Гладков В.П.</v>
      </c>
    </row>
    <row r="31" spans="1:11" ht="15" thickTop="1" x14ac:dyDescent="0.3">
      <c r="A31" s="306">
        <v>6</v>
      </c>
      <c r="B31" s="108">
        <v>207</v>
      </c>
      <c r="C31" s="107" t="str">
        <f>IF(B31=0," ",VLOOKUP(B31,[1]Спортсмены!B$1:H$65536,2,FALSE))</f>
        <v>Федченко Кирилл</v>
      </c>
      <c r="D31" s="98" t="str">
        <f>IF(B31=0," ",VLOOKUP($B31,[1]Спортсмены!$B$1:$H$65536,3,FALSE))</f>
        <v>15.12.1997</v>
      </c>
      <c r="E31" s="108" t="str">
        <f>IF(B31=0," ",IF(VLOOKUP($B31,[1]Спортсмены!$B$1:$H$65536,4,FALSE)=0," ",VLOOKUP($B31,[1]Спортсмены!$B$1:$H$65536,4,FALSE)))</f>
        <v>КМС</v>
      </c>
      <c r="F31" s="107" t="str">
        <f>IF(B31=0," ",VLOOKUP($B31,[1]Спортсмены!$B$1:$H$65536,5,FALSE))</f>
        <v>Красноярский край</v>
      </c>
      <c r="G31" s="107" t="str">
        <f>IF(B31=0," ",VLOOKUP($B31,[1]Спортсмены!$B$1:$H$65536,6,FALSE))</f>
        <v>Красноярск, СФУ</v>
      </c>
      <c r="H31" s="307">
        <v>5.118055555555556E-4</v>
      </c>
      <c r="I31" s="308" t="str">
        <f>IF(H31=0," ",IF(H31&lt;=[1]Разряды!$D$10,[1]Разряды!$D$3,IF(H31&lt;=[1]Разряды!$E$10,[1]Разряды!$E$3,IF(H31&lt;=[1]Разряды!$F$10,[1]Разряды!$F$3,IF(H31&lt;=[1]Разряды!$G$10,[1]Разряды!$G$3,IF(H31&lt;=[1]Разряды!$H$10,[1]Разряды!$H$3,IF(H31&lt;=[1]Разряды!$I$10,[1]Разряды!$I$3,IF(H31&lt;=[1]Разряды!$J$10,[1]Разряды!$J$3,"б/р"))))))))</f>
        <v>1р</v>
      </c>
      <c r="J31" s="110"/>
      <c r="K31" s="107" t="str">
        <f>IF(B31=0," ",VLOOKUP($B31,[1]Спортсмены!$B$1:$H$65536,7,FALSE))</f>
        <v>Непомнящих О.А.</v>
      </c>
    </row>
    <row r="32" spans="1:11" x14ac:dyDescent="0.3">
      <c r="A32" s="299"/>
      <c r="B32" s="15">
        <v>34</v>
      </c>
      <c r="C32" s="13" t="str">
        <f>IF(B32=0," ",VLOOKUP(B32,[1]Спортсмены!B$1:H$65536,2,FALSE))</f>
        <v>Корчагин Дмитрий</v>
      </c>
      <c r="D32" s="98" t="str">
        <f>IF(B32=0," ",VLOOKUP($B32,[1]Спортсмены!$B$1:$H$65536,3,FALSE))</f>
        <v>11.05.1997</v>
      </c>
      <c r="E32" s="15" t="str">
        <f>IF(B32=0," ",IF(VLOOKUP($B32,[1]Спортсмены!$B$1:$H$65536,4,FALSE)=0," ",VLOOKUP($B32,[1]Спортсмены!$B$1:$H$65536,4,FALSE)))</f>
        <v>КМС</v>
      </c>
      <c r="F32" s="13" t="str">
        <f>IF(B32=0," ",VLOOKUP($B32,[1]Спортсмены!$B$1:$H$65536,5,FALSE))</f>
        <v>Красноярский край</v>
      </c>
      <c r="G32" s="13" t="str">
        <f>IF(B32=0," ",VLOOKUP($B32,[1]Спортсмены!$B$1:$H$65536,6,FALSE))</f>
        <v>Красноярск, СФУ</v>
      </c>
      <c r="H32" s="301"/>
      <c r="I32" s="303"/>
      <c r="J32" s="305">
        <v>20</v>
      </c>
      <c r="K32" s="13" t="str">
        <f>IF(B32=0," ",VLOOKUP($B32,[1]Спортсмены!$B$1:$H$65536,7,FALSE))</f>
        <v>Непомнящих О.А.</v>
      </c>
    </row>
    <row r="33" spans="1:11" x14ac:dyDescent="0.3">
      <c r="A33" s="299"/>
      <c r="B33" s="15">
        <v>208</v>
      </c>
      <c r="C33" s="13" t="str">
        <f>IF(B33=0," ",VLOOKUP(B33,[1]Спортсмены!B$1:H$65536,2,FALSE))</f>
        <v>Чечела Данил</v>
      </c>
      <c r="D33" s="98" t="str">
        <f>IF(B33=0," ",VLOOKUP($B33,[1]Спортсмены!$B$1:$H$65536,3,FALSE))</f>
        <v>30.03.2000</v>
      </c>
      <c r="E33" s="15" t="str">
        <f>IF(B33=0," ",IF(VLOOKUP($B33,[1]Спортсмены!$B$1:$H$65536,4,FALSE)=0," ",VLOOKUP($B33,[1]Спортсмены!$B$1:$H$65536,4,FALSE)))</f>
        <v>КМС</v>
      </c>
      <c r="F33" s="13" t="str">
        <f>IF(B33=0," ",VLOOKUP($B33,[1]Спортсмены!$B$1:$H$65536,5,FALSE))</f>
        <v>Красноярский край</v>
      </c>
      <c r="G33" s="13" t="str">
        <f>IF(B33=0," ",VLOOKUP($B33,[1]Спортсмены!$B$1:$H$65536,6,FALSE))</f>
        <v>Красноярск, СФУ</v>
      </c>
      <c r="H33" s="301"/>
      <c r="I33" s="303"/>
      <c r="J33" s="305"/>
      <c r="K33" s="13" t="str">
        <f>IF(B33=0," ",VLOOKUP($B33,[1]Спортсмены!$B$1:$H$65536,7,FALSE))</f>
        <v>Артемьев П.П., Федоров В.И.</v>
      </c>
    </row>
    <row r="34" spans="1:11" ht="15" thickBot="1" x14ac:dyDescent="0.35">
      <c r="A34" s="300"/>
      <c r="B34" s="31">
        <v>32</v>
      </c>
      <c r="C34" s="29" t="str">
        <f>IF(B34=0," ",VLOOKUP(B34,[1]Спортсмены!B$1:H$65536,2,FALSE))</f>
        <v>Ветлугин Сергей</v>
      </c>
      <c r="D34" s="104" t="str">
        <f>IF(B34=0," ",VLOOKUP($B34,[1]Спортсмены!$B$1:$H$65536,3,FALSE))</f>
        <v>17.11.1995</v>
      </c>
      <c r="E34" s="31" t="str">
        <f>IF(B34=0," ",IF(VLOOKUP($B34,[1]Спортсмены!$B$1:$H$65536,4,FALSE)=0," ",VLOOKUP($B34,[1]Спортсмены!$B$1:$H$65536,4,FALSE)))</f>
        <v>КМС</v>
      </c>
      <c r="F34" s="29" t="str">
        <f>IF(B34=0," ",VLOOKUP($B34,[1]Спортсмены!$B$1:$H$65536,5,FALSE))</f>
        <v>Красноярский край</v>
      </c>
      <c r="G34" s="29" t="str">
        <f>IF(B34=0," ",VLOOKUP($B34,[1]Спортсмены!$B$1:$H$65536,6,FALSE))</f>
        <v>Красноярск, СФУ</v>
      </c>
      <c r="H34" s="302"/>
      <c r="I34" s="304"/>
      <c r="J34" s="112"/>
      <c r="K34" s="29" t="str">
        <f>IF(B34=0," ",VLOOKUP($B34,[1]Спортсмены!$B$1:$H$65536,7,FALSE))</f>
        <v>Артемьев П.П., Федоров В.И.</v>
      </c>
    </row>
    <row r="35" spans="1:11" ht="15" thickTop="1" x14ac:dyDescent="0.3">
      <c r="A35" s="306">
        <v>7</v>
      </c>
      <c r="B35" s="108">
        <v>3</v>
      </c>
      <c r="C35" s="107" t="str">
        <f>IF(B35=0," ",VLOOKUP(B35,[1]Спортсмены!B$1:H$65536,2,FALSE))</f>
        <v>Дормидонтов Александр</v>
      </c>
      <c r="D35" s="98" t="str">
        <f>IF(B35=0," ",VLOOKUP($B35,[1]Спортсмены!$B$1:$H$65536,3,FALSE))</f>
        <v>22.11.1996</v>
      </c>
      <c r="E35" s="108" t="str">
        <f>IF(B35=0," ",IF(VLOOKUP($B35,[1]Спортсмены!$B$1:$H$65536,4,FALSE)=0," ",VLOOKUP($B35,[1]Спортсмены!$B$1:$H$65536,4,FALSE)))</f>
        <v>КМС</v>
      </c>
      <c r="F35" s="107" t="str">
        <f>IF(B35=0," ",VLOOKUP($B35,[1]Спортсмены!$B$1:$H$65536,5,FALSE))</f>
        <v>Республика Чувашии</v>
      </c>
      <c r="G35" s="164" t="str">
        <f>IF(B35=0," ",VLOOKUP($B35,[1]Спортсмены!$B$1:$H$65536,6,FALSE))</f>
        <v>Чебоксары, ЧГПУ им. И.Я. Яковлева</v>
      </c>
      <c r="H35" s="307">
        <v>5.1631944444444436E-4</v>
      </c>
      <c r="I35" s="308" t="str">
        <f>IF(H35=0," ",IF(H35&lt;=[1]Разряды!$D$10,[1]Разряды!$D$3,IF(H35&lt;=[1]Разряды!$E$10,[1]Разряды!$E$3,IF(H35&lt;=[1]Разряды!$F$10,[1]Разряды!$F$3,IF(H35&lt;=[1]Разряды!$G$10,[1]Разряды!$G$3,IF(H35&lt;=[1]Разряды!$H$10,[1]Разряды!$H$3,IF(H35&lt;=[1]Разряды!$I$10,[1]Разряды!$I$3,IF(H35&lt;=[1]Разряды!$J$10,[1]Разряды!$J$3,"б/р"))))))))</f>
        <v>2р</v>
      </c>
      <c r="J35" s="110"/>
      <c r="K35" s="107" t="str">
        <f>IF(B35=0," ",VLOOKUP($B35,[1]Спортсмены!$B$1:$H$65536,7,FALSE))</f>
        <v>Другов Р.А.</v>
      </c>
    </row>
    <row r="36" spans="1:11" x14ac:dyDescent="0.3">
      <c r="A36" s="299"/>
      <c r="B36" s="15">
        <v>124</v>
      </c>
      <c r="C36" s="13" t="str">
        <f>IF(B36=0," ",VLOOKUP(B36,[1]Спортсмены!B$1:H$65536,2,FALSE))</f>
        <v>Орлов Константин</v>
      </c>
      <c r="D36" s="98" t="str">
        <f>IF(B36=0," ",VLOOKUP($B36,[1]Спортсмены!$B$1:$H$65536,3,FALSE))</f>
        <v>01.12.1998</v>
      </c>
      <c r="E36" s="15" t="str">
        <f>IF(B36=0," ",IF(VLOOKUP($B36,[1]Спортсмены!$B$1:$H$65536,4,FALSE)=0," ",VLOOKUP($B36,[1]Спортсмены!$B$1:$H$65536,4,FALSE)))</f>
        <v>КМС</v>
      </c>
      <c r="F36" s="13" t="str">
        <f>IF(B36=0," ",VLOOKUP($B36,[1]Спортсмены!$B$1:$H$65536,5,FALSE))</f>
        <v>Республика Чувашии</v>
      </c>
      <c r="G36" s="123" t="str">
        <f>IF(B36=0," ",VLOOKUP($B36,[1]Спортсмены!$B$1:$H$65536,6,FALSE))</f>
        <v>Чебоксары, ЧГПУ им. И.Я. Яковлева</v>
      </c>
      <c r="H36" s="301"/>
      <c r="I36" s="303"/>
      <c r="J36" s="305">
        <v>18</v>
      </c>
      <c r="K36" s="13" t="str">
        <f>IF(B36=0," ",VLOOKUP($B36,[1]Спортсмены!$B$1:$H$65536,7,FALSE))</f>
        <v>Смирнов С.В.</v>
      </c>
    </row>
    <row r="37" spans="1:11" x14ac:dyDescent="0.3">
      <c r="A37" s="299"/>
      <c r="B37" s="15">
        <v>4</v>
      </c>
      <c r="C37" s="13" t="str">
        <f>IF(B37=0," ",VLOOKUP(B37,[1]Спортсмены!B$1:H$65536,2,FALSE))</f>
        <v>Александров Владислав</v>
      </c>
      <c r="D37" s="98" t="str">
        <f>IF(B37=0," ",VLOOKUP($B37,[1]Спортсмены!$B$1:$H$65536,3,FALSE))</f>
        <v>29.06.2000</v>
      </c>
      <c r="E37" s="15" t="str">
        <f>IF(B37=0," ",IF(VLOOKUP($B37,[1]Спортсмены!$B$1:$H$65536,4,FALSE)=0," ",VLOOKUP($B37,[1]Спортсмены!$B$1:$H$65536,4,FALSE)))</f>
        <v>1р</v>
      </c>
      <c r="F37" s="13" t="str">
        <f>IF(B37=0," ",VLOOKUP($B37,[1]Спортсмены!$B$1:$H$65536,5,FALSE))</f>
        <v>Республика Чувашии</v>
      </c>
      <c r="G37" s="123" t="str">
        <f>IF(B37=0," ",VLOOKUP($B37,[1]Спортсмены!$B$1:$H$65536,6,FALSE))</f>
        <v>Чебоксары, ЧГПУ им. И.Я. Яковлева</v>
      </c>
      <c r="H37" s="301"/>
      <c r="I37" s="303"/>
      <c r="J37" s="305"/>
      <c r="K37" s="13" t="str">
        <f>IF(B37=0," ",VLOOKUP($B37,[1]Спортсмены!$B$1:$H$65536,7,FALSE))</f>
        <v>Анисимов Н.И.</v>
      </c>
    </row>
    <row r="38" spans="1:11" ht="15" thickBot="1" x14ac:dyDescent="0.35">
      <c r="A38" s="300"/>
      <c r="B38" s="31">
        <v>130</v>
      </c>
      <c r="C38" s="29" t="str">
        <f>IF(B38=0," ",VLOOKUP(B38,[1]Спортсмены!B$1:H$65536,2,FALSE))</f>
        <v>Морозов Сергей</v>
      </c>
      <c r="D38" s="104" t="str">
        <f>IF(B38=0," ",VLOOKUP($B38,[1]Спортсмены!$B$1:$H$65536,3,FALSE))</f>
        <v>06.10.1999</v>
      </c>
      <c r="E38" s="31" t="str">
        <f>IF(B38=0," ",IF(VLOOKUP($B38,[1]Спортсмены!$B$1:$H$65536,4,FALSE)=0," ",VLOOKUP($B38,[1]Спортсмены!$B$1:$H$65536,4,FALSE)))</f>
        <v>МС</v>
      </c>
      <c r="F38" s="29" t="str">
        <f>IF(B38=0," ",VLOOKUP($B38,[1]Спортсмены!$B$1:$H$65536,5,FALSE))</f>
        <v>Республика Чувашии</v>
      </c>
      <c r="G38" s="165" t="str">
        <f>IF(B38=0," ",VLOOKUP($B38,[1]Спортсмены!$B$1:$H$65536,6,FALSE))</f>
        <v>Чебоксары, ЧГПУ им. И.Я. Яковлева</v>
      </c>
      <c r="H38" s="302"/>
      <c r="I38" s="304"/>
      <c r="J38" s="112"/>
      <c r="K38" s="29" t="str">
        <f>IF(B38=0," ",VLOOKUP($B38,[1]Спортсмены!$B$1:$H$65536,7,FALSE))</f>
        <v>Морозова С.Н.</v>
      </c>
    </row>
    <row r="39" spans="1:11" ht="15" thickTop="1" x14ac:dyDescent="0.3">
      <c r="A39" s="306">
        <v>8</v>
      </c>
      <c r="B39" s="108">
        <v>61</v>
      </c>
      <c r="C39" s="107" t="str">
        <f>IF(B39=0," ",VLOOKUP(B39,[1]Спортсмены!B$1:H$65536,2,FALSE))</f>
        <v>Волков Антон</v>
      </c>
      <c r="D39" s="98" t="str">
        <f>IF(B39=0," ",VLOOKUP($B39,[1]Спортсмены!$B$1:$H$65536,3,FALSE))</f>
        <v>05.03.1999</v>
      </c>
      <c r="E39" s="108" t="str">
        <f>IF(B39=0," ",IF(VLOOKUP($B39,[1]Спортсмены!$B$1:$H$65536,4,FALSE)=0," ",VLOOKUP($B39,[1]Спортсмены!$B$1:$H$65536,4,FALSE)))</f>
        <v>1р</v>
      </c>
      <c r="F39" s="107" t="str">
        <f>IF(B39=0," ",VLOOKUP($B39,[1]Спортсмены!$B$1:$H$65536,5,FALSE))</f>
        <v>Ивановская область</v>
      </c>
      <c r="G39" s="109" t="str">
        <f>IF(B39=0," ",VLOOKUP($B39,[1]Спортсмены!$B$1:$H$65536,6,FALSE))</f>
        <v>Иваново, ИГЭУ им. В.И. Ленина</v>
      </c>
      <c r="H39" s="307">
        <v>5.2430555555555553E-4</v>
      </c>
      <c r="I39" s="308" t="str">
        <f>IF(H39=0," ",IF(H39&lt;=[1]Разряды!$D$10,[1]Разряды!$D$3,IF(H39&lt;=[1]Разряды!$E$10,[1]Разряды!$E$3,IF(H39&lt;=[1]Разряды!$F$10,[1]Разряды!$F$3,IF(H39&lt;=[1]Разряды!$G$10,[1]Разряды!$G$3,IF(H39&lt;=[1]Разряды!$H$10,[1]Разряды!$H$3,IF(H39&lt;=[1]Разряды!$I$10,[1]Разряды!$I$3,IF(H39&lt;=[1]Разряды!$J$10,[1]Разряды!$J$3,"б/р"))))))))</f>
        <v>2р</v>
      </c>
      <c r="J39" s="110"/>
      <c r="K39" s="107" t="str">
        <f>IF(B39=0," ",VLOOKUP($B39,[1]Спортсмены!$B$1:$H$65536,7,FALSE))</f>
        <v>Чахунов Е.И.</v>
      </c>
    </row>
    <row r="40" spans="1:11" x14ac:dyDescent="0.3">
      <c r="A40" s="299"/>
      <c r="B40" s="15">
        <v>277</v>
      </c>
      <c r="C40" s="13" t="str">
        <f>IF(B40=0," ",VLOOKUP(B40,[1]Спортсмены!B$1:H$65536,2,FALSE))</f>
        <v>Шальнов Илья</v>
      </c>
      <c r="D40" s="98" t="str">
        <f>IF(B40=0," ",VLOOKUP($B40,[1]Спортсмены!$B$1:$H$65536,3,FALSE))</f>
        <v>26.04.1997</v>
      </c>
      <c r="E40" s="15" t="str">
        <f>IF(B40=0," ",IF(VLOOKUP($B40,[1]Спортсмены!$B$1:$H$65536,4,FALSE)=0," ",VLOOKUP($B40,[1]Спортсмены!$B$1:$H$65536,4,FALSE)))</f>
        <v>КМС</v>
      </c>
      <c r="F40" s="13" t="str">
        <f>IF(B40=0," ",VLOOKUP($B40,[1]Спортсмены!$B$1:$H$65536,5,FALSE))</f>
        <v>Ивановская область</v>
      </c>
      <c r="G40" s="16" t="str">
        <f>IF(B40=0," ",VLOOKUP($B40,[1]Спортсмены!$B$1:$H$65536,6,FALSE))</f>
        <v>Иваново, ИГЭУ им. В.И. Ленина</v>
      </c>
      <c r="H40" s="301"/>
      <c r="I40" s="303"/>
      <c r="J40" s="305">
        <v>16</v>
      </c>
      <c r="K40" s="13" t="str">
        <f>IF(B40=0," ",VLOOKUP($B40,[1]Спортсмены!$B$1:$H$65536,7,FALSE))</f>
        <v>Чахунов Е.И.</v>
      </c>
    </row>
    <row r="41" spans="1:11" x14ac:dyDescent="0.3">
      <c r="A41" s="299"/>
      <c r="B41" s="15">
        <v>276</v>
      </c>
      <c r="C41" s="13" t="str">
        <f>IF(B41=0," ",VLOOKUP(B41,[1]Спортсмены!B$1:H$65536,2,FALSE))</f>
        <v>Савченко Максим</v>
      </c>
      <c r="D41" s="98" t="str">
        <f>IF(B41=0," ",VLOOKUP($B41,[1]Спортсмены!$B$1:$H$65536,3,FALSE))</f>
        <v>14.05.1999</v>
      </c>
      <c r="E41" s="15" t="str">
        <f>IF(B41=0," ",IF(VLOOKUP($B41,[1]Спортсмены!$B$1:$H$65536,4,FALSE)=0," ",VLOOKUP($B41,[1]Спортсмены!$B$1:$H$65536,4,FALSE)))</f>
        <v>КМС</v>
      </c>
      <c r="F41" s="13" t="str">
        <f>IF(B41=0," ",VLOOKUP($B41,[1]Спортсмены!$B$1:$H$65536,5,FALSE))</f>
        <v>Ивановская область</v>
      </c>
      <c r="G41" s="16" t="str">
        <f>IF(B41=0," ",VLOOKUP($B41,[1]Спортсмены!$B$1:$H$65536,6,FALSE))</f>
        <v>Иваново, ИГЭУ им. В.И. Ленина</v>
      </c>
      <c r="H41" s="301"/>
      <c r="I41" s="303"/>
      <c r="J41" s="305"/>
      <c r="K41" s="13" t="str">
        <f>IF(B41=0," ",VLOOKUP($B41,[1]Спортсмены!$B$1:$H$65536,7,FALSE))</f>
        <v>Чахунов Е.И.,Рябова И.Д.</v>
      </c>
    </row>
    <row r="42" spans="1:11" ht="15" thickBot="1" x14ac:dyDescent="0.35">
      <c r="A42" s="300"/>
      <c r="B42" s="31">
        <v>62</v>
      </c>
      <c r="C42" s="29" t="str">
        <f>IF(B42=0," ",VLOOKUP(B42,[1]Спортсмены!B$1:H$65536,2,FALSE))</f>
        <v>Щербаков Кирилл</v>
      </c>
      <c r="D42" s="104" t="str">
        <f>IF(B42=0," ",VLOOKUP($B42,[1]Спортсмены!$B$1:$H$65536,3,FALSE))</f>
        <v>28.08.2000</v>
      </c>
      <c r="E42" s="31" t="str">
        <f>IF(B42=0," ",IF(VLOOKUP($B42,[1]Спортсмены!$B$1:$H$65536,4,FALSE)=0," ",VLOOKUP($B42,[1]Спортсмены!$B$1:$H$65536,4,FALSE)))</f>
        <v>КМС</v>
      </c>
      <c r="F42" s="29" t="str">
        <f>IF(B42=0," ",VLOOKUP($B42,[1]Спортсмены!$B$1:$H$65536,5,FALSE))</f>
        <v>Ивановская область</v>
      </c>
      <c r="G42" s="111" t="str">
        <f>IF(B42=0," ",VLOOKUP($B42,[1]Спортсмены!$B$1:$H$65536,6,FALSE))</f>
        <v>Иваново, ИГЭУ им. В.И. Ленина</v>
      </c>
      <c r="H42" s="302"/>
      <c r="I42" s="304"/>
      <c r="J42" s="112"/>
      <c r="K42" s="29" t="str">
        <f>IF(B42=0," ",VLOOKUP($B42,[1]Спортсмены!$B$1:$H$65536,7,FALSE))</f>
        <v>Гильмутдинов Ю.В., Кашникова Т.А.</v>
      </c>
    </row>
    <row r="43" spans="1:11" ht="15" thickTop="1" x14ac:dyDescent="0.3">
      <c r="A43" s="299">
        <v>9</v>
      </c>
      <c r="B43" s="26">
        <v>215</v>
      </c>
      <c r="C43" s="221" t="str">
        <f>IF(B43=0," ",VLOOKUP(B43,[1]Спортсмены!B$1:H$65536,2,FALSE))</f>
        <v>Куркин Евгений</v>
      </c>
      <c r="D43" s="222" t="str">
        <f>IF(B43=0," ",VLOOKUP($B43,[1]Спортсмены!$B$1:$H$65536,3,FALSE))</f>
        <v>14.09.2000</v>
      </c>
      <c r="E43" s="26" t="str">
        <f>IF(B43=0," ",IF(VLOOKUP($B43,[1]Спортсмены!$B$1:$H$65536,4,FALSE)=0," ",VLOOKUP($B43,[1]Спортсмены!$B$1:$H$65536,4,FALSE)))</f>
        <v>КМС</v>
      </c>
      <c r="F43" s="221" t="str">
        <f>IF(B43=0," ",VLOOKUP($B43,[1]Спортсмены!$B$1:$H$65536,5,FALSE))</f>
        <v>Республика Мордовия</v>
      </c>
      <c r="G43" s="223" t="str">
        <f>IF(B43=0," ",VLOOKUP($B43,[1]Спортсмены!$B$1:$H$65536,6,FALSE))</f>
        <v>Саранск, ФГБОУ ВО "НИМГУ им. Н.П. Огарева"</v>
      </c>
      <c r="H43" s="301">
        <v>5.2465277777777775E-4</v>
      </c>
      <c r="I43" s="303" t="str">
        <f>IF(H43=0," ",IF(H43&lt;=[1]Разряды!$D$10,[1]Разряды!$D$3,IF(H43&lt;=[1]Разряды!$E$10,[1]Разряды!$E$3,IF(H43&lt;=[1]Разряды!$F$10,[1]Разряды!$F$3,IF(H43&lt;=[1]Разряды!$G$10,[1]Разряды!$G$3,IF(H43&lt;=[1]Разряды!$H$10,[1]Разряды!$H$3,IF(H43&lt;=[1]Разряды!$I$10,[1]Разряды!$I$3,IF(H43&lt;=[1]Разряды!$J$10,[1]Разряды!$J$3,"б/р"))))))))</f>
        <v>2р</v>
      </c>
      <c r="J43" s="220"/>
      <c r="K43" s="221" t="str">
        <f>IF(B43=0," ",VLOOKUP($B43,[1]Спортсмены!$B$1:$H$65536,7,FALSE))</f>
        <v>Разовы В.Н., П.И.</v>
      </c>
    </row>
    <row r="44" spans="1:11" x14ac:dyDescent="0.3">
      <c r="A44" s="299"/>
      <c r="B44" s="15">
        <v>211</v>
      </c>
      <c r="C44" s="13" t="str">
        <f>IF(B44=0," ",VLOOKUP(B44,[1]Спортсмены!B$1:H$65536,2,FALSE))</f>
        <v>Сидоров Андрей</v>
      </c>
      <c r="D44" s="98" t="str">
        <f>IF(B44=0," ",VLOOKUP($B44,[1]Спортсмены!$B$1:$H$65536,3,FALSE))</f>
        <v>18.11.1996</v>
      </c>
      <c r="E44" s="15" t="str">
        <f>IF(B44=0," ",IF(VLOOKUP($B44,[1]Спортсмены!$B$1:$H$65536,4,FALSE)=0," ",VLOOKUP($B44,[1]Спортсмены!$B$1:$H$65536,4,FALSE)))</f>
        <v>КМС</v>
      </c>
      <c r="F44" s="13" t="str">
        <f>IF(B44=0," ",VLOOKUP($B44,[1]Спортсмены!$B$1:$H$65536,5,FALSE))</f>
        <v>Республика Мордовия</v>
      </c>
      <c r="G44" s="151" t="str">
        <f>IF(B44=0," ",VLOOKUP($B44,[1]Спортсмены!$B$1:$H$65536,6,FALSE))</f>
        <v>Саранск, ФГБОУ ВО "НИМГУ им. Н.П. Огарева"</v>
      </c>
      <c r="H44" s="301"/>
      <c r="I44" s="303"/>
      <c r="J44" s="305">
        <v>14</v>
      </c>
      <c r="K44" s="13" t="str">
        <f>IF(B44=0," ",VLOOKUP($B44,[1]Спортсмены!$B$1:$H$65536,7,FALSE))</f>
        <v>Забродин Р.</v>
      </c>
    </row>
    <row r="45" spans="1:11" x14ac:dyDescent="0.3">
      <c r="A45" s="299"/>
      <c r="B45" s="15">
        <v>214</v>
      </c>
      <c r="C45" s="13" t="str">
        <f>IF(B45=0," ",VLOOKUP(B45,[1]Спортсмены!B$1:H$65536,2,FALSE))</f>
        <v>Строчков Никита</v>
      </c>
      <c r="D45" s="98" t="str">
        <f>IF(B45=0," ",VLOOKUP($B45,[1]Спортсмены!$B$1:$H$65536,3,FALSE))</f>
        <v>03.12.1998</v>
      </c>
      <c r="E45" s="15" t="str">
        <f>IF(B45=0," ",IF(VLOOKUP($B45,[1]Спортсмены!$B$1:$H$65536,4,FALSE)=0," ",VLOOKUP($B45,[1]Спортсмены!$B$1:$H$65536,4,FALSE)))</f>
        <v>КМС</v>
      </c>
      <c r="F45" s="13" t="str">
        <f>IF(B45=0," ",VLOOKUP($B45,[1]Спортсмены!$B$1:$H$65536,5,FALSE))</f>
        <v>Республика Мордовия</v>
      </c>
      <c r="G45" s="151" t="str">
        <f>IF(B45=0," ",VLOOKUP($B45,[1]Спортсмены!$B$1:$H$65536,6,FALSE))</f>
        <v>Саранск, ФГБОУ ВО "НИМГУ им. Н.П. Огарева"</v>
      </c>
      <c r="H45" s="301"/>
      <c r="I45" s="303"/>
      <c r="J45" s="305"/>
      <c r="K45" s="13" t="str">
        <f>IF(B45=0," ",VLOOKUP($B45,[1]Спортсмены!$B$1:$H$65536,7,FALSE))</f>
        <v>Разовы В.Н., П.И.</v>
      </c>
    </row>
    <row r="46" spans="1:11" ht="15" thickBot="1" x14ac:dyDescent="0.35">
      <c r="A46" s="300"/>
      <c r="B46" s="31">
        <v>216</v>
      </c>
      <c r="C46" s="29" t="str">
        <f>IF(B46=0," ",VLOOKUP(B46,[1]Спортсмены!B$1:H$65536,2,FALSE))</f>
        <v>Давыдов Алексей</v>
      </c>
      <c r="D46" s="104" t="str">
        <f>IF(B46=0," ",VLOOKUP($B46,[1]Спортсмены!$B$1:$H$65536,3,FALSE))</f>
        <v>11.08.1999</v>
      </c>
      <c r="E46" s="31" t="str">
        <f>IF(B46=0," ",IF(VLOOKUP($B46,[1]Спортсмены!$B$1:$H$65536,4,FALSE)=0," ",VLOOKUP($B46,[1]Спортсмены!$B$1:$H$65536,4,FALSE)))</f>
        <v>КМС</v>
      </c>
      <c r="F46" s="29" t="str">
        <f>IF(B46=0," ",VLOOKUP($B46,[1]Спортсмены!$B$1:$H$65536,5,FALSE))</f>
        <v>Республика Мордовия</v>
      </c>
      <c r="G46" s="224" t="str">
        <f>IF(B46=0," ",VLOOKUP($B46,[1]Спортсмены!$B$1:$H$65536,6,FALSE))</f>
        <v>Саранск, ФГБОУ ВО "НИМГУ им. Н.П. Огарева"</v>
      </c>
      <c r="H46" s="302"/>
      <c r="I46" s="304"/>
      <c r="J46" s="112"/>
      <c r="K46" s="29" t="str">
        <f>IF(B46=0," ",VLOOKUP($B46,[1]Спортсмены!$B$1:$H$65536,7,FALSE))</f>
        <v>Аранов С.М.</v>
      </c>
    </row>
    <row r="47" spans="1:11" ht="15" thickTop="1" x14ac:dyDescent="0.3">
      <c r="A47" s="306">
        <v>10</v>
      </c>
      <c r="B47" s="108">
        <v>196</v>
      </c>
      <c r="C47" s="107" t="str">
        <f>IF(B47=0," ",VLOOKUP(B47,[1]Спортсмены!B$1:H$65536,2,FALSE))</f>
        <v>Котов Никита</v>
      </c>
      <c r="D47" s="98" t="str">
        <f>IF(B47=0," ",VLOOKUP($B47,[1]Спортсмены!$B$1:$H$65536,3,FALSE))</f>
        <v>17.06.1998</v>
      </c>
      <c r="E47" s="108" t="str">
        <f>IF(B47=0," ",IF(VLOOKUP($B47,[1]Спортсмены!$B$1:$H$65536,4,FALSE)=0," ",VLOOKUP($B47,[1]Спортсмены!$B$1:$H$65536,4,FALSE)))</f>
        <v>1р</v>
      </c>
      <c r="F47" s="107" t="str">
        <f>IF(B47=0," ",VLOOKUP($B47,[1]Спортсмены!$B$1:$H$65536,5,FALSE))</f>
        <v>Ярославская область</v>
      </c>
      <c r="G47" s="164" t="str">
        <f>IF(B47=0," ",VLOOKUP($B47,[1]Спортсмены!$B$1:$H$65536,6,FALSE))</f>
        <v>Ярославль, ЯрГУ им. П.Г. Демидова</v>
      </c>
      <c r="H47" s="307">
        <v>5.4317129629629626E-4</v>
      </c>
      <c r="I47" s="308" t="str">
        <f>IF(H47=0," ",IF(H47&lt;=[1]Разряды!$D$10,[1]Разряды!$D$3,IF(H47&lt;=[1]Разряды!$E$10,[1]Разряды!$E$3,IF(H47&lt;=[1]Разряды!$F$10,[1]Разряды!$F$3,IF(H47&lt;=[1]Разряды!$G$10,[1]Разряды!$G$3,IF(H47&lt;=[1]Разряды!$H$10,[1]Разряды!$H$3,IF(H47&lt;=[1]Разряды!$I$10,[1]Разряды!$I$3,IF(H47&lt;=[1]Разряды!$J$10,[1]Разряды!$J$3,"б/р"))))))))</f>
        <v>3р</v>
      </c>
      <c r="J47" s="110"/>
      <c r="K47" s="107" t="str">
        <f>IF(B47=0," ",VLOOKUP($B47,[1]Спортсмены!$B$1:$H$65536,7,FALSE))</f>
        <v>Станкевич В.А.</v>
      </c>
    </row>
    <row r="48" spans="1:11" x14ac:dyDescent="0.3">
      <c r="A48" s="299"/>
      <c r="B48" s="15">
        <v>24</v>
      </c>
      <c r="C48" s="13" t="str">
        <f>IF(B48=0," ",VLOOKUP(B48,[1]Спортсмены!B$1:H$65536,2,FALSE))</f>
        <v>Балашов Михаил</v>
      </c>
      <c r="D48" s="98" t="str">
        <f>IF(B48=0," ",VLOOKUP($B48,[1]Спортсмены!$B$1:$H$65536,3,FALSE))</f>
        <v>28.05.1997</v>
      </c>
      <c r="E48" s="15" t="str">
        <f>IF(B48=0," ",IF(VLOOKUP($B48,[1]Спортсмены!$B$1:$H$65536,4,FALSE)=0," ",VLOOKUP($B48,[1]Спортсмены!$B$1:$H$65536,4,FALSE)))</f>
        <v>2р</v>
      </c>
      <c r="F48" s="13" t="str">
        <f>IF(B48=0," ",VLOOKUP($B48,[1]Спортсмены!$B$1:$H$65536,5,FALSE))</f>
        <v>Ярославская область</v>
      </c>
      <c r="G48" s="123" t="str">
        <f>IF(B48=0," ",VLOOKUP($B48,[1]Спортсмены!$B$1:$H$65536,6,FALSE))</f>
        <v>Ярославль, ЯрГУ им. П.Г. Демидова</v>
      </c>
      <c r="H48" s="301"/>
      <c r="I48" s="303"/>
      <c r="J48" s="305">
        <v>0</v>
      </c>
      <c r="K48" s="13" t="str">
        <f>IF(B48=0," ",VLOOKUP($B48,[1]Спортсмены!$B$1:$H$65536,7,FALSE))</f>
        <v>Станкевич В.А.</v>
      </c>
    </row>
    <row r="49" spans="1:11" x14ac:dyDescent="0.3">
      <c r="A49" s="299"/>
      <c r="B49" s="15">
        <v>22</v>
      </c>
      <c r="C49" s="13" t="str">
        <f>IF(B49=0," ",VLOOKUP(B49,[1]Спортсмены!B$1:H$65536,2,FALSE))</f>
        <v>Шмелев Иван</v>
      </c>
      <c r="D49" s="98" t="str">
        <f>IF(B49=0," ",VLOOKUP($B49,[1]Спортсмены!$B$1:$H$65536,3,FALSE))</f>
        <v>20.07.1997</v>
      </c>
      <c r="E49" s="15" t="str">
        <f>IF(B49=0," ",IF(VLOOKUP($B49,[1]Спортсмены!$B$1:$H$65536,4,FALSE)=0," ",VLOOKUP($B49,[1]Спортсмены!$B$1:$H$65536,4,FALSE)))</f>
        <v>КМС</v>
      </c>
      <c r="F49" s="13" t="str">
        <f>IF(B49=0," ",VLOOKUP($B49,[1]Спортсмены!$B$1:$H$65536,5,FALSE))</f>
        <v>Ярославская область</v>
      </c>
      <c r="G49" s="123" t="str">
        <f>IF(B49=0," ",VLOOKUP($B49,[1]Спортсмены!$B$1:$H$65536,6,FALSE))</f>
        <v>Ярославль, ЯрГУ им. П.Г. Демидова</v>
      </c>
      <c r="H49" s="301"/>
      <c r="I49" s="303"/>
      <c r="J49" s="305"/>
      <c r="K49" s="13" t="str">
        <f>IF(B49=0," ",VLOOKUP($B49,[1]Спортсмены!$B$1:$H$65536,7,FALSE))</f>
        <v xml:space="preserve">Таракановы Ю.Ф., А.В.  </v>
      </c>
    </row>
    <row r="50" spans="1:11" ht="15" thickBot="1" x14ac:dyDescent="0.35">
      <c r="A50" s="300"/>
      <c r="B50" s="31">
        <v>23</v>
      </c>
      <c r="C50" s="29" t="str">
        <f>IF(B50=0," ",VLOOKUP(B50,[1]Спортсмены!B$1:H$65536,2,FALSE))</f>
        <v>Казанов Юрий</v>
      </c>
      <c r="D50" s="104" t="str">
        <f>IF(B50=0," ",VLOOKUP($B50,[1]Спортсмены!$B$1:$H$65536,3,FALSE))</f>
        <v>13.07.1998</v>
      </c>
      <c r="E50" s="31" t="str">
        <f>IF(B50=0," ",IF(VLOOKUP($B50,[1]Спортсмены!$B$1:$H$65536,4,FALSE)=0," ",VLOOKUP($B50,[1]Спортсмены!$B$1:$H$65536,4,FALSE)))</f>
        <v>КМС</v>
      </c>
      <c r="F50" s="29" t="str">
        <f>IF(B50=0," ",VLOOKUP($B50,[1]Спортсмены!$B$1:$H$65536,5,FALSE))</f>
        <v>Ярославская область</v>
      </c>
      <c r="G50" s="165" t="str">
        <f>IF(B50=0," ",VLOOKUP($B50,[1]Спортсмены!$B$1:$H$65536,6,FALSE))</f>
        <v>Ярославль, ЯрГУ им. П.Г. Демидова</v>
      </c>
      <c r="H50" s="302"/>
      <c r="I50" s="304"/>
      <c r="J50" s="112"/>
      <c r="K50" s="29" t="str">
        <f>IF(B50=0," ",VLOOKUP($B50,[1]Спортсмены!$B$1:$H$65536,7,FALSE))</f>
        <v>Филинова С.К.</v>
      </c>
    </row>
    <row r="51" spans="1:11" ht="15" thickTop="1" x14ac:dyDescent="0.3"/>
    <row r="55" spans="1:11" ht="15.6" x14ac:dyDescent="0.3">
      <c r="B55" s="56" t="s">
        <v>93</v>
      </c>
      <c r="D55" s="188"/>
      <c r="E55" s="188"/>
      <c r="G55" s="56" t="s">
        <v>94</v>
      </c>
      <c r="H55" s="9"/>
      <c r="I55" s="9"/>
    </row>
    <row r="56" spans="1:11" ht="15.6" x14ac:dyDescent="0.3">
      <c r="B56" s="56"/>
      <c r="D56" s="188"/>
      <c r="E56" s="188"/>
      <c r="G56" s="56"/>
      <c r="H56" s="9"/>
      <c r="I56" s="9"/>
    </row>
    <row r="57" spans="1:11" ht="15.6" x14ac:dyDescent="0.3">
      <c r="D57" s="188"/>
      <c r="E57" s="188"/>
      <c r="G57" s="189"/>
      <c r="H57" s="9"/>
      <c r="I57" s="9"/>
    </row>
    <row r="58" spans="1:11" ht="15.6" x14ac:dyDescent="0.3">
      <c r="B58" s="56" t="s">
        <v>95</v>
      </c>
      <c r="D58" s="188"/>
      <c r="E58" s="188"/>
      <c r="G58" s="56" t="s">
        <v>96</v>
      </c>
      <c r="H58" s="9"/>
      <c r="I58" s="9"/>
    </row>
    <row r="59" spans="1:11" ht="15.6" x14ac:dyDescent="0.3">
      <c r="A59" s="43"/>
      <c r="D59" s="188"/>
      <c r="E59" s="188"/>
      <c r="F59" s="189"/>
      <c r="G59" s="188"/>
    </row>
  </sheetData>
  <mergeCells count="55">
    <mergeCell ref="A1:K1"/>
    <mergeCell ref="A2:K2"/>
    <mergeCell ref="G6:K6"/>
    <mergeCell ref="I9:I10"/>
    <mergeCell ref="J9:J10"/>
    <mergeCell ref="J4:K4"/>
    <mergeCell ref="K9:K10"/>
    <mergeCell ref="I27:I30"/>
    <mergeCell ref="J28:J29"/>
    <mergeCell ref="A15:A18"/>
    <mergeCell ref="H15:H18"/>
    <mergeCell ref="I15:I18"/>
    <mergeCell ref="J16:J17"/>
    <mergeCell ref="A19:A22"/>
    <mergeCell ref="H19:H22"/>
    <mergeCell ref="I19:I22"/>
    <mergeCell ref="J20:J21"/>
    <mergeCell ref="F9:F10"/>
    <mergeCell ref="G9:G10"/>
    <mergeCell ref="H9:H10"/>
    <mergeCell ref="A31:A34"/>
    <mergeCell ref="H31:H34"/>
    <mergeCell ref="A23:A26"/>
    <mergeCell ref="H23:H26"/>
    <mergeCell ref="A27:A30"/>
    <mergeCell ref="H27:H30"/>
    <mergeCell ref="A9:A10"/>
    <mergeCell ref="B9:B10"/>
    <mergeCell ref="C9:C10"/>
    <mergeCell ref="D9:D10"/>
    <mergeCell ref="E9:E10"/>
    <mergeCell ref="A39:A42"/>
    <mergeCell ref="H39:H42"/>
    <mergeCell ref="I39:I42"/>
    <mergeCell ref="J40:J41"/>
    <mergeCell ref="A11:A14"/>
    <mergeCell ref="H11:H14"/>
    <mergeCell ref="I11:I14"/>
    <mergeCell ref="J12:J13"/>
    <mergeCell ref="I31:I34"/>
    <mergeCell ref="J32:J33"/>
    <mergeCell ref="A35:A38"/>
    <mergeCell ref="H35:H38"/>
    <mergeCell ref="I35:I38"/>
    <mergeCell ref="J36:J37"/>
    <mergeCell ref="I23:I26"/>
    <mergeCell ref="J24:J25"/>
    <mergeCell ref="A43:A46"/>
    <mergeCell ref="H43:H46"/>
    <mergeCell ref="I43:I46"/>
    <mergeCell ref="J44:J45"/>
    <mergeCell ref="A47:A50"/>
    <mergeCell ref="H47:H50"/>
    <mergeCell ref="I47:I50"/>
    <mergeCell ref="J48:J49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2"/>
  <sheetViews>
    <sheetView workbookViewId="0">
      <selection activeCell="F51" sqref="F51"/>
    </sheetView>
  </sheetViews>
  <sheetFormatPr defaultRowHeight="14.4" x14ac:dyDescent="0.3"/>
  <cols>
    <col min="1" max="1" width="4" style="120" customWidth="1"/>
    <col min="2" max="2" width="5.5546875" style="121" bestFit="1" customWidth="1"/>
    <col min="3" max="3" width="22.33203125" style="121" customWidth="1"/>
    <col min="4" max="4" width="10.109375" style="121" bestFit="1" customWidth="1"/>
    <col min="5" max="5" width="6.44140625" style="121" customWidth="1"/>
    <col min="6" max="6" width="19.5546875" style="121" customWidth="1"/>
    <col min="7" max="7" width="30.33203125" style="122" customWidth="1"/>
    <col min="8" max="9" width="5.44140625" style="121" customWidth="1"/>
    <col min="10" max="10" width="5.44140625" customWidth="1"/>
    <col min="11" max="11" width="3" customWidth="1"/>
    <col min="12" max="12" width="5.44140625" customWidth="1"/>
    <col min="13" max="13" width="5.33203125" customWidth="1"/>
    <col min="14" max="14" width="5.6640625" customWidth="1"/>
    <col min="15" max="15" width="6.6640625" customWidth="1"/>
    <col min="16" max="16" width="6.33203125" customWidth="1"/>
    <col min="17" max="17" width="5.44140625" customWidth="1"/>
    <col min="18" max="18" width="20.33203125" customWidth="1"/>
  </cols>
  <sheetData>
    <row r="1" spans="1:18" ht="20.399999999999999" x14ac:dyDescent="0.35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258"/>
      <c r="M1" s="258"/>
      <c r="N1" s="258"/>
      <c r="O1" s="258"/>
      <c r="P1" s="258"/>
      <c r="Q1" s="258"/>
      <c r="R1" s="258"/>
    </row>
    <row r="2" spans="1:18" ht="20.399999999999999" x14ac:dyDescent="0.35">
      <c r="A2" s="259" t="s">
        <v>1</v>
      </c>
      <c r="B2" s="259"/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59"/>
      <c r="P2" s="259"/>
      <c r="Q2" s="259"/>
      <c r="R2" s="259"/>
    </row>
    <row r="3" spans="1:18" ht="20.399999999999999" x14ac:dyDescent="0.35">
      <c r="A3" s="172"/>
      <c r="B3" s="172"/>
      <c r="C3" s="172"/>
      <c r="D3" s="172"/>
      <c r="E3" s="172"/>
      <c r="F3" s="172"/>
      <c r="G3" s="172"/>
      <c r="H3"/>
      <c r="I3"/>
      <c r="N3" s="172"/>
      <c r="O3" s="172"/>
      <c r="P3" s="172"/>
      <c r="Q3" s="172"/>
      <c r="R3" s="1" t="s">
        <v>79</v>
      </c>
    </row>
    <row r="4" spans="1:18" ht="17.399999999999999" x14ac:dyDescent="0.3">
      <c r="A4" s="173"/>
      <c r="B4" s="2"/>
      <c r="C4" s="2"/>
      <c r="D4" s="3"/>
      <c r="E4"/>
      <c r="F4" s="174"/>
      <c r="G4" s="174"/>
      <c r="H4"/>
      <c r="I4"/>
      <c r="N4" s="174"/>
      <c r="O4" s="174"/>
      <c r="P4" s="174"/>
      <c r="Q4" s="260" t="s">
        <v>80</v>
      </c>
      <c r="R4" s="260"/>
    </row>
    <row r="5" spans="1:18" ht="15.6" x14ac:dyDescent="0.3">
      <c r="A5" s="173"/>
      <c r="B5" s="2"/>
      <c r="C5" s="2"/>
      <c r="D5" s="3"/>
      <c r="E5"/>
      <c r="F5" s="261"/>
      <c r="G5" s="261"/>
      <c r="H5"/>
      <c r="I5"/>
      <c r="N5" s="4"/>
      <c r="O5" s="4"/>
      <c r="R5" s="5" t="s">
        <v>81</v>
      </c>
    </row>
    <row r="6" spans="1:18" ht="20.399999999999999" x14ac:dyDescent="0.35">
      <c r="A6" s="175"/>
      <c r="B6"/>
      <c r="C6"/>
      <c r="D6" s="77" t="s">
        <v>117</v>
      </c>
      <c r="E6" s="54">
        <v>0.59722222222222221</v>
      </c>
      <c r="F6" s="59" t="s">
        <v>4</v>
      </c>
      <c r="G6" s="175"/>
      <c r="H6" s="259" t="s">
        <v>3</v>
      </c>
      <c r="I6" s="259"/>
      <c r="J6" s="259"/>
      <c r="K6" s="259"/>
      <c r="L6" s="259"/>
      <c r="M6" s="259"/>
      <c r="N6" s="259"/>
      <c r="O6" s="259"/>
      <c r="P6" s="259"/>
      <c r="Q6" s="259"/>
      <c r="R6" s="259"/>
    </row>
    <row r="7" spans="1:18" ht="18.75" x14ac:dyDescent="0.3">
      <c r="A7" s="173"/>
      <c r="B7" s="176"/>
      <c r="C7" s="2"/>
      <c r="D7" s="6"/>
      <c r="E7" s="7"/>
      <c r="F7" s="8"/>
      <c r="G7" s="173"/>
      <c r="H7" s="177"/>
      <c r="I7" s="177"/>
      <c r="J7" s="9"/>
    </row>
    <row r="8" spans="1:18" ht="15.6" x14ac:dyDescent="0.3">
      <c r="A8" s="173"/>
      <c r="B8" s="178"/>
      <c r="C8" s="179" t="s">
        <v>5</v>
      </c>
      <c r="D8" s="180" t="s">
        <v>118</v>
      </c>
      <c r="E8" s="181"/>
      <c r="F8" s="173"/>
      <c r="G8" s="99" t="s">
        <v>119</v>
      </c>
      <c r="H8" s="10"/>
      <c r="I8" s="10"/>
      <c r="J8" s="9"/>
    </row>
    <row r="9" spans="1:18" x14ac:dyDescent="0.3">
      <c r="A9" s="264" t="s">
        <v>6</v>
      </c>
      <c r="B9" s="262" t="s">
        <v>7</v>
      </c>
      <c r="C9" s="256" t="s">
        <v>32</v>
      </c>
      <c r="D9" s="262" t="s">
        <v>9</v>
      </c>
      <c r="E9" s="264" t="s">
        <v>33</v>
      </c>
      <c r="F9" s="264" t="s">
        <v>11</v>
      </c>
      <c r="G9" s="264" t="s">
        <v>34</v>
      </c>
      <c r="H9" s="272" t="s">
        <v>35</v>
      </c>
      <c r="I9" s="273"/>
      <c r="J9" s="273"/>
      <c r="K9" s="273"/>
      <c r="L9" s="273"/>
      <c r="M9" s="273"/>
      <c r="N9" s="274"/>
      <c r="O9" s="264" t="s">
        <v>13</v>
      </c>
      <c r="P9" s="262" t="s">
        <v>14</v>
      </c>
      <c r="Q9" s="262" t="s">
        <v>15</v>
      </c>
      <c r="R9" s="279" t="s">
        <v>16</v>
      </c>
    </row>
    <row r="10" spans="1:18" x14ac:dyDescent="0.3">
      <c r="A10" s="269"/>
      <c r="B10" s="271"/>
      <c r="C10" s="275"/>
      <c r="D10" s="271"/>
      <c r="E10" s="271"/>
      <c r="F10" s="271"/>
      <c r="G10" s="271"/>
      <c r="H10" s="282">
        <v>1</v>
      </c>
      <c r="I10" s="256">
        <v>2</v>
      </c>
      <c r="J10" s="256">
        <v>3</v>
      </c>
      <c r="K10" s="113"/>
      <c r="L10" s="256">
        <v>4</v>
      </c>
      <c r="M10" s="256">
        <v>5</v>
      </c>
      <c r="N10" s="256">
        <v>6</v>
      </c>
      <c r="O10" s="269"/>
      <c r="P10" s="271"/>
      <c r="Q10" s="271"/>
      <c r="R10" s="280"/>
    </row>
    <row r="11" spans="1:18" x14ac:dyDescent="0.3">
      <c r="A11" s="270"/>
      <c r="B11" s="263"/>
      <c r="C11" s="257"/>
      <c r="D11" s="263"/>
      <c r="E11" s="263"/>
      <c r="F11" s="263"/>
      <c r="G11" s="263"/>
      <c r="H11" s="283"/>
      <c r="I11" s="257"/>
      <c r="J11" s="257"/>
      <c r="K11" s="114"/>
      <c r="L11" s="257"/>
      <c r="M11" s="257"/>
      <c r="N11" s="257"/>
      <c r="O11" s="270"/>
      <c r="P11" s="263"/>
      <c r="Q11" s="263"/>
      <c r="R11" s="281"/>
    </row>
    <row r="12" spans="1:18" ht="26.4" x14ac:dyDescent="0.3">
      <c r="A12" s="76">
        <v>1</v>
      </c>
      <c r="B12" s="45">
        <v>188</v>
      </c>
      <c r="C12" s="21" t="str">
        <f>IF(B12=0," ",VLOOKUP(B12,[1]Спортсмены!B$1:H$65536,2,FALSE))</f>
        <v>Худяков Алексей</v>
      </c>
      <c r="D12" s="22" t="str">
        <f>IF(B12=0," ",VLOOKUP($B12,[1]Спортсмены!$B$1:$H$65536,3,FALSE))</f>
        <v>31.03.1995</v>
      </c>
      <c r="E12" s="20" t="str">
        <f>IF(B12=0," ",IF(VLOOKUP($B12,[1]Спортсмены!$B$1:$H$65536,4,FALSE)=0," ",VLOOKUP($B12,[1]Спортсмены!$B$1:$H$65536,4,FALSE)))</f>
        <v>МСМК</v>
      </c>
      <c r="F12" s="21" t="str">
        <f>IF(B12=0," ",VLOOKUP($B12,[1]Спортсмены!$B$1:$H$65536,5,FALSE))</f>
        <v>Москва</v>
      </c>
      <c r="G12" s="21" t="str">
        <f>IF(B12=0," ",VLOOKUP($B12,[1]Спортсмены!$B$1:$H$65536,6,FALSE))</f>
        <v>Москва, РГУФКСМиТ (ГЦОЛИФК)</v>
      </c>
      <c r="H12" s="79">
        <v>60.48</v>
      </c>
      <c r="I12" s="79" t="s">
        <v>36</v>
      </c>
      <c r="J12" s="79" t="s">
        <v>36</v>
      </c>
      <c r="K12" s="115">
        <v>7</v>
      </c>
      <c r="L12" s="79">
        <v>60.37</v>
      </c>
      <c r="M12" s="79">
        <v>59.71</v>
      </c>
      <c r="N12" s="79" t="s">
        <v>36</v>
      </c>
      <c r="O12" s="96">
        <f t="shared" ref="O12:O18" si="0">MAX(H12:J12,L12:N12)</f>
        <v>60.48</v>
      </c>
      <c r="P12" s="45" t="s">
        <v>84</v>
      </c>
      <c r="Q12" s="20" t="s">
        <v>85</v>
      </c>
      <c r="R12" s="66" t="str">
        <f>IF(B12=0," ",VLOOKUP($B12,[1]Спортсмены!$B$1:$H$65536,7,FALSE))</f>
        <v>Запольский Д.В., Пестрецова С.Н.</v>
      </c>
    </row>
    <row r="13" spans="1:18" x14ac:dyDescent="0.3">
      <c r="A13" s="12">
        <v>2</v>
      </c>
      <c r="B13" s="45">
        <v>262</v>
      </c>
      <c r="C13" s="21" t="str">
        <f>IF(B13=0," ",VLOOKUP(B13,[1]Спортсмены!B$1:H$65536,2,FALSE))</f>
        <v>Хамидуллин Булат</v>
      </c>
      <c r="D13" s="22" t="str">
        <f>IF(B13=0," ",VLOOKUP($B13,[1]Спортсмены!$B$1:$H$65536,3,FALSE))</f>
        <v>28.04.1997</v>
      </c>
      <c r="E13" s="20" t="str">
        <f>IF(B13=0," ",IF(VLOOKUP($B13,[1]Спортсмены!$B$1:$H$65536,4,FALSE)=0," ",VLOOKUP($B13,[1]Спортсмены!$B$1:$H$65536,4,FALSE)))</f>
        <v>КМС</v>
      </c>
      <c r="F13" s="21" t="str">
        <f>IF(B13=0," ",VLOOKUP($B13,[1]Спортсмены!$B$1:$H$65536,5,FALSE))</f>
        <v>Республика Татарстан</v>
      </c>
      <c r="G13" s="21" t="str">
        <f>IF(B13=0," ",VLOOKUP($B13,[1]Спортсмены!$B$1:$H$65536,6,FALSE))</f>
        <v>Казань, ФГБОУ ВО ПГАФКСиТ</v>
      </c>
      <c r="H13" s="79">
        <v>45.45</v>
      </c>
      <c r="I13" s="79">
        <v>43.6</v>
      </c>
      <c r="J13" s="79">
        <v>45.35</v>
      </c>
      <c r="K13" s="115">
        <v>6</v>
      </c>
      <c r="L13" s="79">
        <v>43.75</v>
      </c>
      <c r="M13" s="79" t="s">
        <v>36</v>
      </c>
      <c r="N13" s="79">
        <v>47.2</v>
      </c>
      <c r="O13" s="96">
        <f t="shared" si="0"/>
        <v>47.2</v>
      </c>
      <c r="P13" s="45" t="str">
        <f>IF(O13=0," ",IF(O13&gt;=[1]Разряды!$D$21,[1]Разряды!$D$3,IF(O13&gt;=[1]Разряды!$E$21,[1]Разряды!$E$3,IF(O13&gt;=[1]Разряды!$F$21,[1]Разряды!$F$3,IF(O13&gt;=[1]Разряды!$G$21,[1]Разряды!$G$3,IF(O13&gt;=[1]Разряды!$H$21,[1]Разряды!$H$3,IF(O13&gt;=[1]Разряды!$I$21,[1]Разряды!$I$3,"б/р")))))))</f>
        <v>1р</v>
      </c>
      <c r="Q13" s="20">
        <v>15</v>
      </c>
      <c r="R13" s="21" t="str">
        <f>IF(B13=0," ",VLOOKUP($B13,[1]Спортсмены!$B$1:$H$65536,7,FALSE))</f>
        <v>Попов Н.Е.</v>
      </c>
    </row>
    <row r="14" spans="1:18" x14ac:dyDescent="0.3">
      <c r="A14" s="76">
        <v>3</v>
      </c>
      <c r="B14" s="45">
        <v>322</v>
      </c>
      <c r="C14" s="21" t="str">
        <f>IF(B14=0," ",VLOOKUP(B14,[1]Спортсмены!B$1:H$65536,2,FALSE))</f>
        <v>Щуровский Андрей</v>
      </c>
      <c r="D14" s="22" t="str">
        <f>IF(B14=0," ",VLOOKUP($B14,[1]Спортсмены!$B$1:$H$65536,3,FALSE))</f>
        <v>08.06.1995</v>
      </c>
      <c r="E14" s="20" t="str">
        <f>IF(B14=0," ",IF(VLOOKUP($B14,[1]Спортсмены!$B$1:$H$65536,4,FALSE)=0," ",VLOOKUP($B14,[1]Спортсмены!$B$1:$H$65536,4,FALSE)))</f>
        <v>МС</v>
      </c>
      <c r="F14" s="21" t="str">
        <f>IF(B14=0," ",VLOOKUP($B14,[1]Спортсмены!$B$1:$H$65536,5,FALSE))</f>
        <v>Челябинская область</v>
      </c>
      <c r="G14" s="21" t="str">
        <f>IF(B14=0," ",VLOOKUP($B14,[1]Спортсмены!$B$1:$H$65536,6,FALSE))</f>
        <v>Челябинск, УралГУФК</v>
      </c>
      <c r="H14" s="79">
        <v>40.76</v>
      </c>
      <c r="I14" s="79">
        <v>44.01</v>
      </c>
      <c r="J14" s="79" t="s">
        <v>36</v>
      </c>
      <c r="K14" s="115">
        <v>4</v>
      </c>
      <c r="L14" s="79">
        <v>46.11</v>
      </c>
      <c r="M14" s="79">
        <v>43.47</v>
      </c>
      <c r="N14" s="79" t="s">
        <v>36</v>
      </c>
      <c r="O14" s="96">
        <f t="shared" si="0"/>
        <v>46.11</v>
      </c>
      <c r="P14" s="45" t="str">
        <f>IF(O14=0," ",IF(O14&gt;=[1]Разряды!$D$21,[1]Разряды!$D$3,IF(O14&gt;=[1]Разряды!$E$21,[1]Разряды!$E$3,IF(O14&gt;=[1]Разряды!$F$21,[1]Разряды!$F$3,IF(O14&gt;=[1]Разряды!$G$21,[1]Разряды!$G$3,IF(O14&gt;=[1]Разряды!$H$21,[1]Разряды!$H$3,IF(O14&gt;=[1]Разряды!$I$21,[1]Разряды!$I$3,"б/р")))))))</f>
        <v>1р</v>
      </c>
      <c r="Q14" s="20">
        <v>13</v>
      </c>
      <c r="R14" s="21" t="str">
        <f>IF(B14=0," ",VLOOKUP($B14,[1]Спортсмены!$B$1:$H$65536,7,FALSE))</f>
        <v>Парамонова И.П.</v>
      </c>
    </row>
    <row r="15" spans="1:18" x14ac:dyDescent="0.3">
      <c r="A15" s="20">
        <v>4</v>
      </c>
      <c r="B15" s="45">
        <v>184</v>
      </c>
      <c r="C15" s="21" t="str">
        <f>IF(B15=0," ",VLOOKUP(B15,[1]Спортсмены!B$1:H$65536,2,FALSE))</f>
        <v>Лукашев Тимофей</v>
      </c>
      <c r="D15" s="22" t="str">
        <f>IF(B15=0," ",VLOOKUP($B15,[1]Спортсмены!$B$1:$H$65536,3,FALSE))</f>
        <v>12.08.1997</v>
      </c>
      <c r="E15" s="20" t="str">
        <f>IF(B15=0," ",IF(VLOOKUP($B15,[1]Спортсмены!$B$1:$H$65536,4,FALSE)=0," ",VLOOKUP($B15,[1]Спортсмены!$B$1:$H$65536,4,FALSE)))</f>
        <v>КМС</v>
      </c>
      <c r="F15" s="21" t="str">
        <f>IF(B15=0," ",VLOOKUP($B15,[1]Спортсмены!$B$1:$H$65536,5,FALSE))</f>
        <v>Москва</v>
      </c>
      <c r="G15" s="21" t="str">
        <f>IF(B15=0," ",VLOOKUP($B15,[1]Спортсмены!$B$1:$H$65536,6,FALSE))</f>
        <v>Москва, РГУФКСМиТ (ГЦОЛИФК)</v>
      </c>
      <c r="H15" s="79">
        <v>36</v>
      </c>
      <c r="I15" s="79">
        <v>42.22</v>
      </c>
      <c r="J15" s="79" t="s">
        <v>36</v>
      </c>
      <c r="K15" s="115">
        <v>3</v>
      </c>
      <c r="L15" s="79">
        <v>40.75</v>
      </c>
      <c r="M15" s="79">
        <v>45.25</v>
      </c>
      <c r="N15" s="79">
        <v>40.6</v>
      </c>
      <c r="O15" s="96">
        <f t="shared" si="0"/>
        <v>45.25</v>
      </c>
      <c r="P15" s="45" t="str">
        <f>IF(O15=0," ",IF(O15&gt;=[1]Разряды!$D$21,[1]Разряды!$D$3,IF(O15&gt;=[1]Разряды!$E$21,[1]Разряды!$E$3,IF(O15&gt;=[1]Разряды!$F$21,[1]Разряды!$F$3,IF(O15&gt;=[1]Разряды!$G$21,[1]Разряды!$G$3,IF(O15&gt;=[1]Разряды!$H$21,[1]Разряды!$H$3,IF(O15&gt;=[1]Разряды!$I$21,[1]Разряды!$I$3,"б/р")))))))</f>
        <v>1р</v>
      </c>
      <c r="Q15" s="20">
        <v>12</v>
      </c>
      <c r="R15" s="21" t="str">
        <f>IF(B15=0," ",VLOOKUP($B15,[1]Спортсмены!$B$1:$H$65536,7,FALSE))</f>
        <v>Левин С.И.</v>
      </c>
    </row>
    <row r="16" spans="1:18" x14ac:dyDescent="0.3">
      <c r="A16" s="20">
        <v>5</v>
      </c>
      <c r="B16" s="45">
        <v>343</v>
      </c>
      <c r="C16" s="21" t="str">
        <f>IF(B16=0," ",VLOOKUP(B16,[1]Спортсмены!B$1:H$65536,2,FALSE))</f>
        <v>Качанов Максим</v>
      </c>
      <c r="D16" s="22" t="str">
        <f>IF(B16=0," ",VLOOKUP($B16,[1]Спортсмены!$B$1:$H$65536,3,FALSE))</f>
        <v>18.06.1997</v>
      </c>
      <c r="E16" s="20" t="str">
        <f>IF(B16=0," ",IF(VLOOKUP($B16,[1]Спортсмены!$B$1:$H$65536,4,FALSE)=0," ",VLOOKUP($B16,[1]Спортсмены!$B$1:$H$65536,4,FALSE)))</f>
        <v>КМС</v>
      </c>
      <c r="F16" s="21" t="str">
        <f>IF(B16=0," ",VLOOKUP($B16,[1]Спортсмены!$B$1:$H$65536,5,FALSE))</f>
        <v>Пензенская область</v>
      </c>
      <c r="G16" s="21" t="str">
        <f>IF(B16=0," ",VLOOKUP($B16,[1]Спортсмены!$B$1:$H$65536,6,FALSE))</f>
        <v>Пенза, ПензГУ</v>
      </c>
      <c r="H16" s="79">
        <v>41.27</v>
      </c>
      <c r="I16" s="79">
        <v>42.2</v>
      </c>
      <c r="J16" s="79">
        <v>44.7</v>
      </c>
      <c r="K16" s="115">
        <v>5</v>
      </c>
      <c r="L16" s="79">
        <v>44.2</v>
      </c>
      <c r="M16" s="79">
        <v>44.38</v>
      </c>
      <c r="N16" s="79" t="s">
        <v>36</v>
      </c>
      <c r="O16" s="96">
        <f t="shared" si="0"/>
        <v>44.7</v>
      </c>
      <c r="P16" s="45" t="str">
        <f>IF(O16=0," ",IF(O16&gt;=[1]Разряды!$D$21,[1]Разряды!$D$3,IF(O16&gt;=[1]Разряды!$E$21,[1]Разряды!$E$3,IF(O16&gt;=[1]Разряды!$F$21,[1]Разряды!$F$3,IF(O16&gt;=[1]Разряды!$G$21,[1]Разряды!$G$3,IF(O16&gt;=[1]Разряды!$H$21,[1]Разряды!$H$3,IF(O16&gt;=[1]Разряды!$I$21,[1]Разряды!$I$3,"б/р")))))))</f>
        <v>1р</v>
      </c>
      <c r="Q16" s="20">
        <v>11</v>
      </c>
      <c r="R16" s="21" t="str">
        <f>IF(B16=0," ",VLOOKUP($B16,[1]Спортсмены!$B$1:$H$65536,7,FALSE))</f>
        <v>Васильев С.</v>
      </c>
    </row>
    <row r="17" spans="1:18" x14ac:dyDescent="0.3">
      <c r="A17" s="20">
        <v>6</v>
      </c>
      <c r="B17" s="45">
        <v>171</v>
      </c>
      <c r="C17" s="21" t="str">
        <f>IF(B17=0," ",VLOOKUP(B17,[1]Спортсмены!B$1:H$65536,2,FALSE))</f>
        <v>Трифонов Владислав</v>
      </c>
      <c r="D17" s="22" t="str">
        <f>IF(B17=0," ",VLOOKUP($B17,[1]Спортсмены!$B$1:$H$65536,3,FALSE))</f>
        <v>13.01.1994</v>
      </c>
      <c r="E17" s="20" t="str">
        <f>IF(B17=0," ",IF(VLOOKUP($B17,[1]Спортсмены!$B$1:$H$65536,4,FALSE)=0," ",VLOOKUP($B17,[1]Спортсмены!$B$1:$H$65536,4,FALSE)))</f>
        <v>МС</v>
      </c>
      <c r="F17" s="21" t="str">
        <f>IF(B17=0," ",VLOOKUP($B17,[1]Спортсмены!$B$1:$H$65536,5,FALSE))</f>
        <v>Приморский край</v>
      </c>
      <c r="G17" s="21" t="str">
        <f>IF(B17=0," ",VLOOKUP($B17,[1]Спортсмены!$B$1:$H$65536,6,FALSE))</f>
        <v xml:space="preserve">Владивосток, ДВФУ </v>
      </c>
      <c r="H17" s="79" t="s">
        <v>36</v>
      </c>
      <c r="I17" s="79">
        <v>34.81</v>
      </c>
      <c r="J17" s="79" t="s">
        <v>36</v>
      </c>
      <c r="K17" s="115">
        <v>2</v>
      </c>
      <c r="L17" s="79">
        <v>34.94</v>
      </c>
      <c r="M17" s="79" t="s">
        <v>36</v>
      </c>
      <c r="N17" s="79" t="s">
        <v>36</v>
      </c>
      <c r="O17" s="96">
        <f t="shared" si="0"/>
        <v>34.94</v>
      </c>
      <c r="P17" s="45" t="str">
        <f>IF(O17=0," ",IF(O17&gt;=[1]Разряды!$D$21,[1]Разряды!$D$3,IF(O17&gt;=[1]Разряды!$E$21,[1]Разряды!$E$3,IF(O17&gt;=[1]Разряды!$F$21,[1]Разряды!$F$3,IF(O17&gt;=[1]Разряды!$G$21,[1]Разряды!$G$3,IF(O17&gt;=[1]Разряды!$H$21,[1]Разряды!$H$3,IF(O17&gt;=[1]Разряды!$I$21,[1]Разряды!$I$3,"б/р")))))))</f>
        <v>3р</v>
      </c>
      <c r="Q17" s="20">
        <v>0</v>
      </c>
      <c r="R17" s="21" t="str">
        <f>IF(B17=0," ",VLOOKUP($B17,[1]Спортсмены!$B$1:$H$65536,7,FALSE))</f>
        <v>Бахтин К.Г.</v>
      </c>
    </row>
    <row r="18" spans="1:18" x14ac:dyDescent="0.3">
      <c r="A18" s="20">
        <v>7</v>
      </c>
      <c r="B18" s="45">
        <v>183</v>
      </c>
      <c r="C18" s="21" t="str">
        <f>IF(B18=0," ",VLOOKUP(B18,[1]Спортсмены!B$1:H$65536,2,FALSE))</f>
        <v>Григорьев Михаил</v>
      </c>
      <c r="D18" s="22" t="str">
        <f>IF(B18=0," ",VLOOKUP($B18,[1]Спортсмены!$B$1:$H$65536,3,FALSE))</f>
        <v>05.01.1998</v>
      </c>
      <c r="E18" s="20" t="str">
        <f>IF(B18=0," ",IF(VLOOKUP($B18,[1]Спортсмены!$B$1:$H$65536,4,FALSE)=0," ",VLOOKUP($B18,[1]Спортсмены!$B$1:$H$65536,4,FALSE)))</f>
        <v>1р</v>
      </c>
      <c r="F18" s="21" t="str">
        <f>IF(B18=0," ",VLOOKUP($B18,[1]Спортсмены!$B$1:$H$65536,5,FALSE))</f>
        <v>Москва</v>
      </c>
      <c r="G18" s="21" t="str">
        <f>IF(B18=0," ",VLOOKUP($B18,[1]Спортсмены!$B$1:$H$65536,6,FALSE))</f>
        <v>Москва, РГУФКСМиТ (ГЦОЛИФК)</v>
      </c>
      <c r="H18" s="79" t="s">
        <v>36</v>
      </c>
      <c r="I18" s="79">
        <v>30.2</v>
      </c>
      <c r="J18" s="79" t="s">
        <v>36</v>
      </c>
      <c r="K18" s="115">
        <v>1</v>
      </c>
      <c r="L18" s="79">
        <v>32.28</v>
      </c>
      <c r="M18" s="79" t="s">
        <v>36</v>
      </c>
      <c r="N18" s="79" t="s">
        <v>36</v>
      </c>
      <c r="O18" s="96">
        <f t="shared" si="0"/>
        <v>32.28</v>
      </c>
      <c r="P18" s="45" t="str">
        <f>IF(O18=0," ",IF(O18&gt;=[1]Разряды!$D$21,[1]Разряды!$D$3,IF(O18&gt;=[1]Разряды!$E$21,[1]Разряды!$E$3,IF(O18&gt;=[1]Разряды!$F$21,[1]Разряды!$F$3,IF(O18&gt;=[1]Разряды!$G$21,[1]Разряды!$G$3,IF(O18&gt;=[1]Разряды!$H$21,[1]Разряды!$H$3,IF(O18&gt;=[1]Разряды!$I$21,[1]Разряды!$I$3,"б/р")))))))</f>
        <v>3р</v>
      </c>
      <c r="Q18" s="20">
        <v>0</v>
      </c>
      <c r="R18" s="21" t="str">
        <f>IF(B18=0," ",VLOOKUP($B18,[1]Спортсмены!$B$1:$H$65536,7,FALSE))</f>
        <v>Левин С.И.</v>
      </c>
    </row>
    <row r="19" spans="1:18" ht="15" x14ac:dyDescent="0.25">
      <c r="A19" s="12"/>
      <c r="B19" s="45"/>
      <c r="C19" s="21"/>
      <c r="D19" s="78"/>
      <c r="E19" s="20"/>
      <c r="F19" s="21"/>
      <c r="G19" s="21"/>
      <c r="H19" s="79"/>
      <c r="I19" s="79"/>
      <c r="J19" s="79"/>
      <c r="K19" s="115"/>
      <c r="L19" s="79"/>
      <c r="M19" s="79"/>
      <c r="N19" s="79"/>
      <c r="O19" s="96"/>
      <c r="P19" s="45"/>
      <c r="Q19" s="20"/>
      <c r="R19" s="156"/>
    </row>
    <row r="20" spans="1:18" ht="15.75" thickBot="1" x14ac:dyDescent="0.3">
      <c r="A20" s="168"/>
      <c r="B20" s="70"/>
      <c r="C20" s="86" t="str">
        <f>IF(B20=0," ",VLOOKUP(B20,[1]Спортсмены!B$1:H$65536,2,FALSE))</f>
        <v xml:space="preserve"> </v>
      </c>
      <c r="D20" s="116" t="str">
        <f>IF(B20=0," ",VLOOKUP($B20,[1]Спортсмены!$B$1:$H$65536,3,FALSE))</f>
        <v xml:space="preserve"> </v>
      </c>
      <c r="E20" s="117" t="str">
        <f>IF(B20=0," ",IF(VLOOKUP($B20,[1]Спортсмены!$B$1:$H$65536,4,FALSE)=0," ",VLOOKUP($B20,[1]Спортсмены!$B$1:$H$65536,4,FALSE)))</f>
        <v xml:space="preserve"> </v>
      </c>
      <c r="F20" s="86" t="str">
        <f>IF(B20=0," ",VLOOKUP($B20,[1]Спортсмены!$B$1:$H$65536,5,FALSE))</f>
        <v xml:space="preserve"> </v>
      </c>
      <c r="G20" s="86" t="str">
        <f>IF(B20=0," ",VLOOKUP($B20,[1]Спортсмены!$B$1:$H$65536,6,FALSE))</f>
        <v xml:space="preserve"> </v>
      </c>
      <c r="H20" s="118"/>
      <c r="I20" s="118"/>
      <c r="J20" s="118"/>
      <c r="K20" s="126"/>
      <c r="L20" s="119"/>
      <c r="M20" s="119"/>
      <c r="N20" s="119"/>
      <c r="O20" s="127"/>
      <c r="P20" s="169" t="str">
        <f>IF(O20=0," ",IF(O20&gt;=[1]Разряды!$D$26,[1]Разряды!$D$3,IF(O20&gt;=[1]Разряды!$E$26,[1]Разряды!$E$3,IF(O20&gt;=[1]Разряды!$F$26,[1]Разряды!$F$3,IF(O20&gt;=[1]Разряды!$G$26,[1]Разряды!$G$3,IF(O20&gt;=[1]Разряды!$H$26,[1]Разряды!$H$3,IF(O20&gt;=[1]Разряды!$I$26,[1]Разряды!$I$3,"б/р")))))))</f>
        <v xml:space="preserve"> </v>
      </c>
      <c r="Q20" s="171"/>
      <c r="R20" s="86" t="str">
        <f>IF(B20=0," ",VLOOKUP($B20,[1]Спортсмены!$B$1:$H$65536,7,FALSE))</f>
        <v xml:space="preserve"> </v>
      </c>
    </row>
    <row r="21" spans="1:18" ht="15.75" thickTop="1" x14ac:dyDescent="0.25">
      <c r="A21" s="225"/>
      <c r="B21" s="43"/>
      <c r="C21" s="56"/>
      <c r="D21" s="182"/>
      <c r="E21" s="183"/>
      <c r="F21" s="56"/>
      <c r="G21" s="56"/>
      <c r="H21" s="226"/>
      <c r="I21" s="227"/>
      <c r="J21" s="227"/>
      <c r="K21" s="227"/>
      <c r="L21" s="227"/>
      <c r="M21" s="227"/>
      <c r="N21" s="227"/>
      <c r="O21" s="228"/>
      <c r="P21" s="120"/>
      <c r="Q21" s="195"/>
      <c r="R21" s="56"/>
    </row>
    <row r="22" spans="1:18" ht="15.75" x14ac:dyDescent="0.25">
      <c r="Q22" s="209"/>
      <c r="R22" s="189"/>
    </row>
    <row r="23" spans="1:18" ht="15.75" x14ac:dyDescent="0.25">
      <c r="B23" s="120"/>
      <c r="D23"/>
      <c r="E23" s="188"/>
      <c r="F23" s="188"/>
      <c r="G23" s="189"/>
      <c r="H23" s="188"/>
      <c r="I23" s="188"/>
      <c r="J23" s="200"/>
      <c r="K23" s="189"/>
      <c r="L23" s="201"/>
      <c r="M23" s="195"/>
      <c r="N23" s="195"/>
      <c r="O23" s="195"/>
      <c r="P23" s="210"/>
      <c r="R23" s="189"/>
    </row>
    <row r="24" spans="1:18" ht="15.75" x14ac:dyDescent="0.25">
      <c r="B24" s="120"/>
      <c r="D24"/>
      <c r="E24" s="188"/>
      <c r="F24" s="188"/>
      <c r="G24" s="189"/>
      <c r="H24" s="188"/>
      <c r="I24" s="188"/>
      <c r="J24" s="188"/>
      <c r="K24" s="189"/>
      <c r="L24" s="201"/>
      <c r="M24" s="195"/>
      <c r="N24" s="195"/>
      <c r="O24" s="195"/>
      <c r="P24" s="210"/>
      <c r="R24" s="189"/>
    </row>
    <row r="25" spans="1:18" ht="15" x14ac:dyDescent="0.25">
      <c r="A25"/>
      <c r="B25"/>
      <c r="C25" s="56"/>
      <c r="D25" s="183"/>
      <c r="E25" s="183"/>
      <c r="F25" s="202"/>
      <c r="G25" s="56"/>
      <c r="H25" s="183"/>
      <c r="I25" s="183"/>
      <c r="J25" s="183"/>
      <c r="K25" s="183"/>
      <c r="L25" s="183"/>
      <c r="M25" s="183"/>
    </row>
    <row r="26" spans="1:18" ht="15.6" x14ac:dyDescent="0.3">
      <c r="A26"/>
      <c r="B26" s="56" t="s">
        <v>93</v>
      </c>
      <c r="C26"/>
      <c r="D26" s="188"/>
      <c r="E26" s="188"/>
      <c r="F26"/>
      <c r="G26" s="56" t="s">
        <v>94</v>
      </c>
      <c r="H26" s="9"/>
      <c r="I26" s="9"/>
    </row>
    <row r="27" spans="1:18" ht="15.75" x14ac:dyDescent="0.25">
      <c r="A27"/>
      <c r="B27" s="56"/>
      <c r="C27"/>
      <c r="D27" s="188"/>
      <c r="E27" s="188"/>
      <c r="F27"/>
      <c r="G27" s="56"/>
      <c r="H27" s="9"/>
      <c r="I27" s="9"/>
    </row>
    <row r="28" spans="1:18" ht="15.75" x14ac:dyDescent="0.25">
      <c r="A28"/>
      <c r="B28"/>
      <c r="C28"/>
      <c r="D28" s="188"/>
      <c r="E28" s="188"/>
      <c r="F28"/>
      <c r="G28" s="189"/>
      <c r="H28" s="9"/>
      <c r="I28" s="9"/>
    </row>
    <row r="29" spans="1:18" ht="15.6" x14ac:dyDescent="0.3">
      <c r="A29"/>
      <c r="B29" s="56" t="s">
        <v>95</v>
      </c>
      <c r="C29"/>
      <c r="D29" s="188"/>
      <c r="E29" s="188"/>
      <c r="F29"/>
      <c r="G29" s="56" t="s">
        <v>96</v>
      </c>
      <c r="H29" s="9"/>
      <c r="I29" s="9"/>
    </row>
    <row r="30" spans="1:18" ht="15.75" x14ac:dyDescent="0.25">
      <c r="A30"/>
      <c r="B30"/>
      <c r="C30" s="188"/>
      <c r="D30" s="188"/>
      <c r="E30" s="189"/>
      <c r="F30" s="188"/>
      <c r="G30" s="188"/>
      <c r="H30" s="188"/>
      <c r="I30" s="189"/>
      <c r="J30" s="201"/>
      <c r="K30" s="195"/>
      <c r="L30" s="195"/>
    </row>
    <row r="31" spans="1:18" ht="15.75" x14ac:dyDescent="0.25">
      <c r="A31" s="209"/>
      <c r="B31" s="209"/>
      <c r="C31" s="209"/>
      <c r="D31" s="213"/>
      <c r="E31" s="188"/>
      <c r="F31" s="188"/>
      <c r="G31" s="213"/>
      <c r="H31" s="213"/>
      <c r="I31" s="195"/>
      <c r="J31" s="195"/>
      <c r="K31" s="195"/>
      <c r="L31" s="195"/>
      <c r="M31" s="195"/>
      <c r="N31" s="195"/>
      <c r="O31" s="195"/>
      <c r="P31" s="210"/>
      <c r="Q31" s="209"/>
      <c r="R31" s="189"/>
    </row>
    <row r="32" spans="1:18" ht="15.6" x14ac:dyDescent="0.3">
      <c r="A32" s="225"/>
      <c r="B32" s="43"/>
      <c r="C32" s="213"/>
      <c r="D32" s="188"/>
      <c r="E32" s="188"/>
      <c r="F32" s="213"/>
      <c r="G32" s="213"/>
      <c r="H32" s="195"/>
      <c r="I32" s="195"/>
      <c r="J32" s="195"/>
      <c r="K32" s="195"/>
      <c r="L32" s="195"/>
      <c r="M32" s="195"/>
      <c r="N32" s="195"/>
      <c r="O32" s="210"/>
      <c r="P32" s="120"/>
      <c r="Q32" s="195"/>
      <c r="R32" s="56"/>
    </row>
    <row r="33" spans="1:18" ht="15.6" x14ac:dyDescent="0.3">
      <c r="A33" s="225"/>
      <c r="B33" s="43"/>
      <c r="C33" s="213"/>
      <c r="D33" s="188"/>
      <c r="E33" s="188"/>
      <c r="F33" s="213"/>
      <c r="G33" s="213"/>
      <c r="H33" s="195"/>
      <c r="I33" s="195"/>
      <c r="J33" s="195"/>
      <c r="K33" s="195"/>
      <c r="L33" s="195"/>
      <c r="M33" s="195"/>
      <c r="N33" s="195"/>
      <c r="O33" s="210"/>
      <c r="P33" s="120"/>
      <c r="Q33" s="195"/>
      <c r="R33" s="56"/>
    </row>
    <row r="34" spans="1:18" ht="15.6" x14ac:dyDescent="0.3">
      <c r="A34" s="225"/>
      <c r="B34" s="43"/>
      <c r="C34" s="213"/>
      <c r="D34" s="188"/>
      <c r="E34" s="188"/>
      <c r="F34" s="213"/>
      <c r="G34" s="213"/>
      <c r="H34" s="195"/>
      <c r="I34" s="195"/>
      <c r="J34" s="195"/>
      <c r="K34" s="195"/>
      <c r="L34" s="195"/>
      <c r="M34" s="195"/>
      <c r="N34" s="195"/>
      <c r="O34" s="210"/>
      <c r="P34" s="120"/>
      <c r="Q34" s="195"/>
      <c r="R34" s="56"/>
    </row>
    <row r="35" spans="1:18" ht="15.6" x14ac:dyDescent="0.3">
      <c r="A35" s="225"/>
      <c r="B35" s="43"/>
      <c r="C35" s="213"/>
      <c r="D35" s="188"/>
      <c r="E35" s="188"/>
      <c r="F35" s="213"/>
      <c r="G35" s="213"/>
      <c r="H35" s="195"/>
      <c r="I35" s="195"/>
      <c r="J35" s="195"/>
      <c r="K35" s="195"/>
      <c r="L35" s="195"/>
      <c r="M35" s="195"/>
      <c r="N35" s="195"/>
      <c r="O35" s="210"/>
      <c r="P35" s="120"/>
      <c r="Q35" s="195"/>
      <c r="R35" s="56"/>
    </row>
    <row r="36" spans="1:18" ht="15.6" x14ac:dyDescent="0.3">
      <c r="A36" s="225"/>
      <c r="B36" s="43"/>
      <c r="C36" s="213"/>
      <c r="D36" s="188"/>
      <c r="E36" s="188"/>
      <c r="F36" s="213"/>
      <c r="G36" s="213"/>
      <c r="H36" s="195"/>
      <c r="I36" s="195"/>
      <c r="J36" s="195"/>
      <c r="K36" s="195"/>
      <c r="L36" s="195"/>
      <c r="M36" s="195"/>
      <c r="N36" s="195"/>
      <c r="O36" s="210"/>
      <c r="P36" s="120"/>
      <c r="Q36" s="195"/>
      <c r="R36" s="56"/>
    </row>
    <row r="37" spans="1:18" ht="15.6" x14ac:dyDescent="0.3">
      <c r="A37" s="225"/>
      <c r="B37" s="43"/>
      <c r="C37" s="213"/>
      <c r="D37" s="188"/>
      <c r="E37" s="188"/>
      <c r="F37" s="213"/>
      <c r="G37" s="213"/>
      <c r="H37" s="195"/>
      <c r="I37" s="195"/>
      <c r="J37" s="195"/>
      <c r="K37" s="195"/>
      <c r="L37" s="195"/>
      <c r="M37" s="195"/>
      <c r="N37" s="195"/>
      <c r="O37" s="210"/>
      <c r="P37" s="120"/>
      <c r="Q37" s="195"/>
      <c r="R37" s="56"/>
    </row>
    <row r="38" spans="1:18" ht="15.6" x14ac:dyDescent="0.3">
      <c r="A38" s="225"/>
      <c r="B38" s="43"/>
      <c r="C38" s="213"/>
      <c r="D38" s="188"/>
      <c r="E38" s="188"/>
      <c r="F38" s="213"/>
      <c r="G38" s="213"/>
      <c r="H38" s="195"/>
      <c r="I38" s="195"/>
      <c r="J38" s="195"/>
      <c r="K38" s="195"/>
      <c r="L38" s="195"/>
      <c r="M38" s="195"/>
      <c r="N38" s="195"/>
      <c r="O38" s="210"/>
      <c r="P38" s="120"/>
      <c r="Q38" s="195"/>
      <c r="R38" s="56"/>
    </row>
    <row r="39" spans="1:18" ht="15.6" x14ac:dyDescent="0.3">
      <c r="A39" s="225"/>
      <c r="B39" s="43"/>
      <c r="C39" s="213"/>
      <c r="D39" s="188"/>
      <c r="E39" s="188"/>
      <c r="F39" s="213"/>
      <c r="G39" s="213"/>
      <c r="H39" s="195"/>
      <c r="I39" s="195"/>
      <c r="J39" s="195"/>
      <c r="K39" s="195"/>
      <c r="L39" s="195"/>
      <c r="M39" s="195"/>
      <c r="N39" s="195"/>
      <c r="O39" s="210"/>
      <c r="P39" s="120"/>
      <c r="Q39" s="195"/>
      <c r="R39" s="56"/>
    </row>
    <row r="40" spans="1:18" ht="15.6" x14ac:dyDescent="0.3">
      <c r="A40" s="225"/>
      <c r="B40" s="43"/>
      <c r="C40" s="213"/>
      <c r="D40" s="188"/>
      <c r="E40" s="188"/>
      <c r="F40" s="213"/>
      <c r="G40" s="213"/>
      <c r="H40" s="195"/>
      <c r="I40" s="195"/>
      <c r="J40" s="195"/>
      <c r="K40" s="195"/>
      <c r="L40" s="195"/>
      <c r="M40" s="195"/>
      <c r="N40" s="195"/>
      <c r="O40" s="210"/>
      <c r="P40" s="120"/>
      <c r="Q40" s="195"/>
      <c r="R40" s="56"/>
    </row>
    <row r="41" spans="1:18" ht="15.6" x14ac:dyDescent="0.3">
      <c r="A41" s="225"/>
      <c r="B41" s="43"/>
      <c r="C41" s="213"/>
      <c r="D41" s="188"/>
      <c r="E41" s="188"/>
      <c r="F41" s="213"/>
      <c r="G41" s="213"/>
      <c r="H41" s="195"/>
      <c r="I41" s="195"/>
      <c r="J41" s="195"/>
      <c r="K41" s="195"/>
      <c r="L41" s="195"/>
      <c r="M41" s="195"/>
      <c r="N41" s="195"/>
      <c r="O41" s="210"/>
      <c r="P41" s="120"/>
      <c r="Q41" s="195"/>
      <c r="R41" s="56"/>
    </row>
    <row r="42" spans="1:18" ht="15.6" x14ac:dyDescent="0.3">
      <c r="A42" s="225"/>
      <c r="B42" s="43"/>
      <c r="C42" s="213"/>
      <c r="D42" s="188"/>
      <c r="E42" s="188"/>
      <c r="F42" s="213"/>
      <c r="G42" s="213"/>
      <c r="H42" s="195"/>
      <c r="I42" s="195"/>
      <c r="J42" s="195"/>
      <c r="K42" s="195"/>
      <c r="L42" s="195"/>
      <c r="M42" s="195"/>
      <c r="N42" s="195"/>
      <c r="O42" s="210"/>
      <c r="P42" s="120"/>
      <c r="Q42" s="195"/>
      <c r="R42" s="56"/>
    </row>
  </sheetData>
  <mergeCells count="23">
    <mergeCell ref="A9:A11"/>
    <mergeCell ref="B9:B11"/>
    <mergeCell ref="C9:C11"/>
    <mergeCell ref="D9:D11"/>
    <mergeCell ref="E9:E11"/>
    <mergeCell ref="A1:R1"/>
    <mergeCell ref="A2:R2"/>
    <mergeCell ref="Q4:R4"/>
    <mergeCell ref="F5:G5"/>
    <mergeCell ref="H6:R6"/>
    <mergeCell ref="F9:F11"/>
    <mergeCell ref="G9:G11"/>
    <mergeCell ref="H9:N9"/>
    <mergeCell ref="O9:O11"/>
    <mergeCell ref="P9:P11"/>
    <mergeCell ref="R9:R11"/>
    <mergeCell ref="H10:H11"/>
    <mergeCell ref="I10:I11"/>
    <mergeCell ref="J10:J11"/>
    <mergeCell ref="L10:L11"/>
    <mergeCell ref="M10:M11"/>
    <mergeCell ref="N10:N11"/>
    <mergeCell ref="Q9:Q11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8"/>
  <sheetViews>
    <sheetView workbookViewId="0">
      <selection activeCell="C6" sqref="C6"/>
    </sheetView>
  </sheetViews>
  <sheetFormatPr defaultRowHeight="14.4" x14ac:dyDescent="0.3"/>
  <cols>
    <col min="1" max="1" width="4" style="120" customWidth="1"/>
    <col min="2" max="2" width="5.5546875" style="121" bestFit="1" customWidth="1"/>
    <col min="3" max="3" width="22.33203125" style="121" customWidth="1"/>
    <col min="4" max="4" width="10.109375" style="121" bestFit="1" customWidth="1"/>
    <col min="5" max="5" width="6.44140625" style="121" customWidth="1"/>
    <col min="6" max="6" width="29.5546875" style="121" customWidth="1"/>
    <col min="7" max="7" width="18.44140625" style="122" customWidth="1"/>
    <col min="8" max="9" width="5.44140625" style="121" customWidth="1"/>
    <col min="10" max="10" width="5.44140625" customWidth="1"/>
    <col min="11" max="11" width="3" customWidth="1"/>
    <col min="12" max="12" width="5.44140625" customWidth="1"/>
    <col min="13" max="13" width="5.33203125" customWidth="1"/>
    <col min="14" max="14" width="5.6640625" customWidth="1"/>
    <col min="15" max="15" width="6.6640625" customWidth="1"/>
    <col min="16" max="16" width="6.33203125" customWidth="1"/>
    <col min="17" max="17" width="5.44140625" customWidth="1"/>
    <col min="18" max="18" width="22.44140625" customWidth="1"/>
  </cols>
  <sheetData>
    <row r="1" spans="1:18" ht="20.399999999999999" x14ac:dyDescent="0.35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258"/>
      <c r="M1" s="258"/>
      <c r="N1" s="258"/>
      <c r="O1" s="258"/>
      <c r="P1" s="258"/>
      <c r="Q1" s="258"/>
      <c r="R1" s="258"/>
    </row>
    <row r="2" spans="1:18" ht="20.399999999999999" x14ac:dyDescent="0.35">
      <c r="A2" s="259" t="s">
        <v>1</v>
      </c>
      <c r="B2" s="259"/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59"/>
      <c r="P2" s="259"/>
      <c r="Q2" s="259"/>
      <c r="R2" s="259"/>
    </row>
    <row r="3" spans="1:18" ht="20.399999999999999" x14ac:dyDescent="0.35">
      <c r="A3" s="172"/>
      <c r="B3" s="172"/>
      <c r="C3" s="172"/>
      <c r="D3" s="172"/>
      <c r="E3" s="172"/>
      <c r="F3" s="172"/>
      <c r="G3" s="172"/>
      <c r="H3"/>
      <c r="I3"/>
      <c r="N3" s="172"/>
      <c r="O3" s="172"/>
      <c r="P3" s="172"/>
      <c r="Q3" s="172"/>
      <c r="R3" s="1" t="s">
        <v>79</v>
      </c>
    </row>
    <row r="4" spans="1:18" ht="17.399999999999999" x14ac:dyDescent="0.3">
      <c r="A4" s="173"/>
      <c r="B4" s="2"/>
      <c r="C4" s="2"/>
      <c r="D4" s="3"/>
      <c r="E4"/>
      <c r="F4" s="174"/>
      <c r="G4" s="174"/>
      <c r="H4"/>
      <c r="I4"/>
      <c r="N4" s="174"/>
      <c r="O4" s="174"/>
      <c r="P4" s="174"/>
      <c r="Q4" s="260" t="s">
        <v>80</v>
      </c>
      <c r="R4" s="260"/>
    </row>
    <row r="5" spans="1:18" ht="15.6" x14ac:dyDescent="0.3">
      <c r="A5" s="173"/>
      <c r="B5" s="2"/>
      <c r="C5" s="2"/>
      <c r="D5" s="3"/>
      <c r="E5"/>
      <c r="F5" s="261"/>
      <c r="G5" s="261"/>
      <c r="H5"/>
      <c r="I5"/>
      <c r="N5" s="4"/>
      <c r="O5" s="4"/>
      <c r="R5" s="5" t="s">
        <v>81</v>
      </c>
    </row>
    <row r="6" spans="1:18" ht="20.399999999999999" x14ac:dyDescent="0.35">
      <c r="A6" s="175"/>
      <c r="B6"/>
      <c r="C6"/>
      <c r="D6" s="77" t="s">
        <v>120</v>
      </c>
      <c r="E6" s="54">
        <v>0.39583333333333331</v>
      </c>
      <c r="F6" s="59" t="s">
        <v>4</v>
      </c>
      <c r="G6" s="175"/>
      <c r="H6" s="259" t="s">
        <v>3</v>
      </c>
      <c r="I6" s="259"/>
      <c r="J6" s="259"/>
      <c r="K6" s="259"/>
      <c r="L6" s="259"/>
      <c r="M6" s="259"/>
      <c r="N6" s="259"/>
      <c r="O6" s="259"/>
      <c r="P6" s="259"/>
      <c r="Q6" s="259"/>
      <c r="R6" s="259"/>
    </row>
    <row r="7" spans="1:18" ht="18.75" x14ac:dyDescent="0.3">
      <c r="A7" s="173"/>
      <c r="B7" s="176"/>
      <c r="C7" s="2"/>
      <c r="D7" s="6"/>
      <c r="E7" s="7"/>
      <c r="F7" s="8"/>
      <c r="G7" s="173"/>
      <c r="H7" s="177"/>
      <c r="I7" s="177"/>
      <c r="J7" s="9"/>
    </row>
    <row r="8" spans="1:18" ht="15" customHeight="1" x14ac:dyDescent="0.3">
      <c r="A8" s="173"/>
      <c r="B8" s="178"/>
      <c r="C8" s="179" t="s">
        <v>5</v>
      </c>
      <c r="D8" s="180" t="s">
        <v>51</v>
      </c>
      <c r="E8" s="181"/>
      <c r="F8" s="173"/>
      <c r="G8" s="99" t="s">
        <v>52</v>
      </c>
      <c r="H8" s="10"/>
      <c r="I8" s="10"/>
      <c r="J8" s="9"/>
    </row>
    <row r="9" spans="1:18" ht="15" customHeight="1" x14ac:dyDescent="0.3">
      <c r="A9" s="264" t="s">
        <v>6</v>
      </c>
      <c r="B9" s="262" t="s">
        <v>7</v>
      </c>
      <c r="C9" s="256" t="s">
        <v>32</v>
      </c>
      <c r="D9" s="262" t="s">
        <v>9</v>
      </c>
      <c r="E9" s="264" t="s">
        <v>33</v>
      </c>
      <c r="F9" s="264" t="s">
        <v>11</v>
      </c>
      <c r="G9" s="264" t="s">
        <v>34</v>
      </c>
      <c r="H9" s="272" t="s">
        <v>35</v>
      </c>
      <c r="I9" s="273"/>
      <c r="J9" s="273"/>
      <c r="K9" s="273"/>
      <c r="L9" s="273"/>
      <c r="M9" s="273"/>
      <c r="N9" s="274"/>
      <c r="O9" s="264" t="s">
        <v>13</v>
      </c>
      <c r="P9" s="262" t="s">
        <v>14</v>
      </c>
      <c r="Q9" s="262" t="s">
        <v>15</v>
      </c>
      <c r="R9" s="279" t="s">
        <v>16</v>
      </c>
    </row>
    <row r="10" spans="1:18" ht="15" customHeight="1" x14ac:dyDescent="0.3">
      <c r="A10" s="269"/>
      <c r="B10" s="271"/>
      <c r="C10" s="275"/>
      <c r="D10" s="271"/>
      <c r="E10" s="271"/>
      <c r="F10" s="271"/>
      <c r="G10" s="271"/>
      <c r="H10" s="282">
        <v>1</v>
      </c>
      <c r="I10" s="256">
        <v>2</v>
      </c>
      <c r="J10" s="256">
        <v>3</v>
      </c>
      <c r="K10" s="113"/>
      <c r="L10" s="256">
        <v>4</v>
      </c>
      <c r="M10" s="256">
        <v>5</v>
      </c>
      <c r="N10" s="256">
        <v>6</v>
      </c>
      <c r="O10" s="269"/>
      <c r="P10" s="271"/>
      <c r="Q10" s="271"/>
      <c r="R10" s="280"/>
    </row>
    <row r="11" spans="1:18" x14ac:dyDescent="0.3">
      <c r="A11" s="270"/>
      <c r="B11" s="263"/>
      <c r="C11" s="257"/>
      <c r="D11" s="263"/>
      <c r="E11" s="263"/>
      <c r="F11" s="263"/>
      <c r="G11" s="263"/>
      <c r="H11" s="283"/>
      <c r="I11" s="257"/>
      <c r="J11" s="257"/>
      <c r="K11" s="114"/>
      <c r="L11" s="257"/>
      <c r="M11" s="257"/>
      <c r="N11" s="257"/>
      <c r="O11" s="270"/>
      <c r="P11" s="263"/>
      <c r="Q11" s="263"/>
      <c r="R11" s="281"/>
    </row>
    <row r="12" spans="1:18" x14ac:dyDescent="0.3">
      <c r="A12" s="12">
        <v>1</v>
      </c>
      <c r="B12" s="45">
        <v>188</v>
      </c>
      <c r="C12" s="21" t="str">
        <f>IF(B12=0," ",VLOOKUP(B12,[1]Спортсмены!B$1:H$65536,2,FALSE))</f>
        <v>Худяков Алексей</v>
      </c>
      <c r="D12" s="78" t="str">
        <f>IF(B12=0," ",VLOOKUP($B12,[1]Спортсмены!$B$1:$H$65536,3,FALSE))</f>
        <v>31.03.1995</v>
      </c>
      <c r="E12" s="20" t="str">
        <f>IF(B12=0," ",IF(VLOOKUP($B12,[1]Спортсмены!$B$1:$H$65536,4,FALSE)=0," ",VLOOKUP($B12,[1]Спортсмены!$B$1:$H$65536,4,FALSE)))</f>
        <v>МСМК</v>
      </c>
      <c r="F12" s="21" t="str">
        <f>IF(B12=0," ",VLOOKUP($B12,[1]Спортсмены!$B$1:$H$65536,5,FALSE))</f>
        <v>Москва</v>
      </c>
      <c r="G12" s="21" t="str">
        <f>IF(B12=0," ",VLOOKUP($B12,[1]Спортсмены!$B$1:$H$65536,6,FALSE))</f>
        <v>Москва, РГУФКСМиТ (ГЦОЛИФК)</v>
      </c>
      <c r="H12" s="79" t="s">
        <v>36</v>
      </c>
      <c r="I12" s="79">
        <v>14.75</v>
      </c>
      <c r="J12" s="79">
        <v>15.58</v>
      </c>
      <c r="K12" s="115"/>
      <c r="L12" s="79">
        <v>15.51</v>
      </c>
      <c r="M12" s="79" t="s">
        <v>36</v>
      </c>
      <c r="N12" s="205">
        <v>16.170000000000002</v>
      </c>
      <c r="O12" s="96">
        <f t="shared" ref="O12:O18" si="0">MAX(H12:J12,L12:N12)</f>
        <v>16.170000000000002</v>
      </c>
      <c r="P12" s="20" t="s">
        <v>19</v>
      </c>
      <c r="Q12" s="20" t="s">
        <v>101</v>
      </c>
      <c r="R12" s="156" t="str">
        <f>IF(B12=0," ",VLOOKUP($B12,[1]Спортсмены!$B$1:$H$65536,7,FALSE))</f>
        <v>Запольский Д.В., Пестрецова С.Н.</v>
      </c>
    </row>
    <row r="13" spans="1:18" x14ac:dyDescent="0.3">
      <c r="A13" s="76">
        <v>2</v>
      </c>
      <c r="B13" s="45">
        <v>171</v>
      </c>
      <c r="C13" s="21" t="str">
        <f>IF(B13=0," ",VLOOKUP(B13,[1]Спортсмены!B$1:H$65536,2,FALSE))</f>
        <v>Трифонов Владислав</v>
      </c>
      <c r="D13" s="78" t="str">
        <f>IF(B13=0," ",VLOOKUP($B13,[1]Спортсмены!$B$1:$H$65536,3,FALSE))</f>
        <v>13.01.1994</v>
      </c>
      <c r="E13" s="20" t="str">
        <f>IF(B13=0," ",IF(VLOOKUP($B13,[1]Спортсмены!$B$1:$H$65536,4,FALSE)=0," ",VLOOKUP($B13,[1]Спортсмены!$B$1:$H$65536,4,FALSE)))</f>
        <v>МС</v>
      </c>
      <c r="F13" s="21" t="str">
        <f>IF(B13=0," ",VLOOKUP($B13,[1]Спортсмены!$B$1:$H$65536,5,FALSE))</f>
        <v>Приморский край</v>
      </c>
      <c r="G13" s="21" t="str">
        <f>IF(B13=0," ",VLOOKUP($B13,[1]Спортсмены!$B$1:$H$65536,6,FALSE))</f>
        <v xml:space="preserve">Владивосток, ДВФУ </v>
      </c>
      <c r="H13" s="79" t="s">
        <v>36</v>
      </c>
      <c r="I13" s="79" t="s">
        <v>36</v>
      </c>
      <c r="J13" s="79">
        <v>14.9</v>
      </c>
      <c r="K13" s="115"/>
      <c r="L13" s="79">
        <v>15.53</v>
      </c>
      <c r="M13" s="79" t="s">
        <v>36</v>
      </c>
      <c r="N13" s="79">
        <v>15.07</v>
      </c>
      <c r="O13" s="229">
        <f t="shared" si="0"/>
        <v>15.53</v>
      </c>
      <c r="P13" s="20" t="s">
        <v>53</v>
      </c>
      <c r="Q13" s="20">
        <v>15</v>
      </c>
      <c r="R13" s="156" t="str">
        <f>IF(B13=0," ",VLOOKUP($B13,[1]Спортсмены!$B$1:$H$65536,7,FALSE))</f>
        <v>Бахтин К.Г.</v>
      </c>
    </row>
    <row r="14" spans="1:18" x14ac:dyDescent="0.3">
      <c r="A14" s="76">
        <v>3</v>
      </c>
      <c r="B14" s="45">
        <v>322</v>
      </c>
      <c r="C14" s="21" t="str">
        <f>IF(B14=0," ",VLOOKUP(B14,[1]Спортсмены!B$1:H$65536,2,FALSE))</f>
        <v>Щуровский Андрей</v>
      </c>
      <c r="D14" s="78" t="str">
        <f>IF(B14=0," ",VLOOKUP($B14,[1]Спортсмены!$B$1:$H$65536,3,FALSE))</f>
        <v>08.06.1995</v>
      </c>
      <c r="E14" s="20" t="str">
        <f>IF(B14=0," ",IF(VLOOKUP($B14,[1]Спортсмены!$B$1:$H$65536,4,FALSE)=0," ",VLOOKUP($B14,[1]Спортсмены!$B$1:$H$65536,4,FALSE)))</f>
        <v>МС</v>
      </c>
      <c r="F14" s="21" t="str">
        <f>IF(B14=0," ",VLOOKUP($B14,[1]Спортсмены!$B$1:$H$65536,5,FALSE))</f>
        <v>Челябинская область</v>
      </c>
      <c r="G14" s="21" t="str">
        <f>IF(B14=0," ",VLOOKUP($B14,[1]Спортсмены!$B$1:$H$65536,6,FALSE))</f>
        <v>Челябинск, УралГУФК</v>
      </c>
      <c r="H14" s="79">
        <v>14.34</v>
      </c>
      <c r="I14" s="79">
        <v>14.13</v>
      </c>
      <c r="J14" s="79">
        <v>14.54</v>
      </c>
      <c r="K14" s="115"/>
      <c r="L14" s="79">
        <v>14.26</v>
      </c>
      <c r="M14" s="79">
        <v>14.57</v>
      </c>
      <c r="N14" s="79">
        <v>14.59</v>
      </c>
      <c r="O14" s="96">
        <f t="shared" si="0"/>
        <v>14.59</v>
      </c>
      <c r="P14" s="20" t="s">
        <v>53</v>
      </c>
      <c r="Q14" s="20">
        <v>13</v>
      </c>
      <c r="R14" s="156" t="str">
        <f>IF(B14=0," ",VLOOKUP($B14,[1]Спортсмены!$B$1:$H$65536,7,FALSE))</f>
        <v>Парамонова И.П.</v>
      </c>
    </row>
    <row r="15" spans="1:18" x14ac:dyDescent="0.3">
      <c r="A15" s="67">
        <v>4</v>
      </c>
      <c r="B15" s="45">
        <v>343</v>
      </c>
      <c r="C15" s="21" t="str">
        <f>IF(B15=0," ",VLOOKUP(B15,[1]Спортсмены!B$1:H$65536,2,FALSE))</f>
        <v>Качанов Максим</v>
      </c>
      <c r="D15" s="78" t="str">
        <f>IF(B15=0," ",VLOOKUP($B15,[1]Спортсмены!$B$1:$H$65536,3,FALSE))</f>
        <v>18.06.1997</v>
      </c>
      <c r="E15" s="20" t="str">
        <f>IF(B15=0," ",IF(VLOOKUP($B15,[1]Спортсмены!$B$1:$H$65536,4,FALSE)=0," ",VLOOKUP($B15,[1]Спортсмены!$B$1:$H$65536,4,FALSE)))</f>
        <v>КМС</v>
      </c>
      <c r="F15" s="21" t="str">
        <f>IF(B15=0," ",VLOOKUP($B15,[1]Спортсмены!$B$1:$H$65536,5,FALSE))</f>
        <v>Пензенская область</v>
      </c>
      <c r="G15" s="21" t="str">
        <f>IF(B15=0," ",VLOOKUP($B15,[1]Спортсмены!$B$1:$H$65536,6,FALSE))</f>
        <v>Пенза, ПензГУ</v>
      </c>
      <c r="H15" s="79">
        <v>13.35</v>
      </c>
      <c r="I15" s="79">
        <v>13.74</v>
      </c>
      <c r="J15" s="79">
        <v>13.9</v>
      </c>
      <c r="K15" s="115"/>
      <c r="L15" s="79" t="s">
        <v>36</v>
      </c>
      <c r="M15" s="79">
        <v>11.82</v>
      </c>
      <c r="N15" s="79">
        <v>13.4</v>
      </c>
      <c r="O15" s="96">
        <f t="shared" si="0"/>
        <v>13.9</v>
      </c>
      <c r="P15" s="20" t="s">
        <v>54</v>
      </c>
      <c r="Q15" s="20">
        <v>12</v>
      </c>
      <c r="R15" s="156" t="str">
        <f>IF(B15=0," ",VLOOKUP($B15,[1]Спортсмены!$B$1:$H$65536,7,FALSE))</f>
        <v>Васильев С.</v>
      </c>
    </row>
    <row r="16" spans="1:18" x14ac:dyDescent="0.3">
      <c r="A16" s="67">
        <v>5</v>
      </c>
      <c r="B16" s="45">
        <v>184</v>
      </c>
      <c r="C16" s="21" t="str">
        <f>IF(B16=0," ",VLOOKUP(B16,[1]Спортсмены!B$1:H$65536,2,FALSE))</f>
        <v>Лукашев Тимофей</v>
      </c>
      <c r="D16" s="78" t="str">
        <f>IF(B16=0," ",VLOOKUP($B16,[1]Спортсмены!$B$1:$H$65536,3,FALSE))</f>
        <v>12.08.1997</v>
      </c>
      <c r="E16" s="20" t="str">
        <f>IF(B16=0," ",IF(VLOOKUP($B16,[1]Спортсмены!$B$1:$H$65536,4,FALSE)=0," ",VLOOKUP($B16,[1]Спортсмены!$B$1:$H$65536,4,FALSE)))</f>
        <v>КМС</v>
      </c>
      <c r="F16" s="21" t="str">
        <f>IF(B16=0," ",VLOOKUP($B16,[1]Спортсмены!$B$1:$H$65536,5,FALSE))</f>
        <v>Москва</v>
      </c>
      <c r="G16" s="21" t="str">
        <f>IF(B16=0," ",VLOOKUP($B16,[1]Спортсмены!$B$1:$H$65536,6,FALSE))</f>
        <v>Москва, РГУФКСМиТ (ГЦОЛИФК)</v>
      </c>
      <c r="H16" s="79">
        <v>11.85</v>
      </c>
      <c r="I16" s="79">
        <v>13.11</v>
      </c>
      <c r="J16" s="79">
        <v>13.74</v>
      </c>
      <c r="K16" s="115"/>
      <c r="L16" s="79">
        <v>13.53</v>
      </c>
      <c r="M16" s="79">
        <v>13.15</v>
      </c>
      <c r="N16" s="79">
        <v>12.93</v>
      </c>
      <c r="O16" s="96">
        <f t="shared" si="0"/>
        <v>13.74</v>
      </c>
      <c r="P16" s="45" t="str">
        <f>IF(O16=0," ",IF(O16&gt;=[1]Разряды!$D$26,[1]Разряды!$D$3,IF(O16&gt;=[1]Разряды!$E$26,[1]Разряды!$E$3,IF(O16&gt;=[1]Разряды!$F$26,[1]Разряды!$F$3,IF(O16&gt;=[1]Разряды!$G$26,[1]Разряды!$G$3,IF(O16&gt;=[1]Разряды!$H$26,[1]Разряды!$H$3,IF(O16&gt;=[1]Разряды!$I$26,[1]Разряды!$I$3,"б/р")))))))</f>
        <v>2р</v>
      </c>
      <c r="Q16" s="20" t="s">
        <v>21</v>
      </c>
      <c r="R16" s="46" t="str">
        <f>IF(B16=0," ",VLOOKUP($B16,[1]Спортсмены!$B$1:$H$65536,7,FALSE))</f>
        <v>Левин С.И.</v>
      </c>
    </row>
    <row r="17" spans="1:18" x14ac:dyDescent="0.3">
      <c r="A17" s="67">
        <v>6</v>
      </c>
      <c r="B17" s="45">
        <v>164</v>
      </c>
      <c r="C17" s="21" t="str">
        <f>IF(B17=0," ",VLOOKUP(B17,[1]Спортсмены!B$1:H$65536,2,FALSE))</f>
        <v>Симанов Егор</v>
      </c>
      <c r="D17" s="78" t="str">
        <f>IF(B17=0," ",VLOOKUP($B17,[1]Спортсмены!$B$1:$H$65536,3,FALSE))</f>
        <v>01.02.1999</v>
      </c>
      <c r="E17" s="20" t="str">
        <f>IF(B17=0," ",IF(VLOOKUP($B17,[1]Спортсмены!$B$1:$H$65536,4,FALSE)=0," ",VLOOKUP($B17,[1]Спортсмены!$B$1:$H$65536,4,FALSE)))</f>
        <v>1р</v>
      </c>
      <c r="F17" s="21" t="str">
        <f>IF(B17=0," ",VLOOKUP($B17,[1]Спортсмены!$B$1:$H$65536,5,FALSE))</f>
        <v>Самарская область</v>
      </c>
      <c r="G17" s="21" t="str">
        <f>IF(B17=0," ",VLOOKUP($B17,[1]Спортсмены!$B$1:$H$65536,6,FALSE))</f>
        <v>Самара, СНИУ им. Ак. С.П. Королева</v>
      </c>
      <c r="H17" s="79">
        <v>12.48</v>
      </c>
      <c r="I17" s="79" t="s">
        <v>36</v>
      </c>
      <c r="J17" s="79">
        <v>12.65</v>
      </c>
      <c r="K17" s="115"/>
      <c r="L17" s="79" t="s">
        <v>36</v>
      </c>
      <c r="M17" s="79" t="s">
        <v>36</v>
      </c>
      <c r="N17" s="79" t="s">
        <v>36</v>
      </c>
      <c r="O17" s="96">
        <f t="shared" si="0"/>
        <v>12.65</v>
      </c>
      <c r="P17" s="20" t="s">
        <v>54</v>
      </c>
      <c r="Q17" s="20">
        <v>11</v>
      </c>
      <c r="R17" s="156" t="str">
        <f>IF(B17=0," ",VLOOKUP($B17,[1]Спортсмены!$B$1:$H$65536,7,FALSE))</f>
        <v>Денисова В.А., Федотов С.В.</v>
      </c>
    </row>
    <row r="18" spans="1:18" x14ac:dyDescent="0.3">
      <c r="A18" s="67">
        <v>7</v>
      </c>
      <c r="B18" s="45">
        <v>262</v>
      </c>
      <c r="C18" s="21" t="str">
        <f>IF(B18=0," ",VLOOKUP(B18,[1]Спортсмены!B$1:H$65536,2,FALSE))</f>
        <v>Хамидуллин Булат</v>
      </c>
      <c r="D18" s="78" t="str">
        <f>IF(B18=0," ",VLOOKUP($B18,[1]Спортсмены!$B$1:$H$65536,3,FALSE))</f>
        <v>28.04.1997</v>
      </c>
      <c r="E18" s="20" t="str">
        <f>IF(B18=0," ",IF(VLOOKUP($B18,[1]Спортсмены!$B$1:$H$65536,4,FALSE)=0," ",VLOOKUP($B18,[1]Спортсмены!$B$1:$H$65536,4,FALSE)))</f>
        <v>КМС</v>
      </c>
      <c r="F18" s="21" t="str">
        <f>IF(B18=0," ",VLOOKUP($B18,[1]Спортсмены!$B$1:$H$65536,5,FALSE))</f>
        <v>Республика Татарстан</v>
      </c>
      <c r="G18" s="21" t="str">
        <f>IF(B18=0," ",VLOOKUP($B18,[1]Спортсмены!$B$1:$H$65536,6,FALSE))</f>
        <v>Казань, ФГБОУ ВО ПГАФКСиТ</v>
      </c>
      <c r="H18" s="79" t="s">
        <v>36</v>
      </c>
      <c r="I18" s="79">
        <v>12.22</v>
      </c>
      <c r="J18" s="79">
        <v>11.86</v>
      </c>
      <c r="K18" s="115"/>
      <c r="L18" s="79" t="s">
        <v>36</v>
      </c>
      <c r="M18" s="79" t="s">
        <v>36</v>
      </c>
      <c r="N18" s="79">
        <v>12.38</v>
      </c>
      <c r="O18" s="96">
        <f t="shared" si="0"/>
        <v>12.38</v>
      </c>
      <c r="P18" s="20" t="s">
        <v>56</v>
      </c>
      <c r="Q18" s="20">
        <v>0</v>
      </c>
      <c r="R18" s="156" t="str">
        <f>IF(B18=0," ",VLOOKUP($B18,[1]Спортсмены!$B$1:$H$65536,7,FALSE))</f>
        <v>Попов Н.Е.</v>
      </c>
    </row>
    <row r="19" spans="1:18" ht="15" x14ac:dyDescent="0.25">
      <c r="A19" s="76"/>
      <c r="B19" s="45">
        <v>183</v>
      </c>
      <c r="C19" s="21" t="str">
        <f>IF(B19=0," ",VLOOKUP(B19,[1]Спортсмены!B$1:H$65536,2,FALSE))</f>
        <v>Григорьев Михаил</v>
      </c>
      <c r="D19" s="78" t="str">
        <f>IF(B19=0," ",VLOOKUP($B19,[1]Спортсмены!$B$1:$H$65536,3,FALSE))</f>
        <v>05.01.1998</v>
      </c>
      <c r="E19" s="20" t="str">
        <f>IF(B19=0," ",IF(VLOOKUP($B19,[1]Спортсмены!$B$1:$H$65536,4,FALSE)=0," ",VLOOKUP($B19,[1]Спортсмены!$B$1:$H$65536,4,FALSE)))</f>
        <v>1р</v>
      </c>
      <c r="F19" s="21" t="str">
        <f>IF(B19=0," ",VLOOKUP($B19,[1]Спортсмены!$B$1:$H$65536,5,FALSE))</f>
        <v>Москва</v>
      </c>
      <c r="G19" s="21" t="str">
        <f>IF(B19=0," ",VLOOKUP($B19,[1]Спортсмены!$B$1:$H$65536,6,FALSE))</f>
        <v>Москва, РГУФКСМиТ (ГЦОЛИФК)</v>
      </c>
      <c r="H19" s="79"/>
      <c r="I19" s="79"/>
      <c r="J19" s="79"/>
      <c r="K19" s="115"/>
      <c r="L19" s="79"/>
      <c r="M19" s="79"/>
      <c r="N19" s="79"/>
      <c r="O19" s="205" t="s">
        <v>91</v>
      </c>
      <c r="P19" s="45"/>
      <c r="Q19" s="20">
        <v>0</v>
      </c>
      <c r="R19" s="46" t="str">
        <f>IF(B19=0," ",VLOOKUP($B19,[1]Спортсмены!$B$1:$H$65536,7,FALSE))</f>
        <v>Левин С.И.</v>
      </c>
    </row>
    <row r="20" spans="1:18" ht="15.75" thickBot="1" x14ac:dyDescent="0.3">
      <c r="A20" s="168"/>
      <c r="B20" s="70"/>
      <c r="C20" s="86" t="str">
        <f>IF(B20=0," ",VLOOKUP(B20,[1]Спортсмены!B$1:H$65536,2,FALSE))</f>
        <v xml:space="preserve"> </v>
      </c>
      <c r="D20" s="116" t="str">
        <f>IF(B20=0," ",VLOOKUP($B20,[1]Спортсмены!$B$1:$H$65536,3,FALSE))</f>
        <v xml:space="preserve"> </v>
      </c>
      <c r="E20" s="117" t="str">
        <f>IF(B20=0," ",IF(VLOOKUP($B20,[1]Спортсмены!$B$1:$H$65536,4,FALSE)=0," ",VLOOKUP($B20,[1]Спортсмены!$B$1:$H$65536,4,FALSE)))</f>
        <v xml:space="preserve"> </v>
      </c>
      <c r="F20" s="86" t="str">
        <f>IF(B20=0," ",VLOOKUP($B20,[1]Спортсмены!$B$1:$H$65536,5,FALSE))</f>
        <v xml:space="preserve"> </v>
      </c>
      <c r="G20" s="86" t="str">
        <f>IF(B20=0," ",VLOOKUP($B20,[1]Спортсмены!$B$1:$H$65536,6,FALSE))</f>
        <v xml:space="preserve"> </v>
      </c>
      <c r="H20" s="118"/>
      <c r="I20" s="118"/>
      <c r="J20" s="118"/>
      <c r="K20" s="126"/>
      <c r="L20" s="119"/>
      <c r="M20" s="119"/>
      <c r="N20" s="119"/>
      <c r="O20" s="127"/>
      <c r="P20" s="169" t="str">
        <f>IF(O20=0," ",IF(O20&gt;=[1]Разряды!$D$26,[1]Разряды!$D$3,IF(O20&gt;=[1]Разряды!$E$26,[1]Разряды!$E$3,IF(O20&gt;=[1]Разряды!$F$26,[1]Разряды!$F$3,IF(O20&gt;=[1]Разряды!$G$26,[1]Разряды!$G$3,IF(O20&gt;=[1]Разряды!$H$26,[1]Разряды!$H$3,IF(O20&gt;=[1]Разряды!$I$26,[1]Разряды!$I$3,"б/р")))))))</f>
        <v xml:space="preserve"> </v>
      </c>
      <c r="Q20" s="171"/>
      <c r="R20" s="86" t="str">
        <f>IF(B20=0," ",VLOOKUP($B20,[1]Спортсмены!$B$1:$H$65536,7,FALSE))</f>
        <v xml:space="preserve"> </v>
      </c>
    </row>
    <row r="21" spans="1:18" ht="15.75" thickTop="1" x14ac:dyDescent="0.25">
      <c r="A21" s="225"/>
      <c r="B21" s="43"/>
      <c r="C21" s="56"/>
      <c r="D21" s="182"/>
      <c r="E21" s="183"/>
      <c r="F21" s="56"/>
      <c r="G21" s="56"/>
      <c r="H21" s="226"/>
      <c r="I21" s="227"/>
      <c r="J21" s="227"/>
      <c r="K21" s="227"/>
      <c r="L21" s="227"/>
      <c r="M21" s="227"/>
      <c r="N21" s="227"/>
      <c r="O21" s="228"/>
      <c r="P21" s="120"/>
      <c r="Q21" s="195"/>
      <c r="R21" s="56"/>
    </row>
    <row r="22" spans="1:18" ht="15.75" x14ac:dyDescent="0.25">
      <c r="Q22" s="209"/>
      <c r="R22" s="189"/>
    </row>
    <row r="23" spans="1:18" ht="15.75" x14ac:dyDescent="0.25">
      <c r="B23" s="120"/>
      <c r="D23"/>
      <c r="E23" s="188"/>
      <c r="F23" s="188"/>
      <c r="G23" s="189"/>
      <c r="H23" s="188"/>
      <c r="I23" s="188"/>
      <c r="J23" s="200"/>
      <c r="K23" s="189"/>
      <c r="L23" s="201"/>
      <c r="M23" s="195"/>
      <c r="N23" s="195"/>
      <c r="O23" s="195"/>
      <c r="P23" s="210"/>
      <c r="R23" s="189"/>
    </row>
    <row r="24" spans="1:18" ht="15.75" x14ac:dyDescent="0.25">
      <c r="B24" s="120"/>
      <c r="D24"/>
      <c r="E24" s="188"/>
      <c r="F24" s="188"/>
      <c r="G24" s="189"/>
      <c r="H24" s="188"/>
      <c r="I24" s="188"/>
      <c r="J24" s="188"/>
      <c r="K24" s="189"/>
      <c r="L24" s="201"/>
      <c r="M24" s="195"/>
      <c r="N24" s="195"/>
      <c r="O24" s="195"/>
      <c r="P24" s="210"/>
      <c r="R24" s="189"/>
    </row>
    <row r="25" spans="1:18" ht="15.6" x14ac:dyDescent="0.3">
      <c r="A25"/>
      <c r="B25" s="56" t="s">
        <v>93</v>
      </c>
      <c r="C25"/>
      <c r="D25" s="188"/>
      <c r="E25" s="188"/>
      <c r="F25"/>
      <c r="G25" s="56" t="s">
        <v>94</v>
      </c>
      <c r="H25" s="9"/>
      <c r="I25" s="9"/>
    </row>
    <row r="26" spans="1:18" ht="15.75" x14ac:dyDescent="0.25">
      <c r="A26"/>
      <c r="B26" s="56"/>
      <c r="C26"/>
      <c r="D26" s="188"/>
      <c r="E26" s="188"/>
      <c r="F26"/>
      <c r="G26" s="56"/>
      <c r="H26" s="9"/>
      <c r="I26" s="9"/>
    </row>
    <row r="27" spans="1:18" ht="15.75" x14ac:dyDescent="0.25">
      <c r="A27"/>
      <c r="B27"/>
      <c r="C27"/>
      <c r="D27" s="188"/>
      <c r="E27" s="188"/>
      <c r="F27"/>
      <c r="G27" s="189"/>
      <c r="H27" s="9"/>
      <c r="I27" s="9"/>
    </row>
    <row r="28" spans="1:18" ht="15.6" x14ac:dyDescent="0.3">
      <c r="A28"/>
      <c r="B28" s="56" t="s">
        <v>95</v>
      </c>
      <c r="C28"/>
      <c r="D28" s="188"/>
      <c r="E28" s="188"/>
      <c r="F28"/>
      <c r="G28" s="56" t="s">
        <v>96</v>
      </c>
      <c r="H28" s="9"/>
      <c r="I28" s="9"/>
    </row>
    <row r="29" spans="1:18" ht="15.75" x14ac:dyDescent="0.25">
      <c r="A29" s="209"/>
      <c r="B29" s="209"/>
      <c r="C29"/>
      <c r="D29"/>
      <c r="E29" s="188"/>
      <c r="F29" s="188"/>
      <c r="G29" s="189"/>
      <c r="H29" s="188"/>
      <c r="I29" s="188"/>
      <c r="J29" s="188"/>
      <c r="K29" s="189"/>
      <c r="L29" s="201"/>
      <c r="M29" s="195"/>
      <c r="N29" s="195"/>
      <c r="O29" s="210"/>
      <c r="P29" s="209"/>
      <c r="Q29" s="209"/>
      <c r="R29" s="189"/>
    </row>
    <row r="30" spans="1:18" ht="15.75" x14ac:dyDescent="0.25">
      <c r="C30" s="43"/>
      <c r="D30"/>
      <c r="E30" s="43"/>
      <c r="F30" s="43"/>
      <c r="G30"/>
      <c r="H30"/>
      <c r="I30" s="58"/>
      <c r="K30" s="195"/>
      <c r="L30" s="195"/>
      <c r="M30" s="195"/>
      <c r="N30" s="195"/>
      <c r="O30" s="210"/>
      <c r="Q30" s="209"/>
      <c r="R30" s="189"/>
    </row>
    <row r="31" spans="1:18" ht="15.75" x14ac:dyDescent="0.25">
      <c r="A31" s="209"/>
      <c r="B31" s="209"/>
      <c r="C31" s="209"/>
      <c r="D31" s="213"/>
      <c r="E31" s="188"/>
      <c r="F31" s="188"/>
      <c r="G31" s="213"/>
      <c r="H31" s="213"/>
      <c r="I31" s="195"/>
      <c r="J31" s="195"/>
      <c r="K31" s="195"/>
      <c r="L31" s="195"/>
      <c r="M31" s="195"/>
      <c r="N31" s="195"/>
      <c r="O31" s="195"/>
      <c r="P31" s="210"/>
      <c r="Q31" s="209"/>
      <c r="R31" s="189"/>
    </row>
    <row r="32" spans="1:18" ht="15.75" x14ac:dyDescent="0.25">
      <c r="A32" s="225"/>
      <c r="B32" s="43"/>
      <c r="C32" s="213"/>
      <c r="D32" s="188"/>
      <c r="E32" s="188"/>
      <c r="F32" s="213"/>
      <c r="G32" s="213"/>
      <c r="H32" s="195"/>
      <c r="I32" s="195"/>
      <c r="J32" s="195"/>
      <c r="K32" s="195"/>
      <c r="L32" s="195"/>
      <c r="M32" s="195"/>
      <c r="N32" s="195"/>
      <c r="O32" s="210"/>
      <c r="P32" s="120"/>
      <c r="Q32" s="195"/>
      <c r="R32" s="56"/>
    </row>
    <row r="33" spans="1:18" ht="15.6" x14ac:dyDescent="0.3">
      <c r="A33" s="147"/>
      <c r="B33" s="52"/>
      <c r="C33" s="57"/>
      <c r="D33" s="39"/>
      <c r="E33" s="39"/>
      <c r="F33" s="57"/>
      <c r="G33" s="57"/>
      <c r="H33" s="51"/>
      <c r="I33" s="51"/>
      <c r="J33" s="51"/>
      <c r="K33" s="51"/>
      <c r="L33" s="51"/>
      <c r="M33" s="51"/>
      <c r="N33" s="51"/>
      <c r="O33" s="93"/>
      <c r="P33" s="148"/>
      <c r="Q33" s="149"/>
      <c r="R33" s="35"/>
    </row>
    <row r="34" spans="1:18" ht="15.6" x14ac:dyDescent="0.3">
      <c r="A34" s="147"/>
      <c r="B34" s="52"/>
      <c r="C34" s="57"/>
      <c r="D34" s="39"/>
      <c r="E34" s="39"/>
      <c r="F34" s="57"/>
      <c r="G34" s="57"/>
      <c r="H34" s="51"/>
      <c r="I34" s="51"/>
      <c r="J34" s="51"/>
      <c r="K34" s="51"/>
      <c r="L34" s="51"/>
      <c r="M34" s="51"/>
      <c r="N34" s="51"/>
      <c r="O34" s="93"/>
      <c r="P34" s="148"/>
      <c r="Q34" s="149"/>
      <c r="R34" s="35"/>
    </row>
    <row r="35" spans="1:18" ht="15.6" x14ac:dyDescent="0.3">
      <c r="A35" s="147"/>
      <c r="B35" s="52"/>
      <c r="C35" s="57"/>
      <c r="D35" s="39"/>
      <c r="E35" s="39"/>
      <c r="F35" s="57"/>
      <c r="G35" s="57"/>
      <c r="H35" s="51"/>
      <c r="I35" s="51"/>
      <c r="J35" s="51"/>
      <c r="K35" s="51"/>
      <c r="L35" s="51"/>
      <c r="M35" s="51"/>
      <c r="N35" s="51"/>
      <c r="O35" s="93"/>
      <c r="P35" s="148"/>
      <c r="Q35" s="149"/>
      <c r="R35" s="35"/>
    </row>
    <row r="36" spans="1:18" ht="15.6" x14ac:dyDescent="0.3">
      <c r="A36" s="147"/>
      <c r="B36" s="52"/>
      <c r="C36" s="57"/>
      <c r="D36" s="39"/>
      <c r="E36" s="39"/>
      <c r="F36" s="57"/>
      <c r="G36" s="57"/>
      <c r="H36" s="51"/>
      <c r="I36" s="51"/>
      <c r="J36" s="51"/>
      <c r="K36" s="51"/>
      <c r="L36" s="51"/>
      <c r="M36" s="51"/>
      <c r="N36" s="51"/>
      <c r="O36" s="93"/>
      <c r="P36" s="148"/>
      <c r="Q36" s="149"/>
      <c r="R36" s="35"/>
    </row>
    <row r="37" spans="1:18" ht="15.6" x14ac:dyDescent="0.3">
      <c r="A37" s="147"/>
      <c r="B37" s="52"/>
      <c r="C37" s="57"/>
      <c r="D37" s="39"/>
      <c r="E37" s="39"/>
      <c r="F37" s="57"/>
      <c r="G37" s="57"/>
      <c r="H37" s="51"/>
      <c r="I37" s="51"/>
      <c r="J37" s="51"/>
      <c r="K37" s="51"/>
      <c r="L37" s="51"/>
      <c r="M37" s="51"/>
      <c r="N37" s="51"/>
      <c r="O37" s="93"/>
      <c r="P37" s="148"/>
      <c r="Q37" s="149"/>
      <c r="R37" s="35"/>
    </row>
    <row r="38" spans="1:18" ht="15.6" x14ac:dyDescent="0.3">
      <c r="A38" s="147"/>
      <c r="B38" s="52"/>
      <c r="C38" s="57"/>
      <c r="D38" s="39"/>
      <c r="E38" s="39"/>
      <c r="F38" s="57"/>
      <c r="G38" s="57"/>
      <c r="H38" s="51"/>
      <c r="I38" s="51"/>
      <c r="J38" s="51"/>
      <c r="K38" s="51"/>
      <c r="L38" s="51"/>
      <c r="M38" s="51"/>
      <c r="N38" s="51"/>
      <c r="O38" s="93"/>
      <c r="P38" s="148"/>
      <c r="Q38" s="149"/>
      <c r="R38" s="35"/>
    </row>
  </sheetData>
  <mergeCells count="23">
    <mergeCell ref="A1:R1"/>
    <mergeCell ref="A2:R2"/>
    <mergeCell ref="F5:G5"/>
    <mergeCell ref="H6:R6"/>
    <mergeCell ref="A9:A11"/>
    <mergeCell ref="B9:B11"/>
    <mergeCell ref="C9:C11"/>
    <mergeCell ref="D9:D11"/>
    <mergeCell ref="E9:E11"/>
    <mergeCell ref="F9:F11"/>
    <mergeCell ref="G9:G11"/>
    <mergeCell ref="H9:N9"/>
    <mergeCell ref="O9:O11"/>
    <mergeCell ref="P9:P11"/>
    <mergeCell ref="Q9:Q11"/>
    <mergeCell ref="R9:R11"/>
    <mergeCell ref="Q4:R4"/>
    <mergeCell ref="N10:N11"/>
    <mergeCell ref="H10:H11"/>
    <mergeCell ref="I10:I11"/>
    <mergeCell ref="J10:J11"/>
    <mergeCell ref="L10:L11"/>
    <mergeCell ref="M10:M11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4"/>
  <sheetViews>
    <sheetView workbookViewId="0">
      <selection activeCell="A45" sqref="A45:XFD108"/>
    </sheetView>
  </sheetViews>
  <sheetFormatPr defaultRowHeight="14.4" x14ac:dyDescent="0.3"/>
  <cols>
    <col min="1" max="1" width="4" style="120" customWidth="1"/>
    <col min="2" max="2" width="5.5546875" style="121" bestFit="1" customWidth="1"/>
    <col min="3" max="3" width="22.33203125" style="121" customWidth="1"/>
    <col min="4" max="4" width="10.109375" style="121" bestFit="1" customWidth="1"/>
    <col min="5" max="5" width="6.44140625" style="121" customWidth="1"/>
    <col min="6" max="6" width="19.88671875" style="121" customWidth="1"/>
    <col min="7" max="7" width="30.88671875" style="122" customWidth="1"/>
    <col min="8" max="9" width="5.44140625" style="121" customWidth="1"/>
    <col min="10" max="10" width="5.44140625" customWidth="1"/>
    <col min="11" max="11" width="3" customWidth="1"/>
    <col min="12" max="12" width="5.44140625" customWidth="1"/>
    <col min="13" max="13" width="5.33203125" customWidth="1"/>
    <col min="14" max="14" width="5.6640625" customWidth="1"/>
    <col min="15" max="15" width="6.6640625" customWidth="1"/>
    <col min="16" max="16" width="6.33203125" customWidth="1"/>
    <col min="17" max="17" width="5.44140625" customWidth="1"/>
    <col min="18" max="18" width="20.6640625" customWidth="1"/>
  </cols>
  <sheetData>
    <row r="1" spans="1:18" ht="20.399999999999999" x14ac:dyDescent="0.35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258"/>
      <c r="M1" s="258"/>
      <c r="N1" s="258"/>
      <c r="O1" s="258"/>
      <c r="P1" s="258"/>
      <c r="Q1" s="258"/>
      <c r="R1" s="258"/>
    </row>
    <row r="2" spans="1:18" ht="20.399999999999999" x14ac:dyDescent="0.35">
      <c r="A2" s="259" t="s">
        <v>1</v>
      </c>
      <c r="B2" s="259"/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59"/>
      <c r="P2" s="259"/>
      <c r="Q2" s="259"/>
      <c r="R2" s="259"/>
    </row>
    <row r="3" spans="1:18" ht="20.399999999999999" x14ac:dyDescent="0.35">
      <c r="A3" s="172"/>
      <c r="B3" s="172"/>
      <c r="C3" s="172"/>
      <c r="D3" s="172"/>
      <c r="E3" s="172"/>
      <c r="F3" s="172"/>
      <c r="G3" s="172"/>
      <c r="H3"/>
      <c r="I3"/>
      <c r="N3" s="172"/>
      <c r="O3" s="172"/>
      <c r="P3" s="172"/>
      <c r="Q3" s="172"/>
      <c r="R3" s="1" t="s">
        <v>79</v>
      </c>
    </row>
    <row r="4" spans="1:18" ht="17.399999999999999" x14ac:dyDescent="0.3">
      <c r="A4" s="173"/>
      <c r="B4" s="2"/>
      <c r="C4" s="2"/>
      <c r="D4" s="3"/>
      <c r="E4"/>
      <c r="F4" s="174"/>
      <c r="G4" s="174"/>
      <c r="H4"/>
      <c r="I4"/>
      <c r="N4" s="174"/>
      <c r="O4" s="174"/>
      <c r="P4" s="174"/>
      <c r="Q4" s="260" t="s">
        <v>121</v>
      </c>
      <c r="R4" s="260"/>
    </row>
    <row r="5" spans="1:18" ht="15.6" x14ac:dyDescent="0.3">
      <c r="A5" s="173"/>
      <c r="B5" s="2"/>
      <c r="C5" s="2"/>
      <c r="D5" s="3"/>
      <c r="E5"/>
      <c r="F5" s="261"/>
      <c r="G5" s="261"/>
      <c r="H5"/>
      <c r="I5"/>
      <c r="N5" s="4"/>
      <c r="O5" s="4"/>
      <c r="R5" s="5" t="s">
        <v>122</v>
      </c>
    </row>
    <row r="6" spans="1:18" ht="20.399999999999999" x14ac:dyDescent="0.35">
      <c r="A6" s="175"/>
      <c r="B6"/>
      <c r="C6"/>
      <c r="D6" s="77" t="s">
        <v>117</v>
      </c>
      <c r="E6" s="54">
        <v>0.54861111111111105</v>
      </c>
      <c r="F6" s="59" t="s">
        <v>4</v>
      </c>
      <c r="G6" s="175"/>
      <c r="H6" s="259" t="s">
        <v>3</v>
      </c>
      <c r="I6" s="259"/>
      <c r="J6" s="259"/>
      <c r="K6" s="259"/>
      <c r="L6" s="259"/>
      <c r="M6" s="259"/>
      <c r="N6" s="259"/>
      <c r="O6" s="259"/>
      <c r="P6" s="259"/>
      <c r="Q6" s="259"/>
      <c r="R6" s="259"/>
    </row>
    <row r="7" spans="1:18" ht="18.75" x14ac:dyDescent="0.3">
      <c r="A7" s="173"/>
      <c r="B7" s="176"/>
      <c r="C7" s="2"/>
      <c r="D7" s="6"/>
      <c r="E7" s="7"/>
      <c r="F7" s="8"/>
      <c r="G7" s="173"/>
      <c r="H7" s="177"/>
      <c r="I7" s="177"/>
      <c r="J7" s="9"/>
    </row>
    <row r="8" spans="1:18" ht="15.6" x14ac:dyDescent="0.3">
      <c r="A8" s="173"/>
      <c r="B8" s="178"/>
      <c r="C8" s="179" t="s">
        <v>5</v>
      </c>
      <c r="D8" s="180" t="s">
        <v>123</v>
      </c>
      <c r="E8" s="181"/>
      <c r="F8" s="173"/>
      <c r="G8" s="99" t="s">
        <v>124</v>
      </c>
      <c r="H8" s="10"/>
      <c r="I8" s="10"/>
      <c r="J8" s="9"/>
    </row>
    <row r="9" spans="1:18" x14ac:dyDescent="0.3">
      <c r="A9" s="264" t="s">
        <v>6</v>
      </c>
      <c r="B9" s="262" t="s">
        <v>7</v>
      </c>
      <c r="C9" s="256" t="s">
        <v>32</v>
      </c>
      <c r="D9" s="262" t="s">
        <v>9</v>
      </c>
      <c r="E9" s="264" t="s">
        <v>33</v>
      </c>
      <c r="F9" s="264" t="s">
        <v>11</v>
      </c>
      <c r="G9" s="264" t="s">
        <v>34</v>
      </c>
      <c r="H9" s="272" t="s">
        <v>35</v>
      </c>
      <c r="I9" s="273"/>
      <c r="J9" s="273"/>
      <c r="K9" s="273"/>
      <c r="L9" s="273"/>
      <c r="M9" s="273"/>
      <c r="N9" s="274"/>
      <c r="O9" s="264" t="s">
        <v>13</v>
      </c>
      <c r="P9" s="262" t="s">
        <v>14</v>
      </c>
      <c r="Q9" s="262" t="s">
        <v>15</v>
      </c>
      <c r="R9" s="279" t="s">
        <v>16</v>
      </c>
    </row>
    <row r="10" spans="1:18" x14ac:dyDescent="0.3">
      <c r="A10" s="269"/>
      <c r="B10" s="271"/>
      <c r="C10" s="275"/>
      <c r="D10" s="271"/>
      <c r="E10" s="271"/>
      <c r="F10" s="271"/>
      <c r="G10" s="271"/>
      <c r="H10" s="282">
        <v>1</v>
      </c>
      <c r="I10" s="256">
        <v>2</v>
      </c>
      <c r="J10" s="256">
        <v>3</v>
      </c>
      <c r="K10" s="113"/>
      <c r="L10" s="256">
        <v>4</v>
      </c>
      <c r="M10" s="256">
        <v>5</v>
      </c>
      <c r="N10" s="256">
        <v>6</v>
      </c>
      <c r="O10" s="269"/>
      <c r="P10" s="271"/>
      <c r="Q10" s="271"/>
      <c r="R10" s="280"/>
    </row>
    <row r="11" spans="1:18" x14ac:dyDescent="0.3">
      <c r="A11" s="270"/>
      <c r="B11" s="263"/>
      <c r="C11" s="257"/>
      <c r="D11" s="263"/>
      <c r="E11" s="263"/>
      <c r="F11" s="263"/>
      <c r="G11" s="263"/>
      <c r="H11" s="283"/>
      <c r="I11" s="257"/>
      <c r="J11" s="257"/>
      <c r="K11" s="114"/>
      <c r="L11" s="257"/>
      <c r="M11" s="257"/>
      <c r="N11" s="257"/>
      <c r="O11" s="270"/>
      <c r="P11" s="263"/>
      <c r="Q11" s="263"/>
      <c r="R11" s="281"/>
    </row>
    <row r="12" spans="1:18" x14ac:dyDescent="0.3">
      <c r="A12" s="76">
        <v>1</v>
      </c>
      <c r="B12" s="45">
        <v>133</v>
      </c>
      <c r="C12" s="21" t="str">
        <f>IF(B12=0," ",VLOOKUP(B12,[1]Спортсмены!B$1:H$65536,2,FALSE))</f>
        <v>Бубнов Вадим</v>
      </c>
      <c r="D12" s="78" t="str">
        <f>IF(B12=0," ",VLOOKUP($B12,[1]Спортсмены!$B$1:$H$65536,3,FALSE))</f>
        <v>08.09.1997</v>
      </c>
      <c r="E12" s="20" t="str">
        <f>IF(B12=0," ",IF(VLOOKUP($B12,[1]Спортсмены!$B$1:$H$65536,4,FALSE)=0," ",VLOOKUP($B12,[1]Спортсмены!$B$1:$H$65536,4,FALSE)))</f>
        <v>КМС</v>
      </c>
      <c r="F12" s="21" t="str">
        <f>IF(B12=0," ",VLOOKUP($B12,[1]Спортсмены!$B$1:$H$65536,5,FALSE))</f>
        <v>Сахалинская область</v>
      </c>
      <c r="G12" s="21" t="str">
        <f>IF(B12=0," ",VLOOKUP($B12,[1]Спортсмены!$B$1:$H$65536,6,FALSE))</f>
        <v>СахГУ</v>
      </c>
      <c r="H12" s="79">
        <v>57.71</v>
      </c>
      <c r="I12" s="79">
        <v>55.45</v>
      </c>
      <c r="J12" s="79" t="s">
        <v>36</v>
      </c>
      <c r="K12" s="115">
        <v>2</v>
      </c>
      <c r="L12" s="79" t="s">
        <v>36</v>
      </c>
      <c r="M12" s="79">
        <v>55.8</v>
      </c>
      <c r="N12" s="79" t="s">
        <v>36</v>
      </c>
      <c r="O12" s="96">
        <f>MAX(H12:J12,L12:N12)</f>
        <v>57.71</v>
      </c>
      <c r="P12" s="20" t="s">
        <v>54</v>
      </c>
      <c r="Q12" s="20">
        <v>18</v>
      </c>
      <c r="R12" s="46" t="str">
        <f>IF(B12=0," ",VLOOKUP($B12,[1]Спортсмены!$B$1:$H$65536,7,FALSE))</f>
        <v>Шапкина Н.В.</v>
      </c>
    </row>
    <row r="13" spans="1:18" x14ac:dyDescent="0.3">
      <c r="A13" s="12">
        <v>2</v>
      </c>
      <c r="B13" s="45">
        <v>164</v>
      </c>
      <c r="C13" s="21" t="str">
        <f>IF(B13=0," ",VLOOKUP(B13,[1]Спортсмены!B$1:H$65536,2,FALSE))</f>
        <v>Симанов Егор</v>
      </c>
      <c r="D13" s="78" t="str">
        <f>IF(B13=0," ",VLOOKUP($B13,[1]Спортсмены!$B$1:$H$65536,3,FALSE))</f>
        <v>01.02.1999</v>
      </c>
      <c r="E13" s="20" t="str">
        <f>IF(B13=0," ",IF(VLOOKUP($B13,[1]Спортсмены!$B$1:$H$65536,4,FALSE)=0," ",VLOOKUP($B13,[1]Спортсмены!$B$1:$H$65536,4,FALSE)))</f>
        <v>1р</v>
      </c>
      <c r="F13" s="21" t="str">
        <f>IF(B13=0," ",VLOOKUP($B13,[1]Спортсмены!$B$1:$H$65536,5,FALSE))</f>
        <v>Самарская область</v>
      </c>
      <c r="G13" s="46" t="str">
        <f>IF(B13=0," ",VLOOKUP($B13,[1]Спортсмены!$B$1:$H$65536,6,FALSE))</f>
        <v>Самара, СНИУ им. Ак. С.П. Королева</v>
      </c>
      <c r="H13" s="79">
        <v>54.91</v>
      </c>
      <c r="I13" s="79" t="s">
        <v>36</v>
      </c>
      <c r="J13" s="79">
        <v>51.93</v>
      </c>
      <c r="K13" s="115">
        <v>1</v>
      </c>
      <c r="L13" s="79" t="s">
        <v>36</v>
      </c>
      <c r="M13" s="79">
        <v>49.4</v>
      </c>
      <c r="N13" s="79">
        <v>49.51</v>
      </c>
      <c r="O13" s="96">
        <f>MAX(H13:J13,L13:N13)</f>
        <v>54.91</v>
      </c>
      <c r="P13" s="20" t="s">
        <v>54</v>
      </c>
      <c r="Q13" s="20">
        <v>15</v>
      </c>
      <c r="R13" s="156" t="str">
        <f>IF(B13=0," ",VLOOKUP($B13,[1]Спортсмены!$B$1:$H$65536,7,FALSE))</f>
        <v>Денисова В.А., Федотов С.В.</v>
      </c>
    </row>
    <row r="14" spans="1:18" ht="15.75" thickBot="1" x14ac:dyDescent="0.3">
      <c r="A14" s="168"/>
      <c r="B14" s="70"/>
      <c r="C14" s="86" t="str">
        <f>IF(B14=0," ",VLOOKUP(B14,[1]Спортсмены!B$1:H$65536,2,FALSE))</f>
        <v xml:space="preserve"> </v>
      </c>
      <c r="D14" s="116" t="str">
        <f>IF(B14=0," ",VLOOKUP($B14,[1]Спортсмены!$B$1:$H$65536,3,FALSE))</f>
        <v xml:space="preserve"> </v>
      </c>
      <c r="E14" s="117" t="str">
        <f>IF(B14=0," ",IF(VLOOKUP($B14,[1]Спортсмены!$B$1:$H$65536,4,FALSE)=0," ",VLOOKUP($B14,[1]Спортсмены!$B$1:$H$65536,4,FALSE)))</f>
        <v xml:space="preserve"> </v>
      </c>
      <c r="F14" s="86" t="str">
        <f>IF(B14=0," ",VLOOKUP($B14,[1]Спортсмены!$B$1:$H$65536,5,FALSE))</f>
        <v xml:space="preserve"> </v>
      </c>
      <c r="G14" s="86" t="str">
        <f>IF(B14=0," ",VLOOKUP($B14,[1]Спортсмены!$B$1:$H$65536,6,FALSE))</f>
        <v xml:space="preserve"> </v>
      </c>
      <c r="H14" s="118"/>
      <c r="I14" s="118"/>
      <c r="J14" s="118"/>
      <c r="K14" s="126"/>
      <c r="L14" s="119"/>
      <c r="M14" s="119"/>
      <c r="N14" s="119"/>
      <c r="O14" s="127"/>
      <c r="P14" s="169" t="str">
        <f>IF(O14=0," ",IF(O14&gt;=[1]Разряды!$D$26,[1]Разряды!$D$3,IF(O14&gt;=[1]Разряды!$E$26,[1]Разряды!$E$3,IF(O14&gt;=[1]Разряды!$F$26,[1]Разряды!$F$3,IF(O14&gt;=[1]Разряды!$G$26,[1]Разряды!$G$3,IF(O14&gt;=[1]Разряды!$H$26,[1]Разряды!$H$3,IF(O14&gt;=[1]Разряды!$I$26,[1]Разряды!$I$3,"б/р")))))))</f>
        <v xml:space="preserve"> </v>
      </c>
      <c r="Q14" s="171"/>
      <c r="R14" s="86" t="str">
        <f>IF(B14=0," ",VLOOKUP($B14,[1]Спортсмены!$B$1:$H$65536,7,FALSE))</f>
        <v xml:space="preserve"> </v>
      </c>
    </row>
    <row r="15" spans="1:18" ht="15.75" thickTop="1" x14ac:dyDescent="0.25">
      <c r="A15" s="225"/>
      <c r="B15" s="43"/>
      <c r="C15" s="56"/>
      <c r="D15" s="182"/>
      <c r="E15" s="183"/>
      <c r="F15" s="56"/>
      <c r="G15" s="56"/>
      <c r="H15" s="226"/>
      <c r="I15" s="227"/>
      <c r="J15" s="227"/>
      <c r="K15" s="227"/>
      <c r="L15" s="227"/>
      <c r="M15" s="227"/>
      <c r="N15" s="227"/>
      <c r="O15" s="228"/>
      <c r="P15" s="120"/>
      <c r="Q15" s="195"/>
      <c r="R15" s="56"/>
    </row>
    <row r="16" spans="1:18" ht="15.75" x14ac:dyDescent="0.25">
      <c r="Q16" s="209"/>
      <c r="R16" s="189"/>
    </row>
    <row r="17" spans="1:18" ht="15.75" x14ac:dyDescent="0.25">
      <c r="B17" s="120"/>
      <c r="D17"/>
      <c r="E17" s="188"/>
      <c r="F17" s="188"/>
      <c r="G17" s="189"/>
      <c r="H17" s="188"/>
      <c r="I17" s="188"/>
      <c r="J17" s="200"/>
      <c r="K17" s="189"/>
      <c r="L17" s="201"/>
      <c r="M17" s="195"/>
      <c r="N17" s="195"/>
      <c r="O17" s="195"/>
      <c r="P17" s="210"/>
      <c r="R17" s="189"/>
    </row>
    <row r="18" spans="1:18" ht="15.75" x14ac:dyDescent="0.25">
      <c r="B18" s="120"/>
      <c r="D18"/>
      <c r="E18" s="188"/>
      <c r="F18" s="188"/>
      <c r="G18" s="189"/>
      <c r="H18" s="188"/>
      <c r="I18" s="188"/>
      <c r="J18" s="188"/>
      <c r="K18" s="189"/>
      <c r="L18" s="201"/>
      <c r="M18" s="195"/>
      <c r="N18" s="195"/>
      <c r="O18" s="195"/>
      <c r="P18" s="210"/>
      <c r="R18" s="189"/>
    </row>
    <row r="19" spans="1:18" ht="15.6" x14ac:dyDescent="0.3">
      <c r="A19"/>
      <c r="B19" s="56" t="s">
        <v>93</v>
      </c>
      <c r="C19"/>
      <c r="D19" s="188"/>
      <c r="E19" s="188"/>
      <c r="F19"/>
      <c r="G19" s="56" t="s">
        <v>94</v>
      </c>
      <c r="H19" s="9"/>
      <c r="I19" s="9"/>
    </row>
    <row r="20" spans="1:18" ht="15.75" x14ac:dyDescent="0.25">
      <c r="A20"/>
      <c r="B20" s="56"/>
      <c r="C20"/>
      <c r="D20" s="188"/>
      <c r="E20" s="188"/>
      <c r="F20"/>
      <c r="G20" s="56"/>
      <c r="H20" s="9"/>
      <c r="I20" s="9"/>
    </row>
    <row r="21" spans="1:18" ht="15.75" x14ac:dyDescent="0.25">
      <c r="A21"/>
      <c r="B21"/>
      <c r="C21"/>
      <c r="D21" s="188"/>
      <c r="E21" s="188"/>
      <c r="F21"/>
      <c r="G21" s="189"/>
      <c r="H21" s="9"/>
      <c r="I21" s="9"/>
    </row>
    <row r="22" spans="1:18" ht="15.6" x14ac:dyDescent="0.3">
      <c r="A22"/>
      <c r="B22" s="56" t="s">
        <v>95</v>
      </c>
      <c r="C22"/>
      <c r="D22" s="188"/>
      <c r="E22" s="188"/>
      <c r="F22"/>
      <c r="G22" s="56" t="s">
        <v>96</v>
      </c>
      <c r="H22" s="9"/>
      <c r="I22" s="9"/>
    </row>
    <row r="23" spans="1:18" ht="15.75" x14ac:dyDescent="0.25">
      <c r="A23" s="209"/>
      <c r="B23" s="209"/>
      <c r="C23"/>
      <c r="D23"/>
      <c r="E23" s="188"/>
      <c r="F23" s="188"/>
      <c r="G23" s="189"/>
      <c r="H23" s="188"/>
      <c r="I23" s="188"/>
      <c r="J23" s="188"/>
      <c r="K23" s="189"/>
      <c r="L23" s="201"/>
      <c r="M23" s="195"/>
      <c r="N23" s="195"/>
      <c r="O23" s="210"/>
      <c r="P23" s="210"/>
      <c r="Q23" s="209"/>
      <c r="R23" s="189"/>
    </row>
    <row r="24" spans="1:18" ht="15.75" x14ac:dyDescent="0.25">
      <c r="C24" s="43"/>
      <c r="D24"/>
      <c r="E24" s="43"/>
      <c r="F24" s="43"/>
      <c r="G24"/>
      <c r="H24"/>
      <c r="I24" s="58"/>
      <c r="K24" s="195"/>
      <c r="L24" s="195"/>
      <c r="M24" s="195"/>
      <c r="N24" s="195"/>
      <c r="O24" s="195"/>
      <c r="P24" s="210"/>
      <c r="Q24" s="209"/>
      <c r="R24" s="189"/>
    </row>
    <row r="25" spans="1:18" ht="15.75" x14ac:dyDescent="0.25">
      <c r="A25" s="209"/>
      <c r="B25" s="209"/>
      <c r="C25" s="209"/>
      <c r="D25" s="213"/>
      <c r="E25" s="188"/>
      <c r="F25" s="188"/>
      <c r="G25" s="213"/>
      <c r="H25" s="213"/>
      <c r="I25" s="195"/>
      <c r="J25" s="195"/>
      <c r="K25" s="195"/>
      <c r="L25" s="195"/>
      <c r="M25" s="195"/>
      <c r="N25" s="195"/>
      <c r="O25" s="195"/>
      <c r="P25" s="210"/>
      <c r="Q25" s="209"/>
      <c r="R25" s="189"/>
    </row>
    <row r="26" spans="1:18" ht="15.75" x14ac:dyDescent="0.25">
      <c r="A26" s="225"/>
      <c r="B26" s="43"/>
      <c r="C26" s="213"/>
      <c r="D26" s="188"/>
      <c r="E26" s="188"/>
      <c r="F26" s="213"/>
      <c r="G26" s="213"/>
      <c r="H26" s="195"/>
      <c r="I26" s="195"/>
      <c r="J26" s="195"/>
      <c r="K26" s="195"/>
      <c r="L26" s="195"/>
      <c r="M26" s="195"/>
      <c r="N26" s="195"/>
      <c r="O26" s="210"/>
      <c r="P26" s="120"/>
      <c r="Q26" s="195"/>
      <c r="R26" s="56"/>
    </row>
    <row r="27" spans="1:18" ht="15.75" x14ac:dyDescent="0.25">
      <c r="A27" s="225"/>
      <c r="B27" s="43"/>
      <c r="C27" s="213"/>
      <c r="D27" s="188"/>
      <c r="E27" s="188"/>
      <c r="F27" s="213"/>
      <c r="G27" s="213"/>
      <c r="H27" s="195"/>
      <c r="I27" s="195"/>
      <c r="J27" s="195"/>
      <c r="K27" s="195"/>
      <c r="L27" s="195"/>
      <c r="M27" s="195"/>
      <c r="N27" s="195"/>
      <c r="O27" s="210"/>
      <c r="P27" s="120"/>
      <c r="Q27" s="195"/>
      <c r="R27" s="56"/>
    </row>
    <row r="28" spans="1:18" ht="15.75" x14ac:dyDescent="0.25">
      <c r="A28" s="225"/>
      <c r="B28" s="43"/>
      <c r="C28" s="213"/>
      <c r="D28" s="188"/>
      <c r="E28" s="188"/>
      <c r="F28" s="213"/>
      <c r="G28" s="213"/>
      <c r="H28" s="195"/>
      <c r="I28" s="195"/>
      <c r="J28" s="195"/>
      <c r="K28" s="195"/>
      <c r="L28" s="195"/>
      <c r="M28" s="195"/>
      <c r="N28" s="195"/>
      <c r="O28" s="210"/>
      <c r="P28" s="120"/>
      <c r="Q28" s="195"/>
      <c r="R28" s="56"/>
    </row>
    <row r="29" spans="1:18" ht="15.75" x14ac:dyDescent="0.25">
      <c r="A29" s="225"/>
      <c r="B29" s="43"/>
      <c r="C29" s="213"/>
      <c r="D29" s="188"/>
      <c r="E29" s="188"/>
      <c r="F29" s="213"/>
      <c r="G29" s="213"/>
      <c r="H29" s="195"/>
      <c r="I29" s="195"/>
      <c r="J29" s="195"/>
      <c r="K29" s="195"/>
      <c r="L29" s="195"/>
      <c r="M29" s="195"/>
      <c r="N29" s="195"/>
      <c r="O29" s="210"/>
      <c r="P29" s="120"/>
      <c r="Q29" s="195"/>
      <c r="R29" s="56"/>
    </row>
    <row r="30" spans="1:18" ht="15.75" x14ac:dyDescent="0.25">
      <c r="A30" s="225"/>
      <c r="B30" s="43"/>
      <c r="C30" s="213"/>
      <c r="D30" s="188"/>
      <c r="E30" s="188"/>
      <c r="F30" s="213"/>
      <c r="G30" s="213"/>
      <c r="H30" s="195"/>
      <c r="I30" s="195"/>
      <c r="J30" s="195"/>
      <c r="K30" s="195"/>
      <c r="L30" s="195"/>
      <c r="M30" s="195"/>
      <c r="N30" s="195"/>
      <c r="O30" s="210"/>
      <c r="P30" s="120"/>
      <c r="Q30" s="195"/>
      <c r="R30" s="56"/>
    </row>
    <row r="31" spans="1:18" ht="15.75" x14ac:dyDescent="0.25">
      <c r="A31" s="225"/>
      <c r="B31" s="43"/>
      <c r="C31" s="213"/>
      <c r="D31" s="188"/>
      <c r="E31" s="188"/>
      <c r="F31" s="213"/>
      <c r="G31" s="213"/>
      <c r="H31" s="195"/>
      <c r="I31" s="195"/>
      <c r="J31" s="195"/>
      <c r="K31" s="195"/>
      <c r="L31" s="195"/>
      <c r="M31" s="195"/>
      <c r="N31" s="195"/>
      <c r="O31" s="210"/>
      <c r="P31" s="120"/>
      <c r="Q31" s="195"/>
      <c r="R31" s="56"/>
    </row>
    <row r="32" spans="1:18" ht="15.6" x14ac:dyDescent="0.3">
      <c r="A32" s="225"/>
      <c r="B32" s="43"/>
      <c r="C32" s="213"/>
      <c r="D32" s="188"/>
      <c r="E32" s="188"/>
      <c r="F32" s="213"/>
      <c r="G32" s="213"/>
      <c r="H32" s="195"/>
      <c r="I32" s="195"/>
      <c r="J32" s="195"/>
      <c r="K32" s="195"/>
      <c r="L32" s="195"/>
      <c r="M32" s="195"/>
      <c r="N32" s="195"/>
      <c r="O32" s="210"/>
      <c r="P32" s="120"/>
      <c r="Q32" s="195"/>
      <c r="R32" s="56"/>
    </row>
    <row r="33" spans="1:18" ht="15.6" x14ac:dyDescent="0.3">
      <c r="A33" s="225"/>
      <c r="B33" s="43"/>
      <c r="C33" s="213"/>
      <c r="D33" s="188"/>
      <c r="E33" s="188"/>
      <c r="F33" s="213"/>
      <c r="G33" s="213"/>
      <c r="H33" s="195"/>
      <c r="I33" s="195"/>
      <c r="J33" s="195"/>
      <c r="K33" s="195"/>
      <c r="L33" s="195"/>
      <c r="M33" s="195"/>
      <c r="N33" s="195"/>
      <c r="O33" s="210"/>
      <c r="P33" s="120"/>
      <c r="Q33" s="195"/>
      <c r="R33" s="56"/>
    </row>
    <row r="34" spans="1:18" ht="15.6" x14ac:dyDescent="0.3">
      <c r="A34" s="225"/>
      <c r="B34" s="43"/>
      <c r="C34" s="213"/>
      <c r="D34" s="188"/>
      <c r="E34" s="188"/>
      <c r="F34" s="213"/>
      <c r="G34" s="213"/>
      <c r="H34" s="195"/>
      <c r="I34" s="195"/>
      <c r="J34" s="195"/>
      <c r="K34" s="195"/>
      <c r="L34" s="195"/>
      <c r="M34" s="195"/>
      <c r="N34" s="195"/>
      <c r="O34" s="210"/>
      <c r="P34" s="120"/>
      <c r="Q34" s="195"/>
      <c r="R34" s="56"/>
    </row>
    <row r="35" spans="1:18" ht="15.6" x14ac:dyDescent="0.3">
      <c r="A35" s="225"/>
      <c r="B35" s="43"/>
      <c r="C35" s="213"/>
      <c r="D35" s="188"/>
      <c r="E35" s="188"/>
      <c r="F35" s="213"/>
      <c r="G35" s="213"/>
      <c r="H35" s="195"/>
      <c r="I35" s="195"/>
      <c r="J35" s="195"/>
      <c r="K35" s="195"/>
      <c r="L35" s="195"/>
      <c r="M35" s="195"/>
      <c r="N35" s="195"/>
      <c r="O35" s="210"/>
      <c r="P35" s="120"/>
      <c r="Q35" s="195"/>
      <c r="R35" s="56"/>
    </row>
    <row r="36" spans="1:18" ht="15.6" x14ac:dyDescent="0.3">
      <c r="A36" s="225"/>
      <c r="B36" s="43"/>
      <c r="C36" s="213"/>
      <c r="D36" s="188"/>
      <c r="E36" s="188"/>
      <c r="F36" s="213"/>
      <c r="G36" s="213"/>
      <c r="H36" s="195"/>
      <c r="I36" s="195"/>
      <c r="J36" s="195"/>
      <c r="K36" s="195"/>
      <c r="L36" s="195"/>
      <c r="M36" s="195"/>
      <c r="N36" s="195"/>
      <c r="O36" s="210"/>
      <c r="P36" s="120"/>
      <c r="Q36" s="195"/>
      <c r="R36" s="56"/>
    </row>
    <row r="37" spans="1:18" ht="15.6" x14ac:dyDescent="0.3">
      <c r="A37" s="225"/>
      <c r="B37" s="43"/>
      <c r="C37" s="213"/>
      <c r="D37" s="188"/>
      <c r="E37" s="188"/>
      <c r="F37" s="213"/>
      <c r="G37" s="213"/>
      <c r="H37" s="195"/>
      <c r="I37" s="195"/>
      <c r="J37" s="195"/>
      <c r="K37" s="195"/>
      <c r="L37" s="195"/>
      <c r="M37" s="195"/>
      <c r="N37" s="195"/>
      <c r="O37" s="210"/>
      <c r="P37" s="120"/>
      <c r="Q37" s="195"/>
      <c r="R37" s="56"/>
    </row>
    <row r="38" spans="1:18" ht="15.6" x14ac:dyDescent="0.3">
      <c r="A38" s="225"/>
      <c r="B38" s="43"/>
      <c r="C38" s="213"/>
      <c r="D38" s="188"/>
      <c r="E38" s="188"/>
      <c r="F38" s="213"/>
      <c r="G38" s="213"/>
      <c r="H38" s="195"/>
      <c r="I38" s="195"/>
      <c r="J38" s="195"/>
      <c r="K38" s="195"/>
      <c r="L38" s="195"/>
      <c r="M38" s="195"/>
      <c r="N38" s="195"/>
      <c r="O38" s="210"/>
      <c r="P38" s="120"/>
      <c r="Q38" s="195"/>
      <c r="R38" s="56"/>
    </row>
    <row r="39" spans="1:18" ht="15.6" x14ac:dyDescent="0.3">
      <c r="A39" s="225"/>
      <c r="B39" s="43"/>
      <c r="C39" s="213"/>
      <c r="D39" s="188"/>
      <c r="E39" s="188"/>
      <c r="F39" s="213"/>
      <c r="G39" s="213"/>
      <c r="H39" s="195"/>
      <c r="I39" s="195"/>
      <c r="J39" s="195"/>
      <c r="K39" s="195"/>
      <c r="L39" s="195"/>
      <c r="M39" s="195"/>
      <c r="N39" s="195"/>
      <c r="O39" s="210"/>
      <c r="P39" s="120"/>
      <c r="Q39" s="195"/>
      <c r="R39" s="56"/>
    </row>
    <row r="40" spans="1:18" ht="15.6" x14ac:dyDescent="0.3">
      <c r="A40" s="225"/>
      <c r="B40" s="43"/>
      <c r="C40" s="213"/>
      <c r="D40" s="188"/>
      <c r="E40" s="188"/>
      <c r="F40" s="213"/>
      <c r="G40" s="213"/>
      <c r="H40" s="195"/>
      <c r="I40" s="195"/>
      <c r="J40" s="195"/>
      <c r="K40" s="195"/>
      <c r="L40" s="195"/>
      <c r="M40" s="195"/>
      <c r="N40" s="195"/>
      <c r="O40" s="210"/>
      <c r="P40" s="120"/>
      <c r="Q40" s="195"/>
      <c r="R40" s="56"/>
    </row>
    <row r="41" spans="1:18" ht="15.6" x14ac:dyDescent="0.3">
      <c r="A41" s="225"/>
      <c r="B41" s="43"/>
      <c r="C41" s="213"/>
      <c r="D41" s="188"/>
      <c r="E41" s="188"/>
      <c r="F41" s="213"/>
      <c r="G41" s="213"/>
      <c r="H41" s="195"/>
      <c r="I41" s="195"/>
      <c r="J41" s="195"/>
      <c r="K41" s="195"/>
      <c r="L41" s="195"/>
      <c r="M41" s="195"/>
      <c r="N41" s="195"/>
      <c r="O41" s="210"/>
      <c r="P41" s="120"/>
      <c r="Q41" s="195"/>
      <c r="R41" s="56"/>
    </row>
    <row r="42" spans="1:18" ht="15.6" x14ac:dyDescent="0.3">
      <c r="A42" s="225"/>
      <c r="B42" s="43"/>
      <c r="C42" s="213"/>
      <c r="D42" s="188"/>
      <c r="E42" s="188"/>
      <c r="F42" s="213"/>
      <c r="G42" s="213"/>
      <c r="H42" s="195"/>
      <c r="I42" s="195"/>
      <c r="J42" s="195"/>
      <c r="K42" s="195"/>
      <c r="L42" s="195"/>
      <c r="M42" s="195"/>
      <c r="N42" s="195"/>
      <c r="O42" s="210"/>
      <c r="P42" s="120"/>
      <c r="Q42" s="195"/>
      <c r="R42" s="56"/>
    </row>
    <row r="43" spans="1:18" ht="15.6" x14ac:dyDescent="0.3">
      <c r="A43" s="225"/>
      <c r="B43" s="43"/>
      <c r="C43" s="213"/>
      <c r="D43" s="188"/>
      <c r="E43" s="188"/>
      <c r="F43" s="213"/>
      <c r="G43" s="213"/>
      <c r="H43" s="195"/>
      <c r="I43" s="195"/>
      <c r="J43" s="195"/>
      <c r="K43" s="195"/>
      <c r="L43" s="195"/>
      <c r="M43" s="195"/>
      <c r="N43" s="195"/>
      <c r="O43" s="210"/>
      <c r="P43" s="120"/>
      <c r="Q43" s="195"/>
      <c r="R43" s="56"/>
    </row>
    <row r="44" spans="1:18" ht="15.6" x14ac:dyDescent="0.3">
      <c r="A44" s="225"/>
      <c r="B44" s="43"/>
      <c r="C44" s="213"/>
      <c r="D44" s="188"/>
      <c r="E44" s="188"/>
      <c r="F44" s="213"/>
      <c r="G44" s="213"/>
      <c r="H44" s="195"/>
      <c r="I44" s="195"/>
      <c r="J44" s="195"/>
      <c r="K44" s="195"/>
      <c r="L44" s="195"/>
      <c r="M44" s="195"/>
      <c r="N44" s="195"/>
      <c r="O44" s="210"/>
      <c r="P44" s="120"/>
      <c r="Q44" s="195"/>
      <c r="R44" s="56"/>
    </row>
  </sheetData>
  <mergeCells count="23">
    <mergeCell ref="A9:A11"/>
    <mergeCell ref="B9:B11"/>
    <mergeCell ref="C9:C11"/>
    <mergeCell ref="D9:D11"/>
    <mergeCell ref="E9:E11"/>
    <mergeCell ref="A1:R1"/>
    <mergeCell ref="A2:R2"/>
    <mergeCell ref="Q4:R4"/>
    <mergeCell ref="F5:G5"/>
    <mergeCell ref="H6:R6"/>
    <mergeCell ref="F9:F11"/>
    <mergeCell ref="G9:G11"/>
    <mergeCell ref="H9:N9"/>
    <mergeCell ref="O9:O11"/>
    <mergeCell ref="P9:P11"/>
    <mergeCell ref="R9:R11"/>
    <mergeCell ref="H10:H11"/>
    <mergeCell ref="I10:I11"/>
    <mergeCell ref="J10:J11"/>
    <mergeCell ref="L10:L11"/>
    <mergeCell ref="M10:M11"/>
    <mergeCell ref="N10:N11"/>
    <mergeCell ref="Q9:Q11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3"/>
  <sheetViews>
    <sheetView workbookViewId="0">
      <selection activeCell="A44" sqref="A44:XFD100"/>
    </sheetView>
  </sheetViews>
  <sheetFormatPr defaultRowHeight="14.4" x14ac:dyDescent="0.3"/>
  <cols>
    <col min="1" max="1" width="4" style="120" customWidth="1"/>
    <col min="2" max="2" width="5.5546875" style="121" bestFit="1" customWidth="1"/>
    <col min="3" max="3" width="22.33203125" style="121" customWidth="1"/>
    <col min="4" max="4" width="10.109375" style="121" bestFit="1" customWidth="1"/>
    <col min="5" max="5" width="6.44140625" style="121" customWidth="1"/>
    <col min="6" max="6" width="20.109375" style="121" customWidth="1"/>
    <col min="7" max="7" width="28.33203125" style="122" customWidth="1"/>
    <col min="8" max="9" width="5.44140625" style="121" customWidth="1"/>
    <col min="10" max="10" width="5.44140625" customWidth="1"/>
    <col min="11" max="11" width="3" customWidth="1"/>
    <col min="12" max="12" width="5.44140625" customWidth="1"/>
    <col min="13" max="13" width="5.33203125" customWidth="1"/>
    <col min="14" max="14" width="5.6640625" customWidth="1"/>
    <col min="15" max="15" width="6.6640625" customWidth="1"/>
    <col min="16" max="16" width="6.33203125" customWidth="1"/>
    <col min="17" max="17" width="5.44140625" customWidth="1"/>
    <col min="18" max="18" width="21.6640625" customWidth="1"/>
  </cols>
  <sheetData>
    <row r="1" spans="1:18" ht="20.399999999999999" x14ac:dyDescent="0.35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258"/>
      <c r="M1" s="258"/>
      <c r="N1" s="258"/>
      <c r="O1" s="258"/>
      <c r="P1" s="258"/>
      <c r="Q1" s="258"/>
      <c r="R1" s="258"/>
    </row>
    <row r="2" spans="1:18" ht="20.399999999999999" x14ac:dyDescent="0.35">
      <c r="A2" s="259" t="s">
        <v>1</v>
      </c>
      <c r="B2" s="259"/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59"/>
      <c r="P2" s="259"/>
      <c r="Q2" s="259"/>
      <c r="R2" s="259"/>
    </row>
    <row r="3" spans="1:18" ht="20.399999999999999" x14ac:dyDescent="0.35">
      <c r="A3" s="172"/>
      <c r="B3" s="172"/>
      <c r="C3" s="172"/>
      <c r="D3" s="172"/>
      <c r="E3" s="172"/>
      <c r="F3" s="172"/>
      <c r="G3" s="172"/>
      <c r="H3"/>
      <c r="I3"/>
      <c r="N3" s="172"/>
      <c r="O3" s="172"/>
      <c r="P3" s="172"/>
      <c r="Q3" s="172"/>
      <c r="R3" s="1" t="s">
        <v>79</v>
      </c>
    </row>
    <row r="4" spans="1:18" ht="17.399999999999999" x14ac:dyDescent="0.3">
      <c r="A4" s="173"/>
      <c r="B4" s="2"/>
      <c r="C4" s="2"/>
      <c r="D4" s="3"/>
      <c r="E4"/>
      <c r="F4" s="174"/>
      <c r="G4" s="174"/>
      <c r="H4"/>
      <c r="I4"/>
      <c r="N4" s="174"/>
      <c r="O4" s="174"/>
      <c r="P4" s="174"/>
      <c r="Q4" s="260" t="s">
        <v>80</v>
      </c>
      <c r="R4" s="260"/>
    </row>
    <row r="5" spans="1:18" ht="15.6" x14ac:dyDescent="0.3">
      <c r="A5" s="173"/>
      <c r="B5" s="2"/>
      <c r="C5" s="2"/>
      <c r="D5" s="3"/>
      <c r="E5"/>
      <c r="F5" s="261"/>
      <c r="G5" s="261"/>
      <c r="H5"/>
      <c r="I5"/>
      <c r="N5" s="4"/>
      <c r="O5" s="4"/>
      <c r="R5" s="5" t="s">
        <v>81</v>
      </c>
    </row>
    <row r="6" spans="1:18" ht="20.399999999999999" x14ac:dyDescent="0.35">
      <c r="A6" s="175"/>
      <c r="B6"/>
      <c r="C6"/>
      <c r="D6" s="77" t="s">
        <v>117</v>
      </c>
      <c r="E6" s="54">
        <v>0.51388888888888895</v>
      </c>
      <c r="F6" s="59" t="s">
        <v>4</v>
      </c>
      <c r="G6" s="175"/>
      <c r="H6" s="259" t="s">
        <v>3</v>
      </c>
      <c r="I6" s="259"/>
      <c r="J6" s="259"/>
      <c r="K6" s="259"/>
      <c r="L6" s="259"/>
      <c r="M6" s="259"/>
      <c r="N6" s="259"/>
      <c r="O6" s="259"/>
      <c r="P6" s="259"/>
      <c r="Q6" s="259"/>
      <c r="R6" s="259"/>
    </row>
    <row r="7" spans="1:18" ht="18.75" x14ac:dyDescent="0.3">
      <c r="A7" s="173"/>
      <c r="B7" s="176"/>
      <c r="C7" s="2"/>
      <c r="D7" s="6"/>
      <c r="E7" s="7"/>
      <c r="F7" s="8"/>
      <c r="G7" s="173"/>
      <c r="H7" s="177"/>
      <c r="I7" s="177"/>
      <c r="J7" s="9"/>
    </row>
    <row r="8" spans="1:18" ht="15.6" x14ac:dyDescent="0.3">
      <c r="A8" s="173"/>
      <c r="B8" s="178"/>
      <c r="C8" s="179" t="s">
        <v>5</v>
      </c>
      <c r="D8" s="180" t="s">
        <v>125</v>
      </c>
      <c r="E8" s="181"/>
      <c r="F8" s="173"/>
      <c r="G8" s="99" t="s">
        <v>126</v>
      </c>
      <c r="H8" s="10"/>
      <c r="I8" s="10"/>
      <c r="J8" s="9"/>
    </row>
    <row r="9" spans="1:18" x14ac:dyDescent="0.3">
      <c r="A9" s="264" t="s">
        <v>6</v>
      </c>
      <c r="B9" s="262" t="s">
        <v>7</v>
      </c>
      <c r="C9" s="256" t="s">
        <v>32</v>
      </c>
      <c r="D9" s="262" t="s">
        <v>9</v>
      </c>
      <c r="E9" s="264" t="s">
        <v>33</v>
      </c>
      <c r="F9" s="264" t="s">
        <v>11</v>
      </c>
      <c r="G9" s="264" t="s">
        <v>34</v>
      </c>
      <c r="H9" s="272" t="s">
        <v>35</v>
      </c>
      <c r="I9" s="273"/>
      <c r="J9" s="273"/>
      <c r="K9" s="273"/>
      <c r="L9" s="273"/>
      <c r="M9" s="273"/>
      <c r="N9" s="274"/>
      <c r="O9" s="264" t="s">
        <v>13</v>
      </c>
      <c r="P9" s="262" t="s">
        <v>14</v>
      </c>
      <c r="Q9" s="262" t="s">
        <v>15</v>
      </c>
      <c r="R9" s="279" t="s">
        <v>16</v>
      </c>
    </row>
    <row r="10" spans="1:18" x14ac:dyDescent="0.3">
      <c r="A10" s="269"/>
      <c r="B10" s="271"/>
      <c r="C10" s="275"/>
      <c r="D10" s="271"/>
      <c r="E10" s="271"/>
      <c r="F10" s="271"/>
      <c r="G10" s="271"/>
      <c r="H10" s="282">
        <v>1</v>
      </c>
      <c r="I10" s="256">
        <v>2</v>
      </c>
      <c r="J10" s="256">
        <v>3</v>
      </c>
      <c r="K10" s="113"/>
      <c r="L10" s="256">
        <v>4</v>
      </c>
      <c r="M10" s="256">
        <v>5</v>
      </c>
      <c r="N10" s="256">
        <v>6</v>
      </c>
      <c r="O10" s="269"/>
      <c r="P10" s="271"/>
      <c r="Q10" s="271"/>
      <c r="R10" s="280"/>
    </row>
    <row r="11" spans="1:18" x14ac:dyDescent="0.3">
      <c r="A11" s="270"/>
      <c r="B11" s="263"/>
      <c r="C11" s="257"/>
      <c r="D11" s="263"/>
      <c r="E11" s="263"/>
      <c r="F11" s="263"/>
      <c r="G11" s="263"/>
      <c r="H11" s="283"/>
      <c r="I11" s="257"/>
      <c r="J11" s="257"/>
      <c r="K11" s="114"/>
      <c r="L11" s="257"/>
      <c r="M11" s="257"/>
      <c r="N11" s="257"/>
      <c r="O11" s="270"/>
      <c r="P11" s="263"/>
      <c r="Q11" s="263"/>
      <c r="R11" s="281"/>
    </row>
    <row r="12" spans="1:18" x14ac:dyDescent="0.3">
      <c r="A12" s="76">
        <v>1</v>
      </c>
      <c r="B12" s="45">
        <v>184</v>
      </c>
      <c r="C12" s="21" t="str">
        <f>IF(B12=0," ",VLOOKUP(B12,[1]Спортсмены!B$1:H$65536,2,FALSE))</f>
        <v>Лукашев Тимофей</v>
      </c>
      <c r="D12" s="78" t="str">
        <f>IF(B12=0," ",VLOOKUP($B12,[1]Спортсмены!$B$1:$H$65536,3,FALSE))</f>
        <v>12.08.1997</v>
      </c>
      <c r="E12" s="20" t="str">
        <f>IF(B12=0," ",IF(VLOOKUP($B12,[1]Спортсмены!$B$1:$H$65536,4,FALSE)=0," ",VLOOKUP($B12,[1]Спортсмены!$B$1:$H$65536,4,FALSE)))</f>
        <v>КМС</v>
      </c>
      <c r="F12" s="21" t="str">
        <f>IF(B12=0," ",VLOOKUP($B12,[1]Спортсмены!$B$1:$H$65536,5,FALSE))</f>
        <v>Москва</v>
      </c>
      <c r="G12" s="46" t="str">
        <f>IF(B12=0," ",VLOOKUP($B12,[1]Спортсмены!$B$1:$H$65536,6,FALSE))</f>
        <v>Москва, РГУФКСМиТ (ГЦОЛИФК)</v>
      </c>
      <c r="H12" s="79">
        <v>58.02</v>
      </c>
      <c r="I12" s="79">
        <v>59.41</v>
      </c>
      <c r="J12" s="79">
        <v>59.23</v>
      </c>
      <c r="K12" s="115">
        <v>2</v>
      </c>
      <c r="L12" s="79">
        <v>58.52</v>
      </c>
      <c r="M12" s="79">
        <v>57.89</v>
      </c>
      <c r="N12" s="79">
        <v>59.57</v>
      </c>
      <c r="O12" s="96">
        <f>MAX(H12:J12,L12:N12)</f>
        <v>59.57</v>
      </c>
      <c r="P12" s="20" t="s">
        <v>53</v>
      </c>
      <c r="Q12" s="20">
        <v>18</v>
      </c>
      <c r="R12" s="21" t="str">
        <f>IF(B12=0," ",VLOOKUP($B12,[1]Спортсмены!$B$1:$H$65536,7,FALSE))</f>
        <v>Левин С.И.</v>
      </c>
    </row>
    <row r="13" spans="1:18" x14ac:dyDescent="0.3">
      <c r="A13" s="12">
        <v>2</v>
      </c>
      <c r="B13" s="45">
        <v>183</v>
      </c>
      <c r="C13" s="21" t="str">
        <f>IF(B13=0," ",VLOOKUP(B13,[1]Спортсмены!B$1:H$65536,2,FALSE))</f>
        <v>Григорьев Михаил</v>
      </c>
      <c r="D13" s="78" t="str">
        <f>IF(B13=0," ",VLOOKUP($B13,[1]Спортсмены!$B$1:$H$65536,3,FALSE))</f>
        <v>05.01.1998</v>
      </c>
      <c r="E13" s="20" t="str">
        <f>IF(B13=0," ",IF(VLOOKUP($B13,[1]Спортсмены!$B$1:$H$65536,4,FALSE)=0," ",VLOOKUP($B13,[1]Спортсмены!$B$1:$H$65536,4,FALSE)))</f>
        <v>1р</v>
      </c>
      <c r="F13" s="21" t="str">
        <f>IF(B13=0," ",VLOOKUP($B13,[1]Спортсмены!$B$1:$H$65536,5,FALSE))</f>
        <v>Москва</v>
      </c>
      <c r="G13" s="46" t="str">
        <f>IF(B13=0," ",VLOOKUP($B13,[1]Спортсмены!$B$1:$H$65536,6,FALSE))</f>
        <v>Москва, РГУФКСМиТ (ГЦОЛИФК)</v>
      </c>
      <c r="H13" s="79" t="s">
        <v>36</v>
      </c>
      <c r="I13" s="79">
        <v>46.08</v>
      </c>
      <c r="J13" s="79">
        <v>49.01</v>
      </c>
      <c r="K13" s="115">
        <v>1</v>
      </c>
      <c r="L13" s="79">
        <v>50.67</v>
      </c>
      <c r="M13" s="79">
        <v>51.62</v>
      </c>
      <c r="N13" s="79" t="s">
        <v>36</v>
      </c>
      <c r="O13" s="96">
        <f>MAX(H13:J13,L13:N13)</f>
        <v>51.62</v>
      </c>
      <c r="P13" s="20" t="s">
        <v>54</v>
      </c>
      <c r="Q13" s="20">
        <v>15</v>
      </c>
      <c r="R13" s="21" t="str">
        <f>IF(B13=0," ",VLOOKUP($B13,[1]Спортсмены!$B$1:$H$65536,7,FALSE))</f>
        <v>Левин С.И.</v>
      </c>
    </row>
    <row r="14" spans="1:18" ht="15.75" thickBot="1" x14ac:dyDescent="0.3">
      <c r="A14" s="168"/>
      <c r="B14" s="70"/>
      <c r="C14" s="86" t="str">
        <f>IF(B14=0," ",VLOOKUP(B14,[1]Спортсмены!B$1:H$65536,2,FALSE))</f>
        <v xml:space="preserve"> </v>
      </c>
      <c r="D14" s="116" t="str">
        <f>IF(B14=0," ",VLOOKUP($B14,[1]Спортсмены!$B$1:$H$65536,3,FALSE))</f>
        <v xml:space="preserve"> </v>
      </c>
      <c r="E14" s="117" t="str">
        <f>IF(B14=0," ",IF(VLOOKUP($B14,[1]Спортсмены!$B$1:$H$65536,4,FALSE)=0," ",VLOOKUP($B14,[1]Спортсмены!$B$1:$H$65536,4,FALSE)))</f>
        <v xml:space="preserve"> </v>
      </c>
      <c r="F14" s="86" t="str">
        <f>IF(B14=0," ",VLOOKUP($B14,[1]Спортсмены!$B$1:$H$65536,5,FALSE))</f>
        <v xml:space="preserve"> </v>
      </c>
      <c r="G14" s="86" t="str">
        <f>IF(B14=0," ",VLOOKUP($B14,[1]Спортсмены!$B$1:$H$65536,6,FALSE))</f>
        <v xml:space="preserve"> </v>
      </c>
      <c r="H14" s="118"/>
      <c r="I14" s="118"/>
      <c r="J14" s="118"/>
      <c r="K14" s="126"/>
      <c r="L14" s="119"/>
      <c r="M14" s="119"/>
      <c r="N14" s="119"/>
      <c r="O14" s="127"/>
      <c r="P14" s="169" t="str">
        <f>IF(O14=0," ",IF(O14&gt;=[1]Разряды!$D$26,[1]Разряды!$D$3,IF(O14&gt;=[1]Разряды!$E$26,[1]Разряды!$E$3,IF(O14&gt;=[1]Разряды!$F$26,[1]Разряды!$F$3,IF(O14&gt;=[1]Разряды!$G$26,[1]Разряды!$G$3,IF(O14&gt;=[1]Разряды!$H$26,[1]Разряды!$H$3,IF(O14&gt;=[1]Разряды!$I$26,[1]Разряды!$I$3,"б/р")))))))</f>
        <v xml:space="preserve"> </v>
      </c>
      <c r="Q14" s="171"/>
      <c r="R14" s="86" t="str">
        <f>IF(B14=0," ",VLOOKUP($B14,[1]Спортсмены!$B$1:$H$65536,7,FALSE))</f>
        <v xml:space="preserve"> </v>
      </c>
    </row>
    <row r="15" spans="1:18" ht="15.75" thickTop="1" x14ac:dyDescent="0.25">
      <c r="A15" s="225"/>
      <c r="B15" s="43"/>
      <c r="C15" s="56"/>
      <c r="D15" s="182"/>
      <c r="E15" s="183"/>
      <c r="F15" s="56"/>
      <c r="G15" s="56"/>
      <c r="H15" s="226"/>
      <c r="I15" s="227"/>
      <c r="J15" s="227"/>
      <c r="K15" s="227"/>
      <c r="L15" s="227"/>
      <c r="M15" s="227"/>
      <c r="N15" s="227"/>
      <c r="O15" s="228"/>
      <c r="P15" s="120"/>
      <c r="Q15" s="195"/>
      <c r="R15" s="56"/>
    </row>
    <row r="16" spans="1:18" ht="15.75" x14ac:dyDescent="0.25">
      <c r="Q16" s="209"/>
      <c r="R16" s="189"/>
    </row>
    <row r="17" spans="1:18" ht="15.75" x14ac:dyDescent="0.25">
      <c r="B17" s="120"/>
      <c r="D17"/>
      <c r="E17" s="188"/>
      <c r="F17" s="188"/>
      <c r="G17" s="189"/>
      <c r="H17" s="188"/>
      <c r="I17" s="188"/>
      <c r="J17" s="200"/>
      <c r="K17" s="189"/>
      <c r="L17" s="201"/>
      <c r="M17" s="195"/>
      <c r="N17" s="195"/>
      <c r="O17" s="195"/>
      <c r="P17" s="210"/>
      <c r="R17" s="189"/>
    </row>
    <row r="18" spans="1:18" ht="15.75" x14ac:dyDescent="0.25">
      <c r="B18" s="120"/>
      <c r="D18"/>
      <c r="E18" s="188"/>
      <c r="F18" s="188"/>
      <c r="G18" s="189"/>
      <c r="H18" s="188"/>
      <c r="I18" s="188"/>
      <c r="J18" s="188"/>
      <c r="K18" s="189"/>
      <c r="L18" s="201"/>
      <c r="M18" s="195"/>
      <c r="N18" s="195"/>
      <c r="O18" s="195"/>
      <c r="P18" s="210"/>
      <c r="R18" s="189"/>
    </row>
    <row r="19" spans="1:18" ht="15.6" x14ac:dyDescent="0.3">
      <c r="A19"/>
      <c r="B19" s="56" t="s">
        <v>93</v>
      </c>
      <c r="C19"/>
      <c r="D19" s="188"/>
      <c r="E19" s="188"/>
      <c r="F19"/>
      <c r="G19" s="56" t="s">
        <v>94</v>
      </c>
      <c r="H19" s="9"/>
      <c r="I19" s="9"/>
    </row>
    <row r="20" spans="1:18" ht="15.75" x14ac:dyDescent="0.25">
      <c r="A20"/>
      <c r="B20" s="56"/>
      <c r="C20"/>
      <c r="D20" s="188"/>
      <c r="E20" s="188"/>
      <c r="F20"/>
      <c r="G20" s="56"/>
      <c r="H20" s="9"/>
      <c r="I20" s="9"/>
    </row>
    <row r="21" spans="1:18" ht="15.75" x14ac:dyDescent="0.25">
      <c r="A21"/>
      <c r="B21"/>
      <c r="C21"/>
      <c r="D21" s="188"/>
      <c r="E21" s="188"/>
      <c r="F21"/>
      <c r="G21" s="189"/>
      <c r="H21" s="9"/>
      <c r="I21" s="9"/>
    </row>
    <row r="22" spans="1:18" ht="15.6" x14ac:dyDescent="0.3">
      <c r="A22"/>
      <c r="B22" s="56" t="s">
        <v>95</v>
      </c>
      <c r="C22"/>
      <c r="D22" s="188"/>
      <c r="E22" s="188"/>
      <c r="F22"/>
      <c r="G22" s="56" t="s">
        <v>96</v>
      </c>
      <c r="H22" s="9"/>
      <c r="I22" s="9"/>
    </row>
    <row r="23" spans="1:18" ht="15.75" x14ac:dyDescent="0.25">
      <c r="A23" s="209"/>
      <c r="B23" s="209"/>
      <c r="C23"/>
      <c r="D23"/>
      <c r="E23" s="188"/>
      <c r="F23" s="188"/>
      <c r="G23" s="189"/>
      <c r="H23" s="188"/>
      <c r="I23" s="188"/>
      <c r="J23" s="188"/>
      <c r="K23" s="189"/>
      <c r="L23" s="201"/>
      <c r="M23" s="195"/>
      <c r="N23" s="195"/>
      <c r="O23" s="210"/>
      <c r="P23" s="210"/>
      <c r="Q23" s="209"/>
      <c r="R23" s="189"/>
    </row>
    <row r="24" spans="1:18" ht="15.75" x14ac:dyDescent="0.25">
      <c r="C24" s="43"/>
      <c r="D24"/>
      <c r="E24" s="43"/>
      <c r="F24" s="43"/>
      <c r="G24"/>
      <c r="H24"/>
      <c r="I24" s="58"/>
      <c r="K24" s="195"/>
      <c r="L24" s="195"/>
      <c r="M24" s="195"/>
      <c r="N24" s="195"/>
      <c r="O24" s="195"/>
      <c r="P24" s="210"/>
      <c r="Q24" s="209"/>
      <c r="R24" s="189"/>
    </row>
    <row r="25" spans="1:18" ht="15.75" x14ac:dyDescent="0.25">
      <c r="A25" s="209"/>
      <c r="B25" s="209"/>
      <c r="C25" s="209"/>
      <c r="D25" s="213"/>
      <c r="E25" s="188"/>
      <c r="F25" s="188"/>
      <c r="G25" s="213"/>
      <c r="H25" s="213"/>
      <c r="I25" s="195"/>
      <c r="J25" s="195"/>
      <c r="K25" s="195"/>
      <c r="L25" s="195"/>
      <c r="M25" s="195"/>
      <c r="N25" s="195"/>
      <c r="O25" s="195"/>
      <c r="P25" s="210"/>
      <c r="Q25" s="209"/>
      <c r="R25" s="189"/>
    </row>
    <row r="26" spans="1:18" ht="15.75" x14ac:dyDescent="0.25">
      <c r="A26" s="225"/>
      <c r="B26" s="43"/>
      <c r="C26" s="213"/>
      <c r="D26" s="188"/>
      <c r="E26" s="188"/>
      <c r="F26" s="213"/>
      <c r="G26" s="213"/>
      <c r="H26" s="195"/>
      <c r="I26" s="195"/>
      <c r="J26" s="195"/>
      <c r="K26" s="195"/>
      <c r="L26" s="195"/>
      <c r="M26" s="195"/>
      <c r="N26" s="195"/>
      <c r="O26" s="210"/>
      <c r="P26" s="120"/>
      <c r="Q26" s="195"/>
      <c r="R26" s="56"/>
    </row>
    <row r="27" spans="1:18" ht="15.75" x14ac:dyDescent="0.25">
      <c r="A27" s="225"/>
      <c r="B27" s="43"/>
      <c r="C27" s="213"/>
      <c r="D27" s="188"/>
      <c r="E27" s="188"/>
      <c r="F27" s="213"/>
      <c r="G27" s="213"/>
      <c r="H27" s="195"/>
      <c r="I27" s="195"/>
      <c r="J27" s="195"/>
      <c r="K27" s="195"/>
      <c r="L27" s="195"/>
      <c r="M27" s="195"/>
      <c r="N27" s="195"/>
      <c r="O27" s="210"/>
      <c r="P27" s="120"/>
      <c r="Q27" s="195"/>
      <c r="R27" s="56"/>
    </row>
    <row r="28" spans="1:18" ht="15.75" x14ac:dyDescent="0.25">
      <c r="A28" s="225"/>
      <c r="B28" s="43"/>
      <c r="C28" s="213"/>
      <c r="D28" s="188"/>
      <c r="E28" s="188"/>
      <c r="F28" s="213"/>
      <c r="G28" s="213"/>
      <c r="H28" s="195"/>
      <c r="I28" s="195"/>
      <c r="J28" s="195"/>
      <c r="K28" s="195"/>
      <c r="L28" s="195"/>
      <c r="M28" s="195"/>
      <c r="N28" s="195"/>
      <c r="O28" s="210"/>
      <c r="P28" s="120"/>
      <c r="Q28" s="195"/>
      <c r="R28" s="56"/>
    </row>
    <row r="29" spans="1:18" ht="15.75" x14ac:dyDescent="0.25">
      <c r="A29" s="225"/>
      <c r="B29" s="43"/>
      <c r="C29" s="213"/>
      <c r="D29" s="188"/>
      <c r="E29" s="188"/>
      <c r="F29" s="213"/>
      <c r="G29" s="213"/>
      <c r="H29" s="195"/>
      <c r="I29" s="195"/>
      <c r="J29" s="195"/>
      <c r="K29" s="195"/>
      <c r="L29" s="195"/>
      <c r="M29" s="195"/>
      <c r="N29" s="195"/>
      <c r="O29" s="210"/>
      <c r="P29" s="120"/>
      <c r="Q29" s="195"/>
      <c r="R29" s="56"/>
    </row>
    <row r="30" spans="1:18" ht="15.75" x14ac:dyDescent="0.25">
      <c r="A30" s="225"/>
      <c r="B30" s="43"/>
      <c r="C30" s="213"/>
      <c r="D30" s="188"/>
      <c r="E30" s="188"/>
      <c r="F30" s="213"/>
      <c r="G30" s="213"/>
      <c r="H30" s="195"/>
      <c r="I30" s="195"/>
      <c r="J30" s="195"/>
      <c r="K30" s="195"/>
      <c r="L30" s="195"/>
      <c r="M30" s="195"/>
      <c r="N30" s="195"/>
      <c r="O30" s="210"/>
      <c r="P30" s="120"/>
      <c r="Q30" s="195"/>
      <c r="R30" s="56"/>
    </row>
    <row r="31" spans="1:18" ht="15.75" x14ac:dyDescent="0.25">
      <c r="A31" s="225"/>
      <c r="B31" s="43"/>
      <c r="C31" s="213"/>
      <c r="D31" s="188"/>
      <c r="E31" s="188"/>
      <c r="F31" s="213"/>
      <c r="G31" s="213"/>
      <c r="H31" s="195"/>
      <c r="I31" s="195"/>
      <c r="J31" s="195"/>
      <c r="K31" s="195"/>
      <c r="L31" s="195"/>
      <c r="M31" s="195"/>
      <c r="N31" s="195"/>
      <c r="O31" s="210"/>
      <c r="P31" s="120"/>
      <c r="Q31" s="195"/>
      <c r="R31" s="56"/>
    </row>
    <row r="32" spans="1:18" ht="15.6" x14ac:dyDescent="0.3">
      <c r="A32" s="225"/>
      <c r="B32" s="43"/>
      <c r="C32" s="213"/>
      <c r="D32" s="188"/>
      <c r="E32" s="188"/>
      <c r="F32" s="213"/>
      <c r="G32" s="213"/>
      <c r="H32" s="195"/>
      <c r="I32" s="195"/>
      <c r="J32" s="195"/>
      <c r="K32" s="195"/>
      <c r="L32" s="195"/>
      <c r="M32" s="195"/>
      <c r="N32" s="195"/>
      <c r="O32" s="210"/>
      <c r="P32" s="120"/>
      <c r="Q32" s="195"/>
      <c r="R32" s="56"/>
    </row>
    <row r="33" spans="1:18" ht="15.6" x14ac:dyDescent="0.3">
      <c r="A33" s="225"/>
      <c r="B33" s="43"/>
      <c r="C33" s="213"/>
      <c r="D33" s="188"/>
      <c r="E33" s="188"/>
      <c r="F33" s="213"/>
      <c r="G33" s="213"/>
      <c r="H33" s="195"/>
      <c r="I33" s="195"/>
      <c r="J33" s="195"/>
      <c r="K33" s="195"/>
      <c r="L33" s="195"/>
      <c r="M33" s="195"/>
      <c r="N33" s="195"/>
      <c r="O33" s="210"/>
      <c r="P33" s="120"/>
      <c r="Q33" s="195"/>
      <c r="R33" s="56"/>
    </row>
    <row r="34" spans="1:18" ht="15.6" x14ac:dyDescent="0.3">
      <c r="A34" s="225"/>
      <c r="B34" s="43"/>
      <c r="C34" s="213"/>
      <c r="D34" s="188"/>
      <c r="E34" s="188"/>
      <c r="F34" s="213"/>
      <c r="G34" s="213"/>
      <c r="H34" s="195"/>
      <c r="I34" s="195"/>
      <c r="J34" s="195"/>
      <c r="K34" s="195"/>
      <c r="L34" s="195"/>
      <c r="M34" s="195"/>
      <c r="N34" s="195"/>
      <c r="O34" s="210"/>
      <c r="P34" s="120"/>
      <c r="Q34" s="195"/>
      <c r="R34" s="56"/>
    </row>
    <row r="35" spans="1:18" ht="15.6" x14ac:dyDescent="0.3">
      <c r="A35" s="225"/>
      <c r="B35" s="43"/>
      <c r="C35" s="213"/>
      <c r="D35" s="188"/>
      <c r="E35" s="188"/>
      <c r="F35" s="213"/>
      <c r="G35" s="213"/>
      <c r="H35" s="195"/>
      <c r="I35" s="195"/>
      <c r="J35" s="195"/>
      <c r="K35" s="195"/>
      <c r="L35" s="195"/>
      <c r="M35" s="195"/>
      <c r="N35" s="195"/>
      <c r="O35" s="210"/>
      <c r="P35" s="120"/>
      <c r="Q35" s="195"/>
      <c r="R35" s="56"/>
    </row>
    <row r="36" spans="1:18" ht="15.6" x14ac:dyDescent="0.3">
      <c r="A36" s="225"/>
      <c r="B36" s="43"/>
      <c r="C36" s="213"/>
      <c r="D36" s="188"/>
      <c r="E36" s="188"/>
      <c r="F36" s="213"/>
      <c r="G36" s="213"/>
      <c r="H36" s="195"/>
      <c r="I36" s="195"/>
      <c r="J36" s="195"/>
      <c r="K36" s="195"/>
      <c r="L36" s="195"/>
      <c r="M36" s="195"/>
      <c r="N36" s="195"/>
      <c r="O36" s="210"/>
      <c r="P36" s="120"/>
      <c r="Q36" s="195"/>
      <c r="R36" s="56"/>
    </row>
    <row r="37" spans="1:18" ht="15.6" x14ac:dyDescent="0.3">
      <c r="A37" s="225"/>
      <c r="B37" s="43"/>
      <c r="C37" s="213"/>
      <c r="D37" s="188"/>
      <c r="E37" s="188"/>
      <c r="F37" s="213"/>
      <c r="G37" s="213"/>
      <c r="H37" s="195"/>
      <c r="I37" s="195"/>
      <c r="J37" s="195"/>
      <c r="K37" s="195"/>
      <c r="L37" s="195"/>
      <c r="M37" s="195"/>
      <c r="N37" s="195"/>
      <c r="O37" s="210"/>
      <c r="P37" s="120"/>
      <c r="Q37" s="195"/>
      <c r="R37" s="56"/>
    </row>
    <row r="38" spans="1:18" ht="15.6" x14ac:dyDescent="0.3">
      <c r="A38" s="225"/>
      <c r="B38" s="43"/>
      <c r="C38" s="213"/>
      <c r="D38" s="188"/>
      <c r="E38" s="188"/>
      <c r="F38" s="213"/>
      <c r="G38" s="213"/>
      <c r="H38" s="195"/>
      <c r="I38" s="195"/>
      <c r="J38" s="195"/>
      <c r="K38" s="195"/>
      <c r="L38" s="195"/>
      <c r="M38" s="195"/>
      <c r="N38" s="195"/>
      <c r="O38" s="210"/>
      <c r="P38" s="120"/>
      <c r="Q38" s="195"/>
      <c r="R38" s="56"/>
    </row>
    <row r="39" spans="1:18" ht="15.6" x14ac:dyDescent="0.3">
      <c r="A39" s="225"/>
      <c r="B39" s="43"/>
      <c r="C39" s="213"/>
      <c r="D39" s="188"/>
      <c r="E39" s="188"/>
      <c r="F39" s="213"/>
      <c r="G39" s="213"/>
      <c r="H39" s="195"/>
      <c r="I39" s="195"/>
      <c r="J39" s="195"/>
      <c r="K39" s="195"/>
      <c r="L39" s="195"/>
      <c r="M39" s="195"/>
      <c r="N39" s="195"/>
      <c r="O39" s="210"/>
      <c r="P39" s="120"/>
      <c r="Q39" s="195"/>
      <c r="R39" s="56"/>
    </row>
    <row r="40" spans="1:18" ht="15.6" x14ac:dyDescent="0.3">
      <c r="A40" s="225"/>
      <c r="B40" s="43"/>
      <c r="C40" s="213"/>
      <c r="D40" s="188"/>
      <c r="E40" s="188"/>
      <c r="F40" s="213"/>
      <c r="G40" s="213"/>
      <c r="H40" s="195"/>
      <c r="I40" s="195"/>
      <c r="J40" s="195"/>
      <c r="K40" s="195"/>
      <c r="L40" s="195"/>
      <c r="M40" s="195"/>
      <c r="N40" s="195"/>
      <c r="O40" s="210"/>
      <c r="P40" s="120"/>
      <c r="Q40" s="195"/>
      <c r="R40" s="56"/>
    </row>
    <row r="41" spans="1:18" ht="15.6" x14ac:dyDescent="0.3">
      <c r="A41" s="225"/>
      <c r="B41" s="43"/>
      <c r="C41" s="213"/>
      <c r="D41" s="188"/>
      <c r="E41" s="188"/>
      <c r="F41" s="213"/>
      <c r="G41" s="213"/>
      <c r="H41" s="195"/>
      <c r="I41" s="195"/>
      <c r="J41" s="195"/>
      <c r="K41" s="195"/>
      <c r="L41" s="195"/>
      <c r="M41" s="195"/>
      <c r="N41" s="195"/>
      <c r="O41" s="210"/>
      <c r="P41" s="120"/>
      <c r="Q41" s="195"/>
      <c r="R41" s="56"/>
    </row>
    <row r="42" spans="1:18" ht="15.6" x14ac:dyDescent="0.3">
      <c r="A42" s="225"/>
      <c r="B42" s="43"/>
      <c r="C42" s="213"/>
      <c r="D42" s="188"/>
      <c r="E42" s="188"/>
      <c r="F42" s="213"/>
      <c r="G42" s="213"/>
      <c r="H42" s="195"/>
      <c r="I42" s="195"/>
      <c r="J42" s="195"/>
      <c r="K42" s="195"/>
      <c r="L42" s="195"/>
      <c r="M42" s="195"/>
      <c r="N42" s="195"/>
      <c r="O42" s="210"/>
      <c r="P42" s="120"/>
      <c r="Q42" s="195"/>
      <c r="R42" s="56"/>
    </row>
    <row r="43" spans="1:18" ht="15.6" x14ac:dyDescent="0.3">
      <c r="A43" s="225"/>
      <c r="B43" s="43"/>
      <c r="C43" s="213"/>
      <c r="D43" s="188"/>
      <c r="E43" s="188"/>
      <c r="F43" s="213"/>
      <c r="G43" s="213"/>
      <c r="H43" s="195"/>
      <c r="I43" s="195"/>
      <c r="J43" s="195"/>
      <c r="K43" s="195"/>
      <c r="L43" s="195"/>
      <c r="M43" s="195"/>
      <c r="N43" s="195"/>
      <c r="O43" s="210"/>
      <c r="P43" s="120"/>
      <c r="Q43" s="195"/>
      <c r="R43" s="56"/>
    </row>
  </sheetData>
  <mergeCells count="23">
    <mergeCell ref="A9:A11"/>
    <mergeCell ref="B9:B11"/>
    <mergeCell ref="C9:C11"/>
    <mergeCell ref="D9:D11"/>
    <mergeCell ref="E9:E11"/>
    <mergeCell ref="A1:R1"/>
    <mergeCell ref="A2:R2"/>
    <mergeCell ref="Q4:R4"/>
    <mergeCell ref="F5:G5"/>
    <mergeCell ref="H6:R6"/>
    <mergeCell ref="F9:F11"/>
    <mergeCell ref="G9:G11"/>
    <mergeCell ref="H9:N9"/>
    <mergeCell ref="O9:O11"/>
    <mergeCell ref="P9:P11"/>
    <mergeCell ref="R9:R11"/>
    <mergeCell ref="H10:H11"/>
    <mergeCell ref="I10:I11"/>
    <mergeCell ref="J10:J11"/>
    <mergeCell ref="L10:L11"/>
    <mergeCell ref="M10:M11"/>
    <mergeCell ref="N10:N11"/>
    <mergeCell ref="Q9:Q11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4"/>
  <sheetViews>
    <sheetView tabSelected="1" workbookViewId="0">
      <selection sqref="A1:D1"/>
    </sheetView>
  </sheetViews>
  <sheetFormatPr defaultRowHeight="14.4" x14ac:dyDescent="0.3"/>
  <cols>
    <col min="1" max="1" width="8.109375" customWidth="1"/>
    <col min="2" max="2" width="130.88671875" customWidth="1"/>
    <col min="3" max="3" width="7.5546875" customWidth="1"/>
    <col min="4" max="4" width="8.6640625" customWidth="1"/>
  </cols>
  <sheetData>
    <row r="1" spans="1:4" ht="20.399999999999999" x14ac:dyDescent="0.35">
      <c r="A1" s="320" t="s">
        <v>0</v>
      </c>
      <c r="B1" s="320"/>
      <c r="C1" s="320"/>
      <c r="D1" s="320"/>
    </row>
    <row r="2" spans="1:4" ht="20.399999999999999" x14ac:dyDescent="0.35">
      <c r="A2" s="321" t="s">
        <v>1</v>
      </c>
      <c r="B2" s="321"/>
      <c r="C2" s="321"/>
      <c r="D2" s="321"/>
    </row>
    <row r="3" spans="1:4" ht="20.399999999999999" x14ac:dyDescent="0.35">
      <c r="A3" s="172"/>
      <c r="B3" s="230"/>
      <c r="C3" s="230"/>
      <c r="D3" s="1" t="s">
        <v>79</v>
      </c>
    </row>
    <row r="4" spans="1:4" ht="17.399999999999999" x14ac:dyDescent="0.3">
      <c r="A4" s="173"/>
      <c r="B4" s="174"/>
      <c r="C4" s="174"/>
      <c r="D4" s="5" t="s">
        <v>80</v>
      </c>
    </row>
    <row r="5" spans="1:4" x14ac:dyDescent="0.3">
      <c r="A5" s="173"/>
      <c r="D5" s="5" t="s">
        <v>81</v>
      </c>
    </row>
    <row r="6" spans="1:4" ht="19.2" x14ac:dyDescent="0.3">
      <c r="B6" s="231" t="s">
        <v>127</v>
      </c>
      <c r="C6" s="231"/>
    </row>
    <row r="7" spans="1:4" ht="30" x14ac:dyDescent="0.3">
      <c r="A7" s="232" t="s">
        <v>128</v>
      </c>
      <c r="B7" s="233" t="s">
        <v>129</v>
      </c>
      <c r="C7" s="234" t="s">
        <v>44</v>
      </c>
      <c r="D7" s="232" t="s">
        <v>130</v>
      </c>
    </row>
    <row r="8" spans="1:4" ht="15.6" x14ac:dyDescent="0.3">
      <c r="A8" s="235">
        <v>1</v>
      </c>
      <c r="B8" s="236" t="s">
        <v>131</v>
      </c>
      <c r="C8" s="237">
        <v>494</v>
      </c>
      <c r="D8" s="238">
        <v>22</v>
      </c>
    </row>
    <row r="9" spans="1:4" ht="15.6" x14ac:dyDescent="0.3">
      <c r="A9" s="239">
        <v>2</v>
      </c>
      <c r="B9" s="240" t="s">
        <v>132</v>
      </c>
      <c r="C9" s="237">
        <v>449</v>
      </c>
      <c r="D9" s="238">
        <v>22</v>
      </c>
    </row>
    <row r="10" spans="1:4" ht="15.6" x14ac:dyDescent="0.3">
      <c r="A10" s="239">
        <v>3</v>
      </c>
      <c r="B10" s="241" t="s">
        <v>133</v>
      </c>
      <c r="C10" s="237">
        <v>448</v>
      </c>
      <c r="D10" s="238">
        <v>22</v>
      </c>
    </row>
    <row r="11" spans="1:4" ht="15.6" x14ac:dyDescent="0.3">
      <c r="A11" s="242">
        <v>4</v>
      </c>
      <c r="B11" s="240" t="s">
        <v>134</v>
      </c>
      <c r="C11" s="237">
        <v>401</v>
      </c>
      <c r="D11" s="242">
        <v>22</v>
      </c>
    </row>
    <row r="12" spans="1:4" ht="15.6" x14ac:dyDescent="0.3">
      <c r="A12" s="242">
        <v>5</v>
      </c>
      <c r="B12" s="240" t="s">
        <v>135</v>
      </c>
      <c r="C12" s="237">
        <v>308</v>
      </c>
      <c r="D12" s="238">
        <v>22</v>
      </c>
    </row>
    <row r="13" spans="1:4" ht="15.6" x14ac:dyDescent="0.3">
      <c r="A13" s="242">
        <v>6</v>
      </c>
      <c r="B13" s="189" t="s">
        <v>136</v>
      </c>
      <c r="C13" s="237">
        <v>235</v>
      </c>
      <c r="D13" s="238">
        <v>22</v>
      </c>
    </row>
    <row r="14" spans="1:4" ht="15.6" x14ac:dyDescent="0.3">
      <c r="A14" s="242">
        <v>7</v>
      </c>
      <c r="B14" s="240" t="s">
        <v>137</v>
      </c>
      <c r="C14" s="237">
        <v>223</v>
      </c>
      <c r="D14" s="238">
        <v>22</v>
      </c>
    </row>
    <row r="15" spans="1:4" ht="15.6" x14ac:dyDescent="0.3">
      <c r="A15" s="242">
        <v>8</v>
      </c>
      <c r="B15" s="240" t="s">
        <v>138</v>
      </c>
      <c r="C15" s="237">
        <v>96</v>
      </c>
      <c r="D15" s="238">
        <v>9</v>
      </c>
    </row>
    <row r="16" spans="1:4" ht="15.6" x14ac:dyDescent="0.3">
      <c r="A16" s="242">
        <v>9</v>
      </c>
      <c r="B16" s="240" t="s">
        <v>139</v>
      </c>
      <c r="C16" s="237">
        <v>92</v>
      </c>
      <c r="D16" s="242">
        <v>7</v>
      </c>
    </row>
    <row r="17" spans="1:4" ht="15.6" x14ac:dyDescent="0.3">
      <c r="A17" s="242">
        <v>10</v>
      </c>
      <c r="B17" s="243" t="s">
        <v>140</v>
      </c>
      <c r="C17" s="237">
        <v>81</v>
      </c>
      <c r="D17" s="242">
        <v>17</v>
      </c>
    </row>
    <row r="18" spans="1:4" ht="15.6" x14ac:dyDescent="0.3">
      <c r="A18" s="242">
        <v>11</v>
      </c>
      <c r="B18" s="243" t="s">
        <v>141</v>
      </c>
      <c r="C18" s="237">
        <v>70</v>
      </c>
      <c r="D18" s="242">
        <v>14</v>
      </c>
    </row>
    <row r="19" spans="1:4" ht="15.6" x14ac:dyDescent="0.3">
      <c r="A19" s="242">
        <v>12</v>
      </c>
      <c r="B19" s="240" t="s">
        <v>142</v>
      </c>
      <c r="C19" s="237">
        <v>65</v>
      </c>
      <c r="D19" s="242">
        <v>10</v>
      </c>
    </row>
    <row r="20" spans="1:4" ht="15.6" x14ac:dyDescent="0.3">
      <c r="A20" s="242">
        <v>13</v>
      </c>
      <c r="B20" s="240" t="s">
        <v>143</v>
      </c>
      <c r="C20" s="237">
        <v>52</v>
      </c>
      <c r="D20" s="242">
        <v>5</v>
      </c>
    </row>
    <row r="21" spans="1:4" ht="15.6" x14ac:dyDescent="0.3">
      <c r="A21" s="242">
        <v>14</v>
      </c>
      <c r="B21" s="240" t="s">
        <v>144</v>
      </c>
      <c r="C21" s="237">
        <v>47</v>
      </c>
      <c r="D21" s="242">
        <v>22</v>
      </c>
    </row>
    <row r="22" spans="1:4" ht="15.6" x14ac:dyDescent="0.3">
      <c r="A22" s="242">
        <v>15</v>
      </c>
      <c r="B22" s="241" t="s">
        <v>145</v>
      </c>
      <c r="C22" s="237">
        <v>41</v>
      </c>
      <c r="D22" s="238">
        <v>3</v>
      </c>
    </row>
    <row r="23" spans="1:4" ht="15.6" x14ac:dyDescent="0.3">
      <c r="A23" s="242">
        <v>16</v>
      </c>
      <c r="B23" s="241" t="s">
        <v>146</v>
      </c>
      <c r="C23" s="237">
        <v>35</v>
      </c>
      <c r="D23" s="238">
        <v>2</v>
      </c>
    </row>
    <row r="24" spans="1:4" ht="15.6" x14ac:dyDescent="0.3">
      <c r="A24" s="242">
        <v>17</v>
      </c>
      <c r="B24" s="240" t="s">
        <v>147</v>
      </c>
      <c r="C24" s="237">
        <v>30</v>
      </c>
      <c r="D24" s="238">
        <v>6</v>
      </c>
    </row>
    <row r="25" spans="1:4" ht="15.6" x14ac:dyDescent="0.3">
      <c r="A25" s="242">
        <v>18</v>
      </c>
      <c r="B25" s="240" t="s">
        <v>148</v>
      </c>
      <c r="C25" s="237">
        <v>27</v>
      </c>
      <c r="D25" s="238">
        <v>5</v>
      </c>
    </row>
    <row r="26" spans="1:4" ht="15.6" x14ac:dyDescent="0.3">
      <c r="A26" s="242">
        <v>19</v>
      </c>
      <c r="B26" s="240" t="s">
        <v>149</v>
      </c>
      <c r="C26" s="237">
        <v>15</v>
      </c>
      <c r="D26" s="238">
        <v>1</v>
      </c>
    </row>
    <row r="27" spans="1:4" ht="15.6" x14ac:dyDescent="0.3">
      <c r="A27" s="242">
        <v>20</v>
      </c>
      <c r="B27" s="240" t="s">
        <v>150</v>
      </c>
      <c r="C27" s="237">
        <v>7</v>
      </c>
      <c r="D27" s="238">
        <v>8</v>
      </c>
    </row>
    <row r="28" spans="1:4" ht="15.6" x14ac:dyDescent="0.3">
      <c r="A28" s="242">
        <v>21</v>
      </c>
      <c r="B28" s="240" t="s">
        <v>151</v>
      </c>
      <c r="C28" s="237">
        <v>5</v>
      </c>
      <c r="D28" s="238">
        <v>5</v>
      </c>
    </row>
    <row r="29" spans="1:4" ht="15.75" x14ac:dyDescent="0.25">
      <c r="A29" s="238"/>
      <c r="B29" s="240"/>
      <c r="C29" s="237"/>
      <c r="D29" s="238"/>
    </row>
    <row r="30" spans="1:4" ht="15.6" x14ac:dyDescent="0.3">
      <c r="A30" s="209"/>
      <c r="B30" s="56" t="s">
        <v>152</v>
      </c>
      <c r="C30" s="244"/>
      <c r="D30" s="209"/>
    </row>
    <row r="31" spans="1:4" ht="15.75" x14ac:dyDescent="0.25">
      <c r="A31" s="238"/>
      <c r="B31" s="196"/>
      <c r="C31" s="245"/>
      <c r="D31" s="246"/>
    </row>
    <row r="32" spans="1:4" x14ac:dyDescent="0.3">
      <c r="B32" s="13" t="s">
        <v>153</v>
      </c>
      <c r="C32" s="221"/>
      <c r="D32" s="247"/>
    </row>
    <row r="33" spans="1:4" x14ac:dyDescent="0.3">
      <c r="A33" s="247"/>
      <c r="B33" s="56"/>
      <c r="C33" s="13"/>
      <c r="D33" s="247"/>
    </row>
    <row r="34" spans="1:4" ht="20.399999999999999" x14ac:dyDescent="0.35">
      <c r="A34" s="322" t="s">
        <v>0</v>
      </c>
      <c r="B34" s="322"/>
      <c r="C34" s="322"/>
      <c r="D34" s="322"/>
    </row>
    <row r="35" spans="1:4" ht="20.399999999999999" x14ac:dyDescent="0.35">
      <c r="A35" s="321" t="s">
        <v>1</v>
      </c>
      <c r="B35" s="321"/>
      <c r="C35" s="321"/>
      <c r="D35" s="321"/>
    </row>
    <row r="36" spans="1:4" ht="20.399999999999999" x14ac:dyDescent="0.35">
      <c r="A36" s="172"/>
      <c r="B36" s="230"/>
      <c r="C36" s="230"/>
      <c r="D36" s="1" t="s">
        <v>79</v>
      </c>
    </row>
    <row r="37" spans="1:4" ht="17.399999999999999" x14ac:dyDescent="0.3">
      <c r="A37" s="173"/>
      <c r="B37" s="174"/>
      <c r="C37" s="174"/>
      <c r="D37" s="5" t="s">
        <v>80</v>
      </c>
    </row>
    <row r="38" spans="1:4" x14ac:dyDescent="0.3">
      <c r="A38" s="173"/>
      <c r="D38" s="5" t="s">
        <v>81</v>
      </c>
    </row>
    <row r="39" spans="1:4" ht="19.2" x14ac:dyDescent="0.3">
      <c r="B39" s="231" t="s">
        <v>154</v>
      </c>
      <c r="C39" s="231"/>
    </row>
    <row r="40" spans="1:4" ht="30" x14ac:dyDescent="0.3">
      <c r="A40" s="232" t="s">
        <v>128</v>
      </c>
      <c r="B40" s="233" t="s">
        <v>129</v>
      </c>
      <c r="C40" s="234" t="s">
        <v>44</v>
      </c>
      <c r="D40" s="232" t="s">
        <v>130</v>
      </c>
    </row>
    <row r="41" spans="1:4" ht="15.6" x14ac:dyDescent="0.3">
      <c r="A41" s="248">
        <v>1</v>
      </c>
      <c r="B41" s="249" t="s">
        <v>155</v>
      </c>
      <c r="C41" s="250">
        <v>310</v>
      </c>
      <c r="D41" s="251">
        <v>22</v>
      </c>
    </row>
    <row r="42" spans="1:4" ht="15.6" x14ac:dyDescent="0.3">
      <c r="A42" s="252">
        <v>2</v>
      </c>
      <c r="B42" s="241" t="s">
        <v>156</v>
      </c>
      <c r="C42" s="238">
        <v>174</v>
      </c>
      <c r="D42" s="253">
        <v>17</v>
      </c>
    </row>
    <row r="43" spans="1:4" ht="15.6" x14ac:dyDescent="0.3">
      <c r="A43" s="254">
        <v>3</v>
      </c>
      <c r="B43" s="240" t="s">
        <v>157</v>
      </c>
      <c r="C43" s="238">
        <v>151</v>
      </c>
      <c r="D43" s="253">
        <v>22</v>
      </c>
    </row>
    <row r="44" spans="1:4" ht="15.6" x14ac:dyDescent="0.3">
      <c r="A44" s="253">
        <v>4</v>
      </c>
      <c r="B44" s="240" t="s">
        <v>158</v>
      </c>
      <c r="C44" s="238">
        <v>150</v>
      </c>
      <c r="D44" s="253">
        <v>22</v>
      </c>
    </row>
    <row r="45" spans="1:4" ht="15.6" x14ac:dyDescent="0.3">
      <c r="A45" s="255">
        <v>5</v>
      </c>
      <c r="B45" s="240" t="s">
        <v>159</v>
      </c>
      <c r="C45" s="238">
        <v>108</v>
      </c>
      <c r="D45" s="253">
        <v>22</v>
      </c>
    </row>
    <row r="46" spans="1:4" ht="15.6" x14ac:dyDescent="0.3">
      <c r="A46" s="253">
        <v>6</v>
      </c>
      <c r="B46" s="240" t="s">
        <v>160</v>
      </c>
      <c r="C46" s="238">
        <v>91</v>
      </c>
      <c r="D46" s="253">
        <v>9</v>
      </c>
    </row>
    <row r="47" spans="1:4" ht="15.6" x14ac:dyDescent="0.3">
      <c r="A47" s="255">
        <v>7</v>
      </c>
      <c r="B47" s="241" t="s">
        <v>161</v>
      </c>
      <c r="C47" s="238">
        <v>78</v>
      </c>
      <c r="D47" s="253">
        <v>17</v>
      </c>
    </row>
    <row r="48" spans="1:4" ht="15" x14ac:dyDescent="0.3">
      <c r="A48" s="253">
        <v>8</v>
      </c>
      <c r="B48" s="13" t="s">
        <v>162</v>
      </c>
      <c r="C48" s="238">
        <v>45</v>
      </c>
      <c r="D48" s="253">
        <v>17</v>
      </c>
    </row>
    <row r="49" spans="1:4" ht="15.6" x14ac:dyDescent="0.3">
      <c r="A49" s="255">
        <v>9</v>
      </c>
      <c r="B49" s="240" t="s">
        <v>163</v>
      </c>
      <c r="C49" s="238">
        <v>43</v>
      </c>
      <c r="D49" s="255">
        <v>3</v>
      </c>
    </row>
    <row r="50" spans="1:4" ht="15.6" x14ac:dyDescent="0.3">
      <c r="A50" s="253">
        <v>10</v>
      </c>
      <c r="B50" s="240" t="s">
        <v>164</v>
      </c>
      <c r="C50" s="238">
        <v>39</v>
      </c>
      <c r="D50" s="255">
        <v>14</v>
      </c>
    </row>
    <row r="51" spans="1:4" ht="15.6" x14ac:dyDescent="0.3">
      <c r="A51" s="255">
        <v>11</v>
      </c>
      <c r="B51" s="240" t="s">
        <v>165</v>
      </c>
      <c r="C51" s="238">
        <v>35</v>
      </c>
      <c r="D51" s="255">
        <v>13</v>
      </c>
    </row>
    <row r="52" spans="1:4" ht="15.6" x14ac:dyDescent="0.3">
      <c r="A52" s="253">
        <v>12</v>
      </c>
      <c r="B52" s="240" t="s">
        <v>166</v>
      </c>
      <c r="C52" s="238">
        <v>30</v>
      </c>
      <c r="D52" s="255">
        <v>5</v>
      </c>
    </row>
    <row r="53" spans="1:4" ht="15.6" x14ac:dyDescent="0.3">
      <c r="A53" s="255">
        <v>13</v>
      </c>
      <c r="B53" s="240" t="s">
        <v>167</v>
      </c>
      <c r="C53" s="238">
        <v>18</v>
      </c>
      <c r="D53" s="255">
        <v>8</v>
      </c>
    </row>
    <row r="54" spans="1:4" ht="15.6" x14ac:dyDescent="0.3">
      <c r="A54" s="253">
        <v>14</v>
      </c>
      <c r="B54" s="240" t="s">
        <v>168</v>
      </c>
      <c r="C54" s="238">
        <v>18</v>
      </c>
      <c r="D54" s="255">
        <v>6</v>
      </c>
    </row>
    <row r="55" spans="1:4" ht="15.6" x14ac:dyDescent="0.3">
      <c r="A55" s="255">
        <v>15</v>
      </c>
      <c r="B55" s="241" t="s">
        <v>169</v>
      </c>
      <c r="C55" s="238">
        <v>17</v>
      </c>
      <c r="D55" s="255">
        <v>18</v>
      </c>
    </row>
    <row r="56" spans="1:4" ht="15.6" x14ac:dyDescent="0.3">
      <c r="A56" s="253">
        <v>16</v>
      </c>
      <c r="B56" s="241" t="s">
        <v>170</v>
      </c>
      <c r="C56" s="238">
        <v>14</v>
      </c>
      <c r="D56" s="255">
        <v>2</v>
      </c>
    </row>
    <row r="57" spans="1:4" ht="15.6" x14ac:dyDescent="0.3">
      <c r="A57" s="255">
        <v>17</v>
      </c>
      <c r="B57" s="240" t="s">
        <v>171</v>
      </c>
      <c r="C57" s="238">
        <v>4</v>
      </c>
      <c r="D57" s="255">
        <v>4</v>
      </c>
    </row>
    <row r="58" spans="1:4" ht="15.6" x14ac:dyDescent="0.3">
      <c r="A58" s="255"/>
      <c r="B58" s="240"/>
      <c r="C58" s="238"/>
      <c r="D58" s="255"/>
    </row>
    <row r="59" spans="1:4" ht="15.6" x14ac:dyDescent="0.3">
      <c r="A59" s="255"/>
      <c r="B59" s="240"/>
      <c r="C59" s="238"/>
      <c r="D59" s="255"/>
    </row>
    <row r="60" spans="1:4" ht="15.6" x14ac:dyDescent="0.3">
      <c r="A60" s="239"/>
      <c r="B60" s="196"/>
      <c r="C60" s="238"/>
      <c r="D60" s="242"/>
    </row>
    <row r="61" spans="1:4" ht="15.6" x14ac:dyDescent="0.3">
      <c r="A61" s="239"/>
      <c r="B61" s="196"/>
      <c r="C61" s="238"/>
      <c r="D61" s="242"/>
    </row>
    <row r="62" spans="1:4" ht="15.6" x14ac:dyDescent="0.3">
      <c r="A62" s="238"/>
      <c r="B62" s="13" t="s">
        <v>152</v>
      </c>
      <c r="C62" s="245"/>
      <c r="D62" s="238"/>
    </row>
    <row r="63" spans="1:4" ht="15.6" x14ac:dyDescent="0.3">
      <c r="A63" s="209"/>
      <c r="B63" s="56"/>
      <c r="C63" s="244"/>
      <c r="D63" s="209"/>
    </row>
    <row r="64" spans="1:4" ht="15.6" x14ac:dyDescent="0.3">
      <c r="A64" s="238"/>
      <c r="B64" s="196"/>
      <c r="C64" s="245"/>
      <c r="D64" s="246"/>
    </row>
    <row r="65" spans="1:4" x14ac:dyDescent="0.3">
      <c r="B65" s="13" t="s">
        <v>153</v>
      </c>
      <c r="C65" s="221"/>
      <c r="D65" s="247"/>
    </row>
    <row r="66" spans="1:4" x14ac:dyDescent="0.3">
      <c r="A66" s="247"/>
      <c r="B66" s="56"/>
      <c r="C66" s="13"/>
      <c r="D66" s="196"/>
    </row>
    <row r="67" spans="1:4" ht="15.6" x14ac:dyDescent="0.3">
      <c r="A67" s="239"/>
      <c r="B67" s="196"/>
      <c r="C67" s="238"/>
      <c r="D67" s="242"/>
    </row>
    <row r="68" spans="1:4" ht="15.6" x14ac:dyDescent="0.3">
      <c r="A68" s="239"/>
      <c r="B68" s="196"/>
      <c r="C68" s="238"/>
      <c r="D68" s="242"/>
    </row>
    <row r="69" spans="1:4" ht="15.6" x14ac:dyDescent="0.3">
      <c r="A69" s="239"/>
      <c r="B69" s="196"/>
      <c r="C69" s="238"/>
      <c r="D69" s="242"/>
    </row>
    <row r="70" spans="1:4" ht="15.6" x14ac:dyDescent="0.3">
      <c r="A70" s="239"/>
      <c r="B70" s="196"/>
      <c r="C70" s="238"/>
      <c r="D70" s="242"/>
    </row>
    <row r="71" spans="1:4" ht="15.6" x14ac:dyDescent="0.3">
      <c r="A71" s="239"/>
      <c r="B71" s="196"/>
      <c r="C71" s="238"/>
      <c r="D71" s="242"/>
    </row>
    <row r="72" spans="1:4" ht="15.6" x14ac:dyDescent="0.3">
      <c r="A72" s="239"/>
      <c r="B72" s="196"/>
      <c r="C72" s="238"/>
      <c r="D72" s="242"/>
    </row>
    <row r="73" spans="1:4" ht="15.6" x14ac:dyDescent="0.3">
      <c r="A73" s="239"/>
      <c r="B73" s="196"/>
      <c r="C73" s="238"/>
      <c r="D73" s="242"/>
    </row>
    <row r="74" spans="1:4" ht="15.6" x14ac:dyDescent="0.3">
      <c r="A74" s="239"/>
      <c r="B74" s="196"/>
      <c r="C74" s="238"/>
      <c r="D74" s="242"/>
    </row>
  </sheetData>
  <mergeCells count="4">
    <mergeCell ref="A1:D1"/>
    <mergeCell ref="A2:D2"/>
    <mergeCell ref="A34:D34"/>
    <mergeCell ref="A35:D3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22</vt:i4>
      </vt:variant>
    </vt:vector>
  </HeadingPairs>
  <TitlesOfParts>
    <vt:vector size="22" baseType="lpstr">
      <vt:lpstr>100м</vt:lpstr>
      <vt:lpstr>200м</vt:lpstr>
      <vt:lpstr>400м</vt:lpstr>
      <vt:lpstr>800м</vt:lpstr>
      <vt:lpstr>1500м</vt:lpstr>
      <vt:lpstr>5000м</vt:lpstr>
      <vt:lpstr>110сб м</vt:lpstr>
      <vt:lpstr>400сб м</vt:lpstr>
      <vt:lpstr>3000сп</vt:lpstr>
      <vt:lpstr>сх м</vt:lpstr>
      <vt:lpstr>длина м</vt:lpstr>
      <vt:lpstr>тройной м</vt:lpstr>
      <vt:lpstr>высота м</vt:lpstr>
      <vt:lpstr>прил. выс.</vt:lpstr>
      <vt:lpstr>шест</vt:lpstr>
      <vt:lpstr>прил.шест</vt:lpstr>
      <vt:lpstr>эстафета 4х100</vt:lpstr>
      <vt:lpstr>диск</vt:lpstr>
      <vt:lpstr>ядро</vt:lpstr>
      <vt:lpstr>копье</vt:lpstr>
      <vt:lpstr>молот</vt:lpstr>
      <vt:lpstr>ком. зачет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2019-07-01T16:12:57Z</dcterms:modified>
</cp:coreProperties>
</file>