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05" windowWidth="9960" windowHeight="7380" tabRatio="693" activeTab="2"/>
  </bookViews>
  <sheets>
    <sheet name="Расп" sheetId="3" r:id="rId1"/>
    <sheet name="Уч" sheetId="1" r:id="rId2"/>
    <sheet name="Высота" sheetId="96" r:id="rId3"/>
    <sheet name="Шест" sheetId="89" r:id="rId4"/>
    <sheet name="Длина" sheetId="54" r:id="rId5"/>
    <sheet name="Тройной" sheetId="90" r:id="rId6"/>
    <sheet name="Диск" sheetId="93" r:id="rId7"/>
    <sheet name="Копье" sheetId="92" r:id="rId8"/>
    <sheet name="Ядро" sheetId="91" r:id="rId9"/>
  </sheets>
  <definedNames>
    <definedName name="_xlnm._FilterDatabase" localSheetId="1" hidden="1">Уч!$A$1:$P$369</definedName>
    <definedName name="_xlnm.Print_Titles" localSheetId="6">Диск!$12:$13</definedName>
    <definedName name="_xlnm.Print_Titles" localSheetId="4">Длина!$12:$13</definedName>
    <definedName name="_xlnm.Print_Titles" localSheetId="7">Копье!$12:$13</definedName>
    <definedName name="_xlnm.Print_Titles" localSheetId="5">Тройной!$12:$13</definedName>
    <definedName name="_xlnm.Print_Titles" localSheetId="8">Ядро!$12:$13</definedName>
    <definedName name="_xlnm.Print_Area" localSheetId="2">Высота!$B$1:$AO$27</definedName>
    <definedName name="_xlnm.Print_Area" localSheetId="6">Диск!$D$5:$W$19</definedName>
    <definedName name="_xlnm.Print_Area" localSheetId="4">Длина!$D$5:$V$32</definedName>
    <definedName name="_xlnm.Print_Area" localSheetId="7">Копье!$D$5:$W$19</definedName>
    <definedName name="_xlnm.Print_Area" localSheetId="5">Тройной!$D$5:$W$30</definedName>
    <definedName name="_xlnm.Print_Area" localSheetId="3">Шест!$A$1:$AO$34</definedName>
    <definedName name="_xlnm.Print_Area" localSheetId="8">Ядро!$D$5:$W$27</definedName>
  </definedNames>
  <calcPr calcId="145621"/>
</workbook>
</file>

<file path=xl/calcChain.xml><?xml version="1.0" encoding="utf-8"?>
<calcChain xmlns="http://schemas.openxmlformats.org/spreadsheetml/2006/main">
  <c r="N23" i="90" l="1"/>
  <c r="M23" i="90"/>
  <c r="L23" i="90"/>
  <c r="R23" i="90"/>
  <c r="Q23" i="90"/>
  <c r="P23" i="90"/>
  <c r="R15" i="90"/>
  <c r="Q15" i="90"/>
  <c r="P15" i="90"/>
  <c r="R17" i="90"/>
  <c r="Q17" i="90"/>
  <c r="P17" i="90"/>
  <c r="R21" i="90"/>
  <c r="Q21" i="90"/>
  <c r="P21" i="90"/>
  <c r="R25" i="90"/>
  <c r="Q25" i="90"/>
  <c r="P25" i="90"/>
  <c r="Q19" i="90"/>
  <c r="R19" i="90"/>
  <c r="P19" i="90"/>
  <c r="S16" i="93"/>
  <c r="AO27" i="96"/>
  <c r="AI27" i="96"/>
  <c r="AM27" i="96" s="1"/>
  <c r="F27" i="96"/>
  <c r="E27" i="96"/>
  <c r="D27" i="96"/>
  <c r="C27" i="96"/>
  <c r="A27" i="96"/>
  <c r="L9" i="89" l="1"/>
  <c r="AO33" i="89"/>
  <c r="AM33" i="89"/>
  <c r="AI33" i="89"/>
  <c r="F33" i="89"/>
  <c r="E33" i="89"/>
  <c r="D33" i="89"/>
  <c r="C33" i="89"/>
  <c r="A33" i="89"/>
  <c r="AO34" i="89"/>
  <c r="AM34" i="89"/>
  <c r="AI34" i="89"/>
  <c r="F34" i="89"/>
  <c r="E34" i="89"/>
  <c r="D34" i="89"/>
  <c r="C34" i="89"/>
  <c r="A34" i="89"/>
  <c r="L14" i="54" l="1"/>
  <c r="M14" i="54"/>
  <c r="N14" i="54"/>
  <c r="P14" i="54"/>
  <c r="Q14" i="54"/>
  <c r="R14" i="54"/>
  <c r="S14" i="54"/>
  <c r="U14" i="54" s="1"/>
  <c r="V14" i="54"/>
  <c r="L15" i="54"/>
  <c r="M15" i="54"/>
  <c r="N15" i="54"/>
  <c r="P15" i="54"/>
  <c r="Q15" i="54"/>
  <c r="R15" i="54"/>
  <c r="L28" i="54"/>
  <c r="M28" i="54"/>
  <c r="N28" i="54"/>
  <c r="P28" i="54"/>
  <c r="Q28" i="54"/>
  <c r="R28" i="54"/>
  <c r="T28" i="54"/>
  <c r="U28" i="54"/>
  <c r="V28" i="54"/>
  <c r="L24" i="54"/>
  <c r="M24" i="54"/>
  <c r="N24" i="54"/>
  <c r="P24" i="54"/>
  <c r="Q24" i="54"/>
  <c r="R24" i="54"/>
  <c r="S24" i="54"/>
  <c r="U24" i="54" s="1"/>
  <c r="V24" i="54"/>
  <c r="L25" i="54"/>
  <c r="M25" i="54"/>
  <c r="N25" i="54"/>
  <c r="P25" i="54"/>
  <c r="Q25" i="54"/>
  <c r="R25" i="54"/>
  <c r="L22" i="54"/>
  <c r="M22" i="54"/>
  <c r="S22" i="54"/>
  <c r="U22" i="54"/>
  <c r="V22" i="54"/>
  <c r="L23" i="54"/>
  <c r="M23" i="54"/>
  <c r="N23" i="54"/>
  <c r="P23" i="54"/>
  <c r="Q23" i="54"/>
  <c r="R23" i="54"/>
  <c r="L29" i="54"/>
  <c r="M29" i="54"/>
  <c r="N29" i="54"/>
  <c r="P29" i="54"/>
  <c r="Q29" i="54"/>
  <c r="R29" i="54"/>
  <c r="T29" i="54"/>
  <c r="U29" i="54"/>
  <c r="V29" i="54"/>
  <c r="L20" i="54"/>
  <c r="M20" i="54"/>
  <c r="N20" i="54"/>
  <c r="P20" i="54"/>
  <c r="Q20" i="54"/>
  <c r="R20" i="54"/>
  <c r="S20" i="54"/>
  <c r="U20" i="54"/>
  <c r="V20" i="54"/>
  <c r="L21" i="54"/>
  <c r="M21" i="54"/>
  <c r="N21" i="54"/>
  <c r="P21" i="54"/>
  <c r="Q21" i="54"/>
  <c r="R21" i="54"/>
  <c r="L16" i="54"/>
  <c r="M16" i="54"/>
  <c r="N16" i="54"/>
  <c r="P16" i="54"/>
  <c r="Q16" i="54"/>
  <c r="R16" i="54"/>
  <c r="S16" i="54"/>
  <c r="U16" i="54" s="1"/>
  <c r="V16" i="54"/>
  <c r="L17" i="54"/>
  <c r="M17" i="54"/>
  <c r="N17" i="54"/>
  <c r="P17" i="54"/>
  <c r="Q17" i="54"/>
  <c r="R17" i="54"/>
  <c r="L30" i="54"/>
  <c r="M30" i="54"/>
  <c r="N30" i="54"/>
  <c r="P30" i="54"/>
  <c r="Q30" i="54"/>
  <c r="R30" i="54"/>
  <c r="T30" i="54"/>
  <c r="U30" i="54"/>
  <c r="V30" i="54"/>
  <c r="L31" i="54"/>
  <c r="M31" i="54"/>
  <c r="N31" i="54"/>
  <c r="P31" i="54"/>
  <c r="Q31" i="54"/>
  <c r="R31" i="54"/>
  <c r="T31" i="54"/>
  <c r="U31" i="54"/>
  <c r="V31" i="54"/>
  <c r="L26" i="54"/>
  <c r="M26" i="54"/>
  <c r="N26" i="54"/>
  <c r="P26" i="54"/>
  <c r="Q26" i="54"/>
  <c r="R26" i="54"/>
  <c r="S26" i="54"/>
  <c r="T26" i="54" s="1"/>
  <c r="V26" i="54"/>
  <c r="L27" i="54"/>
  <c r="M27" i="54"/>
  <c r="N27" i="54"/>
  <c r="P27" i="54"/>
  <c r="Q27" i="54"/>
  <c r="R27" i="54"/>
  <c r="L32" i="54"/>
  <c r="M32" i="54"/>
  <c r="N32" i="54"/>
  <c r="P32" i="54"/>
  <c r="Q32" i="54"/>
  <c r="R32" i="54"/>
  <c r="T32" i="54"/>
  <c r="U32" i="54"/>
  <c r="V32" i="54"/>
  <c r="R19" i="54"/>
  <c r="Q19" i="54"/>
  <c r="P19" i="54"/>
  <c r="U26" i="54" l="1"/>
  <c r="T20" i="54"/>
  <c r="T22" i="54"/>
  <c r="T24" i="54"/>
  <c r="AE24" i="91"/>
  <c r="W24" i="91"/>
  <c r="S24" i="91"/>
  <c r="U24" i="91" s="1"/>
  <c r="R24" i="91"/>
  <c r="Q24" i="91"/>
  <c r="P24" i="91"/>
  <c r="N24" i="91"/>
  <c r="M24" i="91"/>
  <c r="L24" i="91"/>
  <c r="H24" i="91" s="1"/>
  <c r="J24" i="91"/>
  <c r="I24" i="91"/>
  <c r="G24" i="91"/>
  <c r="F24" i="91"/>
  <c r="C24" i="91"/>
  <c r="AE23" i="91"/>
  <c r="W23" i="91"/>
  <c r="S23" i="91"/>
  <c r="U23" i="91" s="1"/>
  <c r="R23" i="91"/>
  <c r="Q23" i="91"/>
  <c r="P23" i="91"/>
  <c r="N23" i="91"/>
  <c r="M23" i="91"/>
  <c r="L23" i="91"/>
  <c r="H23" i="91" s="1"/>
  <c r="J23" i="91"/>
  <c r="I23" i="91"/>
  <c r="G23" i="91"/>
  <c r="F23" i="91"/>
  <c r="C23" i="91"/>
  <c r="AE22" i="91"/>
  <c r="W22" i="91"/>
  <c r="U22" i="91"/>
  <c r="T22" i="91"/>
  <c r="R22" i="91"/>
  <c r="Q22" i="91"/>
  <c r="P22" i="91"/>
  <c r="N22" i="91"/>
  <c r="M22" i="91"/>
  <c r="L22" i="91"/>
  <c r="J22" i="91"/>
  <c r="I22" i="91"/>
  <c r="H22" i="91"/>
  <c r="G22" i="91"/>
  <c r="F22" i="91"/>
  <c r="E22" i="91"/>
  <c r="C22" i="91"/>
  <c r="AE21" i="91"/>
  <c r="W21" i="91"/>
  <c r="U21" i="91"/>
  <c r="T21" i="91"/>
  <c r="E21" i="91" s="1"/>
  <c r="R21" i="91"/>
  <c r="Q21" i="91"/>
  <c r="P21" i="91"/>
  <c r="N21" i="91"/>
  <c r="M21" i="91"/>
  <c r="L21" i="91"/>
  <c r="H21" i="91" s="1"/>
  <c r="J21" i="91"/>
  <c r="I21" i="91"/>
  <c r="G21" i="91"/>
  <c r="F21" i="91"/>
  <c r="C21" i="91"/>
  <c r="AE20" i="91"/>
  <c r="W20" i="91"/>
  <c r="U20" i="91"/>
  <c r="T20" i="91"/>
  <c r="R20" i="91"/>
  <c r="Q20" i="91"/>
  <c r="P20" i="91"/>
  <c r="N20" i="91"/>
  <c r="M20" i="91"/>
  <c r="L20" i="91"/>
  <c r="H20" i="91" s="1"/>
  <c r="J20" i="91"/>
  <c r="I20" i="91"/>
  <c r="G20" i="91"/>
  <c r="F20" i="91"/>
  <c r="E20" i="91"/>
  <c r="C20" i="91"/>
  <c r="M9" i="92"/>
  <c r="M9" i="91"/>
  <c r="AE19" i="92"/>
  <c r="W19" i="92"/>
  <c r="S19" i="92"/>
  <c r="T19" i="92" s="1"/>
  <c r="R19" i="92"/>
  <c r="Q19" i="92"/>
  <c r="P19" i="92"/>
  <c r="N19" i="92"/>
  <c r="M19" i="92"/>
  <c r="L19" i="92"/>
  <c r="H19" i="92" s="1"/>
  <c r="J19" i="92"/>
  <c r="I19" i="92"/>
  <c r="G19" i="92"/>
  <c r="F19" i="92"/>
  <c r="C19" i="92"/>
  <c r="E19" i="92" l="1"/>
  <c r="A19" i="92"/>
  <c r="U19" i="92"/>
  <c r="G14" i="90" l="1"/>
  <c r="X9" i="96" l="1"/>
  <c r="X8" i="96"/>
  <c r="X7" i="96"/>
  <c r="L8" i="96"/>
  <c r="H7" i="96"/>
  <c r="C8" i="96"/>
  <c r="AO24" i="96" l="1"/>
  <c r="AI24" i="96"/>
  <c r="AM24" i="96" s="1"/>
  <c r="F24" i="96"/>
  <c r="E24" i="96"/>
  <c r="D24" i="96"/>
  <c r="C24" i="96"/>
  <c r="A24" i="96"/>
  <c r="AO17" i="96"/>
  <c r="AI17" i="96"/>
  <c r="AM17" i="96" s="1"/>
  <c r="F17" i="96"/>
  <c r="E17" i="96"/>
  <c r="D17" i="96"/>
  <c r="C17" i="96"/>
  <c r="A17" i="96"/>
  <c r="AO15" i="96"/>
  <c r="AI15" i="96"/>
  <c r="AM15" i="96" s="1"/>
  <c r="F15" i="96"/>
  <c r="E15" i="96"/>
  <c r="D15" i="96"/>
  <c r="C15" i="96"/>
  <c r="A15" i="96"/>
  <c r="AO18" i="96"/>
  <c r="AI18" i="96"/>
  <c r="AM18" i="96" s="1"/>
  <c r="F18" i="96"/>
  <c r="E18" i="96"/>
  <c r="D18" i="96"/>
  <c r="C18" i="96"/>
  <c r="A18" i="96"/>
  <c r="AO14" i="96"/>
  <c r="AI14" i="96"/>
  <c r="AM14" i="96" s="1"/>
  <c r="F14" i="96"/>
  <c r="E14" i="96"/>
  <c r="D14" i="96"/>
  <c r="C14" i="96"/>
  <c r="A14" i="96"/>
  <c r="AO19" i="96"/>
  <c r="AI19" i="96"/>
  <c r="AM19" i="96" s="1"/>
  <c r="F19" i="96"/>
  <c r="E19" i="96"/>
  <c r="D19" i="96"/>
  <c r="C19" i="96"/>
  <c r="A19" i="96"/>
  <c r="AO22" i="96"/>
  <c r="AI22" i="96"/>
  <c r="AM22" i="96" s="1"/>
  <c r="F22" i="96"/>
  <c r="E22" i="96"/>
  <c r="D22" i="96"/>
  <c r="C22" i="96"/>
  <c r="A22" i="96"/>
  <c r="AO20" i="96"/>
  <c r="AI20" i="96"/>
  <c r="AM20" i="96" s="1"/>
  <c r="F20" i="96"/>
  <c r="E20" i="96"/>
  <c r="D20" i="96"/>
  <c r="C20" i="96"/>
  <c r="A20" i="96"/>
  <c r="AO23" i="96"/>
  <c r="AM23" i="96"/>
  <c r="F23" i="96"/>
  <c r="E23" i="96"/>
  <c r="D23" i="96"/>
  <c r="C23" i="96"/>
  <c r="A23" i="96"/>
  <c r="AO21" i="96"/>
  <c r="AI21" i="96"/>
  <c r="AM21" i="96" s="1"/>
  <c r="F21" i="96"/>
  <c r="E21" i="96"/>
  <c r="D21" i="96"/>
  <c r="C21" i="96"/>
  <c r="A21" i="96"/>
  <c r="AO16" i="96"/>
  <c r="AI16" i="96"/>
  <c r="AM16" i="96" s="1"/>
  <c r="F16" i="96"/>
  <c r="E16" i="96"/>
  <c r="D16" i="96"/>
  <c r="C16" i="96"/>
  <c r="A16" i="96"/>
  <c r="R9" i="96"/>
  <c r="L9" i="96"/>
  <c r="H9" i="96"/>
  <c r="C9" i="96"/>
  <c r="R8" i="96"/>
  <c r="H8" i="96"/>
  <c r="R7" i="96"/>
  <c r="C6" i="96"/>
  <c r="C5" i="96"/>
  <c r="F24" i="89" l="1"/>
  <c r="F23" i="89"/>
  <c r="F19" i="89"/>
  <c r="F25" i="89"/>
  <c r="F18" i="89"/>
  <c r="F16" i="89"/>
  <c r="F28" i="89"/>
  <c r="F15" i="89"/>
  <c r="F29" i="89"/>
  <c r="F20" i="89"/>
  <c r="F14" i="89"/>
  <c r="F21" i="89"/>
  <c r="F17" i="89"/>
  <c r="F26" i="89"/>
  <c r="F22" i="89"/>
  <c r="F27" i="89"/>
  <c r="M9" i="93" l="1"/>
  <c r="S10" i="93"/>
  <c r="S9" i="93"/>
  <c r="S8" i="93"/>
  <c r="M8" i="93"/>
  <c r="L7" i="93"/>
  <c r="F8" i="93"/>
  <c r="AE19" i="93"/>
  <c r="W19" i="93"/>
  <c r="S19" i="93"/>
  <c r="U19" i="93" s="1"/>
  <c r="R19" i="93"/>
  <c r="Q19" i="93"/>
  <c r="P19" i="93"/>
  <c r="N19" i="93"/>
  <c r="M19" i="93"/>
  <c r="L19" i="93"/>
  <c r="H19" i="93" s="1"/>
  <c r="J19" i="93"/>
  <c r="I19" i="93"/>
  <c r="G19" i="93"/>
  <c r="F19" i="93"/>
  <c r="C19" i="93"/>
  <c r="AE17" i="93"/>
  <c r="W17" i="93"/>
  <c r="S17" i="93"/>
  <c r="U17" i="93" s="1"/>
  <c r="R17" i="93"/>
  <c r="Q17" i="93"/>
  <c r="P17" i="93"/>
  <c r="N17" i="93"/>
  <c r="M17" i="93"/>
  <c r="L17" i="93"/>
  <c r="H17" i="93" s="1"/>
  <c r="J17" i="93"/>
  <c r="I17" i="93"/>
  <c r="G17" i="93"/>
  <c r="F17" i="93"/>
  <c r="C17" i="93"/>
  <c r="AE18" i="93"/>
  <c r="W18" i="93"/>
  <c r="S18" i="93"/>
  <c r="U18" i="93" s="1"/>
  <c r="R18" i="93"/>
  <c r="Q18" i="93"/>
  <c r="P18" i="93"/>
  <c r="N18" i="93"/>
  <c r="M18" i="93"/>
  <c r="L18" i="93"/>
  <c r="H18" i="93" s="1"/>
  <c r="J18" i="93"/>
  <c r="I18" i="93"/>
  <c r="G18" i="93"/>
  <c r="F18" i="93"/>
  <c r="C18" i="93"/>
  <c r="AE15" i="93"/>
  <c r="W15" i="93"/>
  <c r="S15" i="93"/>
  <c r="U15" i="93" s="1"/>
  <c r="R15" i="93"/>
  <c r="Q15" i="93"/>
  <c r="P15" i="93"/>
  <c r="N15" i="93"/>
  <c r="M15" i="93"/>
  <c r="L15" i="93"/>
  <c r="H15" i="93" s="1"/>
  <c r="J15" i="93"/>
  <c r="I15" i="93"/>
  <c r="G15" i="93"/>
  <c r="F15" i="93"/>
  <c r="C15" i="93"/>
  <c r="AE14" i="93"/>
  <c r="W14" i="93"/>
  <c r="S14" i="93"/>
  <c r="U14" i="93" s="1"/>
  <c r="R14" i="93"/>
  <c r="Q14" i="93"/>
  <c r="P14" i="93"/>
  <c r="N14" i="93"/>
  <c r="M14" i="93"/>
  <c r="L14" i="93"/>
  <c r="H14" i="93" s="1"/>
  <c r="J14" i="93"/>
  <c r="I14" i="93"/>
  <c r="G14" i="93"/>
  <c r="F14" i="93"/>
  <c r="C14" i="93"/>
  <c r="AE16" i="93"/>
  <c r="W16" i="93"/>
  <c r="T16" i="93"/>
  <c r="E16" i="93" s="1"/>
  <c r="U16" i="93"/>
  <c r="R16" i="93"/>
  <c r="Q16" i="93"/>
  <c r="P16" i="93"/>
  <c r="N16" i="93"/>
  <c r="M16" i="93"/>
  <c r="L16" i="93"/>
  <c r="H16" i="93" s="1"/>
  <c r="J16" i="93"/>
  <c r="I16" i="93"/>
  <c r="G16" i="93"/>
  <c r="F16" i="93"/>
  <c r="C16" i="93"/>
  <c r="Q10" i="93"/>
  <c r="M10" i="93"/>
  <c r="Q9" i="93"/>
  <c r="L9" i="93"/>
  <c r="F9" i="93"/>
  <c r="Q8" i="93"/>
  <c r="L8" i="93"/>
  <c r="F6" i="93"/>
  <c r="F5" i="93"/>
  <c r="F3" i="93"/>
  <c r="F2" i="93"/>
  <c r="F1" i="93"/>
  <c r="S10" i="92"/>
  <c r="S9" i="92"/>
  <c r="S8" i="92"/>
  <c r="M8" i="92"/>
  <c r="L7" i="92"/>
  <c r="F8" i="92"/>
  <c r="AE18" i="92"/>
  <c r="W18" i="92"/>
  <c r="U18" i="92"/>
  <c r="R18" i="92"/>
  <c r="Q18" i="92"/>
  <c r="P18" i="92"/>
  <c r="N18" i="92"/>
  <c r="M18" i="92"/>
  <c r="L18" i="92"/>
  <c r="J18" i="92"/>
  <c r="I18" i="92"/>
  <c r="H18" i="92"/>
  <c r="G18" i="92"/>
  <c r="F18" i="92"/>
  <c r="C18" i="92"/>
  <c r="AE16" i="92"/>
  <c r="W16" i="92"/>
  <c r="S16" i="92"/>
  <c r="U16" i="92" s="1"/>
  <c r="R16" i="92"/>
  <c r="Q16" i="92"/>
  <c r="P16" i="92"/>
  <c r="N16" i="92"/>
  <c r="M16" i="92"/>
  <c r="L16" i="92"/>
  <c r="H16" i="92" s="1"/>
  <c r="J16" i="92"/>
  <c r="I16" i="92"/>
  <c r="G16" i="92"/>
  <c r="F16" i="92"/>
  <c r="C16" i="92"/>
  <c r="AE17" i="92"/>
  <c r="W17" i="92"/>
  <c r="U17" i="92"/>
  <c r="R17" i="92"/>
  <c r="Q17" i="92"/>
  <c r="P17" i="92"/>
  <c r="N17" i="92"/>
  <c r="M17" i="92"/>
  <c r="L17" i="92"/>
  <c r="H17" i="92" s="1"/>
  <c r="J17" i="92"/>
  <c r="I17" i="92"/>
  <c r="G17" i="92"/>
  <c r="F17" i="92"/>
  <c r="C17" i="92"/>
  <c r="AE14" i="92"/>
  <c r="W14" i="92"/>
  <c r="S14" i="92"/>
  <c r="U14" i="92" s="1"/>
  <c r="R14" i="92"/>
  <c r="Q14" i="92"/>
  <c r="P14" i="92"/>
  <c r="N14" i="92"/>
  <c r="M14" i="92"/>
  <c r="L14" i="92"/>
  <c r="H14" i="92" s="1"/>
  <c r="J14" i="92"/>
  <c r="I14" i="92"/>
  <c r="G14" i="92"/>
  <c r="F14" i="92"/>
  <c r="C14" i="92"/>
  <c r="AE15" i="92"/>
  <c r="W15" i="92"/>
  <c r="S15" i="92"/>
  <c r="U15" i="92" s="1"/>
  <c r="R15" i="92"/>
  <c r="Q15" i="92"/>
  <c r="P15" i="92"/>
  <c r="N15" i="92"/>
  <c r="M15" i="92"/>
  <c r="L15" i="92"/>
  <c r="H15" i="92" s="1"/>
  <c r="J15" i="92"/>
  <c r="I15" i="92"/>
  <c r="G15" i="92"/>
  <c r="F15" i="92"/>
  <c r="C15" i="92"/>
  <c r="Q10" i="92"/>
  <c r="M10" i="92"/>
  <c r="Q9" i="92"/>
  <c r="L9" i="92"/>
  <c r="F9" i="92"/>
  <c r="Q8" i="92"/>
  <c r="L8" i="92"/>
  <c r="F6" i="92"/>
  <c r="F5" i="92"/>
  <c r="F3" i="92"/>
  <c r="F2" i="92"/>
  <c r="F1" i="92"/>
  <c r="S10" i="91"/>
  <c r="S9" i="91"/>
  <c r="S8" i="91"/>
  <c r="M8" i="91"/>
  <c r="L7" i="91"/>
  <c r="F8" i="91"/>
  <c r="AE15" i="91"/>
  <c r="W15" i="91"/>
  <c r="S15" i="91"/>
  <c r="R15" i="91"/>
  <c r="Q15" i="91"/>
  <c r="P15" i="91"/>
  <c r="N15" i="91"/>
  <c r="M15" i="91"/>
  <c r="L15" i="91"/>
  <c r="H15" i="91" s="1"/>
  <c r="J15" i="91"/>
  <c r="I15" i="91"/>
  <c r="G15" i="91"/>
  <c r="F15" i="91"/>
  <c r="C15" i="91"/>
  <c r="AE27" i="91"/>
  <c r="W27" i="91"/>
  <c r="U27" i="91"/>
  <c r="R27" i="91"/>
  <c r="Q27" i="91"/>
  <c r="P27" i="91"/>
  <c r="N27" i="91"/>
  <c r="M27" i="91"/>
  <c r="L27" i="91"/>
  <c r="H27" i="91" s="1"/>
  <c r="J27" i="91"/>
  <c r="I27" i="91"/>
  <c r="G27" i="91"/>
  <c r="F27" i="91"/>
  <c r="C27" i="91"/>
  <c r="AE26" i="91"/>
  <c r="W26" i="91"/>
  <c r="U26" i="91"/>
  <c r="R26" i="91"/>
  <c r="Q26" i="91"/>
  <c r="P26" i="91"/>
  <c r="N26" i="91"/>
  <c r="M26" i="91"/>
  <c r="L26" i="91"/>
  <c r="H26" i="91" s="1"/>
  <c r="J26" i="91"/>
  <c r="I26" i="91"/>
  <c r="G26" i="91"/>
  <c r="F26" i="91"/>
  <c r="C26" i="91"/>
  <c r="AE25" i="91"/>
  <c r="W25" i="91"/>
  <c r="U25" i="91"/>
  <c r="R25" i="91"/>
  <c r="Q25" i="91"/>
  <c r="P25" i="91"/>
  <c r="N25" i="91"/>
  <c r="M25" i="91"/>
  <c r="L25" i="91"/>
  <c r="H25" i="91" s="1"/>
  <c r="J25" i="91"/>
  <c r="I25" i="91"/>
  <c r="G25" i="91"/>
  <c r="F25" i="91"/>
  <c r="C25" i="91"/>
  <c r="AE17" i="91"/>
  <c r="W17" i="91"/>
  <c r="S17" i="91"/>
  <c r="U17" i="91" s="1"/>
  <c r="R17" i="91"/>
  <c r="Q17" i="91"/>
  <c r="P17" i="91"/>
  <c r="N17" i="91"/>
  <c r="M17" i="91"/>
  <c r="L17" i="91"/>
  <c r="H17" i="91" s="1"/>
  <c r="J17" i="91"/>
  <c r="I17" i="91"/>
  <c r="G17" i="91"/>
  <c r="F17" i="91"/>
  <c r="C17" i="91"/>
  <c r="AE18" i="91"/>
  <c r="W18" i="91"/>
  <c r="S18" i="91"/>
  <c r="U18" i="91" s="1"/>
  <c r="R18" i="91"/>
  <c r="Q18" i="91"/>
  <c r="P18" i="91"/>
  <c r="N18" i="91"/>
  <c r="M18" i="91"/>
  <c r="L18" i="91"/>
  <c r="H18" i="91" s="1"/>
  <c r="J18" i="91"/>
  <c r="I18" i="91"/>
  <c r="G18" i="91"/>
  <c r="F18" i="91"/>
  <c r="C18" i="91"/>
  <c r="AE16" i="91"/>
  <c r="W16" i="91"/>
  <c r="S16" i="91"/>
  <c r="U16" i="91" s="1"/>
  <c r="R16" i="91"/>
  <c r="Q16" i="91"/>
  <c r="P16" i="91"/>
  <c r="N16" i="91"/>
  <c r="M16" i="91"/>
  <c r="L16" i="91"/>
  <c r="H16" i="91" s="1"/>
  <c r="J16" i="91"/>
  <c r="I16" i="91"/>
  <c r="G16" i="91"/>
  <c r="F16" i="91"/>
  <c r="C16" i="91"/>
  <c r="AE19" i="91"/>
  <c r="W19" i="91"/>
  <c r="S19" i="91"/>
  <c r="R19" i="91"/>
  <c r="Q19" i="91"/>
  <c r="P19" i="91"/>
  <c r="N19" i="91"/>
  <c r="M19" i="91"/>
  <c r="L19" i="91"/>
  <c r="H19" i="91" s="1"/>
  <c r="J19" i="91"/>
  <c r="I19" i="91"/>
  <c r="G19" i="91"/>
  <c r="F19" i="91"/>
  <c r="C19" i="91"/>
  <c r="Q10" i="91"/>
  <c r="M10" i="91"/>
  <c r="Q9" i="91"/>
  <c r="L9" i="91"/>
  <c r="F9" i="91"/>
  <c r="Q8" i="91"/>
  <c r="L8" i="91"/>
  <c r="F6" i="91"/>
  <c r="F5" i="91"/>
  <c r="F3" i="91"/>
  <c r="F2" i="91"/>
  <c r="F1" i="91"/>
  <c r="S10" i="90"/>
  <c r="S9" i="90"/>
  <c r="S8" i="90"/>
  <c r="M9" i="90"/>
  <c r="M8" i="90"/>
  <c r="L7" i="90"/>
  <c r="F8" i="90"/>
  <c r="H23" i="90"/>
  <c r="AE22" i="90"/>
  <c r="W22" i="90"/>
  <c r="S22" i="90"/>
  <c r="U22" i="90" s="1"/>
  <c r="R22" i="90"/>
  <c r="Q22" i="90"/>
  <c r="P22" i="90"/>
  <c r="N22" i="90"/>
  <c r="M22" i="90"/>
  <c r="L22" i="90"/>
  <c r="H22" i="90" s="1"/>
  <c r="J22" i="90"/>
  <c r="I22" i="90"/>
  <c r="G22" i="90"/>
  <c r="F22" i="90"/>
  <c r="C22" i="90"/>
  <c r="C23" i="90" s="1"/>
  <c r="AE30" i="90"/>
  <c r="W30" i="90"/>
  <c r="U30" i="90"/>
  <c r="R30" i="90"/>
  <c r="Q30" i="90"/>
  <c r="P30" i="90"/>
  <c r="N30" i="90"/>
  <c r="M30" i="90"/>
  <c r="L30" i="90"/>
  <c r="J30" i="90"/>
  <c r="I30" i="90"/>
  <c r="H30" i="90"/>
  <c r="G30" i="90"/>
  <c r="F30" i="90"/>
  <c r="C30" i="90"/>
  <c r="AE29" i="90"/>
  <c r="W29" i="90"/>
  <c r="U29" i="90"/>
  <c r="R29" i="90"/>
  <c r="Q29" i="90"/>
  <c r="P29" i="90"/>
  <c r="N29" i="90"/>
  <c r="M29" i="90"/>
  <c r="L29" i="90"/>
  <c r="H29" i="90" s="1"/>
  <c r="J29" i="90"/>
  <c r="I29" i="90"/>
  <c r="G29" i="90"/>
  <c r="F29" i="90"/>
  <c r="C29" i="90"/>
  <c r="AE28" i="90"/>
  <c r="W28" i="90"/>
  <c r="U28" i="90"/>
  <c r="R28" i="90"/>
  <c r="Q28" i="90"/>
  <c r="P28" i="90"/>
  <c r="N28" i="90"/>
  <c r="M28" i="90"/>
  <c r="L28" i="90"/>
  <c r="H28" i="90" s="1"/>
  <c r="J28" i="90"/>
  <c r="I28" i="90"/>
  <c r="G28" i="90"/>
  <c r="F28" i="90"/>
  <c r="C28" i="90"/>
  <c r="N15" i="90"/>
  <c r="M15" i="90"/>
  <c r="L15" i="90"/>
  <c r="H15" i="90" s="1"/>
  <c r="AE14" i="90"/>
  <c r="W14" i="90"/>
  <c r="S14" i="90"/>
  <c r="U14" i="90" s="1"/>
  <c r="R14" i="90"/>
  <c r="Q14" i="90"/>
  <c r="P14" i="90"/>
  <c r="N14" i="90"/>
  <c r="M14" i="90"/>
  <c r="L14" i="90"/>
  <c r="H14" i="90" s="1"/>
  <c r="J14" i="90"/>
  <c r="I14" i="90"/>
  <c r="F14" i="90"/>
  <c r="C14" i="90"/>
  <c r="C15" i="90" s="1"/>
  <c r="AE27" i="90"/>
  <c r="W27" i="90"/>
  <c r="U27" i="90"/>
  <c r="R27" i="90"/>
  <c r="Q27" i="90"/>
  <c r="P27" i="90"/>
  <c r="N27" i="90"/>
  <c r="M27" i="90"/>
  <c r="L27" i="90"/>
  <c r="H27" i="90" s="1"/>
  <c r="J27" i="90"/>
  <c r="I27" i="90"/>
  <c r="G27" i="90"/>
  <c r="F27" i="90"/>
  <c r="C27" i="90"/>
  <c r="AE26" i="90"/>
  <c r="W26" i="90"/>
  <c r="U26" i="90"/>
  <c r="R26" i="90"/>
  <c r="Q26" i="90"/>
  <c r="P26" i="90"/>
  <c r="N26" i="90"/>
  <c r="M26" i="90"/>
  <c r="L26" i="90"/>
  <c r="H26" i="90" s="1"/>
  <c r="J26" i="90"/>
  <c r="I26" i="90"/>
  <c r="G26" i="90"/>
  <c r="F26" i="90"/>
  <c r="C26" i="90"/>
  <c r="N17" i="90"/>
  <c r="M17" i="90"/>
  <c r="L17" i="90"/>
  <c r="H17" i="90" s="1"/>
  <c r="AE16" i="90"/>
  <c r="W16" i="90"/>
  <c r="S16" i="90"/>
  <c r="U16" i="90" s="1"/>
  <c r="R16" i="90"/>
  <c r="Q16" i="90"/>
  <c r="P16" i="90"/>
  <c r="N16" i="90"/>
  <c r="M16" i="90"/>
  <c r="L16" i="90"/>
  <c r="H16" i="90" s="1"/>
  <c r="J16" i="90"/>
  <c r="I16" i="90"/>
  <c r="G16" i="90"/>
  <c r="F16" i="90"/>
  <c r="C16" i="90"/>
  <c r="C17" i="90" s="1"/>
  <c r="N21" i="90"/>
  <c r="M21" i="90"/>
  <c r="L21" i="90"/>
  <c r="H21" i="90" s="1"/>
  <c r="AE20" i="90"/>
  <c r="W20" i="90"/>
  <c r="S20" i="90"/>
  <c r="U20" i="90" s="1"/>
  <c r="R20" i="90"/>
  <c r="Q20" i="90"/>
  <c r="P20" i="90"/>
  <c r="N20" i="90"/>
  <c r="M20" i="90"/>
  <c r="L20" i="90"/>
  <c r="H20" i="90" s="1"/>
  <c r="J20" i="90"/>
  <c r="I20" i="90"/>
  <c r="G20" i="90"/>
  <c r="F20" i="90"/>
  <c r="C20" i="90"/>
  <c r="C21" i="90" s="1"/>
  <c r="N25" i="90"/>
  <c r="M25" i="90"/>
  <c r="L25" i="90"/>
  <c r="H25" i="90" s="1"/>
  <c r="AE24" i="90"/>
  <c r="W24" i="90"/>
  <c r="S24" i="90"/>
  <c r="U24" i="90" s="1"/>
  <c r="R24" i="90"/>
  <c r="Q24" i="90"/>
  <c r="P24" i="90"/>
  <c r="N24" i="90"/>
  <c r="M24" i="90"/>
  <c r="L24" i="90"/>
  <c r="H24" i="90" s="1"/>
  <c r="J24" i="90"/>
  <c r="I24" i="90"/>
  <c r="G24" i="90"/>
  <c r="F24" i="90"/>
  <c r="C24" i="90"/>
  <c r="C25" i="90" s="1"/>
  <c r="N19" i="90"/>
  <c r="M19" i="90"/>
  <c r="L19" i="90"/>
  <c r="H19" i="90" s="1"/>
  <c r="AE18" i="90"/>
  <c r="W18" i="90"/>
  <c r="S18" i="90"/>
  <c r="R18" i="90"/>
  <c r="Q18" i="90"/>
  <c r="P18" i="90"/>
  <c r="N18" i="90"/>
  <c r="M18" i="90"/>
  <c r="L18" i="90"/>
  <c r="H18" i="90" s="1"/>
  <c r="J18" i="90"/>
  <c r="I18" i="90"/>
  <c r="G18" i="90"/>
  <c r="F18" i="90"/>
  <c r="C18" i="90"/>
  <c r="C19" i="90" s="1"/>
  <c r="Q10" i="90"/>
  <c r="M10" i="90"/>
  <c r="Q9" i="90"/>
  <c r="L9" i="90"/>
  <c r="F9" i="90"/>
  <c r="Q8" i="90"/>
  <c r="L8" i="90"/>
  <c r="F6" i="90"/>
  <c r="F5" i="90"/>
  <c r="F3" i="90"/>
  <c r="F2" i="90"/>
  <c r="F1" i="90"/>
  <c r="AO22" i="89"/>
  <c r="AI22" i="89"/>
  <c r="AM22" i="89" s="1"/>
  <c r="E22" i="89"/>
  <c r="D22" i="89"/>
  <c r="C22" i="89"/>
  <c r="A22" i="89"/>
  <c r="AO26" i="89"/>
  <c r="AM26" i="89"/>
  <c r="AI26" i="89"/>
  <c r="E26" i="89"/>
  <c r="D26" i="89"/>
  <c r="C26" i="89"/>
  <c r="A26" i="89"/>
  <c r="AO17" i="89"/>
  <c r="AI17" i="89"/>
  <c r="AM17" i="89" s="1"/>
  <c r="E17" i="89"/>
  <c r="D17" i="89"/>
  <c r="C17" i="89"/>
  <c r="A17" i="89"/>
  <c r="AO21" i="89"/>
  <c r="AI21" i="89"/>
  <c r="AM21" i="89" s="1"/>
  <c r="E21" i="89"/>
  <c r="D21" i="89"/>
  <c r="C21" i="89"/>
  <c r="A21" i="89"/>
  <c r="AO14" i="89"/>
  <c r="AI14" i="89"/>
  <c r="AM14" i="89" s="1"/>
  <c r="E14" i="89"/>
  <c r="D14" i="89"/>
  <c r="C14" i="89"/>
  <c r="A14" i="89"/>
  <c r="AO20" i="89"/>
  <c r="AI20" i="89"/>
  <c r="AM20" i="89" s="1"/>
  <c r="E20" i="89"/>
  <c r="D20" i="89"/>
  <c r="C20" i="89"/>
  <c r="A20" i="89"/>
  <c r="AO29" i="89"/>
  <c r="AM29" i="89"/>
  <c r="E29" i="89"/>
  <c r="D29" i="89"/>
  <c r="C29" i="89"/>
  <c r="A29" i="89"/>
  <c r="AO15" i="89"/>
  <c r="AI15" i="89"/>
  <c r="AM15" i="89" s="1"/>
  <c r="E15" i="89"/>
  <c r="D15" i="89"/>
  <c r="C15" i="89"/>
  <c r="A15" i="89"/>
  <c r="AO28" i="89"/>
  <c r="AM28" i="89"/>
  <c r="E28" i="89"/>
  <c r="D28" i="89"/>
  <c r="C28" i="89"/>
  <c r="A28" i="89"/>
  <c r="AO16" i="89"/>
  <c r="AI16" i="89"/>
  <c r="AM16" i="89" s="1"/>
  <c r="E16" i="89"/>
  <c r="D16" i="89"/>
  <c r="C16" i="89"/>
  <c r="A16" i="89"/>
  <c r="AO18" i="89"/>
  <c r="AI18" i="89"/>
  <c r="AM18" i="89" s="1"/>
  <c r="E18" i="89"/>
  <c r="D18" i="89"/>
  <c r="C18" i="89"/>
  <c r="A18" i="89"/>
  <c r="AO25" i="89"/>
  <c r="AI25" i="89"/>
  <c r="AM25" i="89" s="1"/>
  <c r="E25" i="89"/>
  <c r="D25" i="89"/>
  <c r="C25" i="89"/>
  <c r="A25" i="89"/>
  <c r="AO19" i="89"/>
  <c r="AI19" i="89"/>
  <c r="AM19" i="89" s="1"/>
  <c r="E19" i="89"/>
  <c r="D19" i="89"/>
  <c r="C19" i="89"/>
  <c r="A19" i="89"/>
  <c r="AO23" i="89"/>
  <c r="AI23" i="89"/>
  <c r="AM23" i="89" s="1"/>
  <c r="E23" i="89"/>
  <c r="D23" i="89"/>
  <c r="C23" i="89"/>
  <c r="A23" i="89"/>
  <c r="AO24" i="89"/>
  <c r="AI24" i="89"/>
  <c r="AM24" i="89" s="1"/>
  <c r="E24" i="89"/>
  <c r="D24" i="89"/>
  <c r="C24" i="89"/>
  <c r="A24" i="89"/>
  <c r="AO27" i="89"/>
  <c r="AM27" i="89"/>
  <c r="E27" i="89"/>
  <c r="D27" i="89"/>
  <c r="C27" i="89"/>
  <c r="A27" i="89"/>
  <c r="X9" i="89"/>
  <c r="R9" i="89"/>
  <c r="H9" i="89"/>
  <c r="C9" i="89"/>
  <c r="X8" i="89"/>
  <c r="R8" i="89"/>
  <c r="L8" i="89"/>
  <c r="H8" i="89"/>
  <c r="C8" i="89"/>
  <c r="X7" i="89"/>
  <c r="R7" i="89"/>
  <c r="H7" i="89"/>
  <c r="C6" i="89"/>
  <c r="C5" i="89"/>
  <c r="F14" i="54"/>
  <c r="G14" i="54"/>
  <c r="I14" i="54"/>
  <c r="J14" i="54"/>
  <c r="F28" i="54"/>
  <c r="G28" i="54"/>
  <c r="I28" i="54"/>
  <c r="J28" i="54"/>
  <c r="F24" i="54"/>
  <c r="G24" i="54"/>
  <c r="I24" i="54"/>
  <c r="J24" i="54"/>
  <c r="F22" i="54"/>
  <c r="G22" i="54"/>
  <c r="I22" i="54"/>
  <c r="J22" i="54"/>
  <c r="F29" i="54"/>
  <c r="G29" i="54"/>
  <c r="I29" i="54"/>
  <c r="J29" i="54"/>
  <c r="F20" i="54"/>
  <c r="G20" i="54"/>
  <c r="I20" i="54"/>
  <c r="J20" i="54"/>
  <c r="F16" i="54"/>
  <c r="G16" i="54"/>
  <c r="I16" i="54"/>
  <c r="J16" i="54"/>
  <c r="F30" i="54"/>
  <c r="G30" i="54"/>
  <c r="I30" i="54"/>
  <c r="J30" i="54"/>
  <c r="F31" i="54"/>
  <c r="G31" i="54"/>
  <c r="I31" i="54"/>
  <c r="J31" i="54"/>
  <c r="F26" i="54"/>
  <c r="G26" i="54"/>
  <c r="I26" i="54"/>
  <c r="J26" i="54"/>
  <c r="F32" i="54"/>
  <c r="G32" i="54"/>
  <c r="I32" i="54"/>
  <c r="J32" i="54"/>
  <c r="V18" i="54"/>
  <c r="J18" i="54"/>
  <c r="I18" i="54"/>
  <c r="G18" i="54"/>
  <c r="F18" i="54"/>
  <c r="T14" i="93" l="1"/>
  <c r="E14" i="93" s="1"/>
  <c r="T15" i="93"/>
  <c r="E15" i="93" s="1"/>
  <c r="T18" i="93"/>
  <c r="E18" i="93" s="1"/>
  <c r="T17" i="93"/>
  <c r="E17" i="93" s="1"/>
  <c r="T19" i="93"/>
  <c r="E19" i="93" s="1"/>
  <c r="U15" i="91"/>
  <c r="T24" i="91"/>
  <c r="E24" i="91" s="1"/>
  <c r="T23" i="91"/>
  <c r="E23" i="91" s="1"/>
  <c r="T15" i="92"/>
  <c r="E15" i="92" s="1"/>
  <c r="T14" i="92"/>
  <c r="E14" i="92" s="1"/>
  <c r="T17" i="92"/>
  <c r="E17" i="92" s="1"/>
  <c r="T16" i="92"/>
  <c r="E16" i="92" s="1"/>
  <c r="T18" i="92"/>
  <c r="E18" i="92" s="1"/>
  <c r="A16" i="93"/>
  <c r="T16" i="91"/>
  <c r="E16" i="91" s="1"/>
  <c r="T19" i="91"/>
  <c r="U19" i="91"/>
  <c r="T18" i="91"/>
  <c r="E18" i="91" s="1"/>
  <c r="T17" i="91"/>
  <c r="E17" i="91" s="1"/>
  <c r="T25" i="91"/>
  <c r="E25" i="91" s="1"/>
  <c r="T26" i="91"/>
  <c r="E26" i="91" s="1"/>
  <c r="T27" i="91"/>
  <c r="E27" i="91" s="1"/>
  <c r="T15" i="91"/>
  <c r="E15" i="91" s="1"/>
  <c r="T24" i="90"/>
  <c r="E24" i="90" s="1"/>
  <c r="T26" i="90"/>
  <c r="E26" i="90" s="1"/>
  <c r="T18" i="90"/>
  <c r="U18" i="90"/>
  <c r="T20" i="90"/>
  <c r="E20" i="90" s="1"/>
  <c r="T16" i="90"/>
  <c r="E16" i="90" s="1"/>
  <c r="T27" i="90"/>
  <c r="E27" i="90" s="1"/>
  <c r="T14" i="90"/>
  <c r="E14" i="90" s="1"/>
  <c r="T28" i="90"/>
  <c r="E28" i="90" s="1"/>
  <c r="T29" i="90"/>
  <c r="E29" i="90" s="1"/>
  <c r="T30" i="90"/>
  <c r="E30" i="90" s="1"/>
  <c r="T22" i="90"/>
  <c r="E22" i="90" s="1"/>
  <c r="E19" i="91" l="1"/>
  <c r="A19" i="91"/>
  <c r="A19" i="90"/>
  <c r="E18" i="90"/>
  <c r="A18" i="90"/>
  <c r="S10" i="54" l="1"/>
  <c r="S9" i="54"/>
  <c r="S8" i="54"/>
  <c r="Q10" i="54" l="1"/>
  <c r="Q9" i="54"/>
  <c r="Q8" i="54"/>
  <c r="L7" i="54"/>
  <c r="H14" i="54"/>
  <c r="H15" i="54"/>
  <c r="H28" i="54"/>
  <c r="H24" i="54"/>
  <c r="H25" i="54"/>
  <c r="H22" i="54"/>
  <c r="H23" i="54"/>
  <c r="H29" i="54"/>
  <c r="H20" i="54"/>
  <c r="H21" i="54"/>
  <c r="H16" i="54"/>
  <c r="H17" i="54"/>
  <c r="H30" i="54"/>
  <c r="H31" i="54"/>
  <c r="H26" i="54"/>
  <c r="H27" i="54"/>
  <c r="H32" i="54"/>
  <c r="C14" i="54"/>
  <c r="C15" i="54" s="1"/>
  <c r="C28" i="54"/>
  <c r="C24" i="54"/>
  <c r="C22" i="54"/>
  <c r="C29" i="54"/>
  <c r="C20" i="54"/>
  <c r="C16" i="54"/>
  <c r="C30" i="54"/>
  <c r="C31" i="54"/>
  <c r="C26" i="54"/>
  <c r="C32" i="54"/>
  <c r="M9" i="54"/>
  <c r="M10" i="54"/>
  <c r="AD16" i="54"/>
  <c r="AD30" i="54"/>
  <c r="AD31" i="54"/>
  <c r="AD26" i="54"/>
  <c r="AD32" i="54"/>
  <c r="AD14" i="54"/>
  <c r="AD28" i="54"/>
  <c r="AD24" i="54"/>
  <c r="AD22" i="54"/>
  <c r="AD29" i="54"/>
  <c r="AD20" i="54"/>
  <c r="S18" i="54"/>
  <c r="AD18" i="54"/>
  <c r="M18" i="54"/>
  <c r="N18" i="54"/>
  <c r="P18" i="54"/>
  <c r="Q18" i="54"/>
  <c r="R18" i="54"/>
  <c r="M19" i="54"/>
  <c r="N19" i="54"/>
  <c r="L19" i="54"/>
  <c r="H19" i="54" s="1"/>
  <c r="F8" i="54"/>
  <c r="T16" i="54" l="1"/>
  <c r="T14" i="54"/>
  <c r="E14" i="54" s="1"/>
  <c r="E32" i="54"/>
  <c r="E31" i="54"/>
  <c r="E16" i="54"/>
  <c r="E30" i="54"/>
  <c r="E29" i="54"/>
  <c r="E24" i="54"/>
  <c r="E20" i="54"/>
  <c r="T18" i="54"/>
  <c r="E18" i="54" s="1"/>
  <c r="U18" i="54"/>
  <c r="E26" i="54"/>
  <c r="E22" i="54"/>
  <c r="E28" i="54" l="1"/>
  <c r="M8" i="54" l="1"/>
  <c r="C18" i="54"/>
  <c r="C19" i="54" s="1"/>
  <c r="C25" i="54" s="1"/>
  <c r="C23" i="54" s="1"/>
  <c r="C21" i="54" s="1"/>
  <c r="C17" i="54" s="1"/>
  <c r="C27" i="54" s="1"/>
  <c r="F9" i="54"/>
  <c r="F1" i="54"/>
  <c r="F2" i="54"/>
  <c r="F3" i="54"/>
  <c r="F5" i="54"/>
  <c r="F6" i="54"/>
  <c r="L8" i="54"/>
  <c r="L9" i="54"/>
  <c r="L18" i="54"/>
  <c r="H18" i="54" s="1"/>
</calcChain>
</file>

<file path=xl/sharedStrings.xml><?xml version="1.0" encoding="utf-8"?>
<sst xmlns="http://schemas.openxmlformats.org/spreadsheetml/2006/main" count="2527" uniqueCount="755">
  <si>
    <t xml:space="preserve">Дата </t>
  </si>
  <si>
    <t>Разряд</t>
  </si>
  <si>
    <t>ФО</t>
  </si>
  <si>
    <t>Тренеры</t>
  </si>
  <si>
    <t>Ведомство</t>
  </si>
  <si>
    <t xml:space="preserve">Фамилия, имя участника                         </t>
  </si>
  <si>
    <t>Дата рожд.</t>
  </si>
  <si>
    <t>№ участ</t>
  </si>
  <si>
    <t>Лично</t>
  </si>
  <si>
    <t>Команда</t>
  </si>
  <si>
    <t>Организация</t>
  </si>
  <si>
    <t>ВСЕРОССИЙСКАЯ ФЕДЕРАЦИЯ ЛЕГКОЙ АТЛЕТИКИ</t>
  </si>
  <si>
    <t>РМ</t>
  </si>
  <si>
    <t>РЕ</t>
  </si>
  <si>
    <t>РР</t>
  </si>
  <si>
    <t>Фамилия, имя</t>
  </si>
  <si>
    <t>№</t>
  </si>
  <si>
    <t>Скрыть</t>
  </si>
  <si>
    <t>при</t>
  </si>
  <si>
    <t>печати</t>
  </si>
  <si>
    <t>Рез</t>
  </si>
  <si>
    <t>Очки</t>
  </si>
  <si>
    <t>р1</t>
  </si>
  <si>
    <t>р2</t>
  </si>
  <si>
    <t>р3</t>
  </si>
  <si>
    <t>в1</t>
  </si>
  <si>
    <t>в2</t>
  </si>
  <si>
    <t>в3</t>
  </si>
  <si>
    <t>Мес</t>
  </si>
  <si>
    <t>МИНСПОРТТУРИЗМА РОССИЙСКОЙ ФЕДЕРАЦИИ</t>
  </si>
  <si>
    <t>ФГУ "ЦСП СБОРНЫХ КОМАНД РОССИИ"</t>
  </si>
  <si>
    <t>Место</t>
  </si>
  <si>
    <t>Начало</t>
  </si>
  <si>
    <t>Окончание</t>
  </si>
  <si>
    <t>Жер</t>
  </si>
  <si>
    <t>Секретарь</t>
  </si>
  <si>
    <t>3ю</t>
  </si>
  <si>
    <t>2ю</t>
  </si>
  <si>
    <t>1ю</t>
  </si>
  <si>
    <t>Москва</t>
  </si>
  <si>
    <t>Калужская</t>
  </si>
  <si>
    <t>СДЮСШОР-44</t>
  </si>
  <si>
    <t>Ревун Е.Н.,Ревун В.Д.</t>
  </si>
  <si>
    <t>СДЮСШОР 24</t>
  </si>
  <si>
    <t>Раз-д</t>
  </si>
  <si>
    <t>Рез-т</t>
  </si>
  <si>
    <t>Тренер</t>
  </si>
  <si>
    <t>Квалификация</t>
  </si>
  <si>
    <t>З. раз-д</t>
  </si>
  <si>
    <t>ПРЫЖОК В ДЛИНУ</t>
  </si>
  <si>
    <t>ТОЛКАНИЕ ЯДРА</t>
  </si>
  <si>
    <t>Ст. судья</t>
  </si>
  <si>
    <t>мсмк</t>
  </si>
  <si>
    <t>мс</t>
  </si>
  <si>
    <t>кмс</t>
  </si>
  <si>
    <t>ТРОЙНОЙ ПРЫЖОК</t>
  </si>
  <si>
    <t>ПРЫЖОК В ВЫСОТУ</t>
  </si>
  <si>
    <t>ПРЫЖОК С ШЕСТОМ</t>
  </si>
  <si>
    <t>Квалиф.</t>
  </si>
  <si>
    <t>РМ23</t>
  </si>
  <si>
    <t>РЕ23</t>
  </si>
  <si>
    <t>РР23</t>
  </si>
  <si>
    <t>МЕТАНИЕ ДИСКА</t>
  </si>
  <si>
    <t>МЕТАНИЕ МОЛОТА</t>
  </si>
  <si>
    <t>МЕТАНИЕ КОПЬЯ</t>
  </si>
  <si>
    <t>БЕГ 100м</t>
  </si>
  <si>
    <t>БЕГ 200м</t>
  </si>
  <si>
    <t>БЕГ 400м</t>
  </si>
  <si>
    <t>БЕГ 800м</t>
  </si>
  <si>
    <t>БЕГ 1500м</t>
  </si>
  <si>
    <t>БЕГ 3000м</t>
  </si>
  <si>
    <t>БЕГ 3000м с/п</t>
  </si>
  <si>
    <t>БЕГ 400м с/б</t>
  </si>
  <si>
    <t>А</t>
  </si>
  <si>
    <t>Б</t>
  </si>
  <si>
    <t>Д.Р.</t>
  </si>
  <si>
    <t>400с/б</t>
  </si>
  <si>
    <t>СДЮСШОР ЮМ</t>
  </si>
  <si>
    <t>ядро</t>
  </si>
  <si>
    <t>ДЮСШ-95</t>
  </si>
  <si>
    <t xml:space="preserve">Москва </t>
  </si>
  <si>
    <t>Ревун Д.Д.</t>
  </si>
  <si>
    <t>длина</t>
  </si>
  <si>
    <t>МГФСО</t>
  </si>
  <si>
    <t>копье</t>
  </si>
  <si>
    <t>ЦСП по л/а, РА</t>
  </si>
  <si>
    <t>1</t>
  </si>
  <si>
    <t>ЦФКиС ВАО</t>
  </si>
  <si>
    <t>Иванько А.М.</t>
  </si>
  <si>
    <t>СДЮШОР ЦСКА</t>
  </si>
  <si>
    <t>Оськин С.Ю.</t>
  </si>
  <si>
    <t>в/к</t>
  </si>
  <si>
    <t>Лобакин В.В.</t>
  </si>
  <si>
    <t>ЦСП по л/а</t>
  </si>
  <si>
    <t>ГБУ ЦСП ЛУЧ-СДЮШОР ЦСКА</t>
  </si>
  <si>
    <t>Михеева ВВ</t>
  </si>
  <si>
    <t>Трефилов В.А.</t>
  </si>
  <si>
    <t>змс</t>
  </si>
  <si>
    <t>шест</t>
  </si>
  <si>
    <t>СДЮСШОР 31</t>
  </si>
  <si>
    <t>РОО КСК ЛУЧ</t>
  </si>
  <si>
    <t>Лиман В.П.</t>
  </si>
  <si>
    <t>Голубенко Ю.И.Никитин А.Н.</t>
  </si>
  <si>
    <t>Иванов В.И.</t>
  </si>
  <si>
    <t>Плеханов В.В.</t>
  </si>
  <si>
    <t>Кравцова К.О. Бурлаков О.П</t>
  </si>
  <si>
    <t>Богатырева Т.М.</t>
  </si>
  <si>
    <t>Ульянов Д.И.</t>
  </si>
  <si>
    <t>Верещагина З.Г.</t>
  </si>
  <si>
    <t>Бурт А.С.</t>
  </si>
  <si>
    <t>высота</t>
  </si>
  <si>
    <t>ня</t>
  </si>
  <si>
    <t>МГУ</t>
  </si>
  <si>
    <t>Паращук В.Н.</t>
  </si>
  <si>
    <t>ДЮСШ № 82</t>
  </si>
  <si>
    <t>Свердловская</t>
  </si>
  <si>
    <t>800</t>
  </si>
  <si>
    <t>Владимирская</t>
  </si>
  <si>
    <t>СДЮСШОР-4</t>
  </si>
  <si>
    <t>Москаленко В.Ю.</t>
  </si>
  <si>
    <t>тройной</t>
  </si>
  <si>
    <t>диск</t>
  </si>
  <si>
    <t>Пермский</t>
  </si>
  <si>
    <t>Кучеряну М.И.Лавриненко Н.Ф.</t>
  </si>
  <si>
    <t>ГБУ ЦСП ЛУЧ</t>
  </si>
  <si>
    <t>Филатовы М.И., Е.А.</t>
  </si>
  <si>
    <t>Московская</t>
  </si>
  <si>
    <t>Божко В.А.</t>
  </si>
  <si>
    <t>СДЮСШОР-24</t>
  </si>
  <si>
    <t>ЦСП"Луч"</t>
  </si>
  <si>
    <t>Садов МВ</t>
  </si>
  <si>
    <t>Березуцкая Н.Н.,Березуцкий В.В.</t>
  </si>
  <si>
    <t>ЦСП по л/а-
ЦСКА</t>
  </si>
  <si>
    <t>Хайкин В.Е.</t>
  </si>
  <si>
    <t>Павлов В.И., Павлова Н.В.</t>
  </si>
  <si>
    <t>юность</t>
  </si>
  <si>
    <t>Зайцевы А.В. и З.Х.</t>
  </si>
  <si>
    <t>ЦСП по л/а - ЦСКА</t>
  </si>
  <si>
    <t>Голубенко Ю.И.</t>
  </si>
  <si>
    <t>Воронин В.Н.</t>
  </si>
  <si>
    <t>ЦСП по л/а, Д</t>
  </si>
  <si>
    <t>0.0.96</t>
  </si>
  <si>
    <t>Подъяловская И.Б. Чубенко П.В.</t>
  </si>
  <si>
    <t>4.16,0</t>
  </si>
  <si>
    <t>Тамбовская</t>
  </si>
  <si>
    <t>Солтан М.В.</t>
  </si>
  <si>
    <t>Курская</t>
  </si>
  <si>
    <t>ЦСП ШВСМ</t>
  </si>
  <si>
    <t>Чемпионат г. Москвы по легкой атлетике</t>
  </si>
  <si>
    <t>3-4 июля 2013 года, ОАО «Олимпийский комплекс «Лужники», ЮСЯ</t>
  </si>
  <si>
    <t>Регион</t>
  </si>
  <si>
    <t>19.30</t>
  </si>
  <si>
    <t>17.00</t>
  </si>
  <si>
    <t>б/р</t>
  </si>
  <si>
    <t>вк</t>
  </si>
  <si>
    <t>Неделин Дмитрий</t>
  </si>
  <si>
    <t>Пензенская</t>
  </si>
  <si>
    <t>Божко В.А. Кузнецов В.Н.</t>
  </si>
  <si>
    <t>3.52.0</t>
  </si>
  <si>
    <t>Шармин Евгений</t>
  </si>
  <si>
    <t>ГБУ МО ЦЛА, СДЮШОР</t>
  </si>
  <si>
    <t>Евстратов В.М.</t>
  </si>
  <si>
    <t>47.90</t>
  </si>
  <si>
    <t>1.47.0</t>
  </si>
  <si>
    <t>Трубецкой Роман</t>
  </si>
  <si>
    <t>Московская Сахалинская</t>
  </si>
  <si>
    <t>ГБУ МО ЦЛА</t>
  </si>
  <si>
    <t>1.49.0</t>
  </si>
  <si>
    <t>3.43.0</t>
  </si>
  <si>
    <t>Борзаковский Юрий</t>
  </si>
  <si>
    <t>Московская Мордовия</t>
  </si>
  <si>
    <t>1.45.0</t>
  </si>
  <si>
    <t>Яценко Александр</t>
  </si>
  <si>
    <t>Московская Пензенская</t>
  </si>
  <si>
    <t>1.48.3</t>
  </si>
  <si>
    <t>Козачек Артем</t>
  </si>
  <si>
    <t>49.0</t>
  </si>
  <si>
    <t>1.51.0</t>
  </si>
  <si>
    <t>Карзанов Валентин</t>
  </si>
  <si>
    <t>Куфтырев АЛ</t>
  </si>
  <si>
    <t>3.47,98</t>
  </si>
  <si>
    <t>Куфтырев Артем</t>
  </si>
  <si>
    <t>3000 с/п</t>
  </si>
  <si>
    <t>9.06,72</t>
  </si>
  <si>
    <t>Пискарев Дмитрий</t>
  </si>
  <si>
    <t>Московская обл. п.Ерено</t>
  </si>
  <si>
    <t>ДЮСШ п.Ерено</t>
  </si>
  <si>
    <t>Сафронов О.А.</t>
  </si>
  <si>
    <t>Анищенко Станислав</t>
  </si>
  <si>
    <t>Моск обл</t>
  </si>
  <si>
    <t>3.42.0</t>
  </si>
  <si>
    <t>Малых Илья</t>
  </si>
  <si>
    <t>Иванова Л.А., Малых В.В.</t>
  </si>
  <si>
    <t>10,78</t>
  </si>
  <si>
    <t>22,00</t>
  </si>
  <si>
    <t>Самойлов Г.В.</t>
  </si>
  <si>
    <t>110с/б</t>
  </si>
  <si>
    <t>Коваль Павел</t>
  </si>
  <si>
    <t>РОО КСК ЛУЧ-Юность Москвы</t>
  </si>
  <si>
    <t>Шабанов ГК, Филатова ГН, Шабанов КС</t>
  </si>
  <si>
    <t>10,90</t>
  </si>
  <si>
    <t>22,10</t>
  </si>
  <si>
    <t>14,00</t>
  </si>
  <si>
    <t>Лазарев Николай</t>
  </si>
  <si>
    <t>Литовченко И.Е.</t>
  </si>
  <si>
    <t>Олейник Павел</t>
  </si>
  <si>
    <t>0.0.93</t>
  </si>
  <si>
    <t>Титов А.А., Титова Е.А.</t>
  </si>
  <si>
    <t>Синявский Вячеслав</t>
  </si>
  <si>
    <t>0.0.82</t>
  </si>
  <si>
    <t>Тарасов Аркадий</t>
  </si>
  <si>
    <t>Кореннов В.А.</t>
  </si>
  <si>
    <t>22.77</t>
  </si>
  <si>
    <t>14.56</t>
  </si>
  <si>
    <t>Шабанов Константин</t>
  </si>
  <si>
    <t>0.0.89</t>
  </si>
  <si>
    <t>Шабанов Г.К.</t>
  </si>
  <si>
    <t>Шабанов Филипп</t>
  </si>
  <si>
    <t>Шабанов ГК, Шабанов КС</t>
  </si>
  <si>
    <t>Шиков Михаил</t>
  </si>
  <si>
    <t>Агафонов Павел</t>
  </si>
  <si>
    <t>48.04</t>
  </si>
  <si>
    <t>Евсеенков Никита</t>
  </si>
  <si>
    <t>СДЮШОР«Юность»</t>
  </si>
  <si>
    <t>Полоницкий А.Е.,Вдовин М.И.,Алиев Г.Г</t>
  </si>
  <si>
    <t>55.95</t>
  </si>
  <si>
    <t>Еганян Фёдор</t>
  </si>
  <si>
    <t>Крючкова Т.Г., Алексидзе А.С.</t>
  </si>
  <si>
    <t>51,41</t>
  </si>
  <si>
    <t>57,29</t>
  </si>
  <si>
    <t>Козлов Николай</t>
  </si>
  <si>
    <t>Кузнецов Алексей</t>
  </si>
  <si>
    <t>Афанасьев И.М.</t>
  </si>
  <si>
    <t>Лапин Владислав</t>
  </si>
  <si>
    <t>58.90</t>
  </si>
  <si>
    <t>Логинов Иван</t>
  </si>
  <si>
    <t>49.50</t>
  </si>
  <si>
    <t>Сакаев Вячеслав</t>
  </si>
  <si>
    <t>Федорива ЛВ, Сакаев ВГ</t>
  </si>
  <si>
    <t>48,00</t>
  </si>
  <si>
    <t>51,14</t>
  </si>
  <si>
    <t>Скляров Валентин</t>
  </si>
  <si>
    <t>51.12</t>
  </si>
  <si>
    <t>Степанов Иван</t>
  </si>
  <si>
    <t>58.58</t>
  </si>
  <si>
    <t>Угрюмов Павел</t>
  </si>
  <si>
    <t>58.89</t>
  </si>
  <si>
    <t>Ханин Алексей</t>
  </si>
  <si>
    <t>58.70</t>
  </si>
  <si>
    <t>Гончаров Виктор</t>
  </si>
  <si>
    <t xml:space="preserve">Макарова Л.П. , Королев В.В. </t>
  </si>
  <si>
    <t>71.15</t>
  </si>
  <si>
    <t>Жгун Виталий</t>
  </si>
  <si>
    <t>Пестрецова С.Н.Запольский Д.П.</t>
  </si>
  <si>
    <t>Комаров Герман</t>
  </si>
  <si>
    <t>Санкт-Петербург</t>
  </si>
  <si>
    <t>Комаров В.В., Макарова Л.П.</t>
  </si>
  <si>
    <t>Никитин Ян</t>
  </si>
  <si>
    <t>70.12</t>
  </si>
  <si>
    <t>Фарносов Владимир</t>
  </si>
  <si>
    <t>56.25</t>
  </si>
  <si>
    <t>Бутенко Виктор</t>
  </si>
  <si>
    <t>Козлов Е.С.</t>
  </si>
  <si>
    <t>Гигашвили Максим</t>
  </si>
  <si>
    <t>Михеев М.Г.</t>
  </si>
  <si>
    <t>Подольский Артем</t>
  </si>
  <si>
    <t>Ивановы М.В., В.А.,
Бартов В.А.</t>
  </si>
  <si>
    <t>54.67</t>
  </si>
  <si>
    <t>Потапов Антон</t>
  </si>
  <si>
    <t>Седюк Николай</t>
  </si>
  <si>
    <t>59,62</t>
  </si>
  <si>
    <t>Талановский Евгений</t>
  </si>
  <si>
    <t>Рябинкин С.А.Пастухова Т.Е.</t>
  </si>
  <si>
    <t>Худяков Алексей</t>
  </si>
  <si>
    <t>Ивановы М.В. В.А.МельниковЕ.</t>
  </si>
  <si>
    <t>Хульчаев Алим</t>
  </si>
  <si>
    <t>Кабардино-Балкария</t>
  </si>
  <si>
    <t>Евстратов В.М. Садыков С.П</t>
  </si>
  <si>
    <t>1.52.0</t>
  </si>
  <si>
    <t>Антонов Сергей</t>
  </si>
  <si>
    <t xml:space="preserve">Москва  </t>
  </si>
  <si>
    <t>Фролова Т. С., 
Лисканюк Д.И.,Агапова Л.П.</t>
  </si>
  <si>
    <t>9:05.15</t>
  </si>
  <si>
    <t>Галиуллин Константин</t>
  </si>
  <si>
    <t>Фролова Т.С.</t>
  </si>
  <si>
    <t>3.55,0</t>
  </si>
  <si>
    <t>Балашов Дмитрий</t>
  </si>
  <si>
    <t>СК "ЛУЧ", ЦСП</t>
  </si>
  <si>
    <t>Телятников М. М., Шувалов И.В., Харитонов С.П.</t>
  </si>
  <si>
    <t>8:37.08</t>
  </si>
  <si>
    <t>Баутов Шамиль</t>
  </si>
  <si>
    <t>Куканов ЮС</t>
  </si>
  <si>
    <t>8.30,5</t>
  </si>
  <si>
    <t>Григорьев Олег</t>
  </si>
  <si>
    <t>Куканов Ю.С., Швецов Л.А., Борзова Т.Ю.</t>
  </si>
  <si>
    <t>1.52.10</t>
  </si>
  <si>
    <t>3:45.24</t>
  </si>
  <si>
    <t>Клопцов Юрий</t>
  </si>
  <si>
    <t>Телятников М.М.,Мануйалов С.И.,
Сахарук И.А.</t>
  </si>
  <si>
    <t>8.00.10</t>
  </si>
  <si>
    <t xml:space="preserve">Ковалев Юрий </t>
  </si>
  <si>
    <t>Тверская обл.</t>
  </si>
  <si>
    <t>ШВСМ ДЮСШ</t>
  </si>
  <si>
    <t>Белобров О.А. Куканов Ю.С.</t>
  </si>
  <si>
    <t>3.47.0</t>
  </si>
  <si>
    <t>Конякин Сергей</t>
  </si>
  <si>
    <t>Трошин А.В.</t>
  </si>
  <si>
    <t>8.30,0</t>
  </si>
  <si>
    <t>Лапидус Андрей</t>
  </si>
  <si>
    <t>8.40,0</t>
  </si>
  <si>
    <t>Мухин Анатолий</t>
  </si>
  <si>
    <t>3.52,0</t>
  </si>
  <si>
    <t>8.28,23</t>
  </si>
  <si>
    <t>Орлов Александр</t>
  </si>
  <si>
    <t>Осипов С.А., Трошин А.В.</t>
  </si>
  <si>
    <t>7:50.55</t>
  </si>
  <si>
    <t>Потапов Александр</t>
  </si>
  <si>
    <t>КСК ЛУЧ</t>
  </si>
  <si>
    <t>Куканов Ю.С., Монастырский М.И.</t>
  </si>
  <si>
    <t>Реунков Сергей</t>
  </si>
  <si>
    <t>3.53,15</t>
  </si>
  <si>
    <t>8.18.66</t>
  </si>
  <si>
    <t>Рыжов Евгений</t>
  </si>
  <si>
    <t xml:space="preserve"> 05.07.89</t>
  </si>
  <si>
    <t>ЦСП по л/а-ЦСКА</t>
  </si>
  <si>
    <t>Осипов С.А.,Трошин А.В.</t>
  </si>
  <si>
    <t>8.20,0</t>
  </si>
  <si>
    <t>Саяпин Сергей</t>
  </si>
  <si>
    <t>Куканов ЮС, Саяпин В</t>
  </si>
  <si>
    <t>3.50,0</t>
  </si>
  <si>
    <t>8.10,22</t>
  </si>
  <si>
    <t>Толстихин Марк</t>
  </si>
  <si>
    <t>Куканов Ю.С., Дружков А.Н.</t>
  </si>
  <si>
    <t>1.50.04</t>
  </si>
  <si>
    <t>3:40.42</t>
  </si>
  <si>
    <t>Монастырский МИ</t>
  </si>
  <si>
    <t>Хохлов Евгений</t>
  </si>
  <si>
    <t>Бурлаченко Павел</t>
  </si>
  <si>
    <t>Шульгин В.И.</t>
  </si>
  <si>
    <t>Демков Роман</t>
  </si>
  <si>
    <t>Кучеряну М.И.Овчинник И.В.</t>
  </si>
  <si>
    <t>Желябин Дмитрий</t>
  </si>
  <si>
    <t>Шульгин В.И.Исакин В.И.</t>
  </si>
  <si>
    <t>Казарян Гайк</t>
  </si>
  <si>
    <t>Шульгин В.И.Овчинник И.В.</t>
  </si>
  <si>
    <t>Коба Ян</t>
  </si>
  <si>
    <t>00.00.82</t>
  </si>
  <si>
    <t>РГУФКСМиТ</t>
  </si>
  <si>
    <t>Кучеряну Дмитрий</t>
  </si>
  <si>
    <t>Кучеряну Сергей</t>
  </si>
  <si>
    <t>Лысов Ричард</t>
  </si>
  <si>
    <t>Кучеряну М.И.Шульгин В.И.</t>
  </si>
  <si>
    <t>Марков Алексей</t>
  </si>
  <si>
    <t>Мицкий Иван</t>
  </si>
  <si>
    <t>Павлов Игорь</t>
  </si>
  <si>
    <t>Кучеряну М.И., Чернобай А.Ф., Павлов В.И.</t>
  </si>
  <si>
    <t>5.90</t>
  </si>
  <si>
    <t>Поздняков Игорь</t>
  </si>
  <si>
    <t>Никонов В.И.</t>
  </si>
  <si>
    <t>Хамидов Артур</t>
  </si>
  <si>
    <t>Овчинник И.В.</t>
  </si>
  <si>
    <t>Антонов Евгений</t>
  </si>
  <si>
    <t>Шемигон О.С., С.С., Кириллов Ю.А.</t>
  </si>
  <si>
    <t>7.83</t>
  </si>
  <si>
    <t>Иштряков  Сергей</t>
  </si>
  <si>
    <t xml:space="preserve"> 18.01.95</t>
  </si>
  <si>
    <t>Мищук Александр</t>
  </si>
  <si>
    <t>Николаев Сергей</t>
  </si>
  <si>
    <t>Кузин В.В,Балашовы С.Г и В.А</t>
  </si>
  <si>
    <t>Петров Александр</t>
  </si>
  <si>
    <t>Шемигон О.С., Тантлевский Е.В.</t>
  </si>
  <si>
    <t>8.22</t>
  </si>
  <si>
    <t>Попов Семен</t>
  </si>
  <si>
    <t>Таганская Т.М. Павлов В.И</t>
  </si>
  <si>
    <t>Сабитов Марат</t>
  </si>
  <si>
    <t>Сухарев Кирилл</t>
  </si>
  <si>
    <t>Соколов В.Ф., Павловы В.И., Н.В.</t>
  </si>
  <si>
    <t>8.06</t>
  </si>
  <si>
    <t>Хайлов Андрей</t>
  </si>
  <si>
    <t>Шемигон О.С., Хайлов С.Н.</t>
  </si>
  <si>
    <t>7.94</t>
  </si>
  <si>
    <t>Именин Александр</t>
  </si>
  <si>
    <t>Рязань</t>
  </si>
  <si>
    <t>Динамо</t>
  </si>
  <si>
    <t>Меркушин В.С.</t>
  </si>
  <si>
    <t>8.10.</t>
  </si>
  <si>
    <t>Черепецкой Алексей</t>
  </si>
  <si>
    <t>Шалин Павел</t>
  </si>
  <si>
    <t>Шемигон О.С., Назаров А.П.</t>
  </si>
  <si>
    <t>8.25</t>
  </si>
  <si>
    <t>Яшин Владимир</t>
  </si>
  <si>
    <t>Фетисов А.И.,</t>
  </si>
  <si>
    <t xml:space="preserve"> 7.70</t>
  </si>
  <si>
    <t>Асанов Александр</t>
  </si>
  <si>
    <t>Черняева А.А.</t>
  </si>
  <si>
    <t>Брумель Виктор</t>
  </si>
  <si>
    <t>Погорелов Георгий</t>
  </si>
  <si>
    <t>Харин Евгений</t>
  </si>
  <si>
    <t>Филатова М.И, Денисова Т.А</t>
  </si>
  <si>
    <t>21,90</t>
  </si>
  <si>
    <t xml:space="preserve">Шерепа Дмитрий </t>
  </si>
  <si>
    <t>Шпаер Александр</t>
  </si>
  <si>
    <t>Федорива ЛВ, Типаев ВН</t>
  </si>
  <si>
    <t>10,44</t>
  </si>
  <si>
    <t>Яковлев Даниил</t>
  </si>
  <si>
    <t>Филатовы М.И., Е.А.,Бойко О.В.</t>
  </si>
  <si>
    <t>Яковлев Роман</t>
  </si>
  <si>
    <t>Васильев Игорь</t>
  </si>
  <si>
    <t>Ильичев Иван</t>
  </si>
  <si>
    <t>Миссиров Лев</t>
  </si>
  <si>
    <t>Бурт А.С.Чикалин М.Ф.</t>
  </si>
  <si>
    <t>Несговоров Василий</t>
  </si>
  <si>
    <t>Фетисов А.И., Несговоров</t>
  </si>
  <si>
    <t>Нестеренко Владислав</t>
  </si>
  <si>
    <t>Поздняков Семен</t>
  </si>
  <si>
    <t>Воронины Д.Ю., В.Н., Морозов Г.Г.</t>
  </si>
  <si>
    <t>2.25</t>
  </si>
  <si>
    <t>Путинцев Илья</t>
  </si>
  <si>
    <t>Фетисов А.И., Шемигон О.С.</t>
  </si>
  <si>
    <t>Топорков Иван</t>
  </si>
  <si>
    <t xml:space="preserve"> СДЮСШОР по л/а им. бр.Знаменских, ЦСКА</t>
  </si>
  <si>
    <t>Фетисов А.И., Воронин В.Н., Стреляев</t>
  </si>
  <si>
    <t>Худошубин Константин</t>
  </si>
  <si>
    <t>Адамс Люкман</t>
  </si>
  <si>
    <t>Тер-Аванесов Е.М., Зуенко Ю.В.</t>
  </si>
  <si>
    <t>17.53</t>
  </si>
  <si>
    <t>Барашков Никита</t>
  </si>
  <si>
    <t>Яковлев Н.Ф.</t>
  </si>
  <si>
    <t>Болтенков Антон</t>
  </si>
  <si>
    <t>16.20</t>
  </si>
  <si>
    <t>Ковалев Юрий</t>
  </si>
  <si>
    <t>Тер-Аванесов Е.М., Леонидова Г.А.</t>
  </si>
  <si>
    <t>17.04</t>
  </si>
  <si>
    <t>Колосов Дмитрий</t>
  </si>
  <si>
    <t>Соколов В.Ф.</t>
  </si>
  <si>
    <t>Минусов Тимур</t>
  </si>
  <si>
    <t>Спасовходский Игорь</t>
  </si>
  <si>
    <t>01.08.1979</t>
  </si>
  <si>
    <t>17.44</t>
  </si>
  <si>
    <t xml:space="preserve">Сысоев Сергей </t>
  </si>
  <si>
    <t>Чижиков Дмитрий</t>
  </si>
  <si>
    <t>15.87</t>
  </si>
  <si>
    <t>Чичеров Владимир</t>
  </si>
  <si>
    <t>Абдулкадеров Рушан</t>
  </si>
  <si>
    <t>Абрамович Виталий</t>
  </si>
  <si>
    <t>Голыняк Александр</t>
  </si>
  <si>
    <t>Авдеев Мартин</t>
  </si>
  <si>
    <t>22.01.96</t>
  </si>
  <si>
    <t>Иванова Л.А.</t>
  </si>
  <si>
    <t>11,20</t>
  </si>
  <si>
    <t>22.01.97</t>
  </si>
  <si>
    <t>23,00</t>
  </si>
  <si>
    <t>Бабенко Егор</t>
  </si>
  <si>
    <t>Чемерисов Н.Ф.</t>
  </si>
  <si>
    <t>Биксалнев Ринат</t>
  </si>
  <si>
    <t>Бойко Евгений</t>
  </si>
  <si>
    <t xml:space="preserve">Вручинский Павел </t>
  </si>
  <si>
    <t>Гаврилов Максим</t>
  </si>
  <si>
    <t>Соколова Н.Д.</t>
  </si>
  <si>
    <t>Гапонов Иван</t>
  </si>
  <si>
    <t>Грибанов Дмитрий</t>
  </si>
  <si>
    <t xml:space="preserve">Егоян Владимир </t>
  </si>
  <si>
    <t xml:space="preserve">Егоян  Владимир </t>
  </si>
  <si>
    <t>Елисеев Александр</t>
  </si>
  <si>
    <t>Вдовин М.В., Полоницкий А.Е., Лукьянов А.Н.</t>
  </si>
  <si>
    <t>10.55</t>
  </si>
  <si>
    <t>Захряпин Дмитрий</t>
  </si>
  <si>
    <t>Вдовин М.В.,Полоницкий А.Е.</t>
  </si>
  <si>
    <t>Иваненко Владислав</t>
  </si>
  <si>
    <t>11,60</t>
  </si>
  <si>
    <t>23,47</t>
  </si>
  <si>
    <t>Иванов Александр</t>
  </si>
  <si>
    <t>Михеева В.В.</t>
  </si>
  <si>
    <t>Кацай Владислав</t>
  </si>
  <si>
    <t>Колосков Александр</t>
  </si>
  <si>
    <t>11,32</t>
  </si>
  <si>
    <t>Кузнецов Артём</t>
  </si>
  <si>
    <t>Клычникова Л.В.</t>
  </si>
  <si>
    <t>Курчанинов Александр</t>
  </si>
  <si>
    <t>Филатовы М.И., Е.А.,Оськин С.Ю.</t>
  </si>
  <si>
    <t>Сапинский Д.В Сергеев А.В</t>
  </si>
  <si>
    <t>11.0</t>
  </si>
  <si>
    <t xml:space="preserve">Литовченко Дмитрий </t>
  </si>
  <si>
    <t>Новиков Антон</t>
  </si>
  <si>
    <t>Пискунов Дмитрий</t>
  </si>
  <si>
    <t>Шабанов ГК, Михеева ВВ</t>
  </si>
  <si>
    <t>Смирнов Данила</t>
  </si>
  <si>
    <t>Смирнов Роман</t>
  </si>
  <si>
    <t>10,42</t>
  </si>
  <si>
    <t>21,03</t>
  </si>
  <si>
    <t>Стойкович Неманя</t>
  </si>
  <si>
    <t>11,82</t>
  </si>
  <si>
    <t>23,83</t>
  </si>
  <si>
    <t>Столов Иван</t>
  </si>
  <si>
    <t>Будалов С.Н. Столов И.И</t>
  </si>
  <si>
    <t>Аксенов Егор</t>
  </si>
  <si>
    <t>МГТУ им. Баумана</t>
  </si>
  <si>
    <t>Толстой Е.В.</t>
  </si>
  <si>
    <t>Багдасаров Эвер</t>
  </si>
  <si>
    <t>Болдарев Антон</t>
  </si>
  <si>
    <t>1.57,0</t>
  </si>
  <si>
    <t>Бутранов Алексей</t>
  </si>
  <si>
    <t>Евсюков Е.А., Болотов А.С., Осипов С.А.</t>
  </si>
  <si>
    <t>1:49.90</t>
  </si>
  <si>
    <t>Виноградов Игорь</t>
  </si>
  <si>
    <t>Голиков Алексей</t>
  </si>
  <si>
    <t>Потапова Т.М.</t>
  </si>
  <si>
    <t>Гордеев Владимир</t>
  </si>
  <si>
    <t>ИзюмоваЕ.В., Салов А.</t>
  </si>
  <si>
    <t>1.55,1</t>
  </si>
  <si>
    <t>Демченко Роман</t>
  </si>
  <si>
    <t>1,57,0</t>
  </si>
  <si>
    <t>Дроздов Дмитрий</t>
  </si>
  <si>
    <t>Евсюков Евгений</t>
  </si>
  <si>
    <t>47.70</t>
  </si>
  <si>
    <t>Еремин Максим</t>
  </si>
  <si>
    <t>Кениг Алексей</t>
  </si>
  <si>
    <t>ВС</t>
  </si>
  <si>
    <t>Верещагина З.Г., Мальцев А.И.</t>
  </si>
  <si>
    <t>Кириллов Павел</t>
  </si>
  <si>
    <t>Федорива ЛВ, Михеев ВЕ</t>
  </si>
  <si>
    <t>21,70</t>
  </si>
  <si>
    <t>48,20</t>
  </si>
  <si>
    <t>Когут Максим</t>
  </si>
  <si>
    <t>респ. Коми</t>
  </si>
  <si>
    <t>КДЮСШ №1</t>
  </si>
  <si>
    <t>Панюкова М.А.</t>
  </si>
  <si>
    <t>49.00</t>
  </si>
  <si>
    <t>1.50.00</t>
  </si>
  <si>
    <t>Куксин Евгений</t>
  </si>
  <si>
    <t>Вдовин М.В., Полоницкий Е.А., Оськин С.Ю.</t>
  </si>
  <si>
    <t>200</t>
  </si>
  <si>
    <t>21.65</t>
  </si>
  <si>
    <t>47.04</t>
  </si>
  <si>
    <t>Лытнев Валерий</t>
  </si>
  <si>
    <t>Тарарова А.Д. Подъяловская И.Б.</t>
  </si>
  <si>
    <t>Михайлов Кирилл</t>
  </si>
  <si>
    <t>Куканов Ю.С., Куфтырев А.Ю.</t>
  </si>
  <si>
    <t>51.92</t>
  </si>
  <si>
    <t>1:51.92</t>
  </si>
  <si>
    <t>Молоков Александр</t>
  </si>
  <si>
    <t>Филатовы М.И., Е.А.,Беликов Ю</t>
  </si>
  <si>
    <t>1.55,10</t>
  </si>
  <si>
    <t>Несмашный Денис</t>
  </si>
  <si>
    <t>Голубенко Ю.И.Герасимчук О.Г.</t>
  </si>
  <si>
    <t>Голубенко Ю.И., Герасимчук О.Г.</t>
  </si>
  <si>
    <t>Ожгибесов Илья</t>
  </si>
  <si>
    <t>Калашникова О.Ю.</t>
  </si>
  <si>
    <t>Папаиордани Анастас</t>
  </si>
  <si>
    <t>Першин Дмитрий</t>
  </si>
  <si>
    <t xml:space="preserve">Лебонда Е.О., Васяткины В.П., А.В., </t>
  </si>
  <si>
    <t>1.55,5</t>
  </si>
  <si>
    <t>Пестов Евгений</t>
  </si>
  <si>
    <t>22.91</t>
  </si>
  <si>
    <t>Поляница Евгений</t>
  </si>
  <si>
    <t>СДЮШОР ЦСКА, РА</t>
  </si>
  <si>
    <t>Вдовин М.В., Беляев А.В.,  Полоницкий А.Е., Лизунов В.П.</t>
  </si>
  <si>
    <t>21.50</t>
  </si>
  <si>
    <t>47.20</t>
  </si>
  <si>
    <t>Серебряков Вадим</t>
  </si>
  <si>
    <t>50.50</t>
  </si>
  <si>
    <t>1.52.00</t>
  </si>
  <si>
    <t>Слободанюк Илья</t>
  </si>
  <si>
    <t>Степанов Дмитрий</t>
  </si>
  <si>
    <t>Филатовы М.И.,Е.А..Оськин С.Ю.</t>
  </si>
  <si>
    <t>Терещенко  Андрей</t>
  </si>
  <si>
    <t>Трушин Сергей</t>
  </si>
  <si>
    <t>Трушин Ю.В.</t>
  </si>
  <si>
    <t>Чудовский Александр</t>
  </si>
  <si>
    <t>Шульга Кирилл</t>
  </si>
  <si>
    <t>Свечкарь Константин</t>
  </si>
  <si>
    <t>Погребной В.Н., Трефилов В.А.</t>
  </si>
  <si>
    <t>Адышкин Павел</t>
  </si>
  <si>
    <t>3.51,0</t>
  </si>
  <si>
    <t>Буткявичус Сергей</t>
  </si>
  <si>
    <t>Богатырева Т.М.Маренков Р.Ю.</t>
  </si>
  <si>
    <t>1.50,6</t>
  </si>
  <si>
    <t>3.45,0</t>
  </si>
  <si>
    <t>Водянов Антон</t>
  </si>
  <si>
    <t>1.51,0</t>
  </si>
  <si>
    <t>3.49,0</t>
  </si>
  <si>
    <t>Волков Александр</t>
  </si>
  <si>
    <t>Куканов Ю.С., Шулайкин В.С.</t>
  </si>
  <si>
    <t>1:52.76</t>
  </si>
  <si>
    <t>3:5376</t>
  </si>
  <si>
    <t>Денисов Андрей</t>
  </si>
  <si>
    <t>1.53,0</t>
  </si>
  <si>
    <t>3.48,0</t>
  </si>
  <si>
    <t>Фролова Т.С., Осипов С.А., Семенова А.П.</t>
  </si>
  <si>
    <t>1.50.03</t>
  </si>
  <si>
    <t>3:45.49</t>
  </si>
  <si>
    <t>Кадыров Артём</t>
  </si>
  <si>
    <t>Изюмова Е.В.</t>
  </si>
  <si>
    <t>1.58,0</t>
  </si>
  <si>
    <t>4.09,9</t>
  </si>
  <si>
    <t>Кириллов Алексей</t>
  </si>
  <si>
    <t>Русских К.Г, Осипов С.А, Кириллова М.А</t>
  </si>
  <si>
    <t>1.56,0</t>
  </si>
  <si>
    <t>ЦСП по л/а-ДЮСШ №95</t>
  </si>
  <si>
    <t>Осипов С.А., Русских К.Г., Кириллова М.А.</t>
  </si>
  <si>
    <t>3:49.00</t>
  </si>
  <si>
    <t>Кузин Андрей</t>
  </si>
  <si>
    <t>1.49,56</t>
  </si>
  <si>
    <t>3.47,54</t>
  </si>
  <si>
    <t xml:space="preserve">Лютый Евгений </t>
  </si>
  <si>
    <t xml:space="preserve">Майоров Виталий </t>
  </si>
  <si>
    <t xml:space="preserve">Лялин Вячеслав </t>
  </si>
  <si>
    <t>Лиман В.П.Логинова Н.С.</t>
  </si>
  <si>
    <t>1.54,5</t>
  </si>
  <si>
    <t>3.59,0</t>
  </si>
  <si>
    <t>Трипутень  Дмитрий</t>
  </si>
  <si>
    <t>СДЮСШОР «Академия л/а СПб»</t>
  </si>
  <si>
    <t>Шибаев В.Е.</t>
  </si>
  <si>
    <t>3.49,21</t>
  </si>
  <si>
    <t xml:space="preserve">Новиков Алексей </t>
  </si>
  <si>
    <t>1.55,8</t>
  </si>
  <si>
    <t>4.03,0</t>
  </si>
  <si>
    <t>Зарубин Кирилл</t>
  </si>
  <si>
    <t>2.02,72</t>
  </si>
  <si>
    <t>Панферов Иван</t>
  </si>
  <si>
    <t>3.54,0</t>
  </si>
  <si>
    <t>Романов Никита</t>
  </si>
  <si>
    <t>4.05,0</t>
  </si>
  <si>
    <t>Соколов Вячеслав</t>
  </si>
  <si>
    <t>15.12.1984</t>
  </si>
  <si>
    <t>Куканов Ю.С.</t>
  </si>
  <si>
    <t>1:48.36</t>
  </si>
  <si>
    <t>3:40.71</t>
  </si>
  <si>
    <t>Щукин Владислав</t>
  </si>
  <si>
    <t>Данишевская И.Н.</t>
  </si>
  <si>
    <t>1,58,55</t>
  </si>
  <si>
    <t>4,03,95</t>
  </si>
  <si>
    <t>Юров Антон</t>
  </si>
  <si>
    <t>1.55,0</t>
  </si>
  <si>
    <t>4,07,0</t>
  </si>
  <si>
    <t>Савин Илья</t>
  </si>
  <si>
    <t>Лавриненко Н.Ф.</t>
  </si>
  <si>
    <t>Фролов Владислав</t>
  </si>
  <si>
    <t>Малеев Роман</t>
  </si>
  <si>
    <t>Руденко В.Д.</t>
  </si>
  <si>
    <t>Малеев Руслан</t>
  </si>
  <si>
    <t>Тимошин Андрей</t>
  </si>
  <si>
    <t>Ярославская-Тверская</t>
  </si>
  <si>
    <t>Д</t>
  </si>
  <si>
    <t>Маренков Р.Ю., Хрущев И.В.</t>
  </si>
  <si>
    <t>1.49.00</t>
  </si>
  <si>
    <t>3.46.00</t>
  </si>
  <si>
    <t>Уваров Роман</t>
  </si>
  <si>
    <t xml:space="preserve"> ЦФКиС ВАО</t>
  </si>
  <si>
    <t>Колесников Максим</t>
  </si>
  <si>
    <t>ШВСМ</t>
  </si>
  <si>
    <t>не заполнять</t>
  </si>
  <si>
    <t>Черепанов А.н.</t>
  </si>
  <si>
    <t>7 94</t>
  </si>
  <si>
    <t>Губарев Дмитрий</t>
  </si>
  <si>
    <t>22.61</t>
  </si>
  <si>
    <t>Дудкин Николай</t>
  </si>
  <si>
    <t>Дылдин Максим</t>
  </si>
  <si>
    <t>Верещагина З.Г. Дойков В.А.</t>
  </si>
  <si>
    <t>21.00</t>
  </si>
  <si>
    <t>Клевцов Алексей</t>
  </si>
  <si>
    <t>22.14</t>
  </si>
  <si>
    <t>Воронцов Тимофей</t>
  </si>
  <si>
    <t>1.59,5</t>
  </si>
  <si>
    <t>Гончаров Павел</t>
  </si>
  <si>
    <t>1.54,0</t>
  </si>
  <si>
    <t>Давыдов Владислав</t>
  </si>
  <si>
    <t>Козлов Павел</t>
  </si>
  <si>
    <t>1,59,80</t>
  </si>
  <si>
    <t>Кринтовский Никита</t>
  </si>
  <si>
    <t>СДЮСШОР №31</t>
  </si>
  <si>
    <t xml:space="preserve"> Шувалов А.В., Осипов С.А.</t>
  </si>
  <si>
    <t>1.55.2</t>
  </si>
  <si>
    <t>Куликов Андрей</t>
  </si>
  <si>
    <t>ЦСП по л/а-
СДЮСШОР №24</t>
  </si>
  <si>
    <t>Телятников М.М.,Фролова Т.С.,Сухинина С.С.</t>
  </si>
  <si>
    <t>1.55.20</t>
  </si>
  <si>
    <t>Мищенко Андрей</t>
  </si>
  <si>
    <t>Белобров О.С.</t>
  </si>
  <si>
    <t>1.50.50</t>
  </si>
  <si>
    <t>Муратов Сергей</t>
  </si>
  <si>
    <t>Богатырева Т.М., Трушин Ю.В.</t>
  </si>
  <si>
    <t>1.49,0</t>
  </si>
  <si>
    <t>Николаев Антон</t>
  </si>
  <si>
    <t>Акимов М.В.</t>
  </si>
  <si>
    <t xml:space="preserve">Поистогов Степан </t>
  </si>
  <si>
    <t>ЦСП "ЛУЧ"</t>
  </si>
  <si>
    <t>Телятников М.М., Галашов Н.В.</t>
  </si>
  <si>
    <t>1.46.02</t>
  </si>
  <si>
    <t>Семенов Дмитрий</t>
  </si>
  <si>
    <t>1.52,0</t>
  </si>
  <si>
    <t>Таланов Владимир</t>
  </si>
  <si>
    <t>РОО КСК ЛУЧ-СДЮШОР 31</t>
  </si>
  <si>
    <t>Тесля Максим</t>
  </si>
  <si>
    <t>С/К "Парсек"</t>
  </si>
  <si>
    <t>Фролова Т.С., Давалов В.Н.</t>
  </si>
  <si>
    <t>1:50.79</t>
  </si>
  <si>
    <t>Тынянов Николай</t>
  </si>
  <si>
    <t>Смолянский П.Г.</t>
  </si>
  <si>
    <t>Хубежов Аслан</t>
  </si>
  <si>
    <t>Ермошин Егор</t>
  </si>
  <si>
    <t>Пестрецова С.Н.Черничкин А.Д.</t>
  </si>
  <si>
    <t>Березуцкий Илья</t>
  </si>
  <si>
    <t>Буланов Александр</t>
  </si>
  <si>
    <t>ЦЛА</t>
  </si>
  <si>
    <t>Сафонов В.Г.</t>
  </si>
  <si>
    <t>Курцев Денис</t>
  </si>
  <si>
    <t>Казеев Е.М., Бахтин К.Г.</t>
  </si>
  <si>
    <t>Манукян Мушег</t>
  </si>
  <si>
    <t>Сидоров Максим</t>
  </si>
  <si>
    <t>СДЮШОР</t>
  </si>
  <si>
    <t>Сафонов В.Г.,Мирошин Г.М.</t>
  </si>
  <si>
    <t>Трифонов Владислав</t>
  </si>
  <si>
    <t>Ужакин Игорь</t>
  </si>
  <si>
    <t>Фомин Вадим</t>
  </si>
  <si>
    <t>Цирихов Сослан</t>
  </si>
  <si>
    <t>Московская-РСО Алания</t>
  </si>
  <si>
    <t>20.01</t>
  </si>
  <si>
    <t>Чижеликов Алексей</t>
  </si>
  <si>
    <t>Любославский Никита</t>
  </si>
  <si>
    <t>Московская-Иркутская</t>
  </si>
  <si>
    <t>Софьин П.А., Рыбины Л.А.,Ю.Н.</t>
  </si>
  <si>
    <t>18.70</t>
  </si>
  <si>
    <t>Малых Павел</t>
  </si>
  <si>
    <t>СДЮСШОР им. бр. Знаменских</t>
  </si>
  <si>
    <t>Мужчины</t>
  </si>
  <si>
    <t>17.40</t>
  </si>
  <si>
    <t>БЕГ 110м с/б забеги</t>
  </si>
  <si>
    <t>19.10</t>
  </si>
  <si>
    <t>19.50</t>
  </si>
  <si>
    <t>18.00</t>
  </si>
  <si>
    <t>18.30</t>
  </si>
  <si>
    <t>Тер-Аванесов Е.М., Фролова О.А.</t>
  </si>
  <si>
    <t>Московская-СПб</t>
  </si>
  <si>
    <t>Харченко Илья</t>
  </si>
  <si>
    <t>УОР-2, ЦСКА</t>
  </si>
  <si>
    <t>Чернякова Л.Ю.</t>
  </si>
  <si>
    <t>18.15</t>
  </si>
  <si>
    <t>Кочкаров Дмитрий</t>
  </si>
  <si>
    <t>19.15</t>
  </si>
  <si>
    <t>19.05</t>
  </si>
  <si>
    <t>Лядусов Константин</t>
  </si>
  <si>
    <t>Ростовская</t>
  </si>
  <si>
    <t>Копанев Н.А.</t>
  </si>
  <si>
    <t>ВК</t>
  </si>
  <si>
    <t>-</t>
  </si>
  <si>
    <t>ИТОГОВЫЙ ПРОТОКОЛ</t>
  </si>
  <si>
    <t>Житков Тимофей</t>
  </si>
  <si>
    <t>х</t>
  </si>
  <si>
    <t>отказ</t>
  </si>
  <si>
    <t>бм</t>
  </si>
  <si>
    <t>о</t>
  </si>
  <si>
    <t>20.20</t>
  </si>
  <si>
    <t>19.00</t>
  </si>
  <si>
    <t>19.25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</si>
</sst>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0.0"/>
    <numFmt numFmtId="166" formatCode="dd/mm/yy;@"/>
  </numFmts>
  <fonts count="37">
    <font>
      <sz val="10"/>
      <name val="Arial Unicode MS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Unicode MS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0"/>
      <name val="Times New Roman"/>
      <family val="1"/>
      <charset val="204"/>
    </font>
    <font>
      <b/>
      <sz val="18"/>
      <name val="TimesNewRomanPSMT"/>
    </font>
    <font>
      <i/>
      <sz val="12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7" fillId="0" borderId="0"/>
    <xf numFmtId="0" fontId="8" fillId="0" borderId="0"/>
    <xf numFmtId="0" fontId="9" fillId="0" borderId="0"/>
    <xf numFmtId="0" fontId="4" fillId="0" borderId="0"/>
    <xf numFmtId="0" fontId="32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9" fillId="0" borderId="0"/>
  </cellStyleXfs>
  <cellXfs count="207">
    <xf numFmtId="0" fontId="0" fillId="0" borderId="0" xfId="0"/>
    <xf numFmtId="0" fontId="2" fillId="0" borderId="1" xfId="0" applyFont="1" applyBorder="1" applyAlignment="1">
      <alignment vertical="top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164" fontId="2" fillId="0" borderId="0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shrinkToFi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Border="1" applyAlignment="1">
      <alignment vertical="center"/>
    </xf>
    <xf numFmtId="1" fontId="14" fillId="0" borderId="0" xfId="0" applyNumberFormat="1" applyFon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right" vertical="center"/>
    </xf>
    <xf numFmtId="164" fontId="15" fillId="0" borderId="0" xfId="0" applyNumberFormat="1" applyFont="1" applyAlignment="1">
      <alignment horizontal="center" vertical="center"/>
    </xf>
    <xf numFmtId="14" fontId="2" fillId="0" borderId="1" xfId="0" applyNumberFormat="1" applyFont="1" applyBorder="1" applyAlignment="1">
      <alignment horizontal="center" vertical="top"/>
    </xf>
    <xf numFmtId="1" fontId="14" fillId="0" borderId="0" xfId="0" applyNumberFormat="1" applyFont="1" applyAlignment="1">
      <alignment horizontal="center" vertical="center"/>
    </xf>
    <xf numFmtId="49" fontId="0" fillId="0" borderId="0" xfId="0" applyNumberFormat="1"/>
    <xf numFmtId="1" fontId="16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vertical="center"/>
    </xf>
    <xf numFmtId="164" fontId="14" fillId="0" borderId="0" xfId="0" applyNumberFormat="1" applyFont="1" applyAlignment="1">
      <alignment horizontal="left" vertical="center"/>
    </xf>
    <xf numFmtId="0" fontId="7" fillId="0" borderId="0" xfId="0" applyFont="1" applyFill="1" applyBorder="1"/>
    <xf numFmtId="2" fontId="14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49" fontId="16" fillId="0" borderId="0" xfId="0" applyNumberFormat="1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left" vertical="center"/>
    </xf>
    <xf numFmtId="1" fontId="1" fillId="0" borderId="0" xfId="0" applyNumberFormat="1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Fill="1" applyBorder="1"/>
    <xf numFmtId="0" fontId="15" fillId="0" borderId="0" xfId="0" applyFont="1" applyAlignment="1">
      <alignment vertical="center"/>
    </xf>
    <xf numFmtId="0" fontId="23" fillId="0" borderId="0" xfId="0" applyFont="1" applyFill="1" applyBorder="1"/>
    <xf numFmtId="0" fontId="24" fillId="0" borderId="0" xfId="0" applyFont="1" applyFill="1" applyBorder="1"/>
    <xf numFmtId="0" fontId="23" fillId="0" borderId="0" xfId="0" applyFont="1" applyFill="1"/>
    <xf numFmtId="1" fontId="1" fillId="0" borderId="1" xfId="0" applyNumberFormat="1" applyFont="1" applyFill="1" applyBorder="1" applyAlignment="1">
      <alignment horizontal="left" vertical="center"/>
    </xf>
    <xf numFmtId="166" fontId="28" fillId="0" borderId="0" xfId="0" applyNumberFormat="1" applyFont="1" applyFill="1" applyBorder="1" applyAlignment="1">
      <alignment horizontal="center" wrapText="1"/>
    </xf>
    <xf numFmtId="14" fontId="28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shrinkToFit="1"/>
    </xf>
    <xf numFmtId="1" fontId="21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shrinkToFit="1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6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14" fontId="20" fillId="0" borderId="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22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shrinkToFit="1"/>
    </xf>
    <xf numFmtId="166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left" shrinkToFit="1"/>
    </xf>
    <xf numFmtId="0" fontId="19" fillId="0" borderId="0" xfId="0" applyFont="1" applyFill="1" applyBorder="1" applyAlignment="1">
      <alignment horizontal="left" shrinkToFit="1"/>
    </xf>
    <xf numFmtId="0" fontId="19" fillId="0" borderId="0" xfId="0" applyFont="1" applyFill="1" applyBorder="1" applyAlignment="1">
      <alignment shrinkToFit="1"/>
    </xf>
    <xf numFmtId="0" fontId="28" fillId="0" borderId="0" xfId="0" applyFont="1" applyFill="1" applyBorder="1" applyAlignment="1">
      <alignment horizontal="left" shrinkToFit="1"/>
    </xf>
    <xf numFmtId="2" fontId="28" fillId="0" borderId="0" xfId="0" applyNumberFormat="1" applyFont="1" applyFill="1" applyBorder="1" applyAlignment="1">
      <alignment horizontal="center" wrapText="1"/>
    </xf>
    <xf numFmtId="1" fontId="19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30" fillId="0" borderId="0" xfId="0" applyFont="1"/>
    <xf numFmtId="164" fontId="17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2" fontId="17" fillId="0" borderId="0" xfId="0" applyNumberFormat="1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1" fontId="19" fillId="3" borderId="1" xfId="0" applyNumberFormat="1" applyFont="1" applyFill="1" applyBorder="1" applyAlignment="1">
      <alignment horizontal="center"/>
    </xf>
    <xf numFmtId="0" fontId="20" fillId="3" borderId="0" xfId="0" applyFont="1" applyFill="1" applyBorder="1"/>
    <xf numFmtId="166" fontId="19" fillId="3" borderId="0" xfId="0" applyNumberFormat="1" applyFont="1" applyFill="1" applyBorder="1" applyAlignment="1">
      <alignment horizontal="center"/>
    </xf>
    <xf numFmtId="49" fontId="19" fillId="3" borderId="0" xfId="0" applyNumberFormat="1" applyFont="1" applyFill="1" applyBorder="1" applyAlignment="1">
      <alignment horizontal="center"/>
    </xf>
    <xf numFmtId="14" fontId="20" fillId="3" borderId="0" xfId="0" applyNumberFormat="1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1" fontId="21" fillId="3" borderId="0" xfId="0" applyNumberFormat="1" applyFont="1" applyFill="1" applyBorder="1" applyAlignment="1">
      <alignment horizontal="center"/>
    </xf>
    <xf numFmtId="0" fontId="25" fillId="3" borderId="0" xfId="0" applyFont="1" applyFill="1" applyAlignment="1">
      <alignment horizontal="left" vertical="center"/>
    </xf>
    <xf numFmtId="0" fontId="19" fillId="3" borderId="0" xfId="0" applyFont="1" applyFill="1" applyBorder="1"/>
    <xf numFmtId="0" fontId="19" fillId="3" borderId="0" xfId="0" applyFont="1" applyFill="1" applyBorder="1" applyAlignment="1">
      <alignment horizontal="center" shrinkToFit="1"/>
    </xf>
    <xf numFmtId="0" fontId="22" fillId="3" borderId="0" xfId="0" applyNumberFormat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3" fillId="3" borderId="0" xfId="0" applyFont="1" applyFill="1"/>
    <xf numFmtId="49" fontId="19" fillId="3" borderId="0" xfId="0" applyNumberFormat="1" applyFont="1" applyFill="1" applyBorder="1" applyAlignment="1">
      <alignment horizontal="left" shrinkToFit="1"/>
    </xf>
    <xf numFmtId="0" fontId="4" fillId="3" borderId="0" xfId="0" applyFont="1" applyFill="1" applyAlignment="1">
      <alignment horizontal="left" vertical="center"/>
    </xf>
    <xf numFmtId="0" fontId="34" fillId="0" borderId="0" xfId="0" applyFont="1" applyFill="1" applyBorder="1"/>
    <xf numFmtId="0" fontId="19" fillId="4" borderId="0" xfId="0" applyFont="1" applyFill="1" applyBorder="1" applyAlignment="1">
      <alignment horizontal="center"/>
    </xf>
    <xf numFmtId="0" fontId="20" fillId="4" borderId="0" xfId="0" applyFont="1" applyFill="1" applyBorder="1"/>
    <xf numFmtId="166" fontId="19" fillId="4" borderId="0" xfId="0" applyNumberFormat="1" applyFont="1" applyFill="1" applyBorder="1" applyAlignment="1">
      <alignment horizontal="center"/>
    </xf>
    <xf numFmtId="49" fontId="19" fillId="4" borderId="0" xfId="0" applyNumberFormat="1" applyFont="1" applyFill="1" applyBorder="1" applyAlignment="1">
      <alignment horizontal="center"/>
    </xf>
    <xf numFmtId="14" fontId="20" fillId="4" borderId="0" xfId="0" applyNumberFormat="1" applyFont="1" applyFill="1" applyBorder="1" applyAlignment="1">
      <alignment horizontal="center"/>
    </xf>
    <xf numFmtId="0" fontId="19" fillId="4" borderId="0" xfId="0" applyFont="1" applyFill="1" applyBorder="1"/>
    <xf numFmtId="0" fontId="19" fillId="4" borderId="0" xfId="0" applyFont="1" applyFill="1" applyBorder="1" applyAlignment="1">
      <alignment horizontal="center" shrinkToFit="1"/>
    </xf>
    <xf numFmtId="0" fontId="22" fillId="4" borderId="0" xfId="0" applyNumberFormat="1" applyFont="1" applyFill="1" applyBorder="1" applyAlignment="1">
      <alignment horizontal="center"/>
    </xf>
    <xf numFmtId="0" fontId="35" fillId="0" borderId="0" xfId="0" applyFont="1" applyFill="1" applyBorder="1"/>
    <xf numFmtId="0" fontId="36" fillId="0" borderId="0" xfId="13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19" fillId="0" borderId="0" xfId="8" applyFont="1" applyFill="1" applyBorder="1" applyAlignment="1">
      <alignment horizontal="center" vertical="center" shrinkToFit="1"/>
    </xf>
    <xf numFmtId="0" fontId="19" fillId="0" borderId="0" xfId="0" applyNumberFormat="1" applyFont="1" applyFill="1" applyBorder="1" applyAlignment="1">
      <alignment vertical="center" shrinkToFit="1"/>
    </xf>
    <xf numFmtId="49" fontId="19" fillId="0" borderId="0" xfId="0" applyNumberFormat="1" applyFont="1" applyFill="1" applyBorder="1" applyAlignment="1">
      <alignment horizontal="left" shrinkToFit="1"/>
    </xf>
    <xf numFmtId="0" fontId="4" fillId="0" borderId="0" xfId="0" applyFont="1" applyFill="1" applyAlignment="1">
      <alignment horizontal="left" vertical="center"/>
    </xf>
    <xf numFmtId="1" fontId="1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3" borderId="0" xfId="8" applyFont="1" applyFill="1" applyBorder="1" applyAlignment="1">
      <alignment horizontal="center" vertical="center" shrinkToFit="1"/>
    </xf>
    <xf numFmtId="49" fontId="2" fillId="0" borderId="0" xfId="0" applyNumberFormat="1" applyFont="1" applyBorder="1" applyAlignment="1">
      <alignment horizontal="center" vertical="top"/>
    </xf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19" fillId="3" borderId="0" xfId="0" applyFont="1" applyFill="1" applyBorder="1" applyAlignment="1">
      <alignment horizontal="left" shrinkToFit="1"/>
    </xf>
    <xf numFmtId="0" fontId="19" fillId="3" borderId="0" xfId="0" applyNumberFormat="1" applyFont="1" applyFill="1" applyBorder="1" applyAlignment="1">
      <alignment vertical="center" shrinkToFit="1"/>
    </xf>
    <xf numFmtId="0" fontId="19" fillId="3" borderId="0" xfId="0" applyFont="1" applyFill="1" applyBorder="1" applyAlignment="1">
      <alignment shrinkToFit="1"/>
    </xf>
    <xf numFmtId="0" fontId="28" fillId="3" borderId="0" xfId="0" applyFont="1" applyFill="1" applyBorder="1" applyAlignment="1">
      <alignment horizontal="left" shrinkToFit="1"/>
    </xf>
    <xf numFmtId="166" fontId="28" fillId="3" borderId="0" xfId="0" applyNumberFormat="1" applyFont="1" applyFill="1" applyBorder="1" applyAlignment="1">
      <alignment horizontal="center" wrapText="1"/>
    </xf>
    <xf numFmtId="14" fontId="28" fillId="3" borderId="0" xfId="0" applyNumberFormat="1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 shrinkToFit="1"/>
    </xf>
    <xf numFmtId="2" fontId="28" fillId="3" borderId="0" xfId="0" applyNumberFormat="1" applyFont="1" applyFill="1" applyBorder="1" applyAlignment="1">
      <alignment horizontal="center" wrapText="1"/>
    </xf>
    <xf numFmtId="1" fontId="19" fillId="4" borderId="1" xfId="0" applyNumberFormat="1" applyFont="1" applyFill="1" applyBorder="1" applyAlignment="1">
      <alignment horizontal="center"/>
    </xf>
    <xf numFmtId="1" fontId="21" fillId="4" borderId="0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center"/>
    </xf>
    <xf numFmtId="0" fontId="26" fillId="4" borderId="0" xfId="0" applyFont="1" applyFill="1" applyBorder="1" applyAlignment="1">
      <alignment horizontal="center"/>
    </xf>
    <xf numFmtId="0" fontId="23" fillId="4" borderId="0" xfId="0" applyFont="1" applyFill="1"/>
    <xf numFmtId="14" fontId="4" fillId="0" borderId="0" xfId="0" applyNumberFormat="1" applyFont="1" applyFill="1" applyAlignment="1">
      <alignment horizontal="left" vertical="center"/>
    </xf>
    <xf numFmtId="0" fontId="16" fillId="0" borderId="0" xfId="0" applyFont="1" applyBorder="1" applyAlignment="1">
      <alignment horizontal="center" shrinkToFit="1"/>
    </xf>
    <xf numFmtId="1" fontId="16" fillId="0" borderId="0" xfId="0" applyNumberFormat="1" applyFont="1" applyBorder="1" applyAlignment="1">
      <alignment horizontal="center" shrinkToFit="1"/>
    </xf>
    <xf numFmtId="166" fontId="16" fillId="0" borderId="0" xfId="0" applyNumberFormat="1" applyFont="1" applyBorder="1" applyAlignment="1">
      <alignment vertical="center" shrinkToFit="1"/>
    </xf>
    <xf numFmtId="166" fontId="16" fillId="0" borderId="0" xfId="0" applyNumberFormat="1" applyFont="1" applyBorder="1" applyAlignment="1">
      <alignment horizontal="center" vertical="center" shrinkToFit="1"/>
    </xf>
    <xf numFmtId="2" fontId="16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1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2" fontId="29" fillId="0" borderId="0" xfId="0" applyNumberFormat="1" applyFont="1" applyBorder="1" applyAlignment="1">
      <alignment horizontal="center"/>
    </xf>
    <xf numFmtId="1" fontId="29" fillId="0" borderId="0" xfId="0" applyNumberFormat="1" applyFont="1" applyBorder="1" applyAlignment="1">
      <alignment horizontal="center"/>
    </xf>
    <xf numFmtId="1" fontId="16" fillId="2" borderId="2" xfId="0" applyNumberFormat="1" applyFont="1" applyFill="1" applyBorder="1" applyAlignment="1">
      <alignment horizontal="right" vertical="center"/>
    </xf>
    <xf numFmtId="14" fontId="16" fillId="0" borderId="0" xfId="0" applyNumberFormat="1" applyFont="1" applyBorder="1" applyAlignment="1">
      <alignment horizontal="center" vertical="center" shrinkToFit="1"/>
    </xf>
    <xf numFmtId="1" fontId="19" fillId="0" borderId="0" xfId="0" applyNumberFormat="1" applyFont="1" applyFill="1" applyBorder="1" applyAlignment="1">
      <alignment horizontal="center"/>
    </xf>
    <xf numFmtId="49" fontId="16" fillId="0" borderId="0" xfId="0" applyNumberFormat="1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1" fontId="17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14" fontId="16" fillId="0" borderId="0" xfId="0" applyNumberFormat="1" applyFont="1" applyBorder="1" applyAlignment="1">
      <alignment vertical="center" shrinkToFit="1"/>
    </xf>
    <xf numFmtId="14" fontId="29" fillId="0" borderId="0" xfId="0" applyNumberFormat="1" applyFont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/>
    </xf>
    <xf numFmtId="166" fontId="29" fillId="0" borderId="0" xfId="0" applyNumberFormat="1" applyFont="1" applyBorder="1" applyAlignment="1">
      <alignment horizontal="center" vertical="center" shrinkToFit="1"/>
    </xf>
    <xf numFmtId="165" fontId="29" fillId="0" borderId="0" xfId="0" applyNumberFormat="1" applyFont="1" applyBorder="1" applyAlignment="1">
      <alignment horizontal="center"/>
    </xf>
    <xf numFmtId="1" fontId="29" fillId="2" borderId="2" xfId="0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4" fontId="29" fillId="0" borderId="0" xfId="0" applyNumberFormat="1" applyFont="1" applyBorder="1" applyAlignment="1">
      <alignment horizontal="center" vertical="center" shrinkToFit="1"/>
    </xf>
    <xf numFmtId="1" fontId="31" fillId="0" borderId="0" xfId="0" applyNumberFormat="1" applyFont="1" applyFill="1" applyBorder="1" applyAlignment="1">
      <alignment horizontal="center"/>
    </xf>
    <xf numFmtId="49" fontId="29" fillId="0" borderId="0" xfId="0" applyNumberFormat="1" applyFont="1" applyBorder="1" applyAlignment="1">
      <alignment horizontal="center" vertical="center"/>
    </xf>
    <xf numFmtId="166" fontId="29" fillId="0" borderId="0" xfId="0" applyNumberFormat="1" applyFont="1" applyBorder="1" applyAlignment="1">
      <alignment vertical="center" shrinkToFit="1"/>
    </xf>
    <xf numFmtId="0" fontId="29" fillId="0" borderId="0" xfId="0" applyFont="1" applyBorder="1" applyAlignment="1">
      <alignment horizontal="center" shrinkToFit="1"/>
    </xf>
    <xf numFmtId="2" fontId="17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center" vertical="center" shrinkToFit="1"/>
    </xf>
    <xf numFmtId="164" fontId="18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/>
    </xf>
  </cellXfs>
  <cellStyles count="14">
    <cellStyle name="Обычный" xfId="0" builtinId="0"/>
    <cellStyle name="Обычный 10" xfId="6"/>
    <cellStyle name="Обычный 11" xfId="7"/>
    <cellStyle name="Обычный 2" xfId="1"/>
    <cellStyle name="Обычный 2 2" xfId="8"/>
    <cellStyle name="Обычный 2_СД-44" xfId="4"/>
    <cellStyle name="Обычный 3" xfId="9"/>
    <cellStyle name="Обычный 3 4" xfId="10"/>
    <cellStyle name="Обычный 4" xfId="2"/>
    <cellStyle name="Обычный 4 2" xfId="3"/>
    <cellStyle name="Обычный 5" xfId="11"/>
    <cellStyle name="Обычный 6" xfId="12"/>
    <cellStyle name="Обычный 7" xfId="5"/>
    <cellStyle name="Обычный_Карточка участника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13"/>
  </sheetPr>
  <dimension ref="A1:N32"/>
  <sheetViews>
    <sheetView zoomScale="160" zoomScaleNormal="160" workbookViewId="0">
      <selection activeCell="D8" sqref="D8"/>
    </sheetView>
  </sheetViews>
  <sheetFormatPr defaultRowHeight="15"/>
  <cols>
    <col min="1" max="1" width="10.5703125" bestFit="1" customWidth="1"/>
    <col min="2" max="2" width="21.42578125" customWidth="1"/>
    <col min="3" max="3" width="6.7109375" customWidth="1"/>
    <col min="6" max="8" width="6.7109375" customWidth="1"/>
  </cols>
  <sheetData>
    <row r="1" spans="1:11">
      <c r="B1" s="53">
        <v>41429</v>
      </c>
      <c r="C1" s="1" t="s">
        <v>32</v>
      </c>
      <c r="D1" s="8" t="s">
        <v>33</v>
      </c>
      <c r="E1" s="10" t="s">
        <v>58</v>
      </c>
      <c r="F1" s="10" t="s">
        <v>12</v>
      </c>
      <c r="G1" s="10" t="s">
        <v>13</v>
      </c>
      <c r="H1" s="61" t="s">
        <v>14</v>
      </c>
    </row>
    <row r="2" spans="1:11" ht="16.5">
      <c r="A2" s="53">
        <v>41459</v>
      </c>
      <c r="B2" s="1" t="s">
        <v>56</v>
      </c>
      <c r="C2" s="11" t="s">
        <v>730</v>
      </c>
      <c r="D2" s="147" t="s">
        <v>753</v>
      </c>
      <c r="E2" s="65"/>
      <c r="F2">
        <v>2.4500000000000002</v>
      </c>
      <c r="G2">
        <v>2.42</v>
      </c>
      <c r="H2" s="66">
        <v>2.4</v>
      </c>
      <c r="I2">
        <v>2.4500000000000002</v>
      </c>
      <c r="J2">
        <v>2.42</v>
      </c>
      <c r="K2" s="66">
        <v>2.4</v>
      </c>
    </row>
    <row r="3" spans="1:11" ht="16.5">
      <c r="A3" s="53">
        <v>41458</v>
      </c>
      <c r="B3" s="1" t="s">
        <v>57</v>
      </c>
      <c r="C3" s="11" t="s">
        <v>730</v>
      </c>
      <c r="D3" s="147" t="s">
        <v>752</v>
      </c>
      <c r="E3" s="65"/>
      <c r="F3">
        <v>6.14</v>
      </c>
      <c r="G3">
        <v>6.14</v>
      </c>
      <c r="H3">
        <v>6.05</v>
      </c>
      <c r="I3">
        <v>6.14</v>
      </c>
      <c r="J3">
        <v>6.14</v>
      </c>
      <c r="K3">
        <v>6.05</v>
      </c>
    </row>
    <row r="4" spans="1:11" ht="16.5">
      <c r="A4" s="53">
        <v>41458</v>
      </c>
      <c r="B4" s="1" t="s">
        <v>49</v>
      </c>
      <c r="C4" s="11" t="s">
        <v>731</v>
      </c>
      <c r="D4" s="147" t="s">
        <v>739</v>
      </c>
      <c r="E4" s="67"/>
      <c r="F4" s="68">
        <v>8.9499999999999993</v>
      </c>
      <c r="G4" s="68">
        <v>8.86</v>
      </c>
      <c r="H4" s="68">
        <v>8.4600000000000009</v>
      </c>
      <c r="I4" s="68">
        <v>8.9499999999999993</v>
      </c>
      <c r="J4" s="68">
        <v>8.86</v>
      </c>
      <c r="K4" s="68">
        <v>8.4600000000000009</v>
      </c>
    </row>
    <row r="5" spans="1:11" ht="16.5">
      <c r="A5" s="53">
        <v>41459</v>
      </c>
      <c r="B5" s="1" t="s">
        <v>55</v>
      </c>
      <c r="C5" s="11" t="s">
        <v>731</v>
      </c>
      <c r="D5" s="147" t="s">
        <v>754</v>
      </c>
      <c r="E5" s="65"/>
      <c r="F5" s="68">
        <v>18.29</v>
      </c>
      <c r="G5" s="68">
        <v>18.29</v>
      </c>
      <c r="H5" s="68">
        <v>17.77</v>
      </c>
      <c r="I5" s="68">
        <v>18.29</v>
      </c>
      <c r="J5" s="68">
        <v>18.29</v>
      </c>
      <c r="K5" s="68">
        <v>17.77</v>
      </c>
    </row>
    <row r="6" spans="1:11" ht="16.5">
      <c r="A6" s="53">
        <v>41458</v>
      </c>
      <c r="B6" s="1" t="s">
        <v>50</v>
      </c>
      <c r="C6" s="11" t="s">
        <v>731</v>
      </c>
      <c r="D6" s="147" t="s">
        <v>739</v>
      </c>
      <c r="E6" s="65"/>
      <c r="F6" s="68">
        <v>23.12</v>
      </c>
      <c r="G6" s="68">
        <v>23.06</v>
      </c>
      <c r="H6" s="68">
        <v>22.24</v>
      </c>
      <c r="I6" s="68">
        <v>23.12</v>
      </c>
      <c r="J6" s="68">
        <v>23.06</v>
      </c>
      <c r="K6" s="68">
        <v>22.24</v>
      </c>
    </row>
    <row r="7" spans="1:11" ht="16.5">
      <c r="A7" s="53">
        <v>41459</v>
      </c>
      <c r="B7" s="1" t="s">
        <v>62</v>
      </c>
      <c r="C7" s="11" t="s">
        <v>731</v>
      </c>
      <c r="D7" s="147" t="s">
        <v>740</v>
      </c>
      <c r="E7" s="65"/>
      <c r="F7" s="68">
        <v>74.08</v>
      </c>
      <c r="G7" s="68">
        <v>74.08</v>
      </c>
      <c r="H7" s="68">
        <v>71.86</v>
      </c>
      <c r="I7" s="68">
        <v>74.08</v>
      </c>
      <c r="J7" s="68">
        <v>74.08</v>
      </c>
      <c r="K7" s="68">
        <v>71.86</v>
      </c>
    </row>
    <row r="8" spans="1:11" ht="16.5">
      <c r="A8" s="53">
        <v>41459</v>
      </c>
      <c r="B8" s="1" t="s">
        <v>63</v>
      </c>
      <c r="C8" s="11"/>
      <c r="D8" s="147"/>
      <c r="E8" s="65"/>
      <c r="F8" s="68">
        <v>86.74</v>
      </c>
      <c r="G8" s="68">
        <v>86.74</v>
      </c>
      <c r="H8" s="68">
        <v>86.74</v>
      </c>
      <c r="I8" s="68">
        <v>86.74</v>
      </c>
      <c r="J8" s="68">
        <v>86.74</v>
      </c>
      <c r="K8" s="68">
        <v>86.74</v>
      </c>
    </row>
    <row r="9" spans="1:11" ht="16.5">
      <c r="A9" s="53">
        <v>41458</v>
      </c>
      <c r="B9" s="1" t="s">
        <v>64</v>
      </c>
      <c r="C9" s="11" t="s">
        <v>731</v>
      </c>
      <c r="D9" s="147" t="s">
        <v>740</v>
      </c>
      <c r="E9" s="65"/>
      <c r="F9" s="68">
        <v>98.48</v>
      </c>
      <c r="G9" s="68">
        <v>98.48</v>
      </c>
      <c r="H9" s="68">
        <v>92.61</v>
      </c>
      <c r="I9" s="68">
        <v>98.48</v>
      </c>
      <c r="J9" s="68">
        <v>98.48</v>
      </c>
      <c r="K9" s="68">
        <v>92.61</v>
      </c>
    </row>
    <row r="10" spans="1:11" ht="16.5">
      <c r="A10" s="53">
        <v>41458</v>
      </c>
      <c r="B10" s="1" t="s">
        <v>65</v>
      </c>
      <c r="C10" s="147" t="s">
        <v>728</v>
      </c>
      <c r="D10" s="147"/>
      <c r="E10" s="55"/>
      <c r="F10" s="68">
        <v>9.58</v>
      </c>
      <c r="G10" s="68">
        <v>9.86</v>
      </c>
      <c r="H10" s="68">
        <v>10.1</v>
      </c>
      <c r="I10" s="68">
        <v>9.58</v>
      </c>
      <c r="J10" s="68">
        <v>9.86</v>
      </c>
      <c r="K10" s="68">
        <v>10.1</v>
      </c>
    </row>
    <row r="11" spans="1:11" ht="16.5">
      <c r="A11" s="53">
        <v>41459</v>
      </c>
      <c r="B11" s="1" t="s">
        <v>66</v>
      </c>
      <c r="C11" s="11"/>
      <c r="D11" s="147"/>
      <c r="E11" s="55"/>
      <c r="H11" s="67"/>
      <c r="K11" s="67"/>
    </row>
    <row r="12" spans="1:11">
      <c r="A12" s="53">
        <v>41458</v>
      </c>
      <c r="B12" s="1" t="s">
        <v>67</v>
      </c>
      <c r="C12" s="11" t="s">
        <v>729</v>
      </c>
      <c r="D12" s="147"/>
      <c r="E12" s="55"/>
    </row>
    <row r="13" spans="1:11">
      <c r="A13" s="53">
        <v>41459</v>
      </c>
      <c r="B13" s="1" t="s">
        <v>68</v>
      </c>
      <c r="C13" s="11"/>
      <c r="D13" s="147"/>
      <c r="E13" s="55"/>
      <c r="F13" s="10"/>
      <c r="G13" s="10"/>
      <c r="H13" s="10"/>
      <c r="I13" s="10"/>
      <c r="J13" s="10"/>
      <c r="K13" s="10"/>
    </row>
    <row r="14" spans="1:11">
      <c r="A14" s="53">
        <v>41458</v>
      </c>
      <c r="B14" s="1" t="s">
        <v>69</v>
      </c>
      <c r="C14" s="11" t="s">
        <v>726</v>
      </c>
      <c r="D14" s="147"/>
      <c r="E14" s="55"/>
      <c r="F14" s="10"/>
      <c r="G14" s="10"/>
      <c r="H14" s="10"/>
      <c r="I14" s="10"/>
      <c r="J14" s="10"/>
      <c r="K14" s="10"/>
    </row>
    <row r="15" spans="1:11">
      <c r="A15" s="53">
        <v>41459</v>
      </c>
      <c r="B15" s="1" t="s">
        <v>70</v>
      </c>
      <c r="C15" s="11" t="s">
        <v>151</v>
      </c>
      <c r="D15" s="147"/>
      <c r="E15" s="55"/>
      <c r="F15" s="10"/>
      <c r="G15" s="10"/>
      <c r="H15" s="10"/>
      <c r="I15" s="10"/>
      <c r="J15" s="10"/>
      <c r="K15" s="10"/>
    </row>
    <row r="16" spans="1:11">
      <c r="A16" s="53">
        <v>41458</v>
      </c>
      <c r="B16" s="1" t="s">
        <v>727</v>
      </c>
      <c r="C16" s="11" t="s">
        <v>152</v>
      </c>
      <c r="D16" s="147"/>
      <c r="E16" s="55"/>
    </row>
    <row r="17" spans="1:14">
      <c r="A17" s="53">
        <v>41459</v>
      </c>
      <c r="B17" s="1" t="s">
        <v>72</v>
      </c>
      <c r="C17" s="11"/>
      <c r="D17" s="147"/>
      <c r="E17" s="55"/>
    </row>
    <row r="18" spans="1:14">
      <c r="A18" s="53">
        <v>41458</v>
      </c>
      <c r="B18" s="1" t="s">
        <v>71</v>
      </c>
      <c r="C18" s="11" t="s">
        <v>737</v>
      </c>
      <c r="D18" s="147"/>
      <c r="E18" s="55"/>
      <c r="F18" s="10"/>
      <c r="G18" s="10"/>
      <c r="H18" s="10"/>
      <c r="I18" s="10"/>
      <c r="J18" s="10"/>
      <c r="K18" s="10"/>
    </row>
    <row r="19" spans="1:14">
      <c r="D19" s="7"/>
      <c r="E19" s="55"/>
    </row>
    <row r="20" spans="1:14">
      <c r="D20" s="7"/>
      <c r="E20" s="55"/>
    </row>
    <row r="21" spans="1:14">
      <c r="B21" s="5"/>
      <c r="C21" s="6"/>
    </row>
    <row r="22" spans="1:14">
      <c r="B22" s="5"/>
      <c r="C22" s="6"/>
    </row>
    <row r="23" spans="1:14">
      <c r="B23" s="5"/>
      <c r="C23" s="6"/>
    </row>
    <row r="24" spans="1:14">
      <c r="B24" s="9" t="s">
        <v>29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>
      <c r="B25" s="9" t="s">
        <v>30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B26" s="9" t="s">
        <v>11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15" customHeight="1">
      <c r="B27" s="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22.5">
      <c r="B28" s="105" t="s">
        <v>148</v>
      </c>
    </row>
    <row r="29" spans="1:14" ht="22.5">
      <c r="B29" s="105" t="s">
        <v>149</v>
      </c>
    </row>
    <row r="30" spans="1:14">
      <c r="B30" s="2"/>
    </row>
    <row r="31" spans="1:14">
      <c r="B31" s="2" t="s">
        <v>725</v>
      </c>
      <c r="D31" s="10"/>
    </row>
    <row r="32" spans="1:14">
      <c r="B32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4"/>
  </sheetPr>
  <dimension ref="A1:Q370"/>
  <sheetViews>
    <sheetView topLeftCell="A187" workbookViewId="0">
      <selection activeCell="E194" sqref="E194"/>
    </sheetView>
  </sheetViews>
  <sheetFormatPr defaultColWidth="34.140625" defaultRowHeight="12.75"/>
  <cols>
    <col min="1" max="1" width="5.28515625" style="144" bestFit="1" customWidth="1"/>
    <col min="2" max="2" width="22.42578125" style="143" bestFit="1" customWidth="1"/>
    <col min="3" max="3" width="10.140625" style="143" bestFit="1" customWidth="1"/>
    <col min="4" max="4" width="8.28515625" style="143" bestFit="1" customWidth="1"/>
    <col min="5" max="5" width="24.42578125" style="143" bestFit="1" customWidth="1"/>
    <col min="6" max="6" width="16.42578125" style="143" customWidth="1"/>
    <col min="7" max="7" width="27.140625" style="143" customWidth="1"/>
    <col min="8" max="8" width="11.140625" style="143" hidden="1" customWidth="1"/>
    <col min="9" max="9" width="16.85546875" style="143" hidden="1" customWidth="1"/>
    <col min="10" max="10" width="7.5703125" style="143" hidden="1" customWidth="1"/>
    <col min="11" max="11" width="34" style="143" customWidth="1"/>
    <col min="12" max="12" width="15.42578125" style="145" bestFit="1" customWidth="1"/>
    <col min="13" max="13" width="9.85546875" style="143" bestFit="1" customWidth="1"/>
    <col min="14" max="14" width="4.42578125" style="143" bestFit="1" customWidth="1"/>
    <col min="15" max="15" width="3.28515625" style="143" bestFit="1" customWidth="1"/>
    <col min="16" max="16" width="4.140625" style="143" bestFit="1" customWidth="1"/>
    <col min="17" max="16384" width="34.140625" style="143"/>
  </cols>
  <sheetData>
    <row r="1" spans="1:17" s="13" customFormat="1">
      <c r="A1" s="79" t="s">
        <v>7</v>
      </c>
      <c r="B1" s="12" t="s">
        <v>5</v>
      </c>
      <c r="C1" s="12" t="s">
        <v>6</v>
      </c>
      <c r="D1" s="12" t="s">
        <v>1</v>
      </c>
      <c r="E1" s="12" t="s">
        <v>9</v>
      </c>
      <c r="F1" s="12" t="s">
        <v>2</v>
      </c>
      <c r="G1" s="12"/>
      <c r="H1" s="12" t="s">
        <v>4</v>
      </c>
      <c r="I1" s="12" t="s">
        <v>10</v>
      </c>
      <c r="J1" s="12" t="s">
        <v>8</v>
      </c>
      <c r="K1" s="12" t="s">
        <v>3</v>
      </c>
      <c r="L1" s="12" t="s">
        <v>3</v>
      </c>
    </row>
    <row r="2" spans="1:17" s="111" customFormat="1" ht="15.75">
      <c r="A2" s="102"/>
      <c r="B2" s="86"/>
      <c r="C2" s="87"/>
      <c r="D2" s="88"/>
      <c r="E2" s="89"/>
      <c r="F2" s="85"/>
      <c r="G2" s="83"/>
      <c r="K2" s="90"/>
      <c r="L2" s="84"/>
      <c r="M2" s="91"/>
      <c r="N2" s="92"/>
      <c r="O2" s="78"/>
      <c r="P2" s="78"/>
    </row>
    <row r="3" spans="1:17" s="111" customFormat="1" ht="15.75">
      <c r="A3" s="112">
        <v>312</v>
      </c>
      <c r="B3" s="113" t="s">
        <v>445</v>
      </c>
      <c r="C3" s="114">
        <v>34605</v>
      </c>
      <c r="D3" s="115" t="s">
        <v>86</v>
      </c>
      <c r="E3" s="116" t="s">
        <v>39</v>
      </c>
      <c r="F3" s="117" t="s">
        <v>87</v>
      </c>
      <c r="G3" s="118">
        <v>312</v>
      </c>
      <c r="H3" s="119"/>
      <c r="I3" s="119"/>
      <c r="J3" s="119"/>
      <c r="K3" s="120" t="s">
        <v>88</v>
      </c>
      <c r="L3" s="121">
        <v>100</v>
      </c>
      <c r="M3" s="122">
        <v>11.1</v>
      </c>
      <c r="N3" s="123"/>
      <c r="O3" s="124">
        <v>1</v>
      </c>
      <c r="P3" s="124">
        <v>1</v>
      </c>
      <c r="Q3" s="78"/>
    </row>
    <row r="4" spans="1:17" s="111" customFormat="1" ht="15.75">
      <c r="A4" s="112">
        <v>326</v>
      </c>
      <c r="B4" s="113" t="s">
        <v>473</v>
      </c>
      <c r="C4" s="114">
        <v>35142</v>
      </c>
      <c r="D4" s="115" t="s">
        <v>54</v>
      </c>
      <c r="E4" s="116" t="s">
        <v>39</v>
      </c>
      <c r="F4" s="117" t="s">
        <v>77</v>
      </c>
      <c r="G4" s="118">
        <v>326</v>
      </c>
      <c r="H4" s="119"/>
      <c r="I4" s="119"/>
      <c r="J4" s="119"/>
      <c r="K4" s="120" t="s">
        <v>105</v>
      </c>
      <c r="L4" s="121">
        <v>100</v>
      </c>
      <c r="M4" s="122">
        <v>11.2</v>
      </c>
      <c r="N4" s="123"/>
      <c r="O4" s="124">
        <v>1</v>
      </c>
      <c r="P4" s="124">
        <v>2</v>
      </c>
      <c r="Q4" s="78"/>
    </row>
    <row r="5" spans="1:17" s="111" customFormat="1" ht="15.75">
      <c r="A5" s="112">
        <v>328</v>
      </c>
      <c r="B5" s="113" t="s">
        <v>476</v>
      </c>
      <c r="C5" s="114">
        <v>35127</v>
      </c>
      <c r="D5" s="115">
        <v>1</v>
      </c>
      <c r="E5" s="116" t="s">
        <v>39</v>
      </c>
      <c r="F5" s="117" t="s">
        <v>89</v>
      </c>
      <c r="G5" s="118">
        <v>328</v>
      </c>
      <c r="H5" s="119"/>
      <c r="I5" s="119"/>
      <c r="J5" s="119"/>
      <c r="K5" s="120" t="s">
        <v>477</v>
      </c>
      <c r="L5" s="121">
        <v>100</v>
      </c>
      <c r="M5" s="122">
        <v>10.95</v>
      </c>
      <c r="N5" s="123"/>
      <c r="O5" s="124">
        <v>1</v>
      </c>
      <c r="P5" s="124">
        <v>3</v>
      </c>
      <c r="Q5" s="77"/>
    </row>
    <row r="6" spans="1:17" s="111" customFormat="1" ht="15.75">
      <c r="A6" s="112">
        <v>336</v>
      </c>
      <c r="B6" s="113" t="s">
        <v>486</v>
      </c>
      <c r="C6" s="114">
        <v>34858</v>
      </c>
      <c r="D6" s="115" t="s">
        <v>54</v>
      </c>
      <c r="E6" s="116" t="s">
        <v>39</v>
      </c>
      <c r="F6" s="117" t="s">
        <v>77</v>
      </c>
      <c r="G6" s="118">
        <v>336</v>
      </c>
      <c r="H6" s="119"/>
      <c r="I6" s="119"/>
      <c r="J6" s="119"/>
      <c r="K6" s="120" t="s">
        <v>105</v>
      </c>
      <c r="L6" s="121">
        <v>100</v>
      </c>
      <c r="M6" s="122">
        <v>10.6</v>
      </c>
      <c r="N6" s="123"/>
      <c r="O6" s="124">
        <v>1</v>
      </c>
      <c r="P6" s="124">
        <v>4</v>
      </c>
      <c r="Q6" s="74"/>
    </row>
    <row r="7" spans="1:17" s="111" customFormat="1" ht="15.75">
      <c r="A7" s="112">
        <v>286</v>
      </c>
      <c r="B7" s="113" t="s">
        <v>406</v>
      </c>
      <c r="C7" s="114">
        <v>34476</v>
      </c>
      <c r="D7" s="115">
        <v>1</v>
      </c>
      <c r="E7" s="116" t="s">
        <v>39</v>
      </c>
      <c r="F7" s="117" t="s">
        <v>89</v>
      </c>
      <c r="G7" s="118">
        <v>286</v>
      </c>
      <c r="H7" s="119"/>
      <c r="I7" s="119"/>
      <c r="J7" s="119"/>
      <c r="K7" s="120" t="s">
        <v>90</v>
      </c>
      <c r="L7" s="121">
        <v>100</v>
      </c>
      <c r="M7" s="122">
        <v>11.2</v>
      </c>
      <c r="N7" s="123"/>
      <c r="O7" s="124">
        <v>1</v>
      </c>
      <c r="P7" s="124">
        <v>5</v>
      </c>
      <c r="Q7" s="78"/>
    </row>
    <row r="8" spans="1:17" s="111" customFormat="1" ht="15.75">
      <c r="A8" s="112">
        <v>313</v>
      </c>
      <c r="B8" s="113" t="s">
        <v>446</v>
      </c>
      <c r="C8" s="114" t="s">
        <v>447</v>
      </c>
      <c r="D8" s="148">
        <v>1</v>
      </c>
      <c r="E8" s="116" t="s">
        <v>39</v>
      </c>
      <c r="F8" s="121" t="s">
        <v>99</v>
      </c>
      <c r="G8" s="118">
        <v>313</v>
      </c>
      <c r="H8" s="119"/>
      <c r="I8" s="119"/>
      <c r="J8" s="119"/>
      <c r="K8" s="149" t="s">
        <v>448</v>
      </c>
      <c r="L8" s="121">
        <v>100</v>
      </c>
      <c r="M8" s="122" t="s">
        <v>449</v>
      </c>
      <c r="N8" s="123"/>
      <c r="O8" s="124">
        <v>1</v>
      </c>
      <c r="P8" s="124">
        <v>6</v>
      </c>
      <c r="Q8" s="90"/>
    </row>
    <row r="9" spans="1:17" s="111" customFormat="1" ht="15.75">
      <c r="A9" s="112">
        <v>317</v>
      </c>
      <c r="B9" s="113" t="s">
        <v>456</v>
      </c>
      <c r="C9" s="114">
        <v>33701</v>
      </c>
      <c r="D9" s="115" t="s">
        <v>53</v>
      </c>
      <c r="E9" s="116" t="s">
        <v>39</v>
      </c>
      <c r="F9" s="117" t="s">
        <v>724</v>
      </c>
      <c r="G9" s="118">
        <v>317</v>
      </c>
      <c r="H9" s="119"/>
      <c r="I9" s="119"/>
      <c r="J9" s="119"/>
      <c r="K9" s="120" t="s">
        <v>101</v>
      </c>
      <c r="L9" s="121">
        <v>100</v>
      </c>
      <c r="M9" s="122">
        <v>10.47</v>
      </c>
      <c r="N9" s="123"/>
      <c r="O9" s="124">
        <v>1</v>
      </c>
      <c r="P9" s="124">
        <v>7</v>
      </c>
      <c r="Q9" s="90"/>
    </row>
    <row r="10" spans="1:17" s="111" customFormat="1" ht="15.75">
      <c r="A10" s="102"/>
      <c r="B10" s="86"/>
      <c r="C10" s="87"/>
      <c r="D10" s="88"/>
      <c r="E10" s="89"/>
      <c r="F10" s="85"/>
      <c r="G10" s="83"/>
      <c r="K10" s="90"/>
      <c r="L10" s="84"/>
      <c r="M10" s="91"/>
      <c r="N10" s="92"/>
      <c r="O10" s="78"/>
      <c r="P10" s="78"/>
      <c r="Q10" s="90"/>
    </row>
    <row r="11" spans="1:17" s="111" customFormat="1" ht="15.75">
      <c r="A11" s="112">
        <v>287</v>
      </c>
      <c r="B11" s="113" t="s">
        <v>407</v>
      </c>
      <c r="C11" s="114">
        <v>34149</v>
      </c>
      <c r="D11" s="115" t="s">
        <v>54</v>
      </c>
      <c r="E11" s="116" t="s">
        <v>144</v>
      </c>
      <c r="F11" s="117"/>
      <c r="G11" s="118">
        <v>287</v>
      </c>
      <c r="H11" s="119"/>
      <c r="I11" s="119"/>
      <c r="J11" s="119"/>
      <c r="K11" s="120" t="s">
        <v>145</v>
      </c>
      <c r="L11" s="121">
        <v>100</v>
      </c>
      <c r="M11" s="122"/>
      <c r="N11" s="123" t="s">
        <v>91</v>
      </c>
      <c r="O11" s="124">
        <v>2</v>
      </c>
      <c r="P11" s="124">
        <v>1</v>
      </c>
      <c r="Q11" s="78"/>
    </row>
    <row r="12" spans="1:17" s="111" customFormat="1" ht="15.75">
      <c r="A12" s="112">
        <v>310</v>
      </c>
      <c r="B12" s="113" t="s">
        <v>443</v>
      </c>
      <c r="C12" s="114">
        <v>34862</v>
      </c>
      <c r="D12" s="115" t="s">
        <v>54</v>
      </c>
      <c r="E12" s="116" t="s">
        <v>39</v>
      </c>
      <c r="F12" s="146" t="s">
        <v>89</v>
      </c>
      <c r="G12" s="118">
        <v>310</v>
      </c>
      <c r="H12" s="119"/>
      <c r="I12" s="119"/>
      <c r="J12" s="119"/>
      <c r="K12" s="124" t="s">
        <v>125</v>
      </c>
      <c r="L12" s="121">
        <v>100</v>
      </c>
      <c r="M12" s="124">
        <v>10.8</v>
      </c>
      <c r="N12" s="123"/>
      <c r="O12" s="124">
        <v>2</v>
      </c>
      <c r="P12" s="124">
        <v>2</v>
      </c>
      <c r="Q12" s="78"/>
    </row>
    <row r="13" spans="1:17" s="111" customFormat="1" ht="15.75">
      <c r="A13" s="112">
        <v>339</v>
      </c>
      <c r="B13" s="113" t="s">
        <v>493</v>
      </c>
      <c r="C13" s="114">
        <v>34334</v>
      </c>
      <c r="D13" s="115" t="s">
        <v>54</v>
      </c>
      <c r="E13" s="116" t="s">
        <v>39</v>
      </c>
      <c r="F13" s="117" t="s">
        <v>77</v>
      </c>
      <c r="G13" s="118">
        <v>339</v>
      </c>
      <c r="H13" s="119"/>
      <c r="I13" s="119"/>
      <c r="J13" s="119"/>
      <c r="K13" s="120" t="s">
        <v>494</v>
      </c>
      <c r="L13" s="121">
        <v>100</v>
      </c>
      <c r="M13" s="122">
        <v>10.81</v>
      </c>
      <c r="N13" s="123"/>
      <c r="O13" s="124">
        <v>2</v>
      </c>
      <c r="P13" s="124">
        <v>3</v>
      </c>
      <c r="Q13" s="78"/>
    </row>
    <row r="14" spans="1:17" s="111" customFormat="1" ht="15.75">
      <c r="A14" s="112">
        <v>285</v>
      </c>
      <c r="B14" s="113" t="s">
        <v>404</v>
      </c>
      <c r="C14" s="114">
        <v>32553</v>
      </c>
      <c r="D14" s="115" t="s">
        <v>53</v>
      </c>
      <c r="E14" s="116" t="s">
        <v>39</v>
      </c>
      <c r="F14" s="117" t="s">
        <v>89</v>
      </c>
      <c r="G14" s="118">
        <v>285</v>
      </c>
      <c r="H14" s="119"/>
      <c r="I14" s="119"/>
      <c r="J14" s="119"/>
      <c r="K14" s="120" t="s">
        <v>405</v>
      </c>
      <c r="L14" s="121">
        <v>100</v>
      </c>
      <c r="M14" s="122">
        <v>10.64</v>
      </c>
      <c r="N14" s="123"/>
      <c r="O14" s="124">
        <v>2</v>
      </c>
      <c r="P14" s="124">
        <v>4</v>
      </c>
      <c r="Q14" s="78"/>
    </row>
    <row r="15" spans="1:17" s="111" customFormat="1" ht="15.75">
      <c r="A15" s="112">
        <v>318</v>
      </c>
      <c r="B15" s="113" t="s">
        <v>457</v>
      </c>
      <c r="C15" s="114">
        <v>33392</v>
      </c>
      <c r="D15" s="115" t="s">
        <v>53</v>
      </c>
      <c r="E15" s="116" t="s">
        <v>39</v>
      </c>
      <c r="F15" s="117" t="s">
        <v>77</v>
      </c>
      <c r="G15" s="118">
        <v>318</v>
      </c>
      <c r="H15" s="119"/>
      <c r="I15" s="119"/>
      <c r="J15" s="119"/>
      <c r="K15" s="120" t="s">
        <v>458</v>
      </c>
      <c r="L15" s="121">
        <v>100</v>
      </c>
      <c r="M15" s="122">
        <v>10.64</v>
      </c>
      <c r="N15" s="123"/>
      <c r="O15" s="124">
        <v>2</v>
      </c>
      <c r="P15" s="124">
        <v>5</v>
      </c>
      <c r="Q15" s="78"/>
    </row>
    <row r="16" spans="1:17" s="111" customFormat="1" ht="15.75">
      <c r="A16" s="112">
        <v>320</v>
      </c>
      <c r="B16" s="113" t="s">
        <v>460</v>
      </c>
      <c r="C16" s="114">
        <v>34881</v>
      </c>
      <c r="D16" s="115">
        <v>1</v>
      </c>
      <c r="E16" s="116" t="s">
        <v>39</v>
      </c>
      <c r="F16" s="117" t="s">
        <v>89</v>
      </c>
      <c r="G16" s="118">
        <v>320</v>
      </c>
      <c r="H16" s="119"/>
      <c r="I16" s="119"/>
      <c r="J16" s="119"/>
      <c r="K16" s="120" t="s">
        <v>90</v>
      </c>
      <c r="L16" s="121">
        <v>100</v>
      </c>
      <c r="M16" s="122">
        <v>11.1</v>
      </c>
      <c r="N16" s="123"/>
      <c r="O16" s="124">
        <v>2</v>
      </c>
      <c r="P16" s="124">
        <v>6</v>
      </c>
      <c r="Q16" s="74"/>
    </row>
    <row r="17" spans="1:17" s="111" customFormat="1" ht="15.75">
      <c r="A17" s="112">
        <v>314</v>
      </c>
      <c r="B17" s="113" t="s">
        <v>452</v>
      </c>
      <c r="C17" s="114">
        <v>31729</v>
      </c>
      <c r="D17" s="115" t="s">
        <v>53</v>
      </c>
      <c r="E17" s="116" t="s">
        <v>39</v>
      </c>
      <c r="F17" s="146" t="s">
        <v>83</v>
      </c>
      <c r="G17" s="118">
        <v>314</v>
      </c>
      <c r="H17" s="119"/>
      <c r="I17" s="119"/>
      <c r="J17" s="119"/>
      <c r="K17" s="124" t="s">
        <v>453</v>
      </c>
      <c r="L17" s="121">
        <v>100</v>
      </c>
      <c r="M17" s="124">
        <v>10.8</v>
      </c>
      <c r="N17" s="123"/>
      <c r="O17" s="124">
        <v>2</v>
      </c>
      <c r="P17" s="124">
        <v>7</v>
      </c>
      <c r="Q17" s="78"/>
    </row>
    <row r="18" spans="1:17" s="111" customFormat="1" ht="15.75">
      <c r="A18" s="102"/>
      <c r="B18" s="86"/>
      <c r="C18" s="87"/>
      <c r="D18" s="88"/>
      <c r="E18" s="89"/>
      <c r="F18" s="140"/>
      <c r="G18" s="83"/>
      <c r="K18" s="78"/>
      <c r="L18" s="84"/>
      <c r="M18" s="78"/>
      <c r="N18" s="92"/>
      <c r="O18" s="78"/>
      <c r="P18" s="78"/>
      <c r="Q18" s="78"/>
    </row>
    <row r="19" spans="1:17" s="111" customFormat="1" ht="15.75">
      <c r="A19" s="112">
        <v>316</v>
      </c>
      <c r="B19" s="113" t="s">
        <v>455</v>
      </c>
      <c r="C19" s="114">
        <v>33407</v>
      </c>
      <c r="D19" s="115" t="s">
        <v>54</v>
      </c>
      <c r="E19" s="116" t="s">
        <v>39</v>
      </c>
      <c r="F19" s="117" t="s">
        <v>89</v>
      </c>
      <c r="G19" s="118">
        <v>316</v>
      </c>
      <c r="H19" s="119"/>
      <c r="I19" s="119"/>
      <c r="J19" s="119"/>
      <c r="K19" s="120" t="s">
        <v>405</v>
      </c>
      <c r="L19" s="121">
        <v>100</v>
      </c>
      <c r="M19" s="122">
        <v>10.71</v>
      </c>
      <c r="N19" s="123"/>
      <c r="O19" s="124">
        <v>3</v>
      </c>
      <c r="P19" s="124">
        <v>1</v>
      </c>
      <c r="Q19" s="78"/>
    </row>
    <row r="20" spans="1:17" s="111" customFormat="1" ht="15.75">
      <c r="A20" s="112">
        <v>331</v>
      </c>
      <c r="B20" s="113" t="s">
        <v>482</v>
      </c>
      <c r="C20" s="114">
        <v>34706</v>
      </c>
      <c r="D20" s="115" t="s">
        <v>54</v>
      </c>
      <c r="E20" s="116" t="s">
        <v>39</v>
      </c>
      <c r="F20" s="117" t="s">
        <v>724</v>
      </c>
      <c r="G20" s="118">
        <v>331</v>
      </c>
      <c r="H20" s="119"/>
      <c r="I20" s="119"/>
      <c r="J20" s="119"/>
      <c r="K20" s="120" t="s">
        <v>101</v>
      </c>
      <c r="L20" s="121">
        <v>100</v>
      </c>
      <c r="M20" s="122">
        <v>10.9</v>
      </c>
      <c r="N20" s="123"/>
      <c r="O20" s="124">
        <v>3</v>
      </c>
      <c r="P20" s="124">
        <v>2</v>
      </c>
      <c r="Q20" s="78"/>
    </row>
    <row r="21" spans="1:17" s="111" customFormat="1" ht="15.75">
      <c r="A21" s="112">
        <v>284</v>
      </c>
      <c r="B21" s="113" t="s">
        <v>401</v>
      </c>
      <c r="C21" s="114">
        <v>32721</v>
      </c>
      <c r="D21" s="115" t="s">
        <v>52</v>
      </c>
      <c r="E21" s="116" t="s">
        <v>39</v>
      </c>
      <c r="F21" s="117" t="s">
        <v>124</v>
      </c>
      <c r="G21" s="118">
        <v>284</v>
      </c>
      <c r="H21" s="119"/>
      <c r="I21" s="119"/>
      <c r="J21" s="119"/>
      <c r="K21" s="120" t="s">
        <v>402</v>
      </c>
      <c r="L21" s="121">
        <v>100</v>
      </c>
      <c r="M21" s="122" t="s">
        <v>403</v>
      </c>
      <c r="N21" s="123"/>
      <c r="O21" s="124">
        <v>3</v>
      </c>
      <c r="P21" s="124">
        <v>3</v>
      </c>
      <c r="Q21" s="127"/>
    </row>
    <row r="22" spans="1:17" s="111" customFormat="1" ht="15.75">
      <c r="A22" s="112">
        <v>325</v>
      </c>
      <c r="B22" s="113" t="s">
        <v>471</v>
      </c>
      <c r="C22" s="114">
        <v>33773</v>
      </c>
      <c r="D22" s="115">
        <v>1</v>
      </c>
      <c r="E22" s="116" t="s">
        <v>39</v>
      </c>
      <c r="F22" s="117" t="s">
        <v>89</v>
      </c>
      <c r="G22" s="118">
        <v>325</v>
      </c>
      <c r="H22" s="119"/>
      <c r="I22" s="119"/>
      <c r="J22" s="119"/>
      <c r="K22" s="120" t="s">
        <v>472</v>
      </c>
      <c r="L22" s="121">
        <v>100</v>
      </c>
      <c r="M22" s="122">
        <v>11.08</v>
      </c>
      <c r="N22" s="123"/>
      <c r="O22" s="124">
        <v>3</v>
      </c>
      <c r="P22" s="124">
        <v>4</v>
      </c>
      <c r="Q22" s="127"/>
    </row>
    <row r="23" spans="1:17" s="111" customFormat="1" ht="15.75">
      <c r="A23" s="112">
        <v>324</v>
      </c>
      <c r="B23" s="113" t="s">
        <v>468</v>
      </c>
      <c r="C23" s="114">
        <v>34821</v>
      </c>
      <c r="D23" s="115">
        <v>1</v>
      </c>
      <c r="E23" s="116" t="s">
        <v>39</v>
      </c>
      <c r="F23" s="117" t="s">
        <v>41</v>
      </c>
      <c r="G23" s="118">
        <v>324</v>
      </c>
      <c r="H23" s="119"/>
      <c r="I23" s="119"/>
      <c r="J23" s="119"/>
      <c r="K23" s="120" t="s">
        <v>42</v>
      </c>
      <c r="L23" s="121">
        <v>100</v>
      </c>
      <c r="M23" s="122" t="s">
        <v>469</v>
      </c>
      <c r="N23" s="123"/>
      <c r="O23" s="124">
        <v>3</v>
      </c>
      <c r="P23" s="124">
        <v>5</v>
      </c>
      <c r="Q23" s="78"/>
    </row>
    <row r="24" spans="1:17" s="111" customFormat="1" ht="15.75">
      <c r="A24" s="112">
        <v>319</v>
      </c>
      <c r="B24" s="113" t="s">
        <v>459</v>
      </c>
      <c r="C24" s="114">
        <v>34787</v>
      </c>
      <c r="D24" s="115" t="s">
        <v>86</v>
      </c>
      <c r="E24" s="116" t="s">
        <v>80</v>
      </c>
      <c r="F24" s="117" t="s">
        <v>43</v>
      </c>
      <c r="G24" s="118">
        <v>319</v>
      </c>
      <c r="H24" s="119"/>
      <c r="I24" s="119"/>
      <c r="J24" s="119"/>
      <c r="K24" s="120" t="s">
        <v>81</v>
      </c>
      <c r="L24" s="121">
        <v>100</v>
      </c>
      <c r="M24" s="122">
        <v>11.27</v>
      </c>
      <c r="N24" s="123"/>
      <c r="O24" s="124">
        <v>3</v>
      </c>
      <c r="P24" s="124">
        <v>6</v>
      </c>
      <c r="Q24" s="78"/>
    </row>
    <row r="25" spans="1:17" s="111" customFormat="1" ht="15.75">
      <c r="A25" s="112">
        <v>281</v>
      </c>
      <c r="B25" s="113" t="s">
        <v>396</v>
      </c>
      <c r="C25" s="114">
        <v>34034</v>
      </c>
      <c r="D25" s="115">
        <v>1</v>
      </c>
      <c r="E25" s="116" t="s">
        <v>39</v>
      </c>
      <c r="F25" s="117" t="s">
        <v>112</v>
      </c>
      <c r="G25" s="118">
        <v>281</v>
      </c>
      <c r="H25" s="119"/>
      <c r="I25" s="119"/>
      <c r="J25" s="119"/>
      <c r="K25" s="120" t="s">
        <v>113</v>
      </c>
      <c r="L25" s="121">
        <v>100</v>
      </c>
      <c r="M25" s="122">
        <v>11.11</v>
      </c>
      <c r="N25" s="123"/>
      <c r="O25" s="124">
        <v>3</v>
      </c>
      <c r="P25" s="124">
        <v>7</v>
      </c>
      <c r="Q25" s="78"/>
    </row>
    <row r="26" spans="1:17" s="111" customFormat="1" ht="15.75">
      <c r="A26" s="102"/>
      <c r="B26" s="86"/>
      <c r="C26" s="87"/>
      <c r="D26" s="88"/>
      <c r="E26" s="89"/>
      <c r="F26" s="85"/>
      <c r="G26" s="83"/>
      <c r="K26" s="90"/>
      <c r="L26" s="84"/>
      <c r="M26" s="91"/>
      <c r="N26" s="92"/>
      <c r="O26" s="78"/>
      <c r="P26" s="78"/>
      <c r="Q26" s="78"/>
    </row>
    <row r="27" spans="1:17" s="111" customFormat="1" ht="15.75">
      <c r="A27" s="112">
        <v>338</v>
      </c>
      <c r="B27" s="113" t="s">
        <v>490</v>
      </c>
      <c r="C27" s="114">
        <v>34921</v>
      </c>
      <c r="D27" s="115">
        <v>2</v>
      </c>
      <c r="E27" s="116" t="s">
        <v>39</v>
      </c>
      <c r="F27" s="117" t="s">
        <v>41</v>
      </c>
      <c r="G27" s="118">
        <v>338</v>
      </c>
      <c r="H27" s="119"/>
      <c r="I27" s="119"/>
      <c r="J27" s="119"/>
      <c r="K27" s="120" t="s">
        <v>42</v>
      </c>
      <c r="L27" s="121">
        <v>100</v>
      </c>
      <c r="M27" s="122" t="s">
        <v>491</v>
      </c>
      <c r="N27" s="123"/>
      <c r="O27" s="124">
        <v>4</v>
      </c>
      <c r="P27" s="124">
        <v>1</v>
      </c>
      <c r="Q27" s="76"/>
    </row>
    <row r="28" spans="1:17" s="111" customFormat="1" ht="15.75">
      <c r="A28" s="112">
        <v>327</v>
      </c>
      <c r="B28" s="113" t="s">
        <v>474</v>
      </c>
      <c r="C28" s="114">
        <v>34404</v>
      </c>
      <c r="D28" s="115">
        <v>1</v>
      </c>
      <c r="E28" s="116" t="s">
        <v>39</v>
      </c>
      <c r="F28" s="117" t="s">
        <v>41</v>
      </c>
      <c r="G28" s="118">
        <v>327</v>
      </c>
      <c r="H28" s="119"/>
      <c r="I28" s="119"/>
      <c r="J28" s="119"/>
      <c r="K28" s="120" t="s">
        <v>42</v>
      </c>
      <c r="L28" s="121">
        <v>100</v>
      </c>
      <c r="M28" s="122" t="s">
        <v>475</v>
      </c>
      <c r="N28" s="123"/>
      <c r="O28" s="124">
        <v>4</v>
      </c>
      <c r="P28" s="124">
        <v>2</v>
      </c>
      <c r="Q28" s="78"/>
    </row>
    <row r="29" spans="1:17" s="111" customFormat="1" ht="15.75">
      <c r="A29" s="112">
        <v>200</v>
      </c>
      <c r="B29" s="113" t="s">
        <v>191</v>
      </c>
      <c r="C29" s="114">
        <v>33837</v>
      </c>
      <c r="D29" s="115" t="s">
        <v>54</v>
      </c>
      <c r="E29" s="116" t="s">
        <v>39</v>
      </c>
      <c r="F29" s="117" t="s">
        <v>99</v>
      </c>
      <c r="G29" s="118">
        <v>200</v>
      </c>
      <c r="H29" s="119"/>
      <c r="I29" s="119"/>
      <c r="J29" s="119"/>
      <c r="K29" s="120" t="s">
        <v>192</v>
      </c>
      <c r="L29" s="121">
        <v>100</v>
      </c>
      <c r="M29" s="122" t="s">
        <v>193</v>
      </c>
      <c r="N29" s="123"/>
      <c r="O29" s="124">
        <v>4</v>
      </c>
      <c r="P29" s="124">
        <v>3</v>
      </c>
      <c r="Q29" s="78"/>
    </row>
    <row r="30" spans="1:17" s="111" customFormat="1" ht="15.75">
      <c r="A30" s="112">
        <v>333</v>
      </c>
      <c r="B30" s="113" t="s">
        <v>483</v>
      </c>
      <c r="C30" s="114">
        <v>34568</v>
      </c>
      <c r="D30" s="115" t="s">
        <v>54</v>
      </c>
      <c r="E30" s="116" t="s">
        <v>80</v>
      </c>
      <c r="F30" s="117" t="s">
        <v>43</v>
      </c>
      <c r="G30" s="118">
        <v>333</v>
      </c>
      <c r="H30" s="119"/>
      <c r="I30" s="119"/>
      <c r="J30" s="119"/>
      <c r="K30" s="120" t="s">
        <v>81</v>
      </c>
      <c r="L30" s="121">
        <v>100</v>
      </c>
      <c r="M30" s="122">
        <v>10.88</v>
      </c>
      <c r="N30" s="123"/>
      <c r="O30" s="124">
        <v>4</v>
      </c>
      <c r="P30" s="124">
        <v>4</v>
      </c>
      <c r="Q30" s="78"/>
    </row>
    <row r="31" spans="1:17" s="111" customFormat="1" ht="15.75">
      <c r="A31" s="112">
        <v>334</v>
      </c>
      <c r="B31" s="113" t="s">
        <v>484</v>
      </c>
      <c r="C31" s="114">
        <v>33286</v>
      </c>
      <c r="D31" s="115" t="s">
        <v>53</v>
      </c>
      <c r="E31" s="116" t="s">
        <v>39</v>
      </c>
      <c r="F31" s="117" t="s">
        <v>124</v>
      </c>
      <c r="G31" s="118">
        <v>334</v>
      </c>
      <c r="H31" s="119"/>
      <c r="I31" s="119"/>
      <c r="J31" s="119"/>
      <c r="K31" s="120" t="s">
        <v>485</v>
      </c>
      <c r="L31" s="121">
        <v>100</v>
      </c>
      <c r="M31" s="122">
        <v>10.65</v>
      </c>
      <c r="N31" s="123"/>
      <c r="O31" s="124">
        <v>4</v>
      </c>
      <c r="P31" s="124">
        <v>5</v>
      </c>
      <c r="Q31" s="90"/>
    </row>
    <row r="32" spans="1:17" s="111" customFormat="1" ht="15.75">
      <c r="A32" s="112">
        <v>322</v>
      </c>
      <c r="B32" s="113" t="s">
        <v>463</v>
      </c>
      <c r="C32" s="114">
        <v>34223</v>
      </c>
      <c r="D32" s="115" t="s">
        <v>54</v>
      </c>
      <c r="E32" s="116" t="s">
        <v>39</v>
      </c>
      <c r="F32" s="117" t="s">
        <v>137</v>
      </c>
      <c r="G32" s="118">
        <v>322</v>
      </c>
      <c r="H32" s="119"/>
      <c r="I32" s="119"/>
      <c r="J32" s="119"/>
      <c r="K32" s="120" t="s">
        <v>464</v>
      </c>
      <c r="L32" s="121">
        <v>100</v>
      </c>
      <c r="M32" s="122" t="s">
        <v>465</v>
      </c>
      <c r="N32" s="123"/>
      <c r="O32" s="124">
        <v>4</v>
      </c>
      <c r="P32" s="124">
        <v>6</v>
      </c>
      <c r="Q32" s="78"/>
    </row>
    <row r="33" spans="1:17" s="111" customFormat="1" ht="15.75">
      <c r="A33" s="112">
        <v>329</v>
      </c>
      <c r="B33" s="113" t="s">
        <v>478</v>
      </c>
      <c r="C33" s="114">
        <v>32761</v>
      </c>
      <c r="D33" s="115" t="s">
        <v>54</v>
      </c>
      <c r="E33" s="116" t="s">
        <v>39</v>
      </c>
      <c r="F33" s="117" t="s">
        <v>89</v>
      </c>
      <c r="G33" s="118">
        <v>329</v>
      </c>
      <c r="H33" s="119"/>
      <c r="I33" s="119"/>
      <c r="J33" s="119"/>
      <c r="K33" s="120" t="s">
        <v>479</v>
      </c>
      <c r="L33" s="121">
        <v>100</v>
      </c>
      <c r="M33" s="122">
        <v>10.7</v>
      </c>
      <c r="N33" s="123"/>
      <c r="O33" s="124">
        <v>4</v>
      </c>
      <c r="P33" s="124">
        <v>7</v>
      </c>
      <c r="Q33" s="78"/>
    </row>
    <row r="34" spans="1:17" s="111" customFormat="1" ht="15.75">
      <c r="A34" s="112">
        <v>323</v>
      </c>
      <c r="B34" s="113" t="s">
        <v>466</v>
      </c>
      <c r="C34" s="114">
        <v>34715</v>
      </c>
      <c r="D34" s="115" t="s">
        <v>54</v>
      </c>
      <c r="E34" s="116" t="s">
        <v>39</v>
      </c>
      <c r="F34" s="117" t="s">
        <v>89</v>
      </c>
      <c r="G34" s="118">
        <v>323</v>
      </c>
      <c r="H34" s="119"/>
      <c r="I34" s="119"/>
      <c r="J34" s="119"/>
      <c r="K34" s="120" t="s">
        <v>467</v>
      </c>
      <c r="L34" s="121">
        <v>100</v>
      </c>
      <c r="M34" s="122">
        <v>10.89</v>
      </c>
      <c r="N34" s="123"/>
      <c r="O34" s="124">
        <v>4</v>
      </c>
      <c r="P34" s="124">
        <v>8</v>
      </c>
      <c r="Q34" s="127"/>
    </row>
    <row r="35" spans="1:17" s="111" customFormat="1" ht="15.75">
      <c r="A35" s="102"/>
      <c r="B35" s="86"/>
      <c r="C35" s="87"/>
      <c r="D35" s="88"/>
      <c r="E35" s="89"/>
      <c r="F35" s="85"/>
      <c r="G35" s="83"/>
      <c r="K35" s="90"/>
      <c r="L35" s="84"/>
      <c r="M35" s="91"/>
      <c r="N35" s="92"/>
      <c r="O35" s="78"/>
      <c r="P35" s="78"/>
      <c r="Q35" s="127"/>
    </row>
    <row r="36" spans="1:17" s="111" customFormat="1" ht="15.75">
      <c r="A36" s="112">
        <v>315</v>
      </c>
      <c r="B36" s="113" t="s">
        <v>454</v>
      </c>
      <c r="C36" s="114">
        <v>34466</v>
      </c>
      <c r="D36" s="115">
        <v>1</v>
      </c>
      <c r="E36" s="116" t="s">
        <v>39</v>
      </c>
      <c r="F36" s="117" t="s">
        <v>724</v>
      </c>
      <c r="G36" s="118">
        <v>315</v>
      </c>
      <c r="H36" s="119"/>
      <c r="I36" s="119"/>
      <c r="J36" s="119"/>
      <c r="K36" s="120" t="s">
        <v>142</v>
      </c>
      <c r="L36" s="121">
        <v>100</v>
      </c>
      <c r="M36" s="122">
        <v>11</v>
      </c>
      <c r="N36" s="123"/>
      <c r="O36" s="124">
        <v>5</v>
      </c>
      <c r="P36" s="124">
        <v>1</v>
      </c>
      <c r="Q36" s="127"/>
    </row>
    <row r="37" spans="1:17" s="111" customFormat="1" ht="15.75">
      <c r="A37" s="112">
        <v>311</v>
      </c>
      <c r="B37" s="113" t="s">
        <v>444</v>
      </c>
      <c r="C37" s="114">
        <v>34712</v>
      </c>
      <c r="D37" s="115" t="s">
        <v>54</v>
      </c>
      <c r="E37" s="116" t="s">
        <v>39</v>
      </c>
      <c r="F37" s="150" t="s">
        <v>77</v>
      </c>
      <c r="G37" s="118">
        <v>311</v>
      </c>
      <c r="H37" s="119"/>
      <c r="I37" s="119"/>
      <c r="J37" s="119"/>
      <c r="K37" s="151" t="s">
        <v>204</v>
      </c>
      <c r="L37" s="121">
        <v>100</v>
      </c>
      <c r="M37" s="122">
        <v>11.36</v>
      </c>
      <c r="N37" s="123"/>
      <c r="O37" s="124">
        <v>5</v>
      </c>
      <c r="P37" s="124">
        <v>2</v>
      </c>
      <c r="Q37" s="74"/>
    </row>
    <row r="38" spans="1:17" s="111" customFormat="1" ht="15.75">
      <c r="A38" s="112">
        <v>321</v>
      </c>
      <c r="B38" s="113" t="s">
        <v>461</v>
      </c>
      <c r="C38" s="114">
        <v>34703</v>
      </c>
      <c r="D38" s="115" t="s">
        <v>86</v>
      </c>
      <c r="E38" s="116" t="s">
        <v>39</v>
      </c>
      <c r="F38" s="117" t="s">
        <v>724</v>
      </c>
      <c r="G38" s="118">
        <v>321</v>
      </c>
      <c r="H38" s="119"/>
      <c r="I38" s="119"/>
      <c r="J38" s="119"/>
      <c r="K38" s="120" t="s">
        <v>207</v>
      </c>
      <c r="L38" s="121">
        <v>100</v>
      </c>
      <c r="M38" s="122">
        <v>10.7</v>
      </c>
      <c r="N38" s="123"/>
      <c r="O38" s="124">
        <v>5</v>
      </c>
      <c r="P38" s="124">
        <v>3</v>
      </c>
      <c r="Q38" s="74"/>
    </row>
    <row r="39" spans="1:17" s="111" customFormat="1" ht="15.75">
      <c r="A39" s="112">
        <v>283</v>
      </c>
      <c r="B39" s="113" t="s">
        <v>400</v>
      </c>
      <c r="C39" s="114">
        <v>33278</v>
      </c>
      <c r="D39" s="115" t="s">
        <v>54</v>
      </c>
      <c r="E39" s="116" t="s">
        <v>39</v>
      </c>
      <c r="F39" s="117" t="s">
        <v>724</v>
      </c>
      <c r="G39" s="118">
        <v>283</v>
      </c>
      <c r="H39" s="119"/>
      <c r="I39" s="119"/>
      <c r="J39" s="119"/>
      <c r="K39" s="120" t="s">
        <v>101</v>
      </c>
      <c r="L39" s="121">
        <v>100</v>
      </c>
      <c r="M39" s="122">
        <v>10.8</v>
      </c>
      <c r="N39" s="123"/>
      <c r="O39" s="124">
        <v>5</v>
      </c>
      <c r="P39" s="124">
        <v>4</v>
      </c>
      <c r="Q39" s="78"/>
    </row>
    <row r="40" spans="1:17" s="111" customFormat="1" ht="15.75">
      <c r="A40" s="112">
        <v>282</v>
      </c>
      <c r="B40" s="113" t="s">
        <v>397</v>
      </c>
      <c r="C40" s="114">
        <v>34335</v>
      </c>
      <c r="D40" s="115" t="s">
        <v>53</v>
      </c>
      <c r="E40" s="116" t="s">
        <v>39</v>
      </c>
      <c r="F40" s="117" t="s">
        <v>79</v>
      </c>
      <c r="G40" s="118">
        <v>282</v>
      </c>
      <c r="H40" s="119"/>
      <c r="I40" s="119"/>
      <c r="J40" s="119"/>
      <c r="K40" s="120" t="s">
        <v>398</v>
      </c>
      <c r="L40" s="121">
        <v>100</v>
      </c>
      <c r="M40" s="122">
        <v>10.62</v>
      </c>
      <c r="N40" s="123"/>
      <c r="O40" s="124">
        <v>5</v>
      </c>
      <c r="P40" s="124">
        <v>5</v>
      </c>
      <c r="Q40" s="90"/>
    </row>
    <row r="41" spans="1:17" s="111" customFormat="1" ht="15.75">
      <c r="A41" s="112">
        <v>337</v>
      </c>
      <c r="B41" s="113" t="s">
        <v>487</v>
      </c>
      <c r="C41" s="114">
        <v>30927</v>
      </c>
      <c r="D41" s="115" t="s">
        <v>52</v>
      </c>
      <c r="E41" s="116" t="s">
        <v>39</v>
      </c>
      <c r="F41" s="117" t="s">
        <v>94</v>
      </c>
      <c r="G41" s="118">
        <v>337</v>
      </c>
      <c r="H41" s="119"/>
      <c r="I41" s="119"/>
      <c r="J41" s="119"/>
      <c r="K41" s="120" t="s">
        <v>95</v>
      </c>
      <c r="L41" s="121">
        <v>100</v>
      </c>
      <c r="M41" s="122" t="s">
        <v>488</v>
      </c>
      <c r="N41" s="123"/>
      <c r="O41" s="124">
        <v>5</v>
      </c>
      <c r="P41" s="124">
        <v>6</v>
      </c>
      <c r="Q41" s="78"/>
    </row>
    <row r="42" spans="1:17" s="111" customFormat="1" ht="15.75">
      <c r="A42" s="112">
        <v>202</v>
      </c>
      <c r="B42" s="113" t="s">
        <v>197</v>
      </c>
      <c r="C42" s="114">
        <v>34809</v>
      </c>
      <c r="D42" s="115" t="s">
        <v>54</v>
      </c>
      <c r="E42" s="116" t="s">
        <v>39</v>
      </c>
      <c r="F42" s="117" t="s">
        <v>198</v>
      </c>
      <c r="G42" s="118">
        <v>202</v>
      </c>
      <c r="H42" s="119"/>
      <c r="I42" s="119"/>
      <c r="J42" s="119"/>
      <c r="K42" s="120" t="s">
        <v>199</v>
      </c>
      <c r="L42" s="121">
        <v>100</v>
      </c>
      <c r="M42" s="122" t="s">
        <v>200</v>
      </c>
      <c r="N42" s="123"/>
      <c r="O42" s="124">
        <v>5</v>
      </c>
      <c r="P42" s="124">
        <v>7</v>
      </c>
      <c r="Q42" s="74"/>
    </row>
    <row r="43" spans="1:17" s="111" customFormat="1" ht="15.75">
      <c r="A43" s="112">
        <v>330</v>
      </c>
      <c r="B43" s="113" t="s">
        <v>308</v>
      </c>
      <c r="C43" s="114">
        <v>32281</v>
      </c>
      <c r="D43" s="115" t="s">
        <v>86</v>
      </c>
      <c r="E43" s="116" t="s">
        <v>39</v>
      </c>
      <c r="F43" s="117"/>
      <c r="G43" s="118">
        <v>330</v>
      </c>
      <c r="H43" s="119"/>
      <c r="I43" s="119"/>
      <c r="J43" s="119"/>
      <c r="K43" s="120" t="s">
        <v>480</v>
      </c>
      <c r="L43" s="121">
        <v>100</v>
      </c>
      <c r="M43" s="122" t="s">
        <v>481</v>
      </c>
      <c r="N43" s="123"/>
      <c r="O43" s="124">
        <v>5</v>
      </c>
      <c r="P43" s="124">
        <v>8</v>
      </c>
      <c r="Q43" s="74"/>
    </row>
    <row r="44" spans="1:17" s="111" customFormat="1" ht="15.75">
      <c r="A44" s="102"/>
      <c r="B44" s="86"/>
      <c r="C44" s="87"/>
      <c r="D44" s="88"/>
      <c r="E44" s="89"/>
      <c r="F44" s="85"/>
      <c r="G44" s="83"/>
      <c r="K44" s="90"/>
      <c r="L44" s="84"/>
      <c r="M44" s="91"/>
      <c r="N44" s="92"/>
      <c r="O44" s="78"/>
      <c r="P44" s="78"/>
      <c r="Q44" s="74"/>
    </row>
    <row r="45" spans="1:17" s="111" customFormat="1" ht="15.75">
      <c r="A45" s="102">
        <v>364</v>
      </c>
      <c r="B45" s="86" t="s">
        <v>543</v>
      </c>
      <c r="C45" s="87">
        <v>33671</v>
      </c>
      <c r="D45" s="88" t="s">
        <v>53</v>
      </c>
      <c r="E45" s="89" t="s">
        <v>39</v>
      </c>
      <c r="F45" s="85" t="s">
        <v>83</v>
      </c>
      <c r="G45" s="83">
        <v>364</v>
      </c>
      <c r="K45" s="90" t="s">
        <v>544</v>
      </c>
      <c r="L45" s="84">
        <v>200</v>
      </c>
      <c r="M45" s="91">
        <v>21.5</v>
      </c>
      <c r="N45" s="92"/>
      <c r="O45" s="78" t="s">
        <v>111</v>
      </c>
      <c r="P45" s="78"/>
      <c r="Q45" s="74"/>
    </row>
    <row r="46" spans="1:17" s="111" customFormat="1" ht="15.75">
      <c r="A46" s="102">
        <v>200</v>
      </c>
      <c r="B46" s="86" t="s">
        <v>191</v>
      </c>
      <c r="C46" s="87">
        <v>33838</v>
      </c>
      <c r="D46" s="88" t="s">
        <v>54</v>
      </c>
      <c r="E46" s="89" t="s">
        <v>39</v>
      </c>
      <c r="F46" s="85" t="s">
        <v>99</v>
      </c>
      <c r="G46" s="83">
        <v>200</v>
      </c>
      <c r="K46" s="90" t="s">
        <v>192</v>
      </c>
      <c r="L46" s="84">
        <v>200</v>
      </c>
      <c r="M46" s="91" t="s">
        <v>194</v>
      </c>
      <c r="N46" s="92"/>
      <c r="O46" s="78"/>
      <c r="P46" s="78"/>
      <c r="Q46" s="74"/>
    </row>
    <row r="47" spans="1:17" s="111" customFormat="1" ht="15.75">
      <c r="A47" s="102">
        <v>202</v>
      </c>
      <c r="B47" s="86" t="s">
        <v>197</v>
      </c>
      <c r="C47" s="87">
        <v>34809</v>
      </c>
      <c r="D47" s="88" t="s">
        <v>54</v>
      </c>
      <c r="E47" s="89" t="s">
        <v>39</v>
      </c>
      <c r="F47" s="85" t="s">
        <v>198</v>
      </c>
      <c r="G47" s="83">
        <v>202</v>
      </c>
      <c r="K47" s="90" t="s">
        <v>199</v>
      </c>
      <c r="L47" s="84">
        <v>200</v>
      </c>
      <c r="M47" s="91" t="s">
        <v>201</v>
      </c>
      <c r="N47" s="92"/>
      <c r="O47" s="78"/>
      <c r="P47" s="78"/>
      <c r="Q47" s="74"/>
    </row>
    <row r="48" spans="1:17" s="111" customFormat="1" ht="15.75">
      <c r="A48" s="102">
        <v>206</v>
      </c>
      <c r="B48" s="86" t="s">
        <v>210</v>
      </c>
      <c r="C48" s="87">
        <v>34841</v>
      </c>
      <c r="D48" s="88" t="s">
        <v>54</v>
      </c>
      <c r="E48" s="89" t="s">
        <v>39</v>
      </c>
      <c r="F48" s="85" t="s">
        <v>128</v>
      </c>
      <c r="G48" s="83">
        <v>206</v>
      </c>
      <c r="K48" s="90" t="s">
        <v>211</v>
      </c>
      <c r="L48" s="84">
        <v>200</v>
      </c>
      <c r="M48" s="91" t="s">
        <v>212</v>
      </c>
      <c r="N48" s="92"/>
      <c r="O48" s="78"/>
      <c r="P48" s="78"/>
      <c r="Q48" s="74"/>
    </row>
    <row r="49" spans="1:17" s="111" customFormat="1" ht="15.75">
      <c r="A49" s="102">
        <v>282</v>
      </c>
      <c r="B49" s="86" t="s">
        <v>397</v>
      </c>
      <c r="C49" s="87">
        <v>34335</v>
      </c>
      <c r="D49" s="88" t="s">
        <v>53</v>
      </c>
      <c r="E49" s="89" t="s">
        <v>39</v>
      </c>
      <c r="F49" s="85" t="s">
        <v>79</v>
      </c>
      <c r="G49" s="83">
        <v>282</v>
      </c>
      <c r="K49" s="90" t="s">
        <v>398</v>
      </c>
      <c r="L49" s="84">
        <v>200</v>
      </c>
      <c r="M49" s="91" t="s">
        <v>399</v>
      </c>
      <c r="N49" s="92"/>
      <c r="O49" s="78"/>
      <c r="P49" s="78"/>
      <c r="Q49" s="74"/>
    </row>
    <row r="50" spans="1:17" s="111" customFormat="1" ht="15.75">
      <c r="A50" s="102">
        <v>283</v>
      </c>
      <c r="B50" s="86" t="s">
        <v>400</v>
      </c>
      <c r="C50" s="87">
        <v>33278</v>
      </c>
      <c r="D50" s="88" t="s">
        <v>54</v>
      </c>
      <c r="E50" s="89" t="s">
        <v>39</v>
      </c>
      <c r="F50" s="85" t="s">
        <v>724</v>
      </c>
      <c r="G50" s="83">
        <v>283</v>
      </c>
      <c r="K50" s="90" t="s">
        <v>101</v>
      </c>
      <c r="L50" s="84">
        <v>200</v>
      </c>
      <c r="M50" s="91">
        <v>21.95</v>
      </c>
      <c r="N50" s="92"/>
      <c r="O50" s="78"/>
      <c r="P50" s="78"/>
      <c r="Q50" s="74"/>
    </row>
    <row r="51" spans="1:17" s="111" customFormat="1" ht="15.75">
      <c r="A51" s="102">
        <v>285</v>
      </c>
      <c r="B51" s="86" t="s">
        <v>404</v>
      </c>
      <c r="C51" s="87">
        <v>32553</v>
      </c>
      <c r="D51" s="88" t="s">
        <v>53</v>
      </c>
      <c r="E51" s="89" t="s">
        <v>39</v>
      </c>
      <c r="F51" s="85" t="s">
        <v>89</v>
      </c>
      <c r="G51" s="83">
        <v>285</v>
      </c>
      <c r="K51" s="90" t="s">
        <v>405</v>
      </c>
      <c r="L51" s="84">
        <v>200</v>
      </c>
      <c r="M51" s="91">
        <v>21.6</v>
      </c>
      <c r="N51" s="92"/>
      <c r="O51" s="78"/>
      <c r="P51" s="78"/>
      <c r="Q51" s="74"/>
    </row>
    <row r="52" spans="1:17" s="111" customFormat="1" ht="15.75">
      <c r="A52" s="102">
        <v>287</v>
      </c>
      <c r="B52" s="86" t="s">
        <v>407</v>
      </c>
      <c r="C52" s="87">
        <v>34149</v>
      </c>
      <c r="D52" s="88" t="s">
        <v>54</v>
      </c>
      <c r="E52" s="89" t="s">
        <v>144</v>
      </c>
      <c r="F52" s="85"/>
      <c r="G52" s="83">
        <v>287</v>
      </c>
      <c r="K52" s="90" t="s">
        <v>145</v>
      </c>
      <c r="L52" s="84">
        <v>200</v>
      </c>
      <c r="M52" s="91"/>
      <c r="N52" s="92" t="s">
        <v>91</v>
      </c>
      <c r="O52" s="78"/>
      <c r="P52" s="78"/>
      <c r="Q52" s="74"/>
    </row>
    <row r="53" spans="1:17" s="111" customFormat="1" ht="15.75">
      <c r="A53" s="102">
        <v>310</v>
      </c>
      <c r="B53" s="86" t="s">
        <v>443</v>
      </c>
      <c r="C53" s="87">
        <v>34862</v>
      </c>
      <c r="D53" s="88" t="s">
        <v>54</v>
      </c>
      <c r="E53" s="89" t="s">
        <v>39</v>
      </c>
      <c r="F53" s="140" t="s">
        <v>89</v>
      </c>
      <c r="G53" s="83">
        <v>310</v>
      </c>
      <c r="K53" s="78" t="s">
        <v>125</v>
      </c>
      <c r="L53" s="84">
        <v>200</v>
      </c>
      <c r="M53" s="78">
        <v>21.8</v>
      </c>
      <c r="N53" s="92"/>
      <c r="O53" s="78"/>
      <c r="P53" s="78"/>
      <c r="Q53" s="74"/>
    </row>
    <row r="54" spans="1:17" s="111" customFormat="1" ht="15.75">
      <c r="A54" s="102">
        <v>311</v>
      </c>
      <c r="B54" s="86" t="s">
        <v>444</v>
      </c>
      <c r="C54" s="87">
        <v>34712</v>
      </c>
      <c r="D54" s="88" t="s">
        <v>54</v>
      </c>
      <c r="E54" s="89" t="s">
        <v>39</v>
      </c>
      <c r="F54" s="98" t="s">
        <v>77</v>
      </c>
      <c r="G54" s="83">
        <v>311</v>
      </c>
      <c r="K54" s="141" t="s">
        <v>204</v>
      </c>
      <c r="L54" s="84">
        <v>200</v>
      </c>
      <c r="M54" s="91">
        <v>22.8</v>
      </c>
      <c r="N54" s="92"/>
      <c r="O54" s="78"/>
      <c r="P54" s="78"/>
      <c r="Q54" s="74"/>
    </row>
    <row r="55" spans="1:17" s="111" customFormat="1" ht="15.75">
      <c r="A55" s="102">
        <v>313</v>
      </c>
      <c r="B55" s="86" t="s">
        <v>446</v>
      </c>
      <c r="C55" s="87" t="s">
        <v>450</v>
      </c>
      <c r="D55" s="138">
        <v>1</v>
      </c>
      <c r="E55" s="89" t="s">
        <v>39</v>
      </c>
      <c r="F55" s="84" t="s">
        <v>99</v>
      </c>
      <c r="G55" s="83">
        <v>313</v>
      </c>
      <c r="K55" s="139" t="s">
        <v>448</v>
      </c>
      <c r="L55" s="84">
        <v>200</v>
      </c>
      <c r="M55" s="91" t="s">
        <v>451</v>
      </c>
      <c r="N55" s="92"/>
      <c r="O55" s="78"/>
      <c r="P55" s="78"/>
      <c r="Q55" s="74"/>
    </row>
    <row r="56" spans="1:17" s="111" customFormat="1" ht="15.75">
      <c r="A56" s="102">
        <v>314</v>
      </c>
      <c r="B56" s="86" t="s">
        <v>452</v>
      </c>
      <c r="C56" s="87">
        <v>31729</v>
      </c>
      <c r="D56" s="88" t="s">
        <v>53</v>
      </c>
      <c r="E56" s="89" t="s">
        <v>39</v>
      </c>
      <c r="F56" s="140" t="s">
        <v>83</v>
      </c>
      <c r="G56" s="83">
        <v>314</v>
      </c>
      <c r="K56" s="78" t="s">
        <v>453</v>
      </c>
      <c r="L56" s="84">
        <v>200</v>
      </c>
      <c r="M56" s="78">
        <v>21.72</v>
      </c>
      <c r="N56" s="92"/>
      <c r="O56" s="78"/>
      <c r="P56" s="78"/>
      <c r="Q56" s="74"/>
    </row>
    <row r="57" spans="1:17" s="111" customFormat="1" ht="15.75">
      <c r="A57" s="102">
        <v>315</v>
      </c>
      <c r="B57" s="86" t="s">
        <v>454</v>
      </c>
      <c r="C57" s="87">
        <v>34466</v>
      </c>
      <c r="D57" s="88">
        <v>1</v>
      </c>
      <c r="E57" s="89" t="s">
        <v>39</v>
      </c>
      <c r="F57" s="85" t="s">
        <v>724</v>
      </c>
      <c r="G57" s="83">
        <v>315</v>
      </c>
      <c r="K57" s="90" t="s">
        <v>142</v>
      </c>
      <c r="L57" s="84">
        <v>200</v>
      </c>
      <c r="M57" s="91">
        <v>23</v>
      </c>
      <c r="N57" s="92"/>
      <c r="O57" s="78"/>
      <c r="P57" s="78"/>
      <c r="Q57" s="74"/>
    </row>
    <row r="58" spans="1:17" s="111" customFormat="1" ht="15.75">
      <c r="A58" s="102">
        <v>316</v>
      </c>
      <c r="B58" s="86" t="s">
        <v>455</v>
      </c>
      <c r="C58" s="87">
        <v>33407</v>
      </c>
      <c r="D58" s="88" t="s">
        <v>54</v>
      </c>
      <c r="E58" s="89" t="s">
        <v>39</v>
      </c>
      <c r="F58" s="85" t="s">
        <v>89</v>
      </c>
      <c r="G58" s="83">
        <v>316</v>
      </c>
      <c r="K58" s="90" t="s">
        <v>405</v>
      </c>
      <c r="L58" s="84">
        <v>200</v>
      </c>
      <c r="M58" s="91">
        <v>21.95</v>
      </c>
      <c r="N58" s="92"/>
      <c r="O58" s="78"/>
      <c r="P58" s="78"/>
      <c r="Q58" s="78"/>
    </row>
    <row r="59" spans="1:17" s="111" customFormat="1" ht="15.75">
      <c r="A59" s="102">
        <v>317</v>
      </c>
      <c r="B59" s="86" t="s">
        <v>456</v>
      </c>
      <c r="C59" s="87">
        <v>33701</v>
      </c>
      <c r="D59" s="88" t="s">
        <v>53</v>
      </c>
      <c r="E59" s="89" t="s">
        <v>39</v>
      </c>
      <c r="F59" s="85" t="s">
        <v>724</v>
      </c>
      <c r="G59" s="83">
        <v>317</v>
      </c>
      <c r="K59" s="90" t="s">
        <v>101</v>
      </c>
      <c r="L59" s="84">
        <v>200</v>
      </c>
      <c r="M59" s="91">
        <v>21.68</v>
      </c>
      <c r="N59" s="92"/>
      <c r="O59" s="78"/>
      <c r="P59" s="78"/>
      <c r="Q59" s="78"/>
    </row>
    <row r="60" spans="1:17" s="111" customFormat="1" ht="15.75">
      <c r="A60" s="102">
        <v>318</v>
      </c>
      <c r="B60" s="86" t="s">
        <v>457</v>
      </c>
      <c r="C60" s="87">
        <v>33392</v>
      </c>
      <c r="D60" s="88" t="s">
        <v>53</v>
      </c>
      <c r="E60" s="89" t="s">
        <v>39</v>
      </c>
      <c r="F60" s="85" t="s">
        <v>77</v>
      </c>
      <c r="G60" s="83">
        <v>318</v>
      </c>
      <c r="K60" s="90" t="s">
        <v>458</v>
      </c>
      <c r="L60" s="84">
        <v>200</v>
      </c>
      <c r="M60" s="91">
        <v>21.71</v>
      </c>
      <c r="N60" s="92"/>
      <c r="O60" s="78"/>
      <c r="P60" s="78"/>
      <c r="Q60" s="74"/>
    </row>
    <row r="61" spans="1:17" s="111" customFormat="1" ht="15.75">
      <c r="A61" s="102">
        <v>319</v>
      </c>
      <c r="B61" s="86" t="s">
        <v>459</v>
      </c>
      <c r="C61" s="87">
        <v>34787</v>
      </c>
      <c r="D61" s="88" t="s">
        <v>86</v>
      </c>
      <c r="E61" s="89" t="s">
        <v>80</v>
      </c>
      <c r="F61" s="85" t="s">
        <v>43</v>
      </c>
      <c r="G61" s="83">
        <v>319</v>
      </c>
      <c r="K61" s="90" t="s">
        <v>81</v>
      </c>
      <c r="L61" s="84">
        <v>200</v>
      </c>
      <c r="M61" s="91">
        <v>22.5</v>
      </c>
      <c r="N61" s="92"/>
      <c r="O61" s="78"/>
      <c r="P61" s="78"/>
      <c r="Q61" s="74"/>
    </row>
    <row r="62" spans="1:17" s="111" customFormat="1" ht="15.75">
      <c r="A62" s="102">
        <v>321</v>
      </c>
      <c r="B62" s="86" t="s">
        <v>462</v>
      </c>
      <c r="C62" s="87">
        <v>34703</v>
      </c>
      <c r="D62" s="88" t="s">
        <v>86</v>
      </c>
      <c r="E62" s="89" t="s">
        <v>39</v>
      </c>
      <c r="F62" s="85" t="s">
        <v>724</v>
      </c>
      <c r="G62" s="83">
        <v>321</v>
      </c>
      <c r="K62" s="90" t="s">
        <v>207</v>
      </c>
      <c r="L62" s="84">
        <v>200</v>
      </c>
      <c r="M62" s="91">
        <v>22.5</v>
      </c>
      <c r="N62" s="92"/>
      <c r="O62" s="78"/>
      <c r="P62" s="78"/>
      <c r="Q62" s="78"/>
    </row>
    <row r="63" spans="1:17" s="111" customFormat="1" ht="15.75">
      <c r="A63" s="102">
        <v>323</v>
      </c>
      <c r="B63" s="86" t="s">
        <v>466</v>
      </c>
      <c r="C63" s="87">
        <v>34715</v>
      </c>
      <c r="D63" s="88" t="s">
        <v>54</v>
      </c>
      <c r="E63" s="89" t="s">
        <v>39</v>
      </c>
      <c r="F63" s="85" t="s">
        <v>89</v>
      </c>
      <c r="G63" s="83">
        <v>323</v>
      </c>
      <c r="K63" s="90" t="s">
        <v>467</v>
      </c>
      <c r="L63" s="84">
        <v>200</v>
      </c>
      <c r="M63" s="91">
        <v>21.9</v>
      </c>
      <c r="N63" s="92"/>
      <c r="O63" s="78"/>
      <c r="P63" s="78"/>
      <c r="Q63" s="127"/>
    </row>
    <row r="64" spans="1:17" s="111" customFormat="1" ht="15.75">
      <c r="A64" s="102">
        <v>324</v>
      </c>
      <c r="B64" s="86" t="s">
        <v>468</v>
      </c>
      <c r="C64" s="87">
        <v>34821</v>
      </c>
      <c r="D64" s="88">
        <v>1</v>
      </c>
      <c r="E64" s="89" t="s">
        <v>39</v>
      </c>
      <c r="F64" s="85" t="s">
        <v>41</v>
      </c>
      <c r="G64" s="83">
        <v>324</v>
      </c>
      <c r="K64" s="90" t="s">
        <v>42</v>
      </c>
      <c r="L64" s="84">
        <v>200</v>
      </c>
      <c r="M64" s="91" t="s">
        <v>470</v>
      </c>
      <c r="N64" s="92"/>
      <c r="O64" s="78"/>
      <c r="P64" s="78"/>
      <c r="Q64" s="127"/>
    </row>
    <row r="65" spans="1:17" s="111" customFormat="1" ht="15.75">
      <c r="A65" s="102">
        <v>325</v>
      </c>
      <c r="B65" s="86" t="s">
        <v>471</v>
      </c>
      <c r="C65" s="87">
        <v>33773</v>
      </c>
      <c r="D65" s="88">
        <v>1</v>
      </c>
      <c r="E65" s="89" t="s">
        <v>39</v>
      </c>
      <c r="F65" s="85" t="s">
        <v>89</v>
      </c>
      <c r="G65" s="83">
        <v>325</v>
      </c>
      <c r="K65" s="90" t="s">
        <v>472</v>
      </c>
      <c r="L65" s="84">
        <v>200</v>
      </c>
      <c r="M65" s="91">
        <v>22.9</v>
      </c>
      <c r="N65" s="92"/>
      <c r="O65" s="78"/>
      <c r="P65" s="78"/>
      <c r="Q65" s="78"/>
    </row>
    <row r="66" spans="1:17" s="111" customFormat="1" ht="15.75">
      <c r="A66" s="102">
        <v>326</v>
      </c>
      <c r="B66" s="86" t="s">
        <v>473</v>
      </c>
      <c r="C66" s="87">
        <v>35142</v>
      </c>
      <c r="D66" s="88" t="s">
        <v>54</v>
      </c>
      <c r="E66" s="89" t="s">
        <v>39</v>
      </c>
      <c r="F66" s="85" t="s">
        <v>77</v>
      </c>
      <c r="G66" s="83">
        <v>326</v>
      </c>
      <c r="K66" s="90" t="s">
        <v>105</v>
      </c>
      <c r="L66" s="84">
        <v>200</v>
      </c>
      <c r="M66" s="91">
        <v>21.8</v>
      </c>
      <c r="N66" s="92"/>
      <c r="O66" s="78"/>
      <c r="P66" s="78"/>
      <c r="Q66" s="78"/>
    </row>
    <row r="67" spans="1:17" s="111" customFormat="1" ht="15.75">
      <c r="A67" s="102">
        <v>327</v>
      </c>
      <c r="B67" s="86" t="s">
        <v>474</v>
      </c>
      <c r="C67" s="87">
        <v>34404</v>
      </c>
      <c r="D67" s="88">
        <v>1</v>
      </c>
      <c r="E67" s="89" t="s">
        <v>39</v>
      </c>
      <c r="F67" s="85" t="s">
        <v>41</v>
      </c>
      <c r="G67" s="83">
        <v>327</v>
      </c>
      <c r="K67" s="90" t="s">
        <v>42</v>
      </c>
      <c r="L67" s="84">
        <v>200</v>
      </c>
      <c r="M67" s="91">
        <v>22.5</v>
      </c>
      <c r="N67" s="92"/>
      <c r="O67" s="78"/>
      <c r="P67" s="78"/>
      <c r="Q67" s="78"/>
    </row>
    <row r="68" spans="1:17" s="111" customFormat="1" ht="15.75">
      <c r="A68" s="102">
        <v>328</v>
      </c>
      <c r="B68" s="86" t="s">
        <v>476</v>
      </c>
      <c r="C68" s="87">
        <v>35127</v>
      </c>
      <c r="D68" s="88">
        <v>1</v>
      </c>
      <c r="E68" s="89" t="s">
        <v>39</v>
      </c>
      <c r="F68" s="85" t="s">
        <v>89</v>
      </c>
      <c r="G68" s="83">
        <v>328</v>
      </c>
      <c r="K68" s="90" t="s">
        <v>477</v>
      </c>
      <c r="L68" s="84">
        <v>200</v>
      </c>
      <c r="M68" s="91">
        <v>22.35</v>
      </c>
      <c r="N68" s="92"/>
      <c r="O68" s="78"/>
      <c r="P68" s="78"/>
      <c r="Q68" s="78"/>
    </row>
    <row r="69" spans="1:17" s="111" customFormat="1" ht="15.75">
      <c r="A69" s="102">
        <v>329</v>
      </c>
      <c r="B69" s="86" t="s">
        <v>478</v>
      </c>
      <c r="C69" s="87">
        <v>32761</v>
      </c>
      <c r="D69" s="88" t="s">
        <v>54</v>
      </c>
      <c r="E69" s="89" t="s">
        <v>39</v>
      </c>
      <c r="F69" s="85" t="s">
        <v>89</v>
      </c>
      <c r="G69" s="83">
        <v>329</v>
      </c>
      <c r="K69" s="90" t="s">
        <v>479</v>
      </c>
      <c r="L69" s="84">
        <v>200</v>
      </c>
      <c r="M69" s="91">
        <v>21.4</v>
      </c>
      <c r="N69" s="92"/>
      <c r="O69" s="78"/>
      <c r="P69" s="78"/>
      <c r="Q69" s="78"/>
    </row>
    <row r="70" spans="1:17" s="111" customFormat="1" ht="15.75">
      <c r="A70" s="102">
        <v>331</v>
      </c>
      <c r="B70" s="86" t="s">
        <v>482</v>
      </c>
      <c r="C70" s="87">
        <v>34706</v>
      </c>
      <c r="D70" s="88" t="s">
        <v>54</v>
      </c>
      <c r="E70" s="89" t="s">
        <v>39</v>
      </c>
      <c r="F70" s="85" t="s">
        <v>724</v>
      </c>
      <c r="G70" s="83">
        <v>331</v>
      </c>
      <c r="K70" s="90" t="s">
        <v>101</v>
      </c>
      <c r="L70" s="84">
        <v>200</v>
      </c>
      <c r="M70" s="91">
        <v>21.9</v>
      </c>
      <c r="N70" s="92"/>
      <c r="O70" s="78"/>
      <c r="P70" s="78"/>
      <c r="Q70" s="78"/>
    </row>
    <row r="71" spans="1:17" s="111" customFormat="1" ht="15.75">
      <c r="A71" s="102">
        <v>333</v>
      </c>
      <c r="B71" s="86" t="s">
        <v>483</v>
      </c>
      <c r="C71" s="87">
        <v>34568</v>
      </c>
      <c r="D71" s="88" t="s">
        <v>54</v>
      </c>
      <c r="E71" s="89" t="s">
        <v>80</v>
      </c>
      <c r="F71" s="85" t="s">
        <v>43</v>
      </c>
      <c r="G71" s="83">
        <v>333</v>
      </c>
      <c r="K71" s="90" t="s">
        <v>81</v>
      </c>
      <c r="L71" s="84">
        <v>200</v>
      </c>
      <c r="M71" s="91">
        <v>21.81</v>
      </c>
      <c r="N71" s="92"/>
      <c r="O71" s="78"/>
      <c r="P71" s="78"/>
      <c r="Q71" s="78"/>
    </row>
    <row r="72" spans="1:17" s="111" customFormat="1" ht="15.75">
      <c r="A72" s="102">
        <v>334</v>
      </c>
      <c r="B72" s="86" t="s">
        <v>484</v>
      </c>
      <c r="C72" s="87">
        <v>33286</v>
      </c>
      <c r="D72" s="88" t="s">
        <v>53</v>
      </c>
      <c r="E72" s="89" t="s">
        <v>39</v>
      </c>
      <c r="F72" s="85" t="s">
        <v>124</v>
      </c>
      <c r="G72" s="83">
        <v>334</v>
      </c>
      <c r="K72" s="90" t="s">
        <v>485</v>
      </c>
      <c r="L72" s="84">
        <v>200</v>
      </c>
      <c r="M72" s="91">
        <v>21.7</v>
      </c>
      <c r="N72" s="92"/>
      <c r="O72" s="78"/>
      <c r="P72" s="78"/>
      <c r="Q72" s="78"/>
    </row>
    <row r="73" spans="1:17" s="111" customFormat="1" ht="15.75">
      <c r="A73" s="102">
        <v>336</v>
      </c>
      <c r="B73" s="86" t="s">
        <v>486</v>
      </c>
      <c r="C73" s="87">
        <v>34858</v>
      </c>
      <c r="D73" s="88" t="s">
        <v>54</v>
      </c>
      <c r="E73" s="89" t="s">
        <v>39</v>
      </c>
      <c r="F73" s="85" t="s">
        <v>77</v>
      </c>
      <c r="G73" s="83">
        <v>336</v>
      </c>
      <c r="K73" s="90" t="s">
        <v>105</v>
      </c>
      <c r="L73" s="84">
        <v>200</v>
      </c>
      <c r="M73" s="91">
        <v>22</v>
      </c>
      <c r="N73" s="92"/>
      <c r="O73" s="78"/>
      <c r="P73" s="78"/>
      <c r="Q73" s="78"/>
    </row>
    <row r="74" spans="1:17" s="111" customFormat="1" ht="15.75">
      <c r="A74" s="102">
        <v>337</v>
      </c>
      <c r="B74" s="86" t="s">
        <v>487</v>
      </c>
      <c r="C74" s="87">
        <v>30927</v>
      </c>
      <c r="D74" s="88" t="s">
        <v>52</v>
      </c>
      <c r="E74" s="89" t="s">
        <v>39</v>
      </c>
      <c r="F74" s="85" t="s">
        <v>94</v>
      </c>
      <c r="G74" s="83">
        <v>337</v>
      </c>
      <c r="K74" s="90" t="s">
        <v>95</v>
      </c>
      <c r="L74" s="84">
        <v>200</v>
      </c>
      <c r="M74" s="91" t="s">
        <v>489</v>
      </c>
      <c r="N74" s="92"/>
      <c r="O74" s="78"/>
      <c r="P74" s="78"/>
      <c r="Q74" s="78"/>
    </row>
    <row r="75" spans="1:17" s="111" customFormat="1" ht="15.75">
      <c r="A75" s="102">
        <v>338</v>
      </c>
      <c r="B75" s="86" t="s">
        <v>490</v>
      </c>
      <c r="C75" s="87">
        <v>34921</v>
      </c>
      <c r="D75" s="88">
        <v>2</v>
      </c>
      <c r="E75" s="89" t="s">
        <v>39</v>
      </c>
      <c r="F75" s="85" t="s">
        <v>41</v>
      </c>
      <c r="G75" s="83">
        <v>338</v>
      </c>
      <c r="K75" s="90" t="s">
        <v>42</v>
      </c>
      <c r="L75" s="84">
        <v>200</v>
      </c>
      <c r="M75" s="91" t="s">
        <v>492</v>
      </c>
      <c r="N75" s="92"/>
      <c r="O75" s="78"/>
      <c r="P75" s="78"/>
      <c r="Q75" s="78"/>
    </row>
    <row r="76" spans="1:17" s="111" customFormat="1" ht="15.75">
      <c r="A76" s="102">
        <v>339</v>
      </c>
      <c r="B76" s="86" t="s">
        <v>493</v>
      </c>
      <c r="C76" s="87">
        <v>34334</v>
      </c>
      <c r="D76" s="88" t="s">
        <v>54</v>
      </c>
      <c r="E76" s="89" t="s">
        <v>39</v>
      </c>
      <c r="F76" s="85" t="s">
        <v>77</v>
      </c>
      <c r="G76" s="83">
        <v>339</v>
      </c>
      <c r="K76" s="90" t="s">
        <v>494</v>
      </c>
      <c r="L76" s="84">
        <v>200</v>
      </c>
      <c r="M76" s="91">
        <v>21.55</v>
      </c>
      <c r="N76" s="92"/>
      <c r="O76" s="78"/>
      <c r="P76" s="78"/>
      <c r="Q76" s="74"/>
    </row>
    <row r="77" spans="1:17" s="111" customFormat="1" ht="15.75">
      <c r="A77" s="102">
        <v>288</v>
      </c>
      <c r="B77" s="86" t="s">
        <v>495</v>
      </c>
      <c r="C77" s="87">
        <v>31665</v>
      </c>
      <c r="D77" s="88" t="s">
        <v>86</v>
      </c>
      <c r="E77" s="89" t="s">
        <v>39</v>
      </c>
      <c r="F77" s="84" t="s">
        <v>496</v>
      </c>
      <c r="G77" s="83">
        <v>288</v>
      </c>
      <c r="K77" s="142" t="s">
        <v>497</v>
      </c>
      <c r="L77" s="84">
        <v>200</v>
      </c>
      <c r="M77" s="91">
        <v>22.5</v>
      </c>
      <c r="N77" s="92"/>
      <c r="O77" s="78"/>
      <c r="P77" s="78"/>
      <c r="Q77" s="78"/>
    </row>
    <row r="78" spans="1:17" s="111" customFormat="1" ht="15.75">
      <c r="A78" s="102">
        <v>289</v>
      </c>
      <c r="B78" s="86" t="s">
        <v>498</v>
      </c>
      <c r="C78" s="87">
        <v>31102</v>
      </c>
      <c r="D78" s="88">
        <v>1</v>
      </c>
      <c r="E78" s="89" t="s">
        <v>39</v>
      </c>
      <c r="F78" s="140" t="s">
        <v>89</v>
      </c>
      <c r="G78" s="83">
        <v>289</v>
      </c>
      <c r="K78" s="78" t="s">
        <v>472</v>
      </c>
      <c r="L78" s="84">
        <v>200</v>
      </c>
      <c r="M78" s="78">
        <v>23.1</v>
      </c>
      <c r="N78" s="92"/>
      <c r="O78" s="78"/>
      <c r="P78" s="78"/>
      <c r="Q78" s="78"/>
    </row>
    <row r="79" spans="1:17" s="111" customFormat="1" ht="15.75">
      <c r="A79" s="102">
        <v>354</v>
      </c>
      <c r="B79" s="86" t="s">
        <v>512</v>
      </c>
      <c r="C79" s="87">
        <v>34543</v>
      </c>
      <c r="D79" s="88" t="s">
        <v>53</v>
      </c>
      <c r="E79" s="89" t="s">
        <v>39</v>
      </c>
      <c r="F79" s="85" t="s">
        <v>83</v>
      </c>
      <c r="G79" s="83">
        <v>354</v>
      </c>
      <c r="K79" s="90" t="s">
        <v>106</v>
      </c>
      <c r="L79" s="84">
        <v>200</v>
      </c>
      <c r="M79" s="91">
        <v>21.8</v>
      </c>
      <c r="N79" s="92"/>
      <c r="O79" s="78"/>
      <c r="P79" s="78"/>
      <c r="Q79" s="74"/>
    </row>
    <row r="80" spans="1:17" s="111" customFormat="1" ht="15.75">
      <c r="A80" s="102">
        <v>355</v>
      </c>
      <c r="B80" s="86" t="s">
        <v>513</v>
      </c>
      <c r="C80" s="87">
        <v>32600</v>
      </c>
      <c r="D80" s="88" t="s">
        <v>54</v>
      </c>
      <c r="E80" s="89" t="s">
        <v>39</v>
      </c>
      <c r="F80" s="85" t="s">
        <v>83</v>
      </c>
      <c r="G80" s="83">
        <v>355</v>
      </c>
      <c r="K80" s="90" t="s">
        <v>102</v>
      </c>
      <c r="L80" s="84">
        <v>200</v>
      </c>
      <c r="M80" s="91">
        <v>21.95</v>
      </c>
      <c r="N80" s="92"/>
      <c r="O80" s="78"/>
      <c r="P80" s="78"/>
      <c r="Q80" s="78"/>
    </row>
    <row r="81" spans="1:17" s="111" customFormat="1" ht="15.75">
      <c r="A81" s="102">
        <v>356</v>
      </c>
      <c r="B81" s="86" t="s">
        <v>515</v>
      </c>
      <c r="C81" s="87">
        <v>33682</v>
      </c>
      <c r="D81" s="88" t="s">
        <v>53</v>
      </c>
      <c r="E81" s="89" t="s">
        <v>39</v>
      </c>
      <c r="F81" s="85" t="s">
        <v>83</v>
      </c>
      <c r="G81" s="83">
        <v>356</v>
      </c>
      <c r="K81" s="90" t="s">
        <v>138</v>
      </c>
      <c r="L81" s="84">
        <v>200</v>
      </c>
      <c r="M81" s="91">
        <v>21.8</v>
      </c>
      <c r="N81" s="92"/>
      <c r="O81" s="78"/>
      <c r="P81" s="78"/>
      <c r="Q81" s="76"/>
    </row>
    <row r="82" spans="1:17" s="111" customFormat="1" ht="15.75">
      <c r="A82" s="102">
        <v>357</v>
      </c>
      <c r="B82" s="86" t="s">
        <v>516</v>
      </c>
      <c r="C82" s="87">
        <v>33100</v>
      </c>
      <c r="D82" s="88" t="s">
        <v>52</v>
      </c>
      <c r="E82" s="89" t="s">
        <v>122</v>
      </c>
      <c r="F82" s="85" t="s">
        <v>517</v>
      </c>
      <c r="G82" s="83">
        <v>357</v>
      </c>
      <c r="K82" s="90" t="s">
        <v>518</v>
      </c>
      <c r="L82" s="84">
        <v>200</v>
      </c>
      <c r="M82" s="91"/>
      <c r="N82" s="92" t="s">
        <v>91</v>
      </c>
      <c r="O82" s="78"/>
      <c r="P82" s="78"/>
      <c r="Q82" s="90"/>
    </row>
    <row r="83" spans="1:17" s="111" customFormat="1" ht="15.75">
      <c r="A83" s="102">
        <v>358</v>
      </c>
      <c r="B83" s="86" t="s">
        <v>519</v>
      </c>
      <c r="C83" s="87">
        <v>31772</v>
      </c>
      <c r="D83" s="88" t="s">
        <v>53</v>
      </c>
      <c r="E83" s="89" t="s">
        <v>39</v>
      </c>
      <c r="F83" s="85" t="s">
        <v>124</v>
      </c>
      <c r="G83" s="83">
        <v>358</v>
      </c>
      <c r="K83" s="90" t="s">
        <v>520</v>
      </c>
      <c r="L83" s="84">
        <v>200</v>
      </c>
      <c r="M83" s="91" t="s">
        <v>521</v>
      </c>
      <c r="N83" s="92"/>
      <c r="O83" s="78"/>
      <c r="P83" s="78"/>
      <c r="Q83" s="90"/>
    </row>
    <row r="84" spans="1:17" s="111" customFormat="1" ht="15.75">
      <c r="A84" s="102">
        <v>360</v>
      </c>
      <c r="B84" s="86" t="s">
        <v>529</v>
      </c>
      <c r="C84" s="87">
        <v>32975</v>
      </c>
      <c r="D84" s="88" t="s">
        <v>53</v>
      </c>
      <c r="E84" s="89" t="s">
        <v>39</v>
      </c>
      <c r="F84" s="85" t="s">
        <v>137</v>
      </c>
      <c r="G84" s="83">
        <v>360</v>
      </c>
      <c r="K84" s="90" t="s">
        <v>530</v>
      </c>
      <c r="L84" s="84" t="s">
        <v>531</v>
      </c>
      <c r="M84" s="91" t="s">
        <v>532</v>
      </c>
      <c r="N84" s="92"/>
      <c r="O84" s="78"/>
      <c r="P84" s="78"/>
      <c r="Q84" s="78"/>
    </row>
    <row r="85" spans="1:17" s="111" customFormat="1" ht="15.75">
      <c r="A85" s="102">
        <v>365</v>
      </c>
      <c r="B85" s="86" t="s">
        <v>546</v>
      </c>
      <c r="C85" s="87">
        <v>33795</v>
      </c>
      <c r="D85" s="88" t="s">
        <v>54</v>
      </c>
      <c r="E85" s="89" t="s">
        <v>39</v>
      </c>
      <c r="F85" s="85" t="s">
        <v>41</v>
      </c>
      <c r="G85" s="83">
        <v>365</v>
      </c>
      <c r="K85" s="90" t="s">
        <v>547</v>
      </c>
      <c r="L85" s="84">
        <v>200</v>
      </c>
      <c r="M85" s="91">
        <v>22.8</v>
      </c>
      <c r="N85" s="92"/>
      <c r="O85" s="78"/>
      <c r="P85" s="78"/>
      <c r="Q85" s="78"/>
    </row>
    <row r="86" spans="1:17" s="111" customFormat="1" ht="15.75">
      <c r="A86" s="102">
        <v>366</v>
      </c>
      <c r="B86" s="86" t="s">
        <v>548</v>
      </c>
      <c r="C86" s="87">
        <v>34721</v>
      </c>
      <c r="D86" s="88" t="s">
        <v>54</v>
      </c>
      <c r="E86" s="89" t="s">
        <v>39</v>
      </c>
      <c r="F86" s="85" t="s">
        <v>77</v>
      </c>
      <c r="G86" s="83">
        <v>366</v>
      </c>
      <c r="K86" s="90" t="s">
        <v>204</v>
      </c>
      <c r="L86" s="84">
        <v>200</v>
      </c>
      <c r="M86" s="91">
        <v>22.81</v>
      </c>
      <c r="N86" s="92"/>
      <c r="O86" s="78"/>
      <c r="P86" s="78"/>
      <c r="Q86" s="78"/>
    </row>
    <row r="87" spans="1:17" s="111" customFormat="1" ht="15.75">
      <c r="A87" s="102">
        <v>368</v>
      </c>
      <c r="B87" s="86" t="s">
        <v>552</v>
      </c>
      <c r="C87" s="87">
        <v>33726</v>
      </c>
      <c r="D87" s="88">
        <v>1</v>
      </c>
      <c r="E87" s="89" t="s">
        <v>39</v>
      </c>
      <c r="F87" s="85" t="s">
        <v>89</v>
      </c>
      <c r="G87" s="83">
        <v>368</v>
      </c>
      <c r="K87" s="90" t="s">
        <v>90</v>
      </c>
      <c r="L87" s="84">
        <v>200</v>
      </c>
      <c r="M87" s="91" t="s">
        <v>553</v>
      </c>
      <c r="N87" s="92"/>
      <c r="O87" s="78"/>
      <c r="P87" s="78"/>
      <c r="Q87" s="76"/>
    </row>
    <row r="88" spans="1:17" s="111" customFormat="1" ht="15.75">
      <c r="A88" s="102">
        <v>369</v>
      </c>
      <c r="B88" s="86" t="s">
        <v>554</v>
      </c>
      <c r="C88" s="87">
        <v>32304</v>
      </c>
      <c r="D88" s="88" t="s">
        <v>53</v>
      </c>
      <c r="E88" s="89" t="s">
        <v>39</v>
      </c>
      <c r="F88" s="85" t="s">
        <v>555</v>
      </c>
      <c r="G88" s="83">
        <v>369</v>
      </c>
      <c r="K88" s="90" t="s">
        <v>556</v>
      </c>
      <c r="L88" s="84">
        <v>200</v>
      </c>
      <c r="M88" s="91" t="s">
        <v>557</v>
      </c>
      <c r="N88" s="92"/>
      <c r="O88" s="78"/>
      <c r="P88" s="78"/>
      <c r="Q88" s="76"/>
    </row>
    <row r="89" spans="1:17" s="111" customFormat="1" ht="15.75">
      <c r="A89" s="102">
        <v>371</v>
      </c>
      <c r="B89" s="86" t="s">
        <v>562</v>
      </c>
      <c r="C89" s="87">
        <v>33838</v>
      </c>
      <c r="D89" s="88" t="s">
        <v>54</v>
      </c>
      <c r="E89" s="89" t="s">
        <v>39</v>
      </c>
      <c r="F89" s="85" t="s">
        <v>83</v>
      </c>
      <c r="G89" s="83">
        <v>371</v>
      </c>
      <c r="K89" s="90" t="s">
        <v>106</v>
      </c>
      <c r="L89" s="84">
        <v>200</v>
      </c>
      <c r="M89" s="91">
        <v>21.9</v>
      </c>
      <c r="N89" s="92"/>
      <c r="O89" s="78"/>
      <c r="P89" s="78"/>
      <c r="Q89" s="76"/>
    </row>
    <row r="90" spans="1:17" s="111" customFormat="1" ht="15.75">
      <c r="A90" s="102">
        <v>372</v>
      </c>
      <c r="B90" s="86" t="s">
        <v>563</v>
      </c>
      <c r="C90" s="87">
        <v>34534</v>
      </c>
      <c r="D90" s="88">
        <v>1</v>
      </c>
      <c r="E90" s="89" t="s">
        <v>39</v>
      </c>
      <c r="F90" s="85" t="s">
        <v>89</v>
      </c>
      <c r="G90" s="83">
        <v>372</v>
      </c>
      <c r="K90" s="90" t="s">
        <v>564</v>
      </c>
      <c r="L90" s="84">
        <v>200</v>
      </c>
      <c r="M90" s="91">
        <v>22.8</v>
      </c>
      <c r="N90" s="92"/>
      <c r="O90" s="78"/>
      <c r="P90" s="78"/>
      <c r="Q90" s="76"/>
    </row>
    <row r="91" spans="1:17" s="111" customFormat="1" ht="15.75">
      <c r="A91" s="102">
        <v>373</v>
      </c>
      <c r="B91" s="86" t="s">
        <v>565</v>
      </c>
      <c r="C91" s="87">
        <v>31334</v>
      </c>
      <c r="D91" s="88" t="s">
        <v>53</v>
      </c>
      <c r="E91" s="89" t="s">
        <v>39</v>
      </c>
      <c r="F91" s="85" t="s">
        <v>89</v>
      </c>
      <c r="G91" s="83">
        <v>373</v>
      </c>
      <c r="K91" s="90" t="s">
        <v>90</v>
      </c>
      <c r="L91" s="84">
        <v>200</v>
      </c>
      <c r="M91" s="91">
        <v>21.9</v>
      </c>
      <c r="N91" s="92"/>
      <c r="O91" s="78"/>
      <c r="P91" s="78"/>
      <c r="Q91" s="76"/>
    </row>
    <row r="92" spans="1:17" s="111" customFormat="1" ht="15.75">
      <c r="A92" s="102">
        <v>376</v>
      </c>
      <c r="B92" s="86" t="s">
        <v>569</v>
      </c>
      <c r="C92" s="87">
        <v>34572</v>
      </c>
      <c r="D92" s="88" t="s">
        <v>54</v>
      </c>
      <c r="E92" s="89" t="s">
        <v>39</v>
      </c>
      <c r="F92" s="85" t="s">
        <v>89</v>
      </c>
      <c r="G92" s="83">
        <v>376</v>
      </c>
      <c r="H92" s="143"/>
      <c r="I92" s="143"/>
      <c r="J92" s="143"/>
      <c r="K92" s="90" t="s">
        <v>467</v>
      </c>
      <c r="L92" s="84">
        <v>200</v>
      </c>
      <c r="M92" s="91">
        <v>22.5</v>
      </c>
      <c r="N92" s="92"/>
      <c r="O92" s="78"/>
      <c r="P92" s="78"/>
      <c r="Q92" s="76"/>
    </row>
    <row r="93" spans="1:17" s="111" customFormat="1" ht="15.75">
      <c r="A93" s="102">
        <v>793</v>
      </c>
      <c r="B93" s="86" t="s">
        <v>647</v>
      </c>
      <c r="C93" s="87">
        <v>32056</v>
      </c>
      <c r="D93" s="88" t="s">
        <v>54</v>
      </c>
      <c r="E93" s="89" t="s">
        <v>39</v>
      </c>
      <c r="F93" s="85" t="s">
        <v>648</v>
      </c>
      <c r="G93" s="83">
        <v>793</v>
      </c>
      <c r="H93" s="143"/>
      <c r="I93" s="143"/>
      <c r="J93" s="143"/>
      <c r="K93" s="90" t="s">
        <v>88</v>
      </c>
      <c r="L93" s="84">
        <v>200</v>
      </c>
      <c r="M93" s="91">
        <v>22.2</v>
      </c>
      <c r="N93" s="92"/>
      <c r="O93" s="78"/>
      <c r="P93" s="78"/>
      <c r="Q93" s="76"/>
    </row>
    <row r="94" spans="1:17" s="111" customFormat="1" ht="15.75">
      <c r="A94" s="102">
        <v>433</v>
      </c>
      <c r="B94" s="86" t="s">
        <v>654</v>
      </c>
      <c r="C94" s="87">
        <v>34657</v>
      </c>
      <c r="D94" s="88" t="s">
        <v>86</v>
      </c>
      <c r="E94" s="89" t="s">
        <v>39</v>
      </c>
      <c r="F94" s="85" t="s">
        <v>128</v>
      </c>
      <c r="G94" s="83"/>
      <c r="H94" s="143"/>
      <c r="I94" s="143"/>
      <c r="J94" s="143"/>
      <c r="K94" s="90" t="s">
        <v>211</v>
      </c>
      <c r="L94" s="84">
        <v>200</v>
      </c>
      <c r="M94" s="91" t="s">
        <v>655</v>
      </c>
      <c r="N94" s="92"/>
      <c r="O94" s="78"/>
      <c r="P94" s="78"/>
      <c r="Q94" s="76"/>
    </row>
    <row r="95" spans="1:17" s="111" customFormat="1" ht="15.75">
      <c r="A95" s="102">
        <v>434</v>
      </c>
      <c r="B95" s="86" t="s">
        <v>656</v>
      </c>
      <c r="C95" s="87">
        <v>33210</v>
      </c>
      <c r="D95" s="88">
        <v>1</v>
      </c>
      <c r="E95" s="89" t="s">
        <v>39</v>
      </c>
      <c r="F95" s="85" t="s">
        <v>89</v>
      </c>
      <c r="G95" s="83"/>
      <c r="H95" s="143"/>
      <c r="I95" s="143"/>
      <c r="J95" s="143"/>
      <c r="K95" s="90" t="s">
        <v>90</v>
      </c>
      <c r="L95" s="84">
        <v>200</v>
      </c>
      <c r="M95" s="91">
        <v>22</v>
      </c>
      <c r="N95" s="92"/>
      <c r="O95" s="78"/>
      <c r="P95" s="78"/>
      <c r="Q95" s="76"/>
    </row>
    <row r="96" spans="1:17" s="111" customFormat="1" ht="15.75">
      <c r="A96" s="102">
        <v>435</v>
      </c>
      <c r="B96" s="86" t="s">
        <v>657</v>
      </c>
      <c r="C96" s="87">
        <v>31916</v>
      </c>
      <c r="D96" s="88" t="s">
        <v>97</v>
      </c>
      <c r="E96" s="89" t="s">
        <v>122</v>
      </c>
      <c r="F96" s="85" t="s">
        <v>517</v>
      </c>
      <c r="G96" s="83"/>
      <c r="H96" s="143"/>
      <c r="I96" s="143"/>
      <c r="J96" s="143"/>
      <c r="K96" s="90" t="s">
        <v>658</v>
      </c>
      <c r="L96" s="84">
        <v>200</v>
      </c>
      <c r="M96" s="91" t="s">
        <v>659</v>
      </c>
      <c r="N96" s="92" t="s">
        <v>91</v>
      </c>
      <c r="O96" s="78"/>
      <c r="P96" s="78"/>
      <c r="Q96" s="76"/>
    </row>
    <row r="97" spans="1:17" s="111" customFormat="1" ht="15.75">
      <c r="A97" s="102">
        <v>436</v>
      </c>
      <c r="B97" s="86" t="s">
        <v>660</v>
      </c>
      <c r="C97" s="87">
        <v>35448</v>
      </c>
      <c r="D97" s="88" t="s">
        <v>86</v>
      </c>
      <c r="E97" s="89" t="s">
        <v>39</v>
      </c>
      <c r="F97" s="85" t="s">
        <v>128</v>
      </c>
      <c r="G97" s="83"/>
      <c r="H97" s="143"/>
      <c r="I97" s="143"/>
      <c r="J97" s="143"/>
      <c r="K97" s="90" t="s">
        <v>211</v>
      </c>
      <c r="L97" s="84">
        <v>200</v>
      </c>
      <c r="M97" s="91" t="s">
        <v>661</v>
      </c>
      <c r="N97" s="92"/>
      <c r="O97" s="78"/>
      <c r="P97" s="78"/>
      <c r="Q97" s="76"/>
    </row>
    <row r="98" spans="1:17" s="111" customFormat="1" ht="15.75">
      <c r="A98" s="102"/>
      <c r="B98" s="86"/>
      <c r="C98" s="87"/>
      <c r="D98" s="88"/>
      <c r="E98" s="89"/>
      <c r="F98" s="85"/>
      <c r="G98" s="83"/>
      <c r="H98" s="143"/>
      <c r="I98" s="143"/>
      <c r="J98" s="143"/>
      <c r="K98" s="90"/>
      <c r="L98" s="84"/>
      <c r="M98" s="91"/>
      <c r="N98" s="92"/>
      <c r="O98" s="78"/>
      <c r="P98" s="78"/>
      <c r="Q98" s="76"/>
    </row>
    <row r="99" spans="1:17" s="111" customFormat="1" ht="15.75">
      <c r="A99" s="112">
        <v>366</v>
      </c>
      <c r="B99" s="113" t="s">
        <v>548</v>
      </c>
      <c r="C99" s="114">
        <v>34721</v>
      </c>
      <c r="D99" s="115" t="s">
        <v>54</v>
      </c>
      <c r="E99" s="116" t="s">
        <v>39</v>
      </c>
      <c r="F99" s="117" t="s">
        <v>77</v>
      </c>
      <c r="G99" s="118">
        <v>366</v>
      </c>
      <c r="H99" s="119"/>
      <c r="I99" s="119"/>
      <c r="J99" s="119"/>
      <c r="K99" s="120" t="s">
        <v>204</v>
      </c>
      <c r="L99" s="121">
        <v>400</v>
      </c>
      <c r="M99" s="122">
        <v>49.34</v>
      </c>
      <c r="N99" s="123"/>
      <c r="O99" s="124">
        <v>1</v>
      </c>
      <c r="P99" s="124">
        <v>2</v>
      </c>
      <c r="Q99" s="76"/>
    </row>
    <row r="100" spans="1:17" s="111" customFormat="1" ht="15.75">
      <c r="A100" s="112">
        <v>373</v>
      </c>
      <c r="B100" s="113" t="s">
        <v>565</v>
      </c>
      <c r="C100" s="114">
        <v>31334</v>
      </c>
      <c r="D100" s="115" t="s">
        <v>53</v>
      </c>
      <c r="E100" s="116" t="s">
        <v>39</v>
      </c>
      <c r="F100" s="117" t="s">
        <v>89</v>
      </c>
      <c r="G100" s="118">
        <v>373</v>
      </c>
      <c r="H100" s="119"/>
      <c r="I100" s="119"/>
      <c r="J100" s="119"/>
      <c r="K100" s="120" t="s">
        <v>90</v>
      </c>
      <c r="L100" s="121">
        <v>400</v>
      </c>
      <c r="M100" s="122">
        <v>48</v>
      </c>
      <c r="N100" s="123"/>
      <c r="O100" s="124">
        <v>1</v>
      </c>
      <c r="P100" s="124">
        <v>3</v>
      </c>
      <c r="Q100" s="76"/>
    </row>
    <row r="101" spans="1:17" s="111" customFormat="1" ht="15.75">
      <c r="A101" s="112">
        <v>354</v>
      </c>
      <c r="B101" s="113" t="s">
        <v>512</v>
      </c>
      <c r="C101" s="114">
        <v>34543</v>
      </c>
      <c r="D101" s="115" t="s">
        <v>53</v>
      </c>
      <c r="E101" s="116" t="s">
        <v>39</v>
      </c>
      <c r="F101" s="117" t="s">
        <v>83</v>
      </c>
      <c r="G101" s="118">
        <v>354</v>
      </c>
      <c r="H101" s="119"/>
      <c r="I101" s="119"/>
      <c r="J101" s="119"/>
      <c r="K101" s="120" t="s">
        <v>106</v>
      </c>
      <c r="L101" s="121">
        <v>400</v>
      </c>
      <c r="M101" s="122">
        <v>47.73</v>
      </c>
      <c r="N101" s="123"/>
      <c r="O101" s="124">
        <v>1</v>
      </c>
      <c r="P101" s="124">
        <v>4</v>
      </c>
      <c r="Q101" s="76"/>
    </row>
    <row r="102" spans="1:17" s="111" customFormat="1" ht="15.75">
      <c r="A102" s="112">
        <v>210</v>
      </c>
      <c r="B102" s="113" t="s">
        <v>220</v>
      </c>
      <c r="C102" s="114">
        <v>34939</v>
      </c>
      <c r="D102" s="115" t="s">
        <v>54</v>
      </c>
      <c r="E102" s="116" t="s">
        <v>39</v>
      </c>
      <c r="F102" s="150" t="s">
        <v>77</v>
      </c>
      <c r="G102" s="118">
        <v>210</v>
      </c>
      <c r="H102" s="119"/>
      <c r="I102" s="119"/>
      <c r="J102" s="119"/>
      <c r="K102" s="152" t="s">
        <v>105</v>
      </c>
      <c r="L102" s="121">
        <v>400</v>
      </c>
      <c r="M102" s="122" t="s">
        <v>221</v>
      </c>
      <c r="N102" s="123"/>
      <c r="O102" s="124">
        <v>1</v>
      </c>
      <c r="P102" s="124">
        <v>5</v>
      </c>
      <c r="Q102" s="76"/>
    </row>
    <row r="103" spans="1:17" s="111" customFormat="1" ht="15.75">
      <c r="A103" s="112">
        <v>378</v>
      </c>
      <c r="B103" s="113" t="s">
        <v>504</v>
      </c>
      <c r="C103" s="114"/>
      <c r="D103" s="115"/>
      <c r="E103" s="116" t="s">
        <v>39</v>
      </c>
      <c r="F103" s="117" t="s">
        <v>724</v>
      </c>
      <c r="G103" s="118">
        <v>378</v>
      </c>
      <c r="H103" s="119"/>
      <c r="I103" s="119"/>
      <c r="J103" s="119"/>
      <c r="K103" s="120" t="s">
        <v>96</v>
      </c>
      <c r="L103" s="121">
        <v>400</v>
      </c>
      <c r="M103" s="122">
        <v>48.2</v>
      </c>
      <c r="N103" s="123"/>
      <c r="O103" s="124">
        <v>1</v>
      </c>
      <c r="P103" s="124">
        <v>6</v>
      </c>
      <c r="Q103" s="76"/>
    </row>
    <row r="104" spans="1:17" s="111" customFormat="1" ht="15.75">
      <c r="A104" s="112">
        <v>371</v>
      </c>
      <c r="B104" s="113" t="s">
        <v>562</v>
      </c>
      <c r="C104" s="114">
        <v>33838</v>
      </c>
      <c r="D104" s="115" t="s">
        <v>54</v>
      </c>
      <c r="E104" s="116" t="s">
        <v>39</v>
      </c>
      <c r="F104" s="117" t="s">
        <v>83</v>
      </c>
      <c r="G104" s="118">
        <v>371</v>
      </c>
      <c r="H104" s="119"/>
      <c r="I104" s="119"/>
      <c r="J104" s="119"/>
      <c r="K104" s="120" t="s">
        <v>106</v>
      </c>
      <c r="L104" s="121">
        <v>400</v>
      </c>
      <c r="M104" s="122">
        <v>48.8</v>
      </c>
      <c r="N104" s="123"/>
      <c r="O104" s="124">
        <v>1</v>
      </c>
      <c r="P104" s="124">
        <v>7</v>
      </c>
      <c r="Q104" s="76"/>
    </row>
    <row r="105" spans="1:17" s="111" customFormat="1" ht="15.75">
      <c r="A105" s="112">
        <v>351</v>
      </c>
      <c r="B105" s="113" t="s">
        <v>505</v>
      </c>
      <c r="C105" s="114">
        <v>31608</v>
      </c>
      <c r="D105" s="115" t="s">
        <v>54</v>
      </c>
      <c r="E105" s="116" t="s">
        <v>39</v>
      </c>
      <c r="F105" s="117" t="s">
        <v>496</v>
      </c>
      <c r="G105" s="118">
        <v>351</v>
      </c>
      <c r="H105" s="119"/>
      <c r="I105" s="119"/>
      <c r="J105" s="119"/>
      <c r="K105" s="120" t="s">
        <v>506</v>
      </c>
      <c r="L105" s="121">
        <v>400</v>
      </c>
      <c r="M105" s="122">
        <v>47.82</v>
      </c>
      <c r="N105" s="123"/>
      <c r="O105" s="124">
        <v>1</v>
      </c>
      <c r="P105" s="124">
        <v>8</v>
      </c>
      <c r="Q105" s="76"/>
    </row>
    <row r="106" spans="1:17" s="111" customFormat="1" ht="15.75">
      <c r="A106" s="102"/>
      <c r="B106" s="86"/>
      <c r="C106" s="87"/>
      <c r="D106" s="88"/>
      <c r="E106" s="89"/>
      <c r="F106" s="85"/>
      <c r="G106" s="83"/>
      <c r="K106" s="90"/>
      <c r="L106" s="84"/>
      <c r="M106" s="91"/>
      <c r="N106" s="92"/>
      <c r="O106" s="78"/>
      <c r="P106" s="78"/>
      <c r="Q106" s="76"/>
    </row>
    <row r="107" spans="1:17" s="111" customFormat="1" ht="15.75">
      <c r="A107" s="112">
        <v>355</v>
      </c>
      <c r="B107" s="113" t="s">
        <v>513</v>
      </c>
      <c r="C107" s="114">
        <v>32600</v>
      </c>
      <c r="D107" s="115" t="s">
        <v>54</v>
      </c>
      <c r="E107" s="116" t="s">
        <v>39</v>
      </c>
      <c r="F107" s="117" t="s">
        <v>83</v>
      </c>
      <c r="G107" s="118">
        <v>355</v>
      </c>
      <c r="H107" s="119"/>
      <c r="I107" s="119"/>
      <c r="J107" s="119"/>
      <c r="K107" s="120" t="s">
        <v>102</v>
      </c>
      <c r="L107" s="121">
        <v>400</v>
      </c>
      <c r="M107" s="122" t="s">
        <v>514</v>
      </c>
      <c r="N107" s="123"/>
      <c r="O107" s="124">
        <v>2</v>
      </c>
      <c r="P107" s="124">
        <v>2</v>
      </c>
      <c r="Q107" s="76"/>
    </row>
    <row r="108" spans="1:17" s="111" customFormat="1" ht="15.75">
      <c r="A108" s="112">
        <v>217</v>
      </c>
      <c r="B108" s="113" t="s">
        <v>237</v>
      </c>
      <c r="C108" s="114">
        <v>32154</v>
      </c>
      <c r="D108" s="115" t="s">
        <v>52</v>
      </c>
      <c r="E108" s="116" t="s">
        <v>39</v>
      </c>
      <c r="F108" s="117" t="s">
        <v>124</v>
      </c>
      <c r="G108" s="118">
        <v>217</v>
      </c>
      <c r="H108" s="119"/>
      <c r="I108" s="119"/>
      <c r="J108" s="119"/>
      <c r="K108" s="120" t="s">
        <v>238</v>
      </c>
      <c r="L108" s="121">
        <v>400</v>
      </c>
      <c r="M108" s="122" t="s">
        <v>239</v>
      </c>
      <c r="N108" s="123"/>
      <c r="O108" s="124">
        <v>2</v>
      </c>
      <c r="P108" s="124">
        <v>3</v>
      </c>
      <c r="Q108" s="76"/>
    </row>
    <row r="109" spans="1:17" s="111" customFormat="1" ht="15.75">
      <c r="A109" s="112">
        <v>356</v>
      </c>
      <c r="B109" s="113" t="s">
        <v>515</v>
      </c>
      <c r="C109" s="114">
        <v>33682</v>
      </c>
      <c r="D109" s="115" t="s">
        <v>53</v>
      </c>
      <c r="E109" s="116" t="s">
        <v>39</v>
      </c>
      <c r="F109" s="117" t="s">
        <v>83</v>
      </c>
      <c r="G109" s="118">
        <v>356</v>
      </c>
      <c r="H109" s="119"/>
      <c r="I109" s="119"/>
      <c r="J109" s="119"/>
      <c r="K109" s="120" t="s">
        <v>138</v>
      </c>
      <c r="L109" s="121">
        <v>400</v>
      </c>
      <c r="M109" s="122">
        <v>47.3</v>
      </c>
      <c r="N109" s="123"/>
      <c r="O109" s="124">
        <v>2</v>
      </c>
      <c r="P109" s="124">
        <v>4</v>
      </c>
      <c r="Q109" s="76"/>
    </row>
    <row r="110" spans="1:17" s="111" customFormat="1" ht="15.75">
      <c r="A110" s="112">
        <v>358</v>
      </c>
      <c r="B110" s="113" t="s">
        <v>519</v>
      </c>
      <c r="C110" s="114">
        <v>31772</v>
      </c>
      <c r="D110" s="115" t="s">
        <v>53</v>
      </c>
      <c r="E110" s="116" t="s">
        <v>39</v>
      </c>
      <c r="F110" s="117" t="s">
        <v>124</v>
      </c>
      <c r="G110" s="118">
        <v>358</v>
      </c>
      <c r="H110" s="119"/>
      <c r="I110" s="119"/>
      <c r="J110" s="119"/>
      <c r="K110" s="120" t="s">
        <v>520</v>
      </c>
      <c r="L110" s="121">
        <v>400</v>
      </c>
      <c r="M110" s="122" t="s">
        <v>522</v>
      </c>
      <c r="N110" s="123"/>
      <c r="O110" s="124">
        <v>2</v>
      </c>
      <c r="P110" s="124">
        <v>5</v>
      </c>
      <c r="Q110" s="76"/>
    </row>
    <row r="111" spans="1:17" s="111" customFormat="1" ht="15.75">
      <c r="A111" s="112">
        <v>360</v>
      </c>
      <c r="B111" s="113" t="s">
        <v>529</v>
      </c>
      <c r="C111" s="114">
        <v>32975</v>
      </c>
      <c r="D111" s="115" t="s">
        <v>53</v>
      </c>
      <c r="E111" s="116" t="s">
        <v>39</v>
      </c>
      <c r="F111" s="117" t="s">
        <v>137</v>
      </c>
      <c r="G111" s="118">
        <v>360</v>
      </c>
      <c r="H111" s="119"/>
      <c r="I111" s="119"/>
      <c r="J111" s="119"/>
      <c r="K111" s="120" t="s">
        <v>530</v>
      </c>
      <c r="L111" s="121">
        <v>400</v>
      </c>
      <c r="M111" s="122" t="s">
        <v>533</v>
      </c>
      <c r="N111" s="123"/>
      <c r="O111" s="124">
        <v>2</v>
      </c>
      <c r="P111" s="124">
        <v>6</v>
      </c>
      <c r="Q111" s="76"/>
    </row>
    <row r="112" spans="1:17" s="111" customFormat="1" ht="15.75">
      <c r="A112" s="112">
        <v>369</v>
      </c>
      <c r="B112" s="113" t="s">
        <v>554</v>
      </c>
      <c r="C112" s="114">
        <v>32304</v>
      </c>
      <c r="D112" s="115" t="s">
        <v>53</v>
      </c>
      <c r="E112" s="116" t="s">
        <v>39</v>
      </c>
      <c r="F112" s="117" t="s">
        <v>555</v>
      </c>
      <c r="G112" s="118">
        <v>369</v>
      </c>
      <c r="H112" s="119"/>
      <c r="I112" s="119"/>
      <c r="J112" s="119"/>
      <c r="K112" s="120" t="s">
        <v>556</v>
      </c>
      <c r="L112" s="121">
        <v>400</v>
      </c>
      <c r="M112" s="122" t="s">
        <v>558</v>
      </c>
      <c r="N112" s="123"/>
      <c r="O112" s="124">
        <v>2</v>
      </c>
      <c r="P112" s="124">
        <v>7</v>
      </c>
      <c r="Q112" s="76"/>
    </row>
    <row r="113" spans="1:17" s="111" customFormat="1" ht="15.75">
      <c r="A113" s="112">
        <v>374</v>
      </c>
      <c r="B113" s="113" t="s">
        <v>566</v>
      </c>
      <c r="C113" s="114">
        <v>33041</v>
      </c>
      <c r="D113" s="115" t="s">
        <v>53</v>
      </c>
      <c r="E113" s="116" t="s">
        <v>39</v>
      </c>
      <c r="F113" s="117" t="s">
        <v>83</v>
      </c>
      <c r="G113" s="118">
        <v>374</v>
      </c>
      <c r="H113" s="119"/>
      <c r="I113" s="119"/>
      <c r="J113" s="119"/>
      <c r="K113" s="120" t="s">
        <v>567</v>
      </c>
      <c r="L113" s="121">
        <v>400</v>
      </c>
      <c r="M113" s="122">
        <v>47.8</v>
      </c>
      <c r="N113" s="123"/>
      <c r="O113" s="124">
        <v>2</v>
      </c>
      <c r="P113" s="124">
        <v>8</v>
      </c>
      <c r="Q113" s="76"/>
    </row>
    <row r="114" spans="1:17" s="111" customFormat="1" ht="15.75">
      <c r="A114" s="102"/>
      <c r="B114" s="86"/>
      <c r="C114" s="87"/>
      <c r="D114" s="88"/>
      <c r="E114" s="89"/>
      <c r="F114" s="85"/>
      <c r="G114" s="83"/>
      <c r="K114" s="90"/>
      <c r="L114" s="84"/>
      <c r="M114" s="91"/>
      <c r="N114" s="92"/>
      <c r="O114" s="78"/>
      <c r="P114" s="78"/>
      <c r="Q114" s="76"/>
    </row>
    <row r="115" spans="1:17" s="111" customFormat="1" ht="15.75">
      <c r="A115" s="112">
        <v>353</v>
      </c>
      <c r="B115" s="113" t="s">
        <v>510</v>
      </c>
      <c r="C115" s="114">
        <v>34063</v>
      </c>
      <c r="D115" s="115">
        <v>1</v>
      </c>
      <c r="E115" s="116" t="s">
        <v>39</v>
      </c>
      <c r="F115" s="117" t="s">
        <v>724</v>
      </c>
      <c r="G115" s="118">
        <v>353</v>
      </c>
      <c r="H115" s="119"/>
      <c r="I115" s="119"/>
      <c r="J115" s="119"/>
      <c r="K115" s="120" t="s">
        <v>142</v>
      </c>
      <c r="L115" s="121">
        <v>400</v>
      </c>
      <c r="M115" s="122">
        <v>51</v>
      </c>
      <c r="N115" s="123"/>
      <c r="O115" s="124">
        <v>3</v>
      </c>
      <c r="P115" s="124">
        <v>2</v>
      </c>
      <c r="Q115" s="76"/>
    </row>
    <row r="116" spans="1:17" s="111" customFormat="1" ht="15.75">
      <c r="A116" s="112">
        <v>298</v>
      </c>
      <c r="B116" s="113" t="s">
        <v>499</v>
      </c>
      <c r="C116" s="114">
        <v>34128</v>
      </c>
      <c r="D116" s="115">
        <v>1</v>
      </c>
      <c r="E116" s="116" t="s">
        <v>39</v>
      </c>
      <c r="F116" s="117" t="s">
        <v>89</v>
      </c>
      <c r="G116" s="118">
        <v>298</v>
      </c>
      <c r="H116" s="119"/>
      <c r="I116" s="119"/>
      <c r="J116" s="119"/>
      <c r="K116" s="120" t="s">
        <v>325</v>
      </c>
      <c r="L116" s="121">
        <v>400</v>
      </c>
      <c r="M116" s="122">
        <v>51</v>
      </c>
      <c r="N116" s="123"/>
      <c r="O116" s="124">
        <v>3</v>
      </c>
      <c r="P116" s="124">
        <v>3</v>
      </c>
      <c r="Q116" s="76"/>
    </row>
    <row r="117" spans="1:17" s="111" customFormat="1" ht="15.75">
      <c r="A117" s="112">
        <v>352</v>
      </c>
      <c r="B117" s="113" t="s">
        <v>507</v>
      </c>
      <c r="C117" s="114">
        <v>33505</v>
      </c>
      <c r="D117" s="115" t="s">
        <v>54</v>
      </c>
      <c r="E117" s="116" t="s">
        <v>39</v>
      </c>
      <c r="F117" s="117" t="s">
        <v>89</v>
      </c>
      <c r="G117" s="118">
        <v>352</v>
      </c>
      <c r="H117" s="119"/>
      <c r="I117" s="119"/>
      <c r="J117" s="119"/>
      <c r="K117" s="120" t="s">
        <v>508</v>
      </c>
      <c r="L117" s="121">
        <v>400</v>
      </c>
      <c r="M117" s="122">
        <v>49.9</v>
      </c>
      <c r="N117" s="123"/>
      <c r="O117" s="124">
        <v>3</v>
      </c>
      <c r="P117" s="124">
        <v>4</v>
      </c>
      <c r="Q117" s="76"/>
    </row>
    <row r="118" spans="1:17" s="111" customFormat="1" ht="15.75">
      <c r="A118" s="112">
        <v>364</v>
      </c>
      <c r="B118" s="113" t="s">
        <v>543</v>
      </c>
      <c r="C118" s="114">
        <v>33671</v>
      </c>
      <c r="D118" s="115" t="s">
        <v>53</v>
      </c>
      <c r="E118" s="116" t="s">
        <v>39</v>
      </c>
      <c r="F118" s="117" t="s">
        <v>83</v>
      </c>
      <c r="G118" s="118">
        <v>364</v>
      </c>
      <c r="H118" s="119"/>
      <c r="I118" s="119"/>
      <c r="J118" s="119"/>
      <c r="K118" s="120" t="s">
        <v>545</v>
      </c>
      <c r="L118" s="121">
        <v>400</v>
      </c>
      <c r="M118" s="122">
        <v>46.96</v>
      </c>
      <c r="N118" s="123"/>
      <c r="O118" s="124">
        <v>3</v>
      </c>
      <c r="P118" s="124">
        <v>5</v>
      </c>
      <c r="Q118" s="76"/>
    </row>
    <row r="119" spans="1:17" s="111" customFormat="1" ht="15.75">
      <c r="A119" s="112">
        <v>288</v>
      </c>
      <c r="B119" s="113" t="s">
        <v>495</v>
      </c>
      <c r="C119" s="114">
        <v>31665</v>
      </c>
      <c r="D119" s="115" t="s">
        <v>86</v>
      </c>
      <c r="E119" s="116" t="s">
        <v>39</v>
      </c>
      <c r="F119" s="121" t="s">
        <v>496</v>
      </c>
      <c r="G119" s="118">
        <v>288</v>
      </c>
      <c r="H119" s="119"/>
      <c r="I119" s="119"/>
      <c r="J119" s="119"/>
      <c r="K119" s="125" t="s">
        <v>497</v>
      </c>
      <c r="L119" s="121">
        <v>400</v>
      </c>
      <c r="M119" s="122">
        <v>50</v>
      </c>
      <c r="N119" s="123"/>
      <c r="O119" s="124">
        <v>3</v>
      </c>
      <c r="P119" s="124">
        <v>6</v>
      </c>
      <c r="Q119" s="76"/>
    </row>
    <row r="120" spans="1:17" s="111" customFormat="1" ht="15.75">
      <c r="A120" s="112">
        <v>361</v>
      </c>
      <c r="B120" s="113" t="s">
        <v>534</v>
      </c>
      <c r="C120" s="114">
        <v>34356</v>
      </c>
      <c r="D120" s="115">
        <v>1</v>
      </c>
      <c r="E120" s="116" t="s">
        <v>39</v>
      </c>
      <c r="F120" s="117" t="s">
        <v>724</v>
      </c>
      <c r="G120" s="118">
        <v>361</v>
      </c>
      <c r="H120" s="119"/>
      <c r="I120" s="119"/>
      <c r="J120" s="119"/>
      <c r="K120" s="120" t="s">
        <v>535</v>
      </c>
      <c r="L120" s="121">
        <v>400</v>
      </c>
      <c r="M120" s="122">
        <v>50.5</v>
      </c>
      <c r="N120" s="123"/>
      <c r="O120" s="124">
        <v>3</v>
      </c>
      <c r="P120" s="124">
        <v>7</v>
      </c>
      <c r="Q120" s="76"/>
    </row>
    <row r="121" spans="1:17" s="111" customFormat="1" ht="15.75">
      <c r="A121" s="112">
        <v>367</v>
      </c>
      <c r="B121" s="113" t="s">
        <v>549</v>
      </c>
      <c r="C121" s="114">
        <v>33080</v>
      </c>
      <c r="D121" s="115" t="s">
        <v>54</v>
      </c>
      <c r="E121" s="116" t="s">
        <v>39</v>
      </c>
      <c r="F121" s="117" t="s">
        <v>724</v>
      </c>
      <c r="G121" s="118">
        <v>367</v>
      </c>
      <c r="H121" s="119"/>
      <c r="I121" s="119"/>
      <c r="J121" s="119"/>
      <c r="K121" s="120" t="s">
        <v>550</v>
      </c>
      <c r="L121" s="121">
        <v>400</v>
      </c>
      <c r="M121" s="122">
        <v>50</v>
      </c>
      <c r="N121" s="123"/>
      <c r="O121" s="124">
        <v>3</v>
      </c>
      <c r="P121" s="124">
        <v>8</v>
      </c>
      <c r="Q121" s="76"/>
    </row>
    <row r="122" spans="1:17" s="111" customFormat="1" ht="15.75">
      <c r="A122" s="102"/>
      <c r="B122" s="86"/>
      <c r="C122" s="87"/>
      <c r="D122" s="88"/>
      <c r="E122" s="89"/>
      <c r="F122" s="85"/>
      <c r="G122" s="83"/>
      <c r="K122" s="90"/>
      <c r="L122" s="84"/>
      <c r="M122" s="91"/>
      <c r="N122" s="92"/>
      <c r="O122" s="78"/>
      <c r="P122" s="78"/>
      <c r="Q122" s="76"/>
    </row>
    <row r="123" spans="1:17" s="111" customFormat="1" ht="15.75">
      <c r="A123" s="112">
        <v>368</v>
      </c>
      <c r="B123" s="113" t="s">
        <v>552</v>
      </c>
      <c r="C123" s="114">
        <v>33726</v>
      </c>
      <c r="D123" s="115">
        <v>1</v>
      </c>
      <c r="E123" s="116" t="s">
        <v>39</v>
      </c>
      <c r="F123" s="117" t="s">
        <v>89</v>
      </c>
      <c r="G123" s="118">
        <v>368</v>
      </c>
      <c r="H123" s="119"/>
      <c r="I123" s="119"/>
      <c r="J123" s="119"/>
      <c r="K123" s="120" t="s">
        <v>90</v>
      </c>
      <c r="L123" s="121">
        <v>400</v>
      </c>
      <c r="M123" s="122">
        <v>50</v>
      </c>
      <c r="N123" s="123"/>
      <c r="O123" s="124">
        <v>4</v>
      </c>
      <c r="P123" s="124">
        <v>2</v>
      </c>
      <c r="Q123" s="76"/>
    </row>
    <row r="124" spans="1:17" s="111" customFormat="1" ht="15.75">
      <c r="A124" s="112">
        <v>212</v>
      </c>
      <c r="B124" s="113" t="s">
        <v>226</v>
      </c>
      <c r="C124" s="114">
        <v>34719</v>
      </c>
      <c r="D124" s="115" t="s">
        <v>54</v>
      </c>
      <c r="E124" s="116" t="s">
        <v>39</v>
      </c>
      <c r="F124" s="117" t="s">
        <v>41</v>
      </c>
      <c r="G124" s="118">
        <v>212</v>
      </c>
      <c r="H124" s="119"/>
      <c r="I124" s="119"/>
      <c r="J124" s="119"/>
      <c r="K124" s="120" t="s">
        <v>227</v>
      </c>
      <c r="L124" s="121">
        <v>400</v>
      </c>
      <c r="M124" s="122" t="s">
        <v>228</v>
      </c>
      <c r="N124" s="123"/>
      <c r="O124" s="124">
        <v>4</v>
      </c>
      <c r="P124" s="124">
        <v>3</v>
      </c>
      <c r="Q124" s="76"/>
    </row>
    <row r="125" spans="1:17" s="111" customFormat="1" ht="15.75">
      <c r="A125" s="112">
        <v>365</v>
      </c>
      <c r="B125" s="113" t="s">
        <v>546</v>
      </c>
      <c r="C125" s="114">
        <v>33795</v>
      </c>
      <c r="D125" s="115" t="s">
        <v>54</v>
      </c>
      <c r="E125" s="116" t="s">
        <v>39</v>
      </c>
      <c r="F125" s="117" t="s">
        <v>41</v>
      </c>
      <c r="G125" s="118">
        <v>365</v>
      </c>
      <c r="H125" s="119"/>
      <c r="I125" s="119"/>
      <c r="J125" s="119"/>
      <c r="K125" s="120" t="s">
        <v>547</v>
      </c>
      <c r="L125" s="121">
        <v>400</v>
      </c>
      <c r="M125" s="122">
        <v>49.43</v>
      </c>
      <c r="N125" s="123"/>
      <c r="O125" s="124">
        <v>4</v>
      </c>
      <c r="P125" s="124">
        <v>4</v>
      </c>
      <c r="Q125" s="76"/>
    </row>
    <row r="126" spans="1:17" s="111" customFormat="1" ht="15.75">
      <c r="A126" s="112">
        <v>299</v>
      </c>
      <c r="B126" s="113" t="s">
        <v>501</v>
      </c>
      <c r="C126" s="114">
        <v>33468</v>
      </c>
      <c r="D126" s="115" t="s">
        <v>54</v>
      </c>
      <c r="E126" s="116" t="s">
        <v>39</v>
      </c>
      <c r="F126" s="117" t="s">
        <v>93</v>
      </c>
      <c r="G126" s="118">
        <v>299</v>
      </c>
      <c r="H126" s="119"/>
      <c r="I126" s="119"/>
      <c r="J126" s="119"/>
      <c r="K126" s="120" t="s">
        <v>502</v>
      </c>
      <c r="L126" s="121">
        <v>400</v>
      </c>
      <c r="M126" s="122" t="s">
        <v>236</v>
      </c>
      <c r="N126" s="123"/>
      <c r="O126" s="124">
        <v>4</v>
      </c>
      <c r="P126" s="124">
        <v>5</v>
      </c>
      <c r="Q126" s="78"/>
    </row>
    <row r="127" spans="1:17" s="111" customFormat="1" ht="15.75">
      <c r="A127" s="112">
        <v>216</v>
      </c>
      <c r="B127" s="113" t="s">
        <v>235</v>
      </c>
      <c r="C127" s="114">
        <v>35600</v>
      </c>
      <c r="D127" s="115" t="s">
        <v>54</v>
      </c>
      <c r="E127" s="116" t="s">
        <v>39</v>
      </c>
      <c r="F127" s="117" t="s">
        <v>77</v>
      </c>
      <c r="G127" s="118">
        <v>216</v>
      </c>
      <c r="H127" s="119"/>
      <c r="I127" s="119"/>
      <c r="J127" s="119"/>
      <c r="K127" s="120" t="s">
        <v>105</v>
      </c>
      <c r="L127" s="121">
        <v>400</v>
      </c>
      <c r="M127" s="122" t="s">
        <v>236</v>
      </c>
      <c r="N127" s="123"/>
      <c r="O127" s="124">
        <v>4</v>
      </c>
      <c r="P127" s="124">
        <v>6</v>
      </c>
      <c r="Q127" s="78"/>
    </row>
    <row r="128" spans="1:17" s="111" customFormat="1" ht="15.75">
      <c r="A128" s="112">
        <v>363</v>
      </c>
      <c r="B128" s="113" t="s">
        <v>540</v>
      </c>
      <c r="C128" s="114">
        <v>34055</v>
      </c>
      <c r="D128" s="115" t="s">
        <v>54</v>
      </c>
      <c r="E128" s="116" t="s">
        <v>39</v>
      </c>
      <c r="F128" s="117" t="s">
        <v>89</v>
      </c>
      <c r="G128" s="118">
        <v>363</v>
      </c>
      <c r="H128" s="119"/>
      <c r="I128" s="119"/>
      <c r="J128" s="119"/>
      <c r="K128" s="120" t="s">
        <v>541</v>
      </c>
      <c r="L128" s="121">
        <v>400</v>
      </c>
      <c r="M128" s="122">
        <v>49</v>
      </c>
      <c r="N128" s="123"/>
      <c r="O128" s="124">
        <v>4</v>
      </c>
      <c r="P128" s="124">
        <v>7</v>
      </c>
      <c r="Q128" s="78"/>
    </row>
    <row r="129" spans="1:17" s="111" customFormat="1" ht="15.75">
      <c r="A129" s="112">
        <v>376</v>
      </c>
      <c r="B129" s="113" t="s">
        <v>569</v>
      </c>
      <c r="C129" s="114">
        <v>34572</v>
      </c>
      <c r="D129" s="115" t="s">
        <v>54</v>
      </c>
      <c r="E129" s="116" t="s">
        <v>39</v>
      </c>
      <c r="F129" s="117" t="s">
        <v>89</v>
      </c>
      <c r="G129" s="118">
        <v>376</v>
      </c>
      <c r="H129" s="126"/>
      <c r="I129" s="126"/>
      <c r="J129" s="126"/>
      <c r="K129" s="120" t="s">
        <v>467</v>
      </c>
      <c r="L129" s="121">
        <v>400</v>
      </c>
      <c r="M129" s="122">
        <v>50</v>
      </c>
      <c r="N129" s="123"/>
      <c r="O129" s="124">
        <v>4</v>
      </c>
      <c r="P129" s="124">
        <v>8</v>
      </c>
      <c r="Q129" s="74"/>
    </row>
    <row r="130" spans="1:17" s="111" customFormat="1" ht="15.75">
      <c r="A130" s="102"/>
      <c r="B130" s="86"/>
      <c r="C130" s="87"/>
      <c r="D130" s="88"/>
      <c r="E130" s="89"/>
      <c r="F130" s="85"/>
      <c r="G130" s="83"/>
      <c r="H130" s="143"/>
      <c r="I130" s="143"/>
      <c r="J130" s="143"/>
      <c r="K130" s="90"/>
      <c r="L130" s="84"/>
      <c r="M130" s="91"/>
      <c r="N130" s="92"/>
      <c r="O130" s="78"/>
      <c r="P130" s="78"/>
      <c r="Q130" s="74"/>
    </row>
    <row r="131" spans="1:17" s="111" customFormat="1" ht="15.75">
      <c r="A131" s="112">
        <v>362</v>
      </c>
      <c r="B131" s="113" t="s">
        <v>536</v>
      </c>
      <c r="C131" s="114">
        <v>33707</v>
      </c>
      <c r="D131" s="115" t="s">
        <v>54</v>
      </c>
      <c r="E131" s="116" t="s">
        <v>39</v>
      </c>
      <c r="F131" s="117" t="s">
        <v>93</v>
      </c>
      <c r="G131" s="118">
        <v>362</v>
      </c>
      <c r="H131" s="119"/>
      <c r="I131" s="119"/>
      <c r="J131" s="119"/>
      <c r="K131" s="120" t="s">
        <v>537</v>
      </c>
      <c r="L131" s="121">
        <v>400</v>
      </c>
      <c r="M131" s="122" t="s">
        <v>538</v>
      </c>
      <c r="N131" s="123"/>
      <c r="O131" s="124">
        <v>5</v>
      </c>
      <c r="P131" s="124">
        <v>2</v>
      </c>
      <c r="Q131" s="90"/>
    </row>
    <row r="132" spans="1:17" s="111" customFormat="1" ht="15.75">
      <c r="A132" s="112">
        <v>375</v>
      </c>
      <c r="B132" s="113" t="s">
        <v>568</v>
      </c>
      <c r="C132" s="114">
        <v>33742</v>
      </c>
      <c r="D132" s="115">
        <v>1</v>
      </c>
      <c r="E132" s="116" t="s">
        <v>39</v>
      </c>
      <c r="F132" s="117" t="s">
        <v>89</v>
      </c>
      <c r="G132" s="118">
        <v>375</v>
      </c>
      <c r="H132" s="126"/>
      <c r="I132" s="126"/>
      <c r="J132" s="126"/>
      <c r="K132" s="120" t="s">
        <v>90</v>
      </c>
      <c r="L132" s="121">
        <v>400</v>
      </c>
      <c r="M132" s="122">
        <v>51</v>
      </c>
      <c r="N132" s="123"/>
      <c r="O132" s="124">
        <v>5</v>
      </c>
      <c r="P132" s="124">
        <v>3</v>
      </c>
      <c r="Q132" s="78"/>
    </row>
    <row r="133" spans="1:17" s="111" customFormat="1" ht="15.75">
      <c r="A133" s="112">
        <v>289</v>
      </c>
      <c r="B133" s="113" t="s">
        <v>498</v>
      </c>
      <c r="C133" s="114">
        <v>31102</v>
      </c>
      <c r="D133" s="115">
        <v>1</v>
      </c>
      <c r="E133" s="116" t="s">
        <v>39</v>
      </c>
      <c r="F133" s="146" t="s">
        <v>89</v>
      </c>
      <c r="G133" s="118">
        <v>289</v>
      </c>
      <c r="H133" s="119"/>
      <c r="I133" s="119"/>
      <c r="J133" s="119"/>
      <c r="K133" s="124" t="s">
        <v>472</v>
      </c>
      <c r="L133" s="121">
        <v>400</v>
      </c>
      <c r="M133" s="124">
        <v>51.4</v>
      </c>
      <c r="N133" s="123"/>
      <c r="O133" s="124">
        <v>5</v>
      </c>
      <c r="P133" s="124">
        <v>4</v>
      </c>
      <c r="Q133" s="74"/>
    </row>
    <row r="134" spans="1:17" s="111" customFormat="1" ht="15.75">
      <c r="A134" s="112">
        <v>372</v>
      </c>
      <c r="B134" s="113" t="s">
        <v>563</v>
      </c>
      <c r="C134" s="114">
        <v>34534</v>
      </c>
      <c r="D134" s="115">
        <v>1</v>
      </c>
      <c r="E134" s="116" t="s">
        <v>39</v>
      </c>
      <c r="F134" s="117" t="s">
        <v>89</v>
      </c>
      <c r="G134" s="118">
        <v>372</v>
      </c>
      <c r="H134" s="119"/>
      <c r="I134" s="119"/>
      <c r="J134" s="119"/>
      <c r="K134" s="120" t="s">
        <v>564</v>
      </c>
      <c r="L134" s="121">
        <v>400</v>
      </c>
      <c r="M134" s="122">
        <v>51.5</v>
      </c>
      <c r="N134" s="123"/>
      <c r="O134" s="124">
        <v>5</v>
      </c>
      <c r="P134" s="124">
        <v>5</v>
      </c>
      <c r="Q134" s="127"/>
    </row>
    <row r="135" spans="1:17" s="111" customFormat="1" ht="15.75">
      <c r="A135" s="112">
        <v>793</v>
      </c>
      <c r="B135" s="113" t="s">
        <v>647</v>
      </c>
      <c r="C135" s="114">
        <v>32056</v>
      </c>
      <c r="D135" s="115" t="s">
        <v>54</v>
      </c>
      <c r="E135" s="116" t="s">
        <v>39</v>
      </c>
      <c r="F135" s="117" t="s">
        <v>648</v>
      </c>
      <c r="G135" s="118">
        <v>793</v>
      </c>
      <c r="H135" s="126"/>
      <c r="I135" s="126"/>
      <c r="J135" s="126"/>
      <c r="K135" s="120" t="s">
        <v>88</v>
      </c>
      <c r="L135" s="121">
        <v>400</v>
      </c>
      <c r="M135" s="122">
        <v>50.2</v>
      </c>
      <c r="N135" s="123"/>
      <c r="O135" s="124">
        <v>5</v>
      </c>
      <c r="P135" s="124">
        <v>6</v>
      </c>
      <c r="Q135" s="78"/>
    </row>
    <row r="136" spans="1:17" s="111" customFormat="1" ht="15.75">
      <c r="A136" s="102"/>
      <c r="B136" s="86"/>
      <c r="C136" s="87"/>
      <c r="D136" s="88"/>
      <c r="E136" s="89"/>
      <c r="F136" s="85"/>
      <c r="G136" s="83"/>
      <c r="H136" s="143"/>
      <c r="I136" s="143"/>
      <c r="J136" s="143"/>
      <c r="K136" s="90"/>
      <c r="L136" s="84"/>
      <c r="M136" s="91"/>
      <c r="N136" s="92"/>
      <c r="O136" s="78"/>
      <c r="P136" s="78"/>
      <c r="Q136" s="78"/>
    </row>
    <row r="137" spans="1:17" s="111" customFormat="1" ht="15.75">
      <c r="A137" s="112">
        <v>370</v>
      </c>
      <c r="B137" s="113" t="s">
        <v>559</v>
      </c>
      <c r="C137" s="114">
        <v>31495</v>
      </c>
      <c r="D137" s="115" t="s">
        <v>54</v>
      </c>
      <c r="E137" s="116" t="s">
        <v>524</v>
      </c>
      <c r="F137" s="117" t="s">
        <v>525</v>
      </c>
      <c r="G137" s="118">
        <v>370</v>
      </c>
      <c r="H137" s="119"/>
      <c r="I137" s="119"/>
      <c r="J137" s="119"/>
      <c r="K137" s="120" t="s">
        <v>526</v>
      </c>
      <c r="L137" s="121">
        <v>400</v>
      </c>
      <c r="M137" s="122" t="s">
        <v>560</v>
      </c>
      <c r="N137" s="123" t="s">
        <v>91</v>
      </c>
      <c r="O137" s="124">
        <v>6</v>
      </c>
      <c r="P137" s="124">
        <v>1</v>
      </c>
      <c r="Q137" s="78"/>
    </row>
    <row r="138" spans="1:17" s="111" customFormat="1" ht="15.75">
      <c r="A138" s="112">
        <v>234</v>
      </c>
      <c r="B138" s="113" t="s">
        <v>275</v>
      </c>
      <c r="C138" s="114">
        <v>33207</v>
      </c>
      <c r="D138" s="115" t="s">
        <v>54</v>
      </c>
      <c r="E138" s="116" t="s">
        <v>276</v>
      </c>
      <c r="F138" s="117"/>
      <c r="G138" s="118">
        <v>234</v>
      </c>
      <c r="H138" s="119"/>
      <c r="I138" s="119"/>
      <c r="J138" s="119"/>
      <c r="K138" s="120" t="s">
        <v>277</v>
      </c>
      <c r="L138" s="121">
        <v>400</v>
      </c>
      <c r="M138" s="122" t="s">
        <v>176</v>
      </c>
      <c r="N138" s="123" t="s">
        <v>91</v>
      </c>
      <c r="O138" s="124">
        <v>6</v>
      </c>
      <c r="P138" s="124">
        <v>2</v>
      </c>
      <c r="Q138" s="78"/>
    </row>
    <row r="139" spans="1:17" s="111" customFormat="1" ht="15.75">
      <c r="A139" s="112">
        <v>357</v>
      </c>
      <c r="B139" s="113" t="s">
        <v>516</v>
      </c>
      <c r="C139" s="114">
        <v>33100</v>
      </c>
      <c r="D139" s="115" t="s">
        <v>52</v>
      </c>
      <c r="E139" s="116" t="s">
        <v>122</v>
      </c>
      <c r="F139" s="117" t="s">
        <v>517</v>
      </c>
      <c r="G139" s="118">
        <v>357</v>
      </c>
      <c r="H139" s="119"/>
      <c r="I139" s="119"/>
      <c r="J139" s="119"/>
      <c r="K139" s="120" t="s">
        <v>518</v>
      </c>
      <c r="L139" s="121">
        <v>400</v>
      </c>
      <c r="M139" s="122"/>
      <c r="N139" s="123" t="s">
        <v>91</v>
      </c>
      <c r="O139" s="124">
        <v>6</v>
      </c>
      <c r="P139" s="124">
        <v>3</v>
      </c>
      <c r="Q139" s="136"/>
    </row>
    <row r="140" spans="1:17" s="111" customFormat="1" ht="15.75">
      <c r="A140" s="112">
        <v>377</v>
      </c>
      <c r="B140" s="113" t="s">
        <v>570</v>
      </c>
      <c r="C140" s="114">
        <v>30880</v>
      </c>
      <c r="D140" s="115" t="s">
        <v>97</v>
      </c>
      <c r="E140" s="116" t="s">
        <v>39</v>
      </c>
      <c r="F140" s="117" t="s">
        <v>124</v>
      </c>
      <c r="G140" s="118">
        <v>377</v>
      </c>
      <c r="H140" s="126"/>
      <c r="I140" s="126"/>
      <c r="J140" s="126"/>
      <c r="K140" s="120" t="s">
        <v>571</v>
      </c>
      <c r="L140" s="121">
        <v>400</v>
      </c>
      <c r="M140" s="122"/>
      <c r="N140" s="123"/>
      <c r="O140" s="124">
        <v>6</v>
      </c>
      <c r="P140" s="124">
        <v>4</v>
      </c>
      <c r="Q140" s="78"/>
    </row>
    <row r="141" spans="1:17" s="111" customFormat="1" ht="15.75">
      <c r="A141" s="112">
        <v>402</v>
      </c>
      <c r="B141" s="153" t="s">
        <v>637</v>
      </c>
      <c r="C141" s="154">
        <v>29426</v>
      </c>
      <c r="D141" s="154" t="s">
        <v>97</v>
      </c>
      <c r="E141" s="155" t="s">
        <v>122</v>
      </c>
      <c r="F141" s="156"/>
      <c r="G141" s="118">
        <v>402</v>
      </c>
      <c r="H141" s="126"/>
      <c r="I141" s="126"/>
      <c r="J141" s="126"/>
      <c r="K141" s="153" t="s">
        <v>108</v>
      </c>
      <c r="L141" s="121">
        <v>400</v>
      </c>
      <c r="M141" s="157"/>
      <c r="N141" s="123" t="s">
        <v>91</v>
      </c>
      <c r="O141" s="124">
        <v>6</v>
      </c>
      <c r="P141" s="124">
        <v>5</v>
      </c>
      <c r="Q141" s="78"/>
    </row>
    <row r="142" spans="1:17" s="111" customFormat="1" ht="15.75">
      <c r="A142" s="112">
        <v>40</v>
      </c>
      <c r="B142" s="113" t="s">
        <v>159</v>
      </c>
      <c r="C142" s="114">
        <v>31496</v>
      </c>
      <c r="D142" s="115" t="s">
        <v>52</v>
      </c>
      <c r="E142" s="116" t="s">
        <v>126</v>
      </c>
      <c r="F142" s="117" t="s">
        <v>160</v>
      </c>
      <c r="G142" s="118">
        <v>40</v>
      </c>
      <c r="H142" s="119"/>
      <c r="I142" s="119"/>
      <c r="J142" s="119"/>
      <c r="K142" s="120" t="s">
        <v>161</v>
      </c>
      <c r="L142" s="121">
        <v>400</v>
      </c>
      <c r="M142" s="122" t="s">
        <v>162</v>
      </c>
      <c r="N142" s="123" t="s">
        <v>91</v>
      </c>
      <c r="O142" s="124">
        <v>6</v>
      </c>
      <c r="P142" s="124">
        <v>6</v>
      </c>
      <c r="Q142" s="76"/>
    </row>
    <row r="143" spans="1:17" s="111" customFormat="1" ht="15.75">
      <c r="A143" s="112">
        <v>102</v>
      </c>
      <c r="B143" s="113" t="s">
        <v>175</v>
      </c>
      <c r="C143" s="114">
        <v>34464</v>
      </c>
      <c r="D143" s="115" t="s">
        <v>54</v>
      </c>
      <c r="E143" s="116" t="s">
        <v>126</v>
      </c>
      <c r="F143" s="117" t="s">
        <v>166</v>
      </c>
      <c r="G143" s="118">
        <v>102</v>
      </c>
      <c r="H143" s="119"/>
      <c r="I143" s="119"/>
      <c r="J143" s="119"/>
      <c r="K143" s="120" t="s">
        <v>161</v>
      </c>
      <c r="L143" s="121">
        <v>400</v>
      </c>
      <c r="M143" s="122" t="s">
        <v>176</v>
      </c>
      <c r="N143" s="123" t="s">
        <v>91</v>
      </c>
      <c r="O143" s="124">
        <v>6</v>
      </c>
      <c r="P143" s="124">
        <v>7</v>
      </c>
      <c r="Q143" s="78"/>
    </row>
    <row r="144" spans="1:17" s="111" customFormat="1" ht="15.75">
      <c r="A144" s="112">
        <v>359</v>
      </c>
      <c r="B144" s="113" t="s">
        <v>523</v>
      </c>
      <c r="C144" s="114">
        <v>32216</v>
      </c>
      <c r="D144" s="115" t="s">
        <v>54</v>
      </c>
      <c r="E144" s="116" t="s">
        <v>524</v>
      </c>
      <c r="F144" s="117" t="s">
        <v>525</v>
      </c>
      <c r="G144" s="118">
        <v>359</v>
      </c>
      <c r="H144" s="119"/>
      <c r="I144" s="119"/>
      <c r="J144" s="119"/>
      <c r="K144" s="120" t="s">
        <v>526</v>
      </c>
      <c r="L144" s="121">
        <v>400</v>
      </c>
      <c r="M144" s="122" t="s">
        <v>527</v>
      </c>
      <c r="N144" s="123" t="s">
        <v>91</v>
      </c>
      <c r="O144" s="124">
        <v>6</v>
      </c>
      <c r="P144" s="124">
        <v>8</v>
      </c>
      <c r="Q144" s="78"/>
    </row>
    <row r="145" spans="1:17" s="111" customFormat="1" ht="15.75">
      <c r="A145" s="102"/>
      <c r="B145" s="86"/>
      <c r="C145" s="87"/>
      <c r="D145" s="88"/>
      <c r="E145" s="89"/>
      <c r="F145" s="85"/>
      <c r="G145" s="83"/>
      <c r="K145" s="90"/>
      <c r="L145" s="84"/>
      <c r="M145" s="91"/>
      <c r="N145" s="92"/>
      <c r="O145" s="78"/>
      <c r="P145" s="78"/>
      <c r="Q145" s="78"/>
    </row>
    <row r="146" spans="1:17" s="111" customFormat="1" ht="15.75">
      <c r="A146" s="102">
        <v>40</v>
      </c>
      <c r="B146" s="86" t="s">
        <v>159</v>
      </c>
      <c r="C146" s="87">
        <v>31496</v>
      </c>
      <c r="D146" s="88" t="s">
        <v>52</v>
      </c>
      <c r="E146" s="89" t="s">
        <v>126</v>
      </c>
      <c r="F146" s="85" t="s">
        <v>160</v>
      </c>
      <c r="G146" s="83">
        <v>40</v>
      </c>
      <c r="K146" s="90" t="s">
        <v>161</v>
      </c>
      <c r="L146" s="84">
        <v>800</v>
      </c>
      <c r="M146" s="91" t="s">
        <v>163</v>
      </c>
      <c r="N146" s="92" t="s">
        <v>91</v>
      </c>
      <c r="O146" s="78"/>
      <c r="P146" s="78"/>
      <c r="Q146" s="78"/>
    </row>
    <row r="147" spans="1:17" s="111" customFormat="1" ht="15.75">
      <c r="A147" s="102">
        <v>44</v>
      </c>
      <c r="B147" s="86" t="s">
        <v>164</v>
      </c>
      <c r="C147" s="87">
        <v>31781</v>
      </c>
      <c r="D147" s="88" t="s">
        <v>53</v>
      </c>
      <c r="E147" s="89" t="s">
        <v>165</v>
      </c>
      <c r="F147" s="85" t="s">
        <v>166</v>
      </c>
      <c r="G147" s="83">
        <v>44</v>
      </c>
      <c r="K147" s="90" t="s">
        <v>161</v>
      </c>
      <c r="L147" s="84">
        <v>800</v>
      </c>
      <c r="M147" s="91" t="s">
        <v>167</v>
      </c>
      <c r="N147" s="92" t="s">
        <v>91</v>
      </c>
      <c r="O147" s="78"/>
      <c r="P147" s="78"/>
      <c r="Q147" s="78"/>
    </row>
    <row r="148" spans="1:17" s="111" customFormat="1" ht="15.75">
      <c r="A148" s="102">
        <v>76</v>
      </c>
      <c r="B148" s="86" t="s">
        <v>169</v>
      </c>
      <c r="C148" s="87">
        <v>29688</v>
      </c>
      <c r="D148" s="88" t="s">
        <v>97</v>
      </c>
      <c r="E148" s="89" t="s">
        <v>170</v>
      </c>
      <c r="F148" s="85" t="s">
        <v>166</v>
      </c>
      <c r="G148" s="83">
        <v>76</v>
      </c>
      <c r="K148" s="90" t="s">
        <v>161</v>
      </c>
      <c r="L148" s="84">
        <v>800</v>
      </c>
      <c r="M148" s="91" t="s">
        <v>171</v>
      </c>
      <c r="N148" s="92" t="s">
        <v>91</v>
      </c>
      <c r="O148" s="78"/>
      <c r="P148" s="78"/>
      <c r="Q148" s="78"/>
    </row>
    <row r="149" spans="1:17" s="111" customFormat="1" ht="15.75">
      <c r="A149" s="102">
        <v>78</v>
      </c>
      <c r="B149" s="86" t="s">
        <v>172</v>
      </c>
      <c r="C149" s="87">
        <v>32571</v>
      </c>
      <c r="D149" s="88" t="s">
        <v>53</v>
      </c>
      <c r="E149" s="89" t="s">
        <v>173</v>
      </c>
      <c r="F149" s="85" t="s">
        <v>166</v>
      </c>
      <c r="G149" s="83">
        <v>78</v>
      </c>
      <c r="K149" s="90" t="s">
        <v>161</v>
      </c>
      <c r="L149" s="84">
        <v>800</v>
      </c>
      <c r="M149" s="91" t="s">
        <v>174</v>
      </c>
      <c r="N149" s="92" t="s">
        <v>91</v>
      </c>
      <c r="O149" s="78"/>
      <c r="P149" s="78"/>
      <c r="Q149" s="136"/>
    </row>
    <row r="150" spans="1:17" s="111" customFormat="1" ht="15.75">
      <c r="A150" s="102">
        <v>102</v>
      </c>
      <c r="B150" s="86" t="s">
        <v>175</v>
      </c>
      <c r="C150" s="87">
        <v>34464</v>
      </c>
      <c r="D150" s="88" t="s">
        <v>54</v>
      </c>
      <c r="E150" s="89" t="s">
        <v>126</v>
      </c>
      <c r="F150" s="85" t="s">
        <v>166</v>
      </c>
      <c r="G150" s="83">
        <v>102</v>
      </c>
      <c r="K150" s="90" t="s">
        <v>161</v>
      </c>
      <c r="L150" s="84">
        <v>800</v>
      </c>
      <c r="M150" s="91" t="s">
        <v>177</v>
      </c>
      <c r="N150" s="92" t="s">
        <v>91</v>
      </c>
      <c r="O150" s="78"/>
      <c r="P150" s="78"/>
      <c r="Q150" s="74"/>
    </row>
    <row r="151" spans="1:17" s="111" customFormat="1" ht="15.75">
      <c r="A151" s="102">
        <v>234</v>
      </c>
      <c r="B151" s="86" t="s">
        <v>275</v>
      </c>
      <c r="C151" s="87">
        <v>33207</v>
      </c>
      <c r="D151" s="88" t="s">
        <v>54</v>
      </c>
      <c r="E151" s="89" t="s">
        <v>276</v>
      </c>
      <c r="F151" s="85"/>
      <c r="G151" s="83">
        <v>234</v>
      </c>
      <c r="K151" s="90" t="s">
        <v>277</v>
      </c>
      <c r="L151" s="84">
        <v>800</v>
      </c>
      <c r="M151" s="91" t="s">
        <v>278</v>
      </c>
      <c r="N151" s="92" t="s">
        <v>91</v>
      </c>
      <c r="O151" s="78"/>
      <c r="P151" s="78"/>
      <c r="Q151" s="74"/>
    </row>
    <row r="152" spans="1:17" s="111" customFormat="1" ht="15.75">
      <c r="A152" s="158">
        <v>239</v>
      </c>
      <c r="B152" s="129" t="s">
        <v>293</v>
      </c>
      <c r="C152" s="130">
        <v>32241</v>
      </c>
      <c r="D152" s="131" t="s">
        <v>53</v>
      </c>
      <c r="E152" s="132" t="s">
        <v>39</v>
      </c>
      <c r="F152" s="128" t="s">
        <v>140</v>
      </c>
      <c r="G152" s="159">
        <v>239</v>
      </c>
      <c r="K152" s="133" t="s">
        <v>294</v>
      </c>
      <c r="L152" s="134">
        <v>800</v>
      </c>
      <c r="M152" s="135" t="s">
        <v>295</v>
      </c>
      <c r="N152" s="161"/>
      <c r="O152" s="162"/>
      <c r="P152" s="162"/>
      <c r="Q152" s="74"/>
    </row>
    <row r="153" spans="1:17" s="111" customFormat="1" ht="15.75">
      <c r="A153" s="102">
        <v>250</v>
      </c>
      <c r="B153" s="86" t="s">
        <v>331</v>
      </c>
      <c r="C153" s="87">
        <v>32650</v>
      </c>
      <c r="D153" s="88" t="s">
        <v>53</v>
      </c>
      <c r="E153" s="89" t="s">
        <v>39</v>
      </c>
      <c r="F153" s="85" t="s">
        <v>93</v>
      </c>
      <c r="G153" s="83">
        <v>250</v>
      </c>
      <c r="K153" s="90" t="s">
        <v>332</v>
      </c>
      <c r="L153" s="84">
        <v>800</v>
      </c>
      <c r="M153" s="91" t="s">
        <v>333</v>
      </c>
      <c r="N153" s="92"/>
      <c r="O153" s="78"/>
      <c r="P153" s="78"/>
      <c r="Q153" s="74"/>
    </row>
    <row r="154" spans="1:17" s="111" customFormat="1" ht="15.75">
      <c r="A154" s="102">
        <v>298</v>
      </c>
      <c r="B154" s="86" t="s">
        <v>499</v>
      </c>
      <c r="C154" s="87">
        <v>34128</v>
      </c>
      <c r="D154" s="88">
        <v>1</v>
      </c>
      <c r="E154" s="89" t="s">
        <v>39</v>
      </c>
      <c r="F154" s="85" t="s">
        <v>89</v>
      </c>
      <c r="G154" s="83">
        <v>298</v>
      </c>
      <c r="K154" s="90" t="s">
        <v>325</v>
      </c>
      <c r="L154" s="84">
        <v>800</v>
      </c>
      <c r="M154" s="91" t="s">
        <v>500</v>
      </c>
      <c r="N154" s="92"/>
      <c r="O154" s="78"/>
      <c r="P154" s="78"/>
      <c r="Q154" s="74"/>
    </row>
    <row r="155" spans="1:17" s="111" customFormat="1" ht="15.75">
      <c r="A155" s="102">
        <v>299</v>
      </c>
      <c r="B155" s="86" t="s">
        <v>501</v>
      </c>
      <c r="C155" s="87">
        <v>33468</v>
      </c>
      <c r="D155" s="88" t="s">
        <v>54</v>
      </c>
      <c r="E155" s="89" t="s">
        <v>39</v>
      </c>
      <c r="F155" s="85" t="s">
        <v>93</v>
      </c>
      <c r="G155" s="83">
        <v>299</v>
      </c>
      <c r="K155" s="90" t="s">
        <v>502</v>
      </c>
      <c r="L155" s="84">
        <v>800</v>
      </c>
      <c r="M155" s="91" t="s">
        <v>503</v>
      </c>
      <c r="N155" s="92"/>
      <c r="O155" s="78"/>
      <c r="P155" s="78"/>
      <c r="Q155" s="74"/>
    </row>
    <row r="156" spans="1:17" s="111" customFormat="1" ht="15.75">
      <c r="A156" s="102">
        <v>352</v>
      </c>
      <c r="B156" s="86" t="s">
        <v>507</v>
      </c>
      <c r="C156" s="87">
        <v>33505</v>
      </c>
      <c r="D156" s="88" t="s">
        <v>54</v>
      </c>
      <c r="E156" s="89" t="s">
        <v>39</v>
      </c>
      <c r="F156" s="85" t="s">
        <v>89</v>
      </c>
      <c r="G156" s="83">
        <v>352</v>
      </c>
      <c r="K156" s="90" t="s">
        <v>508</v>
      </c>
      <c r="L156" s="84">
        <v>800</v>
      </c>
      <c r="M156" s="91" t="s">
        <v>509</v>
      </c>
      <c r="N156" s="92"/>
      <c r="O156" s="78"/>
      <c r="P156" s="78"/>
      <c r="Q156" s="74"/>
    </row>
    <row r="157" spans="1:17" s="111" customFormat="1" ht="15.75">
      <c r="A157" s="102">
        <v>353</v>
      </c>
      <c r="B157" s="86" t="s">
        <v>510</v>
      </c>
      <c r="C157" s="87">
        <v>34063</v>
      </c>
      <c r="D157" s="88">
        <v>1</v>
      </c>
      <c r="E157" s="89" t="s">
        <v>39</v>
      </c>
      <c r="F157" s="85" t="s">
        <v>724</v>
      </c>
      <c r="G157" s="83">
        <v>353</v>
      </c>
      <c r="K157" s="90" t="s">
        <v>142</v>
      </c>
      <c r="L157" s="84">
        <v>800</v>
      </c>
      <c r="M157" s="91" t="s">
        <v>511</v>
      </c>
      <c r="N157" s="92"/>
      <c r="O157" s="78"/>
      <c r="P157" s="78"/>
      <c r="Q157" s="76"/>
    </row>
    <row r="158" spans="1:17" s="111" customFormat="1" ht="15.75">
      <c r="A158" s="102">
        <v>359</v>
      </c>
      <c r="B158" s="86" t="s">
        <v>523</v>
      </c>
      <c r="C158" s="87">
        <v>32216</v>
      </c>
      <c r="D158" s="88" t="s">
        <v>54</v>
      </c>
      <c r="E158" s="89" t="s">
        <v>524</v>
      </c>
      <c r="F158" s="85" t="s">
        <v>525</v>
      </c>
      <c r="G158" s="83">
        <v>359</v>
      </c>
      <c r="K158" s="90" t="s">
        <v>526</v>
      </c>
      <c r="L158" s="84">
        <v>800</v>
      </c>
      <c r="M158" s="91" t="s">
        <v>528</v>
      </c>
      <c r="N158" s="92" t="s">
        <v>91</v>
      </c>
      <c r="O158" s="78"/>
      <c r="P158" s="78"/>
      <c r="Q158" s="74"/>
    </row>
    <row r="159" spans="1:17" s="111" customFormat="1" ht="15.75">
      <c r="A159" s="102">
        <v>361</v>
      </c>
      <c r="B159" s="86" t="s">
        <v>534</v>
      </c>
      <c r="C159" s="87">
        <v>34356</v>
      </c>
      <c r="D159" s="88">
        <v>1</v>
      </c>
      <c r="E159" s="89" t="s">
        <v>39</v>
      </c>
      <c r="F159" s="85" t="s">
        <v>724</v>
      </c>
      <c r="G159" s="83">
        <v>361</v>
      </c>
      <c r="K159" s="90" t="s">
        <v>142</v>
      </c>
      <c r="L159" s="84">
        <v>800</v>
      </c>
      <c r="M159" s="91" t="s">
        <v>511</v>
      </c>
      <c r="N159" s="92"/>
      <c r="O159" s="78"/>
      <c r="P159" s="78"/>
      <c r="Q159" s="74"/>
    </row>
    <row r="160" spans="1:17" s="111" customFormat="1" ht="15.75">
      <c r="A160" s="102">
        <v>362</v>
      </c>
      <c r="B160" s="86" t="s">
        <v>536</v>
      </c>
      <c r="C160" s="87">
        <v>33707</v>
      </c>
      <c r="D160" s="88" t="s">
        <v>54</v>
      </c>
      <c r="E160" s="89" t="s">
        <v>39</v>
      </c>
      <c r="F160" s="85" t="s">
        <v>93</v>
      </c>
      <c r="G160" s="83">
        <v>362</v>
      </c>
      <c r="K160" s="90" t="s">
        <v>537</v>
      </c>
      <c r="L160" s="84">
        <v>800</v>
      </c>
      <c r="M160" s="91" t="s">
        <v>539</v>
      </c>
      <c r="N160" s="92"/>
      <c r="O160" s="78"/>
      <c r="P160" s="78"/>
      <c r="Q160" s="74"/>
    </row>
    <row r="161" spans="1:17" s="111" customFormat="1" ht="15.75">
      <c r="A161" s="102">
        <v>363</v>
      </c>
      <c r="B161" s="86" t="s">
        <v>540</v>
      </c>
      <c r="C161" s="87">
        <v>34055</v>
      </c>
      <c r="D161" s="88" t="s">
        <v>54</v>
      </c>
      <c r="E161" s="89" t="s">
        <v>39</v>
      </c>
      <c r="F161" s="85" t="s">
        <v>89</v>
      </c>
      <c r="G161" s="83">
        <v>363</v>
      </c>
      <c r="K161" s="90" t="s">
        <v>541</v>
      </c>
      <c r="L161" s="84">
        <v>800</v>
      </c>
      <c r="M161" s="91" t="s">
        <v>542</v>
      </c>
      <c r="N161" s="92"/>
      <c r="O161" s="78"/>
      <c r="P161" s="78"/>
      <c r="Q161" s="74"/>
    </row>
    <row r="162" spans="1:17" s="111" customFormat="1" ht="15.75">
      <c r="A162" s="102">
        <v>367</v>
      </c>
      <c r="B162" s="86" t="s">
        <v>549</v>
      </c>
      <c r="C162" s="87">
        <v>33080</v>
      </c>
      <c r="D162" s="88" t="s">
        <v>54</v>
      </c>
      <c r="E162" s="89" t="s">
        <v>39</v>
      </c>
      <c r="F162" s="85" t="s">
        <v>724</v>
      </c>
      <c r="G162" s="83">
        <v>367</v>
      </c>
      <c r="K162" s="90" t="s">
        <v>550</v>
      </c>
      <c r="L162" s="84">
        <v>800</v>
      </c>
      <c r="M162" s="91" t="s">
        <v>551</v>
      </c>
      <c r="N162" s="92"/>
      <c r="O162" s="78"/>
      <c r="P162" s="78"/>
      <c r="Q162" s="85"/>
    </row>
    <row r="163" spans="1:17" s="111" customFormat="1" ht="15.75">
      <c r="A163" s="102">
        <v>370</v>
      </c>
      <c r="B163" s="86" t="s">
        <v>559</v>
      </c>
      <c r="C163" s="87">
        <v>31495</v>
      </c>
      <c r="D163" s="88" t="s">
        <v>54</v>
      </c>
      <c r="E163" s="89" t="s">
        <v>524</v>
      </c>
      <c r="F163" s="85" t="s">
        <v>525</v>
      </c>
      <c r="G163" s="83">
        <v>370</v>
      </c>
      <c r="K163" s="90" t="s">
        <v>526</v>
      </c>
      <c r="L163" s="84">
        <v>800</v>
      </c>
      <c r="M163" s="91" t="s">
        <v>561</v>
      </c>
      <c r="N163" s="92" t="s">
        <v>91</v>
      </c>
      <c r="O163" s="78"/>
      <c r="P163" s="78"/>
      <c r="Q163" s="74"/>
    </row>
    <row r="164" spans="1:17" s="111" customFormat="1" ht="15.75">
      <c r="A164" s="102">
        <v>374</v>
      </c>
      <c r="B164" s="86" t="s">
        <v>566</v>
      </c>
      <c r="C164" s="87">
        <v>33041</v>
      </c>
      <c r="D164" s="88" t="s">
        <v>53</v>
      </c>
      <c r="E164" s="89" t="s">
        <v>39</v>
      </c>
      <c r="F164" s="85" t="s">
        <v>83</v>
      </c>
      <c r="G164" s="83">
        <v>374</v>
      </c>
      <c r="H164" s="143"/>
      <c r="I164" s="143"/>
      <c r="J164" s="143"/>
      <c r="K164" s="90" t="s">
        <v>567</v>
      </c>
      <c r="L164" s="84">
        <v>800</v>
      </c>
      <c r="M164" s="91" t="s">
        <v>177</v>
      </c>
      <c r="N164" s="92"/>
      <c r="O164" s="78"/>
      <c r="P164" s="78"/>
      <c r="Q164" s="74"/>
    </row>
    <row r="165" spans="1:17" s="111" customFormat="1" ht="15.75">
      <c r="A165" s="102">
        <v>381</v>
      </c>
      <c r="B165" s="86" t="s">
        <v>574</v>
      </c>
      <c r="C165" s="87">
        <v>31286</v>
      </c>
      <c r="D165" s="88" t="s">
        <v>53</v>
      </c>
      <c r="E165" s="89" t="s">
        <v>39</v>
      </c>
      <c r="F165" s="85" t="s">
        <v>83</v>
      </c>
      <c r="G165" s="83">
        <v>381</v>
      </c>
      <c r="H165" s="143"/>
      <c r="I165" s="143"/>
      <c r="J165" s="143"/>
      <c r="K165" s="90" t="s">
        <v>575</v>
      </c>
      <c r="L165" s="84">
        <v>800</v>
      </c>
      <c r="M165" s="91" t="s">
        <v>576</v>
      </c>
      <c r="N165" s="92"/>
      <c r="O165" s="78"/>
      <c r="P165" s="78"/>
      <c r="Q165" s="74"/>
    </row>
    <row r="166" spans="1:17" s="111" customFormat="1" ht="15.75">
      <c r="A166" s="102">
        <v>382</v>
      </c>
      <c r="B166" s="86" t="s">
        <v>578</v>
      </c>
      <c r="C166" s="87">
        <v>32530</v>
      </c>
      <c r="D166" s="88" t="s">
        <v>54</v>
      </c>
      <c r="E166" s="89" t="s">
        <v>39</v>
      </c>
      <c r="F166" s="85" t="s">
        <v>100</v>
      </c>
      <c r="G166" s="83">
        <v>382</v>
      </c>
      <c r="H166" s="143"/>
      <c r="I166" s="143"/>
      <c r="J166" s="143"/>
      <c r="K166" s="90" t="s">
        <v>291</v>
      </c>
      <c r="L166" s="84">
        <v>800</v>
      </c>
      <c r="M166" s="91" t="s">
        <v>579</v>
      </c>
      <c r="N166" s="92"/>
      <c r="O166" s="78"/>
      <c r="P166" s="78"/>
      <c r="Q166" s="74"/>
    </row>
    <row r="167" spans="1:17" s="111" customFormat="1" ht="15.75">
      <c r="A167" s="102">
        <v>383</v>
      </c>
      <c r="B167" s="86" t="s">
        <v>581</v>
      </c>
      <c r="C167" s="87">
        <v>33324</v>
      </c>
      <c r="D167" s="88" t="s">
        <v>54</v>
      </c>
      <c r="E167" s="89" t="s">
        <v>39</v>
      </c>
      <c r="F167" s="85" t="s">
        <v>93</v>
      </c>
      <c r="G167" s="83">
        <v>383</v>
      </c>
      <c r="H167" s="143"/>
      <c r="I167" s="143"/>
      <c r="J167" s="143"/>
      <c r="K167" s="90" t="s">
        <v>582</v>
      </c>
      <c r="L167" s="84">
        <v>800</v>
      </c>
      <c r="M167" s="91" t="s">
        <v>583</v>
      </c>
      <c r="N167" s="92"/>
      <c r="O167" s="78"/>
      <c r="P167" s="78"/>
      <c r="Q167" s="74"/>
    </row>
    <row r="168" spans="1:17" s="111" customFormat="1" ht="15.75">
      <c r="A168" s="102">
        <v>384</v>
      </c>
      <c r="B168" s="86" t="s">
        <v>585</v>
      </c>
      <c r="C168" s="87">
        <v>32686</v>
      </c>
      <c r="D168" s="88" t="s">
        <v>54</v>
      </c>
      <c r="E168" s="89" t="s">
        <v>39</v>
      </c>
      <c r="F168" s="85" t="s">
        <v>89</v>
      </c>
      <c r="G168" s="83">
        <v>384</v>
      </c>
      <c r="H168" s="143"/>
      <c r="I168" s="143"/>
      <c r="J168" s="143"/>
      <c r="K168" s="90" t="s">
        <v>325</v>
      </c>
      <c r="L168" s="84">
        <v>800</v>
      </c>
      <c r="M168" s="91" t="s">
        <v>586</v>
      </c>
      <c r="N168" s="92"/>
      <c r="O168" s="78"/>
      <c r="P168" s="78"/>
      <c r="Q168" s="74"/>
    </row>
    <row r="169" spans="1:17" s="111" customFormat="1" ht="15.75">
      <c r="A169" s="102">
        <v>386</v>
      </c>
      <c r="B169" s="86" t="s">
        <v>471</v>
      </c>
      <c r="C169" s="87">
        <v>31104</v>
      </c>
      <c r="D169" s="88" t="s">
        <v>53</v>
      </c>
      <c r="E169" s="89" t="s">
        <v>280</v>
      </c>
      <c r="F169" s="85" t="s">
        <v>85</v>
      </c>
      <c r="G169" s="83">
        <v>386</v>
      </c>
      <c r="H169" s="143"/>
      <c r="I169" s="143"/>
      <c r="J169" s="143"/>
      <c r="K169" s="90" t="s">
        <v>588</v>
      </c>
      <c r="L169" s="84">
        <v>800</v>
      </c>
      <c r="M169" s="91" t="s">
        <v>589</v>
      </c>
      <c r="N169" s="92"/>
      <c r="O169" s="78"/>
      <c r="P169" s="78"/>
      <c r="Q169" s="74"/>
    </row>
    <row r="170" spans="1:17" s="111" customFormat="1" ht="15.75">
      <c r="A170" s="102">
        <v>387</v>
      </c>
      <c r="B170" s="86" t="s">
        <v>591</v>
      </c>
      <c r="C170" s="87">
        <v>34427</v>
      </c>
      <c r="D170" s="88">
        <v>1</v>
      </c>
      <c r="E170" s="89" t="s">
        <v>39</v>
      </c>
      <c r="F170" s="85" t="s">
        <v>89</v>
      </c>
      <c r="G170" s="83">
        <v>387</v>
      </c>
      <c r="H170" s="143"/>
      <c r="I170" s="143"/>
      <c r="J170" s="143"/>
      <c r="K170" s="90" t="s">
        <v>592</v>
      </c>
      <c r="L170" s="84">
        <v>800</v>
      </c>
      <c r="M170" s="91" t="s">
        <v>593</v>
      </c>
      <c r="N170" s="92"/>
      <c r="O170" s="78"/>
      <c r="P170" s="78"/>
      <c r="Q170" s="90"/>
    </row>
    <row r="171" spans="1:17" s="111" customFormat="1" ht="15.75">
      <c r="A171" s="102">
        <v>388</v>
      </c>
      <c r="B171" s="86" t="s">
        <v>595</v>
      </c>
      <c r="C171" s="87">
        <v>34137</v>
      </c>
      <c r="D171" s="88" t="s">
        <v>54</v>
      </c>
      <c r="E171" s="89" t="s">
        <v>39</v>
      </c>
      <c r="F171" s="85" t="s">
        <v>79</v>
      </c>
      <c r="G171" s="83">
        <v>388</v>
      </c>
      <c r="H171" s="143"/>
      <c r="I171" s="143"/>
      <c r="J171" s="143"/>
      <c r="K171" s="90" t="s">
        <v>596</v>
      </c>
      <c r="L171" s="84">
        <v>800</v>
      </c>
      <c r="M171" s="91" t="s">
        <v>597</v>
      </c>
      <c r="N171" s="92"/>
      <c r="O171" s="78"/>
      <c r="P171" s="78"/>
      <c r="Q171" s="85"/>
    </row>
    <row r="172" spans="1:17" s="111" customFormat="1" ht="15.75">
      <c r="A172" s="102">
        <v>389</v>
      </c>
      <c r="B172" s="86" t="s">
        <v>601</v>
      </c>
      <c r="C172" s="87">
        <v>32275</v>
      </c>
      <c r="D172" s="88" t="s">
        <v>53</v>
      </c>
      <c r="E172" s="89" t="s">
        <v>40</v>
      </c>
      <c r="F172" s="85" t="s">
        <v>135</v>
      </c>
      <c r="G172" s="83">
        <v>389</v>
      </c>
      <c r="H172" s="143"/>
      <c r="I172" s="143"/>
      <c r="J172" s="143"/>
      <c r="K172" s="90" t="s">
        <v>136</v>
      </c>
      <c r="L172" s="84">
        <v>800</v>
      </c>
      <c r="M172" s="91" t="s">
        <v>602</v>
      </c>
      <c r="N172" s="92" t="s">
        <v>91</v>
      </c>
      <c r="O172" s="78"/>
      <c r="P172" s="78"/>
      <c r="Q172" s="78"/>
    </row>
    <row r="173" spans="1:17" s="111" customFormat="1" ht="15.75">
      <c r="A173" s="102">
        <v>390</v>
      </c>
      <c r="B173" s="86" t="s">
        <v>604</v>
      </c>
      <c r="C173" s="87">
        <v>33914</v>
      </c>
      <c r="D173" s="88" t="s">
        <v>54</v>
      </c>
      <c r="E173" s="89" t="s">
        <v>39</v>
      </c>
      <c r="F173" s="85" t="s">
        <v>724</v>
      </c>
      <c r="G173" s="83">
        <v>390</v>
      </c>
      <c r="H173" s="143"/>
      <c r="I173" s="143"/>
      <c r="J173" s="143"/>
      <c r="K173" s="90" t="s">
        <v>101</v>
      </c>
      <c r="L173" s="84">
        <v>800</v>
      </c>
      <c r="M173" s="91" t="s">
        <v>586</v>
      </c>
      <c r="N173" s="92"/>
      <c r="O173" s="78"/>
      <c r="P173" s="78"/>
      <c r="Q173" s="78"/>
    </row>
    <row r="174" spans="1:17" s="111" customFormat="1" ht="15.75">
      <c r="A174" s="102">
        <v>392</v>
      </c>
      <c r="B174" s="86" t="s">
        <v>606</v>
      </c>
      <c r="C174" s="87">
        <v>34515</v>
      </c>
      <c r="D174" s="88" t="s">
        <v>54</v>
      </c>
      <c r="E174" s="89" t="s">
        <v>39</v>
      </c>
      <c r="F174" s="85" t="s">
        <v>724</v>
      </c>
      <c r="G174" s="83">
        <v>392</v>
      </c>
      <c r="H174" s="143"/>
      <c r="I174" s="143"/>
      <c r="J174" s="143"/>
      <c r="K174" s="90" t="s">
        <v>607</v>
      </c>
      <c r="L174" s="84">
        <v>800</v>
      </c>
      <c r="M174" s="91" t="s">
        <v>608</v>
      </c>
      <c r="N174" s="92"/>
      <c r="O174" s="78"/>
      <c r="P174" s="78"/>
      <c r="Q174" s="78"/>
    </row>
    <row r="175" spans="1:17" s="111" customFormat="1" ht="15.75">
      <c r="A175" s="102">
        <v>394</v>
      </c>
      <c r="B175" s="86" t="s">
        <v>614</v>
      </c>
      <c r="C175" s="87">
        <v>34031</v>
      </c>
      <c r="D175" s="88" t="s">
        <v>54</v>
      </c>
      <c r="E175" s="89" t="s">
        <v>39</v>
      </c>
      <c r="F175" s="85" t="s">
        <v>724</v>
      </c>
      <c r="G175" s="83">
        <v>394</v>
      </c>
      <c r="H175" s="143"/>
      <c r="I175" s="143"/>
      <c r="J175" s="143"/>
      <c r="K175" s="90" t="s">
        <v>101</v>
      </c>
      <c r="L175" s="84">
        <v>800</v>
      </c>
      <c r="M175" s="91" t="s">
        <v>615</v>
      </c>
      <c r="N175" s="92"/>
      <c r="O175" s="78"/>
      <c r="P175" s="78"/>
      <c r="Q175" s="78"/>
    </row>
    <row r="176" spans="1:17" s="111" customFormat="1" ht="15.75">
      <c r="A176" s="102">
        <v>395</v>
      </c>
      <c r="B176" s="86" t="s">
        <v>617</v>
      </c>
      <c r="C176" s="87">
        <v>34851</v>
      </c>
      <c r="D176" s="88">
        <v>1</v>
      </c>
      <c r="E176" s="89" t="s">
        <v>39</v>
      </c>
      <c r="F176" s="85" t="s">
        <v>41</v>
      </c>
      <c r="G176" s="83">
        <v>395</v>
      </c>
      <c r="H176" s="143"/>
      <c r="I176" s="143"/>
      <c r="J176" s="143"/>
      <c r="K176" s="90" t="s">
        <v>547</v>
      </c>
      <c r="L176" s="84">
        <v>800</v>
      </c>
      <c r="M176" s="91" t="s">
        <v>618</v>
      </c>
      <c r="N176" s="92"/>
      <c r="O176" s="78"/>
      <c r="P176" s="78"/>
      <c r="Q176" s="78"/>
    </row>
    <row r="177" spans="1:17" s="111" customFormat="1" ht="15.75">
      <c r="A177" s="102">
        <v>397</v>
      </c>
      <c r="B177" s="86" t="s">
        <v>621</v>
      </c>
      <c r="C177" s="87">
        <v>34150</v>
      </c>
      <c r="D177" s="88">
        <v>1</v>
      </c>
      <c r="E177" s="89" t="s">
        <v>39</v>
      </c>
      <c r="F177" s="85" t="s">
        <v>89</v>
      </c>
      <c r="G177" s="83">
        <v>397</v>
      </c>
      <c r="H177" s="143"/>
      <c r="I177" s="143"/>
      <c r="J177" s="143"/>
      <c r="K177" s="90" t="s">
        <v>325</v>
      </c>
      <c r="L177" s="84">
        <v>800</v>
      </c>
      <c r="M177" s="91" t="s">
        <v>500</v>
      </c>
      <c r="N177" s="92"/>
      <c r="O177" s="78"/>
      <c r="P177" s="78"/>
      <c r="Q177" s="78"/>
    </row>
    <row r="178" spans="1:17" s="111" customFormat="1" ht="15.75">
      <c r="A178" s="102">
        <v>398</v>
      </c>
      <c r="B178" s="86" t="s">
        <v>623</v>
      </c>
      <c r="C178" s="87" t="s">
        <v>624</v>
      </c>
      <c r="D178" s="88" t="s">
        <v>52</v>
      </c>
      <c r="E178" s="89" t="s">
        <v>39</v>
      </c>
      <c r="F178" s="85" t="s">
        <v>93</v>
      </c>
      <c r="G178" s="83">
        <v>398</v>
      </c>
      <c r="H178" s="143"/>
      <c r="I178" s="143"/>
      <c r="J178" s="143"/>
      <c r="K178" s="90" t="s">
        <v>625</v>
      </c>
      <c r="L178" s="84">
        <v>800</v>
      </c>
      <c r="M178" s="91" t="s">
        <v>626</v>
      </c>
      <c r="N178" s="92"/>
      <c r="O178" s="78"/>
      <c r="P178" s="78"/>
      <c r="Q178" s="78"/>
    </row>
    <row r="179" spans="1:17" s="111" customFormat="1" ht="15.75">
      <c r="A179" s="102">
        <v>399</v>
      </c>
      <c r="B179" s="86" t="s">
        <v>628</v>
      </c>
      <c r="C179" s="87">
        <v>33529</v>
      </c>
      <c r="D179" s="88">
        <v>1</v>
      </c>
      <c r="E179" s="89" t="s">
        <v>39</v>
      </c>
      <c r="F179" s="85" t="s">
        <v>112</v>
      </c>
      <c r="G179" s="83">
        <v>399</v>
      </c>
      <c r="H179" s="143"/>
      <c r="I179" s="143"/>
      <c r="J179" s="143"/>
      <c r="K179" s="90" t="s">
        <v>629</v>
      </c>
      <c r="L179" s="84">
        <v>800</v>
      </c>
      <c r="M179" s="91" t="s">
        <v>630</v>
      </c>
      <c r="N179" s="92"/>
      <c r="O179" s="78"/>
      <c r="P179" s="78"/>
      <c r="Q179" s="78"/>
    </row>
    <row r="180" spans="1:17" s="111" customFormat="1" ht="15.75">
      <c r="A180" s="102">
        <v>400</v>
      </c>
      <c r="B180" s="86" t="s">
        <v>632</v>
      </c>
      <c r="C180" s="87">
        <v>33718</v>
      </c>
      <c r="D180" s="88" t="s">
        <v>54</v>
      </c>
      <c r="E180" s="89" t="s">
        <v>39</v>
      </c>
      <c r="F180" s="85" t="s">
        <v>41</v>
      </c>
      <c r="G180" s="83">
        <v>400</v>
      </c>
      <c r="H180" s="143"/>
      <c r="I180" s="143"/>
      <c r="J180" s="143"/>
      <c r="K180" s="90" t="s">
        <v>227</v>
      </c>
      <c r="L180" s="84">
        <v>800</v>
      </c>
      <c r="M180" s="91" t="s">
        <v>633</v>
      </c>
      <c r="N180" s="92"/>
      <c r="O180" s="78"/>
      <c r="P180" s="78"/>
      <c r="Q180" s="78"/>
    </row>
    <row r="181" spans="1:17" s="111" customFormat="1" ht="15.75">
      <c r="A181" s="102">
        <v>696</v>
      </c>
      <c r="B181" s="86" t="s">
        <v>641</v>
      </c>
      <c r="C181" s="87">
        <v>32390</v>
      </c>
      <c r="D181" s="88" t="s">
        <v>54</v>
      </c>
      <c r="E181" s="89" t="s">
        <v>642</v>
      </c>
      <c r="F181" s="85" t="s">
        <v>643</v>
      </c>
      <c r="G181" s="83">
        <v>696</v>
      </c>
      <c r="H181" s="143"/>
      <c r="I181" s="143"/>
      <c r="J181" s="143"/>
      <c r="K181" s="90" t="s">
        <v>644</v>
      </c>
      <c r="L181" s="84">
        <v>800</v>
      </c>
      <c r="M181" s="91" t="s">
        <v>645</v>
      </c>
      <c r="N181" s="92" t="s">
        <v>91</v>
      </c>
      <c r="O181" s="78"/>
      <c r="P181" s="78"/>
      <c r="Q181" s="78"/>
    </row>
    <row r="182" spans="1:17" s="111" customFormat="1" ht="15.75">
      <c r="A182" s="102">
        <v>418</v>
      </c>
      <c r="B182" s="86" t="s">
        <v>662</v>
      </c>
      <c r="C182" s="87">
        <v>34648</v>
      </c>
      <c r="D182" s="88">
        <v>1</v>
      </c>
      <c r="E182" s="89" t="s">
        <v>39</v>
      </c>
      <c r="F182" s="85" t="s">
        <v>89</v>
      </c>
      <c r="G182" s="83"/>
      <c r="H182" s="143"/>
      <c r="I182" s="143"/>
      <c r="J182" s="143"/>
      <c r="K182" s="90" t="s">
        <v>90</v>
      </c>
      <c r="L182" s="84">
        <v>800</v>
      </c>
      <c r="M182" s="91" t="s">
        <v>663</v>
      </c>
      <c r="N182" s="92"/>
      <c r="O182" s="78"/>
      <c r="P182" s="78"/>
      <c r="Q182" s="78"/>
    </row>
    <row r="183" spans="1:17" s="111" customFormat="1" ht="15.75">
      <c r="A183" s="102">
        <v>419</v>
      </c>
      <c r="B183" s="86" t="s">
        <v>664</v>
      </c>
      <c r="C183" s="87">
        <v>31859</v>
      </c>
      <c r="D183" s="88" t="s">
        <v>54</v>
      </c>
      <c r="E183" s="89" t="s">
        <v>39</v>
      </c>
      <c r="F183" s="85" t="s">
        <v>100</v>
      </c>
      <c r="G183" s="83"/>
      <c r="H183" s="143"/>
      <c r="I183" s="143"/>
      <c r="J183" s="143"/>
      <c r="K183" s="90" t="s">
        <v>291</v>
      </c>
      <c r="L183" s="84">
        <v>800</v>
      </c>
      <c r="M183" s="91" t="s">
        <v>665</v>
      </c>
      <c r="N183" s="92"/>
      <c r="O183" s="78"/>
      <c r="P183" s="78"/>
      <c r="Q183" s="78"/>
    </row>
    <row r="184" spans="1:17" s="111" customFormat="1" ht="15.75">
      <c r="A184" s="102">
        <v>420</v>
      </c>
      <c r="B184" s="86" t="s">
        <v>666</v>
      </c>
      <c r="C184" s="87">
        <v>33842</v>
      </c>
      <c r="D184" s="88">
        <v>1</v>
      </c>
      <c r="E184" s="89" t="s">
        <v>39</v>
      </c>
      <c r="F184" s="85" t="s">
        <v>724</v>
      </c>
      <c r="G184" s="83"/>
      <c r="H184" s="143"/>
      <c r="I184" s="143"/>
      <c r="J184" s="143"/>
      <c r="K184" s="90" t="s">
        <v>101</v>
      </c>
      <c r="L184" s="84">
        <v>800</v>
      </c>
      <c r="M184" s="91" t="s">
        <v>500</v>
      </c>
      <c r="N184" s="92"/>
      <c r="O184" s="78"/>
      <c r="P184" s="78"/>
      <c r="Q184" s="78"/>
    </row>
    <row r="185" spans="1:17" s="111" customFormat="1" ht="15.75">
      <c r="A185" s="102">
        <v>421</v>
      </c>
      <c r="B185" s="86" t="s">
        <v>667</v>
      </c>
      <c r="C185" s="87">
        <v>32547</v>
      </c>
      <c r="D185" s="88">
        <v>1</v>
      </c>
      <c r="E185" s="89" t="s">
        <v>39</v>
      </c>
      <c r="F185" s="85" t="s">
        <v>112</v>
      </c>
      <c r="G185" s="83"/>
      <c r="H185" s="143"/>
      <c r="I185" s="143"/>
      <c r="J185" s="143"/>
      <c r="K185" s="90" t="s">
        <v>629</v>
      </c>
      <c r="L185" s="84">
        <v>800</v>
      </c>
      <c r="M185" s="91" t="s">
        <v>668</v>
      </c>
      <c r="N185" s="92"/>
      <c r="O185" s="78"/>
      <c r="P185" s="78"/>
      <c r="Q185" s="78"/>
    </row>
    <row r="186" spans="1:17" s="111" customFormat="1" ht="15.75">
      <c r="A186" s="102">
        <v>422</v>
      </c>
      <c r="B186" s="86" t="s">
        <v>669</v>
      </c>
      <c r="C186" s="87">
        <v>35484</v>
      </c>
      <c r="D186" s="88">
        <v>1</v>
      </c>
      <c r="E186" s="89" t="s">
        <v>39</v>
      </c>
      <c r="F186" s="85" t="s">
        <v>670</v>
      </c>
      <c r="G186" s="83"/>
      <c r="H186" s="143"/>
      <c r="I186" s="143"/>
      <c r="J186" s="143"/>
      <c r="K186" s="90" t="s">
        <v>671</v>
      </c>
      <c r="L186" s="84">
        <v>800</v>
      </c>
      <c r="M186" s="91" t="s">
        <v>672</v>
      </c>
      <c r="N186" s="92"/>
      <c r="O186" s="78"/>
      <c r="P186" s="78"/>
      <c r="Q186" s="78"/>
    </row>
    <row r="187" spans="1:17" s="111" customFormat="1" ht="15.75">
      <c r="A187" s="102">
        <v>423</v>
      </c>
      <c r="B187" s="86" t="s">
        <v>673</v>
      </c>
      <c r="C187" s="87">
        <v>32955</v>
      </c>
      <c r="D187" s="88" t="s">
        <v>53</v>
      </c>
      <c r="E187" s="89" t="s">
        <v>39</v>
      </c>
      <c r="F187" s="85" t="s">
        <v>674</v>
      </c>
      <c r="G187" s="83"/>
      <c r="H187" s="143"/>
      <c r="I187" s="143"/>
      <c r="J187" s="143"/>
      <c r="K187" s="90" t="s">
        <v>675</v>
      </c>
      <c r="L187" s="84">
        <v>800</v>
      </c>
      <c r="M187" s="91" t="s">
        <v>676</v>
      </c>
      <c r="N187" s="92"/>
      <c r="O187" s="78"/>
      <c r="P187" s="78"/>
      <c r="Q187" s="90"/>
    </row>
    <row r="188" spans="1:17" s="111" customFormat="1" ht="15.75">
      <c r="A188" s="102">
        <v>424</v>
      </c>
      <c r="B188" s="86" t="s">
        <v>677</v>
      </c>
      <c r="C188" s="87">
        <v>32836</v>
      </c>
      <c r="D188" s="88" t="s">
        <v>54</v>
      </c>
      <c r="E188" s="89" t="s">
        <v>301</v>
      </c>
      <c r="F188" s="85" t="s">
        <v>302</v>
      </c>
      <c r="G188" s="83"/>
      <c r="H188" s="143"/>
      <c r="I188" s="143"/>
      <c r="J188" s="143"/>
      <c r="K188" s="90" t="s">
        <v>678</v>
      </c>
      <c r="L188" s="84">
        <v>800</v>
      </c>
      <c r="M188" s="91" t="s">
        <v>679</v>
      </c>
      <c r="N188" s="92" t="s">
        <v>91</v>
      </c>
      <c r="O188" s="78"/>
      <c r="P188" s="78"/>
      <c r="Q188" s="74"/>
    </row>
    <row r="189" spans="1:17" s="111" customFormat="1" ht="15.75">
      <c r="A189" s="102">
        <v>425</v>
      </c>
      <c r="B189" s="86" t="s">
        <v>680</v>
      </c>
      <c r="C189" s="87">
        <v>32664</v>
      </c>
      <c r="D189" s="88" t="s">
        <v>54</v>
      </c>
      <c r="E189" s="89" t="s">
        <v>39</v>
      </c>
      <c r="F189" s="85" t="s">
        <v>83</v>
      </c>
      <c r="G189" s="83"/>
      <c r="H189" s="143"/>
      <c r="I189" s="143"/>
      <c r="J189" s="143"/>
      <c r="K189" s="90" t="s">
        <v>681</v>
      </c>
      <c r="L189" s="84">
        <v>800</v>
      </c>
      <c r="M189" s="91" t="s">
        <v>682</v>
      </c>
      <c r="N189" s="92"/>
      <c r="O189" s="78"/>
      <c r="P189" s="78"/>
      <c r="Q189" s="78"/>
    </row>
    <row r="190" spans="1:17" s="111" customFormat="1" ht="15.75">
      <c r="A190" s="102">
        <v>426</v>
      </c>
      <c r="B190" s="86" t="s">
        <v>683</v>
      </c>
      <c r="C190" s="87">
        <v>34625</v>
      </c>
      <c r="D190" s="88" t="s">
        <v>54</v>
      </c>
      <c r="E190" s="89" t="s">
        <v>39</v>
      </c>
      <c r="F190" s="85" t="s">
        <v>77</v>
      </c>
      <c r="G190" s="83"/>
      <c r="H190" s="143"/>
      <c r="I190" s="143"/>
      <c r="J190" s="143"/>
      <c r="K190" s="90" t="s">
        <v>684</v>
      </c>
      <c r="L190" s="84">
        <v>800</v>
      </c>
      <c r="M190" s="91">
        <v>1.5576000000000001</v>
      </c>
      <c r="N190" s="92"/>
      <c r="O190" s="78"/>
      <c r="P190" s="78"/>
      <c r="Q190" s="90"/>
    </row>
    <row r="191" spans="1:17" s="111" customFormat="1" ht="15.75">
      <c r="A191" s="102">
        <v>427</v>
      </c>
      <c r="B191" s="86" t="s">
        <v>685</v>
      </c>
      <c r="C191" s="87">
        <v>31760</v>
      </c>
      <c r="D191" s="88" t="s">
        <v>52</v>
      </c>
      <c r="E191" s="89" t="s">
        <v>39</v>
      </c>
      <c r="F191" s="85" t="s">
        <v>686</v>
      </c>
      <c r="G191" s="83"/>
      <c r="H191" s="143"/>
      <c r="I191" s="143"/>
      <c r="J191" s="143"/>
      <c r="K191" s="90" t="s">
        <v>687</v>
      </c>
      <c r="L191" s="84" t="s">
        <v>116</v>
      </c>
      <c r="M191" s="91" t="s">
        <v>688</v>
      </c>
      <c r="N191" s="92"/>
      <c r="O191" s="78"/>
      <c r="P191" s="78"/>
      <c r="Q191" s="78"/>
    </row>
    <row r="192" spans="1:17" s="111" customFormat="1" ht="15.75">
      <c r="A192" s="102">
        <v>428</v>
      </c>
      <c r="B192" s="86" t="s">
        <v>689</v>
      </c>
      <c r="C192" s="87">
        <v>31393</v>
      </c>
      <c r="D192" s="88" t="s">
        <v>54</v>
      </c>
      <c r="E192" s="89" t="s">
        <v>39</v>
      </c>
      <c r="F192" s="85" t="s">
        <v>100</v>
      </c>
      <c r="G192" s="83"/>
      <c r="H192" s="143"/>
      <c r="I192" s="143"/>
      <c r="J192" s="143"/>
      <c r="K192" s="90" t="s">
        <v>335</v>
      </c>
      <c r="L192" s="84">
        <v>800</v>
      </c>
      <c r="M192" s="91" t="s">
        <v>690</v>
      </c>
      <c r="N192" s="92"/>
      <c r="O192" s="78"/>
      <c r="P192" s="78"/>
      <c r="Q192" s="74"/>
    </row>
    <row r="193" spans="1:17" s="111" customFormat="1" ht="15.75">
      <c r="A193" s="102">
        <v>429</v>
      </c>
      <c r="B193" s="86" t="s">
        <v>691</v>
      </c>
      <c r="C193" s="87">
        <v>34335</v>
      </c>
      <c r="D193" s="88" t="s">
        <v>54</v>
      </c>
      <c r="E193" s="89" t="s">
        <v>39</v>
      </c>
      <c r="F193" s="85" t="s">
        <v>692</v>
      </c>
      <c r="G193" s="83"/>
      <c r="H193" s="143"/>
      <c r="I193" s="143"/>
      <c r="J193" s="143"/>
      <c r="K193" s="90" t="s">
        <v>335</v>
      </c>
      <c r="L193" s="84">
        <v>800</v>
      </c>
      <c r="M193" s="91" t="s">
        <v>586</v>
      </c>
      <c r="N193" s="92"/>
      <c r="O193" s="78"/>
      <c r="P193" s="78"/>
      <c r="Q193" s="78"/>
    </row>
    <row r="194" spans="1:17" s="111" customFormat="1" ht="15.75">
      <c r="A194" s="102">
        <v>430</v>
      </c>
      <c r="B194" s="86" t="s">
        <v>693</v>
      </c>
      <c r="C194" s="87">
        <v>32931</v>
      </c>
      <c r="D194" s="88" t="s">
        <v>54</v>
      </c>
      <c r="E194" s="89" t="s">
        <v>39</v>
      </c>
      <c r="F194" s="85" t="s">
        <v>694</v>
      </c>
      <c r="G194" s="83"/>
      <c r="H194" s="143"/>
      <c r="I194" s="143"/>
      <c r="J194" s="143"/>
      <c r="K194" s="90" t="s">
        <v>695</v>
      </c>
      <c r="L194" s="84">
        <v>800</v>
      </c>
      <c r="M194" s="91" t="s">
        <v>696</v>
      </c>
      <c r="N194" s="92"/>
      <c r="O194" s="78"/>
      <c r="P194" s="78"/>
      <c r="Q194" s="127"/>
    </row>
    <row r="195" spans="1:17" s="111" customFormat="1" ht="15.75">
      <c r="A195" s="102">
        <v>431</v>
      </c>
      <c r="B195" s="86" t="s">
        <v>697</v>
      </c>
      <c r="C195" s="87">
        <v>35396</v>
      </c>
      <c r="D195" s="88" t="s">
        <v>86</v>
      </c>
      <c r="E195" s="89" t="s">
        <v>39</v>
      </c>
      <c r="F195" s="85" t="s">
        <v>114</v>
      </c>
      <c r="G195" s="83"/>
      <c r="H195" s="143"/>
      <c r="I195" s="143"/>
      <c r="J195" s="143"/>
      <c r="K195" s="90" t="s">
        <v>698</v>
      </c>
      <c r="L195" s="84">
        <v>800</v>
      </c>
      <c r="M195" s="91" t="s">
        <v>500</v>
      </c>
      <c r="N195" s="92"/>
      <c r="O195" s="78"/>
      <c r="P195" s="78"/>
      <c r="Q195" s="90"/>
    </row>
    <row r="196" spans="1:17" s="111" customFormat="1" ht="15.75">
      <c r="A196" s="102">
        <v>432</v>
      </c>
      <c r="B196" s="86" t="s">
        <v>699</v>
      </c>
      <c r="C196" s="87">
        <v>33456</v>
      </c>
      <c r="D196" s="88" t="s">
        <v>53</v>
      </c>
      <c r="E196" s="89" t="s">
        <v>39</v>
      </c>
      <c r="F196" s="85" t="s">
        <v>83</v>
      </c>
      <c r="G196" s="83"/>
      <c r="H196" s="143"/>
      <c r="I196" s="143"/>
      <c r="J196" s="143"/>
      <c r="K196" s="90" t="s">
        <v>138</v>
      </c>
      <c r="L196" s="84">
        <v>800</v>
      </c>
      <c r="M196" s="91" t="s">
        <v>633</v>
      </c>
      <c r="N196" s="92"/>
      <c r="O196" s="78"/>
      <c r="P196" s="78"/>
      <c r="Q196" s="90"/>
    </row>
    <row r="197" spans="1:17" s="111" customFormat="1" ht="15.75">
      <c r="A197" s="102"/>
      <c r="B197" s="86"/>
      <c r="C197" s="87"/>
      <c r="D197" s="88"/>
      <c r="E197" s="89"/>
      <c r="F197" s="85"/>
      <c r="G197" s="83"/>
      <c r="H197" s="143"/>
      <c r="I197" s="143"/>
      <c r="J197" s="143"/>
      <c r="K197" s="90"/>
      <c r="L197" s="84"/>
      <c r="M197" s="91"/>
      <c r="N197" s="92"/>
      <c r="O197" s="78"/>
      <c r="P197" s="78"/>
      <c r="Q197" s="90"/>
    </row>
    <row r="198" spans="1:17" s="111" customFormat="1" ht="15.75">
      <c r="A198" s="112">
        <v>389</v>
      </c>
      <c r="B198" s="113" t="s">
        <v>601</v>
      </c>
      <c r="C198" s="114">
        <v>32275</v>
      </c>
      <c r="D198" s="115" t="s">
        <v>54</v>
      </c>
      <c r="E198" s="116" t="s">
        <v>40</v>
      </c>
      <c r="F198" s="117" t="s">
        <v>135</v>
      </c>
      <c r="G198" s="118">
        <v>389</v>
      </c>
      <c r="H198" s="126"/>
      <c r="I198" s="126"/>
      <c r="J198" s="126"/>
      <c r="K198" s="120" t="s">
        <v>136</v>
      </c>
      <c r="L198" s="121">
        <v>1500</v>
      </c>
      <c r="M198" s="122" t="s">
        <v>603</v>
      </c>
      <c r="N198" s="123" t="s">
        <v>91</v>
      </c>
      <c r="O198" s="124">
        <v>1</v>
      </c>
      <c r="P198" s="124">
        <v>1</v>
      </c>
      <c r="Q198" s="90"/>
    </row>
    <row r="199" spans="1:17" s="111" customFormat="1" ht="15.75">
      <c r="A199" s="112">
        <v>102</v>
      </c>
      <c r="B199" s="113" t="s">
        <v>178</v>
      </c>
      <c r="C199" s="114">
        <v>32417</v>
      </c>
      <c r="D199" s="115" t="s">
        <v>54</v>
      </c>
      <c r="E199" s="116" t="s">
        <v>117</v>
      </c>
      <c r="F199" s="117" t="s">
        <v>118</v>
      </c>
      <c r="G199" s="118">
        <v>196</v>
      </c>
      <c r="H199" s="119"/>
      <c r="I199" s="119"/>
      <c r="J199" s="119"/>
      <c r="K199" s="120" t="s">
        <v>179</v>
      </c>
      <c r="L199" s="121">
        <v>1500</v>
      </c>
      <c r="M199" s="122" t="s">
        <v>180</v>
      </c>
      <c r="N199" s="123" t="s">
        <v>91</v>
      </c>
      <c r="O199" s="124">
        <v>1</v>
      </c>
      <c r="P199" s="124">
        <v>2</v>
      </c>
      <c r="Q199" s="90"/>
    </row>
    <row r="200" spans="1:17" s="111" customFormat="1" ht="15.75">
      <c r="A200" s="112">
        <v>241</v>
      </c>
      <c r="B200" s="113" t="s">
        <v>300</v>
      </c>
      <c r="C200" s="114">
        <v>30368</v>
      </c>
      <c r="D200" s="115" t="s">
        <v>53</v>
      </c>
      <c r="E200" s="116" t="s">
        <v>301</v>
      </c>
      <c r="F200" s="117" t="s">
        <v>302</v>
      </c>
      <c r="G200" s="118">
        <v>241</v>
      </c>
      <c r="H200" s="119"/>
      <c r="I200" s="119"/>
      <c r="J200" s="119"/>
      <c r="K200" s="120" t="s">
        <v>303</v>
      </c>
      <c r="L200" s="121">
        <v>1500</v>
      </c>
      <c r="M200" s="122" t="s">
        <v>304</v>
      </c>
      <c r="N200" s="123" t="s">
        <v>91</v>
      </c>
      <c r="O200" s="124">
        <v>1</v>
      </c>
      <c r="P200" s="124">
        <v>3</v>
      </c>
      <c r="Q200" s="90"/>
    </row>
    <row r="201" spans="1:17" s="111" customFormat="1" ht="15.75">
      <c r="A201" s="112">
        <v>44</v>
      </c>
      <c r="B201" s="113" t="s">
        <v>164</v>
      </c>
      <c r="C201" s="114">
        <v>31781</v>
      </c>
      <c r="D201" s="115" t="s">
        <v>53</v>
      </c>
      <c r="E201" s="116" t="s">
        <v>165</v>
      </c>
      <c r="F201" s="117" t="s">
        <v>166</v>
      </c>
      <c r="G201" s="118">
        <v>44</v>
      </c>
      <c r="H201" s="119"/>
      <c r="I201" s="119"/>
      <c r="J201" s="119"/>
      <c r="K201" s="120" t="s">
        <v>161</v>
      </c>
      <c r="L201" s="121">
        <v>1500</v>
      </c>
      <c r="M201" s="122" t="s">
        <v>168</v>
      </c>
      <c r="N201" s="123" t="s">
        <v>91</v>
      </c>
      <c r="O201" s="124">
        <v>1</v>
      </c>
      <c r="P201" s="124">
        <v>4</v>
      </c>
      <c r="Q201" s="90"/>
    </row>
    <row r="202" spans="1:17" s="111" customFormat="1" ht="15.75">
      <c r="A202" s="112">
        <v>78</v>
      </c>
      <c r="B202" s="113" t="s">
        <v>172</v>
      </c>
      <c r="C202" s="114">
        <v>32571</v>
      </c>
      <c r="D202" s="115" t="s">
        <v>53</v>
      </c>
      <c r="E202" s="116" t="s">
        <v>173</v>
      </c>
      <c r="F202" s="117" t="s">
        <v>166</v>
      </c>
      <c r="G202" s="118">
        <v>78</v>
      </c>
      <c r="H202" s="119"/>
      <c r="I202" s="119"/>
      <c r="J202" s="119"/>
      <c r="K202" s="120" t="s">
        <v>161</v>
      </c>
      <c r="L202" s="121">
        <v>1500</v>
      </c>
      <c r="M202" s="122" t="s">
        <v>168</v>
      </c>
      <c r="N202" s="123" t="s">
        <v>91</v>
      </c>
      <c r="O202" s="124">
        <v>1</v>
      </c>
      <c r="P202" s="124">
        <v>5</v>
      </c>
      <c r="Q202" s="90"/>
    </row>
    <row r="203" spans="1:17" s="111" customFormat="1" ht="15.75">
      <c r="A203" s="112">
        <v>393</v>
      </c>
      <c r="B203" s="113" t="s">
        <v>610</v>
      </c>
      <c r="C203" s="114">
        <v>32162</v>
      </c>
      <c r="D203" s="115" t="s">
        <v>54</v>
      </c>
      <c r="E203" s="116" t="s">
        <v>255</v>
      </c>
      <c r="F203" s="117" t="s">
        <v>611</v>
      </c>
      <c r="G203" s="118">
        <v>393</v>
      </c>
      <c r="H203" s="126"/>
      <c r="I203" s="126"/>
      <c r="J203" s="126"/>
      <c r="K203" s="120" t="s">
        <v>612</v>
      </c>
      <c r="L203" s="121">
        <v>1500</v>
      </c>
      <c r="M203" s="122" t="s">
        <v>613</v>
      </c>
      <c r="N203" s="123" t="s">
        <v>91</v>
      </c>
      <c r="O203" s="124">
        <v>1</v>
      </c>
      <c r="P203" s="124">
        <v>6</v>
      </c>
      <c r="Q203" s="90"/>
    </row>
    <row r="204" spans="1:17" s="111" customFormat="1" ht="15.75">
      <c r="A204" s="112">
        <v>167</v>
      </c>
      <c r="B204" s="113" t="s">
        <v>184</v>
      </c>
      <c r="C204" s="114">
        <v>32425</v>
      </c>
      <c r="D204" s="115" t="s">
        <v>54</v>
      </c>
      <c r="E204" s="116" t="s">
        <v>185</v>
      </c>
      <c r="F204" s="117" t="s">
        <v>186</v>
      </c>
      <c r="G204" s="118">
        <v>167</v>
      </c>
      <c r="H204" s="119"/>
      <c r="I204" s="119"/>
      <c r="J204" s="119"/>
      <c r="K204" s="120" t="s">
        <v>187</v>
      </c>
      <c r="L204" s="121">
        <v>1500</v>
      </c>
      <c r="M204" s="122">
        <v>3.4699999999999998</v>
      </c>
      <c r="N204" s="123" t="s">
        <v>91</v>
      </c>
      <c r="O204" s="124">
        <v>1</v>
      </c>
      <c r="P204" s="124">
        <v>7</v>
      </c>
      <c r="Q204" s="90"/>
    </row>
    <row r="205" spans="1:17" s="111" customFormat="1" ht="15.75">
      <c r="A205" s="112">
        <v>199</v>
      </c>
      <c r="B205" s="113" t="s">
        <v>188</v>
      </c>
      <c r="C205" s="114">
        <v>29819</v>
      </c>
      <c r="D205" s="115" t="s">
        <v>53</v>
      </c>
      <c r="E205" s="116" t="s">
        <v>189</v>
      </c>
      <c r="F205" s="121" t="s">
        <v>93</v>
      </c>
      <c r="G205" s="118">
        <v>199</v>
      </c>
      <c r="H205" s="119"/>
      <c r="I205" s="119"/>
      <c r="J205" s="119"/>
      <c r="K205" s="125" t="s">
        <v>127</v>
      </c>
      <c r="L205" s="121">
        <v>1500</v>
      </c>
      <c r="M205" s="122" t="s">
        <v>190</v>
      </c>
      <c r="N205" s="123" t="s">
        <v>91</v>
      </c>
      <c r="O205" s="124">
        <v>1</v>
      </c>
      <c r="P205" s="124">
        <v>8</v>
      </c>
      <c r="Q205" s="90"/>
    </row>
    <row r="206" spans="1:17" s="111" customFormat="1" ht="15.75">
      <c r="A206" s="112">
        <v>5</v>
      </c>
      <c r="B206" s="113" t="s">
        <v>155</v>
      </c>
      <c r="C206" s="114">
        <v>33902</v>
      </c>
      <c r="D206" s="115" t="s">
        <v>54</v>
      </c>
      <c r="E206" s="116" t="s">
        <v>156</v>
      </c>
      <c r="F206" s="117" t="s">
        <v>93</v>
      </c>
      <c r="G206" s="118">
        <v>5</v>
      </c>
      <c r="H206" s="119"/>
      <c r="I206" s="119"/>
      <c r="J206" s="119"/>
      <c r="K206" s="120" t="s">
        <v>157</v>
      </c>
      <c r="L206" s="121">
        <v>1500</v>
      </c>
      <c r="M206" s="122" t="s">
        <v>158</v>
      </c>
      <c r="N206" s="123" t="s">
        <v>91</v>
      </c>
      <c r="O206" s="124">
        <v>1</v>
      </c>
      <c r="P206" s="124">
        <v>9</v>
      </c>
      <c r="Q206" s="90"/>
    </row>
    <row r="207" spans="1:17" s="111" customFormat="1" ht="15.75">
      <c r="A207" s="112">
        <v>696</v>
      </c>
      <c r="B207" s="113" t="s">
        <v>641</v>
      </c>
      <c r="C207" s="114">
        <v>32390</v>
      </c>
      <c r="D207" s="115" t="s">
        <v>54</v>
      </c>
      <c r="E207" s="116" t="s">
        <v>642</v>
      </c>
      <c r="F207" s="117" t="s">
        <v>643</v>
      </c>
      <c r="G207" s="118">
        <v>696</v>
      </c>
      <c r="H207" s="126"/>
      <c r="I207" s="126"/>
      <c r="J207" s="126"/>
      <c r="K207" s="120" t="s">
        <v>644</v>
      </c>
      <c r="L207" s="121">
        <v>1500</v>
      </c>
      <c r="M207" s="122" t="s">
        <v>646</v>
      </c>
      <c r="N207" s="123" t="s">
        <v>91</v>
      </c>
      <c r="O207" s="124">
        <v>1</v>
      </c>
      <c r="P207" s="124">
        <v>10</v>
      </c>
      <c r="Q207" s="90"/>
    </row>
    <row r="208" spans="1:17" s="111" customFormat="1" ht="15.75">
      <c r="A208" s="112">
        <v>403</v>
      </c>
      <c r="B208" s="113" t="s">
        <v>638</v>
      </c>
      <c r="C208" s="114">
        <v>31647</v>
      </c>
      <c r="D208" s="115" t="s">
        <v>52</v>
      </c>
      <c r="E208" s="116" t="s">
        <v>146</v>
      </c>
      <c r="F208" s="117" t="s">
        <v>147</v>
      </c>
      <c r="G208" s="118">
        <v>403</v>
      </c>
      <c r="H208" s="126"/>
      <c r="I208" s="126"/>
      <c r="J208" s="126"/>
      <c r="K208" s="121" t="s">
        <v>639</v>
      </c>
      <c r="L208" s="121">
        <v>1500</v>
      </c>
      <c r="M208" s="123"/>
      <c r="N208" s="124" t="s">
        <v>91</v>
      </c>
      <c r="O208" s="124">
        <v>1</v>
      </c>
      <c r="P208" s="124">
        <v>11</v>
      </c>
      <c r="Q208" s="90"/>
    </row>
    <row r="209" spans="1:17" s="111" customFormat="1" ht="15.75">
      <c r="A209" s="112">
        <v>404</v>
      </c>
      <c r="B209" s="113" t="s">
        <v>640</v>
      </c>
      <c r="C209" s="114">
        <v>33882</v>
      </c>
      <c r="D209" s="115" t="s">
        <v>53</v>
      </c>
      <c r="E209" s="116" t="s">
        <v>146</v>
      </c>
      <c r="F209" s="117" t="s">
        <v>147</v>
      </c>
      <c r="G209" s="118">
        <v>404</v>
      </c>
      <c r="H209" s="126"/>
      <c r="I209" s="126"/>
      <c r="J209" s="126"/>
      <c r="K209" s="121" t="s">
        <v>639</v>
      </c>
      <c r="L209" s="121">
        <v>1500</v>
      </c>
      <c r="M209" s="123"/>
      <c r="N209" s="124" t="s">
        <v>91</v>
      </c>
      <c r="O209" s="124">
        <v>1</v>
      </c>
      <c r="P209" s="124">
        <v>12</v>
      </c>
      <c r="Q209" s="90"/>
    </row>
    <row r="210" spans="1:17" s="111" customFormat="1" ht="15.75">
      <c r="A210" s="102"/>
      <c r="B210" s="86"/>
      <c r="C210" s="87"/>
      <c r="D210" s="88"/>
      <c r="E210" s="89"/>
      <c r="F210" s="85"/>
      <c r="G210" s="83"/>
      <c r="H210" s="143"/>
      <c r="I210" s="143"/>
      <c r="J210" s="143"/>
      <c r="K210" s="84"/>
      <c r="L210" s="84"/>
      <c r="M210" s="92"/>
      <c r="N210" s="78"/>
      <c r="O210" s="78"/>
      <c r="P210" s="85"/>
      <c r="Q210" s="90"/>
    </row>
    <row r="211" spans="1:17" s="111" customFormat="1" ht="15.75">
      <c r="A211" s="112">
        <v>384</v>
      </c>
      <c r="B211" s="113" t="s">
        <v>585</v>
      </c>
      <c r="C211" s="114">
        <v>32686</v>
      </c>
      <c r="D211" s="115" t="s">
        <v>54</v>
      </c>
      <c r="E211" s="116" t="s">
        <v>39</v>
      </c>
      <c r="F211" s="117" t="s">
        <v>89</v>
      </c>
      <c r="G211" s="118">
        <v>384</v>
      </c>
      <c r="H211" s="126"/>
      <c r="I211" s="126"/>
      <c r="J211" s="126"/>
      <c r="K211" s="120" t="s">
        <v>325</v>
      </c>
      <c r="L211" s="121">
        <v>1500</v>
      </c>
      <c r="M211" s="122" t="s">
        <v>587</v>
      </c>
      <c r="N211" s="123"/>
      <c r="O211" s="124">
        <v>2</v>
      </c>
      <c r="P211" s="124">
        <v>1</v>
      </c>
      <c r="Q211" s="90"/>
    </row>
    <row r="212" spans="1:17" s="111" customFormat="1" ht="15.75">
      <c r="A212" s="112">
        <v>396</v>
      </c>
      <c r="B212" s="113" t="s">
        <v>619</v>
      </c>
      <c r="C212" s="114">
        <v>34257</v>
      </c>
      <c r="D212" s="115" t="s">
        <v>54</v>
      </c>
      <c r="E212" s="116" t="s">
        <v>39</v>
      </c>
      <c r="F212" s="117" t="s">
        <v>100</v>
      </c>
      <c r="G212" s="118">
        <v>396</v>
      </c>
      <c r="H212" s="126"/>
      <c r="I212" s="126"/>
      <c r="J212" s="126"/>
      <c r="K212" s="120" t="s">
        <v>335</v>
      </c>
      <c r="L212" s="121">
        <v>1500</v>
      </c>
      <c r="M212" s="122" t="s">
        <v>620</v>
      </c>
      <c r="N212" s="123"/>
      <c r="O212" s="124">
        <v>2</v>
      </c>
      <c r="P212" s="124">
        <v>2</v>
      </c>
      <c r="Q212" s="90"/>
    </row>
    <row r="213" spans="1:17" s="111" customFormat="1" ht="15.75">
      <c r="A213" s="112">
        <v>236</v>
      </c>
      <c r="B213" s="113" t="s">
        <v>283</v>
      </c>
      <c r="C213" s="114">
        <v>34924</v>
      </c>
      <c r="D213" s="115" t="s">
        <v>54</v>
      </c>
      <c r="E213" s="116" t="s">
        <v>39</v>
      </c>
      <c r="F213" s="117" t="s">
        <v>128</v>
      </c>
      <c r="G213" s="118">
        <v>236</v>
      </c>
      <c r="H213" s="119"/>
      <c r="I213" s="119"/>
      <c r="J213" s="119"/>
      <c r="K213" s="120" t="s">
        <v>284</v>
      </c>
      <c r="L213" s="121">
        <v>1500</v>
      </c>
      <c r="M213" s="122" t="s">
        <v>285</v>
      </c>
      <c r="N213" s="123"/>
      <c r="O213" s="124">
        <v>2</v>
      </c>
      <c r="P213" s="124">
        <v>3</v>
      </c>
      <c r="Q213" s="90"/>
    </row>
    <row r="214" spans="1:17" s="111" customFormat="1" ht="15.75">
      <c r="A214" s="112">
        <v>390</v>
      </c>
      <c r="B214" s="113" t="s">
        <v>604</v>
      </c>
      <c r="C214" s="114">
        <v>33914</v>
      </c>
      <c r="D214" s="115" t="s">
        <v>54</v>
      </c>
      <c r="E214" s="116" t="s">
        <v>39</v>
      </c>
      <c r="F214" s="117" t="s">
        <v>724</v>
      </c>
      <c r="G214" s="118">
        <v>390</v>
      </c>
      <c r="H214" s="126"/>
      <c r="I214" s="126"/>
      <c r="J214" s="126"/>
      <c r="K214" s="120" t="s">
        <v>101</v>
      </c>
      <c r="L214" s="121">
        <v>1500</v>
      </c>
      <c r="M214" s="122" t="s">
        <v>311</v>
      </c>
      <c r="N214" s="123"/>
      <c r="O214" s="124">
        <v>2</v>
      </c>
      <c r="P214" s="124">
        <v>4</v>
      </c>
      <c r="Q214" s="78"/>
    </row>
    <row r="215" spans="1:17" s="111" customFormat="1" ht="15.75">
      <c r="A215" s="112">
        <v>388</v>
      </c>
      <c r="B215" s="113" t="s">
        <v>595</v>
      </c>
      <c r="C215" s="114">
        <v>34137</v>
      </c>
      <c r="D215" s="115" t="s">
        <v>54</v>
      </c>
      <c r="E215" s="116" t="s">
        <v>39</v>
      </c>
      <c r="F215" s="117" t="s">
        <v>598</v>
      </c>
      <c r="G215" s="118">
        <v>388</v>
      </c>
      <c r="H215" s="126"/>
      <c r="I215" s="126"/>
      <c r="J215" s="126"/>
      <c r="K215" s="120" t="s">
        <v>599</v>
      </c>
      <c r="L215" s="121">
        <v>1500</v>
      </c>
      <c r="M215" s="122" t="s">
        <v>600</v>
      </c>
      <c r="N215" s="123"/>
      <c r="O215" s="124">
        <v>2</v>
      </c>
      <c r="P215" s="124">
        <v>5</v>
      </c>
      <c r="Q215" s="74"/>
    </row>
    <row r="216" spans="1:17" s="111" customFormat="1" ht="15.75">
      <c r="A216" s="112">
        <v>400</v>
      </c>
      <c r="B216" s="113" t="s">
        <v>632</v>
      </c>
      <c r="C216" s="114">
        <v>33718</v>
      </c>
      <c r="D216" s="115" t="s">
        <v>54</v>
      </c>
      <c r="E216" s="116" t="s">
        <v>39</v>
      </c>
      <c r="F216" s="117" t="s">
        <v>41</v>
      </c>
      <c r="G216" s="118">
        <v>400</v>
      </c>
      <c r="H216" s="126"/>
      <c r="I216" s="126"/>
      <c r="J216" s="126"/>
      <c r="K216" s="120" t="s">
        <v>227</v>
      </c>
      <c r="L216" s="121">
        <v>1500</v>
      </c>
      <c r="M216" s="122" t="s">
        <v>634</v>
      </c>
      <c r="N216" s="123"/>
      <c r="O216" s="124">
        <v>2</v>
      </c>
      <c r="P216" s="124">
        <v>6</v>
      </c>
      <c r="Q216" s="78"/>
    </row>
    <row r="217" spans="1:17" s="111" customFormat="1" ht="15.75">
      <c r="A217" s="112">
        <v>399</v>
      </c>
      <c r="B217" s="113" t="s">
        <v>628</v>
      </c>
      <c r="C217" s="114">
        <v>33529</v>
      </c>
      <c r="D217" s="115">
        <v>1</v>
      </c>
      <c r="E217" s="116" t="s">
        <v>39</v>
      </c>
      <c r="F217" s="117" t="s">
        <v>112</v>
      </c>
      <c r="G217" s="118">
        <v>399</v>
      </c>
      <c r="H217" s="126"/>
      <c r="I217" s="126"/>
      <c r="J217" s="126"/>
      <c r="K217" s="120" t="s">
        <v>629</v>
      </c>
      <c r="L217" s="121">
        <v>1500</v>
      </c>
      <c r="M217" s="122" t="s">
        <v>631</v>
      </c>
      <c r="N217" s="123"/>
      <c r="O217" s="124">
        <v>2</v>
      </c>
      <c r="P217" s="124">
        <v>7</v>
      </c>
      <c r="Q217" s="76"/>
    </row>
    <row r="218" spans="1:17" s="111" customFormat="1" ht="15.75">
      <c r="A218" s="112">
        <v>392</v>
      </c>
      <c r="B218" s="113" t="s">
        <v>606</v>
      </c>
      <c r="C218" s="114">
        <v>34515</v>
      </c>
      <c r="D218" s="115" t="s">
        <v>54</v>
      </c>
      <c r="E218" s="116" t="s">
        <v>39</v>
      </c>
      <c r="F218" s="117" t="s">
        <v>724</v>
      </c>
      <c r="G218" s="118">
        <v>392</v>
      </c>
      <c r="H218" s="126"/>
      <c r="I218" s="126"/>
      <c r="J218" s="126"/>
      <c r="K218" s="120" t="s">
        <v>607</v>
      </c>
      <c r="L218" s="121">
        <v>1500</v>
      </c>
      <c r="M218" s="122" t="s">
        <v>609</v>
      </c>
      <c r="N218" s="123"/>
      <c r="O218" s="124">
        <v>2</v>
      </c>
      <c r="P218" s="124">
        <v>8</v>
      </c>
      <c r="Q218" s="76"/>
    </row>
    <row r="219" spans="1:17" s="111" customFormat="1" ht="15.75">
      <c r="A219" s="112">
        <v>394</v>
      </c>
      <c r="B219" s="113" t="s">
        <v>614</v>
      </c>
      <c r="C219" s="114">
        <v>34031</v>
      </c>
      <c r="D219" s="115" t="s">
        <v>54</v>
      </c>
      <c r="E219" s="116" t="s">
        <v>39</v>
      </c>
      <c r="F219" s="117" t="s">
        <v>724</v>
      </c>
      <c r="G219" s="118">
        <v>394</v>
      </c>
      <c r="H219" s="126"/>
      <c r="I219" s="126"/>
      <c r="J219" s="126"/>
      <c r="K219" s="120" t="s">
        <v>101</v>
      </c>
      <c r="L219" s="121">
        <v>1500</v>
      </c>
      <c r="M219" s="122" t="s">
        <v>616</v>
      </c>
      <c r="N219" s="123"/>
      <c r="O219" s="124">
        <v>2</v>
      </c>
      <c r="P219" s="124">
        <v>9</v>
      </c>
      <c r="Q219" s="76"/>
    </row>
    <row r="220" spans="1:17" s="111" customFormat="1" ht="15.75">
      <c r="A220" s="112">
        <v>387</v>
      </c>
      <c r="B220" s="113" t="s">
        <v>591</v>
      </c>
      <c r="C220" s="114">
        <v>34427</v>
      </c>
      <c r="D220" s="115">
        <v>1</v>
      </c>
      <c r="E220" s="116" t="s">
        <v>39</v>
      </c>
      <c r="F220" s="117" t="s">
        <v>89</v>
      </c>
      <c r="G220" s="118">
        <v>387</v>
      </c>
      <c r="H220" s="126"/>
      <c r="I220" s="126"/>
      <c r="J220" s="126"/>
      <c r="K220" s="120" t="s">
        <v>592</v>
      </c>
      <c r="L220" s="121">
        <v>1500</v>
      </c>
      <c r="M220" s="122" t="s">
        <v>594</v>
      </c>
      <c r="N220" s="123"/>
      <c r="O220" s="124">
        <v>2</v>
      </c>
      <c r="P220" s="124">
        <v>10</v>
      </c>
      <c r="Q220" s="76"/>
    </row>
    <row r="221" spans="1:17" s="111" customFormat="1" ht="15.75">
      <c r="A221" s="112">
        <v>397</v>
      </c>
      <c r="B221" s="113" t="s">
        <v>621</v>
      </c>
      <c r="C221" s="114">
        <v>34150</v>
      </c>
      <c r="D221" s="115">
        <v>1</v>
      </c>
      <c r="E221" s="116" t="s">
        <v>39</v>
      </c>
      <c r="F221" s="117" t="s">
        <v>89</v>
      </c>
      <c r="G221" s="118">
        <v>397</v>
      </c>
      <c r="H221" s="126"/>
      <c r="I221" s="126"/>
      <c r="J221" s="126"/>
      <c r="K221" s="120" t="s">
        <v>325</v>
      </c>
      <c r="L221" s="121">
        <v>1500</v>
      </c>
      <c r="M221" s="122" t="s">
        <v>622</v>
      </c>
      <c r="N221" s="123"/>
      <c r="O221" s="124">
        <v>2</v>
      </c>
      <c r="P221" s="124">
        <v>11</v>
      </c>
      <c r="Q221" s="76"/>
    </row>
    <row r="222" spans="1:17" s="111" customFormat="1" ht="15.75">
      <c r="A222" s="112">
        <v>395</v>
      </c>
      <c r="B222" s="113" t="s">
        <v>617</v>
      </c>
      <c r="C222" s="114">
        <v>34851</v>
      </c>
      <c r="D222" s="115">
        <v>1</v>
      </c>
      <c r="E222" s="116" t="s">
        <v>39</v>
      </c>
      <c r="F222" s="117" t="s">
        <v>41</v>
      </c>
      <c r="G222" s="118">
        <v>395</v>
      </c>
      <c r="H222" s="126"/>
      <c r="I222" s="126"/>
      <c r="J222" s="126"/>
      <c r="K222" s="120" t="s">
        <v>547</v>
      </c>
      <c r="L222" s="121">
        <v>1500</v>
      </c>
      <c r="M222" s="122" t="s">
        <v>143</v>
      </c>
      <c r="N222" s="123"/>
      <c r="O222" s="124">
        <v>2</v>
      </c>
      <c r="P222" s="124">
        <v>12</v>
      </c>
      <c r="Q222" s="76"/>
    </row>
    <row r="223" spans="1:17" s="111" customFormat="1" ht="15.75">
      <c r="A223" s="102"/>
      <c r="B223" s="86"/>
      <c r="C223" s="87"/>
      <c r="D223" s="88"/>
      <c r="E223" s="89"/>
      <c r="F223" s="85"/>
      <c r="G223" s="83"/>
      <c r="H223" s="143"/>
      <c r="I223" s="143"/>
      <c r="J223" s="143"/>
      <c r="K223" s="90"/>
      <c r="L223" s="84"/>
      <c r="M223" s="91"/>
      <c r="N223" s="92"/>
      <c r="O223" s="78"/>
      <c r="P223" s="78"/>
      <c r="Q223" s="76"/>
    </row>
    <row r="224" spans="1:17" s="111" customFormat="1" ht="15.75">
      <c r="A224" s="112">
        <v>247</v>
      </c>
      <c r="B224" s="113" t="s">
        <v>319</v>
      </c>
      <c r="C224" s="114">
        <v>30709</v>
      </c>
      <c r="D224" s="115" t="s">
        <v>53</v>
      </c>
      <c r="E224" s="116" t="s">
        <v>39</v>
      </c>
      <c r="F224" s="117" t="s">
        <v>100</v>
      </c>
      <c r="G224" s="118">
        <v>247</v>
      </c>
      <c r="H224" s="119"/>
      <c r="I224" s="119"/>
      <c r="J224" s="119"/>
      <c r="K224" s="120" t="s">
        <v>291</v>
      </c>
      <c r="L224" s="121">
        <v>1500</v>
      </c>
      <c r="M224" s="122" t="s">
        <v>320</v>
      </c>
      <c r="N224" s="123"/>
      <c r="O224" s="124">
        <v>3</v>
      </c>
      <c r="P224" s="124">
        <v>1</v>
      </c>
      <c r="Q224" s="76"/>
    </row>
    <row r="225" spans="1:17" s="111" customFormat="1" ht="15.75">
      <c r="A225" s="112">
        <v>244</v>
      </c>
      <c r="B225" s="113" t="s">
        <v>310</v>
      </c>
      <c r="C225" s="114">
        <v>31136</v>
      </c>
      <c r="D225" s="115" t="s">
        <v>54</v>
      </c>
      <c r="E225" s="116" t="s">
        <v>39</v>
      </c>
      <c r="F225" s="117" t="s">
        <v>100</v>
      </c>
      <c r="G225" s="118">
        <v>244</v>
      </c>
      <c r="H225" s="119"/>
      <c r="I225" s="119"/>
      <c r="J225" s="119"/>
      <c r="K225" s="120" t="s">
        <v>291</v>
      </c>
      <c r="L225" s="121">
        <v>1500</v>
      </c>
      <c r="M225" s="122" t="s">
        <v>311</v>
      </c>
      <c r="N225" s="123"/>
      <c r="O225" s="124">
        <v>3</v>
      </c>
      <c r="P225" s="124">
        <v>2</v>
      </c>
      <c r="Q225" s="76"/>
    </row>
    <row r="226" spans="1:17" s="111" customFormat="1" ht="15.75">
      <c r="A226" s="112">
        <v>249</v>
      </c>
      <c r="B226" s="113" t="s">
        <v>327</v>
      </c>
      <c r="C226" s="114">
        <v>30141</v>
      </c>
      <c r="D226" s="115" t="s">
        <v>53</v>
      </c>
      <c r="E226" s="116" t="s">
        <v>39</v>
      </c>
      <c r="F226" s="117" t="s">
        <v>124</v>
      </c>
      <c r="G226" s="118">
        <v>249</v>
      </c>
      <c r="H226" s="119"/>
      <c r="I226" s="119"/>
      <c r="J226" s="119"/>
      <c r="K226" s="120" t="s">
        <v>328</v>
      </c>
      <c r="L226" s="121">
        <v>1500</v>
      </c>
      <c r="M226" s="122" t="s">
        <v>329</v>
      </c>
      <c r="N226" s="123"/>
      <c r="O226" s="124">
        <v>3</v>
      </c>
      <c r="P226" s="124">
        <v>4</v>
      </c>
      <c r="Q226" s="78"/>
    </row>
    <row r="227" spans="1:17" s="111" customFormat="1" ht="15.75">
      <c r="A227" s="112">
        <v>382</v>
      </c>
      <c r="B227" s="113" t="s">
        <v>578</v>
      </c>
      <c r="C227" s="114">
        <v>32530</v>
      </c>
      <c r="D227" s="115" t="s">
        <v>54</v>
      </c>
      <c r="E227" s="116" t="s">
        <v>39</v>
      </c>
      <c r="F227" s="117" t="s">
        <v>100</v>
      </c>
      <c r="G227" s="118">
        <v>382</v>
      </c>
      <c r="H227" s="126"/>
      <c r="I227" s="126"/>
      <c r="J227" s="126"/>
      <c r="K227" s="120" t="s">
        <v>291</v>
      </c>
      <c r="L227" s="121">
        <v>1500</v>
      </c>
      <c r="M227" s="122" t="s">
        <v>580</v>
      </c>
      <c r="N227" s="123"/>
      <c r="O227" s="124">
        <v>3</v>
      </c>
      <c r="P227" s="124">
        <v>5</v>
      </c>
      <c r="Q227" s="78"/>
    </row>
    <row r="228" spans="1:17" s="111" customFormat="1" ht="15.75">
      <c r="A228" s="112">
        <v>380</v>
      </c>
      <c r="B228" s="113" t="s">
        <v>572</v>
      </c>
      <c r="C228" s="114">
        <v>32403</v>
      </c>
      <c r="D228" s="115" t="s">
        <v>53</v>
      </c>
      <c r="E228" s="116" t="s">
        <v>39</v>
      </c>
      <c r="F228" s="146" t="s">
        <v>100</v>
      </c>
      <c r="G228" s="118">
        <v>380</v>
      </c>
      <c r="H228" s="126"/>
      <c r="I228" s="126"/>
      <c r="J228" s="126"/>
      <c r="K228" s="124" t="s">
        <v>335</v>
      </c>
      <c r="L228" s="121">
        <v>1500</v>
      </c>
      <c r="M228" s="124" t="s">
        <v>573</v>
      </c>
      <c r="N228" s="123"/>
      <c r="O228" s="124">
        <v>3</v>
      </c>
      <c r="P228" s="124">
        <v>6</v>
      </c>
      <c r="Q228" s="74"/>
    </row>
    <row r="229" spans="1:17" s="111" customFormat="1" ht="15.75">
      <c r="A229" s="112">
        <v>381</v>
      </c>
      <c r="B229" s="113" t="s">
        <v>574</v>
      </c>
      <c r="C229" s="114">
        <v>31286</v>
      </c>
      <c r="D229" s="115" t="s">
        <v>53</v>
      </c>
      <c r="E229" s="116" t="s">
        <v>39</v>
      </c>
      <c r="F229" s="117" t="s">
        <v>83</v>
      </c>
      <c r="G229" s="118">
        <v>381</v>
      </c>
      <c r="H229" s="126"/>
      <c r="I229" s="126"/>
      <c r="J229" s="126"/>
      <c r="K229" s="120" t="s">
        <v>575</v>
      </c>
      <c r="L229" s="121">
        <v>1500</v>
      </c>
      <c r="M229" s="122" t="s">
        <v>577</v>
      </c>
      <c r="N229" s="123"/>
      <c r="O229" s="124">
        <v>3</v>
      </c>
      <c r="P229" s="124">
        <v>7</v>
      </c>
      <c r="Q229" s="74"/>
    </row>
    <row r="230" spans="1:17" s="111" customFormat="1" ht="15.75">
      <c r="A230" s="112">
        <v>398</v>
      </c>
      <c r="B230" s="113" t="s">
        <v>623</v>
      </c>
      <c r="C230" s="114">
        <v>31031</v>
      </c>
      <c r="D230" s="115" t="s">
        <v>52</v>
      </c>
      <c r="E230" s="116" t="s">
        <v>39</v>
      </c>
      <c r="F230" s="117" t="s">
        <v>93</v>
      </c>
      <c r="G230" s="118">
        <v>398</v>
      </c>
      <c r="H230" s="126"/>
      <c r="I230" s="126"/>
      <c r="J230" s="126"/>
      <c r="K230" s="120" t="s">
        <v>625</v>
      </c>
      <c r="L230" s="121">
        <v>1500</v>
      </c>
      <c r="M230" s="122" t="s">
        <v>627</v>
      </c>
      <c r="N230" s="123"/>
      <c r="O230" s="124">
        <v>3</v>
      </c>
      <c r="P230" s="124">
        <v>8</v>
      </c>
      <c r="Q230" s="78"/>
    </row>
    <row r="231" spans="1:17" s="111" customFormat="1" ht="15.75">
      <c r="A231" s="112">
        <v>250</v>
      </c>
      <c r="B231" s="113" t="s">
        <v>331</v>
      </c>
      <c r="C231" s="114">
        <v>32650</v>
      </c>
      <c r="D231" s="115" t="s">
        <v>53</v>
      </c>
      <c r="E231" s="116" t="s">
        <v>39</v>
      </c>
      <c r="F231" s="117" t="s">
        <v>93</v>
      </c>
      <c r="G231" s="118">
        <v>250</v>
      </c>
      <c r="H231" s="119"/>
      <c r="I231" s="119"/>
      <c r="J231" s="119"/>
      <c r="K231" s="120" t="s">
        <v>332</v>
      </c>
      <c r="L231" s="121">
        <v>1500</v>
      </c>
      <c r="M231" s="122" t="s">
        <v>334</v>
      </c>
      <c r="N231" s="123"/>
      <c r="O231" s="124">
        <v>3</v>
      </c>
      <c r="P231" s="124">
        <v>9</v>
      </c>
      <c r="Q231" s="76"/>
    </row>
    <row r="232" spans="1:17" s="111" customFormat="1" ht="15.75">
      <c r="A232" s="112">
        <v>383</v>
      </c>
      <c r="B232" s="113" t="s">
        <v>581</v>
      </c>
      <c r="C232" s="114">
        <v>33324</v>
      </c>
      <c r="D232" s="115" t="s">
        <v>54</v>
      </c>
      <c r="E232" s="116" t="s">
        <v>39</v>
      </c>
      <c r="F232" s="117" t="s">
        <v>93</v>
      </c>
      <c r="G232" s="118">
        <v>383</v>
      </c>
      <c r="H232" s="126"/>
      <c r="I232" s="126"/>
      <c r="J232" s="126"/>
      <c r="K232" s="120" t="s">
        <v>582</v>
      </c>
      <c r="L232" s="121">
        <v>1500</v>
      </c>
      <c r="M232" s="122" t="s">
        <v>584</v>
      </c>
      <c r="N232" s="123"/>
      <c r="O232" s="124">
        <v>3</v>
      </c>
      <c r="P232" s="124">
        <v>10</v>
      </c>
      <c r="Q232" s="78"/>
    </row>
    <row r="233" spans="1:17" s="111" customFormat="1" ht="15.75">
      <c r="A233" s="158">
        <v>239</v>
      </c>
      <c r="B233" s="129" t="s">
        <v>293</v>
      </c>
      <c r="C233" s="130">
        <v>32241</v>
      </c>
      <c r="D233" s="131" t="s">
        <v>53</v>
      </c>
      <c r="E233" s="132" t="s">
        <v>39</v>
      </c>
      <c r="F233" s="128" t="s">
        <v>140</v>
      </c>
      <c r="G233" s="159">
        <v>239</v>
      </c>
      <c r="H233" s="119"/>
      <c r="I233" s="119"/>
      <c r="J233" s="119"/>
      <c r="K233" s="133" t="s">
        <v>294</v>
      </c>
      <c r="L233" s="134">
        <v>1500</v>
      </c>
      <c r="M233" s="135" t="s">
        <v>296</v>
      </c>
      <c r="N233" s="161"/>
      <c r="O233" s="162"/>
      <c r="P233" s="162"/>
      <c r="Q233" s="78"/>
    </row>
    <row r="234" spans="1:17" s="111" customFormat="1" ht="15.75">
      <c r="A234" s="112">
        <v>386</v>
      </c>
      <c r="B234" s="113" t="s">
        <v>471</v>
      </c>
      <c r="C234" s="114">
        <v>31104</v>
      </c>
      <c r="D234" s="115" t="s">
        <v>53</v>
      </c>
      <c r="E234" s="116" t="s">
        <v>280</v>
      </c>
      <c r="F234" s="117" t="s">
        <v>85</v>
      </c>
      <c r="G234" s="118">
        <v>386</v>
      </c>
      <c r="H234" s="126"/>
      <c r="I234" s="126"/>
      <c r="J234" s="126"/>
      <c r="K234" s="120" t="s">
        <v>588</v>
      </c>
      <c r="L234" s="121">
        <v>1500</v>
      </c>
      <c r="M234" s="122" t="s">
        <v>590</v>
      </c>
      <c r="N234" s="123"/>
      <c r="O234" s="124">
        <v>3</v>
      </c>
      <c r="P234" s="124">
        <v>12</v>
      </c>
      <c r="Q234" s="78"/>
    </row>
    <row r="235" spans="1:17" s="111" customFormat="1" ht="15.75">
      <c r="A235" s="112">
        <v>391</v>
      </c>
      <c r="B235" s="113" t="s">
        <v>605</v>
      </c>
      <c r="C235" s="114">
        <v>26033</v>
      </c>
      <c r="D235" s="115" t="s">
        <v>54</v>
      </c>
      <c r="E235" s="116" t="s">
        <v>39</v>
      </c>
      <c r="F235" s="117" t="s">
        <v>87</v>
      </c>
      <c r="G235" s="118">
        <v>391</v>
      </c>
      <c r="H235" s="126"/>
      <c r="I235" s="126"/>
      <c r="J235" s="126"/>
      <c r="K235" s="120" t="s">
        <v>88</v>
      </c>
      <c r="L235" s="121">
        <v>1500</v>
      </c>
      <c r="M235" s="122">
        <v>4.0999999999999996</v>
      </c>
      <c r="N235" s="123"/>
      <c r="O235" s="124">
        <v>2</v>
      </c>
      <c r="P235" s="124">
        <v>13</v>
      </c>
      <c r="Q235" s="78"/>
    </row>
    <row r="236" spans="1:17" s="111" customFormat="1" ht="15.75">
      <c r="A236" s="112">
        <v>237</v>
      </c>
      <c r="B236" s="113" t="s">
        <v>286</v>
      </c>
      <c r="C236" s="114">
        <v>32517</v>
      </c>
      <c r="D236" s="115" t="s">
        <v>53</v>
      </c>
      <c r="E236" s="116" t="s">
        <v>115</v>
      </c>
      <c r="F236" s="117" t="s">
        <v>287</v>
      </c>
      <c r="G236" s="118">
        <v>237</v>
      </c>
      <c r="H236" s="119"/>
      <c r="I236" s="119"/>
      <c r="J236" s="119"/>
      <c r="K236" s="120" t="s">
        <v>288</v>
      </c>
      <c r="L236" s="121">
        <v>1500</v>
      </c>
      <c r="M236" s="122" t="s">
        <v>289</v>
      </c>
      <c r="N236" s="123" t="s">
        <v>91</v>
      </c>
      <c r="O236" s="124">
        <v>1</v>
      </c>
      <c r="P236" s="124">
        <v>13</v>
      </c>
      <c r="Q236" s="74"/>
    </row>
    <row r="237" spans="1:17" s="111" customFormat="1" ht="15.75">
      <c r="A237" s="112">
        <v>246</v>
      </c>
      <c r="B237" s="113" t="s">
        <v>316</v>
      </c>
      <c r="C237" s="114">
        <v>32606</v>
      </c>
      <c r="D237" s="115" t="s">
        <v>53</v>
      </c>
      <c r="E237" s="116" t="s">
        <v>39</v>
      </c>
      <c r="F237" s="117" t="s">
        <v>317</v>
      </c>
      <c r="G237" s="118">
        <v>246</v>
      </c>
      <c r="H237" s="119"/>
      <c r="I237" s="119"/>
      <c r="J237" s="119"/>
      <c r="K237" s="120" t="s">
        <v>318</v>
      </c>
      <c r="L237" s="121">
        <v>1500</v>
      </c>
      <c r="M237" s="122"/>
      <c r="N237" s="123"/>
      <c r="O237" s="124"/>
      <c r="P237" s="124"/>
      <c r="Q237" s="127"/>
    </row>
    <row r="238" spans="1:17" s="111" customFormat="1" ht="15.75">
      <c r="A238" s="102"/>
      <c r="B238" s="86"/>
      <c r="C238" s="87"/>
      <c r="D238" s="88"/>
      <c r="E238" s="89"/>
      <c r="F238" s="85"/>
      <c r="G238" s="83"/>
      <c r="K238" s="90"/>
      <c r="L238" s="84"/>
      <c r="M238" s="91"/>
      <c r="N238" s="92"/>
      <c r="O238" s="78"/>
      <c r="P238" s="78"/>
      <c r="Q238" s="127"/>
    </row>
    <row r="239" spans="1:17" s="111" customFormat="1" ht="15.75">
      <c r="A239" s="112">
        <v>247</v>
      </c>
      <c r="B239" s="113" t="s">
        <v>319</v>
      </c>
      <c r="C239" s="114">
        <v>30709</v>
      </c>
      <c r="D239" s="115" t="s">
        <v>53</v>
      </c>
      <c r="E239" s="116" t="s">
        <v>39</v>
      </c>
      <c r="F239" s="117" t="s">
        <v>100</v>
      </c>
      <c r="G239" s="118">
        <v>247</v>
      </c>
      <c r="H239" s="119"/>
      <c r="I239" s="119"/>
      <c r="J239" s="119"/>
      <c r="K239" s="120" t="s">
        <v>291</v>
      </c>
      <c r="L239" s="121">
        <v>3000</v>
      </c>
      <c r="M239" s="122" t="s">
        <v>321</v>
      </c>
      <c r="N239" s="123"/>
      <c r="O239" s="124">
        <v>1</v>
      </c>
      <c r="P239" s="124"/>
      <c r="Q239" s="78"/>
    </row>
    <row r="240" spans="1:17" s="111" customFormat="1" ht="15.75">
      <c r="A240" s="112">
        <v>238</v>
      </c>
      <c r="B240" s="113" t="s">
        <v>290</v>
      </c>
      <c r="C240" s="114">
        <v>32603</v>
      </c>
      <c r="D240" s="115" t="s">
        <v>54</v>
      </c>
      <c r="E240" s="116" t="s">
        <v>39</v>
      </c>
      <c r="F240" s="117" t="s">
        <v>100</v>
      </c>
      <c r="G240" s="118">
        <v>238</v>
      </c>
      <c r="H240" s="119"/>
      <c r="I240" s="119"/>
      <c r="J240" s="119"/>
      <c r="K240" s="120" t="s">
        <v>291</v>
      </c>
      <c r="L240" s="121">
        <v>3000</v>
      </c>
      <c r="M240" s="122" t="s">
        <v>292</v>
      </c>
      <c r="N240" s="123"/>
      <c r="O240" s="124">
        <v>2</v>
      </c>
      <c r="P240" s="124"/>
      <c r="Q240" s="78"/>
    </row>
    <row r="241" spans="1:17" s="111" customFormat="1" ht="15.75">
      <c r="A241" s="112">
        <v>242</v>
      </c>
      <c r="B241" s="113" t="s">
        <v>305</v>
      </c>
      <c r="C241" s="114">
        <v>32122</v>
      </c>
      <c r="D241" s="115" t="s">
        <v>54</v>
      </c>
      <c r="E241" s="116" t="s">
        <v>39</v>
      </c>
      <c r="F241" s="117" t="s">
        <v>89</v>
      </c>
      <c r="G241" s="118">
        <v>242</v>
      </c>
      <c r="H241" s="119"/>
      <c r="I241" s="119"/>
      <c r="J241" s="119"/>
      <c r="K241" s="120" t="s">
        <v>306</v>
      </c>
      <c r="L241" s="121">
        <v>3000</v>
      </c>
      <c r="M241" s="122" t="s">
        <v>307</v>
      </c>
      <c r="N241" s="123"/>
      <c r="O241" s="124">
        <v>3</v>
      </c>
      <c r="P241" s="124"/>
      <c r="Q241" s="78"/>
    </row>
    <row r="242" spans="1:17" s="111" customFormat="1" ht="15.75">
      <c r="A242" s="112">
        <v>248</v>
      </c>
      <c r="B242" s="113" t="s">
        <v>322</v>
      </c>
      <c r="C242" s="114" t="s">
        <v>323</v>
      </c>
      <c r="D242" s="115" t="s">
        <v>54</v>
      </c>
      <c r="E242" s="116" t="s">
        <v>39</v>
      </c>
      <c r="F242" s="117" t="s">
        <v>324</v>
      </c>
      <c r="G242" s="118">
        <v>248</v>
      </c>
      <c r="H242" s="119"/>
      <c r="I242" s="119"/>
      <c r="J242" s="119"/>
      <c r="K242" s="120" t="s">
        <v>325</v>
      </c>
      <c r="L242" s="121">
        <v>3000</v>
      </c>
      <c r="M242" s="122" t="s">
        <v>326</v>
      </c>
      <c r="N242" s="123"/>
      <c r="O242" s="124">
        <v>4</v>
      </c>
      <c r="P242" s="124"/>
      <c r="Q242" s="78"/>
    </row>
    <row r="243" spans="1:17" s="111" customFormat="1" ht="15.75">
      <c r="A243" s="112">
        <v>244</v>
      </c>
      <c r="B243" s="113" t="s">
        <v>310</v>
      </c>
      <c r="C243" s="114">
        <v>31136</v>
      </c>
      <c r="D243" s="115" t="s">
        <v>54</v>
      </c>
      <c r="E243" s="116" t="s">
        <v>39</v>
      </c>
      <c r="F243" s="117" t="s">
        <v>100</v>
      </c>
      <c r="G243" s="118">
        <v>244</v>
      </c>
      <c r="H243" s="119"/>
      <c r="I243" s="119"/>
      <c r="J243" s="119"/>
      <c r="K243" s="120" t="s">
        <v>291</v>
      </c>
      <c r="L243" s="121">
        <v>3000</v>
      </c>
      <c r="M243" s="122" t="s">
        <v>312</v>
      </c>
      <c r="N243" s="123"/>
      <c r="O243" s="124">
        <v>6</v>
      </c>
      <c r="P243" s="124"/>
      <c r="Q243" s="78"/>
    </row>
    <row r="244" spans="1:17" s="111" customFormat="1" ht="15.75">
      <c r="A244" s="112">
        <v>243</v>
      </c>
      <c r="B244" s="113" t="s">
        <v>308</v>
      </c>
      <c r="C244" s="114">
        <v>31601</v>
      </c>
      <c r="D244" s="115">
        <v>1</v>
      </c>
      <c r="E244" s="116" t="s">
        <v>39</v>
      </c>
      <c r="F244" s="117" t="s">
        <v>89</v>
      </c>
      <c r="G244" s="118">
        <v>243</v>
      </c>
      <c r="H244" s="119"/>
      <c r="I244" s="119"/>
      <c r="J244" s="119"/>
      <c r="K244" s="120" t="s">
        <v>306</v>
      </c>
      <c r="L244" s="121">
        <v>3000</v>
      </c>
      <c r="M244" s="122" t="s">
        <v>309</v>
      </c>
      <c r="N244" s="123"/>
      <c r="O244" s="124">
        <v>7</v>
      </c>
      <c r="P244" s="124"/>
      <c r="Q244" s="78"/>
    </row>
    <row r="245" spans="1:17" s="111" customFormat="1" ht="15.75">
      <c r="A245" s="112">
        <v>249</v>
      </c>
      <c r="B245" s="113" t="s">
        <v>327</v>
      </c>
      <c r="C245" s="114">
        <v>30141</v>
      </c>
      <c r="D245" s="115" t="s">
        <v>53</v>
      </c>
      <c r="E245" s="116" t="s">
        <v>39</v>
      </c>
      <c r="F245" s="117" t="s">
        <v>124</v>
      </c>
      <c r="G245" s="118">
        <v>249</v>
      </c>
      <c r="H245" s="119"/>
      <c r="I245" s="119"/>
      <c r="J245" s="119"/>
      <c r="K245" s="120" t="s">
        <v>328</v>
      </c>
      <c r="L245" s="121">
        <v>3000</v>
      </c>
      <c r="M245" s="122" t="s">
        <v>330</v>
      </c>
      <c r="N245" s="123"/>
      <c r="O245" s="124">
        <v>8</v>
      </c>
      <c r="P245" s="124"/>
      <c r="Q245" s="90"/>
    </row>
    <row r="246" spans="1:17" s="111" customFormat="1" ht="15.75">
      <c r="A246" s="112">
        <v>251</v>
      </c>
      <c r="B246" s="113" t="s">
        <v>336</v>
      </c>
      <c r="C246" s="114">
        <v>33761</v>
      </c>
      <c r="D246" s="115" t="s">
        <v>54</v>
      </c>
      <c r="E246" s="116" t="s">
        <v>39</v>
      </c>
      <c r="F246" s="117" t="s">
        <v>89</v>
      </c>
      <c r="G246" s="118">
        <v>251</v>
      </c>
      <c r="H246" s="119"/>
      <c r="I246" s="119"/>
      <c r="J246" s="119"/>
      <c r="K246" s="120" t="s">
        <v>325</v>
      </c>
      <c r="L246" s="121">
        <v>3000</v>
      </c>
      <c r="M246" s="122" t="s">
        <v>326</v>
      </c>
      <c r="N246" s="123"/>
      <c r="O246" s="124">
        <v>9</v>
      </c>
      <c r="P246" s="124"/>
      <c r="Q246" s="90"/>
    </row>
    <row r="247" spans="1:17" s="111" customFormat="1" ht="15.75">
      <c r="A247" s="112">
        <v>245</v>
      </c>
      <c r="B247" s="113" t="s">
        <v>313</v>
      </c>
      <c r="C247" s="114">
        <v>29640</v>
      </c>
      <c r="D247" s="115" t="s">
        <v>52</v>
      </c>
      <c r="E247" s="116" t="s">
        <v>39</v>
      </c>
      <c r="F247" s="117" t="s">
        <v>140</v>
      </c>
      <c r="G247" s="118">
        <v>245</v>
      </c>
      <c r="H247" s="119"/>
      <c r="I247" s="119"/>
      <c r="J247" s="119"/>
      <c r="K247" s="120" t="s">
        <v>314</v>
      </c>
      <c r="L247" s="121">
        <v>3000</v>
      </c>
      <c r="M247" s="122" t="s">
        <v>315</v>
      </c>
      <c r="N247" s="123"/>
      <c r="O247" s="124">
        <v>10</v>
      </c>
      <c r="P247" s="124"/>
      <c r="Q247" s="78"/>
    </row>
    <row r="248" spans="1:17" s="111" customFormat="1" ht="15.75">
      <c r="A248" s="112">
        <v>240</v>
      </c>
      <c r="B248" s="113" t="s">
        <v>297</v>
      </c>
      <c r="C248" s="114">
        <v>33229</v>
      </c>
      <c r="D248" s="115" t="s">
        <v>53</v>
      </c>
      <c r="E248" s="116" t="s">
        <v>39</v>
      </c>
      <c r="F248" s="117" t="s">
        <v>129</v>
      </c>
      <c r="G248" s="118">
        <v>240</v>
      </c>
      <c r="H248" s="119"/>
      <c r="I248" s="119"/>
      <c r="J248" s="119"/>
      <c r="K248" s="120" t="s">
        <v>298</v>
      </c>
      <c r="L248" s="121">
        <v>3000</v>
      </c>
      <c r="M248" s="122" t="s">
        <v>299</v>
      </c>
      <c r="N248" s="123"/>
      <c r="O248" s="124">
        <v>11</v>
      </c>
      <c r="P248" s="124"/>
      <c r="Q248" s="78"/>
    </row>
    <row r="249" spans="1:17" s="111" customFormat="1" ht="15.75">
      <c r="A249" s="112">
        <v>241</v>
      </c>
      <c r="B249" s="113" t="s">
        <v>300</v>
      </c>
      <c r="C249" s="114">
        <v>30368</v>
      </c>
      <c r="D249" s="115" t="s">
        <v>53</v>
      </c>
      <c r="E249" s="116" t="s">
        <v>301</v>
      </c>
      <c r="F249" s="117" t="s">
        <v>302</v>
      </c>
      <c r="G249" s="118">
        <v>241</v>
      </c>
      <c r="H249" s="119"/>
      <c r="I249" s="119"/>
      <c r="J249" s="119"/>
      <c r="K249" s="120" t="s">
        <v>303</v>
      </c>
      <c r="L249" s="121">
        <v>3000</v>
      </c>
      <c r="M249" s="122" t="s">
        <v>304</v>
      </c>
      <c r="N249" s="123" t="s">
        <v>91</v>
      </c>
      <c r="O249" s="124">
        <v>12</v>
      </c>
      <c r="P249" s="124"/>
      <c r="Q249" s="78"/>
    </row>
    <row r="250" spans="1:17" s="111" customFormat="1" ht="15.75">
      <c r="A250" s="112">
        <v>275</v>
      </c>
      <c r="B250" s="113" t="s">
        <v>381</v>
      </c>
      <c r="C250" s="114">
        <v>31869</v>
      </c>
      <c r="D250" s="115" t="s">
        <v>53</v>
      </c>
      <c r="E250" s="116" t="s">
        <v>382</v>
      </c>
      <c r="F250" s="117" t="s">
        <v>383</v>
      </c>
      <c r="G250" s="118">
        <v>275</v>
      </c>
      <c r="H250" s="119"/>
      <c r="I250" s="119"/>
      <c r="J250" s="119"/>
      <c r="K250" s="120" t="s">
        <v>384</v>
      </c>
      <c r="L250" s="121">
        <v>3000</v>
      </c>
      <c r="M250" s="122" t="s">
        <v>385</v>
      </c>
      <c r="N250" s="123" t="s">
        <v>91</v>
      </c>
      <c r="O250" s="124">
        <v>13</v>
      </c>
      <c r="P250" s="124"/>
      <c r="Q250" s="78"/>
    </row>
    <row r="251" spans="1:17" s="111" customFormat="1" ht="15.75">
      <c r="A251" s="112">
        <v>250</v>
      </c>
      <c r="B251" s="113" t="s">
        <v>331</v>
      </c>
      <c r="C251" s="114">
        <v>32650</v>
      </c>
      <c r="D251" s="115" t="s">
        <v>54</v>
      </c>
      <c r="E251" s="116" t="s">
        <v>39</v>
      </c>
      <c r="F251" s="117" t="s">
        <v>317</v>
      </c>
      <c r="G251" s="118">
        <v>250</v>
      </c>
      <c r="H251" s="119"/>
      <c r="I251" s="119"/>
      <c r="J251" s="119"/>
      <c r="K251" s="120" t="s">
        <v>335</v>
      </c>
      <c r="L251" s="121">
        <v>3000</v>
      </c>
      <c r="M251" s="122"/>
      <c r="N251" s="123"/>
      <c r="O251" s="124">
        <v>14</v>
      </c>
      <c r="P251" s="124"/>
      <c r="Q251" s="78"/>
    </row>
    <row r="252" spans="1:17" s="111" customFormat="1" ht="15.75">
      <c r="A252" s="112">
        <v>167</v>
      </c>
      <c r="B252" s="113" t="s">
        <v>184</v>
      </c>
      <c r="C252" s="114">
        <v>32425</v>
      </c>
      <c r="D252" s="115" t="s">
        <v>54</v>
      </c>
      <c r="E252" s="116" t="s">
        <v>185</v>
      </c>
      <c r="F252" s="117" t="s">
        <v>186</v>
      </c>
      <c r="G252" s="118">
        <v>167</v>
      </c>
      <c r="H252" s="119"/>
      <c r="I252" s="119"/>
      <c r="J252" s="119"/>
      <c r="K252" s="120" t="s">
        <v>187</v>
      </c>
      <c r="L252" s="121">
        <v>3000</v>
      </c>
      <c r="M252" s="122">
        <v>8.2100000000000009</v>
      </c>
      <c r="N252" s="123" t="s">
        <v>91</v>
      </c>
      <c r="O252" s="124">
        <v>15</v>
      </c>
      <c r="P252" s="124"/>
      <c r="Q252" s="78"/>
    </row>
    <row r="253" spans="1:17" s="111" customFormat="1" ht="15.75">
      <c r="A253" s="158">
        <v>239</v>
      </c>
      <c r="B253" s="129" t="s">
        <v>293</v>
      </c>
      <c r="C253" s="130">
        <v>32241</v>
      </c>
      <c r="D253" s="131" t="s">
        <v>53</v>
      </c>
      <c r="E253" s="132" t="s">
        <v>39</v>
      </c>
      <c r="F253" s="128" t="s">
        <v>140</v>
      </c>
      <c r="G253" s="159">
        <v>239</v>
      </c>
      <c r="H253" s="119"/>
      <c r="I253" s="119"/>
      <c r="J253" s="119"/>
      <c r="K253" s="133" t="s">
        <v>294</v>
      </c>
      <c r="L253" s="134">
        <v>3000</v>
      </c>
      <c r="M253" s="135" t="s">
        <v>296</v>
      </c>
      <c r="N253" s="161"/>
      <c r="O253" s="162"/>
      <c r="P253" s="162"/>
      <c r="Q253" s="78"/>
    </row>
    <row r="254" spans="1:17" s="111" customFormat="1" ht="15.75">
      <c r="A254" s="112">
        <v>246</v>
      </c>
      <c r="B254" s="113" t="s">
        <v>316</v>
      </c>
      <c r="C254" s="114">
        <v>32606</v>
      </c>
      <c r="D254" s="115" t="s">
        <v>53</v>
      </c>
      <c r="E254" s="116" t="s">
        <v>39</v>
      </c>
      <c r="F254" s="117" t="s">
        <v>317</v>
      </c>
      <c r="G254" s="118">
        <v>246</v>
      </c>
      <c r="H254" s="119"/>
      <c r="I254" s="119"/>
      <c r="J254" s="119"/>
      <c r="K254" s="120" t="s">
        <v>318</v>
      </c>
      <c r="L254" s="121">
        <v>3000</v>
      </c>
      <c r="M254" s="122"/>
      <c r="N254" s="123"/>
      <c r="O254" s="124"/>
      <c r="P254" s="124"/>
      <c r="Q254" s="78"/>
    </row>
    <row r="255" spans="1:17" s="111" customFormat="1" ht="15.75">
      <c r="A255" s="102"/>
      <c r="B255" s="86"/>
      <c r="C255" s="87"/>
      <c r="D255" s="88"/>
      <c r="E255" s="89"/>
      <c r="F255" s="85"/>
      <c r="G255" s="83"/>
      <c r="K255" s="90"/>
      <c r="L255" s="84"/>
      <c r="M255" s="91"/>
      <c r="N255" s="92"/>
      <c r="O255" s="78"/>
      <c r="P255" s="78"/>
      <c r="Q255" s="78"/>
    </row>
    <row r="256" spans="1:17" s="111" customFormat="1" ht="15.75">
      <c r="A256" s="112">
        <v>201</v>
      </c>
      <c r="B256" s="113" t="s">
        <v>747</v>
      </c>
      <c r="C256" s="114">
        <v>34240</v>
      </c>
      <c r="D256" s="115" t="s">
        <v>54</v>
      </c>
      <c r="E256" s="116" t="s">
        <v>39</v>
      </c>
      <c r="F256" s="117" t="s">
        <v>724</v>
      </c>
      <c r="G256" s="118">
        <v>201</v>
      </c>
      <c r="H256" s="119"/>
      <c r="I256" s="119"/>
      <c r="J256" s="119"/>
      <c r="K256" s="120" t="s">
        <v>195</v>
      </c>
      <c r="L256" s="121" t="s">
        <v>196</v>
      </c>
      <c r="M256" s="122"/>
      <c r="N256" s="123"/>
      <c r="O256" s="124">
        <v>1</v>
      </c>
      <c r="P256" s="124">
        <v>2</v>
      </c>
      <c r="Q256" s="78"/>
    </row>
    <row r="257" spans="1:17" s="111" customFormat="1" ht="15.75">
      <c r="A257" s="112">
        <v>208</v>
      </c>
      <c r="B257" s="113" t="s">
        <v>217</v>
      </c>
      <c r="C257" s="114">
        <v>33267</v>
      </c>
      <c r="D257" s="115" t="s">
        <v>53</v>
      </c>
      <c r="E257" s="116" t="s">
        <v>39</v>
      </c>
      <c r="F257" s="117" t="s">
        <v>124</v>
      </c>
      <c r="G257" s="118">
        <v>208</v>
      </c>
      <c r="H257" s="119"/>
      <c r="I257" s="119"/>
      <c r="J257" s="119"/>
      <c r="K257" s="120" t="s">
        <v>218</v>
      </c>
      <c r="L257" s="121" t="s">
        <v>196</v>
      </c>
      <c r="M257" s="122">
        <v>13.98</v>
      </c>
      <c r="N257" s="123"/>
      <c r="O257" s="124">
        <v>1</v>
      </c>
      <c r="P257" s="124">
        <v>3</v>
      </c>
      <c r="Q257" s="78"/>
    </row>
    <row r="258" spans="1:17" s="111" customFormat="1" ht="15.75">
      <c r="A258" s="112">
        <v>202</v>
      </c>
      <c r="B258" s="113" t="s">
        <v>197</v>
      </c>
      <c r="C258" s="114">
        <v>34809</v>
      </c>
      <c r="D258" s="115" t="s">
        <v>54</v>
      </c>
      <c r="E258" s="116" t="s">
        <v>39</v>
      </c>
      <c r="F258" s="117" t="s">
        <v>198</v>
      </c>
      <c r="G258" s="118">
        <v>202</v>
      </c>
      <c r="H258" s="119"/>
      <c r="I258" s="119"/>
      <c r="J258" s="119"/>
      <c r="K258" s="120" t="s">
        <v>199</v>
      </c>
      <c r="L258" s="121" t="s">
        <v>196</v>
      </c>
      <c r="M258" s="122" t="s">
        <v>202</v>
      </c>
      <c r="N258" s="123"/>
      <c r="O258" s="124">
        <v>1</v>
      </c>
      <c r="P258" s="124">
        <v>4</v>
      </c>
      <c r="Q258" s="78"/>
    </row>
    <row r="259" spans="1:17" s="111" customFormat="1" ht="15.75">
      <c r="A259" s="112">
        <v>206</v>
      </c>
      <c r="B259" s="113" t="s">
        <v>210</v>
      </c>
      <c r="C259" s="114">
        <v>34841</v>
      </c>
      <c r="D259" s="115" t="s">
        <v>54</v>
      </c>
      <c r="E259" s="116" t="s">
        <v>39</v>
      </c>
      <c r="F259" s="117" t="s">
        <v>128</v>
      </c>
      <c r="G259" s="118">
        <v>206</v>
      </c>
      <c r="H259" s="119"/>
      <c r="I259" s="119"/>
      <c r="J259" s="119"/>
      <c r="K259" s="120" t="s">
        <v>211</v>
      </c>
      <c r="L259" s="121" t="s">
        <v>196</v>
      </c>
      <c r="M259" s="122" t="s">
        <v>213</v>
      </c>
      <c r="N259" s="123"/>
      <c r="O259" s="124">
        <v>1</v>
      </c>
      <c r="P259" s="124">
        <v>5</v>
      </c>
      <c r="Q259" s="78"/>
    </row>
    <row r="260" spans="1:17" s="111" customFormat="1" ht="15.75">
      <c r="A260" s="112">
        <v>205</v>
      </c>
      <c r="B260" s="113" t="s">
        <v>208</v>
      </c>
      <c r="C260" s="114" t="s">
        <v>209</v>
      </c>
      <c r="D260" s="115">
        <v>1</v>
      </c>
      <c r="E260" s="116" t="s">
        <v>39</v>
      </c>
      <c r="F260" s="117" t="s">
        <v>724</v>
      </c>
      <c r="G260" s="118">
        <v>205</v>
      </c>
      <c r="H260" s="119"/>
      <c r="I260" s="119"/>
      <c r="J260" s="119"/>
      <c r="K260" s="120" t="s">
        <v>195</v>
      </c>
      <c r="L260" s="121" t="s">
        <v>196</v>
      </c>
      <c r="M260" s="122"/>
      <c r="N260" s="123"/>
      <c r="O260" s="124">
        <v>1</v>
      </c>
      <c r="P260" s="124">
        <v>6</v>
      </c>
      <c r="Q260" s="78"/>
    </row>
    <row r="261" spans="1:17" s="111" customFormat="1" ht="15.75">
      <c r="A261" s="102"/>
      <c r="B261" s="86"/>
      <c r="C261" s="87"/>
      <c r="D261" s="88"/>
      <c r="E261" s="89"/>
      <c r="F261" s="85"/>
      <c r="G261" s="83"/>
      <c r="K261" s="90"/>
      <c r="L261" s="84"/>
      <c r="M261" s="91"/>
      <c r="N261" s="92"/>
      <c r="O261" s="78"/>
      <c r="P261" s="78"/>
      <c r="Q261" s="78"/>
    </row>
    <row r="262" spans="1:17" s="111" customFormat="1" ht="15.75">
      <c r="A262" s="112">
        <v>203</v>
      </c>
      <c r="B262" s="113" t="s">
        <v>203</v>
      </c>
      <c r="C262" s="114">
        <v>34310</v>
      </c>
      <c r="D262" s="115" t="s">
        <v>54</v>
      </c>
      <c r="E262" s="116" t="s">
        <v>39</v>
      </c>
      <c r="F262" s="117" t="s">
        <v>77</v>
      </c>
      <c r="G262" s="118">
        <v>203</v>
      </c>
      <c r="H262" s="119"/>
      <c r="I262" s="119"/>
      <c r="J262" s="119"/>
      <c r="K262" s="120" t="s">
        <v>204</v>
      </c>
      <c r="L262" s="121" t="s">
        <v>196</v>
      </c>
      <c r="M262" s="122">
        <v>14.66</v>
      </c>
      <c r="N262" s="123"/>
      <c r="O262" s="124">
        <v>2</v>
      </c>
      <c r="P262" s="124">
        <v>2</v>
      </c>
      <c r="Q262" s="137"/>
    </row>
    <row r="263" spans="1:17" s="111" customFormat="1" ht="15.75">
      <c r="A263" s="112">
        <v>209</v>
      </c>
      <c r="B263" s="113" t="s">
        <v>219</v>
      </c>
      <c r="C263" s="114" t="s">
        <v>141</v>
      </c>
      <c r="D263" s="115" t="s">
        <v>86</v>
      </c>
      <c r="E263" s="116" t="s">
        <v>39</v>
      </c>
      <c r="F263" s="117" t="s">
        <v>724</v>
      </c>
      <c r="G263" s="118">
        <v>209</v>
      </c>
      <c r="H263" s="119"/>
      <c r="I263" s="119"/>
      <c r="J263" s="119"/>
      <c r="K263" s="120" t="s">
        <v>107</v>
      </c>
      <c r="L263" s="121" t="s">
        <v>196</v>
      </c>
      <c r="M263" s="122"/>
      <c r="N263" s="123"/>
      <c r="O263" s="124">
        <v>2</v>
      </c>
      <c r="P263" s="124">
        <v>3</v>
      </c>
      <c r="Q263" s="137"/>
    </row>
    <row r="264" spans="1:17" s="111" customFormat="1" ht="15.75">
      <c r="A264" s="112">
        <v>207</v>
      </c>
      <c r="B264" s="113" t="s">
        <v>214</v>
      </c>
      <c r="C264" s="114" t="s">
        <v>215</v>
      </c>
      <c r="D264" s="115"/>
      <c r="E264" s="116" t="s">
        <v>39</v>
      </c>
      <c r="F264" s="117" t="s">
        <v>77</v>
      </c>
      <c r="G264" s="118">
        <v>207</v>
      </c>
      <c r="H264" s="119"/>
      <c r="I264" s="119"/>
      <c r="J264" s="119"/>
      <c r="K264" s="120" t="s">
        <v>216</v>
      </c>
      <c r="L264" s="121" t="s">
        <v>196</v>
      </c>
      <c r="M264" s="122"/>
      <c r="N264" s="123"/>
      <c r="O264" s="124">
        <v>2</v>
      </c>
      <c r="P264" s="124">
        <v>4</v>
      </c>
      <c r="Q264" s="78"/>
    </row>
    <row r="265" spans="1:17" s="111" customFormat="1" ht="15.75">
      <c r="A265" s="112">
        <v>204</v>
      </c>
      <c r="B265" s="113" t="s">
        <v>205</v>
      </c>
      <c r="C265" s="114" t="s">
        <v>206</v>
      </c>
      <c r="D265" s="115"/>
      <c r="E265" s="116" t="s">
        <v>39</v>
      </c>
      <c r="F265" s="117" t="s">
        <v>724</v>
      </c>
      <c r="G265" s="118">
        <v>204</v>
      </c>
      <c r="H265" s="119"/>
      <c r="I265" s="119"/>
      <c r="J265" s="119"/>
      <c r="K265" s="120" t="s">
        <v>207</v>
      </c>
      <c r="L265" s="121" t="s">
        <v>196</v>
      </c>
      <c r="M265" s="122"/>
      <c r="N265" s="123"/>
      <c r="O265" s="124">
        <v>2</v>
      </c>
      <c r="P265" s="124">
        <v>5</v>
      </c>
      <c r="Q265" s="78"/>
    </row>
    <row r="266" spans="1:17" s="111" customFormat="1" ht="15.75">
      <c r="A266" s="102"/>
      <c r="B266" s="86"/>
      <c r="C266" s="87"/>
      <c r="D266" s="88"/>
      <c r="E266" s="89"/>
      <c r="F266" s="85"/>
      <c r="G266" s="83"/>
      <c r="K266" s="90"/>
      <c r="L266" s="84"/>
      <c r="M266" s="91"/>
      <c r="N266" s="92"/>
      <c r="O266" s="78"/>
      <c r="P266" s="78"/>
      <c r="Q266" s="78"/>
    </row>
    <row r="267" spans="1:17" s="111" customFormat="1" ht="15.75">
      <c r="A267" s="112">
        <v>103</v>
      </c>
      <c r="B267" s="113" t="s">
        <v>181</v>
      </c>
      <c r="C267" s="114">
        <v>32209</v>
      </c>
      <c r="D267" s="115" t="s">
        <v>53</v>
      </c>
      <c r="E267" s="116" t="s">
        <v>117</v>
      </c>
      <c r="F267" s="117" t="s">
        <v>118</v>
      </c>
      <c r="G267" s="118">
        <v>103</v>
      </c>
      <c r="H267" s="119"/>
      <c r="I267" s="119"/>
      <c r="J267" s="119"/>
      <c r="K267" s="120" t="s">
        <v>179</v>
      </c>
      <c r="L267" s="121" t="s">
        <v>182</v>
      </c>
      <c r="M267" s="122" t="s">
        <v>183</v>
      </c>
      <c r="N267" s="123" t="s">
        <v>91</v>
      </c>
      <c r="O267" s="124">
        <v>1</v>
      </c>
      <c r="P267" s="124"/>
      <c r="Q267" s="78"/>
    </row>
    <row r="268" spans="1:17" s="111" customFormat="1" ht="15.75">
      <c r="A268" s="112">
        <v>236</v>
      </c>
      <c r="B268" s="113" t="s">
        <v>283</v>
      </c>
      <c r="C268" s="114">
        <v>34924</v>
      </c>
      <c r="D268" s="115" t="s">
        <v>54</v>
      </c>
      <c r="E268" s="116" t="s">
        <v>39</v>
      </c>
      <c r="F268" s="117" t="s">
        <v>128</v>
      </c>
      <c r="G268" s="118">
        <v>236</v>
      </c>
      <c r="H268" s="119"/>
      <c r="I268" s="119"/>
      <c r="J268" s="119"/>
      <c r="K268" s="120" t="s">
        <v>284</v>
      </c>
      <c r="L268" s="121" t="s">
        <v>182</v>
      </c>
      <c r="M268" s="122"/>
      <c r="N268" s="123"/>
      <c r="O268" s="124">
        <v>2</v>
      </c>
      <c r="P268" s="124"/>
      <c r="Q268" s="78"/>
    </row>
    <row r="269" spans="1:17" s="111" customFormat="1" ht="15.75">
      <c r="A269" s="112">
        <v>235</v>
      </c>
      <c r="B269" s="113" t="s">
        <v>279</v>
      </c>
      <c r="C269" s="114">
        <v>32261</v>
      </c>
      <c r="D269" s="115" t="s">
        <v>54</v>
      </c>
      <c r="E269" s="116" t="s">
        <v>39</v>
      </c>
      <c r="F269" s="121" t="s">
        <v>93</v>
      </c>
      <c r="G269" s="118">
        <v>235</v>
      </c>
      <c r="H269" s="119"/>
      <c r="I269" s="119"/>
      <c r="J269" s="119"/>
      <c r="K269" s="125" t="s">
        <v>281</v>
      </c>
      <c r="L269" s="121" t="s">
        <v>182</v>
      </c>
      <c r="M269" s="122" t="s">
        <v>282</v>
      </c>
      <c r="N269" s="123"/>
      <c r="O269" s="124">
        <v>3</v>
      </c>
      <c r="P269" s="124"/>
      <c r="Q269" s="78"/>
    </row>
    <row r="270" spans="1:17" s="111" customFormat="1" ht="15.75">
      <c r="A270" s="102"/>
      <c r="B270" s="86"/>
      <c r="C270" s="87"/>
      <c r="D270" s="88"/>
      <c r="E270" s="89"/>
      <c r="F270" s="84"/>
      <c r="G270" s="83"/>
      <c r="K270" s="142"/>
      <c r="L270" s="84"/>
      <c r="M270" s="91"/>
      <c r="N270" s="92"/>
      <c r="O270" s="78"/>
      <c r="P270" s="78"/>
      <c r="Q270" s="78"/>
    </row>
    <row r="271" spans="1:17" s="111" customFormat="1" ht="15.75">
      <c r="A271" s="102">
        <v>213</v>
      </c>
      <c r="B271" s="86" t="s">
        <v>230</v>
      </c>
      <c r="C271" s="87">
        <v>33942</v>
      </c>
      <c r="D271" s="88" t="s">
        <v>54</v>
      </c>
      <c r="E271" s="89" t="s">
        <v>39</v>
      </c>
      <c r="F271" s="85" t="s">
        <v>77</v>
      </c>
      <c r="G271" s="83">
        <v>213</v>
      </c>
      <c r="K271" s="90" t="s">
        <v>105</v>
      </c>
      <c r="L271" s="84" t="s">
        <v>76</v>
      </c>
      <c r="M271" s="91">
        <v>52.5</v>
      </c>
      <c r="N271" s="92"/>
      <c r="O271" s="78">
        <v>1</v>
      </c>
      <c r="P271" s="78">
        <v>2</v>
      </c>
      <c r="Q271" s="78"/>
    </row>
    <row r="272" spans="1:17" s="111" customFormat="1" ht="15.75">
      <c r="A272" s="102">
        <v>210</v>
      </c>
      <c r="B272" s="86" t="s">
        <v>220</v>
      </c>
      <c r="C272" s="87">
        <v>34939</v>
      </c>
      <c r="D272" s="88" t="s">
        <v>54</v>
      </c>
      <c r="E272" s="89" t="s">
        <v>39</v>
      </c>
      <c r="F272" s="98" t="s">
        <v>77</v>
      </c>
      <c r="G272" s="83">
        <v>210</v>
      </c>
      <c r="K272" s="99" t="s">
        <v>105</v>
      </c>
      <c r="L272" s="84" t="s">
        <v>76</v>
      </c>
      <c r="M272" s="91">
        <v>51.2</v>
      </c>
      <c r="N272" s="92"/>
      <c r="O272" s="78">
        <v>1</v>
      </c>
      <c r="P272" s="78">
        <v>3</v>
      </c>
      <c r="Q272" s="78"/>
    </row>
    <row r="273" spans="1:17" s="111" customFormat="1" ht="15.75">
      <c r="A273" s="102">
        <v>217</v>
      </c>
      <c r="B273" s="86" t="s">
        <v>237</v>
      </c>
      <c r="C273" s="87">
        <v>32154</v>
      </c>
      <c r="D273" s="88" t="s">
        <v>52</v>
      </c>
      <c r="E273" s="89" t="s">
        <v>39</v>
      </c>
      <c r="F273" s="85" t="s">
        <v>124</v>
      </c>
      <c r="G273" s="83">
        <v>217</v>
      </c>
      <c r="K273" s="90" t="s">
        <v>238</v>
      </c>
      <c r="L273" s="84" t="s">
        <v>76</v>
      </c>
      <c r="M273" s="91" t="s">
        <v>240</v>
      </c>
      <c r="N273" s="92"/>
      <c r="O273" s="78">
        <v>1</v>
      </c>
      <c r="P273" s="78">
        <v>4</v>
      </c>
      <c r="Q273" s="137"/>
    </row>
    <row r="274" spans="1:17" s="111" customFormat="1" ht="15.75">
      <c r="A274" s="102">
        <v>216</v>
      </c>
      <c r="B274" s="86" t="s">
        <v>235</v>
      </c>
      <c r="C274" s="87">
        <v>35600</v>
      </c>
      <c r="D274" s="88" t="s">
        <v>54</v>
      </c>
      <c r="E274" s="89" t="s">
        <v>39</v>
      </c>
      <c r="F274" s="85" t="s">
        <v>77</v>
      </c>
      <c r="G274" s="83">
        <v>216</v>
      </c>
      <c r="K274" s="90" t="s">
        <v>105</v>
      </c>
      <c r="L274" s="84" t="s">
        <v>76</v>
      </c>
      <c r="M274" s="91">
        <v>53</v>
      </c>
      <c r="N274" s="92"/>
      <c r="O274" s="78">
        <v>1</v>
      </c>
      <c r="P274" s="78">
        <v>5</v>
      </c>
      <c r="Q274" s="78"/>
    </row>
    <row r="275" spans="1:17" s="111" customFormat="1" ht="15.75">
      <c r="A275" s="102">
        <v>211</v>
      </c>
      <c r="B275" s="86" t="s">
        <v>222</v>
      </c>
      <c r="C275" s="87">
        <v>34760</v>
      </c>
      <c r="D275" s="88" t="s">
        <v>54</v>
      </c>
      <c r="E275" s="89" t="s">
        <v>40</v>
      </c>
      <c r="F275" s="85" t="s">
        <v>223</v>
      </c>
      <c r="G275" s="83">
        <v>211</v>
      </c>
      <c r="K275" s="90" t="s">
        <v>224</v>
      </c>
      <c r="L275" s="84" t="s">
        <v>76</v>
      </c>
      <c r="M275" s="91" t="s">
        <v>225</v>
      </c>
      <c r="N275" s="92" t="s">
        <v>91</v>
      </c>
      <c r="O275" s="78">
        <v>1</v>
      </c>
      <c r="P275" s="78">
        <v>6</v>
      </c>
      <c r="Q275" s="74"/>
    </row>
    <row r="276" spans="1:17" s="111" customFormat="1" ht="15.75">
      <c r="A276" s="102">
        <v>218</v>
      </c>
      <c r="B276" s="86" t="s">
        <v>241</v>
      </c>
      <c r="C276" s="87">
        <v>30386</v>
      </c>
      <c r="D276" s="88" t="s">
        <v>54</v>
      </c>
      <c r="E276" s="89" t="s">
        <v>40</v>
      </c>
      <c r="F276" s="85" t="s">
        <v>135</v>
      </c>
      <c r="G276" s="83">
        <v>218</v>
      </c>
      <c r="K276" s="90" t="s">
        <v>136</v>
      </c>
      <c r="L276" s="84" t="s">
        <v>76</v>
      </c>
      <c r="M276" s="91" t="s">
        <v>242</v>
      </c>
      <c r="N276" s="92" t="s">
        <v>91</v>
      </c>
      <c r="O276" s="78">
        <v>1</v>
      </c>
      <c r="P276" s="78">
        <v>7</v>
      </c>
      <c r="Q276" s="78"/>
    </row>
    <row r="277" spans="1:17" s="111" customFormat="1" ht="15.75">
      <c r="A277" s="102"/>
      <c r="B277" s="86"/>
      <c r="C277" s="87"/>
      <c r="D277" s="88"/>
      <c r="E277" s="89"/>
      <c r="F277" s="85"/>
      <c r="G277" s="83"/>
      <c r="K277" s="90"/>
      <c r="L277" s="84"/>
      <c r="M277" s="91"/>
      <c r="N277" s="92"/>
      <c r="O277" s="78"/>
      <c r="P277" s="78"/>
      <c r="Q277" s="78"/>
    </row>
    <row r="278" spans="1:17" s="111" customFormat="1" ht="15.75">
      <c r="A278" s="102">
        <v>221</v>
      </c>
      <c r="B278" s="86" t="s">
        <v>247</v>
      </c>
      <c r="C278" s="87">
        <v>35218</v>
      </c>
      <c r="D278" s="88" t="s">
        <v>86</v>
      </c>
      <c r="E278" s="89" t="s">
        <v>39</v>
      </c>
      <c r="F278" s="85" t="s">
        <v>128</v>
      </c>
      <c r="G278" s="83">
        <v>221</v>
      </c>
      <c r="K278" s="90" t="s">
        <v>211</v>
      </c>
      <c r="L278" s="84" t="s">
        <v>76</v>
      </c>
      <c r="M278" s="91" t="s">
        <v>248</v>
      </c>
      <c r="N278" s="92"/>
      <c r="O278" s="78">
        <v>2</v>
      </c>
      <c r="P278" s="78">
        <v>2</v>
      </c>
      <c r="Q278" s="74"/>
    </row>
    <row r="279" spans="1:17" ht="15.75">
      <c r="A279" s="102">
        <v>212</v>
      </c>
      <c r="B279" s="86" t="s">
        <v>226</v>
      </c>
      <c r="C279" s="87">
        <v>34719</v>
      </c>
      <c r="D279" s="88" t="s">
        <v>54</v>
      </c>
      <c r="E279" s="89" t="s">
        <v>39</v>
      </c>
      <c r="F279" s="85" t="s">
        <v>41</v>
      </c>
      <c r="G279" s="83">
        <v>212</v>
      </c>
      <c r="H279" s="111"/>
      <c r="I279" s="111"/>
      <c r="J279" s="111"/>
      <c r="K279" s="90" t="s">
        <v>227</v>
      </c>
      <c r="L279" s="84" t="s">
        <v>76</v>
      </c>
      <c r="M279" s="91" t="s">
        <v>229</v>
      </c>
      <c r="N279" s="92"/>
      <c r="O279" s="78">
        <v>2</v>
      </c>
      <c r="P279" s="78">
        <v>3</v>
      </c>
      <c r="Q279" s="78"/>
    </row>
    <row r="280" spans="1:17" ht="15.75">
      <c r="A280" s="102">
        <v>214</v>
      </c>
      <c r="B280" s="86" t="s">
        <v>231</v>
      </c>
      <c r="C280" s="87">
        <v>32249</v>
      </c>
      <c r="D280" s="88" t="s">
        <v>53</v>
      </c>
      <c r="E280" s="89" t="s">
        <v>39</v>
      </c>
      <c r="F280" s="85" t="s">
        <v>83</v>
      </c>
      <c r="G280" s="83">
        <v>214</v>
      </c>
      <c r="H280" s="111"/>
      <c r="I280" s="111"/>
      <c r="J280" s="111"/>
      <c r="K280" s="90" t="s">
        <v>232</v>
      </c>
      <c r="L280" s="84" t="s">
        <v>76</v>
      </c>
      <c r="M280" s="91">
        <v>55.23</v>
      </c>
      <c r="N280" s="92"/>
      <c r="O280" s="78">
        <v>2</v>
      </c>
      <c r="P280" s="78">
        <v>4</v>
      </c>
      <c r="Q280" s="78"/>
    </row>
    <row r="281" spans="1:17" ht="15.75">
      <c r="A281" s="102">
        <v>215</v>
      </c>
      <c r="B281" s="86" t="s">
        <v>233</v>
      </c>
      <c r="C281" s="87">
        <v>35067</v>
      </c>
      <c r="D281" s="88" t="s">
        <v>86</v>
      </c>
      <c r="E281" s="89" t="s">
        <v>39</v>
      </c>
      <c r="F281" s="85" t="s">
        <v>128</v>
      </c>
      <c r="G281" s="83">
        <v>215</v>
      </c>
      <c r="H281" s="111"/>
      <c r="I281" s="111"/>
      <c r="J281" s="111"/>
      <c r="K281" s="90" t="s">
        <v>211</v>
      </c>
      <c r="L281" s="84" t="s">
        <v>76</v>
      </c>
      <c r="M281" s="91" t="s">
        <v>234</v>
      </c>
      <c r="N281" s="92"/>
      <c r="O281" s="78">
        <v>2</v>
      </c>
      <c r="P281" s="78">
        <v>5</v>
      </c>
      <c r="Q281" s="78"/>
    </row>
    <row r="282" spans="1:17" ht="15.75">
      <c r="A282" s="102">
        <v>220</v>
      </c>
      <c r="B282" s="86" t="s">
        <v>245</v>
      </c>
      <c r="C282" s="87">
        <v>35322</v>
      </c>
      <c r="D282" s="88" t="s">
        <v>86</v>
      </c>
      <c r="E282" s="89" t="s">
        <v>39</v>
      </c>
      <c r="F282" s="85" t="s">
        <v>128</v>
      </c>
      <c r="G282" s="83">
        <v>220</v>
      </c>
      <c r="H282" s="111"/>
      <c r="I282" s="111"/>
      <c r="J282" s="111"/>
      <c r="K282" s="90" t="s">
        <v>211</v>
      </c>
      <c r="L282" s="84" t="s">
        <v>76</v>
      </c>
      <c r="M282" s="91" t="s">
        <v>246</v>
      </c>
      <c r="N282" s="92"/>
      <c r="O282" s="78">
        <v>2</v>
      </c>
      <c r="P282" s="78">
        <v>6</v>
      </c>
      <c r="Q282" s="78"/>
    </row>
    <row r="283" spans="1:17" ht="15.75">
      <c r="A283" s="102">
        <v>219</v>
      </c>
      <c r="B283" s="86" t="s">
        <v>243</v>
      </c>
      <c r="C283" s="87">
        <v>34580</v>
      </c>
      <c r="D283" s="88" t="s">
        <v>86</v>
      </c>
      <c r="E283" s="89" t="s">
        <v>39</v>
      </c>
      <c r="F283" s="85" t="s">
        <v>128</v>
      </c>
      <c r="G283" s="83">
        <v>219</v>
      </c>
      <c r="H283" s="111"/>
      <c r="I283" s="111"/>
      <c r="J283" s="111"/>
      <c r="K283" s="90" t="s">
        <v>211</v>
      </c>
      <c r="L283" s="84" t="s">
        <v>76</v>
      </c>
      <c r="M283" s="91" t="s">
        <v>244</v>
      </c>
      <c r="N283" s="92"/>
      <c r="O283" s="78">
        <v>2</v>
      </c>
      <c r="P283" s="78">
        <v>7</v>
      </c>
      <c r="Q283" s="78"/>
    </row>
    <row r="284" spans="1:17" ht="15.75">
      <c r="A284" s="102"/>
      <c r="B284" s="86"/>
      <c r="C284" s="87"/>
      <c r="D284" s="88"/>
      <c r="E284" s="89"/>
      <c r="F284" s="85"/>
      <c r="G284" s="83"/>
      <c r="H284" s="111"/>
      <c r="I284" s="111"/>
      <c r="J284" s="111"/>
      <c r="K284" s="90"/>
      <c r="L284" s="84"/>
      <c r="M284" s="91"/>
      <c r="N284" s="92"/>
      <c r="O284" s="78"/>
      <c r="P284" s="78"/>
      <c r="Q284" s="78"/>
    </row>
    <row r="285" spans="1:17" ht="15.75">
      <c r="A285" s="112">
        <v>296</v>
      </c>
      <c r="B285" s="113" t="s">
        <v>419</v>
      </c>
      <c r="C285" s="114">
        <v>34013</v>
      </c>
      <c r="D285" s="115" t="s">
        <v>53</v>
      </c>
      <c r="E285" s="116" t="s">
        <v>39</v>
      </c>
      <c r="F285" s="117" t="s">
        <v>420</v>
      </c>
      <c r="G285" s="118">
        <v>296</v>
      </c>
      <c r="H285" s="119"/>
      <c r="I285" s="119"/>
      <c r="J285" s="119"/>
      <c r="K285" s="120" t="s">
        <v>421</v>
      </c>
      <c r="L285" s="121" t="s">
        <v>110</v>
      </c>
      <c r="M285" s="122">
        <v>2.1</v>
      </c>
      <c r="N285" s="123"/>
      <c r="O285" s="124">
        <v>1</v>
      </c>
      <c r="P285" s="124"/>
      <c r="Q285" s="78"/>
    </row>
    <row r="286" spans="1:17" ht="15.75">
      <c r="A286" s="112">
        <v>279</v>
      </c>
      <c r="B286" s="113" t="s">
        <v>393</v>
      </c>
      <c r="C286" s="114">
        <v>34787</v>
      </c>
      <c r="D286" s="115" t="s">
        <v>54</v>
      </c>
      <c r="E286" s="116" t="s">
        <v>80</v>
      </c>
      <c r="F286" s="146" t="s">
        <v>43</v>
      </c>
      <c r="G286" s="118">
        <v>279</v>
      </c>
      <c r="H286" s="119"/>
      <c r="I286" s="119"/>
      <c r="J286" s="119"/>
      <c r="K286" s="124" t="s">
        <v>394</v>
      </c>
      <c r="L286" s="121" t="s">
        <v>110</v>
      </c>
      <c r="M286" s="124">
        <v>2.0499999999999998</v>
      </c>
      <c r="N286" s="123"/>
      <c r="O286" s="124">
        <v>2</v>
      </c>
      <c r="P286" s="124"/>
      <c r="Q286" s="78"/>
    </row>
    <row r="287" spans="1:17" ht="15.75">
      <c r="A287" s="112">
        <v>293</v>
      </c>
      <c r="B287" s="113" t="s">
        <v>413</v>
      </c>
      <c r="C287" s="114">
        <v>34576</v>
      </c>
      <c r="D287" s="115" t="s">
        <v>54</v>
      </c>
      <c r="E287" s="116" t="s">
        <v>39</v>
      </c>
      <c r="F287" s="117" t="s">
        <v>89</v>
      </c>
      <c r="G287" s="118">
        <v>293</v>
      </c>
      <c r="H287" s="119"/>
      <c r="I287" s="119"/>
      <c r="J287" s="119"/>
      <c r="K287" s="120" t="s">
        <v>391</v>
      </c>
      <c r="L287" s="121" t="s">
        <v>110</v>
      </c>
      <c r="M287" s="122">
        <v>197</v>
      </c>
      <c r="N287" s="123"/>
      <c r="O287" s="124">
        <v>3</v>
      </c>
      <c r="P287" s="124"/>
      <c r="Q287" s="127"/>
    </row>
    <row r="288" spans="1:17" ht="15.75">
      <c r="A288" s="112">
        <v>280</v>
      </c>
      <c r="B288" s="113" t="s">
        <v>395</v>
      </c>
      <c r="C288" s="114">
        <v>33885</v>
      </c>
      <c r="D288" s="115" t="s">
        <v>53</v>
      </c>
      <c r="E288" s="116" t="s">
        <v>39</v>
      </c>
      <c r="F288" s="117" t="s">
        <v>83</v>
      </c>
      <c r="G288" s="118">
        <v>280</v>
      </c>
      <c r="H288" s="119"/>
      <c r="I288" s="119"/>
      <c r="J288" s="119"/>
      <c r="K288" s="120" t="s">
        <v>109</v>
      </c>
      <c r="L288" s="121" t="s">
        <v>110</v>
      </c>
      <c r="M288" s="122"/>
      <c r="N288" s="123"/>
      <c r="O288" s="124">
        <v>4</v>
      </c>
      <c r="P288" s="124"/>
      <c r="Q288" s="78"/>
    </row>
    <row r="289" spans="1:17" ht="15.75">
      <c r="A289" s="112">
        <v>295</v>
      </c>
      <c r="B289" s="113" t="s">
        <v>417</v>
      </c>
      <c r="C289" s="114">
        <v>34255</v>
      </c>
      <c r="D289" s="115" t="s">
        <v>54</v>
      </c>
      <c r="E289" s="116" t="s">
        <v>39</v>
      </c>
      <c r="F289" s="117" t="s">
        <v>89</v>
      </c>
      <c r="G289" s="118">
        <v>295</v>
      </c>
      <c r="H289" s="119"/>
      <c r="I289" s="119"/>
      <c r="J289" s="119"/>
      <c r="K289" s="120" t="s">
        <v>418</v>
      </c>
      <c r="L289" s="121" t="s">
        <v>110</v>
      </c>
      <c r="M289" s="122">
        <v>210</v>
      </c>
      <c r="N289" s="123"/>
      <c r="O289" s="124">
        <v>5</v>
      </c>
      <c r="P289" s="124"/>
      <c r="Q289" s="78"/>
    </row>
    <row r="290" spans="1:17" ht="15.75">
      <c r="A290" s="112">
        <v>297</v>
      </c>
      <c r="B290" s="113" t="s">
        <v>422</v>
      </c>
      <c r="C290" s="114">
        <v>34104</v>
      </c>
      <c r="D290" s="115" t="s">
        <v>54</v>
      </c>
      <c r="E290" s="116" t="s">
        <v>39</v>
      </c>
      <c r="F290" s="117" t="s">
        <v>724</v>
      </c>
      <c r="G290" s="118">
        <v>297</v>
      </c>
      <c r="H290" s="119"/>
      <c r="I290" s="119"/>
      <c r="J290" s="119"/>
      <c r="K290" s="120" t="s">
        <v>139</v>
      </c>
      <c r="L290" s="121" t="s">
        <v>110</v>
      </c>
      <c r="M290" s="122">
        <v>2.06</v>
      </c>
      <c r="N290" s="123"/>
      <c r="O290" s="124">
        <v>6</v>
      </c>
      <c r="P290" s="124"/>
      <c r="Q290" s="90"/>
    </row>
    <row r="291" spans="1:17" ht="15.75">
      <c r="A291" s="112">
        <v>290</v>
      </c>
      <c r="B291" s="113" t="s">
        <v>408</v>
      </c>
      <c r="C291" s="114">
        <v>31699</v>
      </c>
      <c r="D291" s="115" t="s">
        <v>53</v>
      </c>
      <c r="E291" s="116" t="s">
        <v>39</v>
      </c>
      <c r="F291" s="117" t="s">
        <v>83</v>
      </c>
      <c r="G291" s="118">
        <v>290</v>
      </c>
      <c r="H291" s="119"/>
      <c r="I291" s="119"/>
      <c r="J291" s="119"/>
      <c r="K291" s="120" t="s">
        <v>109</v>
      </c>
      <c r="L291" s="121" t="s">
        <v>110</v>
      </c>
      <c r="M291" s="122"/>
      <c r="N291" s="123"/>
      <c r="O291" s="124">
        <v>7</v>
      </c>
      <c r="P291" s="124"/>
      <c r="Q291" s="78"/>
    </row>
    <row r="292" spans="1:17" ht="15.75">
      <c r="A292" s="112">
        <v>294</v>
      </c>
      <c r="B292" s="113" t="s">
        <v>414</v>
      </c>
      <c r="C292" s="114">
        <v>33936</v>
      </c>
      <c r="D292" s="115" t="s">
        <v>53</v>
      </c>
      <c r="E292" s="116" t="s">
        <v>39</v>
      </c>
      <c r="F292" s="117" t="s">
        <v>93</v>
      </c>
      <c r="G292" s="118">
        <v>294</v>
      </c>
      <c r="H292" s="119"/>
      <c r="I292" s="119"/>
      <c r="J292" s="119"/>
      <c r="K292" s="120" t="s">
        <v>415</v>
      </c>
      <c r="L292" s="121" t="s">
        <v>110</v>
      </c>
      <c r="M292" s="122" t="s">
        <v>416</v>
      </c>
      <c r="N292" s="123"/>
      <c r="O292" s="124">
        <v>8</v>
      </c>
      <c r="P292" s="124"/>
      <c r="Q292" s="85"/>
    </row>
    <row r="293" spans="1:17" ht="15.75">
      <c r="A293" s="112">
        <v>291</v>
      </c>
      <c r="B293" s="113" t="s">
        <v>409</v>
      </c>
      <c r="C293" s="114">
        <v>33089</v>
      </c>
      <c r="D293" s="115" t="s">
        <v>53</v>
      </c>
      <c r="E293" s="116" t="s">
        <v>39</v>
      </c>
      <c r="F293" s="117" t="s">
        <v>83</v>
      </c>
      <c r="G293" s="118">
        <v>291</v>
      </c>
      <c r="H293" s="119"/>
      <c r="I293" s="119"/>
      <c r="J293" s="119"/>
      <c r="K293" s="120" t="s">
        <v>410</v>
      </c>
      <c r="L293" s="121" t="s">
        <v>110</v>
      </c>
      <c r="M293" s="122"/>
      <c r="N293" s="123"/>
      <c r="O293" s="124">
        <v>9</v>
      </c>
      <c r="P293" s="124"/>
      <c r="Q293" s="78"/>
    </row>
    <row r="294" spans="1:17" ht="15.75">
      <c r="A294" s="112">
        <v>292</v>
      </c>
      <c r="B294" s="113" t="s">
        <v>411</v>
      </c>
      <c r="C294" s="114">
        <v>32633</v>
      </c>
      <c r="D294" s="115" t="s">
        <v>53</v>
      </c>
      <c r="E294" s="116" t="s">
        <v>39</v>
      </c>
      <c r="F294" s="117" t="s">
        <v>89</v>
      </c>
      <c r="G294" s="118">
        <v>292</v>
      </c>
      <c r="H294" s="119"/>
      <c r="I294" s="119"/>
      <c r="J294" s="119"/>
      <c r="K294" s="120" t="s">
        <v>412</v>
      </c>
      <c r="L294" s="121" t="s">
        <v>110</v>
      </c>
      <c r="M294" s="122">
        <v>217</v>
      </c>
      <c r="N294" s="123"/>
      <c r="O294" s="124">
        <v>10</v>
      </c>
      <c r="P294" s="124"/>
      <c r="Q294" s="78"/>
    </row>
    <row r="295" spans="1:17" ht="15.75">
      <c r="A295" s="102"/>
      <c r="B295" s="86"/>
      <c r="C295" s="87"/>
      <c r="D295" s="88"/>
      <c r="E295" s="89"/>
      <c r="F295" s="85"/>
      <c r="G295" s="83"/>
      <c r="H295" s="111"/>
      <c r="I295" s="111"/>
      <c r="J295" s="111"/>
      <c r="K295" s="90"/>
      <c r="L295" s="84"/>
      <c r="M295" s="91"/>
      <c r="N295" s="92"/>
      <c r="O295" s="78"/>
      <c r="P295" s="78"/>
      <c r="Q295" s="78"/>
    </row>
    <row r="296" spans="1:17" ht="15.75">
      <c r="A296" s="112">
        <v>228</v>
      </c>
      <c r="B296" s="113" t="s">
        <v>263</v>
      </c>
      <c r="C296" s="114">
        <v>33716</v>
      </c>
      <c r="D296" s="115" t="s">
        <v>53</v>
      </c>
      <c r="E296" s="116" t="s">
        <v>39</v>
      </c>
      <c r="F296" s="117" t="s">
        <v>724</v>
      </c>
      <c r="G296" s="118">
        <v>228</v>
      </c>
      <c r="H296" s="119"/>
      <c r="I296" s="119"/>
      <c r="J296" s="119"/>
      <c r="K296" s="120" t="s">
        <v>264</v>
      </c>
      <c r="L296" s="121" t="s">
        <v>121</v>
      </c>
      <c r="M296" s="122">
        <v>55.1</v>
      </c>
      <c r="N296" s="123"/>
      <c r="O296" s="124">
        <v>1</v>
      </c>
      <c r="P296" s="124"/>
      <c r="Q296" s="78"/>
    </row>
    <row r="297" spans="1:17" ht="15.75">
      <c r="A297" s="112">
        <v>227</v>
      </c>
      <c r="B297" s="113" t="s">
        <v>261</v>
      </c>
      <c r="C297" s="114">
        <v>34038</v>
      </c>
      <c r="D297" s="115" t="s">
        <v>53</v>
      </c>
      <c r="E297" s="116" t="s">
        <v>39</v>
      </c>
      <c r="F297" s="117" t="s">
        <v>724</v>
      </c>
      <c r="G297" s="118">
        <v>227</v>
      </c>
      <c r="H297" s="119"/>
      <c r="I297" s="119"/>
      <c r="J297" s="119"/>
      <c r="K297" s="120" t="s">
        <v>262</v>
      </c>
      <c r="L297" s="121" t="s">
        <v>121</v>
      </c>
      <c r="M297" s="122">
        <v>60.09</v>
      </c>
      <c r="N297" s="123"/>
      <c r="O297" s="124">
        <v>2</v>
      </c>
      <c r="P297" s="124"/>
      <c r="Q297" s="78"/>
    </row>
    <row r="298" spans="1:17" ht="15.75">
      <c r="A298" s="112">
        <v>231</v>
      </c>
      <c r="B298" s="113" t="s">
        <v>269</v>
      </c>
      <c r="C298" s="114">
        <v>32262</v>
      </c>
      <c r="D298" s="115" t="s">
        <v>53</v>
      </c>
      <c r="E298" s="116" t="s">
        <v>39</v>
      </c>
      <c r="F298" s="117" t="s">
        <v>124</v>
      </c>
      <c r="G298" s="118">
        <v>231</v>
      </c>
      <c r="H298" s="119"/>
      <c r="I298" s="119"/>
      <c r="J298" s="119"/>
      <c r="K298" s="120" t="s">
        <v>130</v>
      </c>
      <c r="L298" s="121" t="s">
        <v>121</v>
      </c>
      <c r="M298" s="122" t="s">
        <v>270</v>
      </c>
      <c r="N298" s="123"/>
      <c r="O298" s="124">
        <v>3</v>
      </c>
      <c r="P298" s="124"/>
      <c r="Q298" s="78"/>
    </row>
    <row r="299" spans="1:17" ht="15.75">
      <c r="A299" s="112">
        <v>230</v>
      </c>
      <c r="B299" s="113" t="s">
        <v>268</v>
      </c>
      <c r="C299" s="114">
        <v>34630</v>
      </c>
      <c r="D299" s="115" t="s">
        <v>54</v>
      </c>
      <c r="E299" s="116" t="s">
        <v>39</v>
      </c>
      <c r="F299" s="117" t="s">
        <v>77</v>
      </c>
      <c r="G299" s="118">
        <v>230</v>
      </c>
      <c r="H299" s="119"/>
      <c r="I299" s="119"/>
      <c r="J299" s="119"/>
      <c r="K299" s="120" t="s">
        <v>131</v>
      </c>
      <c r="L299" s="121" t="s">
        <v>121</v>
      </c>
      <c r="M299" s="122">
        <v>42.9</v>
      </c>
      <c r="N299" s="123"/>
      <c r="O299" s="124">
        <v>4</v>
      </c>
      <c r="P299" s="124"/>
      <c r="Q299" s="85"/>
    </row>
    <row r="300" spans="1:17" ht="15.75">
      <c r="A300" s="112">
        <v>229</v>
      </c>
      <c r="B300" s="113" t="s">
        <v>265</v>
      </c>
      <c r="C300" s="114">
        <v>34171</v>
      </c>
      <c r="D300" s="115" t="s">
        <v>54</v>
      </c>
      <c r="E300" s="116" t="s">
        <v>39</v>
      </c>
      <c r="F300" s="117" t="s">
        <v>93</v>
      </c>
      <c r="G300" s="118">
        <v>229</v>
      </c>
      <c r="H300" s="119"/>
      <c r="I300" s="119"/>
      <c r="J300" s="119"/>
      <c r="K300" s="120" t="s">
        <v>266</v>
      </c>
      <c r="L300" s="121" t="s">
        <v>121</v>
      </c>
      <c r="M300" s="122" t="s">
        <v>267</v>
      </c>
      <c r="N300" s="123"/>
      <c r="O300" s="124">
        <v>5</v>
      </c>
      <c r="P300" s="124"/>
      <c r="Q300" s="78"/>
    </row>
    <row r="301" spans="1:17" ht="15.75">
      <c r="A301" s="112">
        <v>201</v>
      </c>
      <c r="B301" s="113" t="s">
        <v>747</v>
      </c>
      <c r="C301" s="114">
        <v>34240</v>
      </c>
      <c r="D301" s="115" t="s">
        <v>54</v>
      </c>
      <c r="E301" s="116" t="s">
        <v>39</v>
      </c>
      <c r="F301" s="117" t="s">
        <v>724</v>
      </c>
      <c r="G301" s="118">
        <v>201</v>
      </c>
      <c r="H301" s="119"/>
      <c r="I301" s="119"/>
      <c r="J301" s="119"/>
      <c r="K301" s="120" t="s">
        <v>195</v>
      </c>
      <c r="L301" s="121" t="s">
        <v>121</v>
      </c>
      <c r="M301" s="122"/>
      <c r="N301" s="123"/>
      <c r="O301" s="124">
        <v>6</v>
      </c>
      <c r="P301" s="124"/>
      <c r="Q301" s="127"/>
    </row>
    <row r="302" spans="1:17" ht="15.75">
      <c r="A302" s="112">
        <v>232</v>
      </c>
      <c r="B302" s="113" t="s">
        <v>271</v>
      </c>
      <c r="C302" s="114">
        <v>33343</v>
      </c>
      <c r="D302" s="115" t="s">
        <v>53</v>
      </c>
      <c r="E302" s="116" t="s">
        <v>39</v>
      </c>
      <c r="F302" s="117" t="s">
        <v>83</v>
      </c>
      <c r="G302" s="118">
        <v>232</v>
      </c>
      <c r="H302" s="119"/>
      <c r="I302" s="119"/>
      <c r="J302" s="119"/>
      <c r="K302" s="120" t="s">
        <v>272</v>
      </c>
      <c r="L302" s="121" t="s">
        <v>121</v>
      </c>
      <c r="M302" s="122"/>
      <c r="N302" s="123"/>
      <c r="O302" s="124"/>
      <c r="P302" s="124"/>
      <c r="Q302" s="78"/>
    </row>
    <row r="303" spans="1:17" ht="15.75">
      <c r="A303" s="112">
        <v>233</v>
      </c>
      <c r="B303" s="113" t="s">
        <v>273</v>
      </c>
      <c r="C303" s="114">
        <v>34789</v>
      </c>
      <c r="D303" s="115" t="s">
        <v>54</v>
      </c>
      <c r="E303" s="116" t="s">
        <v>39</v>
      </c>
      <c r="F303" s="117" t="s">
        <v>83</v>
      </c>
      <c r="G303" s="118">
        <v>233</v>
      </c>
      <c r="H303" s="119"/>
      <c r="I303" s="119"/>
      <c r="J303" s="119"/>
      <c r="K303" s="120" t="s">
        <v>274</v>
      </c>
      <c r="L303" s="121" t="s">
        <v>121</v>
      </c>
      <c r="M303" s="122"/>
      <c r="N303" s="123"/>
      <c r="O303" s="124"/>
      <c r="P303" s="124"/>
      <c r="Q303" s="74"/>
    </row>
    <row r="304" spans="1:17" ht="15.75">
      <c r="A304" s="102"/>
      <c r="B304" s="86"/>
      <c r="C304" s="87"/>
      <c r="D304" s="88"/>
      <c r="E304" s="89"/>
      <c r="F304" s="85"/>
      <c r="G304" s="83"/>
      <c r="H304" s="111"/>
      <c r="I304" s="111"/>
      <c r="J304" s="111"/>
      <c r="K304" s="90"/>
      <c r="L304" s="84"/>
      <c r="M304" s="91"/>
      <c r="N304" s="92"/>
      <c r="O304" s="78"/>
      <c r="P304" s="78"/>
      <c r="Q304" s="74"/>
    </row>
    <row r="305" spans="1:17" ht="15.75">
      <c r="A305" s="112">
        <v>277</v>
      </c>
      <c r="B305" s="113" t="s">
        <v>387</v>
      </c>
      <c r="C305" s="114">
        <v>31842</v>
      </c>
      <c r="D305" s="115" t="s">
        <v>52</v>
      </c>
      <c r="E305" s="116" t="s">
        <v>39</v>
      </c>
      <c r="F305" s="117" t="s">
        <v>324</v>
      </c>
      <c r="G305" s="118">
        <v>277</v>
      </c>
      <c r="H305" s="119"/>
      <c r="I305" s="119"/>
      <c r="J305" s="119"/>
      <c r="K305" s="120" t="s">
        <v>388</v>
      </c>
      <c r="L305" s="121" t="s">
        <v>82</v>
      </c>
      <c r="M305" s="122" t="s">
        <v>389</v>
      </c>
      <c r="N305" s="123"/>
      <c r="O305" s="124">
        <v>1</v>
      </c>
      <c r="P305" s="78"/>
      <c r="Q305" s="78"/>
    </row>
    <row r="306" spans="1:17" ht="15.75">
      <c r="A306" s="112">
        <v>270</v>
      </c>
      <c r="B306" s="113" t="s">
        <v>369</v>
      </c>
      <c r="C306" s="114">
        <v>31528</v>
      </c>
      <c r="D306" s="115" t="s">
        <v>52</v>
      </c>
      <c r="E306" s="116" t="s">
        <v>39</v>
      </c>
      <c r="F306" s="117" t="s">
        <v>324</v>
      </c>
      <c r="G306" s="118">
        <v>270</v>
      </c>
      <c r="H306" s="119"/>
      <c r="I306" s="119"/>
      <c r="J306" s="119"/>
      <c r="K306" s="120" t="s">
        <v>370</v>
      </c>
      <c r="L306" s="121" t="s">
        <v>82</v>
      </c>
      <c r="M306" s="122" t="s">
        <v>371</v>
      </c>
      <c r="N306" s="123"/>
      <c r="O306" s="124">
        <v>2</v>
      </c>
      <c r="P306" s="78"/>
      <c r="Q306" s="78"/>
    </row>
    <row r="307" spans="1:17" ht="15.75">
      <c r="A307" s="112">
        <v>272</v>
      </c>
      <c r="B307" s="113" t="s">
        <v>374</v>
      </c>
      <c r="C307" s="114"/>
      <c r="D307" s="115">
        <v>1</v>
      </c>
      <c r="E307" s="116" t="s">
        <v>39</v>
      </c>
      <c r="F307" s="117" t="s">
        <v>724</v>
      </c>
      <c r="G307" s="118">
        <v>272</v>
      </c>
      <c r="H307" s="119"/>
      <c r="I307" s="119"/>
      <c r="J307" s="119"/>
      <c r="K307" s="120" t="s">
        <v>103</v>
      </c>
      <c r="L307" s="121" t="s">
        <v>82</v>
      </c>
      <c r="M307" s="122">
        <v>6.9</v>
      </c>
      <c r="N307" s="123"/>
      <c r="O307" s="124">
        <v>3</v>
      </c>
      <c r="P307" s="78"/>
      <c r="Q307" s="78"/>
    </row>
    <row r="308" spans="1:17" ht="15.75">
      <c r="A308" s="112">
        <v>267</v>
      </c>
      <c r="B308" s="113" t="s">
        <v>364</v>
      </c>
      <c r="C308" s="114" t="s">
        <v>365</v>
      </c>
      <c r="D308" s="115">
        <v>1</v>
      </c>
      <c r="E308" s="116" t="s">
        <v>39</v>
      </c>
      <c r="F308" s="117" t="s">
        <v>724</v>
      </c>
      <c r="G308" s="118">
        <v>267</v>
      </c>
      <c r="H308" s="119"/>
      <c r="I308" s="119"/>
      <c r="J308" s="119"/>
      <c r="K308" s="120" t="s">
        <v>134</v>
      </c>
      <c r="L308" s="121" t="s">
        <v>82</v>
      </c>
      <c r="M308" s="122">
        <v>6.92</v>
      </c>
      <c r="N308" s="123"/>
      <c r="O308" s="124">
        <v>4</v>
      </c>
      <c r="P308" s="78"/>
      <c r="Q308" s="78"/>
    </row>
    <row r="309" spans="1:17" ht="15.75">
      <c r="A309" s="112">
        <v>273</v>
      </c>
      <c r="B309" s="113" t="s">
        <v>375</v>
      </c>
      <c r="C309" s="114">
        <v>33748</v>
      </c>
      <c r="D309" s="115" t="s">
        <v>53</v>
      </c>
      <c r="E309" s="116" t="s">
        <v>39</v>
      </c>
      <c r="F309" s="117" t="s">
        <v>93</v>
      </c>
      <c r="G309" s="118">
        <v>273</v>
      </c>
      <c r="H309" s="119"/>
      <c r="I309" s="119"/>
      <c r="J309" s="119"/>
      <c r="K309" s="120" t="s">
        <v>376</v>
      </c>
      <c r="L309" s="121" t="s">
        <v>82</v>
      </c>
      <c r="M309" s="122" t="s">
        <v>377</v>
      </c>
      <c r="N309" s="123"/>
      <c r="O309" s="124">
        <v>5</v>
      </c>
      <c r="P309" s="78"/>
      <c r="Q309" s="78"/>
    </row>
    <row r="310" spans="1:17" ht="15.75">
      <c r="A310" s="112">
        <v>274</v>
      </c>
      <c r="B310" s="113" t="s">
        <v>378</v>
      </c>
      <c r="C310" s="114">
        <v>32519</v>
      </c>
      <c r="D310" s="115" t="s">
        <v>53</v>
      </c>
      <c r="E310" s="116" t="s">
        <v>39</v>
      </c>
      <c r="F310" s="117" t="s">
        <v>324</v>
      </c>
      <c r="G310" s="118">
        <v>274</v>
      </c>
      <c r="H310" s="119"/>
      <c r="I310" s="119"/>
      <c r="J310" s="119"/>
      <c r="K310" s="120" t="s">
        <v>379</v>
      </c>
      <c r="L310" s="121" t="s">
        <v>82</v>
      </c>
      <c r="M310" s="122" t="s">
        <v>380</v>
      </c>
      <c r="N310" s="123"/>
      <c r="O310" s="124">
        <v>6</v>
      </c>
      <c r="P310" s="78"/>
      <c r="Q310" s="78"/>
    </row>
    <row r="311" spans="1:17" ht="15.75">
      <c r="A311" s="112">
        <v>269</v>
      </c>
      <c r="B311" s="113" t="s">
        <v>367</v>
      </c>
      <c r="C311" s="114">
        <v>32021</v>
      </c>
      <c r="D311" s="115" t="s">
        <v>52</v>
      </c>
      <c r="E311" s="116" t="s">
        <v>39</v>
      </c>
      <c r="F311" s="117" t="s">
        <v>77</v>
      </c>
      <c r="G311" s="118">
        <v>269</v>
      </c>
      <c r="H311" s="119"/>
      <c r="I311" s="119"/>
      <c r="J311" s="119"/>
      <c r="K311" s="120" t="s">
        <v>368</v>
      </c>
      <c r="L311" s="121" t="s">
        <v>82</v>
      </c>
      <c r="M311" s="122">
        <v>8.07</v>
      </c>
      <c r="N311" s="123"/>
      <c r="O311" s="124">
        <v>7</v>
      </c>
      <c r="P311" s="78"/>
      <c r="Q311" s="78"/>
    </row>
    <row r="312" spans="1:17" ht="15.75">
      <c r="A312" s="112">
        <v>266</v>
      </c>
      <c r="B312" s="113" t="s">
        <v>361</v>
      </c>
      <c r="C312" s="114">
        <v>33689</v>
      </c>
      <c r="D312" s="115" t="s">
        <v>53</v>
      </c>
      <c r="E312" s="116" t="s">
        <v>39</v>
      </c>
      <c r="F312" s="146" t="s">
        <v>324</v>
      </c>
      <c r="G312" s="118">
        <v>266</v>
      </c>
      <c r="H312" s="119"/>
      <c r="I312" s="119"/>
      <c r="J312" s="119"/>
      <c r="K312" s="124" t="s">
        <v>362</v>
      </c>
      <c r="L312" s="121" t="s">
        <v>82</v>
      </c>
      <c r="M312" s="124" t="s">
        <v>363</v>
      </c>
      <c r="N312" s="123"/>
      <c r="O312" s="124">
        <v>8</v>
      </c>
      <c r="P312" s="78"/>
      <c r="Q312" s="78"/>
    </row>
    <row r="313" spans="1:17" ht="15.75">
      <c r="A313" s="112">
        <v>278</v>
      </c>
      <c r="B313" s="113" t="s">
        <v>390</v>
      </c>
      <c r="C313" s="114">
        <v>29618</v>
      </c>
      <c r="D313" s="115" t="s">
        <v>53</v>
      </c>
      <c r="E313" s="116" t="s">
        <v>39</v>
      </c>
      <c r="F313" s="117" t="s">
        <v>89</v>
      </c>
      <c r="G313" s="118">
        <v>278</v>
      </c>
      <c r="H313" s="119"/>
      <c r="I313" s="119"/>
      <c r="J313" s="119"/>
      <c r="K313" s="120" t="s">
        <v>391</v>
      </c>
      <c r="L313" s="121" t="s">
        <v>82</v>
      </c>
      <c r="M313" s="122" t="s">
        <v>392</v>
      </c>
      <c r="N313" s="123"/>
      <c r="O313" s="124">
        <v>9</v>
      </c>
      <c r="P313" s="78"/>
      <c r="Q313" s="78"/>
    </row>
    <row r="314" spans="1:17" ht="15.75">
      <c r="A314" s="158">
        <v>271</v>
      </c>
      <c r="B314" s="129" t="s">
        <v>372</v>
      </c>
      <c r="C314" s="130">
        <v>34480</v>
      </c>
      <c r="D314" s="131" t="s">
        <v>53</v>
      </c>
      <c r="E314" s="132" t="s">
        <v>39</v>
      </c>
      <c r="F314" s="128" t="s">
        <v>77</v>
      </c>
      <c r="G314" s="159">
        <v>271</v>
      </c>
      <c r="H314" s="160"/>
      <c r="I314" s="160"/>
      <c r="J314" s="160"/>
      <c r="K314" s="133" t="s">
        <v>373</v>
      </c>
      <c r="L314" s="134" t="s">
        <v>82</v>
      </c>
      <c r="M314" s="135">
        <v>7.64</v>
      </c>
      <c r="N314" s="161"/>
      <c r="O314" s="162"/>
      <c r="P314" s="78"/>
      <c r="Q314" s="78"/>
    </row>
    <row r="315" spans="1:17" ht="15.75">
      <c r="A315" s="158">
        <v>276</v>
      </c>
      <c r="B315" s="129" t="s">
        <v>386</v>
      </c>
      <c r="C315" s="130">
        <v>34288</v>
      </c>
      <c r="D315" s="131" t="s">
        <v>54</v>
      </c>
      <c r="E315" s="132" t="s">
        <v>39</v>
      </c>
      <c r="F315" s="128" t="s">
        <v>724</v>
      </c>
      <c r="G315" s="159">
        <v>276</v>
      </c>
      <c r="H315" s="160"/>
      <c r="I315" s="160"/>
      <c r="J315" s="160"/>
      <c r="K315" s="133" t="s">
        <v>134</v>
      </c>
      <c r="L315" s="134" t="s">
        <v>82</v>
      </c>
      <c r="M315" s="135">
        <v>7.19</v>
      </c>
      <c r="N315" s="161"/>
      <c r="O315" s="162"/>
      <c r="P315" s="78"/>
      <c r="Q315" s="78"/>
    </row>
    <row r="316" spans="1:17" ht="15.75">
      <c r="A316" s="112">
        <v>268</v>
      </c>
      <c r="B316" s="113" t="s">
        <v>366</v>
      </c>
      <c r="C316" s="114">
        <v>34954</v>
      </c>
      <c r="D316" s="115" t="s">
        <v>86</v>
      </c>
      <c r="E316" s="116" t="s">
        <v>80</v>
      </c>
      <c r="F316" s="117" t="s">
        <v>43</v>
      </c>
      <c r="G316" s="118">
        <v>268</v>
      </c>
      <c r="H316" s="119"/>
      <c r="I316" s="119"/>
      <c r="J316" s="119"/>
      <c r="K316" s="120" t="s">
        <v>81</v>
      </c>
      <c r="L316" s="121" t="s">
        <v>82</v>
      </c>
      <c r="M316" s="122">
        <v>6.9</v>
      </c>
      <c r="N316" s="123"/>
      <c r="O316" s="124">
        <v>10</v>
      </c>
      <c r="P316" s="78"/>
      <c r="Q316" s="78"/>
    </row>
    <row r="317" spans="1:17" ht="15.75">
      <c r="A317" s="112">
        <v>407</v>
      </c>
      <c r="B317" s="113" t="s">
        <v>649</v>
      </c>
      <c r="C317" s="114">
        <v>33297</v>
      </c>
      <c r="D317" s="115" t="s">
        <v>53</v>
      </c>
      <c r="E317" s="116" t="s">
        <v>255</v>
      </c>
      <c r="F317" s="117" t="s">
        <v>650</v>
      </c>
      <c r="G317" s="118" t="s">
        <v>651</v>
      </c>
      <c r="H317" s="126"/>
      <c r="I317" s="126"/>
      <c r="J317" s="126"/>
      <c r="K317" s="120" t="s">
        <v>652</v>
      </c>
      <c r="L317" s="121" t="s">
        <v>82</v>
      </c>
      <c r="M317" s="122" t="s">
        <v>653</v>
      </c>
      <c r="N317" s="123" t="s">
        <v>91</v>
      </c>
      <c r="O317" s="124">
        <v>11</v>
      </c>
      <c r="P317" s="78"/>
      <c r="Q317" s="78"/>
    </row>
    <row r="318" spans="1:17" ht="15.75">
      <c r="A318" s="112">
        <v>406</v>
      </c>
      <c r="B318" s="113" t="s">
        <v>734</v>
      </c>
      <c r="C318" s="114">
        <v>34552</v>
      </c>
      <c r="D318" s="115" t="s">
        <v>54</v>
      </c>
      <c r="E318" s="116" t="s">
        <v>39</v>
      </c>
      <c r="F318" s="117" t="s">
        <v>735</v>
      </c>
      <c r="G318" s="118"/>
      <c r="H318" s="126"/>
      <c r="I318" s="126"/>
      <c r="J318" s="126"/>
      <c r="K318" s="120" t="s">
        <v>736</v>
      </c>
      <c r="L318" s="121" t="s">
        <v>82</v>
      </c>
      <c r="M318" s="122"/>
      <c r="N318" s="123"/>
      <c r="O318" s="124">
        <v>12</v>
      </c>
      <c r="P318" s="78"/>
      <c r="Q318" s="78"/>
    </row>
    <row r="319" spans="1:17" ht="15.75">
      <c r="A319" s="102"/>
      <c r="B319" s="86"/>
      <c r="C319" s="87"/>
      <c r="D319" s="88"/>
      <c r="E319" s="89"/>
      <c r="F319" s="85"/>
      <c r="G319" s="83"/>
      <c r="K319" s="90"/>
      <c r="L319" s="84"/>
      <c r="M319" s="91"/>
      <c r="N319" s="92"/>
      <c r="O319" s="78"/>
      <c r="P319" s="78"/>
      <c r="Q319" s="78"/>
    </row>
    <row r="320" spans="1:17" ht="15.75">
      <c r="A320" s="112">
        <v>224</v>
      </c>
      <c r="B320" s="113" t="s">
        <v>254</v>
      </c>
      <c r="C320" s="114">
        <v>34682</v>
      </c>
      <c r="D320" s="115" t="s">
        <v>53</v>
      </c>
      <c r="E320" s="116" t="s">
        <v>255</v>
      </c>
      <c r="F320" s="117"/>
      <c r="G320" s="118">
        <v>224</v>
      </c>
      <c r="H320" s="119"/>
      <c r="I320" s="119"/>
      <c r="J320" s="119"/>
      <c r="K320" s="120" t="s">
        <v>256</v>
      </c>
      <c r="L320" s="121" t="s">
        <v>84</v>
      </c>
      <c r="M320" s="122"/>
      <c r="N320" s="123" t="s">
        <v>91</v>
      </c>
      <c r="O320" s="124">
        <v>1</v>
      </c>
      <c r="P320" s="78"/>
      <c r="Q320" s="78"/>
    </row>
    <row r="321" spans="1:17" ht="15.75">
      <c r="A321" s="112">
        <v>223</v>
      </c>
      <c r="B321" s="113" t="s">
        <v>252</v>
      </c>
      <c r="C321" s="114">
        <v>33798</v>
      </c>
      <c r="D321" s="115">
        <v>1</v>
      </c>
      <c r="E321" s="116" t="s">
        <v>39</v>
      </c>
      <c r="F321" s="117" t="s">
        <v>83</v>
      </c>
      <c r="G321" s="118">
        <v>223</v>
      </c>
      <c r="H321" s="119"/>
      <c r="I321" s="119"/>
      <c r="J321" s="119"/>
      <c r="K321" s="120" t="s">
        <v>253</v>
      </c>
      <c r="L321" s="121" t="s">
        <v>84</v>
      </c>
      <c r="M321" s="122"/>
      <c r="N321" s="123"/>
      <c r="O321" s="124">
        <v>2</v>
      </c>
      <c r="P321" s="78"/>
      <c r="Q321" s="78"/>
    </row>
    <row r="322" spans="1:17" ht="15.75">
      <c r="A322" s="112">
        <v>222</v>
      </c>
      <c r="B322" s="113" t="s">
        <v>249</v>
      </c>
      <c r="C322" s="114">
        <v>33367</v>
      </c>
      <c r="D322" s="115" t="s">
        <v>52</v>
      </c>
      <c r="E322" s="116" t="s">
        <v>39</v>
      </c>
      <c r="F322" s="117" t="s">
        <v>93</v>
      </c>
      <c r="G322" s="118">
        <v>222</v>
      </c>
      <c r="H322" s="119"/>
      <c r="I322" s="119"/>
      <c r="J322" s="119"/>
      <c r="K322" s="120" t="s">
        <v>250</v>
      </c>
      <c r="L322" s="121" t="s">
        <v>84</v>
      </c>
      <c r="M322" s="122" t="s">
        <v>251</v>
      </c>
      <c r="N322" s="123"/>
      <c r="O322" s="124">
        <v>3</v>
      </c>
      <c r="P322" s="78"/>
      <c r="Q322" s="78"/>
    </row>
    <row r="323" spans="1:17" ht="15.75">
      <c r="A323" s="112">
        <v>225</v>
      </c>
      <c r="B323" s="113" t="s">
        <v>257</v>
      </c>
      <c r="C323" s="114">
        <v>33803</v>
      </c>
      <c r="D323" s="115">
        <v>2</v>
      </c>
      <c r="E323" s="116" t="s">
        <v>39</v>
      </c>
      <c r="F323" s="117" t="s">
        <v>89</v>
      </c>
      <c r="G323" s="118">
        <v>225</v>
      </c>
      <c r="H323" s="119"/>
      <c r="I323" s="119"/>
      <c r="J323" s="119"/>
      <c r="K323" s="120" t="s">
        <v>92</v>
      </c>
      <c r="L323" s="121" t="s">
        <v>84</v>
      </c>
      <c r="M323" s="122" t="s">
        <v>258</v>
      </c>
      <c r="N323" s="123"/>
      <c r="O323" s="124">
        <v>4</v>
      </c>
      <c r="P323" s="78"/>
      <c r="Q323" s="78"/>
    </row>
    <row r="324" spans="1:17" ht="15.75">
      <c r="A324" s="112">
        <v>226</v>
      </c>
      <c r="B324" s="113" t="s">
        <v>259</v>
      </c>
      <c r="C324" s="114">
        <v>31507</v>
      </c>
      <c r="D324" s="115" t="s">
        <v>54</v>
      </c>
      <c r="E324" s="116" t="s">
        <v>39</v>
      </c>
      <c r="F324" s="117" t="s">
        <v>89</v>
      </c>
      <c r="G324" s="118">
        <v>226</v>
      </c>
      <c r="H324" s="119"/>
      <c r="I324" s="119"/>
      <c r="J324" s="119"/>
      <c r="K324" s="120" t="s">
        <v>92</v>
      </c>
      <c r="L324" s="121" t="s">
        <v>84</v>
      </c>
      <c r="M324" s="122" t="s">
        <v>260</v>
      </c>
      <c r="N324" s="123"/>
      <c r="O324" s="124">
        <v>5</v>
      </c>
      <c r="P324" s="78"/>
      <c r="Q324" s="78"/>
    </row>
    <row r="325" spans="1:17" ht="15.75">
      <c r="A325" s="112">
        <v>201</v>
      </c>
      <c r="B325" s="113" t="s">
        <v>747</v>
      </c>
      <c r="C325" s="114">
        <v>34240</v>
      </c>
      <c r="D325" s="115" t="s">
        <v>54</v>
      </c>
      <c r="E325" s="116" t="s">
        <v>39</v>
      </c>
      <c r="F325" s="117" t="s">
        <v>724</v>
      </c>
      <c r="G325" s="118">
        <v>201</v>
      </c>
      <c r="H325" s="119"/>
      <c r="I325" s="119"/>
      <c r="J325" s="119"/>
      <c r="K325" s="120" t="s">
        <v>195</v>
      </c>
      <c r="L325" s="121" t="s">
        <v>84</v>
      </c>
      <c r="M325" s="122"/>
      <c r="N325" s="123"/>
      <c r="O325" s="124">
        <v>6</v>
      </c>
      <c r="P325" s="78"/>
      <c r="Q325" s="78"/>
    </row>
    <row r="326" spans="1:17" ht="15.75">
      <c r="A326" s="112"/>
      <c r="B326" s="113" t="s">
        <v>700</v>
      </c>
      <c r="C326" s="114">
        <v>34152</v>
      </c>
      <c r="D326" s="115" t="s">
        <v>53</v>
      </c>
      <c r="E326" s="116" t="s">
        <v>39</v>
      </c>
      <c r="F326" s="117" t="s">
        <v>83</v>
      </c>
      <c r="G326" s="118"/>
      <c r="H326" s="126"/>
      <c r="I326" s="126"/>
      <c r="J326" s="126"/>
      <c r="K326" s="120" t="s">
        <v>701</v>
      </c>
      <c r="L326" s="121" t="s">
        <v>84</v>
      </c>
      <c r="M326" s="122"/>
      <c r="N326" s="123"/>
      <c r="O326" s="124" t="s">
        <v>111</v>
      </c>
      <c r="P326" s="78"/>
      <c r="Q326" s="78"/>
    </row>
    <row r="327" spans="1:17" ht="15.75">
      <c r="A327" s="102"/>
      <c r="B327" s="86"/>
      <c r="C327" s="87"/>
      <c r="D327" s="88"/>
      <c r="E327" s="89"/>
      <c r="F327" s="85"/>
      <c r="G327" s="83"/>
      <c r="K327" s="90"/>
      <c r="L327" s="84"/>
      <c r="M327" s="91"/>
      <c r="N327" s="92"/>
      <c r="O327" s="78"/>
      <c r="P327" s="78"/>
      <c r="Q327" s="78"/>
    </row>
    <row r="328" spans="1:17" ht="15.75">
      <c r="A328" s="112">
        <v>304</v>
      </c>
      <c r="B328" s="113" t="s">
        <v>433</v>
      </c>
      <c r="C328" s="114">
        <v>31551</v>
      </c>
      <c r="D328" s="115" t="s">
        <v>53</v>
      </c>
      <c r="E328" s="116" t="s">
        <v>39</v>
      </c>
      <c r="F328" s="117" t="s">
        <v>93</v>
      </c>
      <c r="G328" s="118">
        <v>304</v>
      </c>
      <c r="H328" s="119"/>
      <c r="I328" s="119"/>
      <c r="J328" s="119"/>
      <c r="K328" s="120" t="s">
        <v>434</v>
      </c>
      <c r="L328" s="121" t="s">
        <v>120</v>
      </c>
      <c r="M328" s="122" t="s">
        <v>152</v>
      </c>
      <c r="N328" s="123"/>
      <c r="O328" s="124">
        <v>1</v>
      </c>
      <c r="P328" s="124"/>
      <c r="Q328" s="86"/>
    </row>
    <row r="329" spans="1:17" ht="15.75">
      <c r="A329" s="112">
        <v>307</v>
      </c>
      <c r="B329" s="113" t="s">
        <v>439</v>
      </c>
      <c r="C329" s="114">
        <v>34344</v>
      </c>
      <c r="D329" s="115">
        <v>1</v>
      </c>
      <c r="E329" s="116" t="s">
        <v>39</v>
      </c>
      <c r="F329" s="117" t="s">
        <v>724</v>
      </c>
      <c r="G329" s="118">
        <v>307</v>
      </c>
      <c r="H329" s="119"/>
      <c r="I329" s="119"/>
      <c r="J329" s="119"/>
      <c r="K329" s="120" t="s">
        <v>101</v>
      </c>
      <c r="L329" s="121" t="s">
        <v>120</v>
      </c>
      <c r="M329" s="122">
        <v>14.5</v>
      </c>
      <c r="N329" s="123"/>
      <c r="O329" s="124">
        <v>2</v>
      </c>
      <c r="P329" s="124"/>
      <c r="Q329" s="86"/>
    </row>
    <row r="330" spans="1:17" ht="15.75">
      <c r="A330" s="112">
        <v>305</v>
      </c>
      <c r="B330" s="113" t="s">
        <v>435</v>
      </c>
      <c r="C330" s="114">
        <v>33088</v>
      </c>
      <c r="D330" s="115" t="s">
        <v>53</v>
      </c>
      <c r="E330" s="116" t="s">
        <v>39</v>
      </c>
      <c r="F330" s="117" t="s">
        <v>77</v>
      </c>
      <c r="G330" s="118">
        <v>305</v>
      </c>
      <c r="H330" s="119"/>
      <c r="I330" s="119"/>
      <c r="J330" s="119"/>
      <c r="K330" s="120" t="s">
        <v>119</v>
      </c>
      <c r="L330" s="121" t="s">
        <v>120</v>
      </c>
      <c r="M330" s="122" t="s">
        <v>429</v>
      </c>
      <c r="N330" s="123"/>
      <c r="O330" s="124">
        <v>3</v>
      </c>
      <c r="P330" s="124"/>
      <c r="Q330" s="78"/>
    </row>
    <row r="331" spans="1:17" ht="15.75">
      <c r="A331" s="112">
        <v>309</v>
      </c>
      <c r="B331" s="113" t="s">
        <v>442</v>
      </c>
      <c r="C331" s="114">
        <v>31139</v>
      </c>
      <c r="D331" s="115" t="s">
        <v>53</v>
      </c>
      <c r="E331" s="116" t="s">
        <v>39</v>
      </c>
      <c r="F331" s="117" t="s">
        <v>83</v>
      </c>
      <c r="G331" s="118">
        <v>309</v>
      </c>
      <c r="H331" s="119"/>
      <c r="I331" s="119"/>
      <c r="J331" s="119"/>
      <c r="K331" s="120" t="s">
        <v>104</v>
      </c>
      <c r="L331" s="121" t="s">
        <v>120</v>
      </c>
      <c r="M331" s="122"/>
      <c r="N331" s="123"/>
      <c r="O331" s="124">
        <v>4</v>
      </c>
      <c r="P331" s="124"/>
      <c r="Q331" s="78"/>
    </row>
    <row r="332" spans="1:17" ht="15.75">
      <c r="A332" s="112">
        <v>301</v>
      </c>
      <c r="B332" s="113" t="s">
        <v>426</v>
      </c>
      <c r="C332" s="114">
        <v>34733</v>
      </c>
      <c r="D332" s="115" t="s">
        <v>54</v>
      </c>
      <c r="E332" s="116" t="s">
        <v>39</v>
      </c>
      <c r="F332" s="117" t="s">
        <v>83</v>
      </c>
      <c r="G332" s="118">
        <v>301</v>
      </c>
      <c r="H332" s="119"/>
      <c r="I332" s="119"/>
      <c r="J332" s="119"/>
      <c r="K332" s="120" t="s">
        <v>427</v>
      </c>
      <c r="L332" s="121" t="s">
        <v>120</v>
      </c>
      <c r="M332" s="122"/>
      <c r="N332" s="123"/>
      <c r="O332" s="124">
        <v>5</v>
      </c>
      <c r="P332" s="124"/>
      <c r="Q332" s="78"/>
    </row>
    <row r="333" spans="1:17" ht="15.75">
      <c r="A333" s="112">
        <v>302</v>
      </c>
      <c r="B333" s="113" t="s">
        <v>428</v>
      </c>
      <c r="C333" s="114">
        <v>31227</v>
      </c>
      <c r="D333" s="115" t="s">
        <v>53</v>
      </c>
      <c r="E333" s="116" t="s">
        <v>39</v>
      </c>
      <c r="F333" s="117" t="s">
        <v>77</v>
      </c>
      <c r="G333" s="118">
        <v>302</v>
      </c>
      <c r="H333" s="119"/>
      <c r="I333" s="119"/>
      <c r="J333" s="119"/>
      <c r="K333" s="120" t="s">
        <v>119</v>
      </c>
      <c r="L333" s="121" t="s">
        <v>120</v>
      </c>
      <c r="M333" s="122" t="s">
        <v>429</v>
      </c>
      <c r="N333" s="123"/>
      <c r="O333" s="124">
        <v>6</v>
      </c>
      <c r="P333" s="124"/>
      <c r="Q333" s="78"/>
    </row>
    <row r="334" spans="1:17" ht="15.75">
      <c r="A334" s="112">
        <v>306</v>
      </c>
      <c r="B334" s="113" t="s">
        <v>436</v>
      </c>
      <c r="C334" s="114" t="s">
        <v>437</v>
      </c>
      <c r="D334" s="115" t="s">
        <v>97</v>
      </c>
      <c r="E334" s="116" t="s">
        <v>39</v>
      </c>
      <c r="F334" s="117" t="s">
        <v>93</v>
      </c>
      <c r="G334" s="118">
        <v>306</v>
      </c>
      <c r="H334" s="119"/>
      <c r="I334" s="119"/>
      <c r="J334" s="119"/>
      <c r="K334" s="120" t="s">
        <v>434</v>
      </c>
      <c r="L334" s="121" t="s">
        <v>120</v>
      </c>
      <c r="M334" s="122" t="s">
        <v>438</v>
      </c>
      <c r="N334" s="123"/>
      <c r="O334" s="124">
        <v>7</v>
      </c>
      <c r="P334" s="124"/>
      <c r="Q334" s="78"/>
    </row>
    <row r="335" spans="1:17" ht="15.75">
      <c r="A335" s="112">
        <v>303</v>
      </c>
      <c r="B335" s="113" t="s">
        <v>430</v>
      </c>
      <c r="C335" s="114">
        <v>33407</v>
      </c>
      <c r="D335" s="115" t="s">
        <v>52</v>
      </c>
      <c r="E335" s="116" t="s">
        <v>39</v>
      </c>
      <c r="F335" s="117" t="s">
        <v>132</v>
      </c>
      <c r="G335" s="118">
        <v>303</v>
      </c>
      <c r="H335" s="119"/>
      <c r="I335" s="119"/>
      <c r="J335" s="119"/>
      <c r="K335" s="120" t="s">
        <v>431</v>
      </c>
      <c r="L335" s="121" t="s">
        <v>120</v>
      </c>
      <c r="M335" s="122" t="s">
        <v>432</v>
      </c>
      <c r="N335" s="123"/>
      <c r="O335" s="124">
        <v>8</v>
      </c>
      <c r="P335" s="124"/>
      <c r="Q335" s="78"/>
    </row>
    <row r="336" spans="1:17" ht="15.75">
      <c r="A336" s="112">
        <v>308</v>
      </c>
      <c r="B336" s="113" t="s">
        <v>440</v>
      </c>
      <c r="C336" s="114">
        <v>34319</v>
      </c>
      <c r="D336" s="115" t="s">
        <v>53</v>
      </c>
      <c r="E336" s="116" t="s">
        <v>39</v>
      </c>
      <c r="F336" s="117" t="s">
        <v>93</v>
      </c>
      <c r="G336" s="118">
        <v>308</v>
      </c>
      <c r="H336" s="119"/>
      <c r="I336" s="119"/>
      <c r="J336" s="119"/>
      <c r="K336" s="120" t="s">
        <v>732</v>
      </c>
      <c r="L336" s="121" t="s">
        <v>120</v>
      </c>
      <c r="M336" s="122" t="s">
        <v>441</v>
      </c>
      <c r="N336" s="123"/>
      <c r="O336" s="124">
        <v>9</v>
      </c>
      <c r="P336" s="124"/>
      <c r="Q336" s="78"/>
    </row>
    <row r="337" spans="1:17" ht="15.75">
      <c r="A337" s="112">
        <v>300</v>
      </c>
      <c r="B337" s="113" t="s">
        <v>423</v>
      </c>
      <c r="C337" s="114">
        <v>32410</v>
      </c>
      <c r="D337" s="115" t="s">
        <v>52</v>
      </c>
      <c r="E337" s="116" t="s">
        <v>39</v>
      </c>
      <c r="F337" s="121" t="s">
        <v>132</v>
      </c>
      <c r="G337" s="118">
        <v>300</v>
      </c>
      <c r="H337" s="119"/>
      <c r="I337" s="119"/>
      <c r="J337" s="119"/>
      <c r="K337" s="125" t="s">
        <v>424</v>
      </c>
      <c r="L337" s="121" t="s">
        <v>120</v>
      </c>
      <c r="M337" s="122" t="s">
        <v>425</v>
      </c>
      <c r="N337" s="123"/>
      <c r="O337" s="124">
        <v>10</v>
      </c>
      <c r="P337" s="124"/>
      <c r="Q337" s="78"/>
    </row>
    <row r="338" spans="1:17" ht="15.75">
      <c r="A338" s="102"/>
      <c r="B338" s="86"/>
      <c r="C338" s="87"/>
      <c r="D338" s="88"/>
      <c r="E338" s="89"/>
      <c r="F338" s="84"/>
      <c r="G338" s="83"/>
      <c r="H338" s="111"/>
      <c r="I338" s="111"/>
      <c r="J338" s="111"/>
      <c r="K338" s="142"/>
      <c r="L338" s="84"/>
      <c r="M338" s="91"/>
      <c r="N338" s="92"/>
      <c r="O338" s="78"/>
      <c r="P338" s="78"/>
      <c r="Q338" s="78"/>
    </row>
    <row r="339" spans="1:17" ht="15.75">
      <c r="A339" s="112">
        <v>255</v>
      </c>
      <c r="B339" s="113" t="s">
        <v>341</v>
      </c>
      <c r="C339" s="114">
        <v>33013</v>
      </c>
      <c r="D339" s="115" t="s">
        <v>53</v>
      </c>
      <c r="E339" s="116" t="s">
        <v>39</v>
      </c>
      <c r="F339" s="117" t="s">
        <v>83</v>
      </c>
      <c r="G339" s="118">
        <v>255</v>
      </c>
      <c r="H339" s="119"/>
      <c r="I339" s="119"/>
      <c r="J339" s="119"/>
      <c r="K339" s="120" t="s">
        <v>342</v>
      </c>
      <c r="L339" s="121" t="s">
        <v>98</v>
      </c>
      <c r="M339" s="122"/>
      <c r="N339" s="123"/>
      <c r="O339" s="124">
        <v>1</v>
      </c>
      <c r="P339" s="124"/>
      <c r="Q339" s="78"/>
    </row>
    <row r="340" spans="1:17" ht="15.75">
      <c r="A340" s="112">
        <v>262</v>
      </c>
      <c r="B340" s="113" t="s">
        <v>353</v>
      </c>
      <c r="C340" s="114">
        <v>35166</v>
      </c>
      <c r="D340" s="115">
        <v>1</v>
      </c>
      <c r="E340" s="116" t="s">
        <v>39</v>
      </c>
      <c r="F340" s="117" t="s">
        <v>83</v>
      </c>
      <c r="G340" s="118">
        <v>262</v>
      </c>
      <c r="H340" s="119"/>
      <c r="I340" s="119"/>
      <c r="J340" s="119"/>
      <c r="K340" s="120" t="s">
        <v>123</v>
      </c>
      <c r="L340" s="121" t="s">
        <v>98</v>
      </c>
      <c r="M340" s="122"/>
      <c r="N340" s="123"/>
      <c r="O340" s="124">
        <v>2</v>
      </c>
      <c r="P340" s="124"/>
      <c r="Q340" s="78"/>
    </row>
    <row r="341" spans="1:17" ht="15.75">
      <c r="A341" s="112">
        <v>257</v>
      </c>
      <c r="B341" s="113" t="s">
        <v>345</v>
      </c>
      <c r="C341" s="114" t="s">
        <v>346</v>
      </c>
      <c r="D341" s="115" t="s">
        <v>54</v>
      </c>
      <c r="E341" s="116" t="s">
        <v>39</v>
      </c>
      <c r="F341" s="117" t="s">
        <v>347</v>
      </c>
      <c r="G341" s="118">
        <v>257</v>
      </c>
      <c r="H341" s="119"/>
      <c r="I341" s="119"/>
      <c r="J341" s="119"/>
      <c r="K341" s="120"/>
      <c r="L341" s="121" t="s">
        <v>98</v>
      </c>
      <c r="M341" s="122">
        <v>480</v>
      </c>
      <c r="N341" s="123"/>
      <c r="O341" s="124">
        <v>3</v>
      </c>
      <c r="P341" s="120"/>
      <c r="Q341" s="78"/>
    </row>
    <row r="342" spans="1:17" ht="15.75">
      <c r="A342" s="112">
        <v>252</v>
      </c>
      <c r="B342" s="113" t="s">
        <v>738</v>
      </c>
      <c r="C342" s="114">
        <v>33344</v>
      </c>
      <c r="D342" s="115" t="s">
        <v>53</v>
      </c>
      <c r="E342" s="116" t="s">
        <v>39</v>
      </c>
      <c r="F342" s="117" t="s">
        <v>724</v>
      </c>
      <c r="G342" s="118">
        <v>252</v>
      </c>
      <c r="H342" s="119"/>
      <c r="I342" s="119"/>
      <c r="J342" s="119"/>
      <c r="K342" s="120" t="s">
        <v>133</v>
      </c>
      <c r="L342" s="121" t="s">
        <v>98</v>
      </c>
      <c r="M342" s="122">
        <v>5.4</v>
      </c>
      <c r="N342" s="123"/>
      <c r="O342" s="124">
        <v>4</v>
      </c>
      <c r="P342" s="124"/>
      <c r="Q342" s="78"/>
    </row>
    <row r="343" spans="1:17" ht="15.75">
      <c r="A343" s="112">
        <v>265</v>
      </c>
      <c r="B343" s="113" t="s">
        <v>359</v>
      </c>
      <c r="C343" s="114">
        <v>35811</v>
      </c>
      <c r="D343" s="115" t="s">
        <v>86</v>
      </c>
      <c r="E343" s="116" t="s">
        <v>39</v>
      </c>
      <c r="F343" s="117" t="s">
        <v>83</v>
      </c>
      <c r="G343" s="118">
        <v>265</v>
      </c>
      <c r="H343" s="119"/>
      <c r="I343" s="119"/>
      <c r="J343" s="119"/>
      <c r="K343" s="120" t="s">
        <v>360</v>
      </c>
      <c r="L343" s="121" t="s">
        <v>98</v>
      </c>
      <c r="M343" s="122"/>
      <c r="N343" s="123"/>
      <c r="O343" s="124">
        <v>5</v>
      </c>
      <c r="P343" s="124"/>
      <c r="Q343" s="78"/>
    </row>
    <row r="344" spans="1:17" ht="15.75">
      <c r="A344" s="112">
        <v>261</v>
      </c>
      <c r="B344" s="113" t="s">
        <v>352</v>
      </c>
      <c r="C344" s="114">
        <v>31584</v>
      </c>
      <c r="D344" s="115" t="s">
        <v>54</v>
      </c>
      <c r="E344" s="116" t="s">
        <v>39</v>
      </c>
      <c r="F344" s="117" t="s">
        <v>83</v>
      </c>
      <c r="G344" s="118">
        <v>261</v>
      </c>
      <c r="H344" s="119"/>
      <c r="I344" s="119"/>
      <c r="J344" s="119"/>
      <c r="K344" s="120" t="s">
        <v>338</v>
      </c>
      <c r="L344" s="121" t="s">
        <v>98</v>
      </c>
      <c r="M344" s="122"/>
      <c r="N344" s="123"/>
      <c r="O344" s="124">
        <v>6</v>
      </c>
      <c r="P344" s="124"/>
      <c r="Q344" s="78"/>
    </row>
    <row r="345" spans="1:17" ht="15.75">
      <c r="A345" s="112">
        <v>260</v>
      </c>
      <c r="B345" s="113" t="s">
        <v>350</v>
      </c>
      <c r="C345" s="114">
        <v>33242</v>
      </c>
      <c r="D345" s="115" t="s">
        <v>53</v>
      </c>
      <c r="E345" s="116" t="s">
        <v>39</v>
      </c>
      <c r="F345" s="117" t="s">
        <v>83</v>
      </c>
      <c r="G345" s="118">
        <v>260</v>
      </c>
      <c r="H345" s="119"/>
      <c r="I345" s="119"/>
      <c r="J345" s="119"/>
      <c r="K345" s="120" t="s">
        <v>351</v>
      </c>
      <c r="L345" s="121" t="s">
        <v>98</v>
      </c>
      <c r="M345" s="122"/>
      <c r="N345" s="123"/>
      <c r="O345" s="124">
        <v>7</v>
      </c>
      <c r="P345" s="124"/>
      <c r="Q345" s="78"/>
    </row>
    <row r="346" spans="1:17" ht="15.75">
      <c r="A346" s="112">
        <v>259</v>
      </c>
      <c r="B346" s="113" t="s">
        <v>349</v>
      </c>
      <c r="C346" s="114">
        <v>31228</v>
      </c>
      <c r="D346" s="115" t="s">
        <v>52</v>
      </c>
      <c r="E346" s="116" t="s">
        <v>39</v>
      </c>
      <c r="F346" s="117" t="s">
        <v>83</v>
      </c>
      <c r="G346" s="118">
        <v>259</v>
      </c>
      <c r="H346" s="119"/>
      <c r="I346" s="119"/>
      <c r="J346" s="119"/>
      <c r="K346" s="120" t="s">
        <v>123</v>
      </c>
      <c r="L346" s="121" t="s">
        <v>98</v>
      </c>
      <c r="M346" s="122"/>
      <c r="N346" s="123"/>
      <c r="O346" s="124">
        <v>8</v>
      </c>
      <c r="P346" s="124"/>
      <c r="Q346" s="78"/>
    </row>
    <row r="347" spans="1:17" ht="15.75">
      <c r="A347" s="112">
        <v>256</v>
      </c>
      <c r="B347" s="113" t="s">
        <v>343</v>
      </c>
      <c r="C347" s="114">
        <v>33012</v>
      </c>
      <c r="D347" s="115" t="s">
        <v>53</v>
      </c>
      <c r="E347" s="116" t="s">
        <v>39</v>
      </c>
      <c r="F347" s="117" t="s">
        <v>83</v>
      </c>
      <c r="G347" s="118">
        <v>256</v>
      </c>
      <c r="H347" s="119"/>
      <c r="I347" s="119"/>
      <c r="J347" s="119"/>
      <c r="K347" s="120" t="s">
        <v>344</v>
      </c>
      <c r="L347" s="121" t="s">
        <v>98</v>
      </c>
      <c r="M347" s="122"/>
      <c r="N347" s="123"/>
      <c r="O347" s="124">
        <v>9</v>
      </c>
      <c r="P347" s="124"/>
      <c r="Q347" s="78"/>
    </row>
    <row r="348" spans="1:17" ht="15.75">
      <c r="A348" s="112">
        <v>258</v>
      </c>
      <c r="B348" s="113" t="s">
        <v>348</v>
      </c>
      <c r="C348" s="114">
        <v>33391</v>
      </c>
      <c r="D348" s="115" t="s">
        <v>54</v>
      </c>
      <c r="E348" s="116" t="s">
        <v>39</v>
      </c>
      <c r="F348" s="117" t="s">
        <v>83</v>
      </c>
      <c r="G348" s="118">
        <v>258</v>
      </c>
      <c r="H348" s="119"/>
      <c r="I348" s="119"/>
      <c r="J348" s="119"/>
      <c r="K348" s="120" t="s">
        <v>123</v>
      </c>
      <c r="L348" s="121" t="s">
        <v>98</v>
      </c>
      <c r="M348" s="122"/>
      <c r="N348" s="123"/>
      <c r="O348" s="124">
        <v>10</v>
      </c>
      <c r="P348" s="124"/>
      <c r="Q348" s="78"/>
    </row>
    <row r="349" spans="1:17" ht="15.75">
      <c r="A349" s="112">
        <v>254</v>
      </c>
      <c r="B349" s="113" t="s">
        <v>339</v>
      </c>
      <c r="C349" s="114">
        <v>33958</v>
      </c>
      <c r="D349" s="115" t="s">
        <v>54</v>
      </c>
      <c r="E349" s="116" t="s">
        <v>39</v>
      </c>
      <c r="F349" s="117" t="s">
        <v>83</v>
      </c>
      <c r="G349" s="118">
        <v>254</v>
      </c>
      <c r="H349" s="119"/>
      <c r="I349" s="119"/>
      <c r="J349" s="119"/>
      <c r="K349" s="120" t="s">
        <v>340</v>
      </c>
      <c r="L349" s="121" t="s">
        <v>98</v>
      </c>
      <c r="M349" s="122"/>
      <c r="N349" s="123"/>
      <c r="O349" s="124">
        <v>11</v>
      </c>
      <c r="P349" s="124"/>
      <c r="Q349" s="78"/>
    </row>
    <row r="350" spans="1:17" ht="15.75">
      <c r="A350" s="112">
        <v>263</v>
      </c>
      <c r="B350" s="113" t="s">
        <v>354</v>
      </c>
      <c r="C350" s="114">
        <v>29054</v>
      </c>
      <c r="D350" s="115" t="s">
        <v>97</v>
      </c>
      <c r="E350" s="116" t="s">
        <v>39</v>
      </c>
      <c r="F350" s="117" t="s">
        <v>93</v>
      </c>
      <c r="G350" s="118">
        <v>263</v>
      </c>
      <c r="H350" s="119"/>
      <c r="I350" s="119"/>
      <c r="J350" s="119"/>
      <c r="K350" s="120" t="s">
        <v>355</v>
      </c>
      <c r="L350" s="121" t="s">
        <v>98</v>
      </c>
      <c r="M350" s="122" t="s">
        <v>356</v>
      </c>
      <c r="N350" s="123"/>
      <c r="O350" s="124">
        <v>12</v>
      </c>
      <c r="P350" s="124"/>
      <c r="Q350" s="78"/>
    </row>
    <row r="351" spans="1:17" ht="15.75">
      <c r="A351" s="112">
        <v>264</v>
      </c>
      <c r="B351" s="113" t="s">
        <v>357</v>
      </c>
      <c r="C351" s="114">
        <v>31945</v>
      </c>
      <c r="D351" s="115" t="s">
        <v>54</v>
      </c>
      <c r="E351" s="116" t="s">
        <v>39</v>
      </c>
      <c r="F351" s="117" t="s">
        <v>347</v>
      </c>
      <c r="G351" s="118">
        <v>264</v>
      </c>
      <c r="H351" s="119"/>
      <c r="I351" s="119"/>
      <c r="J351" s="119"/>
      <c r="K351" s="120" t="s">
        <v>358</v>
      </c>
      <c r="L351" s="121" t="s">
        <v>98</v>
      </c>
      <c r="M351" s="122">
        <v>490</v>
      </c>
      <c r="N351" s="123"/>
      <c r="O351" s="124">
        <v>13</v>
      </c>
      <c r="P351" s="120"/>
      <c r="Q351" s="78"/>
    </row>
    <row r="352" spans="1:17" ht="15.75">
      <c r="A352" s="112">
        <v>253</v>
      </c>
      <c r="B352" s="113" t="s">
        <v>337</v>
      </c>
      <c r="C352" s="114">
        <v>27857</v>
      </c>
      <c r="D352" s="115" t="s">
        <v>52</v>
      </c>
      <c r="E352" s="116" t="s">
        <v>39</v>
      </c>
      <c r="F352" s="117" t="s">
        <v>83</v>
      </c>
      <c r="G352" s="118">
        <v>253</v>
      </c>
      <c r="H352" s="119"/>
      <c r="I352" s="119"/>
      <c r="J352" s="119"/>
      <c r="K352" s="120" t="s">
        <v>338</v>
      </c>
      <c r="L352" s="121" t="s">
        <v>98</v>
      </c>
      <c r="M352" s="122"/>
      <c r="N352" s="123"/>
      <c r="O352" s="124">
        <v>14</v>
      </c>
      <c r="P352" s="124"/>
      <c r="Q352" s="78"/>
    </row>
    <row r="353" spans="1:17" ht="15.75">
      <c r="A353" s="112">
        <v>201</v>
      </c>
      <c r="B353" s="113" t="s">
        <v>747</v>
      </c>
      <c r="C353" s="114">
        <v>34240</v>
      </c>
      <c r="D353" s="115" t="s">
        <v>54</v>
      </c>
      <c r="E353" s="116" t="s">
        <v>39</v>
      </c>
      <c r="F353" s="117" t="s">
        <v>724</v>
      </c>
      <c r="G353" s="118">
        <v>201</v>
      </c>
      <c r="H353" s="119"/>
      <c r="I353" s="119"/>
      <c r="J353" s="119"/>
      <c r="K353" s="120" t="s">
        <v>195</v>
      </c>
      <c r="L353" s="121" t="s">
        <v>98</v>
      </c>
      <c r="M353" s="122"/>
      <c r="N353" s="123"/>
      <c r="O353" s="124">
        <v>15</v>
      </c>
      <c r="P353" s="124"/>
      <c r="Q353" s="78"/>
    </row>
    <row r="354" spans="1:17" ht="15.75">
      <c r="A354" s="112">
        <v>401</v>
      </c>
      <c r="B354" s="113" t="s">
        <v>635</v>
      </c>
      <c r="C354" s="114">
        <v>30403</v>
      </c>
      <c r="D354" s="115" t="s">
        <v>54</v>
      </c>
      <c r="E354" s="116" t="s">
        <v>39</v>
      </c>
      <c r="F354" s="117" t="s">
        <v>83</v>
      </c>
      <c r="G354" s="118">
        <v>401</v>
      </c>
      <c r="H354" s="126"/>
      <c r="I354" s="126"/>
      <c r="J354" s="126"/>
      <c r="K354" s="120" t="s">
        <v>636</v>
      </c>
      <c r="L354" s="121" t="s">
        <v>98</v>
      </c>
      <c r="M354" s="122"/>
      <c r="N354" s="123"/>
      <c r="O354" s="124"/>
      <c r="P354" s="124"/>
      <c r="Q354" s="78"/>
    </row>
    <row r="355" spans="1:17" ht="15.75">
      <c r="A355" s="102"/>
      <c r="B355" s="86"/>
      <c r="C355" s="87"/>
      <c r="D355" s="88"/>
      <c r="E355" s="89"/>
      <c r="F355" s="85"/>
      <c r="G355" s="83"/>
      <c r="K355" s="90"/>
      <c r="L355" s="84"/>
      <c r="M355" s="91"/>
      <c r="N355" s="92"/>
      <c r="O355" s="78"/>
      <c r="P355" s="78"/>
      <c r="Q355" s="78"/>
    </row>
    <row r="356" spans="1:17" ht="15.75">
      <c r="A356" s="102">
        <v>408</v>
      </c>
      <c r="B356" s="100" t="s">
        <v>708</v>
      </c>
      <c r="C356" s="80">
        <v>35415</v>
      </c>
      <c r="D356" s="80" t="s">
        <v>54</v>
      </c>
      <c r="E356" s="81" t="s">
        <v>39</v>
      </c>
      <c r="F356" s="82" t="s">
        <v>724</v>
      </c>
      <c r="G356" s="83"/>
      <c r="K356" s="100" t="s">
        <v>707</v>
      </c>
      <c r="L356" s="84" t="s">
        <v>78</v>
      </c>
      <c r="M356" s="101"/>
      <c r="N356" s="92"/>
      <c r="O356" s="78">
        <v>1</v>
      </c>
      <c r="P356" s="78"/>
      <c r="Q356" s="78"/>
    </row>
    <row r="357" spans="1:17" ht="15.75">
      <c r="A357" s="102">
        <v>409</v>
      </c>
      <c r="B357" s="86" t="s">
        <v>718</v>
      </c>
      <c r="C357" s="87">
        <v>34830</v>
      </c>
      <c r="D357" s="88" t="s">
        <v>54</v>
      </c>
      <c r="E357" s="89" t="s">
        <v>39</v>
      </c>
      <c r="F357" s="85" t="s">
        <v>724</v>
      </c>
      <c r="G357" s="83"/>
      <c r="K357" s="90" t="s">
        <v>707</v>
      </c>
      <c r="L357" s="84" t="s">
        <v>78</v>
      </c>
      <c r="M357" s="91">
        <v>17.3</v>
      </c>
      <c r="N357" s="92"/>
      <c r="O357" s="78">
        <v>2</v>
      </c>
      <c r="P357" s="78"/>
      <c r="Q357" s="78"/>
    </row>
    <row r="358" spans="1:17" ht="15.75">
      <c r="A358" s="102"/>
      <c r="B358" s="86"/>
      <c r="C358" s="87"/>
      <c r="D358" s="88"/>
      <c r="E358" s="89"/>
      <c r="F358" s="85"/>
      <c r="G358" s="83"/>
      <c r="K358" s="90"/>
      <c r="L358" s="84"/>
      <c r="M358" s="91"/>
      <c r="N358" s="92"/>
      <c r="O358" s="78"/>
      <c r="P358" s="78"/>
      <c r="Q358" s="78"/>
    </row>
    <row r="359" spans="1:17" ht="15.75">
      <c r="A359" s="102">
        <v>230</v>
      </c>
      <c r="B359" s="86" t="s">
        <v>268</v>
      </c>
      <c r="C359" s="87">
        <v>34630</v>
      </c>
      <c r="D359" s="88" t="s">
        <v>54</v>
      </c>
      <c r="E359" s="89" t="s">
        <v>39</v>
      </c>
      <c r="F359" s="85" t="s">
        <v>77</v>
      </c>
      <c r="G359" s="83">
        <v>230</v>
      </c>
      <c r="H359" s="111"/>
      <c r="I359" s="111"/>
      <c r="J359" s="111"/>
      <c r="K359" s="90" t="s">
        <v>131</v>
      </c>
      <c r="L359" s="84" t="s">
        <v>78</v>
      </c>
      <c r="M359" s="91">
        <v>15.44</v>
      </c>
      <c r="N359" s="92"/>
      <c r="O359" s="78">
        <v>1</v>
      </c>
      <c r="P359" s="78"/>
      <c r="Q359" s="78"/>
    </row>
    <row r="360" spans="1:17" ht="15.75">
      <c r="A360" s="102">
        <v>410</v>
      </c>
      <c r="B360" s="86" t="s">
        <v>702</v>
      </c>
      <c r="C360" s="87">
        <v>32833</v>
      </c>
      <c r="D360" s="88" t="s">
        <v>53</v>
      </c>
      <c r="E360" s="89" t="s">
        <v>39</v>
      </c>
      <c r="F360" s="85" t="s">
        <v>77</v>
      </c>
      <c r="G360" s="83"/>
      <c r="K360" s="90" t="s">
        <v>131</v>
      </c>
      <c r="L360" s="84" t="s">
        <v>78</v>
      </c>
      <c r="M360" s="91">
        <v>17.47</v>
      </c>
      <c r="N360" s="92"/>
      <c r="O360" s="78">
        <v>2</v>
      </c>
      <c r="P360" s="78"/>
      <c r="Q360" s="78"/>
    </row>
    <row r="361" spans="1:17" ht="15.75">
      <c r="A361" s="102">
        <v>411</v>
      </c>
      <c r="B361" s="86" t="s">
        <v>703</v>
      </c>
      <c r="C361" s="87">
        <v>32868</v>
      </c>
      <c r="D361" s="88" t="s">
        <v>53</v>
      </c>
      <c r="E361" s="89" t="s">
        <v>733</v>
      </c>
      <c r="F361" s="85" t="s">
        <v>704</v>
      </c>
      <c r="G361" s="83"/>
      <c r="K361" s="90" t="s">
        <v>705</v>
      </c>
      <c r="L361" s="84" t="s">
        <v>78</v>
      </c>
      <c r="M361" s="91">
        <v>19.14</v>
      </c>
      <c r="N361" s="92" t="s">
        <v>91</v>
      </c>
      <c r="O361" s="78">
        <v>3</v>
      </c>
      <c r="P361" s="78"/>
      <c r="Q361" s="78"/>
    </row>
    <row r="362" spans="1:17" ht="15.75">
      <c r="A362" s="102">
        <v>412</v>
      </c>
      <c r="B362" s="86" t="s">
        <v>706</v>
      </c>
      <c r="C362" s="87">
        <v>32378</v>
      </c>
      <c r="D362" s="88" t="s">
        <v>53</v>
      </c>
      <c r="E362" s="89" t="s">
        <v>39</v>
      </c>
      <c r="F362" s="85" t="s">
        <v>724</v>
      </c>
      <c r="G362" s="83"/>
      <c r="K362" s="90" t="s">
        <v>707</v>
      </c>
      <c r="L362" s="84" t="s">
        <v>78</v>
      </c>
      <c r="M362" s="91">
        <v>18.5</v>
      </c>
      <c r="N362" s="92"/>
      <c r="O362" s="78">
        <v>4</v>
      </c>
      <c r="P362" s="78"/>
      <c r="Q362" s="78"/>
    </row>
    <row r="363" spans="1:17" ht="15.75">
      <c r="A363" s="102">
        <v>413</v>
      </c>
      <c r="B363" s="86" t="s">
        <v>709</v>
      </c>
      <c r="C363" s="87">
        <v>31545</v>
      </c>
      <c r="D363" s="88" t="s">
        <v>52</v>
      </c>
      <c r="E363" s="89" t="s">
        <v>126</v>
      </c>
      <c r="F363" s="85" t="s">
        <v>710</v>
      </c>
      <c r="G363" s="83"/>
      <c r="K363" s="90" t="s">
        <v>711</v>
      </c>
      <c r="L363" s="84" t="s">
        <v>78</v>
      </c>
      <c r="M363" s="91">
        <v>20.98</v>
      </c>
      <c r="N363" s="92" t="s">
        <v>91</v>
      </c>
      <c r="O363" s="78">
        <v>5</v>
      </c>
      <c r="P363" s="78"/>
      <c r="Q363" s="78"/>
    </row>
    <row r="364" spans="1:17" ht="15.75">
      <c r="A364" s="102">
        <v>414</v>
      </c>
      <c r="B364" s="86" t="s">
        <v>712</v>
      </c>
      <c r="C364" s="87">
        <v>34347</v>
      </c>
      <c r="D364" s="88" t="s">
        <v>54</v>
      </c>
      <c r="E364" s="89" t="s">
        <v>39</v>
      </c>
      <c r="F364" s="85" t="s">
        <v>724</v>
      </c>
      <c r="G364" s="83"/>
      <c r="K364" s="90" t="s">
        <v>707</v>
      </c>
      <c r="L364" s="84" t="s">
        <v>78</v>
      </c>
      <c r="M364" s="91">
        <v>16.5</v>
      </c>
      <c r="N364" s="92"/>
      <c r="O364" s="78">
        <v>6</v>
      </c>
      <c r="P364" s="78"/>
      <c r="Q364" s="78"/>
    </row>
    <row r="365" spans="1:17" ht="15.75">
      <c r="A365" s="102">
        <v>415</v>
      </c>
      <c r="B365" s="86" t="s">
        <v>713</v>
      </c>
      <c r="C365" s="87">
        <v>34261</v>
      </c>
      <c r="D365" s="88" t="s">
        <v>53</v>
      </c>
      <c r="E365" s="89" t="s">
        <v>39</v>
      </c>
      <c r="F365" s="85" t="s">
        <v>724</v>
      </c>
      <c r="G365" s="83"/>
      <c r="K365" s="90" t="s">
        <v>707</v>
      </c>
      <c r="L365" s="84" t="s">
        <v>78</v>
      </c>
      <c r="M365" s="91">
        <v>17.52</v>
      </c>
      <c r="N365" s="92"/>
      <c r="O365" s="78">
        <v>7</v>
      </c>
      <c r="P365" s="78"/>
      <c r="Q365" s="78"/>
    </row>
    <row r="366" spans="1:17" ht="15.75">
      <c r="A366" s="102">
        <v>437</v>
      </c>
      <c r="B366" s="86" t="s">
        <v>714</v>
      </c>
      <c r="C366" s="87">
        <v>33754</v>
      </c>
      <c r="D366" s="88" t="s">
        <v>54</v>
      </c>
      <c r="E366" s="89" t="s">
        <v>39</v>
      </c>
      <c r="F366" s="85" t="s">
        <v>724</v>
      </c>
      <c r="G366" s="83"/>
      <c r="K366" s="90" t="s">
        <v>264</v>
      </c>
      <c r="L366" s="84" t="s">
        <v>78</v>
      </c>
      <c r="M366" s="91">
        <v>18.600000000000001</v>
      </c>
      <c r="N366" s="92"/>
      <c r="O366" s="78">
        <v>8</v>
      </c>
      <c r="P366" s="78"/>
      <c r="Q366" s="78"/>
    </row>
    <row r="367" spans="1:17" ht="15.75">
      <c r="A367" s="102">
        <v>416</v>
      </c>
      <c r="B367" s="86" t="s">
        <v>715</v>
      </c>
      <c r="C367" s="87">
        <v>31010</v>
      </c>
      <c r="D367" s="88" t="s">
        <v>52</v>
      </c>
      <c r="E367" s="89" t="s">
        <v>716</v>
      </c>
      <c r="F367" s="85" t="s">
        <v>704</v>
      </c>
      <c r="G367" s="83"/>
      <c r="K367" s="90" t="s">
        <v>705</v>
      </c>
      <c r="L367" s="84" t="s">
        <v>78</v>
      </c>
      <c r="M367" s="91" t="s">
        <v>717</v>
      </c>
      <c r="N367" s="92" t="s">
        <v>91</v>
      </c>
      <c r="O367" s="78">
        <v>9</v>
      </c>
      <c r="P367" s="78"/>
      <c r="Q367" s="78"/>
    </row>
    <row r="368" spans="1:17" ht="15.75">
      <c r="A368" s="103">
        <v>417</v>
      </c>
      <c r="B368" s="93" t="s">
        <v>719</v>
      </c>
      <c r="C368" s="94">
        <v>33410</v>
      </c>
      <c r="D368" s="95" t="s">
        <v>53</v>
      </c>
      <c r="E368" s="96" t="s">
        <v>720</v>
      </c>
      <c r="F368" s="15"/>
      <c r="G368" s="14"/>
      <c r="K368" s="97" t="s">
        <v>721</v>
      </c>
      <c r="L368" s="84" t="s">
        <v>78</v>
      </c>
      <c r="M368" s="92" t="s">
        <v>722</v>
      </c>
      <c r="N368" s="92" t="s">
        <v>91</v>
      </c>
      <c r="O368" s="78">
        <v>10</v>
      </c>
      <c r="P368" s="78"/>
      <c r="Q368" s="78"/>
    </row>
    <row r="369" spans="1:17" ht="15.75">
      <c r="A369" s="102"/>
      <c r="B369" s="86" t="s">
        <v>723</v>
      </c>
      <c r="C369" s="87">
        <v>35065</v>
      </c>
      <c r="D369" s="88">
        <v>1</v>
      </c>
      <c r="E369" s="89" t="s">
        <v>39</v>
      </c>
      <c r="F369" s="85" t="s">
        <v>99</v>
      </c>
      <c r="G369" s="83"/>
      <c r="K369" s="90" t="s">
        <v>335</v>
      </c>
      <c r="L369" s="84"/>
      <c r="M369" s="91"/>
      <c r="N369" s="92"/>
      <c r="O369" s="78"/>
      <c r="P369" s="78"/>
      <c r="Q369" s="78"/>
    </row>
    <row r="370" spans="1:17">
      <c r="A370" s="144">
        <v>3</v>
      </c>
      <c r="B370" s="143" t="s">
        <v>741</v>
      </c>
      <c r="C370" s="163">
        <v>32204</v>
      </c>
      <c r="E370" s="143" t="s">
        <v>742</v>
      </c>
      <c r="K370" s="143" t="s">
        <v>743</v>
      </c>
    </row>
  </sheetData>
  <autoFilter ref="A1:P369"/>
  <sortState ref="A354:P366">
    <sortCondition ref="O354:O366"/>
    <sortCondition ref="P354:P366"/>
  </sortState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55"/>
  <sheetViews>
    <sheetView tabSelected="1" view="pageBreakPreview" topLeftCell="B5" zoomScaleSheetLayoutView="100" workbookViewId="0">
      <selection activeCell="G20" sqref="G20"/>
    </sheetView>
  </sheetViews>
  <sheetFormatPr defaultRowHeight="12.75" outlineLevelCol="1"/>
  <cols>
    <col min="1" max="1" width="8.5703125" style="16" hidden="1" customWidth="1" outlineLevel="1"/>
    <col min="2" max="2" width="6.42578125" style="16" bestFit="1" customWidth="1" collapsed="1"/>
    <col min="3" max="3" width="21.7109375" style="16" customWidth="1"/>
    <col min="4" max="4" width="5.85546875" style="16" customWidth="1" outlineLevel="1"/>
    <col min="5" max="5" width="7" style="16" hidden="1" customWidth="1" outlineLevel="1"/>
    <col min="6" max="6" width="10" style="16" customWidth="1" outlineLevel="1"/>
    <col min="7" max="7" width="5.85546875" style="16" customWidth="1" outlineLevel="1"/>
    <col min="8" max="11" width="2.28515625" style="18" customWidth="1" outlineLevel="1"/>
    <col min="12" max="19" width="2.28515625" style="16" customWidth="1" outlineLevel="1"/>
    <col min="20" max="26" width="2.28515625" style="18" customWidth="1" outlineLevel="1"/>
    <col min="27" max="28" width="2.28515625" style="16" customWidth="1" outlineLevel="1"/>
    <col min="29" max="29" width="2.28515625" style="18" customWidth="1" outlineLevel="1"/>
    <col min="30" max="31" width="2.28515625" style="16" customWidth="1" outlineLevel="1"/>
    <col min="32" max="32" width="2.28515625" style="18" customWidth="1" outlineLevel="1"/>
    <col min="33" max="34" width="2.28515625" style="16" customWidth="1" outlineLevel="1"/>
    <col min="35" max="35" width="6" style="16" customWidth="1"/>
    <col min="36" max="37" width="3.42578125" style="16" hidden="1" customWidth="1"/>
    <col min="38" max="38" width="5.85546875" style="16" hidden="1" customWidth="1"/>
    <col min="39" max="39" width="5.5703125" style="16" customWidth="1"/>
    <col min="40" max="40" width="5.5703125" style="19" hidden="1" customWidth="1"/>
    <col min="41" max="41" width="16.140625" style="19" customWidth="1"/>
    <col min="42" max="42" width="9.28515625" style="34" customWidth="1" outlineLevel="1"/>
    <col min="43" max="16384" width="9.140625" style="16"/>
  </cols>
  <sheetData>
    <row r="1" spans="1:44" hidden="1">
      <c r="D1" s="18"/>
      <c r="H1" s="16"/>
      <c r="I1" s="16"/>
      <c r="J1" s="16"/>
      <c r="AP1" s="23"/>
    </row>
    <row r="2" spans="1:44" hidden="1">
      <c r="D2" s="18"/>
      <c r="H2" s="16"/>
      <c r="I2" s="16"/>
      <c r="J2" s="16"/>
      <c r="AP2" s="23"/>
    </row>
    <row r="3" spans="1:44" hidden="1">
      <c r="D3" s="18"/>
      <c r="H3" s="16"/>
      <c r="I3" s="16"/>
      <c r="J3" s="16"/>
      <c r="AP3" s="23"/>
    </row>
    <row r="4" spans="1:44" hidden="1">
      <c r="B4" s="24"/>
      <c r="D4" s="18"/>
      <c r="H4" s="16"/>
      <c r="I4" s="16"/>
      <c r="J4" s="16"/>
      <c r="AP4" s="23"/>
    </row>
    <row r="5" spans="1:44" ht="15.75">
      <c r="C5" s="31" t="str">
        <f>Расп!B28</f>
        <v>Чемпионат г. Москвы по легкой атлетике</v>
      </c>
      <c r="D5" s="18"/>
      <c r="H5" s="16"/>
      <c r="I5" s="16"/>
      <c r="J5" s="16"/>
      <c r="AP5" s="23"/>
      <c r="AQ5" s="16" t="s">
        <v>153</v>
      </c>
      <c r="AR5" s="16">
        <v>0</v>
      </c>
    </row>
    <row r="6" spans="1:44" ht="15.75">
      <c r="C6" s="31" t="str">
        <f>Расп!B29</f>
        <v>3-4 июля 2013 года, ОАО «Олимпийский комплекс «Лужники», ЮСЯ</v>
      </c>
      <c r="D6" s="18"/>
      <c r="H6" s="16"/>
      <c r="I6" s="16"/>
      <c r="J6" s="16"/>
      <c r="AP6" s="23"/>
      <c r="AQ6" s="18" t="s">
        <v>36</v>
      </c>
    </row>
    <row r="7" spans="1:44" ht="15.75">
      <c r="C7" s="25"/>
      <c r="D7" s="18"/>
      <c r="H7" s="201">
        <f>Расп!A2</f>
        <v>41459</v>
      </c>
      <c r="I7" s="201"/>
      <c r="J7" s="201"/>
      <c r="K7" s="201"/>
      <c r="L7" s="201"/>
      <c r="O7" s="75" t="s">
        <v>59</v>
      </c>
      <c r="P7" s="75"/>
      <c r="Q7" s="75"/>
      <c r="R7" s="202">
        <f>Расп!F2</f>
        <v>2.4500000000000002</v>
      </c>
      <c r="S7" s="202"/>
      <c r="T7" s="202"/>
      <c r="U7" s="38"/>
      <c r="V7" s="73" t="s">
        <v>12</v>
      </c>
      <c r="W7" s="38"/>
      <c r="X7" s="203">
        <f>Расп!I2</f>
        <v>2.4500000000000002</v>
      </c>
      <c r="Y7" s="203"/>
      <c r="Z7" s="203"/>
      <c r="AP7" s="29" t="s">
        <v>17</v>
      </c>
      <c r="AQ7" s="18" t="s">
        <v>37</v>
      </c>
    </row>
    <row r="8" spans="1:44" ht="15.75">
      <c r="C8" s="31" t="str">
        <f>Расп!B2</f>
        <v>ПРЫЖОК В ВЫСОТУ</v>
      </c>
      <c r="H8" s="69" t="str">
        <f>Расп!C1</f>
        <v>Начало</v>
      </c>
      <c r="J8" s="16"/>
      <c r="L8" s="204" t="str">
        <f>Расп!C2</f>
        <v>18.00</v>
      </c>
      <c r="M8" s="204"/>
      <c r="O8" s="75" t="s">
        <v>60</v>
      </c>
      <c r="P8" s="75"/>
      <c r="Q8" s="75"/>
      <c r="R8" s="202">
        <f>Расп!G2</f>
        <v>2.42</v>
      </c>
      <c r="S8" s="202"/>
      <c r="T8" s="202"/>
      <c r="U8" s="38"/>
      <c r="V8" s="73" t="s">
        <v>13</v>
      </c>
      <c r="W8" s="38"/>
      <c r="X8" s="203">
        <f>Расп!J2</f>
        <v>2.42</v>
      </c>
      <c r="Y8" s="203"/>
      <c r="Z8" s="203"/>
      <c r="AP8" s="29" t="s">
        <v>18</v>
      </c>
      <c r="AQ8" s="18" t="s">
        <v>38</v>
      </c>
    </row>
    <row r="9" spans="1:44" ht="15.75">
      <c r="C9" s="31" t="str">
        <f>Расп!B31</f>
        <v>Мужчины</v>
      </c>
      <c r="D9" s="18"/>
      <c r="H9" s="205" t="str">
        <f>Расп!D1</f>
        <v>Окончание</v>
      </c>
      <c r="I9" s="205"/>
      <c r="J9" s="205"/>
      <c r="K9" s="205"/>
      <c r="L9" s="204" t="str">
        <f>Расп!D2</f>
        <v>19.00</v>
      </c>
      <c r="M9" s="204"/>
      <c r="O9" s="75" t="s">
        <v>61</v>
      </c>
      <c r="P9" s="75"/>
      <c r="Q9" s="75"/>
      <c r="R9" s="202">
        <f>Расп!H2</f>
        <v>2.4</v>
      </c>
      <c r="S9" s="202"/>
      <c r="T9" s="202"/>
      <c r="U9" s="28"/>
      <c r="V9" s="25" t="s">
        <v>14</v>
      </c>
      <c r="W9" s="28"/>
      <c r="X9" s="203">
        <f>Расп!K2</f>
        <v>2.4</v>
      </c>
      <c r="Y9" s="203"/>
      <c r="Z9" s="203"/>
      <c r="AA9" s="25"/>
      <c r="AB9" s="25"/>
      <c r="AC9" s="28"/>
      <c r="AD9" s="25"/>
      <c r="AE9" s="25"/>
      <c r="AF9" s="28"/>
      <c r="AG9" s="25"/>
      <c r="AH9" s="25"/>
      <c r="AI9" s="25"/>
      <c r="AJ9" s="25"/>
      <c r="AK9" s="25"/>
      <c r="AL9" s="25"/>
      <c r="AM9" s="25"/>
      <c r="AP9" s="29" t="s">
        <v>19</v>
      </c>
      <c r="AQ9" s="18">
        <v>3</v>
      </c>
      <c r="AR9" s="16">
        <v>1.6</v>
      </c>
    </row>
    <row r="10" spans="1:44" ht="15.75">
      <c r="C10" s="30" t="s">
        <v>746</v>
      </c>
      <c r="D10" s="18"/>
      <c r="H10" s="31"/>
      <c r="I10" s="16"/>
      <c r="AI10" s="32"/>
      <c r="AJ10" s="32"/>
      <c r="AK10" s="32"/>
      <c r="AL10" s="32"/>
      <c r="AM10" s="32"/>
      <c r="AQ10" s="18">
        <v>2</v>
      </c>
      <c r="AR10" s="16">
        <v>1.75</v>
      </c>
    </row>
    <row r="11" spans="1:44" ht="15.75">
      <c r="C11" s="33"/>
      <c r="D11" s="33"/>
      <c r="E11" s="34"/>
      <c r="F11" s="34"/>
      <c r="G11" s="34"/>
      <c r="H11" s="31"/>
      <c r="I11" s="34"/>
      <c r="J11" s="16"/>
      <c r="AP11" s="23"/>
      <c r="AQ11" s="18">
        <v>1</v>
      </c>
      <c r="AR11" s="16">
        <v>1.9</v>
      </c>
    </row>
    <row r="12" spans="1:44" s="39" customFormat="1">
      <c r="A12" s="39" t="s">
        <v>34</v>
      </c>
      <c r="B12" s="185" t="s">
        <v>31</v>
      </c>
      <c r="C12" s="185" t="s">
        <v>15</v>
      </c>
      <c r="D12" s="185" t="s">
        <v>75</v>
      </c>
      <c r="E12" s="185" t="s">
        <v>150</v>
      </c>
      <c r="F12" s="185" t="s">
        <v>9</v>
      </c>
      <c r="G12" s="185" t="s">
        <v>16</v>
      </c>
      <c r="H12" s="200">
        <v>187</v>
      </c>
      <c r="I12" s="200"/>
      <c r="J12" s="200"/>
      <c r="K12" s="200">
        <v>192</v>
      </c>
      <c r="L12" s="200"/>
      <c r="M12" s="200"/>
      <c r="N12" s="200">
        <v>197</v>
      </c>
      <c r="O12" s="200"/>
      <c r="P12" s="200"/>
      <c r="Q12" s="200">
        <v>202</v>
      </c>
      <c r="R12" s="200"/>
      <c r="S12" s="200"/>
      <c r="T12" s="200">
        <v>207</v>
      </c>
      <c r="U12" s="200"/>
      <c r="V12" s="200"/>
      <c r="W12" s="200">
        <v>212</v>
      </c>
      <c r="X12" s="200"/>
      <c r="Y12" s="200"/>
      <c r="Z12" s="200">
        <v>215</v>
      </c>
      <c r="AA12" s="200"/>
      <c r="AB12" s="200"/>
      <c r="AC12" s="200">
        <v>218</v>
      </c>
      <c r="AD12" s="200"/>
      <c r="AE12" s="200"/>
      <c r="AF12" s="200">
        <v>221</v>
      </c>
      <c r="AG12" s="200"/>
      <c r="AH12" s="200"/>
      <c r="AI12" s="185" t="s">
        <v>45</v>
      </c>
      <c r="AJ12" s="185" t="s">
        <v>73</v>
      </c>
      <c r="AK12" s="185" t="s">
        <v>74</v>
      </c>
      <c r="AL12" s="185" t="s">
        <v>28</v>
      </c>
      <c r="AM12" s="185" t="s">
        <v>44</v>
      </c>
      <c r="AN12" s="35" t="s">
        <v>21</v>
      </c>
      <c r="AO12" s="35" t="s">
        <v>46</v>
      </c>
      <c r="AP12" s="71" t="s">
        <v>20</v>
      </c>
      <c r="AQ12" s="18" t="s">
        <v>54</v>
      </c>
      <c r="AR12" s="63">
        <v>2.02</v>
      </c>
    </row>
    <row r="13" spans="1:44" s="39" customFormat="1"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  <c r="AK13" s="185"/>
      <c r="AL13" s="185"/>
      <c r="AM13" s="185"/>
      <c r="AN13" s="35"/>
      <c r="AO13" s="35"/>
      <c r="AP13" s="71"/>
      <c r="AQ13" s="39" t="s">
        <v>53</v>
      </c>
      <c r="AR13" s="39">
        <v>2.15</v>
      </c>
    </row>
    <row r="14" spans="1:44" s="40" customFormat="1" ht="15.95" customHeight="1">
      <c r="A14" s="40">
        <f t="shared" ref="A14:A23" ca="1" si="0">RAND()</f>
        <v>0.73788518882569598</v>
      </c>
      <c r="B14" s="104">
        <v>1</v>
      </c>
      <c r="C14" s="47" t="str">
        <f>VLOOKUP(G14,Уч!$A$2:$K$412,2,FALSE)</f>
        <v>Ильичев Иван</v>
      </c>
      <c r="D14" s="167">
        <f>VLOOKUP(G14,Уч!$A$2:$K$414,3,FALSE)</f>
        <v>31699</v>
      </c>
      <c r="E14" s="176" t="str">
        <f>VLOOKUP(G14,Уч!$A$2:$K$414,5,FALSE)</f>
        <v>Москва</v>
      </c>
      <c r="F14" s="176" t="str">
        <f>VLOOKUP(G14,Уч!$A$2:$K$414,6,FALSE)</f>
        <v>МГФСО</v>
      </c>
      <c r="G14" s="177">
        <v>290</v>
      </c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 t="s">
        <v>751</v>
      </c>
      <c r="X14" s="178"/>
      <c r="Y14" s="178"/>
      <c r="Z14" s="178" t="s">
        <v>745</v>
      </c>
      <c r="AA14" s="178" t="s">
        <v>745</v>
      </c>
      <c r="AB14" s="178" t="s">
        <v>745</v>
      </c>
      <c r="AC14" s="178" t="s">
        <v>748</v>
      </c>
      <c r="AD14" s="178" t="s">
        <v>751</v>
      </c>
      <c r="AE14" s="178"/>
      <c r="AF14" s="178" t="s">
        <v>751</v>
      </c>
      <c r="AG14" s="178"/>
      <c r="AH14" s="178"/>
      <c r="AI14" s="179">
        <f t="shared" ref="AI14:AI22" si="1">AP14/100</f>
        <v>2.21</v>
      </c>
      <c r="AJ14" s="48">
        <v>1</v>
      </c>
      <c r="AK14" s="48">
        <v>1</v>
      </c>
      <c r="AL14" s="181"/>
      <c r="AM14" s="171" t="str">
        <f t="shared" ref="AM14:AM23" si="2">LOOKUP(AI14,$AR$5:$AR$14,$AQ$5:$AQ$14)</f>
        <v>мс</v>
      </c>
      <c r="AN14" s="180"/>
      <c r="AO14" s="182" t="str">
        <f>VLOOKUP(G14,Уч!$A$2:$K$414,11,FALSE)</f>
        <v>Бурт А.С.</v>
      </c>
      <c r="AP14" s="175">
        <v>221</v>
      </c>
      <c r="AQ14" s="41"/>
    </row>
    <row r="15" spans="1:44" s="40" customFormat="1" ht="15.95" customHeight="1">
      <c r="A15" s="40">
        <f t="shared" ca="1" si="0"/>
        <v>0.49484650963912635</v>
      </c>
      <c r="B15" s="104">
        <v>2</v>
      </c>
      <c r="C15" s="47" t="str">
        <f>VLOOKUP(G15,Уч!$A$2:$K$412,2,FALSE)</f>
        <v>Миссиров Лев</v>
      </c>
      <c r="D15" s="167">
        <f>VLOOKUP(G15,Уч!$A$2:$K$414,3,FALSE)</f>
        <v>33089</v>
      </c>
      <c r="E15" s="176" t="str">
        <f>VLOOKUP(G15,Уч!$A$2:$K$414,5,FALSE)</f>
        <v>Москва</v>
      </c>
      <c r="F15" s="176" t="str">
        <f>VLOOKUP(G15,Уч!$A$2:$K$414,6,FALSE)</f>
        <v>МГФСО</v>
      </c>
      <c r="G15" s="177">
        <v>291</v>
      </c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 t="s">
        <v>748</v>
      </c>
      <c r="U15" s="178" t="s">
        <v>751</v>
      </c>
      <c r="V15" s="178"/>
      <c r="W15" s="178" t="s">
        <v>751</v>
      </c>
      <c r="X15" s="178"/>
      <c r="Y15" s="178"/>
      <c r="Z15" s="178" t="s">
        <v>751</v>
      </c>
      <c r="AA15" s="178"/>
      <c r="AB15" s="178"/>
      <c r="AC15" s="178" t="s">
        <v>751</v>
      </c>
      <c r="AD15" s="178"/>
      <c r="AE15" s="178"/>
      <c r="AF15" s="178" t="s">
        <v>748</v>
      </c>
      <c r="AG15" s="178" t="s">
        <v>748</v>
      </c>
      <c r="AH15" s="178" t="s">
        <v>748</v>
      </c>
      <c r="AI15" s="179">
        <f t="shared" si="1"/>
        <v>2.1800000000000002</v>
      </c>
      <c r="AJ15" s="48">
        <v>1</v>
      </c>
      <c r="AK15" s="48">
        <v>1</v>
      </c>
      <c r="AL15" s="179"/>
      <c r="AM15" s="171" t="str">
        <f t="shared" si="2"/>
        <v>мс</v>
      </c>
      <c r="AN15" s="48"/>
      <c r="AO15" s="182" t="str">
        <f>VLOOKUP(G15,Уч!$A$2:$K$414,11,FALSE)</f>
        <v>Бурт А.С.Чикалин М.Ф.</v>
      </c>
      <c r="AP15" s="175">
        <v>218</v>
      </c>
      <c r="AQ15" s="41"/>
    </row>
    <row r="16" spans="1:44" s="40" customFormat="1" ht="15.95" customHeight="1">
      <c r="A16" s="40">
        <f t="shared" ca="1" si="0"/>
        <v>0.19775816920131806</v>
      </c>
      <c r="B16" s="104">
        <v>3</v>
      </c>
      <c r="C16" s="47" t="str">
        <f>VLOOKUP(G16,Уч!$A$2:$K$412,2,FALSE)</f>
        <v>Топорков Иван</v>
      </c>
      <c r="D16" s="167">
        <f>VLOOKUP(G16,Уч!$A$2:$K$414,3,FALSE)</f>
        <v>34013</v>
      </c>
      <c r="E16" s="176" t="str">
        <f>VLOOKUP(G16,Уч!$A$2:$K$414,5,FALSE)</f>
        <v>Москва</v>
      </c>
      <c r="F16" s="176" t="str">
        <f>VLOOKUP(G16,Уч!$A$2:$K$414,6,FALSE)</f>
        <v xml:space="preserve"> СДЮСШОР по л/а им. бр.Знаменских, ЦСКА</v>
      </c>
      <c r="G16" s="177">
        <v>296</v>
      </c>
      <c r="H16" s="178"/>
      <c r="I16" s="178"/>
      <c r="J16" s="178"/>
      <c r="K16" s="178"/>
      <c r="L16" s="178"/>
      <c r="M16" s="178"/>
      <c r="N16" s="178"/>
      <c r="O16" s="178"/>
      <c r="P16" s="178"/>
      <c r="Q16" s="178" t="s">
        <v>751</v>
      </c>
      <c r="R16" s="178"/>
      <c r="S16" s="178"/>
      <c r="T16" s="178" t="s">
        <v>751</v>
      </c>
      <c r="U16" s="178"/>
      <c r="V16" s="178"/>
      <c r="W16" s="178" t="s">
        <v>751</v>
      </c>
      <c r="X16" s="178"/>
      <c r="Y16" s="178"/>
      <c r="Z16" s="178" t="s">
        <v>748</v>
      </c>
      <c r="AA16" s="178" t="s">
        <v>748</v>
      </c>
      <c r="AB16" s="178" t="s">
        <v>751</v>
      </c>
      <c r="AC16" s="178" t="s">
        <v>748</v>
      </c>
      <c r="AD16" s="178" t="s">
        <v>748</v>
      </c>
      <c r="AE16" s="178" t="s">
        <v>748</v>
      </c>
      <c r="AF16" s="178"/>
      <c r="AG16" s="178"/>
      <c r="AH16" s="178"/>
      <c r="AI16" s="179">
        <f t="shared" si="1"/>
        <v>2.15</v>
      </c>
      <c r="AJ16" s="48">
        <v>3</v>
      </c>
      <c r="AK16" s="48">
        <v>2</v>
      </c>
      <c r="AL16" s="181"/>
      <c r="AM16" s="171" t="str">
        <f t="shared" si="2"/>
        <v>мс</v>
      </c>
      <c r="AN16" s="180"/>
      <c r="AO16" s="182" t="str">
        <f>VLOOKUP(G16,Уч!$A$2:$K$414,11,FALSE)</f>
        <v>Фетисов А.И., Воронин В.Н., Стреляев</v>
      </c>
      <c r="AP16" s="175">
        <v>215</v>
      </c>
      <c r="AQ16" s="185" t="s">
        <v>52</v>
      </c>
      <c r="AR16" s="185">
        <v>2.2999999999999998</v>
      </c>
    </row>
    <row r="17" spans="1:44" s="40" customFormat="1" ht="15.95" customHeight="1">
      <c r="A17" s="40">
        <f t="shared" ca="1" si="0"/>
        <v>8.5561079487547542E-2</v>
      </c>
      <c r="B17" s="104">
        <v>4</v>
      </c>
      <c r="C17" s="47" t="str">
        <f>VLOOKUP(G17,Уч!$A$2:$K$412,2,FALSE)</f>
        <v>Несговоров Василий</v>
      </c>
      <c r="D17" s="167">
        <f>VLOOKUP(G17,Уч!$A$2:$K$414,3,FALSE)</f>
        <v>32633</v>
      </c>
      <c r="E17" s="176" t="str">
        <f>VLOOKUP(G17,Уч!$A$2:$K$414,5,FALSE)</f>
        <v>Москва</v>
      </c>
      <c r="F17" s="176" t="str">
        <f>VLOOKUP(G17,Уч!$A$2:$K$414,6,FALSE)</f>
        <v>СДЮШОР ЦСКА</v>
      </c>
      <c r="G17" s="177">
        <v>292</v>
      </c>
      <c r="H17" s="178"/>
      <c r="I17" s="178"/>
      <c r="J17" s="178"/>
      <c r="K17" s="178" t="s">
        <v>751</v>
      </c>
      <c r="L17" s="178"/>
      <c r="M17" s="178"/>
      <c r="N17" s="178" t="s">
        <v>751</v>
      </c>
      <c r="O17" s="178"/>
      <c r="P17" s="178"/>
      <c r="Q17" s="178" t="s">
        <v>751</v>
      </c>
      <c r="R17" s="178"/>
      <c r="S17" s="178"/>
      <c r="T17" s="178" t="s">
        <v>751</v>
      </c>
      <c r="U17" s="178"/>
      <c r="V17" s="178"/>
      <c r="W17" s="178" t="s">
        <v>748</v>
      </c>
      <c r="X17" s="178" t="s">
        <v>751</v>
      </c>
      <c r="Y17" s="178"/>
      <c r="Z17" s="178" t="s">
        <v>748</v>
      </c>
      <c r="AA17" s="178" t="s">
        <v>748</v>
      </c>
      <c r="AB17" s="178" t="s">
        <v>748</v>
      </c>
      <c r="AC17" s="178"/>
      <c r="AD17" s="178"/>
      <c r="AE17" s="178"/>
      <c r="AF17" s="178"/>
      <c r="AG17" s="178"/>
      <c r="AH17" s="178"/>
      <c r="AI17" s="179">
        <f t="shared" si="1"/>
        <v>2.12</v>
      </c>
      <c r="AJ17" s="48">
        <v>2</v>
      </c>
      <c r="AK17" s="48">
        <v>1</v>
      </c>
      <c r="AL17" s="179"/>
      <c r="AM17" s="171" t="str">
        <f t="shared" si="2"/>
        <v>кмс</v>
      </c>
      <c r="AN17" s="48"/>
      <c r="AO17" s="182" t="str">
        <f>VLOOKUP(G17,Уч!$A$2:$K$414,11,FALSE)</f>
        <v>Фетисов А.И., Несговоров</v>
      </c>
      <c r="AP17" s="175">
        <v>212</v>
      </c>
      <c r="AQ17" s="41"/>
    </row>
    <row r="18" spans="1:44" s="40" customFormat="1" ht="15.95" customHeight="1">
      <c r="A18" s="40">
        <f t="shared" ca="1" si="0"/>
        <v>0.35491049498916649</v>
      </c>
      <c r="B18" s="104">
        <v>5</v>
      </c>
      <c r="C18" s="47" t="str">
        <f>VLOOKUP(G18,Уч!$A$2:$K$412,2,FALSE)</f>
        <v>Поздняков Семен</v>
      </c>
      <c r="D18" s="167">
        <f>VLOOKUP(G18,Уч!$A$2:$K$414,3,FALSE)</f>
        <v>33936</v>
      </c>
      <c r="E18" s="176" t="str">
        <f>VLOOKUP(G18,Уч!$A$2:$K$414,5,FALSE)</f>
        <v>Москва</v>
      </c>
      <c r="F18" s="176" t="str">
        <f>VLOOKUP(G18,Уч!$A$2:$K$414,6,FALSE)</f>
        <v>ЦСП по л/а</v>
      </c>
      <c r="G18" s="177">
        <v>294</v>
      </c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 t="s">
        <v>751</v>
      </c>
      <c r="U18" s="178"/>
      <c r="V18" s="178"/>
      <c r="W18" s="178" t="s">
        <v>748</v>
      </c>
      <c r="X18" s="178" t="s">
        <v>748</v>
      </c>
      <c r="Y18" s="178" t="s">
        <v>748</v>
      </c>
      <c r="Z18" s="178"/>
      <c r="AA18" s="178"/>
      <c r="AB18" s="178"/>
      <c r="AC18" s="178"/>
      <c r="AD18" s="178"/>
      <c r="AE18" s="178"/>
      <c r="AF18" s="178"/>
      <c r="AG18" s="178"/>
      <c r="AH18" s="178"/>
      <c r="AI18" s="179">
        <f t="shared" si="1"/>
        <v>2.0699999999999998</v>
      </c>
      <c r="AJ18" s="48">
        <v>1</v>
      </c>
      <c r="AK18" s="48">
        <v>0</v>
      </c>
      <c r="AL18" s="181"/>
      <c r="AM18" s="171" t="str">
        <f t="shared" si="2"/>
        <v>кмс</v>
      </c>
      <c r="AN18" s="180"/>
      <c r="AO18" s="182" t="str">
        <f>VLOOKUP(G18,Уч!$A$2:$K$414,11,FALSE)</f>
        <v>Воронины Д.Ю., В.Н., Морозов Г.Г.</v>
      </c>
      <c r="AP18" s="175">
        <v>207</v>
      </c>
      <c r="AQ18" s="41"/>
    </row>
    <row r="19" spans="1:44" s="40" customFormat="1" ht="15.95" customHeight="1">
      <c r="A19" s="40">
        <f t="shared" ca="1" si="0"/>
        <v>0.94965164182595896</v>
      </c>
      <c r="B19" s="104">
        <v>6</v>
      </c>
      <c r="C19" s="47" t="str">
        <f>VLOOKUP(G19,Уч!$A$2:$K$412,2,FALSE)</f>
        <v>Худошубин Константин</v>
      </c>
      <c r="D19" s="167">
        <f>VLOOKUP(G19,Уч!$A$2:$K$414,3,FALSE)</f>
        <v>34104</v>
      </c>
      <c r="E19" s="176" t="str">
        <f>VLOOKUP(G19,Уч!$A$2:$K$414,5,FALSE)</f>
        <v>Москва</v>
      </c>
      <c r="F19" s="176" t="str">
        <f>VLOOKUP(G19,Уч!$A$2:$K$414,6,FALSE)</f>
        <v>СДЮСШОР им. бр. Знаменских</v>
      </c>
      <c r="G19" s="177">
        <v>297</v>
      </c>
      <c r="H19" s="178"/>
      <c r="I19" s="178"/>
      <c r="J19" s="178"/>
      <c r="K19" s="178"/>
      <c r="L19" s="178"/>
      <c r="M19" s="178"/>
      <c r="N19" s="178" t="s">
        <v>751</v>
      </c>
      <c r="O19" s="178"/>
      <c r="P19" s="178"/>
      <c r="Q19" s="178" t="s">
        <v>751</v>
      </c>
      <c r="R19" s="178"/>
      <c r="S19" s="178"/>
      <c r="T19" s="178" t="s">
        <v>748</v>
      </c>
      <c r="U19" s="178" t="s">
        <v>748</v>
      </c>
      <c r="V19" s="178" t="s">
        <v>751</v>
      </c>
      <c r="W19" s="178" t="s">
        <v>748</v>
      </c>
      <c r="X19" s="178" t="s">
        <v>748</v>
      </c>
      <c r="Y19" s="178" t="s">
        <v>748</v>
      </c>
      <c r="Z19" s="178"/>
      <c r="AA19" s="178"/>
      <c r="AB19" s="178"/>
      <c r="AC19" s="178"/>
      <c r="AD19" s="178"/>
      <c r="AE19" s="178"/>
      <c r="AF19" s="178"/>
      <c r="AG19" s="178"/>
      <c r="AH19" s="178"/>
      <c r="AI19" s="179">
        <f t="shared" si="1"/>
        <v>2.0699999999999998</v>
      </c>
      <c r="AJ19" s="48">
        <v>3</v>
      </c>
      <c r="AK19" s="48">
        <v>2</v>
      </c>
      <c r="AL19" s="181"/>
      <c r="AM19" s="171" t="str">
        <f t="shared" si="2"/>
        <v>кмс</v>
      </c>
      <c r="AN19" s="180"/>
      <c r="AO19" s="182" t="str">
        <f>VLOOKUP(G19,Уч!$A$2:$K$414,11,FALSE)</f>
        <v>Воронин В.Н.</v>
      </c>
      <c r="AP19" s="175">
        <v>207</v>
      </c>
      <c r="AQ19" s="41"/>
    </row>
    <row r="20" spans="1:44" s="40" customFormat="1" ht="15.95" customHeight="1">
      <c r="A20" s="40">
        <f t="shared" ca="1" si="0"/>
        <v>0.15967642984197916</v>
      </c>
      <c r="B20" s="104">
        <v>7</v>
      </c>
      <c r="C20" s="47" t="str">
        <f>VLOOKUP(G20,Уч!$A$2:$K$412,2,FALSE)</f>
        <v>Брумель Виктор</v>
      </c>
      <c r="D20" s="167">
        <f>VLOOKUP(G20,Уч!$A$2:$K$414,3,FALSE)</f>
        <v>33885</v>
      </c>
      <c r="E20" s="176" t="str">
        <f>VLOOKUP(G20,Уч!$A$2:$K$414,5,FALSE)</f>
        <v>Москва</v>
      </c>
      <c r="F20" s="176" t="str">
        <f>VLOOKUP(G20,Уч!$A$2:$K$414,6,FALSE)</f>
        <v>МГФСО</v>
      </c>
      <c r="G20" s="177">
        <v>280</v>
      </c>
      <c r="H20" s="178"/>
      <c r="I20" s="178"/>
      <c r="J20" s="178"/>
      <c r="K20" s="178"/>
      <c r="L20" s="178"/>
      <c r="M20" s="178"/>
      <c r="N20" s="178"/>
      <c r="O20" s="178"/>
      <c r="P20" s="178"/>
      <c r="Q20" s="178" t="s">
        <v>748</v>
      </c>
      <c r="R20" s="178" t="s">
        <v>751</v>
      </c>
      <c r="S20" s="178"/>
      <c r="T20" s="178" t="s">
        <v>748</v>
      </c>
      <c r="U20" s="178" t="s">
        <v>748</v>
      </c>
      <c r="V20" s="178" t="s">
        <v>748</v>
      </c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9">
        <f t="shared" si="1"/>
        <v>2.02</v>
      </c>
      <c r="AJ20" s="48">
        <v>2</v>
      </c>
      <c r="AK20" s="48">
        <v>1</v>
      </c>
      <c r="AL20" s="181"/>
      <c r="AM20" s="171" t="str">
        <f t="shared" si="2"/>
        <v>кмс</v>
      </c>
      <c r="AN20" s="180"/>
      <c r="AO20" s="182" t="str">
        <f>VLOOKUP(G20,Уч!$A$2:$K$414,11,FALSE)</f>
        <v>Бурт А.С.</v>
      </c>
      <c r="AP20" s="175">
        <v>202</v>
      </c>
      <c r="AQ20" s="41"/>
    </row>
    <row r="21" spans="1:44" s="40" customFormat="1" ht="15.95" customHeight="1">
      <c r="A21" s="40">
        <f t="shared" ca="1" si="0"/>
        <v>0.66721157138151899</v>
      </c>
      <c r="B21" s="104">
        <v>8</v>
      </c>
      <c r="C21" s="47" t="str">
        <f>VLOOKUP(G21,Уч!$A$2:$K$412,2,FALSE)</f>
        <v>Асанов Александр</v>
      </c>
      <c r="D21" s="167">
        <f>VLOOKUP(G21,Уч!$A$2:$K$414,3,FALSE)</f>
        <v>34787</v>
      </c>
      <c r="E21" s="176" t="str">
        <f>VLOOKUP(G21,Уч!$A$2:$K$414,5,FALSE)</f>
        <v xml:space="preserve">Москва </v>
      </c>
      <c r="F21" s="176" t="str">
        <f>VLOOKUP(G21,Уч!$A$2:$K$414,6,FALSE)</f>
        <v>СДЮСШОР 24</v>
      </c>
      <c r="G21" s="177">
        <v>279</v>
      </c>
      <c r="H21" s="178" t="s">
        <v>748</v>
      </c>
      <c r="I21" s="178" t="s">
        <v>751</v>
      </c>
      <c r="J21" s="178"/>
      <c r="K21" s="178" t="s">
        <v>751</v>
      </c>
      <c r="L21" s="178"/>
      <c r="M21" s="178"/>
      <c r="N21" s="178" t="s">
        <v>751</v>
      </c>
      <c r="O21" s="178"/>
      <c r="P21" s="178"/>
      <c r="Q21" s="178" t="s">
        <v>748</v>
      </c>
      <c r="R21" s="178" t="s">
        <v>748</v>
      </c>
      <c r="S21" s="178" t="s">
        <v>751</v>
      </c>
      <c r="T21" s="178" t="s">
        <v>748</v>
      </c>
      <c r="U21" s="178" t="s">
        <v>748</v>
      </c>
      <c r="V21" s="178" t="s">
        <v>748</v>
      </c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9">
        <f t="shared" si="1"/>
        <v>2.02</v>
      </c>
      <c r="AJ21" s="48">
        <v>3</v>
      </c>
      <c r="AK21" s="48">
        <v>3</v>
      </c>
      <c r="AL21" s="181"/>
      <c r="AM21" s="171" t="str">
        <f t="shared" si="2"/>
        <v>кмс</v>
      </c>
      <c r="AN21" s="180"/>
      <c r="AO21" s="182" t="str">
        <f>VLOOKUP(G21,Уч!$A$2:$K$414,11,FALSE)</f>
        <v>Черняева А.А.</v>
      </c>
      <c r="AP21" s="175">
        <v>202</v>
      </c>
    </row>
    <row r="22" spans="1:44" s="40" customFormat="1" ht="15.95" customHeight="1">
      <c r="A22" s="40">
        <f t="shared" ca="1" si="0"/>
        <v>0.11774258087193712</v>
      </c>
      <c r="B22" s="104">
        <v>8</v>
      </c>
      <c r="C22" s="47" t="str">
        <f>VLOOKUP(G22,Уч!$A$2:$K$412,2,FALSE)</f>
        <v>Путинцев Илья</v>
      </c>
      <c r="D22" s="167">
        <f>VLOOKUP(G22,Уч!$A$2:$K$414,3,FALSE)</f>
        <v>34255</v>
      </c>
      <c r="E22" s="176" t="str">
        <f>VLOOKUP(G22,Уч!$A$2:$K$414,5,FALSE)</f>
        <v>Москва</v>
      </c>
      <c r="F22" s="176" t="str">
        <f>VLOOKUP(G22,Уч!$A$2:$K$414,6,FALSE)</f>
        <v>СДЮШОР ЦСКА</v>
      </c>
      <c r="G22" s="177">
        <v>295</v>
      </c>
      <c r="H22" s="178" t="s">
        <v>751</v>
      </c>
      <c r="I22" s="178"/>
      <c r="J22" s="178"/>
      <c r="K22" s="178" t="s">
        <v>751</v>
      </c>
      <c r="L22" s="178"/>
      <c r="M22" s="178"/>
      <c r="N22" s="178" t="s">
        <v>748</v>
      </c>
      <c r="O22" s="178" t="s">
        <v>751</v>
      </c>
      <c r="P22" s="178"/>
      <c r="Q22" s="178" t="s">
        <v>748</v>
      </c>
      <c r="R22" s="178" t="s">
        <v>748</v>
      </c>
      <c r="S22" s="178" t="s">
        <v>748</v>
      </c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9">
        <f t="shared" si="1"/>
        <v>1.97</v>
      </c>
      <c r="AJ22" s="48">
        <v>2</v>
      </c>
      <c r="AK22" s="48">
        <v>1</v>
      </c>
      <c r="AL22" s="181"/>
      <c r="AM22" s="171">
        <f t="shared" si="2"/>
        <v>1</v>
      </c>
      <c r="AN22" s="180"/>
      <c r="AO22" s="182" t="str">
        <f>VLOOKUP(G22,Уч!$A$2:$K$414,11,FALSE)</f>
        <v>Фетисов А.И., Шемигон О.С.</v>
      </c>
      <c r="AP22" s="175">
        <v>197</v>
      </c>
      <c r="AQ22" s="41"/>
    </row>
    <row r="23" spans="1:44" s="40" customFormat="1" ht="15.95" customHeight="1">
      <c r="A23" s="40">
        <f t="shared" ca="1" si="0"/>
        <v>0.85262167011159806</v>
      </c>
      <c r="B23" s="104"/>
      <c r="C23" s="47" t="str">
        <f>VLOOKUP(G23,Уч!$A$2:$K$412,2,FALSE)</f>
        <v>Нестеренко Владислав</v>
      </c>
      <c r="D23" s="167">
        <f>VLOOKUP(G23,Уч!$A$2:$K$414,3,FALSE)</f>
        <v>34576</v>
      </c>
      <c r="E23" s="176" t="str">
        <f>VLOOKUP(G23,Уч!$A$2:$K$414,5,FALSE)</f>
        <v>Москва</v>
      </c>
      <c r="F23" s="176" t="str">
        <f>VLOOKUP(G23,Уч!$A$2:$K$414,6,FALSE)</f>
        <v>СДЮШОР ЦСКА</v>
      </c>
      <c r="G23" s="177">
        <v>293</v>
      </c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9" t="s">
        <v>111</v>
      </c>
      <c r="AJ23" s="48"/>
      <c r="AK23" s="48"/>
      <c r="AL23" s="181"/>
      <c r="AM23" s="174" t="e">
        <f t="shared" si="2"/>
        <v>#N/A</v>
      </c>
      <c r="AN23" s="48"/>
      <c r="AO23" s="182" t="str">
        <f>VLOOKUP(G23,Уч!$A$2:$K$414,11,FALSE)</f>
        <v>Фетисов А.И.,</v>
      </c>
      <c r="AP23" s="175"/>
      <c r="AQ23" s="41"/>
    </row>
    <row r="24" spans="1:44" s="40" customFormat="1" ht="15.95" customHeight="1">
      <c r="A24" s="40">
        <f t="shared" ref="A24:A27" ca="1" si="3">RAND()</f>
        <v>0.10102962735701215</v>
      </c>
      <c r="B24" s="191">
        <v>11</v>
      </c>
      <c r="C24" s="192" t="e">
        <f>VLOOKUP(G24,Уч!$A$2:$K$412,2,FALSE)</f>
        <v>#N/A</v>
      </c>
      <c r="D24" s="188" t="e">
        <f>VLOOKUP(G24,Уч!$A$2:$K$414,3,FALSE)</f>
        <v>#N/A</v>
      </c>
      <c r="E24" s="193" t="e">
        <f>VLOOKUP(G24,Уч!$A$2:$K$414,5,FALSE)</f>
        <v>#N/A</v>
      </c>
      <c r="F24" s="193" t="e">
        <f>VLOOKUP(G24,Уч!$A$2:$K$414,6,FALSE)</f>
        <v>#N/A</v>
      </c>
      <c r="G24" s="194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81">
        <f t="shared" ref="AI24" si="4">AP24/100</f>
        <v>0</v>
      </c>
      <c r="AJ24" s="180"/>
      <c r="AK24" s="180"/>
      <c r="AL24" s="181"/>
      <c r="AM24" s="174" t="str">
        <f t="shared" ref="AM24" si="5">LOOKUP(AI24,$AR$5:$AR$14,$AQ$5:$AQ$14)</f>
        <v>б/р</v>
      </c>
      <c r="AN24" s="180"/>
      <c r="AO24" s="183" t="e">
        <f>VLOOKUP(G24,Уч!$A$2:$K$414,11,FALSE)</f>
        <v>#N/A</v>
      </c>
      <c r="AP24" s="190"/>
      <c r="AQ24" s="41"/>
    </row>
    <row r="25" spans="1:44" s="185" customFormat="1">
      <c r="A25" s="185" t="s">
        <v>34</v>
      </c>
      <c r="B25" s="185" t="s">
        <v>31</v>
      </c>
      <c r="C25" s="185" t="s">
        <v>15</v>
      </c>
      <c r="D25" s="185" t="s">
        <v>75</v>
      </c>
      <c r="E25" s="185" t="s">
        <v>150</v>
      </c>
      <c r="F25" s="185" t="s">
        <v>9</v>
      </c>
      <c r="G25" s="185" t="s">
        <v>16</v>
      </c>
      <c r="H25" s="200">
        <v>224</v>
      </c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185" t="s">
        <v>45</v>
      </c>
      <c r="AJ25" s="35" t="s">
        <v>73</v>
      </c>
      <c r="AK25" s="35" t="s">
        <v>74</v>
      </c>
      <c r="AL25" s="185" t="s">
        <v>28</v>
      </c>
      <c r="AM25" s="185" t="s">
        <v>44</v>
      </c>
      <c r="AN25" s="35" t="s">
        <v>21</v>
      </c>
      <c r="AO25" s="35" t="s">
        <v>46</v>
      </c>
      <c r="AP25" s="71" t="s">
        <v>20</v>
      </c>
      <c r="AQ25" s="18" t="s">
        <v>54</v>
      </c>
      <c r="AR25" s="63">
        <v>2.02</v>
      </c>
    </row>
    <row r="26" spans="1:44" s="185" customFormat="1">
      <c r="AJ26" s="35"/>
      <c r="AK26" s="35"/>
      <c r="AN26" s="35"/>
      <c r="AO26" s="35"/>
      <c r="AP26" s="71"/>
      <c r="AQ26" s="185" t="s">
        <v>53</v>
      </c>
      <c r="AR26" s="185">
        <v>2.15</v>
      </c>
    </row>
    <row r="27" spans="1:44" s="40" customFormat="1" ht="15.95" customHeight="1">
      <c r="A27" s="40">
        <f t="shared" ca="1" si="3"/>
        <v>0.61016875158230766</v>
      </c>
      <c r="B27" s="104">
        <v>1</v>
      </c>
      <c r="C27" s="47" t="str">
        <f>VLOOKUP(G27,Уч!$A$2:$K$412,2,FALSE)</f>
        <v>Ильичев Иван</v>
      </c>
      <c r="D27" s="167">
        <f>VLOOKUP(G27,Уч!$A$2:$K$414,3,FALSE)</f>
        <v>31699</v>
      </c>
      <c r="E27" s="176" t="str">
        <f>VLOOKUP(G27,Уч!$A$2:$K$414,5,FALSE)</f>
        <v>Москва</v>
      </c>
      <c r="F27" s="176" t="str">
        <f>VLOOKUP(G27,Уч!$A$2:$K$414,6,FALSE)</f>
        <v>МГФСО</v>
      </c>
      <c r="G27" s="177">
        <v>290</v>
      </c>
      <c r="H27" s="178" t="s">
        <v>748</v>
      </c>
      <c r="I27" s="178" t="s">
        <v>748</v>
      </c>
      <c r="J27" s="178" t="s">
        <v>748</v>
      </c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9">
        <f t="shared" ref="AI27" si="6">AP27/100</f>
        <v>2.21</v>
      </c>
      <c r="AJ27" s="48">
        <v>1</v>
      </c>
      <c r="AK27" s="48">
        <v>1</v>
      </c>
      <c r="AL27" s="181"/>
      <c r="AM27" s="171" t="str">
        <f t="shared" ref="AM27" si="7">LOOKUP(AI27,$AR$5:$AR$14,$AQ$5:$AQ$14)</f>
        <v>мс</v>
      </c>
      <c r="AN27" s="180"/>
      <c r="AO27" s="182" t="str">
        <f>VLOOKUP(G27,Уч!$A$2:$K$414,11,FALSE)</f>
        <v>Бурт А.С.</v>
      </c>
      <c r="AP27" s="175">
        <v>221</v>
      </c>
      <c r="AQ27" s="41"/>
    </row>
    <row r="28" spans="1:44" s="40" customFormat="1">
      <c r="H28" s="41"/>
      <c r="I28" s="41"/>
      <c r="J28" s="41"/>
      <c r="K28" s="41"/>
      <c r="T28" s="41"/>
      <c r="U28" s="41"/>
      <c r="V28" s="41"/>
      <c r="W28" s="41"/>
      <c r="X28" s="41"/>
      <c r="Y28" s="41"/>
      <c r="Z28" s="41"/>
      <c r="AC28" s="41"/>
      <c r="AF28" s="41"/>
      <c r="AN28" s="70"/>
      <c r="AO28" s="70"/>
      <c r="AP28" s="72"/>
    </row>
    <row r="29" spans="1:44" s="40" customFormat="1">
      <c r="H29" s="41"/>
      <c r="I29" s="41"/>
      <c r="J29" s="41"/>
      <c r="K29" s="41"/>
      <c r="T29" s="41"/>
      <c r="U29" s="41"/>
      <c r="V29" s="41"/>
      <c r="W29" s="41"/>
      <c r="X29" s="41"/>
      <c r="Y29" s="41"/>
      <c r="Z29" s="41"/>
      <c r="AC29" s="41"/>
      <c r="AF29" s="41"/>
      <c r="AN29" s="70"/>
      <c r="AO29" s="70"/>
      <c r="AP29" s="72"/>
    </row>
    <row r="30" spans="1:44" s="40" customFormat="1">
      <c r="H30" s="41"/>
      <c r="I30" s="41"/>
      <c r="J30" s="41"/>
      <c r="K30" s="41"/>
      <c r="T30" s="41"/>
      <c r="U30" s="41"/>
      <c r="V30" s="41"/>
      <c r="W30" s="41"/>
      <c r="X30" s="41"/>
      <c r="Y30" s="41"/>
      <c r="Z30" s="41"/>
      <c r="AC30" s="41"/>
      <c r="AF30" s="41"/>
      <c r="AN30" s="70"/>
      <c r="AO30" s="70"/>
      <c r="AP30" s="72"/>
    </row>
    <row r="31" spans="1:44">
      <c r="B31" s="40"/>
      <c r="C31" s="40"/>
      <c r="D31" s="40"/>
      <c r="E31" s="40"/>
      <c r="F31" s="40"/>
      <c r="G31" s="40"/>
      <c r="H31" s="41"/>
      <c r="I31" s="41"/>
      <c r="J31" s="41"/>
      <c r="K31" s="41"/>
      <c r="L31" s="40"/>
      <c r="M31" s="40"/>
      <c r="N31" s="40"/>
      <c r="O31" s="40"/>
      <c r="P31" s="40"/>
      <c r="Q31" s="40"/>
      <c r="R31" s="40"/>
      <c r="S31" s="40"/>
      <c r="T31" s="41"/>
      <c r="U31" s="41"/>
      <c r="V31" s="41"/>
      <c r="W31" s="41"/>
      <c r="X31" s="41"/>
      <c r="Y31" s="41"/>
      <c r="Z31" s="41"/>
      <c r="AA31" s="40"/>
      <c r="AB31" s="40"/>
      <c r="AC31" s="41"/>
      <c r="AD31" s="40"/>
      <c r="AE31" s="40"/>
      <c r="AF31" s="41"/>
      <c r="AG31" s="40"/>
      <c r="AH31" s="40"/>
      <c r="AI31" s="40"/>
      <c r="AJ31" s="40"/>
      <c r="AK31" s="40"/>
      <c r="AL31" s="40"/>
      <c r="AM31" s="40"/>
      <c r="AN31" s="70"/>
      <c r="AO31" s="70"/>
    </row>
    <row r="32" spans="1:44">
      <c r="B32" s="40"/>
      <c r="C32" s="40"/>
      <c r="D32" s="40"/>
      <c r="E32" s="40"/>
      <c r="F32" s="40"/>
      <c r="G32" s="40"/>
      <c r="H32" s="41"/>
      <c r="I32" s="41"/>
      <c r="J32" s="41"/>
      <c r="K32" s="41"/>
      <c r="L32" s="40"/>
      <c r="M32" s="40"/>
      <c r="N32" s="40"/>
      <c r="O32" s="40"/>
      <c r="P32" s="40"/>
      <c r="Q32" s="40"/>
      <c r="R32" s="40"/>
      <c r="S32" s="40"/>
      <c r="T32" s="41"/>
      <c r="U32" s="41"/>
      <c r="V32" s="41"/>
      <c r="W32" s="41"/>
      <c r="X32" s="41"/>
      <c r="Y32" s="41"/>
      <c r="Z32" s="41"/>
      <c r="AA32" s="40"/>
      <c r="AB32" s="40"/>
      <c r="AC32" s="41"/>
      <c r="AD32" s="40"/>
      <c r="AE32" s="40"/>
      <c r="AF32" s="41"/>
      <c r="AG32" s="40"/>
      <c r="AH32" s="40"/>
      <c r="AI32" s="40"/>
      <c r="AJ32" s="40"/>
      <c r="AK32" s="40"/>
      <c r="AL32" s="40"/>
      <c r="AM32" s="40"/>
      <c r="AN32" s="70"/>
      <c r="AO32" s="70"/>
    </row>
    <row r="33" spans="1:44">
      <c r="B33" s="40"/>
      <c r="C33" s="40"/>
      <c r="D33" s="40"/>
      <c r="E33" s="40"/>
      <c r="F33" s="40"/>
      <c r="G33" s="40"/>
      <c r="H33" s="41"/>
      <c r="I33" s="41"/>
      <c r="J33" s="41"/>
      <c r="K33" s="41"/>
      <c r="L33" s="40"/>
      <c r="M33" s="40"/>
      <c r="N33" s="40"/>
      <c r="O33" s="40"/>
      <c r="P33" s="40"/>
      <c r="Q33" s="40"/>
      <c r="R33" s="40"/>
      <c r="S33" s="40"/>
      <c r="T33" s="41"/>
      <c r="U33" s="41"/>
      <c r="V33" s="41"/>
      <c r="W33" s="41"/>
      <c r="X33" s="41"/>
      <c r="Y33" s="41"/>
      <c r="Z33" s="41"/>
      <c r="AA33" s="40"/>
      <c r="AB33" s="40"/>
      <c r="AC33" s="41"/>
      <c r="AD33" s="40"/>
      <c r="AE33" s="40"/>
      <c r="AF33" s="41"/>
      <c r="AG33" s="40"/>
      <c r="AH33" s="40"/>
      <c r="AI33" s="40"/>
      <c r="AJ33" s="40"/>
      <c r="AK33" s="40"/>
      <c r="AL33" s="40"/>
      <c r="AM33" s="40"/>
      <c r="AN33" s="70"/>
      <c r="AO33" s="70"/>
    </row>
    <row r="34" spans="1:44">
      <c r="B34" s="40"/>
      <c r="C34" s="40"/>
      <c r="D34" s="40"/>
      <c r="E34" s="40"/>
      <c r="F34" s="40"/>
      <c r="G34" s="40"/>
      <c r="H34" s="41"/>
      <c r="I34" s="41"/>
      <c r="J34" s="41"/>
      <c r="K34" s="41"/>
      <c r="L34" s="40"/>
      <c r="M34" s="40"/>
      <c r="N34" s="40"/>
      <c r="O34" s="40"/>
      <c r="P34" s="40"/>
      <c r="Q34" s="40"/>
      <c r="R34" s="40"/>
      <c r="S34" s="40"/>
      <c r="T34" s="41"/>
      <c r="U34" s="41"/>
      <c r="V34" s="41"/>
      <c r="W34" s="41"/>
      <c r="X34" s="41"/>
      <c r="Y34" s="41"/>
      <c r="Z34" s="41"/>
      <c r="AA34" s="40"/>
      <c r="AB34" s="40"/>
      <c r="AC34" s="41"/>
      <c r="AD34" s="40"/>
      <c r="AE34" s="40"/>
      <c r="AF34" s="41"/>
      <c r="AG34" s="40"/>
      <c r="AH34" s="40"/>
      <c r="AI34" s="40"/>
      <c r="AJ34" s="40"/>
      <c r="AK34" s="40"/>
      <c r="AL34" s="40"/>
      <c r="AM34" s="40"/>
      <c r="AN34" s="70"/>
      <c r="AO34" s="70"/>
    </row>
    <row r="35" spans="1:44">
      <c r="B35" s="40"/>
      <c r="C35" s="40"/>
      <c r="D35" s="40"/>
      <c r="E35" s="40"/>
      <c r="F35" s="40"/>
      <c r="G35" s="40"/>
      <c r="H35" s="41"/>
      <c r="I35" s="41"/>
      <c r="J35" s="41"/>
      <c r="K35" s="41"/>
      <c r="L35" s="40"/>
      <c r="M35" s="40"/>
      <c r="N35" s="40"/>
      <c r="O35" s="40"/>
      <c r="P35" s="40"/>
      <c r="Q35" s="40"/>
      <c r="R35" s="40"/>
      <c r="S35" s="40"/>
      <c r="T35" s="41"/>
      <c r="U35" s="41"/>
      <c r="V35" s="41"/>
      <c r="W35" s="41"/>
      <c r="X35" s="41"/>
      <c r="Y35" s="41"/>
      <c r="Z35" s="41"/>
      <c r="AA35" s="40"/>
      <c r="AB35" s="40"/>
      <c r="AC35" s="41"/>
      <c r="AD35" s="40"/>
      <c r="AE35" s="40"/>
      <c r="AF35" s="41"/>
      <c r="AG35" s="40"/>
      <c r="AH35" s="40"/>
      <c r="AI35" s="40"/>
      <c r="AJ35" s="40"/>
      <c r="AK35" s="40"/>
      <c r="AL35" s="40"/>
      <c r="AM35" s="40"/>
      <c r="AN35" s="70"/>
      <c r="AO35" s="70"/>
    </row>
    <row r="36" spans="1:44">
      <c r="B36" s="40"/>
      <c r="C36" s="40"/>
      <c r="D36" s="40"/>
      <c r="E36" s="40"/>
      <c r="F36" s="40"/>
      <c r="G36" s="40"/>
      <c r="H36" s="41"/>
      <c r="I36" s="41"/>
      <c r="J36" s="41"/>
      <c r="K36" s="41"/>
      <c r="L36" s="40"/>
      <c r="M36" s="40"/>
      <c r="N36" s="40"/>
      <c r="O36" s="40"/>
      <c r="P36" s="40"/>
      <c r="Q36" s="40"/>
      <c r="R36" s="40"/>
      <c r="S36" s="40"/>
      <c r="T36" s="41"/>
      <c r="U36" s="41"/>
      <c r="V36" s="41"/>
      <c r="W36" s="41"/>
      <c r="X36" s="41"/>
      <c r="Y36" s="41"/>
      <c r="Z36" s="41"/>
      <c r="AA36" s="40"/>
      <c r="AB36" s="40"/>
      <c r="AC36" s="41"/>
      <c r="AD36" s="40"/>
      <c r="AE36" s="40"/>
      <c r="AF36" s="41"/>
      <c r="AG36" s="40"/>
      <c r="AH36" s="40"/>
      <c r="AI36" s="40"/>
      <c r="AJ36" s="40"/>
      <c r="AK36" s="40"/>
      <c r="AL36" s="40"/>
      <c r="AM36" s="40"/>
      <c r="AN36" s="70"/>
      <c r="AO36" s="70"/>
    </row>
    <row r="37" spans="1:44" s="34" customFormat="1">
      <c r="A37" s="16"/>
      <c r="B37" s="40"/>
      <c r="C37" s="40"/>
      <c r="D37" s="40"/>
      <c r="E37" s="40"/>
      <c r="F37" s="40"/>
      <c r="G37" s="40"/>
      <c r="H37" s="41"/>
      <c r="I37" s="41"/>
      <c r="J37" s="41"/>
      <c r="K37" s="41"/>
      <c r="L37" s="40"/>
      <c r="M37" s="40"/>
      <c r="N37" s="40"/>
      <c r="O37" s="40"/>
      <c r="P37" s="40"/>
      <c r="Q37" s="40"/>
      <c r="R37" s="40"/>
      <c r="S37" s="40"/>
      <c r="T37" s="41"/>
      <c r="U37" s="41"/>
      <c r="V37" s="41"/>
      <c r="W37" s="41"/>
      <c r="X37" s="41"/>
      <c r="Y37" s="41"/>
      <c r="Z37" s="41"/>
      <c r="AA37" s="40"/>
      <c r="AB37" s="40"/>
      <c r="AC37" s="41"/>
      <c r="AD37" s="40"/>
      <c r="AE37" s="40"/>
      <c r="AF37" s="41"/>
      <c r="AG37" s="40"/>
      <c r="AH37" s="40"/>
      <c r="AI37" s="40"/>
      <c r="AJ37" s="40"/>
      <c r="AK37" s="40"/>
      <c r="AL37" s="40"/>
      <c r="AM37" s="40"/>
      <c r="AN37" s="70"/>
      <c r="AO37" s="70"/>
      <c r="AQ37" s="16"/>
      <c r="AR37" s="16"/>
    </row>
    <row r="38" spans="1:44" s="34" customFormat="1">
      <c r="A38" s="16"/>
      <c r="B38" s="40"/>
      <c r="C38" s="40"/>
      <c r="D38" s="40"/>
      <c r="E38" s="40"/>
      <c r="F38" s="40"/>
      <c r="G38" s="40"/>
      <c r="H38" s="41"/>
      <c r="I38" s="41"/>
      <c r="J38" s="41"/>
      <c r="K38" s="41"/>
      <c r="L38" s="40"/>
      <c r="M38" s="40"/>
      <c r="N38" s="40"/>
      <c r="O38" s="40"/>
      <c r="P38" s="40"/>
      <c r="Q38" s="40"/>
      <c r="R38" s="40"/>
      <c r="S38" s="40"/>
      <c r="T38" s="41"/>
      <c r="U38" s="41"/>
      <c r="V38" s="41"/>
      <c r="W38" s="41"/>
      <c r="X38" s="41"/>
      <c r="Y38" s="41"/>
      <c r="Z38" s="41"/>
      <c r="AA38" s="40"/>
      <c r="AB38" s="40"/>
      <c r="AC38" s="41"/>
      <c r="AD38" s="40"/>
      <c r="AE38" s="40"/>
      <c r="AF38" s="41"/>
      <c r="AG38" s="40"/>
      <c r="AH38" s="40"/>
      <c r="AI38" s="40"/>
      <c r="AJ38" s="40"/>
      <c r="AK38" s="40"/>
      <c r="AL38" s="40"/>
      <c r="AM38" s="40"/>
      <c r="AN38" s="70"/>
      <c r="AO38" s="70"/>
      <c r="AQ38" s="16"/>
      <c r="AR38" s="16"/>
    </row>
    <row r="39" spans="1:44" s="34" customFormat="1">
      <c r="A39" s="16"/>
      <c r="B39" s="40"/>
      <c r="C39" s="40"/>
      <c r="D39" s="40"/>
      <c r="E39" s="40"/>
      <c r="F39" s="40"/>
      <c r="G39" s="40"/>
      <c r="H39" s="41"/>
      <c r="I39" s="41"/>
      <c r="J39" s="41"/>
      <c r="K39" s="41"/>
      <c r="L39" s="40"/>
      <c r="M39" s="40"/>
      <c r="N39" s="40"/>
      <c r="O39" s="40"/>
      <c r="P39" s="40"/>
      <c r="Q39" s="40"/>
      <c r="R39" s="40"/>
      <c r="S39" s="40"/>
      <c r="T39" s="41"/>
      <c r="U39" s="41"/>
      <c r="V39" s="41"/>
      <c r="W39" s="41"/>
      <c r="X39" s="41"/>
      <c r="Y39" s="41"/>
      <c r="Z39" s="41"/>
      <c r="AA39" s="40"/>
      <c r="AB39" s="40"/>
      <c r="AC39" s="41"/>
      <c r="AD39" s="40"/>
      <c r="AE39" s="40"/>
      <c r="AF39" s="41"/>
      <c r="AG39" s="40"/>
      <c r="AH39" s="40"/>
      <c r="AI39" s="40"/>
      <c r="AJ39" s="40"/>
      <c r="AK39" s="40"/>
      <c r="AL39" s="40"/>
      <c r="AM39" s="40"/>
      <c r="AN39" s="70"/>
      <c r="AO39" s="70"/>
      <c r="AQ39" s="16"/>
      <c r="AR39" s="16"/>
    </row>
    <row r="40" spans="1:44" s="34" customFormat="1">
      <c r="A40" s="16"/>
      <c r="B40" s="40"/>
      <c r="C40" s="40"/>
      <c r="D40" s="40"/>
      <c r="E40" s="40"/>
      <c r="F40" s="40"/>
      <c r="G40" s="40"/>
      <c r="H40" s="41"/>
      <c r="I40" s="41"/>
      <c r="J40" s="41"/>
      <c r="K40" s="41"/>
      <c r="L40" s="40"/>
      <c r="M40" s="40"/>
      <c r="N40" s="40"/>
      <c r="O40" s="40"/>
      <c r="P40" s="40"/>
      <c r="Q40" s="40"/>
      <c r="R40" s="40"/>
      <c r="S40" s="40"/>
      <c r="T40" s="41"/>
      <c r="U40" s="41"/>
      <c r="V40" s="41"/>
      <c r="W40" s="41"/>
      <c r="X40" s="41"/>
      <c r="Y40" s="41"/>
      <c r="Z40" s="41"/>
      <c r="AA40" s="40"/>
      <c r="AB40" s="40"/>
      <c r="AC40" s="41"/>
      <c r="AD40" s="40"/>
      <c r="AE40" s="40"/>
      <c r="AF40" s="41"/>
      <c r="AG40" s="40"/>
      <c r="AH40" s="40"/>
      <c r="AI40" s="40"/>
      <c r="AJ40" s="40"/>
      <c r="AK40" s="40"/>
      <c r="AL40" s="40"/>
      <c r="AM40" s="40"/>
      <c r="AN40" s="70"/>
      <c r="AO40" s="70"/>
      <c r="AQ40" s="16"/>
      <c r="AR40" s="16"/>
    </row>
    <row r="41" spans="1:44" s="34" customFormat="1">
      <c r="A41" s="16"/>
      <c r="B41" s="40"/>
      <c r="C41" s="40"/>
      <c r="D41" s="40"/>
      <c r="E41" s="40"/>
      <c r="F41" s="40"/>
      <c r="G41" s="40"/>
      <c r="H41" s="41"/>
      <c r="I41" s="41"/>
      <c r="J41" s="41"/>
      <c r="K41" s="41"/>
      <c r="L41" s="40"/>
      <c r="M41" s="40"/>
      <c r="N41" s="40"/>
      <c r="O41" s="40"/>
      <c r="P41" s="40"/>
      <c r="Q41" s="40"/>
      <c r="R41" s="40"/>
      <c r="S41" s="40"/>
      <c r="T41" s="41"/>
      <c r="U41" s="41"/>
      <c r="V41" s="41"/>
      <c r="W41" s="41"/>
      <c r="X41" s="41"/>
      <c r="Y41" s="41"/>
      <c r="Z41" s="41"/>
      <c r="AA41" s="40"/>
      <c r="AB41" s="40"/>
      <c r="AC41" s="41"/>
      <c r="AD41" s="40"/>
      <c r="AE41" s="40"/>
      <c r="AF41" s="41"/>
      <c r="AG41" s="40"/>
      <c r="AH41" s="40"/>
      <c r="AI41" s="40"/>
      <c r="AJ41" s="40"/>
      <c r="AK41" s="40"/>
      <c r="AL41" s="40"/>
      <c r="AM41" s="40"/>
      <c r="AN41" s="70"/>
      <c r="AO41" s="70"/>
      <c r="AQ41" s="16"/>
      <c r="AR41" s="16"/>
    </row>
    <row r="42" spans="1:44" s="34" customFormat="1">
      <c r="A42" s="16"/>
      <c r="B42" s="40"/>
      <c r="C42" s="40"/>
      <c r="D42" s="40"/>
      <c r="E42" s="40"/>
      <c r="F42" s="40"/>
      <c r="G42" s="40"/>
      <c r="H42" s="41"/>
      <c r="I42" s="41"/>
      <c r="J42" s="41"/>
      <c r="K42" s="41"/>
      <c r="L42" s="40"/>
      <c r="M42" s="40"/>
      <c r="N42" s="40"/>
      <c r="O42" s="40"/>
      <c r="P42" s="40"/>
      <c r="Q42" s="40"/>
      <c r="R42" s="40"/>
      <c r="S42" s="40"/>
      <c r="T42" s="41"/>
      <c r="U42" s="41"/>
      <c r="V42" s="41"/>
      <c r="W42" s="41"/>
      <c r="X42" s="41"/>
      <c r="Y42" s="41"/>
      <c r="Z42" s="41"/>
      <c r="AA42" s="40"/>
      <c r="AB42" s="40"/>
      <c r="AC42" s="41"/>
      <c r="AD42" s="40"/>
      <c r="AE42" s="40"/>
      <c r="AF42" s="41"/>
      <c r="AG42" s="40"/>
      <c r="AH42" s="40"/>
      <c r="AI42" s="40"/>
      <c r="AJ42" s="40"/>
      <c r="AK42" s="40"/>
      <c r="AL42" s="40"/>
      <c r="AM42" s="40"/>
      <c r="AN42" s="70"/>
      <c r="AO42" s="70"/>
      <c r="AQ42" s="16"/>
      <c r="AR42" s="16"/>
    </row>
    <row r="43" spans="1:44" s="34" customFormat="1">
      <c r="A43" s="16"/>
      <c r="B43" s="40"/>
      <c r="C43" s="40"/>
      <c r="D43" s="40"/>
      <c r="E43" s="40"/>
      <c r="F43" s="40"/>
      <c r="G43" s="40"/>
      <c r="H43" s="41"/>
      <c r="I43" s="41"/>
      <c r="J43" s="41"/>
      <c r="K43" s="41"/>
      <c r="L43" s="40"/>
      <c r="M43" s="40"/>
      <c r="N43" s="40"/>
      <c r="O43" s="40"/>
      <c r="P43" s="40"/>
      <c r="Q43" s="40"/>
      <c r="R43" s="40"/>
      <c r="S43" s="40"/>
      <c r="T43" s="41"/>
      <c r="U43" s="41"/>
      <c r="V43" s="41"/>
      <c r="W43" s="41"/>
      <c r="X43" s="41"/>
      <c r="Y43" s="41"/>
      <c r="Z43" s="41"/>
      <c r="AA43" s="40"/>
      <c r="AB43" s="40"/>
      <c r="AC43" s="41"/>
      <c r="AD43" s="40"/>
      <c r="AE43" s="40"/>
      <c r="AF43" s="41"/>
      <c r="AG43" s="40"/>
      <c r="AH43" s="40"/>
      <c r="AI43" s="40"/>
      <c r="AJ43" s="40"/>
      <c r="AK43" s="40"/>
      <c r="AL43" s="40"/>
      <c r="AM43" s="40"/>
      <c r="AN43" s="70"/>
      <c r="AO43" s="70"/>
      <c r="AQ43" s="16"/>
      <c r="AR43" s="16"/>
    </row>
    <row r="44" spans="1:44" s="34" customFormat="1">
      <c r="A44" s="16"/>
      <c r="B44" s="40"/>
      <c r="C44" s="40"/>
      <c r="D44" s="40"/>
      <c r="E44" s="40"/>
      <c r="F44" s="40"/>
      <c r="G44" s="40"/>
      <c r="H44" s="41"/>
      <c r="I44" s="41"/>
      <c r="J44" s="41"/>
      <c r="K44" s="41"/>
      <c r="L44" s="40"/>
      <c r="M44" s="40"/>
      <c r="N44" s="40"/>
      <c r="O44" s="40"/>
      <c r="P44" s="40"/>
      <c r="Q44" s="40"/>
      <c r="R44" s="40"/>
      <c r="S44" s="40"/>
      <c r="T44" s="41"/>
      <c r="U44" s="41"/>
      <c r="V44" s="41"/>
      <c r="W44" s="41"/>
      <c r="X44" s="41"/>
      <c r="Y44" s="41"/>
      <c r="Z44" s="41"/>
      <c r="AA44" s="40"/>
      <c r="AB44" s="40"/>
      <c r="AC44" s="41"/>
      <c r="AD44" s="40"/>
      <c r="AE44" s="40"/>
      <c r="AF44" s="41"/>
      <c r="AG44" s="40"/>
      <c r="AH44" s="40"/>
      <c r="AI44" s="40"/>
      <c r="AJ44" s="40"/>
      <c r="AK44" s="40"/>
      <c r="AL44" s="40"/>
      <c r="AM44" s="40"/>
      <c r="AN44" s="70"/>
      <c r="AO44" s="70"/>
      <c r="AQ44" s="16"/>
      <c r="AR44" s="16"/>
    </row>
    <row r="45" spans="1:44" s="34" customFormat="1">
      <c r="A45" s="16"/>
      <c r="B45" s="40"/>
      <c r="C45" s="40"/>
      <c r="D45" s="40"/>
      <c r="E45" s="40"/>
      <c r="F45" s="40"/>
      <c r="G45" s="40"/>
      <c r="H45" s="41"/>
      <c r="I45" s="41"/>
      <c r="J45" s="41"/>
      <c r="K45" s="41"/>
      <c r="L45" s="40"/>
      <c r="M45" s="40"/>
      <c r="N45" s="40"/>
      <c r="O45" s="40"/>
      <c r="P45" s="40"/>
      <c r="Q45" s="40"/>
      <c r="R45" s="40"/>
      <c r="S45" s="40"/>
      <c r="T45" s="41"/>
      <c r="U45" s="41"/>
      <c r="V45" s="41"/>
      <c r="W45" s="41"/>
      <c r="X45" s="41"/>
      <c r="Y45" s="41"/>
      <c r="Z45" s="41"/>
      <c r="AA45" s="40"/>
      <c r="AB45" s="40"/>
      <c r="AC45" s="41"/>
      <c r="AD45" s="40"/>
      <c r="AE45" s="40"/>
      <c r="AF45" s="41"/>
      <c r="AG45" s="40"/>
      <c r="AH45" s="40"/>
      <c r="AI45" s="40"/>
      <c r="AJ45" s="40"/>
      <c r="AK45" s="40"/>
      <c r="AL45" s="40"/>
      <c r="AM45" s="40"/>
      <c r="AN45" s="70"/>
      <c r="AO45" s="70"/>
      <c r="AQ45" s="16"/>
      <c r="AR45" s="16"/>
    </row>
    <row r="46" spans="1:44" s="34" customFormat="1">
      <c r="A46" s="16"/>
      <c r="B46" s="40"/>
      <c r="C46" s="40"/>
      <c r="D46" s="40"/>
      <c r="E46" s="40"/>
      <c r="F46" s="40"/>
      <c r="G46" s="40"/>
      <c r="H46" s="41"/>
      <c r="I46" s="41"/>
      <c r="J46" s="41"/>
      <c r="K46" s="41"/>
      <c r="L46" s="40"/>
      <c r="M46" s="40"/>
      <c r="N46" s="40"/>
      <c r="O46" s="40"/>
      <c r="P46" s="40"/>
      <c r="Q46" s="40"/>
      <c r="R46" s="40"/>
      <c r="S46" s="40"/>
      <c r="T46" s="41"/>
      <c r="U46" s="41"/>
      <c r="V46" s="41"/>
      <c r="W46" s="41"/>
      <c r="X46" s="41"/>
      <c r="Y46" s="41"/>
      <c r="Z46" s="41"/>
      <c r="AA46" s="40"/>
      <c r="AB46" s="40"/>
      <c r="AC46" s="41"/>
      <c r="AD46" s="40"/>
      <c r="AE46" s="40"/>
      <c r="AF46" s="41"/>
      <c r="AG46" s="40"/>
      <c r="AH46" s="40"/>
      <c r="AI46" s="40"/>
      <c r="AJ46" s="40"/>
      <c r="AK46" s="40"/>
      <c r="AL46" s="40"/>
      <c r="AM46" s="40"/>
      <c r="AN46" s="70"/>
      <c r="AO46" s="70"/>
      <c r="AQ46" s="16"/>
      <c r="AR46" s="16"/>
    </row>
    <row r="47" spans="1:44" s="34" customFormat="1">
      <c r="A47" s="16"/>
      <c r="B47" s="40"/>
      <c r="C47" s="40"/>
      <c r="D47" s="40"/>
      <c r="E47" s="40"/>
      <c r="F47" s="40"/>
      <c r="G47" s="40"/>
      <c r="H47" s="41"/>
      <c r="I47" s="41"/>
      <c r="J47" s="41"/>
      <c r="K47" s="41"/>
      <c r="L47" s="40"/>
      <c r="M47" s="40"/>
      <c r="N47" s="40"/>
      <c r="O47" s="40"/>
      <c r="P47" s="40"/>
      <c r="Q47" s="40"/>
      <c r="R47" s="40"/>
      <c r="S47" s="40"/>
      <c r="T47" s="41"/>
      <c r="U47" s="41"/>
      <c r="V47" s="41"/>
      <c r="W47" s="41"/>
      <c r="X47" s="41"/>
      <c r="Y47" s="41"/>
      <c r="Z47" s="41"/>
      <c r="AA47" s="40"/>
      <c r="AB47" s="40"/>
      <c r="AC47" s="41"/>
      <c r="AD47" s="40"/>
      <c r="AE47" s="40"/>
      <c r="AF47" s="41"/>
      <c r="AG47" s="40"/>
      <c r="AH47" s="40"/>
      <c r="AI47" s="40"/>
      <c r="AJ47" s="40"/>
      <c r="AK47" s="40"/>
      <c r="AL47" s="40"/>
      <c r="AM47" s="40"/>
      <c r="AN47" s="70"/>
      <c r="AO47" s="70"/>
      <c r="AQ47" s="16"/>
      <c r="AR47" s="16"/>
    </row>
    <row r="48" spans="1:44" s="34" customFormat="1">
      <c r="A48" s="16"/>
      <c r="B48" s="40"/>
      <c r="C48" s="40"/>
      <c r="D48" s="40"/>
      <c r="E48" s="40"/>
      <c r="F48" s="40"/>
      <c r="G48" s="40"/>
      <c r="H48" s="41"/>
      <c r="I48" s="41"/>
      <c r="J48" s="41"/>
      <c r="K48" s="41"/>
      <c r="L48" s="40"/>
      <c r="M48" s="40"/>
      <c r="N48" s="40"/>
      <c r="O48" s="40"/>
      <c r="P48" s="40"/>
      <c r="Q48" s="40"/>
      <c r="R48" s="40"/>
      <c r="S48" s="40"/>
      <c r="T48" s="41"/>
      <c r="U48" s="41"/>
      <c r="V48" s="41"/>
      <c r="W48" s="41"/>
      <c r="X48" s="41"/>
      <c r="Y48" s="41"/>
      <c r="Z48" s="41"/>
      <c r="AA48" s="40"/>
      <c r="AB48" s="40"/>
      <c r="AC48" s="41"/>
      <c r="AD48" s="40"/>
      <c r="AE48" s="40"/>
      <c r="AF48" s="41"/>
      <c r="AG48" s="40"/>
      <c r="AH48" s="40"/>
      <c r="AI48" s="40"/>
      <c r="AJ48" s="40"/>
      <c r="AK48" s="40"/>
      <c r="AL48" s="40"/>
      <c r="AM48" s="40"/>
      <c r="AN48" s="70"/>
      <c r="AO48" s="70"/>
      <c r="AQ48" s="16"/>
      <c r="AR48" s="16"/>
    </row>
    <row r="49" spans="1:44" s="34" customFormat="1">
      <c r="A49" s="16"/>
      <c r="B49" s="40"/>
      <c r="C49" s="40"/>
      <c r="D49" s="40"/>
      <c r="E49" s="40"/>
      <c r="F49" s="40"/>
      <c r="G49" s="40"/>
      <c r="H49" s="41"/>
      <c r="I49" s="41"/>
      <c r="J49" s="41"/>
      <c r="K49" s="41"/>
      <c r="L49" s="40"/>
      <c r="M49" s="40"/>
      <c r="N49" s="40"/>
      <c r="O49" s="40"/>
      <c r="P49" s="40"/>
      <c r="Q49" s="40"/>
      <c r="R49" s="40"/>
      <c r="S49" s="40"/>
      <c r="T49" s="41"/>
      <c r="U49" s="41"/>
      <c r="V49" s="41"/>
      <c r="W49" s="41"/>
      <c r="X49" s="41"/>
      <c r="Y49" s="41"/>
      <c r="Z49" s="41"/>
      <c r="AA49" s="40"/>
      <c r="AB49" s="40"/>
      <c r="AC49" s="41"/>
      <c r="AD49" s="40"/>
      <c r="AE49" s="40"/>
      <c r="AF49" s="41"/>
      <c r="AG49" s="40"/>
      <c r="AH49" s="40"/>
      <c r="AI49" s="40"/>
      <c r="AJ49" s="40"/>
      <c r="AK49" s="40"/>
      <c r="AL49" s="40"/>
      <c r="AM49" s="40"/>
      <c r="AN49" s="70"/>
      <c r="AO49" s="70"/>
      <c r="AQ49" s="16"/>
      <c r="AR49" s="16"/>
    </row>
    <row r="50" spans="1:44" s="34" customFormat="1">
      <c r="A50" s="16"/>
      <c r="B50" s="40"/>
      <c r="C50" s="40"/>
      <c r="D50" s="40"/>
      <c r="E50" s="40"/>
      <c r="F50" s="40"/>
      <c r="G50" s="40"/>
      <c r="H50" s="41"/>
      <c r="I50" s="41"/>
      <c r="J50" s="41"/>
      <c r="K50" s="41"/>
      <c r="L50" s="40"/>
      <c r="M50" s="40"/>
      <c r="N50" s="40"/>
      <c r="O50" s="40"/>
      <c r="P50" s="40"/>
      <c r="Q50" s="40"/>
      <c r="R50" s="40"/>
      <c r="S50" s="40"/>
      <c r="T50" s="41"/>
      <c r="U50" s="41"/>
      <c r="V50" s="41"/>
      <c r="W50" s="41"/>
      <c r="X50" s="41"/>
      <c r="Y50" s="41"/>
      <c r="Z50" s="41"/>
      <c r="AA50" s="40"/>
      <c r="AB50" s="40"/>
      <c r="AC50" s="41"/>
      <c r="AD50" s="40"/>
      <c r="AE50" s="40"/>
      <c r="AF50" s="41"/>
      <c r="AG50" s="40"/>
      <c r="AH50" s="40"/>
      <c r="AI50" s="40"/>
      <c r="AJ50" s="40"/>
      <c r="AK50" s="40"/>
      <c r="AL50" s="40"/>
      <c r="AM50" s="40"/>
      <c r="AN50" s="70"/>
      <c r="AO50" s="70"/>
      <c r="AQ50" s="16"/>
      <c r="AR50" s="16"/>
    </row>
    <row r="51" spans="1:44" s="34" customFormat="1">
      <c r="A51" s="16"/>
      <c r="B51" s="40"/>
      <c r="C51" s="40"/>
      <c r="D51" s="40"/>
      <c r="E51" s="40"/>
      <c r="F51" s="40"/>
      <c r="G51" s="40"/>
      <c r="H51" s="41"/>
      <c r="I51" s="41"/>
      <c r="J51" s="41"/>
      <c r="K51" s="41"/>
      <c r="L51" s="40"/>
      <c r="M51" s="40"/>
      <c r="N51" s="40"/>
      <c r="O51" s="40"/>
      <c r="P51" s="40"/>
      <c r="Q51" s="40"/>
      <c r="R51" s="40"/>
      <c r="S51" s="40"/>
      <c r="T51" s="41"/>
      <c r="U51" s="41"/>
      <c r="V51" s="41"/>
      <c r="W51" s="41"/>
      <c r="X51" s="41"/>
      <c r="Y51" s="41"/>
      <c r="Z51" s="41"/>
      <c r="AA51" s="40"/>
      <c r="AB51" s="40"/>
      <c r="AC51" s="41"/>
      <c r="AD51" s="40"/>
      <c r="AE51" s="40"/>
      <c r="AF51" s="41"/>
      <c r="AG51" s="40"/>
      <c r="AH51" s="40"/>
      <c r="AI51" s="40"/>
      <c r="AJ51" s="40"/>
      <c r="AK51" s="40"/>
      <c r="AL51" s="40"/>
      <c r="AM51" s="40"/>
      <c r="AN51" s="70"/>
      <c r="AO51" s="70"/>
      <c r="AQ51" s="16"/>
      <c r="AR51" s="16"/>
    </row>
    <row r="52" spans="1:44" s="34" customFormat="1">
      <c r="A52" s="16"/>
      <c r="B52" s="40"/>
      <c r="C52" s="40"/>
      <c r="D52" s="40"/>
      <c r="E52" s="40"/>
      <c r="F52" s="40"/>
      <c r="G52" s="40"/>
      <c r="H52" s="41"/>
      <c r="I52" s="41"/>
      <c r="J52" s="41"/>
      <c r="K52" s="41"/>
      <c r="L52" s="40"/>
      <c r="M52" s="40"/>
      <c r="N52" s="40"/>
      <c r="O52" s="40"/>
      <c r="P52" s="40"/>
      <c r="Q52" s="40"/>
      <c r="R52" s="40"/>
      <c r="S52" s="40"/>
      <c r="T52" s="41"/>
      <c r="U52" s="41"/>
      <c r="V52" s="41"/>
      <c r="W52" s="41"/>
      <c r="X52" s="41"/>
      <c r="Y52" s="41"/>
      <c r="Z52" s="41"/>
      <c r="AA52" s="40"/>
      <c r="AB52" s="40"/>
      <c r="AC52" s="41"/>
      <c r="AD52" s="40"/>
      <c r="AE52" s="40"/>
      <c r="AF52" s="41"/>
      <c r="AG52" s="40"/>
      <c r="AH52" s="40"/>
      <c r="AI52" s="40"/>
      <c r="AJ52" s="40"/>
      <c r="AK52" s="40"/>
      <c r="AL52" s="40"/>
      <c r="AM52" s="40"/>
      <c r="AN52" s="70"/>
      <c r="AO52" s="70"/>
      <c r="AQ52" s="16"/>
      <c r="AR52" s="16"/>
    </row>
    <row r="53" spans="1:44" s="34" customFormat="1">
      <c r="A53" s="16"/>
      <c r="B53" s="40"/>
      <c r="C53" s="40"/>
      <c r="D53" s="40"/>
      <c r="E53" s="40"/>
      <c r="F53" s="40"/>
      <c r="G53" s="40"/>
      <c r="H53" s="41"/>
      <c r="I53" s="41"/>
      <c r="J53" s="41"/>
      <c r="K53" s="41"/>
      <c r="L53" s="40"/>
      <c r="M53" s="40"/>
      <c r="N53" s="40"/>
      <c r="O53" s="40"/>
      <c r="P53" s="40"/>
      <c r="Q53" s="40"/>
      <c r="R53" s="40"/>
      <c r="S53" s="40"/>
      <c r="T53" s="41"/>
      <c r="U53" s="41"/>
      <c r="V53" s="41"/>
      <c r="W53" s="41"/>
      <c r="X53" s="41"/>
      <c r="Y53" s="41"/>
      <c r="Z53" s="41"/>
      <c r="AA53" s="40"/>
      <c r="AB53" s="40"/>
      <c r="AC53" s="41"/>
      <c r="AD53" s="40"/>
      <c r="AE53" s="40"/>
      <c r="AF53" s="41"/>
      <c r="AG53" s="40"/>
      <c r="AH53" s="40"/>
      <c r="AI53" s="40"/>
      <c r="AJ53" s="40"/>
      <c r="AK53" s="40"/>
      <c r="AL53" s="40"/>
      <c r="AM53" s="40"/>
      <c r="AN53" s="70"/>
      <c r="AO53" s="70"/>
      <c r="AQ53" s="16"/>
      <c r="AR53" s="16"/>
    </row>
    <row r="54" spans="1:44" s="34" customFormat="1">
      <c r="A54" s="16"/>
      <c r="B54" s="40"/>
      <c r="C54" s="40"/>
      <c r="D54" s="40"/>
      <c r="E54" s="40"/>
      <c r="F54" s="40"/>
      <c r="G54" s="40"/>
      <c r="H54" s="41"/>
      <c r="I54" s="41"/>
      <c r="J54" s="41"/>
      <c r="K54" s="41"/>
      <c r="L54" s="40"/>
      <c r="M54" s="40"/>
      <c r="N54" s="40"/>
      <c r="O54" s="40"/>
      <c r="P54" s="40"/>
      <c r="Q54" s="40"/>
      <c r="R54" s="40"/>
      <c r="S54" s="40"/>
      <c r="T54" s="41"/>
      <c r="U54" s="41"/>
      <c r="V54" s="41"/>
      <c r="W54" s="41"/>
      <c r="X54" s="41"/>
      <c r="Y54" s="41"/>
      <c r="Z54" s="41"/>
      <c r="AA54" s="40"/>
      <c r="AB54" s="40"/>
      <c r="AC54" s="41"/>
      <c r="AD54" s="40"/>
      <c r="AE54" s="40"/>
      <c r="AF54" s="41"/>
      <c r="AG54" s="40"/>
      <c r="AH54" s="40"/>
      <c r="AI54" s="40"/>
      <c r="AJ54" s="40"/>
      <c r="AK54" s="40"/>
      <c r="AL54" s="40"/>
      <c r="AM54" s="40"/>
      <c r="AN54" s="70"/>
      <c r="AO54" s="70"/>
      <c r="AQ54" s="16"/>
      <c r="AR54" s="16"/>
    </row>
    <row r="55" spans="1:44" s="34" customFormat="1">
      <c r="A55" s="16"/>
      <c r="B55" s="40"/>
      <c r="C55" s="40"/>
      <c r="D55" s="40"/>
      <c r="E55" s="40"/>
      <c r="F55" s="40"/>
      <c r="G55" s="40"/>
      <c r="H55" s="41"/>
      <c r="I55" s="41"/>
      <c r="J55" s="41"/>
      <c r="K55" s="41"/>
      <c r="L55" s="40"/>
      <c r="M55" s="40"/>
      <c r="N55" s="40"/>
      <c r="O55" s="40"/>
      <c r="P55" s="40"/>
      <c r="Q55" s="40"/>
      <c r="R55" s="40"/>
      <c r="S55" s="40"/>
      <c r="T55" s="41"/>
      <c r="U55" s="41"/>
      <c r="V55" s="41"/>
      <c r="W55" s="41"/>
      <c r="X55" s="41"/>
      <c r="Y55" s="41"/>
      <c r="Z55" s="41"/>
      <c r="AA55" s="40"/>
      <c r="AB55" s="40"/>
      <c r="AC55" s="41"/>
      <c r="AD55" s="40"/>
      <c r="AE55" s="40"/>
      <c r="AF55" s="41"/>
      <c r="AG55" s="40"/>
      <c r="AH55" s="40"/>
      <c r="AI55" s="40"/>
      <c r="AJ55" s="40"/>
      <c r="AK55" s="40"/>
      <c r="AL55" s="40"/>
      <c r="AM55" s="40"/>
      <c r="AN55" s="70"/>
      <c r="AO55" s="70"/>
      <c r="AQ55" s="16"/>
      <c r="AR55" s="16"/>
    </row>
  </sheetData>
  <sortState ref="A14:AR23">
    <sortCondition ref="B14:B23"/>
  </sortState>
  <mergeCells count="28">
    <mergeCell ref="Z12:AB12"/>
    <mergeCell ref="AC12:AE12"/>
    <mergeCell ref="AF12:AH12"/>
    <mergeCell ref="H9:K9"/>
    <mergeCell ref="L9:M9"/>
    <mergeCell ref="R9:T9"/>
    <mergeCell ref="X9:Z9"/>
    <mergeCell ref="H12:J12"/>
    <mergeCell ref="K12:M12"/>
    <mergeCell ref="N12:P12"/>
    <mergeCell ref="Q12:S12"/>
    <mergeCell ref="T12:V12"/>
    <mergeCell ref="W12:Y12"/>
    <mergeCell ref="H7:L7"/>
    <mergeCell ref="R7:T7"/>
    <mergeCell ref="X7:Z7"/>
    <mergeCell ref="L8:M8"/>
    <mergeCell ref="R8:T8"/>
    <mergeCell ref="X8:Z8"/>
    <mergeCell ref="W25:Y25"/>
    <mergeCell ref="Z25:AB25"/>
    <mergeCell ref="AC25:AE25"/>
    <mergeCell ref="AF25:AH25"/>
    <mergeCell ref="H25:J25"/>
    <mergeCell ref="K25:M25"/>
    <mergeCell ref="N25:P25"/>
    <mergeCell ref="Q25:S25"/>
    <mergeCell ref="T25:V25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61"/>
  <sheetViews>
    <sheetView tabSelected="1" view="pageBreakPreview" topLeftCell="B5" zoomScale="85" zoomScaleSheetLayoutView="85" workbookViewId="0">
      <selection activeCell="G20" sqref="G20"/>
    </sheetView>
  </sheetViews>
  <sheetFormatPr defaultRowHeight="12.75" outlineLevelCol="1"/>
  <cols>
    <col min="1" max="1" width="8.5703125" style="16" hidden="1" customWidth="1" outlineLevel="1"/>
    <col min="2" max="2" width="6.42578125" style="16" bestFit="1" customWidth="1" collapsed="1"/>
    <col min="3" max="3" width="20" style="16" customWidth="1"/>
    <col min="4" max="4" width="5.85546875" style="16" customWidth="1" outlineLevel="1"/>
    <col min="5" max="5" width="7" style="16" hidden="1" customWidth="1" outlineLevel="1"/>
    <col min="6" max="6" width="13.5703125" style="16" customWidth="1" outlineLevel="1"/>
    <col min="7" max="7" width="5.85546875" style="16" hidden="1" customWidth="1" outlineLevel="1"/>
    <col min="8" max="11" width="2.28515625" style="18" customWidth="1" outlineLevel="1"/>
    <col min="12" max="19" width="2.28515625" style="16" customWidth="1" outlineLevel="1"/>
    <col min="20" max="26" width="2.28515625" style="18" customWidth="1" outlineLevel="1"/>
    <col min="27" max="28" width="2.28515625" style="16" customWidth="1" outlineLevel="1"/>
    <col min="29" max="29" width="2.28515625" style="18" customWidth="1" outlineLevel="1"/>
    <col min="30" max="31" width="2.28515625" style="16" customWidth="1" outlineLevel="1"/>
    <col min="32" max="32" width="2.28515625" style="18" customWidth="1" outlineLevel="1"/>
    <col min="33" max="34" width="2.28515625" style="16" customWidth="1" outlineLevel="1"/>
    <col min="35" max="35" width="6" style="16" customWidth="1"/>
    <col min="36" max="37" width="3.42578125" style="16" hidden="1" customWidth="1"/>
    <col min="38" max="38" width="5.85546875" style="16" hidden="1" customWidth="1"/>
    <col min="39" max="39" width="6.140625" style="16" customWidth="1"/>
    <col min="40" max="40" width="5.5703125" style="19" hidden="1" customWidth="1"/>
    <col min="41" max="41" width="19.42578125" style="19" customWidth="1"/>
    <col min="42" max="42" width="9.28515625" style="34" customWidth="1" outlineLevel="1"/>
    <col min="43" max="16384" width="9.140625" style="16"/>
  </cols>
  <sheetData>
    <row r="1" spans="1:44" hidden="1">
      <c r="D1" s="18"/>
      <c r="H1" s="16"/>
      <c r="I1" s="16"/>
      <c r="J1" s="16"/>
      <c r="AP1" s="23"/>
    </row>
    <row r="2" spans="1:44" hidden="1">
      <c r="D2" s="18"/>
      <c r="H2" s="16"/>
      <c r="I2" s="16"/>
      <c r="J2" s="16"/>
      <c r="AP2" s="23"/>
    </row>
    <row r="3" spans="1:44" hidden="1">
      <c r="D3" s="18"/>
      <c r="H3" s="16"/>
      <c r="I3" s="16"/>
      <c r="J3" s="16"/>
      <c r="AP3" s="23"/>
    </row>
    <row r="4" spans="1:44" hidden="1">
      <c r="B4" s="24"/>
      <c r="D4" s="18"/>
      <c r="H4" s="16"/>
      <c r="I4" s="16"/>
      <c r="J4" s="16"/>
      <c r="AP4" s="23"/>
    </row>
    <row r="5" spans="1:44" ht="15.75">
      <c r="C5" s="31" t="str">
        <f>Расп!B28</f>
        <v>Чемпионат г. Москвы по легкой атлетике</v>
      </c>
      <c r="D5" s="18"/>
      <c r="H5" s="16"/>
      <c r="I5" s="16"/>
      <c r="J5" s="16"/>
      <c r="AP5" s="23"/>
    </row>
    <row r="6" spans="1:44" ht="15.75">
      <c r="C6" s="31" t="str">
        <f>Расп!B29</f>
        <v>3-4 июля 2013 года, ОАО «Олимпийский комплекс «Лужники», ЮСЯ</v>
      </c>
      <c r="D6" s="18"/>
      <c r="H6" s="16"/>
      <c r="I6" s="16"/>
      <c r="J6" s="16"/>
      <c r="AP6" s="23"/>
      <c r="AQ6" s="16" t="s">
        <v>153</v>
      </c>
      <c r="AR6" s="16">
        <v>0</v>
      </c>
    </row>
    <row r="7" spans="1:44" ht="15.75">
      <c r="C7" s="25"/>
      <c r="D7" s="18"/>
      <c r="H7" s="201">
        <f>Расп!A3</f>
        <v>41458</v>
      </c>
      <c r="I7" s="201"/>
      <c r="J7" s="201"/>
      <c r="K7" s="201"/>
      <c r="L7" s="201"/>
      <c r="O7" s="75" t="s">
        <v>59</v>
      </c>
      <c r="P7" s="75"/>
      <c r="Q7" s="75"/>
      <c r="R7" s="202">
        <f>Расп!F2</f>
        <v>2.4500000000000002</v>
      </c>
      <c r="S7" s="202"/>
      <c r="T7" s="202"/>
      <c r="U7" s="38"/>
      <c r="V7" s="73" t="s">
        <v>12</v>
      </c>
      <c r="W7" s="38"/>
      <c r="X7" s="203">
        <f>Расп!I3</f>
        <v>6.14</v>
      </c>
      <c r="Y7" s="203"/>
      <c r="Z7" s="203"/>
      <c r="AP7" s="29" t="s">
        <v>17</v>
      </c>
      <c r="AQ7" s="18" t="s">
        <v>36</v>
      </c>
    </row>
    <row r="8" spans="1:44" ht="15.75">
      <c r="C8" s="31" t="str">
        <f>Расп!B3</f>
        <v>ПРЫЖОК С ШЕСТОМ</v>
      </c>
      <c r="H8" s="69" t="str">
        <f>Расп!C1</f>
        <v>Начало</v>
      </c>
      <c r="J8" s="16"/>
      <c r="L8" s="204" t="str">
        <f>Расп!C3</f>
        <v>18.00</v>
      </c>
      <c r="M8" s="204"/>
      <c r="O8" s="75" t="s">
        <v>60</v>
      </c>
      <c r="P8" s="75"/>
      <c r="Q8" s="75"/>
      <c r="R8" s="202">
        <f>Расп!G2</f>
        <v>2.42</v>
      </c>
      <c r="S8" s="202"/>
      <c r="T8" s="202"/>
      <c r="U8" s="38"/>
      <c r="V8" s="73" t="s">
        <v>13</v>
      </c>
      <c r="W8" s="38"/>
      <c r="X8" s="203">
        <f>Расп!J3</f>
        <v>6.14</v>
      </c>
      <c r="Y8" s="203"/>
      <c r="Z8" s="203"/>
      <c r="AP8" s="29" t="s">
        <v>18</v>
      </c>
      <c r="AQ8" s="18" t="s">
        <v>37</v>
      </c>
    </row>
    <row r="9" spans="1:44" ht="15.75">
      <c r="C9" s="31" t="str">
        <f>Расп!B31</f>
        <v>Мужчины</v>
      </c>
      <c r="D9" s="18"/>
      <c r="H9" s="205" t="str">
        <f>Расп!D1</f>
        <v>Окончание</v>
      </c>
      <c r="I9" s="205"/>
      <c r="J9" s="205"/>
      <c r="K9" s="205"/>
      <c r="L9" s="204" t="str">
        <f>Расп!D3</f>
        <v>20.20</v>
      </c>
      <c r="M9" s="204"/>
      <c r="O9" s="75" t="s">
        <v>61</v>
      </c>
      <c r="P9" s="75"/>
      <c r="Q9" s="75"/>
      <c r="R9" s="202">
        <f>Расп!H2</f>
        <v>2.4</v>
      </c>
      <c r="S9" s="202"/>
      <c r="T9" s="202"/>
      <c r="U9" s="28"/>
      <c r="V9" s="25" t="s">
        <v>14</v>
      </c>
      <c r="W9" s="28"/>
      <c r="X9" s="203">
        <f>Расп!K3</f>
        <v>6.05</v>
      </c>
      <c r="Y9" s="203"/>
      <c r="Z9" s="203"/>
      <c r="AA9" s="25"/>
      <c r="AB9" s="25"/>
      <c r="AC9" s="28"/>
      <c r="AD9" s="25"/>
      <c r="AE9" s="25"/>
      <c r="AF9" s="28"/>
      <c r="AG9" s="25"/>
      <c r="AH9" s="25"/>
      <c r="AI9" s="25"/>
      <c r="AJ9" s="25"/>
      <c r="AK9" s="25"/>
      <c r="AL9" s="25"/>
      <c r="AM9" s="25"/>
      <c r="AP9" s="29" t="s">
        <v>19</v>
      </c>
      <c r="AQ9" s="18" t="s">
        <v>38</v>
      </c>
    </row>
    <row r="10" spans="1:44" ht="15.75">
      <c r="C10" s="30" t="s">
        <v>746</v>
      </c>
      <c r="D10" s="18"/>
      <c r="H10" s="31"/>
      <c r="I10" s="16"/>
      <c r="AI10" s="32"/>
      <c r="AJ10" s="32"/>
      <c r="AK10" s="32"/>
      <c r="AL10" s="32"/>
      <c r="AM10" s="32"/>
      <c r="AQ10" s="18">
        <v>3</v>
      </c>
      <c r="AR10" s="16">
        <v>3.2</v>
      </c>
    </row>
    <row r="11" spans="1:44" ht="15.75">
      <c r="C11" s="33"/>
      <c r="D11" s="33"/>
      <c r="E11" s="34"/>
      <c r="F11" s="34"/>
      <c r="G11" s="34"/>
      <c r="H11" s="31"/>
      <c r="I11" s="34"/>
      <c r="J11" s="16"/>
      <c r="AP11" s="23"/>
      <c r="AQ11" s="18">
        <v>2</v>
      </c>
      <c r="AR11" s="16">
        <v>3.7</v>
      </c>
    </row>
    <row r="12" spans="1:44" s="39" customFormat="1">
      <c r="A12" s="39" t="s">
        <v>34</v>
      </c>
      <c r="B12" s="39" t="s">
        <v>31</v>
      </c>
      <c r="C12" s="39" t="s">
        <v>15</v>
      </c>
      <c r="D12" s="39" t="s">
        <v>75</v>
      </c>
      <c r="E12" s="39" t="s">
        <v>150</v>
      </c>
      <c r="F12" s="39" t="s">
        <v>9</v>
      </c>
      <c r="G12" s="39" t="s">
        <v>16</v>
      </c>
      <c r="H12" s="200">
        <v>420</v>
      </c>
      <c r="I12" s="200"/>
      <c r="J12" s="200"/>
      <c r="K12" s="200">
        <v>440</v>
      </c>
      <c r="L12" s="200"/>
      <c r="M12" s="200"/>
      <c r="N12" s="200">
        <v>460</v>
      </c>
      <c r="O12" s="200"/>
      <c r="P12" s="200"/>
      <c r="Q12" s="200">
        <v>470</v>
      </c>
      <c r="R12" s="200"/>
      <c r="S12" s="200"/>
      <c r="T12" s="200">
        <v>480</v>
      </c>
      <c r="U12" s="200"/>
      <c r="V12" s="200"/>
      <c r="W12" s="200">
        <v>490</v>
      </c>
      <c r="X12" s="200"/>
      <c r="Y12" s="200"/>
      <c r="Z12" s="200">
        <v>500</v>
      </c>
      <c r="AA12" s="200"/>
      <c r="AB12" s="200"/>
      <c r="AC12" s="200">
        <v>510</v>
      </c>
      <c r="AD12" s="200"/>
      <c r="AE12" s="200"/>
      <c r="AF12" s="200">
        <v>520</v>
      </c>
      <c r="AG12" s="200"/>
      <c r="AH12" s="200"/>
      <c r="AI12" s="39" t="s">
        <v>45</v>
      </c>
      <c r="AJ12" s="39" t="s">
        <v>73</v>
      </c>
      <c r="AK12" s="39" t="s">
        <v>74</v>
      </c>
      <c r="AL12" s="39" t="s">
        <v>28</v>
      </c>
      <c r="AM12" s="39" t="s">
        <v>44</v>
      </c>
      <c r="AN12" s="35" t="s">
        <v>21</v>
      </c>
      <c r="AO12" s="35" t="s">
        <v>46</v>
      </c>
      <c r="AP12" s="71" t="s">
        <v>20</v>
      </c>
      <c r="AQ12" s="18">
        <v>1</v>
      </c>
      <c r="AR12" s="16">
        <v>4.2</v>
      </c>
    </row>
    <row r="13" spans="1:44" s="39" customFormat="1">
      <c r="AN13" s="35"/>
      <c r="AO13" s="35"/>
      <c r="AP13" s="71"/>
      <c r="AQ13" s="18" t="s">
        <v>54</v>
      </c>
      <c r="AR13" s="63">
        <v>4.7</v>
      </c>
    </row>
    <row r="14" spans="1:44" s="40" customFormat="1" ht="15.95" customHeight="1">
      <c r="A14" s="40">
        <f t="shared" ref="A14:A29" ca="1" si="0">RAND()</f>
        <v>0.74038719905868844</v>
      </c>
      <c r="B14" s="104">
        <v>1</v>
      </c>
      <c r="C14" s="47" t="str">
        <f>VLOOKUP(G14,Уч!$A$2:$K$412,2,FALSE)</f>
        <v>Павлов Игорь</v>
      </c>
      <c r="D14" s="167">
        <f>VLOOKUP(G14,Уч!$A$2:$K$414,3,FALSE)</f>
        <v>29054</v>
      </c>
      <c r="E14" s="176" t="str">
        <f>VLOOKUP(G14,Уч!$A$2:$K$414,5,FALSE)</f>
        <v>Москва</v>
      </c>
      <c r="F14" s="176" t="str">
        <f>VLOOKUP(G14,Уч!$A$2:$K$414,6,FALSE)</f>
        <v>ЦСП по л/а</v>
      </c>
      <c r="G14" s="177">
        <v>263</v>
      </c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 t="s">
        <v>748</v>
      </c>
      <c r="AG14" s="178" t="s">
        <v>751</v>
      </c>
      <c r="AH14" s="178"/>
      <c r="AI14" s="179">
        <f t="shared" ref="AI14:AI26" si="1">AP14/100</f>
        <v>5.35</v>
      </c>
      <c r="AJ14" s="48">
        <v>1</v>
      </c>
      <c r="AK14" s="48">
        <v>0</v>
      </c>
      <c r="AL14" s="179"/>
      <c r="AM14" s="171" t="str">
        <f t="shared" ref="AM14:AM29" si="2">LOOKUP(AI14,$AR$6:$AR$15,$AQ$6:$AQ$15)</f>
        <v>мс</v>
      </c>
      <c r="AN14" s="48"/>
      <c r="AO14" s="182" t="str">
        <f>VLOOKUP(G14,Уч!$A$2:$K$414,11,FALSE)</f>
        <v>Кучеряну М.И., Чернобай А.Ф., Павлов В.И.</v>
      </c>
      <c r="AP14" s="175">
        <v>535</v>
      </c>
      <c r="AQ14" s="39" t="s">
        <v>53</v>
      </c>
      <c r="AR14" s="39">
        <v>5.2</v>
      </c>
    </row>
    <row r="15" spans="1:44" s="40" customFormat="1" ht="15.95" customHeight="1">
      <c r="A15" s="40">
        <f t="shared" ca="1" si="0"/>
        <v>0.42341093508280259</v>
      </c>
      <c r="B15" s="104">
        <v>2</v>
      </c>
      <c r="C15" s="47" t="str">
        <f>VLOOKUP(G15,Уч!$A$2:$K$412,2,FALSE)</f>
        <v>Казарян Гайк</v>
      </c>
      <c r="D15" s="167">
        <f>VLOOKUP(G15,Уч!$A$2:$K$414,3,FALSE)</f>
        <v>33012</v>
      </c>
      <c r="E15" s="176" t="str">
        <f>VLOOKUP(G15,Уч!$A$2:$K$414,5,FALSE)</f>
        <v>Москва</v>
      </c>
      <c r="F15" s="176" t="str">
        <f>VLOOKUP(G15,Уч!$A$2:$K$414,6,FALSE)</f>
        <v>МГФСО</v>
      </c>
      <c r="G15" s="177">
        <v>256</v>
      </c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 t="s">
        <v>751</v>
      </c>
      <c r="AA15" s="178"/>
      <c r="AB15" s="178"/>
      <c r="AC15" s="178" t="s">
        <v>745</v>
      </c>
      <c r="AD15" s="178" t="s">
        <v>745</v>
      </c>
      <c r="AE15" s="178" t="s">
        <v>745</v>
      </c>
      <c r="AF15" s="178" t="s">
        <v>751</v>
      </c>
      <c r="AG15" s="178"/>
      <c r="AH15" s="178"/>
      <c r="AI15" s="179">
        <f t="shared" si="1"/>
        <v>5.3</v>
      </c>
      <c r="AJ15" s="48">
        <v>1</v>
      </c>
      <c r="AK15" s="48">
        <v>0</v>
      </c>
      <c r="AL15" s="179"/>
      <c r="AM15" s="171" t="str">
        <f t="shared" si="2"/>
        <v>мс</v>
      </c>
      <c r="AN15" s="48"/>
      <c r="AO15" s="182" t="str">
        <f>VLOOKUP(G15,Уч!$A$2:$K$414,11,FALSE)</f>
        <v>Шульгин В.И.Овчинник И.В.</v>
      </c>
      <c r="AP15" s="175">
        <v>530</v>
      </c>
      <c r="AQ15" s="39" t="s">
        <v>52</v>
      </c>
      <c r="AR15" s="39">
        <v>5.7</v>
      </c>
    </row>
    <row r="16" spans="1:44" s="40" customFormat="1" ht="15.95" customHeight="1">
      <c r="A16" s="40">
        <f t="shared" ca="1" si="0"/>
        <v>0.45049094486817465</v>
      </c>
      <c r="B16" s="104">
        <v>3</v>
      </c>
      <c r="C16" s="47" t="str">
        <f>VLOOKUP(G16,Уч!$A$2:$K$412,2,FALSE)</f>
        <v>Лысов Ричард</v>
      </c>
      <c r="D16" s="167">
        <f>VLOOKUP(G16,Уч!$A$2:$K$414,3,FALSE)</f>
        <v>33242</v>
      </c>
      <c r="E16" s="176" t="str">
        <f>VLOOKUP(G16,Уч!$A$2:$K$414,5,FALSE)</f>
        <v>Москва</v>
      </c>
      <c r="F16" s="176" t="str">
        <f>VLOOKUP(G16,Уч!$A$2:$K$414,6,FALSE)</f>
        <v>МГФСО</v>
      </c>
      <c r="G16" s="177">
        <v>260</v>
      </c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 t="s">
        <v>751</v>
      </c>
      <c r="U16" s="178"/>
      <c r="V16" s="178"/>
      <c r="W16" s="178" t="s">
        <v>745</v>
      </c>
      <c r="X16" s="178" t="s">
        <v>745</v>
      </c>
      <c r="Y16" s="178" t="s">
        <v>745</v>
      </c>
      <c r="Z16" s="178" t="s">
        <v>748</v>
      </c>
      <c r="AA16" s="178" t="s">
        <v>751</v>
      </c>
      <c r="AB16" s="178"/>
      <c r="AC16" s="178" t="s">
        <v>751</v>
      </c>
      <c r="AD16" s="178"/>
      <c r="AE16" s="178"/>
      <c r="AF16" s="178" t="s">
        <v>748</v>
      </c>
      <c r="AG16" s="178" t="s">
        <v>748</v>
      </c>
      <c r="AH16" s="178" t="s">
        <v>748</v>
      </c>
      <c r="AI16" s="179">
        <f t="shared" si="1"/>
        <v>5.0999999999999996</v>
      </c>
      <c r="AJ16" s="48">
        <v>1</v>
      </c>
      <c r="AK16" s="48">
        <v>1</v>
      </c>
      <c r="AL16" s="181"/>
      <c r="AM16" s="171" t="str">
        <f t="shared" si="2"/>
        <v>кмс</v>
      </c>
      <c r="AN16" s="180"/>
      <c r="AO16" s="182" t="str">
        <f>VLOOKUP(G16,Уч!$A$2:$K$414,11,FALSE)</f>
        <v>Кучеряну М.И.Шульгин В.И.</v>
      </c>
      <c r="AP16" s="175">
        <v>510</v>
      </c>
      <c r="AQ16" s="41"/>
    </row>
    <row r="17" spans="1:44" s="40" customFormat="1" ht="15.95" customHeight="1">
      <c r="A17" s="40">
        <f t="shared" ca="1" si="0"/>
        <v>0.91324887694365164</v>
      </c>
      <c r="B17" s="104">
        <v>4</v>
      </c>
      <c r="C17" s="47" t="str">
        <f>VLOOKUP(G17,Уч!$A$2:$K$412,2,FALSE)</f>
        <v>Бурлаченко Павел</v>
      </c>
      <c r="D17" s="167">
        <f>VLOOKUP(G17,Уч!$A$2:$K$414,3,FALSE)</f>
        <v>27857</v>
      </c>
      <c r="E17" s="176" t="str">
        <f>VLOOKUP(G17,Уч!$A$2:$K$414,5,FALSE)</f>
        <v>Москва</v>
      </c>
      <c r="F17" s="176" t="str">
        <f>VLOOKUP(G17,Уч!$A$2:$K$414,6,FALSE)</f>
        <v>МГФСО</v>
      </c>
      <c r="G17" s="177">
        <v>253</v>
      </c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 t="s">
        <v>751</v>
      </c>
      <c r="X17" s="178"/>
      <c r="Y17" s="178"/>
      <c r="Z17" s="178" t="s">
        <v>745</v>
      </c>
      <c r="AA17" s="178" t="s">
        <v>745</v>
      </c>
      <c r="AB17" s="178" t="s">
        <v>745</v>
      </c>
      <c r="AC17" s="178" t="s">
        <v>748</v>
      </c>
      <c r="AD17" s="178" t="s">
        <v>745</v>
      </c>
      <c r="AE17" s="178" t="s">
        <v>745</v>
      </c>
      <c r="AF17" s="178" t="s">
        <v>748</v>
      </c>
      <c r="AG17" s="178" t="s">
        <v>748</v>
      </c>
      <c r="AH17" s="178"/>
      <c r="AI17" s="179">
        <f t="shared" si="1"/>
        <v>4.9000000000000004</v>
      </c>
      <c r="AJ17" s="48">
        <v>1</v>
      </c>
      <c r="AK17" s="48">
        <v>0</v>
      </c>
      <c r="AL17" s="179"/>
      <c r="AM17" s="171" t="str">
        <f t="shared" si="2"/>
        <v>кмс</v>
      </c>
      <c r="AN17" s="48"/>
      <c r="AO17" s="182" t="str">
        <f>VLOOKUP(G17,Уч!$A$2:$K$414,11,FALSE)</f>
        <v>Шульгин В.И.</v>
      </c>
      <c r="AP17" s="175">
        <v>490</v>
      </c>
      <c r="AQ17" s="41"/>
    </row>
    <row r="18" spans="1:44" s="40" customFormat="1" ht="15.95" customHeight="1">
      <c r="A18" s="40">
        <f t="shared" ca="1" si="0"/>
        <v>0.21909056808164518</v>
      </c>
      <c r="B18" s="104">
        <v>5</v>
      </c>
      <c r="C18" s="47" t="str">
        <f>VLOOKUP(G18,Уч!$A$2:$K$412,2,FALSE)</f>
        <v>Марков Алексей</v>
      </c>
      <c r="D18" s="167">
        <f>VLOOKUP(G18,Уч!$A$2:$K$414,3,FALSE)</f>
        <v>31584</v>
      </c>
      <c r="E18" s="176" t="str">
        <f>VLOOKUP(G18,Уч!$A$2:$K$414,5,FALSE)</f>
        <v>Москва</v>
      </c>
      <c r="F18" s="176" t="str">
        <f>VLOOKUP(G18,Уч!$A$2:$K$414,6,FALSE)</f>
        <v>МГФСО</v>
      </c>
      <c r="G18" s="177">
        <v>261</v>
      </c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 t="s">
        <v>751</v>
      </c>
      <c r="U18" s="178"/>
      <c r="V18" s="178"/>
      <c r="W18" s="178" t="s">
        <v>745</v>
      </c>
      <c r="X18" s="178" t="s">
        <v>745</v>
      </c>
      <c r="Y18" s="178" t="s">
        <v>745</v>
      </c>
      <c r="Z18" s="178" t="s">
        <v>748</v>
      </c>
      <c r="AA18" s="178" t="s">
        <v>748</v>
      </c>
      <c r="AB18" s="178" t="s">
        <v>748</v>
      </c>
      <c r="AC18" s="178"/>
      <c r="AD18" s="178"/>
      <c r="AE18" s="178"/>
      <c r="AF18" s="178"/>
      <c r="AG18" s="178"/>
      <c r="AH18" s="178"/>
      <c r="AI18" s="179">
        <f t="shared" si="1"/>
        <v>4.8</v>
      </c>
      <c r="AJ18" s="48">
        <v>1</v>
      </c>
      <c r="AK18" s="48">
        <v>0</v>
      </c>
      <c r="AL18" s="181"/>
      <c r="AM18" s="171" t="str">
        <f t="shared" si="2"/>
        <v>кмс</v>
      </c>
      <c r="AN18" s="180"/>
      <c r="AO18" s="182" t="str">
        <f>VLOOKUP(G18,Уч!$A$2:$K$414,11,FALSE)</f>
        <v>Шульгин В.И.</v>
      </c>
      <c r="AP18" s="175">
        <v>480</v>
      </c>
      <c r="AQ18" s="41"/>
    </row>
    <row r="19" spans="1:44" s="40" customFormat="1" ht="15.95" customHeight="1">
      <c r="A19" s="40">
        <f t="shared" ca="1" si="0"/>
        <v>0.21925981996348043</v>
      </c>
      <c r="B19" s="104">
        <v>6</v>
      </c>
      <c r="C19" s="47" t="str">
        <f>VLOOKUP(G19,Уч!$A$2:$K$412,2,FALSE)</f>
        <v>Кочкаров Дмитрий</v>
      </c>
      <c r="D19" s="167">
        <f>VLOOKUP(G19,Уч!$A$2:$K$414,3,FALSE)</f>
        <v>33344</v>
      </c>
      <c r="E19" s="176" t="str">
        <f>VLOOKUP(G19,Уч!$A$2:$K$414,5,FALSE)</f>
        <v>Москва</v>
      </c>
      <c r="F19" s="176" t="str">
        <f>VLOOKUP(G19,Уч!$A$2:$K$414,6,FALSE)</f>
        <v>СДЮСШОР им. бр. Знаменских</v>
      </c>
      <c r="G19" s="177">
        <v>252</v>
      </c>
      <c r="H19" s="178"/>
      <c r="I19" s="178"/>
      <c r="J19" s="178"/>
      <c r="K19" s="178" t="s">
        <v>751</v>
      </c>
      <c r="L19" s="178"/>
      <c r="M19" s="178"/>
      <c r="N19" s="178" t="s">
        <v>751</v>
      </c>
      <c r="O19" s="178"/>
      <c r="P19" s="178"/>
      <c r="Q19" s="178" t="s">
        <v>751</v>
      </c>
      <c r="R19" s="178"/>
      <c r="S19" s="178"/>
      <c r="T19" s="178" t="s">
        <v>748</v>
      </c>
      <c r="U19" s="178" t="s">
        <v>751</v>
      </c>
      <c r="V19" s="178"/>
      <c r="W19" s="178" t="s">
        <v>748</v>
      </c>
      <c r="X19" s="178" t="s">
        <v>748</v>
      </c>
      <c r="Y19" s="178" t="s">
        <v>748</v>
      </c>
      <c r="Z19" s="178"/>
      <c r="AA19" s="178"/>
      <c r="AB19" s="178"/>
      <c r="AC19" s="178"/>
      <c r="AD19" s="178"/>
      <c r="AE19" s="178"/>
      <c r="AF19" s="178"/>
      <c r="AG19" s="178"/>
      <c r="AH19" s="178"/>
      <c r="AI19" s="179">
        <f t="shared" si="1"/>
        <v>4.8</v>
      </c>
      <c r="AJ19" s="48">
        <v>2</v>
      </c>
      <c r="AK19" s="48">
        <v>1</v>
      </c>
      <c r="AL19" s="181"/>
      <c r="AM19" s="171" t="str">
        <f t="shared" si="2"/>
        <v>кмс</v>
      </c>
      <c r="AN19" s="180"/>
      <c r="AO19" s="182" t="str">
        <f>VLOOKUP(G19,Уч!$A$2:$K$414,11,FALSE)</f>
        <v>Хайкин В.Е.</v>
      </c>
      <c r="AP19" s="175">
        <v>480</v>
      </c>
      <c r="AQ19" s="41"/>
    </row>
    <row r="20" spans="1:44" s="40" customFormat="1" ht="15.95" customHeight="1">
      <c r="A20" s="40">
        <f t="shared" ca="1" si="0"/>
        <v>0.30531518444656314</v>
      </c>
      <c r="B20" s="104">
        <v>7</v>
      </c>
      <c r="C20" s="47" t="str">
        <f>VLOOKUP(G20,Уч!$A$2:$K$412,2,FALSE)</f>
        <v>Демков Роман</v>
      </c>
      <c r="D20" s="167">
        <f>VLOOKUP(G20,Уч!$A$2:$K$414,3,FALSE)</f>
        <v>33958</v>
      </c>
      <c r="E20" s="176" t="str">
        <f>VLOOKUP(G20,Уч!$A$2:$K$414,5,FALSE)</f>
        <v>Москва</v>
      </c>
      <c r="F20" s="176" t="str">
        <f>VLOOKUP(G20,Уч!$A$2:$K$414,6,FALSE)</f>
        <v>МГФСО</v>
      </c>
      <c r="G20" s="177">
        <v>254</v>
      </c>
      <c r="H20" s="178"/>
      <c r="I20" s="178"/>
      <c r="J20" s="178"/>
      <c r="K20" s="178" t="s">
        <v>751</v>
      </c>
      <c r="L20" s="178"/>
      <c r="M20" s="178"/>
      <c r="N20" s="178" t="s">
        <v>751</v>
      </c>
      <c r="O20" s="178"/>
      <c r="P20" s="178"/>
      <c r="Q20" s="178" t="s">
        <v>751</v>
      </c>
      <c r="R20" s="178"/>
      <c r="S20" s="178"/>
      <c r="T20" s="178" t="s">
        <v>748</v>
      </c>
      <c r="U20" s="178" t="s">
        <v>748</v>
      </c>
      <c r="V20" s="178" t="s">
        <v>748</v>
      </c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9">
        <f t="shared" si="1"/>
        <v>4.7</v>
      </c>
      <c r="AJ20" s="48">
        <v>1</v>
      </c>
      <c r="AK20" s="48">
        <v>0</v>
      </c>
      <c r="AL20" s="179"/>
      <c r="AM20" s="171" t="str">
        <f t="shared" si="2"/>
        <v>кмс</v>
      </c>
      <c r="AN20" s="48"/>
      <c r="AO20" s="182" t="str">
        <f>VLOOKUP(G20,Уч!$A$2:$K$414,11,FALSE)</f>
        <v>Кучеряну М.И.Овчинник И.В.</v>
      </c>
      <c r="AP20" s="175">
        <v>470</v>
      </c>
      <c r="AQ20" s="41"/>
    </row>
    <row r="21" spans="1:44" s="40" customFormat="1" ht="15.95" customHeight="1">
      <c r="A21" s="40">
        <f t="shared" ca="1" si="0"/>
        <v>0.62573649517016061</v>
      </c>
      <c r="B21" s="104">
        <v>7</v>
      </c>
      <c r="C21" s="47" t="str">
        <f>VLOOKUP(G21,Уч!$A$2:$K$412,2,FALSE)</f>
        <v>Поздняков Игорь</v>
      </c>
      <c r="D21" s="167">
        <f>VLOOKUP(G21,Уч!$A$2:$K$414,3,FALSE)</f>
        <v>31945</v>
      </c>
      <c r="E21" s="176" t="str">
        <f>VLOOKUP(G21,Уч!$A$2:$K$414,5,FALSE)</f>
        <v>Москва</v>
      </c>
      <c r="F21" s="176" t="str">
        <f>VLOOKUP(G21,Уч!$A$2:$K$414,6,FALSE)</f>
        <v>РГУФКСМиТ</v>
      </c>
      <c r="G21" s="177">
        <v>264</v>
      </c>
      <c r="H21" s="178"/>
      <c r="I21" s="178"/>
      <c r="J21" s="178"/>
      <c r="K21" s="178"/>
      <c r="L21" s="178"/>
      <c r="M21" s="178"/>
      <c r="N21" s="178"/>
      <c r="O21" s="178"/>
      <c r="P21" s="178"/>
      <c r="Q21" s="178" t="s">
        <v>751</v>
      </c>
      <c r="R21" s="178"/>
      <c r="S21" s="178"/>
      <c r="T21" s="178" t="s">
        <v>748</v>
      </c>
      <c r="U21" s="178" t="s">
        <v>745</v>
      </c>
      <c r="V21" s="178" t="s">
        <v>745</v>
      </c>
      <c r="W21" s="178" t="s">
        <v>748</v>
      </c>
      <c r="X21" s="178" t="s">
        <v>748</v>
      </c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9">
        <f t="shared" si="1"/>
        <v>4.7</v>
      </c>
      <c r="AJ21" s="48">
        <v>1</v>
      </c>
      <c r="AK21" s="48">
        <v>0</v>
      </c>
      <c r="AL21" s="179"/>
      <c r="AM21" s="171" t="str">
        <f t="shared" si="2"/>
        <v>кмс</v>
      </c>
      <c r="AN21" s="48"/>
      <c r="AO21" s="182" t="str">
        <f>VLOOKUP(G21,Уч!$A$2:$K$414,11,FALSE)</f>
        <v>Никонов В.И.</v>
      </c>
      <c r="AP21" s="175">
        <v>470</v>
      </c>
      <c r="AQ21" s="41"/>
    </row>
    <row r="22" spans="1:44" s="40" customFormat="1" ht="15.95" customHeight="1">
      <c r="A22" s="40">
        <f t="shared" ca="1" si="0"/>
        <v>5.2166260062272318E-2</v>
      </c>
      <c r="B22" s="104">
        <v>9</v>
      </c>
      <c r="C22" s="47" t="str">
        <f>VLOOKUP(G22,Уч!$A$2:$K$412,2,FALSE)</f>
        <v>Савин Илья</v>
      </c>
      <c r="D22" s="167">
        <f>VLOOKUP(G22,Уч!$A$2:$K$414,3,FALSE)</f>
        <v>30403</v>
      </c>
      <c r="E22" s="176" t="str">
        <f>VLOOKUP(G22,Уч!$A$2:$K$414,5,FALSE)</f>
        <v>Москва</v>
      </c>
      <c r="F22" s="176" t="str">
        <f>VLOOKUP(G22,Уч!$A$2:$K$414,6,FALSE)</f>
        <v>МГФСО</v>
      </c>
      <c r="G22" s="177">
        <v>401</v>
      </c>
      <c r="H22" s="178"/>
      <c r="I22" s="178"/>
      <c r="J22" s="178"/>
      <c r="K22" s="178" t="s">
        <v>751</v>
      </c>
      <c r="L22" s="178"/>
      <c r="M22" s="178"/>
      <c r="N22" s="178" t="s">
        <v>751</v>
      </c>
      <c r="O22" s="178"/>
      <c r="P22" s="178"/>
      <c r="Q22" s="178" t="s">
        <v>745</v>
      </c>
      <c r="R22" s="178" t="s">
        <v>745</v>
      </c>
      <c r="S22" s="178" t="s">
        <v>745</v>
      </c>
      <c r="T22" s="178" t="s">
        <v>748</v>
      </c>
      <c r="U22" s="178" t="s">
        <v>748</v>
      </c>
      <c r="V22" s="178" t="s">
        <v>748</v>
      </c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9">
        <f t="shared" si="1"/>
        <v>4.5999999999999996</v>
      </c>
      <c r="AJ22" s="48">
        <v>1</v>
      </c>
      <c r="AK22" s="48">
        <v>0</v>
      </c>
      <c r="AL22" s="179"/>
      <c r="AM22" s="171">
        <f t="shared" si="2"/>
        <v>1</v>
      </c>
      <c r="AN22" s="48"/>
      <c r="AO22" s="182" t="str">
        <f>VLOOKUP(G22,Уч!$A$2:$K$414,11,FALSE)</f>
        <v>Лавриненко Н.Ф.</v>
      </c>
      <c r="AP22" s="175">
        <v>460</v>
      </c>
      <c r="AQ22" s="41"/>
    </row>
    <row r="23" spans="1:44" s="40" customFormat="1" ht="15.95" customHeight="1">
      <c r="A23" s="40">
        <f t="shared" ca="1" si="0"/>
        <v>0.65010726945226083</v>
      </c>
      <c r="B23" s="104">
        <v>10</v>
      </c>
      <c r="C23" s="47" t="str">
        <f>VLOOKUP(G23,Уч!$A$2:$K$412,2,FALSE)</f>
        <v>Коба Ян</v>
      </c>
      <c r="D23" s="167" t="str">
        <f>VLOOKUP(G23,Уч!$A$2:$K$414,3,FALSE)</f>
        <v>00.00.82</v>
      </c>
      <c r="E23" s="176" t="str">
        <f>VLOOKUP(G23,Уч!$A$2:$K$414,5,FALSE)</f>
        <v>Москва</v>
      </c>
      <c r="F23" s="176" t="str">
        <f>VLOOKUP(G23,Уч!$A$2:$K$414,6,FALSE)</f>
        <v>РГУФКСМиТ</v>
      </c>
      <c r="G23" s="177">
        <v>257</v>
      </c>
      <c r="H23" s="178"/>
      <c r="I23" s="178"/>
      <c r="J23" s="178"/>
      <c r="K23" s="178" t="s">
        <v>751</v>
      </c>
      <c r="L23" s="178"/>
      <c r="M23" s="178"/>
      <c r="N23" s="178" t="s">
        <v>748</v>
      </c>
      <c r="O23" s="178" t="s">
        <v>748</v>
      </c>
      <c r="P23" s="178" t="s">
        <v>748</v>
      </c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9">
        <f t="shared" si="1"/>
        <v>4.4000000000000004</v>
      </c>
      <c r="AJ23" s="48">
        <v>1</v>
      </c>
      <c r="AK23" s="48">
        <v>0</v>
      </c>
      <c r="AL23" s="181"/>
      <c r="AM23" s="171">
        <f t="shared" si="2"/>
        <v>1</v>
      </c>
      <c r="AN23" s="180"/>
      <c r="AO23" s="183">
        <f>VLOOKUP(G23,Уч!$A$2:$K$414,11,FALSE)</f>
        <v>0</v>
      </c>
      <c r="AP23" s="175">
        <v>440</v>
      </c>
      <c r="AQ23" s="41"/>
    </row>
    <row r="24" spans="1:44" s="40" customFormat="1" ht="15.95" customHeight="1">
      <c r="A24" s="40">
        <f t="shared" ca="1" si="0"/>
        <v>0.40996843786961401</v>
      </c>
      <c r="B24" s="104">
        <v>11</v>
      </c>
      <c r="C24" s="47" t="str">
        <f>VLOOKUP(G24,Уч!$A$2:$K$412,2,FALSE)</f>
        <v>Мицкий Иван</v>
      </c>
      <c r="D24" s="167">
        <f>VLOOKUP(G24,Уч!$A$2:$K$414,3,FALSE)</f>
        <v>35166</v>
      </c>
      <c r="E24" s="176" t="str">
        <f>VLOOKUP(G24,Уч!$A$2:$K$414,5,FALSE)</f>
        <v>Москва</v>
      </c>
      <c r="F24" s="176" t="str">
        <f>VLOOKUP(G24,Уч!$A$2:$K$414,6,FALSE)</f>
        <v>МГФСО</v>
      </c>
      <c r="G24" s="177">
        <v>262</v>
      </c>
      <c r="H24" s="178" t="s">
        <v>751</v>
      </c>
      <c r="I24" s="178"/>
      <c r="J24" s="178"/>
      <c r="K24" s="178" t="s">
        <v>748</v>
      </c>
      <c r="L24" s="178" t="s">
        <v>751</v>
      </c>
      <c r="M24" s="178"/>
      <c r="N24" s="178" t="s">
        <v>748</v>
      </c>
      <c r="O24" s="178" t="s">
        <v>748</v>
      </c>
      <c r="P24" s="178" t="s">
        <v>748</v>
      </c>
      <c r="Q24" s="178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9">
        <f t="shared" si="1"/>
        <v>4.4000000000000004</v>
      </c>
      <c r="AJ24" s="48">
        <v>2</v>
      </c>
      <c r="AK24" s="48">
        <v>1</v>
      </c>
      <c r="AL24" s="181"/>
      <c r="AM24" s="171">
        <f t="shared" si="2"/>
        <v>1</v>
      </c>
      <c r="AN24" s="180"/>
      <c r="AO24" s="182" t="str">
        <f>VLOOKUP(G24,Уч!$A$2:$K$414,11,FALSE)</f>
        <v>Кучеряну М.И.Лавриненко Н.Ф.</v>
      </c>
      <c r="AP24" s="175">
        <v>440</v>
      </c>
      <c r="AQ24" s="41"/>
    </row>
    <row r="25" spans="1:44" s="40" customFormat="1" ht="15.95" customHeight="1">
      <c r="A25" s="40">
        <f t="shared" ca="1" si="0"/>
        <v>0.32572856916761583</v>
      </c>
      <c r="B25" s="104">
        <v>12</v>
      </c>
      <c r="C25" s="47" t="str">
        <f>VLOOKUP(G25,Уч!$A$2:$K$412,2,FALSE)</f>
        <v>Хамидов Артур</v>
      </c>
      <c r="D25" s="167">
        <f>VLOOKUP(G25,Уч!$A$2:$K$414,3,FALSE)</f>
        <v>35811</v>
      </c>
      <c r="E25" s="176" t="str">
        <f>VLOOKUP(G25,Уч!$A$2:$K$414,5,FALSE)</f>
        <v>Москва</v>
      </c>
      <c r="F25" s="176" t="str">
        <f>VLOOKUP(G25,Уч!$A$2:$K$414,6,FALSE)</f>
        <v>МГФСО</v>
      </c>
      <c r="G25" s="177">
        <v>265</v>
      </c>
      <c r="H25" s="178" t="s">
        <v>748</v>
      </c>
      <c r="I25" s="178" t="s">
        <v>749</v>
      </c>
      <c r="J25" s="178"/>
      <c r="K25" s="178" t="s">
        <v>748</v>
      </c>
      <c r="L25" s="178" t="s">
        <v>748</v>
      </c>
      <c r="M25" s="178" t="s">
        <v>748</v>
      </c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9">
        <f t="shared" si="1"/>
        <v>4.2</v>
      </c>
      <c r="AJ25" s="48">
        <v>2</v>
      </c>
      <c r="AK25" s="48">
        <v>1</v>
      </c>
      <c r="AL25" s="181"/>
      <c r="AM25" s="171">
        <f t="shared" si="2"/>
        <v>1</v>
      </c>
      <c r="AN25" s="180"/>
      <c r="AO25" s="182" t="str">
        <f>VLOOKUP(G25,Уч!$A$2:$K$414,11,FALSE)</f>
        <v>Овчинник И.В.</v>
      </c>
      <c r="AP25" s="175">
        <v>420</v>
      </c>
      <c r="AQ25" s="41"/>
    </row>
    <row r="26" spans="1:44" s="40" customFormat="1" ht="15.95" customHeight="1">
      <c r="A26" s="40">
        <f t="shared" ca="1" si="0"/>
        <v>0.25002262042785961</v>
      </c>
      <c r="B26" s="104" t="s">
        <v>750</v>
      </c>
      <c r="C26" s="47" t="str">
        <f>VLOOKUP(G26,Уч!$A$2:$K$412,2,FALSE)</f>
        <v>Житков Тимофей</v>
      </c>
      <c r="D26" s="167">
        <f>VLOOKUP(G26,Уч!$A$2:$K$414,3,FALSE)</f>
        <v>34240</v>
      </c>
      <c r="E26" s="176" t="str">
        <f>VLOOKUP(G26,Уч!$A$2:$K$414,5,FALSE)</f>
        <v>Москва</v>
      </c>
      <c r="F26" s="176" t="str">
        <f>VLOOKUP(G26,Уч!$A$2:$K$414,6,FALSE)</f>
        <v>СДЮСШОР им. бр. Знаменских</v>
      </c>
      <c r="G26" s="177">
        <v>201</v>
      </c>
      <c r="H26" s="178" t="s">
        <v>748</v>
      </c>
      <c r="I26" s="184" t="s">
        <v>749</v>
      </c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9">
        <f t="shared" si="1"/>
        <v>0</v>
      </c>
      <c r="AJ26" s="48"/>
      <c r="AK26" s="48"/>
      <c r="AL26" s="179"/>
      <c r="AM26" s="174" t="str">
        <f t="shared" si="2"/>
        <v>б/р</v>
      </c>
      <c r="AN26" s="48"/>
      <c r="AO26" s="182" t="str">
        <f>VLOOKUP(G26,Уч!$A$2:$K$414,11,FALSE)</f>
        <v>Самойлов Г.В.</v>
      </c>
      <c r="AP26" s="175"/>
      <c r="AQ26" s="41"/>
    </row>
    <row r="27" spans="1:44" s="40" customFormat="1" ht="15.95" customHeight="1">
      <c r="A27" s="40">
        <f t="shared" ca="1" si="0"/>
        <v>0.38248661908965587</v>
      </c>
      <c r="B27" s="104"/>
      <c r="C27" s="47" t="str">
        <f>VLOOKUP(G27,Уч!$A$2:$K$412,2,FALSE)</f>
        <v>Желябин Дмитрий</v>
      </c>
      <c r="D27" s="167">
        <f>VLOOKUP(G27,Уч!$A$2:$K$414,3,FALSE)</f>
        <v>33013</v>
      </c>
      <c r="E27" s="176" t="str">
        <f>VLOOKUP(G27,Уч!$A$2:$K$414,5,FALSE)</f>
        <v>Москва</v>
      </c>
      <c r="F27" s="176" t="str">
        <f>VLOOKUP(G27,Уч!$A$2:$K$414,6,FALSE)</f>
        <v>МГФСО</v>
      </c>
      <c r="G27" s="177">
        <v>255</v>
      </c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9" t="s">
        <v>111</v>
      </c>
      <c r="AJ27" s="48"/>
      <c r="AK27" s="48"/>
      <c r="AL27" s="181"/>
      <c r="AM27" s="174" t="e">
        <f t="shared" si="2"/>
        <v>#N/A</v>
      </c>
      <c r="AN27" s="180"/>
      <c r="AO27" s="182" t="str">
        <f>VLOOKUP(G27,Уч!$A$2:$K$414,11,FALSE)</f>
        <v>Шульгин В.И.Исакин В.И.</v>
      </c>
      <c r="AP27" s="175"/>
      <c r="AQ27" s="41"/>
    </row>
    <row r="28" spans="1:44" s="40" customFormat="1" ht="15.95" customHeight="1">
      <c r="A28" s="40">
        <f t="shared" ca="1" si="0"/>
        <v>0.9900984341341158</v>
      </c>
      <c r="B28" s="104"/>
      <c r="C28" s="47" t="str">
        <f>VLOOKUP(G28,Уч!$A$2:$K$412,2,FALSE)</f>
        <v>Кучеряну Сергей</v>
      </c>
      <c r="D28" s="167">
        <f>VLOOKUP(G28,Уч!$A$2:$K$414,3,FALSE)</f>
        <v>31228</v>
      </c>
      <c r="E28" s="176" t="str">
        <f>VLOOKUP(G28,Уч!$A$2:$K$414,5,FALSE)</f>
        <v>Москва</v>
      </c>
      <c r="F28" s="176" t="str">
        <f>VLOOKUP(G28,Уч!$A$2:$K$414,6,FALSE)</f>
        <v>МГФСО</v>
      </c>
      <c r="G28" s="177">
        <v>259</v>
      </c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9" t="s">
        <v>111</v>
      </c>
      <c r="AJ28" s="48"/>
      <c r="AK28" s="48"/>
      <c r="AL28" s="181"/>
      <c r="AM28" s="174" t="e">
        <f t="shared" si="2"/>
        <v>#N/A</v>
      </c>
      <c r="AN28" s="180"/>
      <c r="AO28" s="182" t="str">
        <f>VLOOKUP(G28,Уч!$A$2:$K$414,11,FALSE)</f>
        <v>Кучеряну М.И.Лавриненко Н.Ф.</v>
      </c>
      <c r="AP28" s="175"/>
      <c r="AQ28" s="41"/>
    </row>
    <row r="29" spans="1:44" s="40" customFormat="1" ht="15.95" customHeight="1">
      <c r="A29" s="40">
        <f t="shared" ca="1" si="0"/>
        <v>0.45923268462462963</v>
      </c>
      <c r="B29" s="104"/>
      <c r="C29" s="47" t="str">
        <f>VLOOKUP(G29,Уч!$A$2:$K$412,2,FALSE)</f>
        <v>Кучеряну Дмитрий</v>
      </c>
      <c r="D29" s="167">
        <f>VLOOKUP(G29,Уч!$A$2:$K$414,3,FALSE)</f>
        <v>33391</v>
      </c>
      <c r="E29" s="176" t="str">
        <f>VLOOKUP(G29,Уч!$A$2:$K$414,5,FALSE)</f>
        <v>Москва</v>
      </c>
      <c r="F29" s="176" t="str">
        <f>VLOOKUP(G29,Уч!$A$2:$K$414,6,FALSE)</f>
        <v>МГФСО</v>
      </c>
      <c r="G29" s="177">
        <v>258</v>
      </c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9" t="s">
        <v>111</v>
      </c>
      <c r="AJ29" s="48"/>
      <c r="AK29" s="48"/>
      <c r="AL29" s="179"/>
      <c r="AM29" s="174" t="e">
        <f t="shared" si="2"/>
        <v>#N/A</v>
      </c>
      <c r="AN29" s="48"/>
      <c r="AO29" s="182" t="str">
        <f>VLOOKUP(G29,Уч!$A$2:$K$414,11,FALSE)</f>
        <v>Кучеряну М.И.Лавриненко Н.Ф.</v>
      </c>
      <c r="AP29" s="175"/>
      <c r="AQ29" s="41"/>
    </row>
    <row r="30" spans="1:44" s="40" customFormat="1">
      <c r="H30" s="41"/>
      <c r="I30" s="41"/>
      <c r="J30" s="41"/>
      <c r="K30" s="41"/>
      <c r="T30" s="41"/>
      <c r="U30" s="41"/>
      <c r="V30" s="41"/>
      <c r="W30" s="41"/>
      <c r="X30" s="41"/>
      <c r="Y30" s="41"/>
      <c r="Z30" s="41"/>
      <c r="AC30" s="41"/>
      <c r="AF30" s="41"/>
      <c r="AJ30" s="70"/>
      <c r="AK30" s="70"/>
      <c r="AN30" s="70"/>
      <c r="AO30" s="70"/>
      <c r="AP30" s="72"/>
    </row>
    <row r="31" spans="1:44" s="39" customFormat="1">
      <c r="A31" s="39" t="s">
        <v>34</v>
      </c>
      <c r="B31" s="39" t="s">
        <v>31</v>
      </c>
      <c r="C31" s="39" t="s">
        <v>15</v>
      </c>
      <c r="D31" s="39" t="s">
        <v>75</v>
      </c>
      <c r="E31" s="39" t="s">
        <v>150</v>
      </c>
      <c r="F31" s="39" t="s">
        <v>9</v>
      </c>
      <c r="G31" s="39" t="s">
        <v>16</v>
      </c>
      <c r="H31" s="200">
        <v>530</v>
      </c>
      <c r="I31" s="200"/>
      <c r="J31" s="200"/>
      <c r="K31" s="200">
        <v>535</v>
      </c>
      <c r="L31" s="200"/>
      <c r="M31" s="200"/>
      <c r="N31" s="200">
        <v>540</v>
      </c>
      <c r="O31" s="200"/>
      <c r="P31" s="200"/>
      <c r="Q31" s="200">
        <v>545</v>
      </c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39" t="s">
        <v>45</v>
      </c>
      <c r="AJ31" s="35" t="s">
        <v>73</v>
      </c>
      <c r="AK31" s="35" t="s">
        <v>74</v>
      </c>
      <c r="AL31" s="39" t="s">
        <v>28</v>
      </c>
      <c r="AM31" s="39" t="s">
        <v>44</v>
      </c>
      <c r="AN31" s="35" t="s">
        <v>21</v>
      </c>
      <c r="AO31" s="35" t="s">
        <v>46</v>
      </c>
      <c r="AP31" s="71" t="s">
        <v>20</v>
      </c>
      <c r="AQ31" s="18">
        <v>1</v>
      </c>
      <c r="AR31" s="16">
        <v>4.2</v>
      </c>
    </row>
    <row r="32" spans="1:44" s="39" customFormat="1">
      <c r="AJ32" s="35"/>
      <c r="AK32" s="35"/>
      <c r="AN32" s="35"/>
      <c r="AO32" s="35"/>
      <c r="AP32" s="71"/>
      <c r="AQ32" s="18" t="s">
        <v>54</v>
      </c>
      <c r="AR32" s="63">
        <v>4.7</v>
      </c>
    </row>
    <row r="33" spans="1:44" s="40" customFormat="1" ht="15.95" customHeight="1">
      <c r="A33" s="40">
        <f t="shared" ref="A33" ca="1" si="3">RAND()</f>
        <v>0.68025167520187046</v>
      </c>
      <c r="B33" s="104">
        <v>1</v>
      </c>
      <c r="C33" s="47" t="str">
        <f>VLOOKUP(G33,Уч!$A$2:$K$412,2,FALSE)</f>
        <v>Павлов Игорь</v>
      </c>
      <c r="D33" s="167">
        <f>VLOOKUP(G33,Уч!$A$2:$K$414,3,FALSE)</f>
        <v>29054</v>
      </c>
      <c r="E33" s="176" t="str">
        <f>VLOOKUP(G33,Уч!$A$2:$K$414,5,FALSE)</f>
        <v>Москва</v>
      </c>
      <c r="F33" s="176" t="str">
        <f>VLOOKUP(G33,Уч!$A$2:$K$414,6,FALSE)</f>
        <v>ЦСП по л/а</v>
      </c>
      <c r="G33" s="177">
        <v>263</v>
      </c>
      <c r="H33" s="178" t="s">
        <v>745</v>
      </c>
      <c r="I33" s="178" t="s">
        <v>745</v>
      </c>
      <c r="J33" s="178" t="s">
        <v>745</v>
      </c>
      <c r="K33" s="178" t="s">
        <v>751</v>
      </c>
      <c r="L33" s="178"/>
      <c r="M33" s="178"/>
      <c r="N33" s="178" t="s">
        <v>745</v>
      </c>
      <c r="O33" s="178" t="s">
        <v>745</v>
      </c>
      <c r="P33" s="178" t="s">
        <v>745</v>
      </c>
      <c r="Q33" s="178" t="s">
        <v>748</v>
      </c>
      <c r="R33" s="178" t="s">
        <v>748</v>
      </c>
      <c r="S33" s="184" t="s">
        <v>749</v>
      </c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/>
      <c r="AH33" s="178"/>
      <c r="AI33" s="179">
        <f t="shared" ref="AI33" si="4">AP33/100</f>
        <v>5.35</v>
      </c>
      <c r="AJ33" s="48">
        <v>1</v>
      </c>
      <c r="AK33" s="48">
        <v>1</v>
      </c>
      <c r="AL33" s="179"/>
      <c r="AM33" s="171" t="str">
        <f t="shared" ref="AM33" si="5">LOOKUP(AI33,$AR$6:$AR$15,$AQ$6:$AQ$15)</f>
        <v>мс</v>
      </c>
      <c r="AN33" s="48"/>
      <c r="AO33" s="182" t="str">
        <f>VLOOKUP(G33,Уч!$A$2:$K$414,11,FALSE)</f>
        <v>Кучеряну М.И., Чернобай А.Ф., Павлов В.И.</v>
      </c>
      <c r="AP33" s="175">
        <v>535</v>
      </c>
      <c r="AQ33" s="41"/>
    </row>
    <row r="34" spans="1:44" s="40" customFormat="1" ht="15.95" customHeight="1">
      <c r="A34" s="40">
        <f t="shared" ref="A34" ca="1" si="6">RAND()</f>
        <v>0.92103100066283272</v>
      </c>
      <c r="B34" s="104">
        <v>2</v>
      </c>
      <c r="C34" s="47" t="str">
        <f>VLOOKUP(G34,Уч!$A$2:$K$412,2,FALSE)</f>
        <v>Казарян Гайк</v>
      </c>
      <c r="D34" s="167">
        <f>VLOOKUP(G34,Уч!$A$2:$K$414,3,FALSE)</f>
        <v>33012</v>
      </c>
      <c r="E34" s="176" t="str">
        <f>VLOOKUP(G34,Уч!$A$2:$K$414,5,FALSE)</f>
        <v>Москва</v>
      </c>
      <c r="F34" s="176" t="str">
        <f>VLOOKUP(G34,Уч!$A$2:$K$414,6,FALSE)</f>
        <v>МГФСО</v>
      </c>
      <c r="G34" s="177">
        <v>256</v>
      </c>
      <c r="H34" s="178" t="s">
        <v>751</v>
      </c>
      <c r="I34" s="178"/>
      <c r="J34" s="178"/>
      <c r="K34" s="178" t="s">
        <v>745</v>
      </c>
      <c r="L34" s="178" t="s">
        <v>745</v>
      </c>
      <c r="M34" s="178" t="s">
        <v>745</v>
      </c>
      <c r="N34" s="178" t="s">
        <v>748</v>
      </c>
      <c r="O34" s="178" t="s">
        <v>748</v>
      </c>
      <c r="P34" s="178" t="s">
        <v>748</v>
      </c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9">
        <f t="shared" ref="AI34" si="7">AP34/100</f>
        <v>5.3</v>
      </c>
      <c r="AJ34" s="48">
        <v>1</v>
      </c>
      <c r="AK34" s="48">
        <v>0</v>
      </c>
      <c r="AL34" s="179"/>
      <c r="AM34" s="171" t="str">
        <f t="shared" ref="AM34" si="8">LOOKUP(AI34,$AR$6:$AR$15,$AQ$6:$AQ$15)</f>
        <v>мс</v>
      </c>
      <c r="AN34" s="48"/>
      <c r="AO34" s="182" t="str">
        <f>VLOOKUP(G34,Уч!$A$2:$K$414,11,FALSE)</f>
        <v>Шульгин В.И.Овчинник И.В.</v>
      </c>
      <c r="AP34" s="175">
        <v>530</v>
      </c>
      <c r="AQ34" s="41"/>
    </row>
    <row r="35" spans="1:44" s="40" customFormat="1">
      <c r="H35" s="41"/>
      <c r="I35" s="41"/>
      <c r="J35" s="41"/>
      <c r="K35" s="41"/>
      <c r="T35" s="41"/>
      <c r="U35" s="41"/>
      <c r="V35" s="41"/>
      <c r="W35" s="41"/>
      <c r="X35" s="41"/>
      <c r="Y35" s="41"/>
      <c r="Z35" s="41"/>
      <c r="AC35" s="41"/>
      <c r="AF35" s="41"/>
      <c r="AN35" s="70"/>
      <c r="AO35" s="70"/>
      <c r="AP35" s="72"/>
    </row>
    <row r="36" spans="1:44" s="40" customFormat="1">
      <c r="H36" s="41"/>
      <c r="I36" s="41"/>
      <c r="J36" s="41"/>
      <c r="K36" s="41"/>
      <c r="T36" s="41"/>
      <c r="U36" s="41"/>
      <c r="V36" s="41"/>
      <c r="W36" s="41"/>
      <c r="X36" s="41"/>
      <c r="Y36" s="41"/>
      <c r="Z36" s="41"/>
      <c r="AC36" s="41"/>
      <c r="AF36" s="41"/>
      <c r="AN36" s="70"/>
      <c r="AO36" s="70"/>
      <c r="AP36" s="72"/>
    </row>
    <row r="37" spans="1:44">
      <c r="B37" s="40"/>
      <c r="C37" s="40"/>
      <c r="D37" s="40"/>
      <c r="E37" s="40"/>
      <c r="F37" s="40"/>
      <c r="G37" s="40"/>
      <c r="H37" s="41"/>
      <c r="I37" s="41"/>
      <c r="J37" s="41"/>
      <c r="K37" s="41"/>
      <c r="L37" s="40"/>
      <c r="M37" s="40"/>
      <c r="N37" s="40"/>
      <c r="O37" s="40"/>
      <c r="P37" s="40"/>
      <c r="Q37" s="40"/>
      <c r="R37" s="40"/>
      <c r="S37" s="40"/>
      <c r="T37" s="41"/>
      <c r="U37" s="41"/>
      <c r="V37" s="41"/>
      <c r="W37" s="41"/>
      <c r="X37" s="41"/>
      <c r="Y37" s="41"/>
      <c r="Z37" s="41"/>
      <c r="AA37" s="40"/>
      <c r="AB37" s="40"/>
      <c r="AC37" s="41"/>
      <c r="AD37" s="40"/>
      <c r="AE37" s="40"/>
      <c r="AF37" s="41"/>
      <c r="AG37" s="40"/>
      <c r="AH37" s="40"/>
      <c r="AI37" s="40"/>
      <c r="AJ37" s="40"/>
      <c r="AK37" s="40"/>
      <c r="AL37" s="40"/>
      <c r="AM37" s="40"/>
      <c r="AN37" s="70"/>
      <c r="AO37" s="70"/>
    </row>
    <row r="38" spans="1:44">
      <c r="B38" s="40"/>
      <c r="C38" s="40"/>
      <c r="D38" s="40"/>
      <c r="E38" s="40"/>
      <c r="F38" s="40"/>
      <c r="G38" s="40"/>
      <c r="H38" s="41"/>
      <c r="I38" s="41"/>
      <c r="J38" s="41"/>
      <c r="K38" s="41"/>
      <c r="L38" s="40"/>
      <c r="M38" s="40"/>
      <c r="N38" s="40"/>
      <c r="O38" s="40"/>
      <c r="P38" s="40"/>
      <c r="Q38" s="40"/>
      <c r="R38" s="40"/>
      <c r="S38" s="40"/>
      <c r="T38" s="41"/>
      <c r="U38" s="41"/>
      <c r="V38" s="41"/>
      <c r="W38" s="41"/>
      <c r="X38" s="41"/>
      <c r="Y38" s="41"/>
      <c r="Z38" s="41"/>
      <c r="AA38" s="40"/>
      <c r="AB38" s="40"/>
      <c r="AC38" s="41"/>
      <c r="AD38" s="40"/>
      <c r="AE38" s="40"/>
      <c r="AF38" s="41"/>
      <c r="AG38" s="40"/>
      <c r="AH38" s="40"/>
      <c r="AI38" s="40"/>
      <c r="AJ38" s="40"/>
      <c r="AK38" s="40"/>
      <c r="AL38" s="40"/>
      <c r="AM38" s="40"/>
      <c r="AN38" s="70"/>
      <c r="AO38" s="70"/>
    </row>
    <row r="39" spans="1:44">
      <c r="B39" s="40"/>
      <c r="C39" s="40"/>
      <c r="D39" s="40"/>
      <c r="E39" s="40"/>
      <c r="F39" s="40"/>
      <c r="G39" s="40"/>
      <c r="H39" s="41"/>
      <c r="I39" s="41"/>
      <c r="J39" s="41"/>
      <c r="K39" s="41"/>
      <c r="L39" s="40"/>
      <c r="M39" s="40"/>
      <c r="N39" s="40"/>
      <c r="O39" s="40"/>
      <c r="P39" s="40"/>
      <c r="Q39" s="40"/>
      <c r="R39" s="40"/>
      <c r="S39" s="40"/>
      <c r="T39" s="41"/>
      <c r="U39" s="41"/>
      <c r="V39" s="41"/>
      <c r="W39" s="41"/>
      <c r="X39" s="41"/>
      <c r="Y39" s="41"/>
      <c r="Z39" s="41"/>
      <c r="AA39" s="40"/>
      <c r="AB39" s="40"/>
      <c r="AC39" s="41"/>
      <c r="AD39" s="40"/>
      <c r="AE39" s="40"/>
      <c r="AF39" s="41"/>
      <c r="AG39" s="40"/>
      <c r="AH39" s="40"/>
      <c r="AI39" s="40"/>
      <c r="AJ39" s="40"/>
      <c r="AK39" s="40"/>
      <c r="AL39" s="40"/>
      <c r="AM39" s="40"/>
      <c r="AN39" s="70"/>
      <c r="AO39" s="70"/>
    </row>
    <row r="40" spans="1:44">
      <c r="B40" s="40"/>
      <c r="C40" s="40"/>
      <c r="D40" s="40"/>
      <c r="E40" s="40"/>
      <c r="F40" s="40"/>
      <c r="G40" s="40"/>
      <c r="H40" s="41"/>
      <c r="I40" s="41"/>
      <c r="J40" s="41"/>
      <c r="K40" s="41"/>
      <c r="L40" s="40"/>
      <c r="M40" s="40"/>
      <c r="N40" s="40"/>
      <c r="O40" s="40"/>
      <c r="P40" s="40"/>
      <c r="Q40" s="40"/>
      <c r="R40" s="40"/>
      <c r="S40" s="40"/>
      <c r="T40" s="41"/>
      <c r="U40" s="41"/>
      <c r="V40" s="41"/>
      <c r="W40" s="41"/>
      <c r="X40" s="41"/>
      <c r="Y40" s="41"/>
      <c r="Z40" s="41"/>
      <c r="AA40" s="40"/>
      <c r="AB40" s="40"/>
      <c r="AC40" s="41"/>
      <c r="AD40" s="40"/>
      <c r="AE40" s="40"/>
      <c r="AF40" s="41"/>
      <c r="AG40" s="40"/>
      <c r="AH40" s="40"/>
      <c r="AI40" s="40"/>
      <c r="AJ40" s="40"/>
      <c r="AK40" s="40"/>
      <c r="AL40" s="40"/>
      <c r="AM40" s="40"/>
      <c r="AN40" s="70"/>
      <c r="AO40" s="70"/>
    </row>
    <row r="41" spans="1:44">
      <c r="B41" s="40"/>
      <c r="C41" s="40"/>
      <c r="D41" s="40"/>
      <c r="E41" s="40"/>
      <c r="F41" s="40"/>
      <c r="G41" s="40"/>
      <c r="H41" s="41"/>
      <c r="I41" s="41"/>
      <c r="J41" s="41"/>
      <c r="K41" s="41"/>
      <c r="L41" s="40"/>
      <c r="M41" s="40"/>
      <c r="N41" s="40"/>
      <c r="O41" s="40"/>
      <c r="P41" s="40"/>
      <c r="Q41" s="40"/>
      <c r="R41" s="40"/>
      <c r="S41" s="40"/>
      <c r="T41" s="41"/>
      <c r="U41" s="41"/>
      <c r="V41" s="41"/>
      <c r="W41" s="41"/>
      <c r="X41" s="41"/>
      <c r="Y41" s="41"/>
      <c r="Z41" s="41"/>
      <c r="AA41" s="40"/>
      <c r="AB41" s="40"/>
      <c r="AC41" s="41"/>
      <c r="AD41" s="40"/>
      <c r="AE41" s="40"/>
      <c r="AF41" s="41"/>
      <c r="AG41" s="40"/>
      <c r="AH41" s="40"/>
      <c r="AI41" s="40"/>
      <c r="AJ41" s="40"/>
      <c r="AK41" s="40"/>
      <c r="AL41" s="40"/>
      <c r="AM41" s="40"/>
      <c r="AN41" s="70"/>
      <c r="AO41" s="70"/>
    </row>
    <row r="42" spans="1:44">
      <c r="B42" s="40"/>
      <c r="C42" s="40"/>
      <c r="D42" s="40"/>
      <c r="E42" s="40"/>
      <c r="F42" s="40"/>
      <c r="G42" s="40"/>
      <c r="H42" s="41"/>
      <c r="I42" s="41"/>
      <c r="J42" s="41"/>
      <c r="K42" s="41"/>
      <c r="L42" s="40"/>
      <c r="M42" s="40"/>
      <c r="N42" s="40"/>
      <c r="O42" s="40"/>
      <c r="P42" s="40"/>
      <c r="Q42" s="40"/>
      <c r="R42" s="40"/>
      <c r="S42" s="40"/>
      <c r="T42" s="41"/>
      <c r="U42" s="41"/>
      <c r="V42" s="41"/>
      <c r="W42" s="41"/>
      <c r="X42" s="41"/>
      <c r="Y42" s="41"/>
      <c r="Z42" s="41"/>
      <c r="AA42" s="40"/>
      <c r="AB42" s="40"/>
      <c r="AC42" s="41"/>
      <c r="AD42" s="40"/>
      <c r="AE42" s="40"/>
      <c r="AF42" s="41"/>
      <c r="AG42" s="40"/>
      <c r="AH42" s="40"/>
      <c r="AI42" s="40"/>
      <c r="AJ42" s="40"/>
      <c r="AK42" s="40"/>
      <c r="AL42" s="40"/>
      <c r="AM42" s="40"/>
      <c r="AN42" s="70"/>
      <c r="AO42" s="70"/>
    </row>
    <row r="43" spans="1:44" s="34" customFormat="1">
      <c r="A43" s="16"/>
      <c r="B43" s="40"/>
      <c r="C43" s="40"/>
      <c r="D43" s="40"/>
      <c r="E43" s="40"/>
      <c r="F43" s="40"/>
      <c r="G43" s="40"/>
      <c r="H43" s="41"/>
      <c r="I43" s="41"/>
      <c r="J43" s="41"/>
      <c r="K43" s="41"/>
      <c r="L43" s="40"/>
      <c r="M43" s="40"/>
      <c r="N43" s="40"/>
      <c r="O43" s="40"/>
      <c r="P43" s="40"/>
      <c r="Q43" s="40"/>
      <c r="R43" s="40"/>
      <c r="S43" s="40"/>
      <c r="T43" s="41"/>
      <c r="U43" s="41"/>
      <c r="V43" s="41"/>
      <c r="W43" s="41"/>
      <c r="X43" s="41"/>
      <c r="Y43" s="41"/>
      <c r="Z43" s="41"/>
      <c r="AA43" s="40"/>
      <c r="AB43" s="40"/>
      <c r="AC43" s="41"/>
      <c r="AD43" s="40"/>
      <c r="AE43" s="40"/>
      <c r="AF43" s="41"/>
      <c r="AG43" s="40"/>
      <c r="AH43" s="40"/>
      <c r="AI43" s="40"/>
      <c r="AJ43" s="40"/>
      <c r="AK43" s="40"/>
      <c r="AL43" s="40"/>
      <c r="AM43" s="40"/>
      <c r="AN43" s="70"/>
      <c r="AO43" s="70"/>
      <c r="AQ43" s="16"/>
      <c r="AR43" s="16"/>
    </row>
    <row r="44" spans="1:44" s="34" customFormat="1">
      <c r="A44" s="16"/>
      <c r="B44" s="40"/>
      <c r="C44" s="40"/>
      <c r="D44" s="40"/>
      <c r="E44" s="40"/>
      <c r="F44" s="40"/>
      <c r="G44" s="40"/>
      <c r="H44" s="41"/>
      <c r="I44" s="41"/>
      <c r="J44" s="41"/>
      <c r="K44" s="41"/>
      <c r="L44" s="40"/>
      <c r="M44" s="40"/>
      <c r="N44" s="40"/>
      <c r="O44" s="40"/>
      <c r="P44" s="40"/>
      <c r="Q44" s="40"/>
      <c r="R44" s="40"/>
      <c r="S44" s="40"/>
      <c r="T44" s="41"/>
      <c r="U44" s="41"/>
      <c r="V44" s="41"/>
      <c r="W44" s="41"/>
      <c r="X44" s="41"/>
      <c r="Y44" s="41"/>
      <c r="Z44" s="41"/>
      <c r="AA44" s="40"/>
      <c r="AB44" s="40"/>
      <c r="AC44" s="41"/>
      <c r="AD44" s="40"/>
      <c r="AE44" s="40"/>
      <c r="AF44" s="41"/>
      <c r="AG44" s="40"/>
      <c r="AH44" s="40"/>
      <c r="AI44" s="40"/>
      <c r="AJ44" s="40"/>
      <c r="AK44" s="40"/>
      <c r="AL44" s="40"/>
      <c r="AM44" s="40"/>
      <c r="AN44" s="70"/>
      <c r="AO44" s="70"/>
      <c r="AQ44" s="16"/>
      <c r="AR44" s="16"/>
    </row>
    <row r="45" spans="1:44" s="34" customFormat="1">
      <c r="A45" s="16"/>
      <c r="B45" s="40"/>
      <c r="C45" s="40"/>
      <c r="D45" s="40"/>
      <c r="E45" s="40"/>
      <c r="F45" s="40"/>
      <c r="G45" s="40"/>
      <c r="H45" s="41"/>
      <c r="I45" s="41"/>
      <c r="J45" s="41"/>
      <c r="K45" s="41"/>
      <c r="L45" s="40"/>
      <c r="M45" s="40"/>
      <c r="N45" s="40"/>
      <c r="O45" s="40"/>
      <c r="P45" s="40"/>
      <c r="Q45" s="40"/>
      <c r="R45" s="40"/>
      <c r="S45" s="40"/>
      <c r="T45" s="41"/>
      <c r="U45" s="41"/>
      <c r="V45" s="41"/>
      <c r="W45" s="41"/>
      <c r="X45" s="41"/>
      <c r="Y45" s="41"/>
      <c r="Z45" s="41"/>
      <c r="AA45" s="40"/>
      <c r="AB45" s="40"/>
      <c r="AC45" s="41"/>
      <c r="AD45" s="40"/>
      <c r="AE45" s="40"/>
      <c r="AF45" s="41"/>
      <c r="AG45" s="40"/>
      <c r="AH45" s="40"/>
      <c r="AI45" s="40"/>
      <c r="AJ45" s="40"/>
      <c r="AK45" s="40"/>
      <c r="AL45" s="40"/>
      <c r="AM45" s="40"/>
      <c r="AN45" s="70"/>
      <c r="AO45" s="70"/>
      <c r="AQ45" s="16"/>
      <c r="AR45" s="16"/>
    </row>
    <row r="46" spans="1:44" s="34" customFormat="1">
      <c r="A46" s="16"/>
      <c r="B46" s="40"/>
      <c r="C46" s="40"/>
      <c r="D46" s="40"/>
      <c r="E46" s="40"/>
      <c r="F46" s="40"/>
      <c r="G46" s="40"/>
      <c r="H46" s="41"/>
      <c r="I46" s="41"/>
      <c r="J46" s="41"/>
      <c r="K46" s="41"/>
      <c r="L46" s="40"/>
      <c r="M46" s="40"/>
      <c r="N46" s="40"/>
      <c r="O46" s="40"/>
      <c r="P46" s="40"/>
      <c r="Q46" s="40"/>
      <c r="R46" s="40"/>
      <c r="S46" s="40"/>
      <c r="T46" s="41"/>
      <c r="U46" s="41"/>
      <c r="V46" s="41"/>
      <c r="W46" s="41"/>
      <c r="X46" s="41"/>
      <c r="Y46" s="41"/>
      <c r="Z46" s="41"/>
      <c r="AA46" s="40"/>
      <c r="AB46" s="40"/>
      <c r="AC46" s="41"/>
      <c r="AD46" s="40"/>
      <c r="AE46" s="40"/>
      <c r="AF46" s="41"/>
      <c r="AG46" s="40"/>
      <c r="AH46" s="40"/>
      <c r="AI46" s="40"/>
      <c r="AJ46" s="40"/>
      <c r="AK46" s="40"/>
      <c r="AL46" s="40"/>
      <c r="AM46" s="40"/>
      <c r="AN46" s="70"/>
      <c r="AO46" s="70"/>
      <c r="AQ46" s="16"/>
      <c r="AR46" s="16"/>
    </row>
    <row r="47" spans="1:44" s="34" customFormat="1">
      <c r="A47" s="16"/>
      <c r="B47" s="40"/>
      <c r="C47" s="40"/>
      <c r="D47" s="40"/>
      <c r="E47" s="40"/>
      <c r="F47" s="40"/>
      <c r="G47" s="40"/>
      <c r="H47" s="41"/>
      <c r="I47" s="41"/>
      <c r="J47" s="41"/>
      <c r="K47" s="41"/>
      <c r="L47" s="40"/>
      <c r="M47" s="40"/>
      <c r="N47" s="40"/>
      <c r="O47" s="40"/>
      <c r="P47" s="40"/>
      <c r="Q47" s="40"/>
      <c r="R47" s="40"/>
      <c r="S47" s="40"/>
      <c r="T47" s="41"/>
      <c r="U47" s="41"/>
      <c r="V47" s="41"/>
      <c r="W47" s="41"/>
      <c r="X47" s="41"/>
      <c r="Y47" s="41"/>
      <c r="Z47" s="41"/>
      <c r="AA47" s="40"/>
      <c r="AB47" s="40"/>
      <c r="AC47" s="41"/>
      <c r="AD47" s="40"/>
      <c r="AE47" s="40"/>
      <c r="AF47" s="41"/>
      <c r="AG47" s="40"/>
      <c r="AH47" s="40"/>
      <c r="AI47" s="40"/>
      <c r="AJ47" s="40"/>
      <c r="AK47" s="40"/>
      <c r="AL47" s="40"/>
      <c r="AM47" s="40"/>
      <c r="AN47" s="70"/>
      <c r="AO47" s="70"/>
      <c r="AQ47" s="16"/>
      <c r="AR47" s="16"/>
    </row>
    <row r="48" spans="1:44" s="34" customFormat="1">
      <c r="A48" s="16"/>
      <c r="B48" s="40"/>
      <c r="C48" s="40"/>
      <c r="D48" s="40"/>
      <c r="E48" s="40"/>
      <c r="F48" s="40"/>
      <c r="G48" s="40"/>
      <c r="H48" s="41"/>
      <c r="I48" s="41"/>
      <c r="J48" s="41"/>
      <c r="K48" s="41"/>
      <c r="L48" s="40"/>
      <c r="M48" s="40"/>
      <c r="N48" s="40"/>
      <c r="O48" s="40"/>
      <c r="P48" s="40"/>
      <c r="Q48" s="40"/>
      <c r="R48" s="40"/>
      <c r="S48" s="40"/>
      <c r="T48" s="41"/>
      <c r="U48" s="41"/>
      <c r="V48" s="41"/>
      <c r="W48" s="41"/>
      <c r="X48" s="41"/>
      <c r="Y48" s="41"/>
      <c r="Z48" s="41"/>
      <c r="AA48" s="40"/>
      <c r="AB48" s="40"/>
      <c r="AC48" s="41"/>
      <c r="AD48" s="40"/>
      <c r="AE48" s="40"/>
      <c r="AF48" s="41"/>
      <c r="AG48" s="40"/>
      <c r="AH48" s="40"/>
      <c r="AI48" s="40"/>
      <c r="AJ48" s="40"/>
      <c r="AK48" s="40"/>
      <c r="AL48" s="40"/>
      <c r="AM48" s="40"/>
      <c r="AN48" s="70"/>
      <c r="AO48" s="70"/>
      <c r="AQ48" s="16"/>
      <c r="AR48" s="16"/>
    </row>
    <row r="49" spans="1:44" s="34" customFormat="1">
      <c r="A49" s="16"/>
      <c r="B49" s="40"/>
      <c r="C49" s="40"/>
      <c r="D49" s="40"/>
      <c r="E49" s="40"/>
      <c r="F49" s="40"/>
      <c r="G49" s="40"/>
      <c r="H49" s="41"/>
      <c r="I49" s="41"/>
      <c r="J49" s="41"/>
      <c r="K49" s="41"/>
      <c r="L49" s="40"/>
      <c r="M49" s="40"/>
      <c r="N49" s="40"/>
      <c r="O49" s="40"/>
      <c r="P49" s="40"/>
      <c r="Q49" s="40"/>
      <c r="R49" s="40"/>
      <c r="S49" s="40"/>
      <c r="T49" s="41"/>
      <c r="U49" s="41"/>
      <c r="V49" s="41"/>
      <c r="W49" s="41"/>
      <c r="X49" s="41"/>
      <c r="Y49" s="41"/>
      <c r="Z49" s="41"/>
      <c r="AA49" s="40"/>
      <c r="AB49" s="40"/>
      <c r="AC49" s="41"/>
      <c r="AD49" s="40"/>
      <c r="AE49" s="40"/>
      <c r="AF49" s="41"/>
      <c r="AG49" s="40"/>
      <c r="AH49" s="40"/>
      <c r="AI49" s="40"/>
      <c r="AJ49" s="40"/>
      <c r="AK49" s="40"/>
      <c r="AL49" s="40"/>
      <c r="AM49" s="40"/>
      <c r="AN49" s="70"/>
      <c r="AO49" s="70"/>
      <c r="AQ49" s="16"/>
      <c r="AR49" s="16"/>
    </row>
    <row r="50" spans="1:44" s="34" customFormat="1">
      <c r="A50" s="16"/>
      <c r="B50" s="40"/>
      <c r="C50" s="40"/>
      <c r="D50" s="40"/>
      <c r="E50" s="40"/>
      <c r="F50" s="40"/>
      <c r="G50" s="40"/>
      <c r="H50" s="41"/>
      <c r="I50" s="41"/>
      <c r="J50" s="41"/>
      <c r="K50" s="41"/>
      <c r="L50" s="40"/>
      <c r="M50" s="40"/>
      <c r="N50" s="40"/>
      <c r="O50" s="40"/>
      <c r="P50" s="40"/>
      <c r="Q50" s="40"/>
      <c r="R50" s="40"/>
      <c r="S50" s="40"/>
      <c r="T50" s="41"/>
      <c r="U50" s="41"/>
      <c r="V50" s="41"/>
      <c r="W50" s="41"/>
      <c r="X50" s="41"/>
      <c r="Y50" s="41"/>
      <c r="Z50" s="41"/>
      <c r="AA50" s="40"/>
      <c r="AB50" s="40"/>
      <c r="AC50" s="41"/>
      <c r="AD50" s="40"/>
      <c r="AE50" s="40"/>
      <c r="AF50" s="41"/>
      <c r="AG50" s="40"/>
      <c r="AH50" s="40"/>
      <c r="AI50" s="40"/>
      <c r="AJ50" s="40"/>
      <c r="AK50" s="40"/>
      <c r="AL50" s="40"/>
      <c r="AM50" s="40"/>
      <c r="AN50" s="70"/>
      <c r="AO50" s="70"/>
      <c r="AQ50" s="16"/>
      <c r="AR50" s="16"/>
    </row>
    <row r="51" spans="1:44" s="34" customFormat="1">
      <c r="A51" s="16"/>
      <c r="B51" s="40"/>
      <c r="C51" s="40"/>
      <c r="D51" s="40"/>
      <c r="E51" s="40"/>
      <c r="F51" s="40"/>
      <c r="G51" s="40"/>
      <c r="H51" s="41"/>
      <c r="I51" s="41"/>
      <c r="J51" s="41"/>
      <c r="K51" s="41"/>
      <c r="L51" s="40"/>
      <c r="M51" s="40"/>
      <c r="N51" s="40"/>
      <c r="O51" s="40"/>
      <c r="P51" s="40"/>
      <c r="Q51" s="40"/>
      <c r="R51" s="40"/>
      <c r="S51" s="40"/>
      <c r="T51" s="41"/>
      <c r="U51" s="41"/>
      <c r="V51" s="41"/>
      <c r="W51" s="41"/>
      <c r="X51" s="41"/>
      <c r="Y51" s="41"/>
      <c r="Z51" s="41"/>
      <c r="AA51" s="40"/>
      <c r="AB51" s="40"/>
      <c r="AC51" s="41"/>
      <c r="AD51" s="40"/>
      <c r="AE51" s="40"/>
      <c r="AF51" s="41"/>
      <c r="AG51" s="40"/>
      <c r="AH51" s="40"/>
      <c r="AI51" s="40"/>
      <c r="AJ51" s="40"/>
      <c r="AK51" s="40"/>
      <c r="AL51" s="40"/>
      <c r="AM51" s="40"/>
      <c r="AN51" s="70"/>
      <c r="AO51" s="70"/>
      <c r="AQ51" s="16"/>
      <c r="AR51" s="16"/>
    </row>
    <row r="52" spans="1:44" s="34" customFormat="1">
      <c r="A52" s="16"/>
      <c r="B52" s="40"/>
      <c r="C52" s="40"/>
      <c r="D52" s="40"/>
      <c r="E52" s="40"/>
      <c r="F52" s="40"/>
      <c r="G52" s="40"/>
      <c r="H52" s="41"/>
      <c r="I52" s="41"/>
      <c r="J52" s="41"/>
      <c r="K52" s="41"/>
      <c r="L52" s="40"/>
      <c r="M52" s="40"/>
      <c r="N52" s="40"/>
      <c r="O52" s="40"/>
      <c r="P52" s="40"/>
      <c r="Q52" s="40"/>
      <c r="R52" s="40"/>
      <c r="S52" s="40"/>
      <c r="T52" s="41"/>
      <c r="U52" s="41"/>
      <c r="V52" s="41"/>
      <c r="W52" s="41"/>
      <c r="X52" s="41"/>
      <c r="Y52" s="41"/>
      <c r="Z52" s="41"/>
      <c r="AA52" s="40"/>
      <c r="AB52" s="40"/>
      <c r="AC52" s="41"/>
      <c r="AD52" s="40"/>
      <c r="AE52" s="40"/>
      <c r="AF52" s="41"/>
      <c r="AG52" s="40"/>
      <c r="AH52" s="40"/>
      <c r="AI52" s="40"/>
      <c r="AJ52" s="40"/>
      <c r="AK52" s="40"/>
      <c r="AL52" s="40"/>
      <c r="AM52" s="40"/>
      <c r="AN52" s="70"/>
      <c r="AO52" s="70"/>
      <c r="AQ52" s="16"/>
      <c r="AR52" s="16"/>
    </row>
    <row r="53" spans="1:44" s="34" customFormat="1">
      <c r="A53" s="16"/>
      <c r="B53" s="40"/>
      <c r="C53" s="40"/>
      <c r="D53" s="40"/>
      <c r="E53" s="40"/>
      <c r="F53" s="40"/>
      <c r="G53" s="40"/>
      <c r="H53" s="41"/>
      <c r="I53" s="41"/>
      <c r="J53" s="41"/>
      <c r="K53" s="41"/>
      <c r="L53" s="40"/>
      <c r="M53" s="40"/>
      <c r="N53" s="40"/>
      <c r="O53" s="40"/>
      <c r="P53" s="40"/>
      <c r="Q53" s="40"/>
      <c r="R53" s="40"/>
      <c r="S53" s="40"/>
      <c r="T53" s="41"/>
      <c r="U53" s="41"/>
      <c r="V53" s="41"/>
      <c r="W53" s="41"/>
      <c r="X53" s="41"/>
      <c r="Y53" s="41"/>
      <c r="Z53" s="41"/>
      <c r="AA53" s="40"/>
      <c r="AB53" s="40"/>
      <c r="AC53" s="41"/>
      <c r="AD53" s="40"/>
      <c r="AE53" s="40"/>
      <c r="AF53" s="41"/>
      <c r="AG53" s="40"/>
      <c r="AH53" s="40"/>
      <c r="AI53" s="40"/>
      <c r="AJ53" s="40"/>
      <c r="AK53" s="40"/>
      <c r="AL53" s="40"/>
      <c r="AM53" s="40"/>
      <c r="AN53" s="70"/>
      <c r="AO53" s="70"/>
      <c r="AQ53" s="16"/>
      <c r="AR53" s="16"/>
    </row>
    <row r="54" spans="1:44" s="34" customFormat="1">
      <c r="A54" s="16"/>
      <c r="B54" s="40"/>
      <c r="C54" s="40"/>
      <c r="D54" s="40"/>
      <c r="E54" s="40"/>
      <c r="F54" s="40"/>
      <c r="G54" s="40"/>
      <c r="H54" s="41"/>
      <c r="I54" s="41"/>
      <c r="J54" s="41"/>
      <c r="K54" s="41"/>
      <c r="L54" s="40"/>
      <c r="M54" s="40"/>
      <c r="N54" s="40"/>
      <c r="O54" s="40"/>
      <c r="P54" s="40"/>
      <c r="Q54" s="40"/>
      <c r="R54" s="40"/>
      <c r="S54" s="40"/>
      <c r="T54" s="41"/>
      <c r="U54" s="41"/>
      <c r="V54" s="41"/>
      <c r="W54" s="41"/>
      <c r="X54" s="41"/>
      <c r="Y54" s="41"/>
      <c r="Z54" s="41"/>
      <c r="AA54" s="40"/>
      <c r="AB54" s="40"/>
      <c r="AC54" s="41"/>
      <c r="AD54" s="40"/>
      <c r="AE54" s="40"/>
      <c r="AF54" s="41"/>
      <c r="AG54" s="40"/>
      <c r="AH54" s="40"/>
      <c r="AI54" s="40"/>
      <c r="AJ54" s="40"/>
      <c r="AK54" s="40"/>
      <c r="AL54" s="40"/>
      <c r="AM54" s="40"/>
      <c r="AN54" s="70"/>
      <c r="AO54" s="70"/>
      <c r="AQ54" s="16"/>
      <c r="AR54" s="16"/>
    </row>
    <row r="55" spans="1:44" s="34" customFormat="1">
      <c r="A55" s="16"/>
      <c r="B55" s="40"/>
      <c r="C55" s="40"/>
      <c r="D55" s="40"/>
      <c r="E55" s="40"/>
      <c r="F55" s="40"/>
      <c r="G55" s="40"/>
      <c r="H55" s="41"/>
      <c r="I55" s="41"/>
      <c r="J55" s="41"/>
      <c r="K55" s="41"/>
      <c r="L55" s="40"/>
      <c r="M55" s="40"/>
      <c r="N55" s="40"/>
      <c r="O55" s="40"/>
      <c r="P55" s="40"/>
      <c r="Q55" s="40"/>
      <c r="R55" s="40"/>
      <c r="S55" s="40"/>
      <c r="T55" s="41"/>
      <c r="U55" s="41"/>
      <c r="V55" s="41"/>
      <c r="W55" s="41"/>
      <c r="X55" s="41"/>
      <c r="Y55" s="41"/>
      <c r="Z55" s="41"/>
      <c r="AA55" s="40"/>
      <c r="AB55" s="40"/>
      <c r="AC55" s="41"/>
      <c r="AD55" s="40"/>
      <c r="AE55" s="40"/>
      <c r="AF55" s="41"/>
      <c r="AG55" s="40"/>
      <c r="AH55" s="40"/>
      <c r="AI55" s="40"/>
      <c r="AJ55" s="40"/>
      <c r="AK55" s="40"/>
      <c r="AL55" s="40"/>
      <c r="AM55" s="40"/>
      <c r="AN55" s="70"/>
      <c r="AO55" s="70"/>
      <c r="AQ55" s="16"/>
      <c r="AR55" s="16"/>
    </row>
    <row r="56" spans="1:44" s="34" customFormat="1">
      <c r="A56" s="16"/>
      <c r="B56" s="40"/>
      <c r="C56" s="40"/>
      <c r="D56" s="40"/>
      <c r="E56" s="40"/>
      <c r="F56" s="40"/>
      <c r="G56" s="40"/>
      <c r="H56" s="41"/>
      <c r="I56" s="41"/>
      <c r="J56" s="41"/>
      <c r="K56" s="41"/>
      <c r="L56" s="40"/>
      <c r="M56" s="40"/>
      <c r="N56" s="40"/>
      <c r="O56" s="40"/>
      <c r="P56" s="40"/>
      <c r="Q56" s="40"/>
      <c r="R56" s="40"/>
      <c r="S56" s="40"/>
      <c r="T56" s="41"/>
      <c r="U56" s="41"/>
      <c r="V56" s="41"/>
      <c r="W56" s="41"/>
      <c r="X56" s="41"/>
      <c r="Y56" s="41"/>
      <c r="Z56" s="41"/>
      <c r="AA56" s="40"/>
      <c r="AB56" s="40"/>
      <c r="AC56" s="41"/>
      <c r="AD56" s="40"/>
      <c r="AE56" s="40"/>
      <c r="AF56" s="41"/>
      <c r="AG56" s="40"/>
      <c r="AH56" s="40"/>
      <c r="AI56" s="40"/>
      <c r="AJ56" s="40"/>
      <c r="AK56" s="40"/>
      <c r="AL56" s="40"/>
      <c r="AM56" s="40"/>
      <c r="AN56" s="70"/>
      <c r="AO56" s="70"/>
      <c r="AQ56" s="16"/>
      <c r="AR56" s="16"/>
    </row>
    <row r="57" spans="1:44" s="34" customFormat="1">
      <c r="A57" s="16"/>
      <c r="B57" s="40"/>
      <c r="C57" s="40"/>
      <c r="D57" s="40"/>
      <c r="E57" s="40"/>
      <c r="F57" s="40"/>
      <c r="G57" s="40"/>
      <c r="H57" s="41"/>
      <c r="I57" s="41"/>
      <c r="J57" s="41"/>
      <c r="K57" s="41"/>
      <c r="L57" s="40"/>
      <c r="M57" s="40"/>
      <c r="N57" s="40"/>
      <c r="O57" s="40"/>
      <c r="P57" s="40"/>
      <c r="Q57" s="40"/>
      <c r="R57" s="40"/>
      <c r="S57" s="40"/>
      <c r="T57" s="41"/>
      <c r="U57" s="41"/>
      <c r="V57" s="41"/>
      <c r="W57" s="41"/>
      <c r="X57" s="41"/>
      <c r="Y57" s="41"/>
      <c r="Z57" s="41"/>
      <c r="AA57" s="40"/>
      <c r="AB57" s="40"/>
      <c r="AC57" s="41"/>
      <c r="AD57" s="40"/>
      <c r="AE57" s="40"/>
      <c r="AF57" s="41"/>
      <c r="AG57" s="40"/>
      <c r="AH57" s="40"/>
      <c r="AI57" s="40"/>
      <c r="AJ57" s="40"/>
      <c r="AK57" s="40"/>
      <c r="AL57" s="40"/>
      <c r="AM57" s="40"/>
      <c r="AN57" s="70"/>
      <c r="AO57" s="70"/>
      <c r="AQ57" s="16"/>
      <c r="AR57" s="16"/>
    </row>
    <row r="58" spans="1:44" s="34" customFormat="1">
      <c r="A58" s="16"/>
      <c r="B58" s="40"/>
      <c r="C58" s="40"/>
      <c r="D58" s="40"/>
      <c r="E58" s="40"/>
      <c r="F58" s="40"/>
      <c r="G58" s="40"/>
      <c r="H58" s="41"/>
      <c r="I58" s="41"/>
      <c r="J58" s="41"/>
      <c r="K58" s="41"/>
      <c r="L58" s="40"/>
      <c r="M58" s="40"/>
      <c r="N58" s="40"/>
      <c r="O58" s="40"/>
      <c r="P58" s="40"/>
      <c r="Q58" s="40"/>
      <c r="R58" s="40"/>
      <c r="S58" s="40"/>
      <c r="T58" s="41"/>
      <c r="U58" s="41"/>
      <c r="V58" s="41"/>
      <c r="W58" s="41"/>
      <c r="X58" s="41"/>
      <c r="Y58" s="41"/>
      <c r="Z58" s="41"/>
      <c r="AA58" s="40"/>
      <c r="AB58" s="40"/>
      <c r="AC58" s="41"/>
      <c r="AD58" s="40"/>
      <c r="AE58" s="40"/>
      <c r="AF58" s="41"/>
      <c r="AG58" s="40"/>
      <c r="AH58" s="40"/>
      <c r="AI58" s="40"/>
      <c r="AJ58" s="40"/>
      <c r="AK58" s="40"/>
      <c r="AL58" s="40"/>
      <c r="AM58" s="40"/>
      <c r="AN58" s="70"/>
      <c r="AO58" s="70"/>
      <c r="AQ58" s="16"/>
      <c r="AR58" s="16"/>
    </row>
    <row r="59" spans="1:44" s="34" customFormat="1">
      <c r="A59" s="16"/>
      <c r="B59" s="40"/>
      <c r="C59" s="40"/>
      <c r="D59" s="40"/>
      <c r="E59" s="40"/>
      <c r="F59" s="40"/>
      <c r="G59" s="40"/>
      <c r="H59" s="41"/>
      <c r="I59" s="41"/>
      <c r="J59" s="41"/>
      <c r="K59" s="41"/>
      <c r="L59" s="40"/>
      <c r="M59" s="40"/>
      <c r="N59" s="40"/>
      <c r="O59" s="40"/>
      <c r="P59" s="40"/>
      <c r="Q59" s="40"/>
      <c r="R59" s="40"/>
      <c r="S59" s="40"/>
      <c r="T59" s="41"/>
      <c r="U59" s="41"/>
      <c r="V59" s="41"/>
      <c r="W59" s="41"/>
      <c r="X59" s="41"/>
      <c r="Y59" s="41"/>
      <c r="Z59" s="41"/>
      <c r="AA59" s="40"/>
      <c r="AB59" s="40"/>
      <c r="AC59" s="41"/>
      <c r="AD59" s="40"/>
      <c r="AE59" s="40"/>
      <c r="AF59" s="41"/>
      <c r="AG59" s="40"/>
      <c r="AH59" s="40"/>
      <c r="AI59" s="40"/>
      <c r="AJ59" s="40"/>
      <c r="AK59" s="40"/>
      <c r="AL59" s="40"/>
      <c r="AM59" s="40"/>
      <c r="AN59" s="70"/>
      <c r="AO59" s="70"/>
      <c r="AQ59" s="16"/>
      <c r="AR59" s="16"/>
    </row>
    <row r="60" spans="1:44" s="34" customFormat="1">
      <c r="A60" s="16"/>
      <c r="B60" s="40"/>
      <c r="C60" s="40"/>
      <c r="D60" s="40"/>
      <c r="E60" s="40"/>
      <c r="F60" s="40"/>
      <c r="G60" s="40"/>
      <c r="H60" s="41"/>
      <c r="I60" s="41"/>
      <c r="J60" s="41"/>
      <c r="K60" s="41"/>
      <c r="L60" s="40"/>
      <c r="M60" s="40"/>
      <c r="N60" s="40"/>
      <c r="O60" s="40"/>
      <c r="P60" s="40"/>
      <c r="Q60" s="40"/>
      <c r="R60" s="40"/>
      <c r="S60" s="40"/>
      <c r="T60" s="41"/>
      <c r="U60" s="41"/>
      <c r="V60" s="41"/>
      <c r="W60" s="41"/>
      <c r="X60" s="41"/>
      <c r="Y60" s="41"/>
      <c r="Z60" s="41"/>
      <c r="AA60" s="40"/>
      <c r="AB60" s="40"/>
      <c r="AC60" s="41"/>
      <c r="AD60" s="40"/>
      <c r="AE60" s="40"/>
      <c r="AF60" s="41"/>
      <c r="AG60" s="40"/>
      <c r="AH60" s="40"/>
      <c r="AI60" s="40"/>
      <c r="AJ60" s="40"/>
      <c r="AK60" s="40"/>
      <c r="AL60" s="40"/>
      <c r="AM60" s="40"/>
      <c r="AN60" s="70"/>
      <c r="AO60" s="70"/>
      <c r="AQ60" s="16"/>
      <c r="AR60" s="16"/>
    </row>
    <row r="61" spans="1:44" s="34" customFormat="1">
      <c r="A61" s="16"/>
      <c r="B61" s="40"/>
      <c r="C61" s="40"/>
      <c r="D61" s="40"/>
      <c r="E61" s="40"/>
      <c r="F61" s="40"/>
      <c r="G61" s="40"/>
      <c r="H61" s="41"/>
      <c r="I61" s="41"/>
      <c r="J61" s="41"/>
      <c r="K61" s="41"/>
      <c r="L61" s="40"/>
      <c r="M61" s="40"/>
      <c r="N61" s="40"/>
      <c r="O61" s="40"/>
      <c r="P61" s="40"/>
      <c r="Q61" s="40"/>
      <c r="R61" s="40"/>
      <c r="S61" s="40"/>
      <c r="T61" s="41"/>
      <c r="U61" s="41"/>
      <c r="V61" s="41"/>
      <c r="W61" s="41"/>
      <c r="X61" s="41"/>
      <c r="Y61" s="41"/>
      <c r="Z61" s="41"/>
      <c r="AA61" s="40"/>
      <c r="AB61" s="40"/>
      <c r="AC61" s="41"/>
      <c r="AD61" s="40"/>
      <c r="AE61" s="40"/>
      <c r="AF61" s="41"/>
      <c r="AG61" s="40"/>
      <c r="AH61" s="40"/>
      <c r="AI61" s="40"/>
      <c r="AJ61" s="40"/>
      <c r="AK61" s="40"/>
      <c r="AL61" s="40"/>
      <c r="AM61" s="40"/>
      <c r="AN61" s="70"/>
      <c r="AO61" s="70"/>
      <c r="AQ61" s="16"/>
      <c r="AR61" s="16"/>
    </row>
  </sheetData>
  <sortState ref="A14:AP30">
    <sortCondition ref="B14:B30"/>
  </sortState>
  <mergeCells count="28">
    <mergeCell ref="Z12:AB12"/>
    <mergeCell ref="AC12:AE12"/>
    <mergeCell ref="AF12:AH12"/>
    <mergeCell ref="H9:K9"/>
    <mergeCell ref="L9:M9"/>
    <mergeCell ref="R9:T9"/>
    <mergeCell ref="X9:Z9"/>
    <mergeCell ref="H12:J12"/>
    <mergeCell ref="K12:M12"/>
    <mergeCell ref="N12:P12"/>
    <mergeCell ref="Q12:S12"/>
    <mergeCell ref="T12:V12"/>
    <mergeCell ref="W12:Y12"/>
    <mergeCell ref="H7:L7"/>
    <mergeCell ref="R7:T7"/>
    <mergeCell ref="X7:Z7"/>
    <mergeCell ref="L8:M8"/>
    <mergeCell ref="R8:T8"/>
    <mergeCell ref="X8:Z8"/>
    <mergeCell ref="W31:Y31"/>
    <mergeCell ref="Z31:AB31"/>
    <mergeCell ref="AC31:AE31"/>
    <mergeCell ref="AF31:AH31"/>
    <mergeCell ref="H31:J31"/>
    <mergeCell ref="K31:M31"/>
    <mergeCell ref="N31:P31"/>
    <mergeCell ref="Q31:S31"/>
    <mergeCell ref="T31:V31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8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36"/>
  <sheetViews>
    <sheetView tabSelected="1" view="pageBreakPreview" topLeftCell="A5" zoomScaleSheetLayoutView="100" workbookViewId="0">
      <selection activeCell="G20" sqref="G20"/>
    </sheetView>
  </sheetViews>
  <sheetFormatPr defaultRowHeight="12.75" outlineLevelCol="2"/>
  <cols>
    <col min="1" max="2" width="9.140625" style="16" customWidth="1" outlineLevel="1"/>
    <col min="3" max="3" width="16.28515625" style="16" customWidth="1" outlineLevel="2"/>
    <col min="4" max="4" width="5.140625" style="16" customWidth="1"/>
    <col min="5" max="5" width="5.7109375" style="16" hidden="1" customWidth="1"/>
    <col min="6" max="6" width="23.42578125" style="16" customWidth="1"/>
    <col min="7" max="7" width="7.85546875" style="18" customWidth="1"/>
    <col min="8" max="8" width="6.5703125" style="18" hidden="1" customWidth="1"/>
    <col min="9" max="9" width="11.140625" style="16" customWidth="1"/>
    <col min="10" max="10" width="19.28515625" style="16" customWidth="1"/>
    <col min="11" max="11" width="6" style="18" customWidth="1"/>
    <col min="12" max="14" width="6.7109375" style="18" customWidth="1"/>
    <col min="15" max="15" width="6.7109375" style="18" hidden="1" customWidth="1" outlineLevel="1"/>
    <col min="16" max="16" width="6.7109375" style="16" customWidth="1" collapsed="1"/>
    <col min="17" max="19" width="6.7109375" style="16" customWidth="1"/>
    <col min="20" max="20" width="7" style="16" hidden="1" customWidth="1" outlineLevel="1"/>
    <col min="21" max="21" width="4.7109375" style="19" customWidth="1" collapsed="1"/>
    <col min="22" max="22" width="23.85546875" style="19" customWidth="1"/>
    <col min="23" max="23" width="5.7109375" style="19" customWidth="1"/>
    <col min="24" max="24" width="4.7109375" style="43" customWidth="1" outlineLevel="1"/>
    <col min="25" max="25" width="4.7109375" style="42" customWidth="1" outlineLevel="1"/>
    <col min="26" max="26" width="4.7109375" style="43" customWidth="1" outlineLevel="1"/>
    <col min="27" max="27" width="4.28515625" style="42" customWidth="1" outlineLevel="1"/>
    <col min="28" max="28" width="4.7109375" style="18" customWidth="1" outlineLevel="1"/>
    <col min="29" max="29" width="8.140625" style="42" bestFit="1" customWidth="1" outlineLevel="1"/>
    <col min="30" max="30" width="8" style="34" customWidth="1" outlineLevel="1"/>
    <col min="31" max="16384" width="9.140625" style="16"/>
  </cols>
  <sheetData>
    <row r="1" spans="1:33" hidden="1">
      <c r="F1" s="17" t="str">
        <f>Расп!B24</f>
        <v>МИНСПОРТТУРИЗМА РОССИЙСКОЙ ФЕДЕРАЦИИ</v>
      </c>
      <c r="K1" s="17"/>
      <c r="L1" s="16"/>
      <c r="M1" s="16"/>
      <c r="X1" s="20"/>
      <c r="Y1" s="21"/>
      <c r="Z1" s="20"/>
      <c r="AA1" s="21"/>
      <c r="AB1" s="22"/>
      <c r="AC1" s="21"/>
      <c r="AD1" s="23"/>
    </row>
    <row r="2" spans="1:33" hidden="1">
      <c r="F2" s="17" t="str">
        <f>Расп!B25</f>
        <v>ФГУ "ЦСП СБОРНЫХ КОМАНД РОССИИ"</v>
      </c>
      <c r="K2" s="17"/>
      <c r="L2" s="16"/>
      <c r="M2" s="16"/>
      <c r="X2" s="20"/>
      <c r="Y2" s="21"/>
      <c r="Z2" s="20"/>
      <c r="AA2" s="21"/>
      <c r="AB2" s="22"/>
      <c r="AC2" s="21"/>
      <c r="AD2" s="23"/>
    </row>
    <row r="3" spans="1:33" hidden="1">
      <c r="F3" s="17" t="str">
        <f>Расп!B26</f>
        <v>ВСЕРОССИЙСКАЯ ФЕДЕРАЦИЯ ЛЕГКОЙ АТЛЕТИКИ</v>
      </c>
      <c r="K3" s="17"/>
      <c r="L3" s="16"/>
      <c r="M3" s="16"/>
      <c r="X3" s="20"/>
      <c r="Y3" s="21"/>
      <c r="Z3" s="20"/>
      <c r="AA3" s="21"/>
      <c r="AB3" s="22"/>
      <c r="AC3" s="21"/>
      <c r="AD3" s="23"/>
    </row>
    <row r="4" spans="1:33" hidden="1">
      <c r="D4" s="24"/>
      <c r="E4" s="24"/>
      <c r="F4" s="17"/>
      <c r="K4" s="17"/>
      <c r="L4" s="16"/>
      <c r="M4" s="16"/>
      <c r="X4" s="20"/>
      <c r="Y4" s="21"/>
      <c r="Z4" s="20"/>
      <c r="AA4" s="21"/>
      <c r="AB4" s="22"/>
      <c r="AC4" s="21"/>
      <c r="AD4" s="23"/>
    </row>
    <row r="5" spans="1:33" ht="15.75">
      <c r="F5" s="31" t="str">
        <f>Расп!B28</f>
        <v>Чемпионат г. Москвы по легкой атлетике</v>
      </c>
      <c r="G5" s="46"/>
      <c r="H5" s="46"/>
      <c r="I5" s="32"/>
      <c r="J5" s="32"/>
      <c r="K5" s="31"/>
      <c r="L5" s="16"/>
      <c r="M5" s="16"/>
      <c r="X5" s="20"/>
      <c r="Y5" s="21"/>
      <c r="Z5" s="20"/>
      <c r="AA5" s="21"/>
      <c r="AB5" s="22"/>
      <c r="AC5" s="21"/>
      <c r="AD5" s="23"/>
      <c r="AE5" s="44" t="s">
        <v>36</v>
      </c>
      <c r="AF5" s="63"/>
    </row>
    <row r="6" spans="1:33" ht="15.75">
      <c r="F6" s="31" t="str">
        <f>Расп!B29</f>
        <v>3-4 июля 2013 года, ОАО «Олимпийский комплекс «Лужники», ЮСЯ</v>
      </c>
      <c r="G6" s="46"/>
      <c r="H6" s="46"/>
      <c r="I6" s="32"/>
      <c r="J6" s="32"/>
      <c r="K6" s="31"/>
      <c r="L6" s="16"/>
      <c r="M6" s="16"/>
      <c r="X6" s="20"/>
      <c r="Y6" s="21"/>
      <c r="Z6" s="20"/>
      <c r="AA6" s="21"/>
      <c r="AB6" s="22"/>
      <c r="AC6" s="21"/>
      <c r="AD6" s="23"/>
      <c r="AE6" s="44" t="s">
        <v>37</v>
      </c>
      <c r="AF6" s="63"/>
    </row>
    <row r="7" spans="1:33" ht="15.75">
      <c r="F7" s="25"/>
      <c r="K7" s="25"/>
      <c r="L7" s="206">
        <f>Расп!A4</f>
        <v>41458</v>
      </c>
      <c r="M7" s="206"/>
      <c r="X7" s="20"/>
      <c r="Y7" s="21"/>
      <c r="Z7" s="20"/>
      <c r="AA7" s="21"/>
      <c r="AB7" s="22"/>
      <c r="AC7" s="21"/>
      <c r="AD7" s="23"/>
      <c r="AE7" s="44" t="s">
        <v>38</v>
      </c>
      <c r="AF7" s="63"/>
    </row>
    <row r="8" spans="1:33" ht="15.75">
      <c r="F8" s="31" t="str">
        <f>Расп!B4</f>
        <v>ПРЫЖОК В ДЛИНУ</v>
      </c>
      <c r="K8" s="31"/>
      <c r="L8" s="27" t="str">
        <f>Расп!C1</f>
        <v>Начало</v>
      </c>
      <c r="M8" s="28" t="str">
        <f>Расп!C4</f>
        <v>18.30</v>
      </c>
      <c r="P8" s="108" t="s">
        <v>59</v>
      </c>
      <c r="Q8" s="109">
        <f>Расп!F4</f>
        <v>8.9499999999999993</v>
      </c>
      <c r="R8" s="30" t="s">
        <v>12</v>
      </c>
      <c r="S8" s="62">
        <f>Расп!I4</f>
        <v>8.9499999999999993</v>
      </c>
      <c r="X8" s="20"/>
      <c r="Y8" s="21"/>
      <c r="Z8" s="20"/>
      <c r="AA8" s="21"/>
      <c r="AB8" s="22"/>
      <c r="AC8" s="21"/>
      <c r="AD8" s="23"/>
      <c r="AE8" s="44">
        <v>3</v>
      </c>
      <c r="AF8" s="63">
        <v>5.6</v>
      </c>
    </row>
    <row r="9" spans="1:33" ht="15.75" customHeight="1">
      <c r="F9" s="31" t="str">
        <f>Расп!B31</f>
        <v>Мужчины</v>
      </c>
      <c r="K9" s="25"/>
      <c r="L9" s="27" t="str">
        <f>Расп!D1</f>
        <v>Окончание</v>
      </c>
      <c r="M9" s="28" t="str">
        <f>Расп!D4</f>
        <v>19.15</v>
      </c>
      <c r="N9" s="26"/>
      <c r="P9" s="110" t="s">
        <v>60</v>
      </c>
      <c r="Q9" s="109">
        <f>Расп!G4</f>
        <v>8.86</v>
      </c>
      <c r="R9" s="60" t="s">
        <v>13</v>
      </c>
      <c r="S9" s="62">
        <f>Расп!J4</f>
        <v>8.86</v>
      </c>
      <c r="T9" s="25"/>
      <c r="X9" s="20"/>
      <c r="Y9" s="21"/>
      <c r="Z9" s="20"/>
      <c r="AA9" s="21"/>
      <c r="AB9" s="22"/>
      <c r="AC9" s="21"/>
      <c r="AD9" s="29" t="s">
        <v>17</v>
      </c>
      <c r="AE9" s="44">
        <v>2</v>
      </c>
      <c r="AF9" s="63">
        <v>6.25</v>
      </c>
    </row>
    <row r="10" spans="1:33" ht="15.75">
      <c r="F10" s="30" t="s">
        <v>746</v>
      </c>
      <c r="K10" s="30"/>
      <c r="L10" s="106" t="s">
        <v>47</v>
      </c>
      <c r="M10" s="107">
        <f>Расп!E4</f>
        <v>0</v>
      </c>
      <c r="P10" s="108" t="s">
        <v>61</v>
      </c>
      <c r="Q10" s="109">
        <f>Расп!H4</f>
        <v>8.4600000000000009</v>
      </c>
      <c r="R10" s="30" t="s">
        <v>14</v>
      </c>
      <c r="S10" s="62">
        <f>Расп!K4</f>
        <v>8.4600000000000009</v>
      </c>
      <c r="T10" s="32"/>
      <c r="X10" s="20"/>
      <c r="Y10" s="21"/>
      <c r="Z10" s="20"/>
      <c r="AA10" s="21"/>
      <c r="AB10" s="22"/>
      <c r="AC10" s="21"/>
      <c r="AD10" s="29" t="s">
        <v>18</v>
      </c>
      <c r="AE10" s="44">
        <v>1</v>
      </c>
      <c r="AF10" s="63">
        <v>6.75</v>
      </c>
    </row>
    <row r="11" spans="1:33" ht="12.75" customHeight="1">
      <c r="F11" s="30"/>
      <c r="K11" s="30"/>
      <c r="L11" s="31"/>
      <c r="M11" s="16"/>
      <c r="S11" s="32"/>
      <c r="T11" s="32"/>
      <c r="X11" s="20"/>
      <c r="Y11" s="21"/>
      <c r="Z11" s="20"/>
      <c r="AA11" s="21"/>
      <c r="AB11" s="22"/>
      <c r="AC11" s="21"/>
      <c r="AD11" s="29" t="s">
        <v>19</v>
      </c>
      <c r="AE11" s="44" t="s">
        <v>54</v>
      </c>
      <c r="AF11" s="63">
        <v>7.1</v>
      </c>
    </row>
    <row r="12" spans="1:33" s="38" customFormat="1" ht="15.75">
      <c r="A12" s="39"/>
      <c r="B12" s="39"/>
      <c r="C12" s="39" t="s">
        <v>28</v>
      </c>
      <c r="D12" s="39" t="s">
        <v>31</v>
      </c>
      <c r="E12" s="39" t="s">
        <v>31</v>
      </c>
      <c r="F12" s="39" t="s">
        <v>15</v>
      </c>
      <c r="G12" s="39" t="s">
        <v>0</v>
      </c>
      <c r="H12" s="39" t="s">
        <v>48</v>
      </c>
      <c r="I12" s="39" t="s">
        <v>150</v>
      </c>
      <c r="J12" s="39" t="s">
        <v>9</v>
      </c>
      <c r="K12" s="39" t="s">
        <v>16</v>
      </c>
      <c r="L12" s="39">
        <v>1</v>
      </c>
      <c r="M12" s="39">
        <v>2</v>
      </c>
      <c r="N12" s="39">
        <v>3</v>
      </c>
      <c r="O12" s="39"/>
      <c r="P12" s="39">
        <v>4</v>
      </c>
      <c r="Q12" s="39">
        <v>5</v>
      </c>
      <c r="R12" s="39">
        <v>6</v>
      </c>
      <c r="S12" s="39" t="s">
        <v>45</v>
      </c>
      <c r="T12" s="39" t="s">
        <v>31</v>
      </c>
      <c r="U12" s="35" t="s">
        <v>44</v>
      </c>
      <c r="V12" s="35" t="s">
        <v>46</v>
      </c>
      <c r="W12" s="35"/>
      <c r="X12" s="36" t="s">
        <v>22</v>
      </c>
      <c r="Y12" s="37" t="s">
        <v>25</v>
      </c>
      <c r="Z12" s="36" t="s">
        <v>23</v>
      </c>
      <c r="AA12" s="37" t="s">
        <v>26</v>
      </c>
      <c r="AB12" s="29" t="s">
        <v>24</v>
      </c>
      <c r="AC12" s="37" t="s">
        <v>27</v>
      </c>
      <c r="AD12" s="29" t="s">
        <v>20</v>
      </c>
      <c r="AE12" s="44" t="s">
        <v>53</v>
      </c>
      <c r="AF12" s="64">
        <v>7.6</v>
      </c>
    </row>
    <row r="13" spans="1:33" s="38" customFormat="1" ht="15.7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5"/>
      <c r="V13" s="35"/>
      <c r="W13" s="35"/>
      <c r="X13" s="36"/>
      <c r="Y13" s="37"/>
      <c r="Z13" s="36"/>
      <c r="AA13" s="37"/>
      <c r="AB13" s="29"/>
      <c r="AC13" s="37"/>
      <c r="AD13" s="29"/>
      <c r="AE13" s="44" t="s">
        <v>52</v>
      </c>
      <c r="AF13" s="64">
        <v>8</v>
      </c>
    </row>
    <row r="14" spans="1:33" s="46" customFormat="1" ht="15.75">
      <c r="A14" s="48">
        <v>1</v>
      </c>
      <c r="B14" s="48">
        <v>1</v>
      </c>
      <c r="C14" s="47">
        <f ca="1">RAND()</f>
        <v>8.5238776588690168E-2</v>
      </c>
      <c r="D14" s="164">
        <v>1</v>
      </c>
      <c r="E14" s="165">
        <f>T14</f>
        <v>1</v>
      </c>
      <c r="F14" s="47" t="str">
        <f>VLOOKUP(K14,Уч!$A$2:$K$412,2,FALSE)</f>
        <v>Петров Александр</v>
      </c>
      <c r="G14" s="166">
        <f>VLOOKUP(K14,Уч!$A$2:$K$412,3,FALSE)</f>
        <v>31528</v>
      </c>
      <c r="H14" s="166" t="e">
        <f>VLOOKUP(L14,Уч!$A$2:$K$412,3,FALSE)</f>
        <v>#N/A</v>
      </c>
      <c r="I14" s="167" t="str">
        <f>VLOOKUP(K14,Уч!$A$2:$K$412,5,FALSE)</f>
        <v>Москва</v>
      </c>
      <c r="J14" s="167" t="str">
        <f>VLOOKUP(K14,Уч!$A$2:$K$412,6,FALSE)</f>
        <v>ЦСП по л/а-ЦСКА</v>
      </c>
      <c r="K14" s="164">
        <v>270</v>
      </c>
      <c r="L14" s="168">
        <f>IF(X14=0,"X",X14/100)</f>
        <v>7.91</v>
      </c>
      <c r="M14" s="168" t="str">
        <f>IF(Y14=0,"X",Y14/100)</f>
        <v>X</v>
      </c>
      <c r="N14" s="168">
        <f>IF(Z14=0,"X",Z14/100)</f>
        <v>7.72</v>
      </c>
      <c r="O14" s="168"/>
      <c r="P14" s="168" t="str">
        <f>IF(AA14=0,"X",AA14/100)</f>
        <v>X</v>
      </c>
      <c r="Q14" s="168">
        <f>IF(AB14=0,"X",AB14/100)</f>
        <v>7.99</v>
      </c>
      <c r="R14" s="168" t="str">
        <f>IF(AC14=0,"X",AC14/100)</f>
        <v>X</v>
      </c>
      <c r="S14" s="169">
        <f>MAX(X14,Y14,AA14,Z14,AB14,AC14)/100</f>
        <v>7.99</v>
      </c>
      <c r="T14" s="170">
        <f>RANK(S14,S14:S140)</f>
        <v>1</v>
      </c>
      <c r="U14" s="171" t="str">
        <f>LOOKUP(S14,$AF$5:$AF$13,$AE$5:$AE$13)</f>
        <v>мс</v>
      </c>
      <c r="V14" s="166" t="str">
        <f>VLOOKUP(K14,Уч!$A$2:$K$412,11,FALSE)</f>
        <v>Шемигон О.С., Тантлевский Е.В.</v>
      </c>
      <c r="W14" s="48"/>
      <c r="X14" s="49">
        <v>791</v>
      </c>
      <c r="Y14" s="50"/>
      <c r="Z14" s="49">
        <v>772</v>
      </c>
      <c r="AA14" s="50"/>
      <c r="AB14" s="49">
        <v>799</v>
      </c>
      <c r="AC14" s="50"/>
      <c r="AD14" s="51">
        <f>MAX(X14,Y14,AA14,Z14,AB14,AC14)</f>
        <v>799</v>
      </c>
      <c r="AE14" s="44"/>
      <c r="AF14" s="44"/>
      <c r="AG14" s="44"/>
    </row>
    <row r="15" spans="1:33" s="46" customFormat="1" ht="14.45" customHeight="1">
      <c r="A15" s="48">
        <v>1</v>
      </c>
      <c r="B15" s="48">
        <v>2</v>
      </c>
      <c r="C15" s="47">
        <f ca="1">C14</f>
        <v>8.5238776588690168E-2</v>
      </c>
      <c r="D15" s="164"/>
      <c r="E15" s="164"/>
      <c r="F15" s="47"/>
      <c r="G15" s="166"/>
      <c r="H15" s="166" t="e">
        <f>VLOOKUP(L15,Уч!$A$2:$K$412,3,FALSE)</f>
        <v>#N/A</v>
      </c>
      <c r="I15" s="167"/>
      <c r="J15" s="167"/>
      <c r="K15" s="164"/>
      <c r="L15" s="172">
        <f>X15/10</f>
        <v>1.2</v>
      </c>
      <c r="M15" s="172">
        <f>Y15/10</f>
        <v>0.1</v>
      </c>
      <c r="N15" s="172">
        <f>Z15/10</f>
        <v>0.4</v>
      </c>
      <c r="O15" s="172"/>
      <c r="P15" s="172">
        <f>AA15/10</f>
        <v>1.1000000000000001</v>
      </c>
      <c r="Q15" s="172">
        <f>AB15/10</f>
        <v>1.1000000000000001</v>
      </c>
      <c r="R15" s="172">
        <f>AC15/10</f>
        <v>1</v>
      </c>
      <c r="S15" s="169"/>
      <c r="T15" s="170"/>
      <c r="U15" s="171"/>
      <c r="V15" s="166"/>
      <c r="W15" s="48"/>
      <c r="X15" s="49">
        <v>12</v>
      </c>
      <c r="Y15" s="50">
        <v>1</v>
      </c>
      <c r="Z15" s="49">
        <v>4</v>
      </c>
      <c r="AA15" s="50">
        <v>11</v>
      </c>
      <c r="AB15" s="49">
        <v>11</v>
      </c>
      <c r="AC15" s="50">
        <v>10</v>
      </c>
      <c r="AD15" s="51"/>
      <c r="AE15" s="45"/>
      <c r="AF15" s="45"/>
      <c r="AG15" s="45"/>
    </row>
    <row r="16" spans="1:33" s="45" customFormat="1" ht="14.45" customHeight="1">
      <c r="A16" s="48">
        <v>2</v>
      </c>
      <c r="B16" s="48">
        <v>1</v>
      </c>
      <c r="C16" s="47">
        <f ca="1">RAND()</f>
        <v>0.80024282797683621</v>
      </c>
      <c r="D16" s="164">
        <v>2</v>
      </c>
      <c r="E16" s="165">
        <f>T16</f>
        <v>1</v>
      </c>
      <c r="F16" s="47" t="str">
        <f>VLOOKUP(K16,Уч!$A$2:$K$412,2,FALSE)</f>
        <v>Антонов Евгений</v>
      </c>
      <c r="G16" s="166">
        <f>VLOOKUP(K16,Уч!$A$2:$K$412,3,FALSE)</f>
        <v>33689</v>
      </c>
      <c r="H16" s="166" t="e">
        <f>VLOOKUP(L16,Уч!$A$2:$K$412,3,FALSE)</f>
        <v>#N/A</v>
      </c>
      <c r="I16" s="167" t="str">
        <f>VLOOKUP(K16,Уч!$A$2:$K$412,5,FALSE)</f>
        <v>Москва</v>
      </c>
      <c r="J16" s="167" t="str">
        <f>VLOOKUP(K16,Уч!$A$2:$K$412,6,FALSE)</f>
        <v>ЦСП по л/а-ЦСКА</v>
      </c>
      <c r="K16" s="164">
        <v>266</v>
      </c>
      <c r="L16" s="168">
        <f>IF(X16=0,"X",X16/100)</f>
        <v>7.33</v>
      </c>
      <c r="M16" s="168">
        <f>IF(Y16=0,"X",Y16/100)</f>
        <v>7.63</v>
      </c>
      <c r="N16" s="168">
        <f>IF(Z16=0,"X",Z16/100)</f>
        <v>7.56</v>
      </c>
      <c r="O16" s="168"/>
      <c r="P16" s="168">
        <f>IF(AA16=0,"X",AA16/100)</f>
        <v>7.73</v>
      </c>
      <c r="Q16" s="168">
        <f>IF(AB16=0,"X",AB16/100)</f>
        <v>7.9</v>
      </c>
      <c r="R16" s="168">
        <f>IF(AC16=0,"X",AC16/100)</f>
        <v>7.51</v>
      </c>
      <c r="S16" s="169">
        <f>MAX(X16,Y16,AA16,Z16,AB16,AC16)/100</f>
        <v>7.9</v>
      </c>
      <c r="T16" s="170">
        <f>RANK(S16,S16:S142)</f>
        <v>1</v>
      </c>
      <c r="U16" s="171" t="str">
        <f>LOOKUP(S16,$AF$5:$AF$13,$AE$5:$AE$13)</f>
        <v>мс</v>
      </c>
      <c r="V16" s="166" t="str">
        <f>VLOOKUP(K16,Уч!$A$2:$K$412,11,FALSE)</f>
        <v>Шемигон О.С., С.С., Кириллов Ю.А.</v>
      </c>
      <c r="W16" s="48"/>
      <c r="X16" s="49">
        <v>733</v>
      </c>
      <c r="Y16" s="50">
        <v>763</v>
      </c>
      <c r="Z16" s="49">
        <v>756</v>
      </c>
      <c r="AA16" s="50">
        <v>773</v>
      </c>
      <c r="AB16" s="49">
        <v>790</v>
      </c>
      <c r="AC16" s="50">
        <v>751</v>
      </c>
      <c r="AD16" s="51">
        <f>MAX(X16,Y16,AA16,Z16,AB16,AC16)</f>
        <v>790</v>
      </c>
      <c r="AE16" s="16"/>
      <c r="AF16" s="16"/>
      <c r="AG16" s="16"/>
    </row>
    <row r="17" spans="1:33" s="45" customFormat="1" ht="14.45" customHeight="1">
      <c r="A17" s="48">
        <v>2</v>
      </c>
      <c r="B17" s="48">
        <v>2</v>
      </c>
      <c r="C17" s="47">
        <f ca="1">C16</f>
        <v>0.80024282797683621</v>
      </c>
      <c r="D17" s="164"/>
      <c r="E17" s="164"/>
      <c r="F17" s="47"/>
      <c r="G17" s="166"/>
      <c r="H17" s="166" t="e">
        <f>VLOOKUP(L17,Уч!$A$2:$K$412,3,FALSE)</f>
        <v>#N/A</v>
      </c>
      <c r="I17" s="167"/>
      <c r="J17" s="167"/>
      <c r="K17" s="164"/>
      <c r="L17" s="172">
        <f>X17/10</f>
        <v>0.1</v>
      </c>
      <c r="M17" s="172">
        <f>Y17/10</f>
        <v>0.6</v>
      </c>
      <c r="N17" s="172">
        <f>Z17/10</f>
        <v>0.2</v>
      </c>
      <c r="O17" s="172"/>
      <c r="P17" s="172">
        <f>AA17/10</f>
        <v>1.1000000000000001</v>
      </c>
      <c r="Q17" s="172">
        <f>AB17/10</f>
        <v>0.3</v>
      </c>
      <c r="R17" s="172">
        <f>AC17/10</f>
        <v>0.7</v>
      </c>
      <c r="S17" s="169"/>
      <c r="T17" s="170"/>
      <c r="U17" s="171"/>
      <c r="V17" s="166"/>
      <c r="W17" s="48"/>
      <c r="X17" s="49">
        <v>1</v>
      </c>
      <c r="Y17" s="50">
        <v>6</v>
      </c>
      <c r="Z17" s="49">
        <v>2</v>
      </c>
      <c r="AA17" s="50">
        <v>11</v>
      </c>
      <c r="AB17" s="49">
        <v>3</v>
      </c>
      <c r="AC17" s="50">
        <v>7</v>
      </c>
      <c r="AD17" s="51"/>
      <c r="AE17" s="16"/>
      <c r="AF17" s="16"/>
      <c r="AG17" s="16"/>
    </row>
    <row r="18" spans="1:33" s="45" customFormat="1" ht="14.45" customHeight="1">
      <c r="A18" s="48">
        <v>3</v>
      </c>
      <c r="B18" s="48">
        <v>1</v>
      </c>
      <c r="C18" s="47">
        <f ca="1">RAND()</f>
        <v>0.29135642054661437</v>
      </c>
      <c r="D18" s="164">
        <v>3</v>
      </c>
      <c r="E18" s="165">
        <f>T18</f>
        <v>1</v>
      </c>
      <c r="F18" s="47" t="str">
        <f>VLOOKUP(K18,Уч!$A$2:$K$412,2,FALSE)</f>
        <v>Шалин Павел</v>
      </c>
      <c r="G18" s="166">
        <f>VLOOKUP(K18,Уч!$A$2:$K$412,3,FALSE)</f>
        <v>31842</v>
      </c>
      <c r="H18" s="166" t="e">
        <f>VLOOKUP(L18,Уч!$A$2:$K$412,3,FALSE)</f>
        <v>#N/A</v>
      </c>
      <c r="I18" s="167" t="str">
        <f>VLOOKUP(K18,Уч!$A$2:$K$412,5,FALSE)</f>
        <v>Москва</v>
      </c>
      <c r="J18" s="167" t="str">
        <f>VLOOKUP(K18,Уч!$A$2:$K$412,6,FALSE)</f>
        <v>ЦСП по л/а-ЦСКА</v>
      </c>
      <c r="K18" s="164">
        <v>277</v>
      </c>
      <c r="L18" s="168">
        <f>IF(X18=0,"X",X18/100)</f>
        <v>7.44</v>
      </c>
      <c r="M18" s="168" t="str">
        <f>IF(Y18=0,"X",Y18/100)</f>
        <v>X</v>
      </c>
      <c r="N18" s="168">
        <f>IF(Z18=0,"X",Z18/100)</f>
        <v>7.5</v>
      </c>
      <c r="O18" s="168"/>
      <c r="P18" s="168" t="str">
        <f>IF(AA18=0,"X",AA18/100)</f>
        <v>X</v>
      </c>
      <c r="Q18" s="168">
        <f>IF(AB18=0,"X",AB18/100)</f>
        <v>7.65</v>
      </c>
      <c r="R18" s="168" t="str">
        <f>IF(AC18=0,"X",AC18/100)</f>
        <v>X</v>
      </c>
      <c r="S18" s="169">
        <f>MAX(X18,Y18,AA18,Z18,AB18,AC18)/100</f>
        <v>7.65</v>
      </c>
      <c r="T18" s="170">
        <f>RANK(S18,S18:S144)</f>
        <v>1</v>
      </c>
      <c r="U18" s="171" t="str">
        <f>LOOKUP(S18,$AF$5:$AF$13,$AE$5:$AE$13)</f>
        <v>мс</v>
      </c>
      <c r="V18" s="166" t="str">
        <f>VLOOKUP(K18,Уч!$A$2:$K$412,11,FALSE)</f>
        <v>Шемигон О.С., Назаров А.П.</v>
      </c>
      <c r="W18" s="48"/>
      <c r="X18" s="49">
        <v>744</v>
      </c>
      <c r="Y18" s="50"/>
      <c r="Z18" s="49">
        <v>750</v>
      </c>
      <c r="AA18" s="50"/>
      <c r="AB18" s="49">
        <v>765</v>
      </c>
      <c r="AC18" s="50"/>
      <c r="AD18" s="51">
        <f>MAX(X18,Y18,AA18,Z18,AB18,AC18)</f>
        <v>765</v>
      </c>
    </row>
    <row r="19" spans="1:33" s="45" customFormat="1" ht="14.45" customHeight="1">
      <c r="A19" s="48">
        <v>3</v>
      </c>
      <c r="B19" s="48">
        <v>2</v>
      </c>
      <c r="C19" s="47">
        <f ca="1">C18</f>
        <v>0.29135642054661437</v>
      </c>
      <c r="D19" s="164"/>
      <c r="E19" s="164"/>
      <c r="F19" s="47"/>
      <c r="G19" s="166"/>
      <c r="H19" s="166" t="e">
        <f>VLOOKUP(L19,Уч!$A$2:$K$412,3,FALSE)</f>
        <v>#N/A</v>
      </c>
      <c r="I19" s="167"/>
      <c r="J19" s="167"/>
      <c r="K19" s="164"/>
      <c r="L19" s="172">
        <f>X19/10</f>
        <v>0.8</v>
      </c>
      <c r="M19" s="172">
        <f>Y19/10</f>
        <v>0.1</v>
      </c>
      <c r="N19" s="172">
        <f>Z19/10</f>
        <v>0.3</v>
      </c>
      <c r="O19" s="172"/>
      <c r="P19" s="172">
        <f>AA19/10</f>
        <v>0.9</v>
      </c>
      <c r="Q19" s="172">
        <f>AB19/10</f>
        <v>0.2</v>
      </c>
      <c r="R19" s="172">
        <f>AC19/10</f>
        <v>0.2</v>
      </c>
      <c r="S19" s="169"/>
      <c r="T19" s="170"/>
      <c r="U19" s="171"/>
      <c r="V19" s="166"/>
      <c r="W19" s="48"/>
      <c r="X19" s="49">
        <v>8</v>
      </c>
      <c r="Y19" s="50">
        <v>1</v>
      </c>
      <c r="Z19" s="49">
        <v>3</v>
      </c>
      <c r="AA19" s="50">
        <v>9</v>
      </c>
      <c r="AB19" s="49">
        <v>2</v>
      </c>
      <c r="AC19" s="50">
        <v>2</v>
      </c>
      <c r="AD19" s="51"/>
    </row>
    <row r="20" spans="1:33" s="45" customFormat="1" ht="14.45" customHeight="1">
      <c r="A20" s="48">
        <v>4</v>
      </c>
      <c r="B20" s="48">
        <v>1</v>
      </c>
      <c r="C20" s="47">
        <f ca="1">RAND()</f>
        <v>0.13005105346505752</v>
      </c>
      <c r="D20" s="164">
        <v>4</v>
      </c>
      <c r="E20" s="165">
        <f>T20</f>
        <v>1</v>
      </c>
      <c r="F20" s="47" t="str">
        <f>VLOOKUP(K20,Уч!$A$2:$K$412,2,FALSE)</f>
        <v>Николаев Сергей</v>
      </c>
      <c r="G20" s="166">
        <f>VLOOKUP(K20,Уч!$A$2:$K$412,3,FALSE)</f>
        <v>32021</v>
      </c>
      <c r="H20" s="166" t="e">
        <f>VLOOKUP(L20,Уч!$A$2:$K$412,3,FALSE)</f>
        <v>#N/A</v>
      </c>
      <c r="I20" s="167" t="str">
        <f>VLOOKUP(K20,Уч!$A$2:$K$412,5,FALSE)</f>
        <v>Москва</v>
      </c>
      <c r="J20" s="167" t="str">
        <f>VLOOKUP(K20,Уч!$A$2:$K$412,6,FALSE)</f>
        <v>СДЮСШОР ЮМ</v>
      </c>
      <c r="K20" s="164">
        <v>269</v>
      </c>
      <c r="L20" s="168" t="str">
        <f>IF(X20=0,"X",X20/100)</f>
        <v>X</v>
      </c>
      <c r="M20" s="168" t="str">
        <f>IF(Y20=0,"X",Y20/100)</f>
        <v>X</v>
      </c>
      <c r="N20" s="168">
        <f>IF(Z20=0,"X",Z20/100)</f>
        <v>7.27</v>
      </c>
      <c r="O20" s="168"/>
      <c r="P20" s="168">
        <f>IF(AA20=0,"X",AA20/100)</f>
        <v>7.51</v>
      </c>
      <c r="Q20" s="168" t="str">
        <f>IF(AB20=0,"X",AB20/100)</f>
        <v>X</v>
      </c>
      <c r="R20" s="168" t="str">
        <f>IF(AC20=0,"X",AC20/100)</f>
        <v>X</v>
      </c>
      <c r="S20" s="169">
        <f>MAX(X20,Y20,AA20,Z20,AB20,AC20)/100</f>
        <v>7.51</v>
      </c>
      <c r="T20" s="170">
        <f>RANK(S20,S20:S146)</f>
        <v>1</v>
      </c>
      <c r="U20" s="171" t="str">
        <f>LOOKUP(S20,$AF$5:$AF$13,$AE$5:$AE$13)</f>
        <v>кмс</v>
      </c>
      <c r="V20" s="166" t="str">
        <f>VLOOKUP(K20,Уч!$A$2:$K$412,11,FALSE)</f>
        <v>Кузин В.В,Балашовы С.Г и В.А</v>
      </c>
      <c r="W20" s="48"/>
      <c r="X20" s="49"/>
      <c r="Y20" s="50"/>
      <c r="Z20" s="49">
        <v>727</v>
      </c>
      <c r="AA20" s="50">
        <v>751</v>
      </c>
      <c r="AB20" s="49"/>
      <c r="AC20" s="50"/>
      <c r="AD20" s="51">
        <f>MAX(X20,Y20,AA20,Z20,AB20,AC20)</f>
        <v>751</v>
      </c>
    </row>
    <row r="21" spans="1:33" s="45" customFormat="1" ht="14.45" customHeight="1">
      <c r="A21" s="48">
        <v>4</v>
      </c>
      <c r="B21" s="48">
        <v>2</v>
      </c>
      <c r="C21" s="47">
        <f ca="1">C20</f>
        <v>0.13005105346505752</v>
      </c>
      <c r="D21" s="164"/>
      <c r="E21" s="164"/>
      <c r="F21" s="47"/>
      <c r="G21" s="166"/>
      <c r="H21" s="166" t="e">
        <f>VLOOKUP(L21,Уч!$A$2:$K$412,3,FALSE)</f>
        <v>#N/A</v>
      </c>
      <c r="I21" s="167"/>
      <c r="J21" s="167"/>
      <c r="K21" s="164"/>
      <c r="L21" s="172">
        <f>X21/10</f>
        <v>0.4</v>
      </c>
      <c r="M21" s="172">
        <f>Y21/10</f>
        <v>0.5</v>
      </c>
      <c r="N21" s="172">
        <f>Z21/10</f>
        <v>0</v>
      </c>
      <c r="O21" s="172"/>
      <c r="P21" s="172">
        <f>AA21/10</f>
        <v>1.3</v>
      </c>
      <c r="Q21" s="172">
        <f>AB21/10</f>
        <v>0.3</v>
      </c>
      <c r="R21" s="172">
        <f>AC21/10</f>
        <v>1.1000000000000001</v>
      </c>
      <c r="S21" s="169"/>
      <c r="T21" s="170"/>
      <c r="U21" s="171"/>
      <c r="V21" s="166"/>
      <c r="W21" s="48"/>
      <c r="X21" s="49">
        <v>4</v>
      </c>
      <c r="Y21" s="50">
        <v>5</v>
      </c>
      <c r="Z21" s="49"/>
      <c r="AA21" s="50">
        <v>13</v>
      </c>
      <c r="AB21" s="49">
        <v>3</v>
      </c>
      <c r="AC21" s="50">
        <v>11</v>
      </c>
      <c r="AD21" s="51"/>
    </row>
    <row r="22" spans="1:33" s="45" customFormat="1" ht="14.45" customHeight="1">
      <c r="A22" s="48">
        <v>5</v>
      </c>
      <c r="B22" s="48">
        <v>1</v>
      </c>
      <c r="C22" s="47">
        <f ca="1">RAND()</f>
        <v>0.34047543873190866</v>
      </c>
      <c r="D22" s="164">
        <v>5</v>
      </c>
      <c r="E22" s="165">
        <f>T22</f>
        <v>1</v>
      </c>
      <c r="F22" s="47" t="str">
        <f>VLOOKUP(K22,Уч!$A$2:$K$412,2,FALSE)</f>
        <v>Сухарев Кирилл</v>
      </c>
      <c r="G22" s="166">
        <f>VLOOKUP(K22,Уч!$A$2:$K$412,3,FALSE)</f>
        <v>33748</v>
      </c>
      <c r="H22" s="166" t="e">
        <f>VLOOKUP(L22,Уч!$A$2:$K$412,3,FALSE)</f>
        <v>#N/A</v>
      </c>
      <c r="I22" s="167" t="str">
        <f>VLOOKUP(K22,Уч!$A$2:$K$412,5,FALSE)</f>
        <v>Москва</v>
      </c>
      <c r="J22" s="167" t="str">
        <f>VLOOKUP(K22,Уч!$A$2:$K$412,6,FALSE)</f>
        <v>ЦСП по л/а</v>
      </c>
      <c r="K22" s="164">
        <v>273</v>
      </c>
      <c r="L22" s="168" t="str">
        <f>IF(X22=0,"X",X22/100)</f>
        <v>X</v>
      </c>
      <c r="M22" s="168">
        <f>IF(Y22=0,"X",Y22/100)</f>
        <v>7.15</v>
      </c>
      <c r="N22" s="168" t="s">
        <v>745</v>
      </c>
      <c r="O22" s="168"/>
      <c r="P22" s="168" t="s">
        <v>745</v>
      </c>
      <c r="Q22" s="168" t="s">
        <v>745</v>
      </c>
      <c r="R22" s="168" t="s">
        <v>745</v>
      </c>
      <c r="S22" s="169">
        <f>MAX(X22,Y22,AA22,Z22,AB22,AC22)/100</f>
        <v>7.15</v>
      </c>
      <c r="T22" s="170">
        <f>RANK(S22,S22:S148)</f>
        <v>1</v>
      </c>
      <c r="U22" s="171" t="str">
        <f>LOOKUP(S22,$AF$5:$AF$13,$AE$5:$AE$13)</f>
        <v>кмс</v>
      </c>
      <c r="V22" s="166" t="str">
        <f>VLOOKUP(K22,Уч!$A$2:$K$412,11,FALSE)</f>
        <v>Соколов В.Ф., Павловы В.И., Н.В.</v>
      </c>
      <c r="W22" s="48"/>
      <c r="X22" s="49"/>
      <c r="Y22" s="50">
        <v>715</v>
      </c>
      <c r="Z22" s="49" t="s">
        <v>745</v>
      </c>
      <c r="AA22" s="50"/>
      <c r="AB22" s="49" t="s">
        <v>745</v>
      </c>
      <c r="AC22" s="50" t="s">
        <v>745</v>
      </c>
      <c r="AD22" s="51">
        <f>MAX(X22,Y22,AA22,Z22,AB22,AC22)</f>
        <v>715</v>
      </c>
    </row>
    <row r="23" spans="1:33" s="45" customFormat="1" ht="14.45" customHeight="1">
      <c r="A23" s="48">
        <v>5</v>
      </c>
      <c r="B23" s="48">
        <v>2</v>
      </c>
      <c r="C23" s="47">
        <f ca="1">C22</f>
        <v>0.34047543873190866</v>
      </c>
      <c r="D23" s="164"/>
      <c r="E23" s="164"/>
      <c r="F23" s="47"/>
      <c r="G23" s="166"/>
      <c r="H23" s="166" t="e">
        <f>VLOOKUP(L23,Уч!$A$2:$K$412,3,FALSE)</f>
        <v>#N/A</v>
      </c>
      <c r="I23" s="167"/>
      <c r="J23" s="167"/>
      <c r="K23" s="164"/>
      <c r="L23" s="172">
        <f>X23/10</f>
        <v>0.1</v>
      </c>
      <c r="M23" s="172">
        <f>Y23/10</f>
        <v>1</v>
      </c>
      <c r="N23" s="189">
        <f>Z23/10</f>
        <v>0</v>
      </c>
      <c r="O23" s="189"/>
      <c r="P23" s="189">
        <f>AA23/10</f>
        <v>0</v>
      </c>
      <c r="Q23" s="189">
        <f>AB23/10</f>
        <v>0</v>
      </c>
      <c r="R23" s="189">
        <f>AC23/10</f>
        <v>0</v>
      </c>
      <c r="S23" s="169"/>
      <c r="T23" s="170"/>
      <c r="U23" s="171"/>
      <c r="V23" s="166"/>
      <c r="W23" s="48"/>
      <c r="X23" s="49">
        <v>1</v>
      </c>
      <c r="Y23" s="50">
        <v>10</v>
      </c>
      <c r="Z23" s="49"/>
      <c r="AA23" s="50"/>
      <c r="AB23" s="49"/>
      <c r="AC23" s="50"/>
      <c r="AD23" s="51"/>
    </row>
    <row r="24" spans="1:33" s="45" customFormat="1" ht="14.45" customHeight="1">
      <c r="A24" s="48">
        <v>6</v>
      </c>
      <c r="B24" s="48">
        <v>2</v>
      </c>
      <c r="C24" s="47">
        <f ca="1">RAND()</f>
        <v>0.20381855619648237</v>
      </c>
      <c r="D24" s="164">
        <v>6</v>
      </c>
      <c r="E24" s="165">
        <f>T24</f>
        <v>1</v>
      </c>
      <c r="F24" s="47" t="str">
        <f>VLOOKUP(K24,Уч!$A$2:$K$412,2,FALSE)</f>
        <v>Иштряков  Сергей</v>
      </c>
      <c r="G24" s="166" t="str">
        <f>VLOOKUP(K24,Уч!$A$2:$K$412,3,FALSE)</f>
        <v xml:space="preserve"> 18.01.95</v>
      </c>
      <c r="H24" s="166" t="e">
        <f>VLOOKUP(L24,Уч!$A$2:$K$412,3,FALSE)</f>
        <v>#N/A</v>
      </c>
      <c r="I24" s="167" t="str">
        <f>VLOOKUP(K24,Уч!$A$2:$K$412,5,FALSE)</f>
        <v>Москва</v>
      </c>
      <c r="J24" s="167" t="str">
        <f>VLOOKUP(K24,Уч!$A$2:$K$412,6,FALSE)</f>
        <v>СДЮСШОР им. бр. Знаменских</v>
      </c>
      <c r="K24" s="164">
        <v>267</v>
      </c>
      <c r="L24" s="168">
        <f>IF(X24=0,"X",X24/100)</f>
        <v>6.29</v>
      </c>
      <c r="M24" s="168">
        <f>IF(Y24=0,"X",Y24/100)</f>
        <v>6.39</v>
      </c>
      <c r="N24" s="168">
        <f>IF(Z24=0,"X",Z24/100)</f>
        <v>6.51</v>
      </c>
      <c r="O24" s="168"/>
      <c r="P24" s="168">
        <f>IF(AA24=0,"X",AA24/100)</f>
        <v>6.84</v>
      </c>
      <c r="Q24" s="168">
        <f>IF(AB24=0,"X",AB24/100)</f>
        <v>6.84</v>
      </c>
      <c r="R24" s="168">
        <f>IF(AC24=0,"X",AC24/100)</f>
        <v>6.93</v>
      </c>
      <c r="S24" s="169">
        <f>MAX(X24,Y24,AA24,Z24,AB24,AC24)/100</f>
        <v>6.93</v>
      </c>
      <c r="T24" s="170">
        <f>RANK(S24,S24:S150)</f>
        <v>1</v>
      </c>
      <c r="U24" s="171">
        <f>LOOKUP(S24,$AF$5:$AF$13,$AE$5:$AE$13)</f>
        <v>1</v>
      </c>
      <c r="V24" s="166" t="str">
        <f>VLOOKUP(K24,Уч!$A$2:$K$412,11,FALSE)</f>
        <v>Павлов В.И., Павлова Н.В.</v>
      </c>
      <c r="W24" s="48"/>
      <c r="X24" s="49">
        <v>629</v>
      </c>
      <c r="Y24" s="50">
        <v>639</v>
      </c>
      <c r="Z24" s="49">
        <v>651</v>
      </c>
      <c r="AA24" s="50">
        <v>684</v>
      </c>
      <c r="AB24" s="49">
        <v>684</v>
      </c>
      <c r="AC24" s="50">
        <v>693</v>
      </c>
      <c r="AD24" s="51">
        <f>MAX(X24,Y24,AA24,Z24,AB24,AC24)</f>
        <v>693</v>
      </c>
    </row>
    <row r="25" spans="1:33" s="45" customFormat="1" ht="14.45" customHeight="1">
      <c r="A25" s="48">
        <v>6</v>
      </c>
      <c r="B25" s="48">
        <v>2</v>
      </c>
      <c r="C25" s="47">
        <f ca="1">C24</f>
        <v>0.20381855619648237</v>
      </c>
      <c r="D25" s="164"/>
      <c r="E25" s="164"/>
      <c r="F25" s="47"/>
      <c r="G25" s="166"/>
      <c r="H25" s="166" t="e">
        <f>VLOOKUP(L25,Уч!$A$2:$K$412,3,FALSE)</f>
        <v>#N/A</v>
      </c>
      <c r="I25" s="167"/>
      <c r="J25" s="167"/>
      <c r="K25" s="164"/>
      <c r="L25" s="172">
        <f>X25/10</f>
        <v>0.5</v>
      </c>
      <c r="M25" s="172">
        <f>Y25/10</f>
        <v>0.1</v>
      </c>
      <c r="N25" s="172">
        <f>Z25/10</f>
        <v>0.2</v>
      </c>
      <c r="O25" s="172"/>
      <c r="P25" s="172">
        <f>AA25/10</f>
        <v>1.8</v>
      </c>
      <c r="Q25" s="172">
        <f>AB25/10</f>
        <v>1.1000000000000001</v>
      </c>
      <c r="R25" s="172">
        <f>AC25/10</f>
        <v>0.7</v>
      </c>
      <c r="S25" s="169"/>
      <c r="T25" s="170"/>
      <c r="U25" s="171"/>
      <c r="V25" s="166"/>
      <c r="W25" s="48"/>
      <c r="X25" s="49">
        <v>5</v>
      </c>
      <c r="Y25" s="50">
        <v>1</v>
      </c>
      <c r="Z25" s="49">
        <v>2</v>
      </c>
      <c r="AA25" s="50">
        <v>18</v>
      </c>
      <c r="AB25" s="49">
        <v>11</v>
      </c>
      <c r="AC25" s="50">
        <v>7</v>
      </c>
      <c r="AD25" s="51"/>
    </row>
    <row r="26" spans="1:33" s="45" customFormat="1" ht="14.25" customHeight="1">
      <c r="A26" s="48">
        <v>7</v>
      </c>
      <c r="B26" s="48">
        <v>1</v>
      </c>
      <c r="C26" s="47">
        <f ca="1">RAND()</f>
        <v>0.39503108791307617</v>
      </c>
      <c r="D26" s="164">
        <v>7</v>
      </c>
      <c r="E26" s="165">
        <f>T26</f>
        <v>1</v>
      </c>
      <c r="F26" s="47" t="str">
        <f>VLOOKUP(K26,Уч!$A$2:$K$412,2,FALSE)</f>
        <v>Харченко Илья</v>
      </c>
      <c r="G26" s="166">
        <f>VLOOKUP(K26,Уч!$A$2:$K$412,3,FALSE)</f>
        <v>34552</v>
      </c>
      <c r="H26" s="166" t="e">
        <f>VLOOKUP(L26,Уч!$A$2:$K$412,3,FALSE)</f>
        <v>#N/A</v>
      </c>
      <c r="I26" s="167" t="str">
        <f>VLOOKUP(K26,Уч!$A$2:$K$412,5,FALSE)</f>
        <v>Москва</v>
      </c>
      <c r="J26" s="167" t="str">
        <f>VLOOKUP(K26,Уч!$A$2:$K$412,6,FALSE)</f>
        <v>УОР-2, ЦСКА</v>
      </c>
      <c r="K26" s="164">
        <v>406</v>
      </c>
      <c r="L26" s="168">
        <f>IF(X26=0,"X",X26/100)</f>
        <v>6.78</v>
      </c>
      <c r="M26" s="168">
        <f>IF(Y26=0,"X",Y26/100)</f>
        <v>6.53</v>
      </c>
      <c r="N26" s="168" t="str">
        <f>IF(Z26=0,"X",Z26/100)</f>
        <v>X</v>
      </c>
      <c r="O26" s="168"/>
      <c r="P26" s="168">
        <f>IF(AA26=0,"X",AA26/100)</f>
        <v>6.58</v>
      </c>
      <c r="Q26" s="168">
        <f>IF(AB26=0,"X",AB26/100)</f>
        <v>6.41</v>
      </c>
      <c r="R26" s="168">
        <f>IF(AC26=0,"X",AC26/100)</f>
        <v>6.28</v>
      </c>
      <c r="S26" s="169">
        <f>MAX(X26,Y26,AA26,Z26,AB26,AC26)/100</f>
        <v>6.78</v>
      </c>
      <c r="T26" s="170">
        <f>RANK(S26,S26:S152)</f>
        <v>1</v>
      </c>
      <c r="U26" s="171">
        <f>LOOKUP(S26,$AF$5:$AF$13,$AE$5:$AE$13)</f>
        <v>1</v>
      </c>
      <c r="V26" s="166" t="str">
        <f>VLOOKUP(K26,Уч!$A$2:$K$412,11,FALSE)</f>
        <v>Чернякова Л.Ю.</v>
      </c>
      <c r="W26" s="48"/>
      <c r="X26" s="49">
        <v>678</v>
      </c>
      <c r="Y26" s="50">
        <v>653</v>
      </c>
      <c r="Z26" s="49"/>
      <c r="AA26" s="50">
        <v>658</v>
      </c>
      <c r="AB26" s="49">
        <v>641</v>
      </c>
      <c r="AC26" s="50">
        <v>628</v>
      </c>
      <c r="AD26" s="51">
        <f>MAX(X26,Y26,AA26,Z26,AB26,AC26)</f>
        <v>678</v>
      </c>
      <c r="AE26" s="16"/>
      <c r="AF26" s="16"/>
      <c r="AG26" s="16"/>
    </row>
    <row r="27" spans="1:33" s="45" customFormat="1" ht="14.45" customHeight="1">
      <c r="A27" s="48">
        <v>7</v>
      </c>
      <c r="B27" s="48">
        <v>2</v>
      </c>
      <c r="C27" s="47">
        <f ca="1">C26</f>
        <v>0.39503108791307617</v>
      </c>
      <c r="D27" s="164"/>
      <c r="E27" s="164"/>
      <c r="F27" s="47"/>
      <c r="G27" s="166"/>
      <c r="H27" s="166" t="e">
        <f>VLOOKUP(L27,Уч!$A$2:$K$412,3,FALSE)</f>
        <v>#N/A</v>
      </c>
      <c r="I27" s="167"/>
      <c r="J27" s="167"/>
      <c r="K27" s="164"/>
      <c r="L27" s="172">
        <f>X27/10</f>
        <v>0</v>
      </c>
      <c r="M27" s="172">
        <f>Y27/10</f>
        <v>0.5</v>
      </c>
      <c r="N27" s="172">
        <f>Z27/10</f>
        <v>0.9</v>
      </c>
      <c r="O27" s="172"/>
      <c r="P27" s="172">
        <f>AA27/10</f>
        <v>0.9</v>
      </c>
      <c r="Q27" s="172">
        <f>AB27/10</f>
        <v>1.5</v>
      </c>
      <c r="R27" s="172">
        <f>AC27/10</f>
        <v>0.6</v>
      </c>
      <c r="S27" s="169"/>
      <c r="T27" s="170"/>
      <c r="U27" s="171"/>
      <c r="V27" s="166"/>
      <c r="W27" s="48"/>
      <c r="X27" s="49"/>
      <c r="Y27" s="50">
        <v>5</v>
      </c>
      <c r="Z27" s="49">
        <v>9</v>
      </c>
      <c r="AA27" s="50">
        <v>9</v>
      </c>
      <c r="AB27" s="49">
        <v>15</v>
      </c>
      <c r="AC27" s="50">
        <v>6</v>
      </c>
      <c r="AD27" s="51"/>
      <c r="AE27" s="16"/>
      <c r="AF27" s="16"/>
      <c r="AG27" s="16"/>
    </row>
    <row r="28" spans="1:33" ht="15.75">
      <c r="A28" s="48"/>
      <c r="B28" s="48">
        <v>1</v>
      </c>
      <c r="C28" s="47">
        <f ca="1">RAND()</f>
        <v>0.58579857293045601</v>
      </c>
      <c r="D28" s="164"/>
      <c r="E28" s="165" t="e">
        <f>T28</f>
        <v>#VALUE!</v>
      </c>
      <c r="F28" s="47" t="str">
        <f>VLOOKUP(K28,Уч!$A$2:$K$412,2,FALSE)</f>
        <v>Сабитов Марат</v>
      </c>
      <c r="G28" s="166">
        <f>VLOOKUP(K28,Уч!$A$2:$K$412,3,FALSE)</f>
        <v>0</v>
      </c>
      <c r="H28" s="166" t="e">
        <f>VLOOKUP(L28,Уч!$A$2:$K$412,3,FALSE)</f>
        <v>#N/A</v>
      </c>
      <c r="I28" s="167" t="str">
        <f>VLOOKUP(K28,Уч!$A$2:$K$412,5,FALSE)</f>
        <v>Москва</v>
      </c>
      <c r="J28" s="167" t="str">
        <f>VLOOKUP(K28,Уч!$A$2:$K$412,6,FALSE)</f>
        <v>СДЮСШОР им. бр. Знаменских</v>
      </c>
      <c r="K28" s="164">
        <v>272</v>
      </c>
      <c r="L28" s="173" t="str">
        <f t="shared" ref="L28:N32" si="0">IF(X28=0,"X",X28/100)</f>
        <v>X</v>
      </c>
      <c r="M28" s="173" t="str">
        <f t="shared" si="0"/>
        <v>X</v>
      </c>
      <c r="N28" s="173" t="str">
        <f t="shared" si="0"/>
        <v>X</v>
      </c>
      <c r="O28" s="173"/>
      <c r="P28" s="173" t="str">
        <f t="shared" ref="P28:R32" si="1">IF(AA28=0,"X",AA28/100)</f>
        <v>X</v>
      </c>
      <c r="Q28" s="173" t="str">
        <f t="shared" si="1"/>
        <v>X</v>
      </c>
      <c r="R28" s="173" t="str">
        <f t="shared" si="1"/>
        <v>X</v>
      </c>
      <c r="S28" s="169" t="s">
        <v>111</v>
      </c>
      <c r="T28" s="170" t="e">
        <f>RANK(S28,S28:S154)</f>
        <v>#VALUE!</v>
      </c>
      <c r="U28" s="174" t="e">
        <f>LOOKUP(S28,$AF$5:$AF$13,$AE$5:$AE$13)</f>
        <v>#N/A</v>
      </c>
      <c r="V28" s="166" t="str">
        <f>VLOOKUP(K28,Уч!$A$2:$K$412,11,FALSE)</f>
        <v>Иванов В.И.</v>
      </c>
      <c r="W28" s="48"/>
      <c r="X28" s="49"/>
      <c r="Y28" s="50"/>
      <c r="Z28" s="49"/>
      <c r="AA28" s="50"/>
      <c r="AB28" s="49"/>
      <c r="AC28" s="50"/>
      <c r="AD28" s="51">
        <f>MAX(X28,Y28,AA28,Z28,AB28,AC28)</f>
        <v>0</v>
      </c>
      <c r="AE28" s="45"/>
      <c r="AF28" s="45"/>
      <c r="AG28" s="45"/>
    </row>
    <row r="29" spans="1:33" ht="15.75">
      <c r="A29" s="48"/>
      <c r="B29" s="48">
        <v>1</v>
      </c>
      <c r="C29" s="47">
        <f ca="1">RAND()</f>
        <v>0.68537945320316696</v>
      </c>
      <c r="D29" s="164"/>
      <c r="E29" s="165" t="e">
        <f>T29</f>
        <v>#VALUE!</v>
      </c>
      <c r="F29" s="47" t="str">
        <f>VLOOKUP(K29,Уч!$A$2:$K$412,2,FALSE)</f>
        <v>Хайлов Андрей</v>
      </c>
      <c r="G29" s="166">
        <f>VLOOKUP(K29,Уч!$A$2:$K$412,3,FALSE)</f>
        <v>32519</v>
      </c>
      <c r="H29" s="166" t="e">
        <f>VLOOKUP(L29,Уч!$A$2:$K$412,3,FALSE)</f>
        <v>#N/A</v>
      </c>
      <c r="I29" s="167" t="str">
        <f>VLOOKUP(K29,Уч!$A$2:$K$412,5,FALSE)</f>
        <v>Москва</v>
      </c>
      <c r="J29" s="167" t="str">
        <f>VLOOKUP(K29,Уч!$A$2:$K$412,6,FALSE)</f>
        <v>ЦСП по л/а-ЦСКА</v>
      </c>
      <c r="K29" s="164">
        <v>274</v>
      </c>
      <c r="L29" s="173" t="str">
        <f t="shared" si="0"/>
        <v>X</v>
      </c>
      <c r="M29" s="173" t="str">
        <f t="shared" si="0"/>
        <v>X</v>
      </c>
      <c r="N29" s="173" t="str">
        <f t="shared" si="0"/>
        <v>X</v>
      </c>
      <c r="O29" s="173"/>
      <c r="P29" s="173" t="str">
        <f t="shared" si="1"/>
        <v>X</v>
      </c>
      <c r="Q29" s="173" t="str">
        <f t="shared" si="1"/>
        <v>X</v>
      </c>
      <c r="R29" s="173" t="str">
        <f t="shared" si="1"/>
        <v>X</v>
      </c>
      <c r="S29" s="169" t="s">
        <v>111</v>
      </c>
      <c r="T29" s="170" t="e">
        <f>RANK(S29,S29:S155)</f>
        <v>#VALUE!</v>
      </c>
      <c r="U29" s="174" t="e">
        <f>LOOKUP(S29,$AF$5:$AF$13,$AE$5:$AE$13)</f>
        <v>#N/A</v>
      </c>
      <c r="V29" s="166" t="str">
        <f>VLOOKUP(K29,Уч!$A$2:$K$412,11,FALSE)</f>
        <v>Шемигон О.С., Хайлов С.Н.</v>
      </c>
      <c r="W29" s="48"/>
      <c r="X29" s="49"/>
      <c r="Y29" s="50"/>
      <c r="Z29" s="49"/>
      <c r="AA29" s="50"/>
      <c r="AB29" s="49"/>
      <c r="AC29" s="50"/>
      <c r="AD29" s="51">
        <f>MAX(X29,Y29,AA29,Z29,AB29,AC29)</f>
        <v>0</v>
      </c>
      <c r="AE29" s="45"/>
      <c r="AF29" s="45"/>
      <c r="AG29" s="45"/>
    </row>
    <row r="30" spans="1:33" ht="15.75">
      <c r="A30" s="48"/>
      <c r="B30" s="48">
        <v>1</v>
      </c>
      <c r="C30" s="47">
        <f ca="1">RAND()</f>
        <v>0.38914333264174339</v>
      </c>
      <c r="D30" s="164"/>
      <c r="E30" s="165" t="e">
        <f>T30</f>
        <v>#VALUE!</v>
      </c>
      <c r="F30" s="47" t="str">
        <f>VLOOKUP(K30,Уч!$A$2:$K$412,2,FALSE)</f>
        <v>Яшин Владимир</v>
      </c>
      <c r="G30" s="166">
        <f>VLOOKUP(K30,Уч!$A$2:$K$412,3,FALSE)</f>
        <v>29618</v>
      </c>
      <c r="H30" s="166" t="e">
        <f>VLOOKUP(L30,Уч!$A$2:$K$412,3,FALSE)</f>
        <v>#N/A</v>
      </c>
      <c r="I30" s="167" t="str">
        <f>VLOOKUP(K30,Уч!$A$2:$K$412,5,FALSE)</f>
        <v>Москва</v>
      </c>
      <c r="J30" s="167" t="str">
        <f>VLOOKUP(K30,Уч!$A$2:$K$412,6,FALSE)</f>
        <v>СДЮШОР ЦСКА</v>
      </c>
      <c r="K30" s="164">
        <v>278</v>
      </c>
      <c r="L30" s="173" t="str">
        <f t="shared" si="0"/>
        <v>X</v>
      </c>
      <c r="M30" s="173" t="str">
        <f t="shared" si="0"/>
        <v>X</v>
      </c>
      <c r="N30" s="173" t="str">
        <f t="shared" si="0"/>
        <v>X</v>
      </c>
      <c r="O30" s="173"/>
      <c r="P30" s="173" t="str">
        <f t="shared" si="1"/>
        <v>X</v>
      </c>
      <c r="Q30" s="173" t="str">
        <f t="shared" si="1"/>
        <v>X</v>
      </c>
      <c r="R30" s="173" t="str">
        <f t="shared" si="1"/>
        <v>X</v>
      </c>
      <c r="S30" s="169" t="s">
        <v>111</v>
      </c>
      <c r="T30" s="170" t="e">
        <f>RANK(S30,S30:S156)</f>
        <v>#VALUE!</v>
      </c>
      <c r="U30" s="174" t="e">
        <f>LOOKUP(S30,$AF$5:$AF$13,$AE$5:$AE$13)</f>
        <v>#N/A</v>
      </c>
      <c r="V30" s="166" t="str">
        <f>VLOOKUP(K30,Уч!$A$2:$K$412,11,FALSE)</f>
        <v>Фетисов А.И.,</v>
      </c>
      <c r="W30" s="48"/>
      <c r="X30" s="49"/>
      <c r="Y30" s="50"/>
      <c r="Z30" s="49"/>
      <c r="AA30" s="50"/>
      <c r="AB30" s="49"/>
      <c r="AC30" s="50"/>
      <c r="AD30" s="51">
        <f>MAX(X30,Y30,AA30,Z30,AB30,AC30)</f>
        <v>0</v>
      </c>
    </row>
    <row r="31" spans="1:33" ht="15.75">
      <c r="A31" s="48"/>
      <c r="B31" s="48">
        <v>1</v>
      </c>
      <c r="C31" s="47">
        <f ca="1">RAND()</f>
        <v>0.3662635640846621</v>
      </c>
      <c r="D31" s="164"/>
      <c r="E31" s="165" t="e">
        <f>T31</f>
        <v>#VALUE!</v>
      </c>
      <c r="F31" s="47" t="str">
        <f>VLOOKUP(K31,Уч!$A$2:$K$412,2,FALSE)</f>
        <v>Мищук Александр</v>
      </c>
      <c r="G31" s="166">
        <f>VLOOKUP(K31,Уч!$A$2:$K$412,3,FALSE)</f>
        <v>34954</v>
      </c>
      <c r="H31" s="166" t="e">
        <f>VLOOKUP(L31,Уч!$A$2:$K$412,3,FALSE)</f>
        <v>#N/A</v>
      </c>
      <c r="I31" s="167" t="str">
        <f>VLOOKUP(K31,Уч!$A$2:$K$412,5,FALSE)</f>
        <v xml:space="preserve">Москва </v>
      </c>
      <c r="J31" s="167" t="str">
        <f>VLOOKUP(K31,Уч!$A$2:$K$412,6,FALSE)</f>
        <v>СДЮСШОР 24</v>
      </c>
      <c r="K31" s="164">
        <v>268</v>
      </c>
      <c r="L31" s="173" t="str">
        <f t="shared" si="0"/>
        <v>X</v>
      </c>
      <c r="M31" s="173" t="str">
        <f t="shared" si="0"/>
        <v>X</v>
      </c>
      <c r="N31" s="173" t="str">
        <f t="shared" si="0"/>
        <v>X</v>
      </c>
      <c r="O31" s="173"/>
      <c r="P31" s="173" t="str">
        <f t="shared" si="1"/>
        <v>X</v>
      </c>
      <c r="Q31" s="173" t="str">
        <f t="shared" si="1"/>
        <v>X</v>
      </c>
      <c r="R31" s="173" t="str">
        <f t="shared" si="1"/>
        <v>X</v>
      </c>
      <c r="S31" s="169" t="s">
        <v>111</v>
      </c>
      <c r="T31" s="170" t="e">
        <f>RANK(S31,S31:S157)</f>
        <v>#VALUE!</v>
      </c>
      <c r="U31" s="174" t="e">
        <f>LOOKUP(S31,$AF$5:$AF$13,$AE$5:$AE$13)</f>
        <v>#N/A</v>
      </c>
      <c r="V31" s="166" t="str">
        <f>VLOOKUP(K31,Уч!$A$2:$K$412,11,FALSE)</f>
        <v>Ревун Д.Д.</v>
      </c>
      <c r="W31" s="48"/>
      <c r="X31" s="49"/>
      <c r="Y31" s="50"/>
      <c r="Z31" s="49"/>
      <c r="AA31" s="50"/>
      <c r="AB31" s="49"/>
      <c r="AC31" s="50"/>
      <c r="AD31" s="51">
        <f>MAX(X31,Y31,AA31,Z31,AB31,AC31)</f>
        <v>0</v>
      </c>
    </row>
    <row r="32" spans="1:33" ht="15.75">
      <c r="A32" s="48"/>
      <c r="B32" s="48">
        <v>1</v>
      </c>
      <c r="C32" s="47">
        <f ca="1">RAND()</f>
        <v>0.95937675388301258</v>
      </c>
      <c r="D32" s="164" t="s">
        <v>744</v>
      </c>
      <c r="E32" s="165" t="e">
        <f>T32</f>
        <v>#VALUE!</v>
      </c>
      <c r="F32" s="47" t="str">
        <f>VLOOKUP(K32,Уч!$A$2:$K$412,2,FALSE)</f>
        <v>Колесников Максим</v>
      </c>
      <c r="G32" s="166">
        <f>VLOOKUP(K32,Уч!$A$2:$K$412,3,FALSE)</f>
        <v>33297</v>
      </c>
      <c r="H32" s="166" t="e">
        <f>VLOOKUP(L32,Уч!$A$2:$K$412,3,FALSE)</f>
        <v>#N/A</v>
      </c>
      <c r="I32" s="167" t="str">
        <f>VLOOKUP(K32,Уч!$A$2:$K$412,5,FALSE)</f>
        <v>Санкт-Петербург</v>
      </c>
      <c r="J32" s="167" t="str">
        <f>VLOOKUP(K32,Уч!$A$2:$K$412,6,FALSE)</f>
        <v>ШВСМ</v>
      </c>
      <c r="K32" s="164">
        <v>407</v>
      </c>
      <c r="L32" s="173" t="str">
        <f t="shared" si="0"/>
        <v>X</v>
      </c>
      <c r="M32" s="173" t="str">
        <f t="shared" si="0"/>
        <v>X</v>
      </c>
      <c r="N32" s="173" t="str">
        <f t="shared" si="0"/>
        <v>X</v>
      </c>
      <c r="O32" s="173"/>
      <c r="P32" s="173" t="str">
        <f t="shared" si="1"/>
        <v>X</v>
      </c>
      <c r="Q32" s="173" t="str">
        <f t="shared" si="1"/>
        <v>X</v>
      </c>
      <c r="R32" s="173" t="str">
        <f t="shared" si="1"/>
        <v>X</v>
      </c>
      <c r="S32" s="169" t="s">
        <v>111</v>
      </c>
      <c r="T32" s="170" t="e">
        <f>RANK(S32,S32:S158)</f>
        <v>#VALUE!</v>
      </c>
      <c r="U32" s="174" t="e">
        <f>LOOKUP(S32,$AF$5:$AF$13,$AE$5:$AE$13)</f>
        <v>#N/A</v>
      </c>
      <c r="V32" s="166" t="str">
        <f>VLOOKUP(K32,Уч!$A$2:$K$412,11,FALSE)</f>
        <v>Черепанов А.н.</v>
      </c>
      <c r="W32" s="48"/>
      <c r="X32" s="49"/>
      <c r="Y32" s="50"/>
      <c r="Z32" s="49"/>
      <c r="AA32" s="50"/>
      <c r="AB32" s="49"/>
      <c r="AC32" s="50"/>
      <c r="AD32" s="51">
        <f>MAX(X32,Y32,AA32,Z32,AB32,AC32)</f>
        <v>0</v>
      </c>
    </row>
    <row r="33" spans="5:29" s="45" customFormat="1" ht="13.5" customHeight="1">
      <c r="E33" s="45" t="s">
        <v>35</v>
      </c>
      <c r="F33" s="44"/>
      <c r="G33" s="44"/>
      <c r="I33" s="44"/>
      <c r="J33" s="44"/>
      <c r="K33" s="44"/>
      <c r="L33" s="44"/>
      <c r="M33" s="44"/>
      <c r="N33" s="44"/>
      <c r="T33" s="56"/>
      <c r="U33" s="56"/>
      <c r="V33" s="56"/>
      <c r="W33" s="57"/>
      <c r="X33" s="58"/>
      <c r="Y33" s="57"/>
      <c r="Z33" s="57"/>
      <c r="AA33" s="44"/>
      <c r="AB33" s="58"/>
      <c r="AC33" s="59"/>
    </row>
    <row r="34" spans="5:29" s="45" customFormat="1" ht="15.75">
      <c r="E34" s="45" t="s">
        <v>51</v>
      </c>
      <c r="F34" s="44"/>
      <c r="G34" s="44"/>
      <c r="I34" s="44"/>
      <c r="J34" s="44"/>
      <c r="K34" s="44"/>
      <c r="L34" s="44"/>
      <c r="M34" s="44"/>
      <c r="N34" s="44"/>
      <c r="T34" s="56"/>
      <c r="U34" s="56"/>
      <c r="V34" s="56"/>
      <c r="W34" s="57"/>
      <c r="X34" s="58"/>
      <c r="Y34" s="57"/>
      <c r="Z34" s="57"/>
      <c r="AA34" s="44"/>
      <c r="AB34" s="58"/>
      <c r="AC34" s="59"/>
    </row>
    <row r="35" spans="5:29" s="45" customFormat="1" ht="15.75">
      <c r="F35" s="44"/>
      <c r="G35" s="44"/>
      <c r="I35" s="44"/>
      <c r="J35" s="44"/>
      <c r="K35" s="44"/>
      <c r="L35" s="44"/>
      <c r="M35" s="44"/>
      <c r="N35" s="44"/>
      <c r="T35" s="56"/>
      <c r="U35" s="56"/>
      <c r="V35" s="56"/>
      <c r="W35" s="57"/>
      <c r="X35" s="58"/>
      <c r="Y35" s="57"/>
      <c r="Z35" s="57"/>
      <c r="AA35" s="44"/>
      <c r="AB35" s="58"/>
      <c r="AC35" s="59"/>
    </row>
    <row r="36" spans="5:29" s="45" customFormat="1" ht="15.75">
      <c r="E36" s="45" t="s">
        <v>35</v>
      </c>
      <c r="F36" s="44"/>
      <c r="G36" s="44"/>
      <c r="I36" s="44"/>
      <c r="J36" s="44"/>
      <c r="K36" s="44"/>
      <c r="L36" s="44"/>
      <c r="M36" s="44"/>
      <c r="N36" s="44"/>
      <c r="T36" s="56"/>
      <c r="U36" s="56"/>
      <c r="V36" s="56"/>
      <c r="W36" s="57"/>
      <c r="X36" s="58"/>
      <c r="Y36" s="57"/>
      <c r="Z36" s="57"/>
      <c r="AA36" s="44"/>
      <c r="AB36" s="58"/>
      <c r="AC36" s="59"/>
    </row>
  </sheetData>
  <sortState ref="A14:AG36">
    <sortCondition ref="A14:A36"/>
    <sortCondition ref="B14:B36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4"/>
  <sheetViews>
    <sheetView tabSelected="1" view="pageBreakPreview" topLeftCell="D5" zoomScaleSheetLayoutView="100" workbookViewId="0">
      <selection activeCell="G20" sqref="G20"/>
    </sheetView>
  </sheetViews>
  <sheetFormatPr defaultRowHeight="12.75" outlineLevelCol="2"/>
  <cols>
    <col min="1" max="2" width="9.140625" style="16" hidden="1" customWidth="1" outlineLevel="1"/>
    <col min="3" max="3" width="16.28515625" style="16" hidden="1" customWidth="1" outlineLevel="2"/>
    <col min="4" max="4" width="5.140625" style="16" customWidth="1" collapsed="1"/>
    <col min="5" max="5" width="5.7109375" style="16" hidden="1" customWidth="1"/>
    <col min="6" max="6" width="23.5703125" style="16" customWidth="1"/>
    <col min="7" max="7" width="7.85546875" style="18" hidden="1" customWidth="1"/>
    <col min="8" max="8" width="6.5703125" style="18" hidden="1" customWidth="1"/>
    <col min="9" max="9" width="11.140625" style="16" hidden="1" customWidth="1"/>
    <col min="10" max="10" width="19.28515625" style="16" customWidth="1"/>
    <col min="11" max="11" width="6" style="18" customWidth="1"/>
    <col min="12" max="14" width="8" style="18" customWidth="1"/>
    <col min="15" max="15" width="4.7109375" style="18" hidden="1" customWidth="1" outlineLevel="1"/>
    <col min="16" max="16" width="8" style="16" customWidth="1" collapsed="1"/>
    <col min="17" max="19" width="8" style="16" customWidth="1"/>
    <col min="20" max="20" width="7" style="16" hidden="1" customWidth="1" outlineLevel="1"/>
    <col min="21" max="21" width="6.140625" style="19" customWidth="1" collapsed="1"/>
    <col min="22" max="22" width="6.140625" style="19" hidden="1" customWidth="1"/>
    <col min="23" max="23" width="23.85546875" style="19" customWidth="1"/>
    <col min="24" max="24" width="5.7109375" style="19" customWidth="1"/>
    <col min="25" max="25" width="4.7109375" style="43" customWidth="1" outlineLevel="1"/>
    <col min="26" max="26" width="4.7109375" style="42" customWidth="1" outlineLevel="1"/>
    <col min="27" max="27" width="4.7109375" style="43" customWidth="1" outlineLevel="1"/>
    <col min="28" max="28" width="4.28515625" style="42" customWidth="1" outlineLevel="1"/>
    <col min="29" max="29" width="4.7109375" style="18" customWidth="1" outlineLevel="1"/>
    <col min="30" max="30" width="8.140625" style="42" bestFit="1" customWidth="1" outlineLevel="1"/>
    <col min="31" max="31" width="8" style="34" customWidth="1" outlineLevel="1"/>
    <col min="32" max="16384" width="9.140625" style="16"/>
  </cols>
  <sheetData>
    <row r="1" spans="1:34" hidden="1">
      <c r="F1" s="17" t="str">
        <f>Расп!B24</f>
        <v>МИНСПОРТТУРИЗМА РОССИЙСКОЙ ФЕДЕРАЦИИ</v>
      </c>
      <c r="K1" s="17"/>
      <c r="L1" s="16"/>
      <c r="M1" s="16"/>
      <c r="Y1" s="20"/>
      <c r="Z1" s="21"/>
      <c r="AA1" s="20"/>
      <c r="AB1" s="21"/>
      <c r="AC1" s="22"/>
      <c r="AD1" s="21"/>
      <c r="AE1" s="23"/>
    </row>
    <row r="2" spans="1:34" hidden="1">
      <c r="F2" s="17" t="str">
        <f>Расп!B25</f>
        <v>ФГУ "ЦСП СБОРНЫХ КОМАНД РОССИИ"</v>
      </c>
      <c r="K2" s="17"/>
      <c r="L2" s="16"/>
      <c r="M2" s="16"/>
      <c r="Y2" s="20"/>
      <c r="Z2" s="21"/>
      <c r="AA2" s="20"/>
      <c r="AB2" s="21"/>
      <c r="AC2" s="22"/>
      <c r="AD2" s="21"/>
      <c r="AE2" s="23"/>
    </row>
    <row r="3" spans="1:34" hidden="1">
      <c r="F3" s="17" t="str">
        <f>Расп!B26</f>
        <v>ВСЕРОССИЙСКАЯ ФЕДЕРАЦИЯ ЛЕГКОЙ АТЛЕТИКИ</v>
      </c>
      <c r="K3" s="17"/>
      <c r="L3" s="16"/>
      <c r="M3" s="16"/>
      <c r="Y3" s="20"/>
      <c r="Z3" s="21"/>
      <c r="AA3" s="20"/>
      <c r="AB3" s="21"/>
      <c r="AC3" s="22"/>
      <c r="AD3" s="21"/>
      <c r="AE3" s="23"/>
    </row>
    <row r="4" spans="1:34" hidden="1">
      <c r="D4" s="24"/>
      <c r="E4" s="24"/>
      <c r="F4" s="17"/>
      <c r="K4" s="17"/>
      <c r="L4" s="16"/>
      <c r="M4" s="16"/>
      <c r="Y4" s="20"/>
      <c r="Z4" s="21"/>
      <c r="AA4" s="20"/>
      <c r="AB4" s="21"/>
      <c r="AC4" s="22"/>
      <c r="AD4" s="21"/>
      <c r="AE4" s="23"/>
    </row>
    <row r="5" spans="1:34" ht="15.75">
      <c r="F5" s="31" t="str">
        <f>Расп!B28</f>
        <v>Чемпионат г. Москвы по легкой атлетике</v>
      </c>
      <c r="G5" s="46"/>
      <c r="H5" s="46"/>
      <c r="I5" s="32"/>
      <c r="J5" s="32"/>
      <c r="K5" s="31"/>
      <c r="L5" s="16"/>
      <c r="M5" s="16"/>
      <c r="Y5" s="20"/>
      <c r="Z5" s="21"/>
      <c r="AA5" s="20"/>
      <c r="AB5" s="21"/>
      <c r="AC5" s="22"/>
      <c r="AD5" s="21"/>
      <c r="AE5" s="23"/>
      <c r="AF5" s="44" t="s">
        <v>36</v>
      </c>
      <c r="AG5" s="63"/>
    </row>
    <row r="6" spans="1:34" ht="15.75">
      <c r="F6" s="31" t="str">
        <f>Расп!B29</f>
        <v>3-4 июля 2013 года, ОАО «Олимпийский комплекс «Лужники», ЮСЯ</v>
      </c>
      <c r="G6" s="46"/>
      <c r="H6" s="46"/>
      <c r="I6" s="32"/>
      <c r="J6" s="32"/>
      <c r="K6" s="31"/>
      <c r="L6" s="16"/>
      <c r="M6" s="16"/>
      <c r="Y6" s="20"/>
      <c r="Z6" s="21"/>
      <c r="AA6" s="20"/>
      <c r="AB6" s="21"/>
      <c r="AC6" s="22"/>
      <c r="AD6" s="21"/>
      <c r="AE6" s="23"/>
      <c r="AF6" s="44" t="s">
        <v>37</v>
      </c>
      <c r="AG6" s="63"/>
    </row>
    <row r="7" spans="1:34" ht="15.75">
      <c r="F7" s="25"/>
      <c r="K7" s="25"/>
      <c r="L7" s="206">
        <f>Расп!A5</f>
        <v>41459</v>
      </c>
      <c r="M7" s="206"/>
      <c r="Y7" s="20"/>
      <c r="Z7" s="21"/>
      <c r="AA7" s="20"/>
      <c r="AB7" s="21"/>
      <c r="AC7" s="22"/>
      <c r="AD7" s="21"/>
      <c r="AE7" s="23"/>
      <c r="AF7" s="44" t="s">
        <v>38</v>
      </c>
      <c r="AG7" s="63"/>
    </row>
    <row r="8" spans="1:34" ht="15.75">
      <c r="F8" s="31" t="str">
        <f>Расп!B5</f>
        <v>ТРОЙНОЙ ПРЫЖОК</v>
      </c>
      <c r="K8" s="31"/>
      <c r="L8" s="27" t="str">
        <f>Расп!C1</f>
        <v>Начало</v>
      </c>
      <c r="M8" s="28" t="str">
        <f>Расп!C5</f>
        <v>18.30</v>
      </c>
      <c r="P8" s="108" t="s">
        <v>59</v>
      </c>
      <c r="Q8" s="109">
        <f>Расп!F4</f>
        <v>8.9499999999999993</v>
      </c>
      <c r="R8" s="30" t="s">
        <v>12</v>
      </c>
      <c r="S8" s="62">
        <f>Расп!I5</f>
        <v>18.29</v>
      </c>
      <c r="Y8" s="20"/>
      <c r="Z8" s="21"/>
      <c r="AA8" s="20"/>
      <c r="AB8" s="21"/>
      <c r="AC8" s="22"/>
      <c r="AD8" s="21"/>
      <c r="AE8" s="23"/>
      <c r="AF8" s="44">
        <v>3</v>
      </c>
      <c r="AG8" s="63">
        <v>12.2</v>
      </c>
    </row>
    <row r="9" spans="1:34" ht="15.75" customHeight="1">
      <c r="F9" s="31" t="str">
        <f>Расп!B31</f>
        <v>Мужчины</v>
      </c>
      <c r="K9" s="25"/>
      <c r="L9" s="27" t="str">
        <f>Расп!D1</f>
        <v>Окончание</v>
      </c>
      <c r="M9" s="28" t="str">
        <f>Расп!D5</f>
        <v>19.25</v>
      </c>
      <c r="N9" s="26"/>
      <c r="P9" s="110" t="s">
        <v>60</v>
      </c>
      <c r="Q9" s="109">
        <f>Расп!G4</f>
        <v>8.86</v>
      </c>
      <c r="R9" s="60" t="s">
        <v>13</v>
      </c>
      <c r="S9" s="62">
        <f>Расп!J5</f>
        <v>18.29</v>
      </c>
      <c r="T9" s="25"/>
      <c r="Y9" s="20"/>
      <c r="Z9" s="21"/>
      <c r="AA9" s="20"/>
      <c r="AB9" s="21"/>
      <c r="AC9" s="22"/>
      <c r="AD9" s="21"/>
      <c r="AE9" s="29" t="s">
        <v>17</v>
      </c>
      <c r="AF9" s="44">
        <v>2</v>
      </c>
      <c r="AG9" s="63">
        <v>13.2</v>
      </c>
    </row>
    <row r="10" spans="1:34" ht="15.75">
      <c r="F10" s="30" t="s">
        <v>746</v>
      </c>
      <c r="K10" s="30"/>
      <c r="L10" s="106" t="s">
        <v>47</v>
      </c>
      <c r="M10" s="107">
        <f>Расп!E4</f>
        <v>0</v>
      </c>
      <c r="P10" s="108" t="s">
        <v>61</v>
      </c>
      <c r="Q10" s="109">
        <f>Расп!H4</f>
        <v>8.4600000000000009</v>
      </c>
      <c r="R10" s="30" t="s">
        <v>14</v>
      </c>
      <c r="S10" s="62">
        <f>Расп!K5</f>
        <v>17.77</v>
      </c>
      <c r="T10" s="32"/>
      <c r="Y10" s="20"/>
      <c r="Z10" s="21"/>
      <c r="AA10" s="20"/>
      <c r="AB10" s="21"/>
      <c r="AC10" s="22"/>
      <c r="AD10" s="21"/>
      <c r="AE10" s="29" t="s">
        <v>18</v>
      </c>
      <c r="AF10" s="44">
        <v>1</v>
      </c>
      <c r="AG10" s="63">
        <v>14.2</v>
      </c>
    </row>
    <row r="11" spans="1:34" ht="10.5" customHeight="1">
      <c r="F11" s="30"/>
      <c r="K11" s="30"/>
      <c r="L11" s="31"/>
      <c r="M11" s="16"/>
      <c r="S11" s="32"/>
      <c r="T11" s="32"/>
      <c r="Y11" s="20"/>
      <c r="Z11" s="21"/>
      <c r="AA11" s="20"/>
      <c r="AB11" s="21"/>
      <c r="AC11" s="22"/>
      <c r="AD11" s="21"/>
      <c r="AE11" s="29" t="s">
        <v>19</v>
      </c>
      <c r="AF11" s="44" t="s">
        <v>54</v>
      </c>
      <c r="AG11" s="63">
        <v>15.1</v>
      </c>
    </row>
    <row r="12" spans="1:34" s="38" customFormat="1" ht="15.75">
      <c r="C12" s="186" t="s">
        <v>28</v>
      </c>
      <c r="D12" s="185" t="s">
        <v>31</v>
      </c>
      <c r="E12" s="185" t="s">
        <v>31</v>
      </c>
      <c r="F12" s="185" t="s">
        <v>15</v>
      </c>
      <c r="G12" s="185" t="s">
        <v>0</v>
      </c>
      <c r="H12" s="185" t="s">
        <v>48</v>
      </c>
      <c r="I12" s="185" t="s">
        <v>150</v>
      </c>
      <c r="J12" s="185" t="s">
        <v>9</v>
      </c>
      <c r="K12" s="185" t="s">
        <v>16</v>
      </c>
      <c r="L12" s="185">
        <v>1</v>
      </c>
      <c r="M12" s="185">
        <v>2</v>
      </c>
      <c r="N12" s="185">
        <v>3</v>
      </c>
      <c r="O12" s="185"/>
      <c r="P12" s="185">
        <v>4</v>
      </c>
      <c r="Q12" s="185">
        <v>5</v>
      </c>
      <c r="R12" s="185">
        <v>6</v>
      </c>
      <c r="S12" s="185" t="s">
        <v>45</v>
      </c>
      <c r="T12" s="185" t="s">
        <v>31</v>
      </c>
      <c r="U12" s="35" t="s">
        <v>44</v>
      </c>
      <c r="V12" s="35" t="s">
        <v>21</v>
      </c>
      <c r="W12" s="35" t="s">
        <v>46</v>
      </c>
      <c r="X12" s="35"/>
      <c r="Y12" s="36" t="s">
        <v>22</v>
      </c>
      <c r="Z12" s="37" t="s">
        <v>25</v>
      </c>
      <c r="AA12" s="36" t="s">
        <v>23</v>
      </c>
      <c r="AB12" s="37" t="s">
        <v>26</v>
      </c>
      <c r="AC12" s="29" t="s">
        <v>24</v>
      </c>
      <c r="AD12" s="37" t="s">
        <v>27</v>
      </c>
      <c r="AE12" s="29" t="s">
        <v>20</v>
      </c>
      <c r="AF12" s="44" t="s">
        <v>53</v>
      </c>
      <c r="AG12" s="64">
        <v>16</v>
      </c>
    </row>
    <row r="13" spans="1:34" s="38" customFormat="1" ht="15.75"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35"/>
      <c r="V13" s="35"/>
      <c r="W13" s="35"/>
      <c r="X13" s="35"/>
      <c r="Y13" s="36"/>
      <c r="Z13" s="37"/>
      <c r="AA13" s="36"/>
      <c r="AB13" s="37"/>
      <c r="AC13" s="29"/>
      <c r="AD13" s="37"/>
      <c r="AE13" s="29"/>
      <c r="AF13" s="44" t="s">
        <v>52</v>
      </c>
      <c r="AG13" s="64">
        <v>17</v>
      </c>
    </row>
    <row r="14" spans="1:34" s="46" customFormat="1" ht="15.75">
      <c r="A14" s="54">
        <v>1</v>
      </c>
      <c r="B14" s="54">
        <v>1</v>
      </c>
      <c r="C14" s="47">
        <f ca="1">RAND()</f>
        <v>0.55430998161788259</v>
      </c>
      <c r="D14" s="164">
        <v>1</v>
      </c>
      <c r="E14" s="165">
        <f>T14</f>
        <v>4</v>
      </c>
      <c r="F14" s="47" t="str">
        <f>VLOOKUP(K14,Уч!$A$2:$K$412,2,FALSE)</f>
        <v>Спасовходский Игорь</v>
      </c>
      <c r="G14" s="166" t="str">
        <f>VLOOKUP(K14,Уч!$A$2:$K$412,3,FALSE)</f>
        <v>01.08.1979</v>
      </c>
      <c r="H14" s="166" t="e">
        <f>VLOOKUP(L14,Уч!$A$2:$K$412,3,FALSE)</f>
        <v>#N/A</v>
      </c>
      <c r="I14" s="167" t="str">
        <f>VLOOKUP(K14,Уч!$A$2:$K$412,5,FALSE)</f>
        <v>Москва</v>
      </c>
      <c r="J14" s="167" t="str">
        <f>VLOOKUP(K14,Уч!$A$2:$K$412,6,FALSE)</f>
        <v>ЦСП по л/а</v>
      </c>
      <c r="K14" s="164">
        <v>306</v>
      </c>
      <c r="L14" s="168">
        <f>IF(Y14=0,"X",Y14/100)</f>
        <v>16.05</v>
      </c>
      <c r="M14" s="168" t="str">
        <f>IF(Z14=0,"X",Z14/100)</f>
        <v>X</v>
      </c>
      <c r="N14" s="168" t="str">
        <f>IF(AA14=0,"X",AA14/100)</f>
        <v>X</v>
      </c>
      <c r="O14" s="168"/>
      <c r="P14" s="168">
        <f>IF(AB14=0,"X",AB14/100)</f>
        <v>16.64</v>
      </c>
      <c r="Q14" s="168">
        <f>IF(AC14=0,"X",AC14/100)</f>
        <v>16.36</v>
      </c>
      <c r="R14" s="168" t="str">
        <f>IF(AD14=0,"X",AD14/100)</f>
        <v>X</v>
      </c>
      <c r="S14" s="169">
        <f>MAX(Y14,Z14,AB14,AA14,AC14,AD14)/100</f>
        <v>16.64</v>
      </c>
      <c r="T14" s="170">
        <f>RANK(S14,S2:S138)</f>
        <v>4</v>
      </c>
      <c r="U14" s="168" t="str">
        <f>LOOKUP(S14,$AG$5:$AG$13,$AF$5:$AF$13)</f>
        <v>мс</v>
      </c>
      <c r="V14" s="187"/>
      <c r="W14" s="166" t="str">
        <f>VLOOKUP(K14,Уч!$A$2:$K$412,11,FALSE)</f>
        <v>Соколов В.Ф.</v>
      </c>
      <c r="X14" s="48"/>
      <c r="Y14" s="49">
        <v>1605</v>
      </c>
      <c r="Z14" s="50"/>
      <c r="AA14" s="49"/>
      <c r="AB14" s="50">
        <v>1664</v>
      </c>
      <c r="AC14" s="49">
        <v>1636</v>
      </c>
      <c r="AD14" s="50"/>
      <c r="AE14" s="51">
        <f>MAX(Y14,Z14,AB14,AA14,AC14,AD14)</f>
        <v>1664</v>
      </c>
      <c r="AF14" s="45"/>
      <c r="AG14" s="45"/>
      <c r="AH14" s="45"/>
    </row>
    <row r="15" spans="1:34" s="46" customFormat="1" ht="14.45" customHeight="1">
      <c r="A15" s="54">
        <v>1</v>
      </c>
      <c r="B15" s="54">
        <v>2</v>
      </c>
      <c r="C15" s="47">
        <f ca="1">C14</f>
        <v>0.55430998161788259</v>
      </c>
      <c r="D15" s="164"/>
      <c r="E15" s="164"/>
      <c r="F15" s="47"/>
      <c r="G15" s="166"/>
      <c r="H15" s="166" t="e">
        <f>VLOOKUP(L15,Уч!$A$2:$K$412,3,FALSE)</f>
        <v>#N/A</v>
      </c>
      <c r="I15" s="167"/>
      <c r="J15" s="167"/>
      <c r="K15" s="164"/>
      <c r="L15" s="172">
        <f>Y15/10</f>
        <v>-0.1</v>
      </c>
      <c r="M15" s="172">
        <f>Z15/10</f>
        <v>0.7</v>
      </c>
      <c r="N15" s="172">
        <f>AA15/10</f>
        <v>0.5</v>
      </c>
      <c r="O15" s="172"/>
      <c r="P15" s="172">
        <f>AB15/10</f>
        <v>1.1000000000000001</v>
      </c>
      <c r="Q15" s="172">
        <f>AC15/10</f>
        <v>-0.3</v>
      </c>
      <c r="R15" s="172">
        <f>AD15/10</f>
        <v>0.1</v>
      </c>
      <c r="S15" s="169"/>
      <c r="T15" s="170"/>
      <c r="U15" s="168"/>
      <c r="V15" s="187"/>
      <c r="W15" s="166"/>
      <c r="X15" s="48"/>
      <c r="Y15" s="49">
        <v>-1</v>
      </c>
      <c r="Z15" s="50">
        <v>7</v>
      </c>
      <c r="AA15" s="49">
        <v>5</v>
      </c>
      <c r="AB15" s="50">
        <v>11</v>
      </c>
      <c r="AC15" s="49">
        <v>-3</v>
      </c>
      <c r="AD15" s="50">
        <v>1</v>
      </c>
      <c r="AE15" s="51"/>
      <c r="AF15" s="45"/>
      <c r="AG15" s="45"/>
      <c r="AH15" s="45"/>
    </row>
    <row r="16" spans="1:34" s="45" customFormat="1" ht="14.45" customHeight="1">
      <c r="A16" s="54">
        <v>2</v>
      </c>
      <c r="B16" s="54">
        <v>2</v>
      </c>
      <c r="C16" s="47">
        <f ca="1">RAND()</f>
        <v>0.98759374476988537</v>
      </c>
      <c r="D16" s="164">
        <v>2</v>
      </c>
      <c r="E16" s="165">
        <f>T16</f>
        <v>3</v>
      </c>
      <c r="F16" s="47" t="str">
        <f>VLOOKUP(K16,Уч!$A$2:$K$412,2,FALSE)</f>
        <v>Чичеров Владимир</v>
      </c>
      <c r="G16" s="166">
        <f>VLOOKUP(K16,Уч!$A$2:$K$412,3,FALSE)</f>
        <v>31139</v>
      </c>
      <c r="H16" s="166" t="e">
        <f>VLOOKUP(L16,Уч!$A$2:$K$412,3,FALSE)</f>
        <v>#N/A</v>
      </c>
      <c r="I16" s="167" t="str">
        <f>VLOOKUP(K16,Уч!$A$2:$K$412,5,FALSE)</f>
        <v>Москва</v>
      </c>
      <c r="J16" s="167" t="str">
        <f>VLOOKUP(K16,Уч!$A$2:$K$412,6,FALSE)</f>
        <v>МГФСО</v>
      </c>
      <c r="K16" s="164">
        <v>309</v>
      </c>
      <c r="L16" s="168">
        <f>IF(Y16=0,"X",Y16/100)</f>
        <v>15.33</v>
      </c>
      <c r="M16" s="168">
        <f>IF(Z16=0,"X",Z16/100)</f>
        <v>16.02</v>
      </c>
      <c r="N16" s="168">
        <f>IF(AA16=0,"X",AA16/100)</f>
        <v>16.04</v>
      </c>
      <c r="O16" s="168"/>
      <c r="P16" s="168">
        <f>IF(AB16=0,"X",AB16/100)</f>
        <v>15.86</v>
      </c>
      <c r="Q16" s="168">
        <f>IF(AC16=0,"X",AC16/100)</f>
        <v>16.07</v>
      </c>
      <c r="R16" s="168" t="str">
        <f>IF(AD16=0,"X",AD16/100)</f>
        <v>X</v>
      </c>
      <c r="S16" s="169">
        <f>MAX(Y16,Z16,AB16,AA16,AC16,AD16)/100</f>
        <v>16.07</v>
      </c>
      <c r="T16" s="170">
        <f>RANK(S16,S10:S140)</f>
        <v>3</v>
      </c>
      <c r="U16" s="168" t="str">
        <f>LOOKUP(S16,$AG$5:$AG$13,$AF$5:$AF$13)</f>
        <v>мс</v>
      </c>
      <c r="V16" s="187"/>
      <c r="W16" s="166" t="str">
        <f>VLOOKUP(K16,Уч!$A$2:$K$412,11,FALSE)</f>
        <v>Плеханов В.В.</v>
      </c>
      <c r="X16" s="48"/>
      <c r="Y16" s="49">
        <v>1533</v>
      </c>
      <c r="Z16" s="50">
        <v>1602</v>
      </c>
      <c r="AA16" s="49">
        <v>1604</v>
      </c>
      <c r="AB16" s="50">
        <v>1586</v>
      </c>
      <c r="AC16" s="49">
        <v>1607</v>
      </c>
      <c r="AD16" s="50"/>
      <c r="AE16" s="51">
        <f>MAX(Y16,Z16,AB16,AA16,AC16,AD16)</f>
        <v>1607</v>
      </c>
    </row>
    <row r="17" spans="1:34" s="45" customFormat="1" ht="14.45" customHeight="1">
      <c r="A17" s="54">
        <v>2</v>
      </c>
      <c r="B17" s="54">
        <v>2</v>
      </c>
      <c r="C17" s="47">
        <f ca="1">C16</f>
        <v>0.98759374476988537</v>
      </c>
      <c r="D17" s="164"/>
      <c r="E17" s="164"/>
      <c r="F17" s="47"/>
      <c r="G17" s="166"/>
      <c r="H17" s="166" t="e">
        <f>VLOOKUP(L17,Уч!$A$2:$K$412,3,FALSE)</f>
        <v>#N/A</v>
      </c>
      <c r="I17" s="167"/>
      <c r="J17" s="167"/>
      <c r="K17" s="164"/>
      <c r="L17" s="172">
        <f>Y17/10</f>
        <v>-0.6</v>
      </c>
      <c r="M17" s="172">
        <f>Z17/10</f>
        <v>0.7</v>
      </c>
      <c r="N17" s="172">
        <f>AA17/10</f>
        <v>0.3</v>
      </c>
      <c r="O17" s="172"/>
      <c r="P17" s="172">
        <f>AB17/10</f>
        <v>-0.4</v>
      </c>
      <c r="Q17" s="172">
        <f>AC17/10</f>
        <v>1.3</v>
      </c>
      <c r="R17" s="172">
        <f>AD17/10</f>
        <v>-0.6</v>
      </c>
      <c r="S17" s="169"/>
      <c r="T17" s="170"/>
      <c r="U17" s="168"/>
      <c r="V17" s="187"/>
      <c r="W17" s="166"/>
      <c r="X17" s="48"/>
      <c r="Y17" s="49">
        <v>-6</v>
      </c>
      <c r="Z17" s="50">
        <v>7</v>
      </c>
      <c r="AA17" s="49">
        <v>3</v>
      </c>
      <c r="AB17" s="50">
        <v>-4</v>
      </c>
      <c r="AC17" s="49">
        <v>13</v>
      </c>
      <c r="AD17" s="50">
        <v>-6</v>
      </c>
      <c r="AE17" s="51"/>
    </row>
    <row r="18" spans="1:34" s="45" customFormat="1" ht="14.45" customHeight="1">
      <c r="A18" s="54">
        <f>T18</f>
        <v>1</v>
      </c>
      <c r="B18" s="54">
        <v>1</v>
      </c>
      <c r="C18" s="47">
        <f ca="1">RAND()</f>
        <v>0.83165783840177632</v>
      </c>
      <c r="D18" s="164">
        <v>3</v>
      </c>
      <c r="E18" s="165">
        <f>T18</f>
        <v>1</v>
      </c>
      <c r="F18" s="47" t="str">
        <f>VLOOKUP(K18,Уч!$A$2:$K$412,2,FALSE)</f>
        <v>Колосов Дмитрий</v>
      </c>
      <c r="G18" s="166">
        <f>VLOOKUP(K18,Уч!$A$2:$K$412,3,FALSE)</f>
        <v>31551</v>
      </c>
      <c r="H18" s="166" t="e">
        <f>VLOOKUP(L18,Уч!$A$2:$K$412,3,FALSE)</f>
        <v>#N/A</v>
      </c>
      <c r="I18" s="167" t="str">
        <f>VLOOKUP(K18,Уч!$A$2:$K$412,5,FALSE)</f>
        <v>Москва</v>
      </c>
      <c r="J18" s="167" t="str">
        <f>VLOOKUP(K18,Уч!$A$2:$K$412,6,FALSE)</f>
        <v>ЦСП по л/а</v>
      </c>
      <c r="K18" s="164">
        <v>304</v>
      </c>
      <c r="L18" s="168">
        <f>IF(Y18=0,"X",Y18/100)</f>
        <v>15.23</v>
      </c>
      <c r="M18" s="168">
        <f>IF(Z18=0,"X",Z18/100)</f>
        <v>15.64</v>
      </c>
      <c r="N18" s="168">
        <f>IF(AA18=0,"X",AA18/100)</f>
        <v>16.04</v>
      </c>
      <c r="O18" s="168"/>
      <c r="P18" s="168">
        <f>IF(AB18=0,"X",AB18/100)</f>
        <v>14.96</v>
      </c>
      <c r="Q18" s="168">
        <f>IF(AC18=0,"X",AC18/100)</f>
        <v>15.88</v>
      </c>
      <c r="R18" s="168" t="str">
        <f>IF(AD18=0,"X",AD18/100)</f>
        <v>X</v>
      </c>
      <c r="S18" s="169">
        <f>MAX(Y18,Z18,AB18,AA18,AC18,AD18)/100</f>
        <v>16.04</v>
      </c>
      <c r="T18" s="170">
        <f>RANK(S18,S18:S142)</f>
        <v>1</v>
      </c>
      <c r="U18" s="168" t="str">
        <f>LOOKUP(S18,$AG$5:$AG$13,$AF$5:$AF$13)</f>
        <v>мс</v>
      </c>
      <c r="V18" s="187"/>
      <c r="W18" s="166" t="str">
        <f>VLOOKUP(K18,Уч!$A$2:$K$412,11,FALSE)</f>
        <v>Соколов В.Ф.</v>
      </c>
      <c r="X18" s="48"/>
      <c r="Y18" s="49">
        <v>1523</v>
      </c>
      <c r="Z18" s="50">
        <v>1564</v>
      </c>
      <c r="AA18" s="49">
        <v>1604</v>
      </c>
      <c r="AB18" s="50">
        <v>1496</v>
      </c>
      <c r="AC18" s="49">
        <v>1588</v>
      </c>
      <c r="AD18" s="50"/>
      <c r="AE18" s="51">
        <f>MAX(Y18,Z18,AB18,AA18,AC18,AD18)</f>
        <v>1604</v>
      </c>
    </row>
    <row r="19" spans="1:34" s="45" customFormat="1" ht="14.45" customHeight="1">
      <c r="A19" s="54">
        <f>T18</f>
        <v>1</v>
      </c>
      <c r="B19" s="54">
        <v>2</v>
      </c>
      <c r="C19" s="47">
        <f ca="1">C18</f>
        <v>0.83165783840177632</v>
      </c>
      <c r="D19" s="164"/>
      <c r="E19" s="164"/>
      <c r="F19" s="47"/>
      <c r="G19" s="166"/>
      <c r="H19" s="166" t="e">
        <f>VLOOKUP(L19,Уч!$A$2:$K$412,3,FALSE)</f>
        <v>#N/A</v>
      </c>
      <c r="I19" s="167"/>
      <c r="J19" s="167"/>
      <c r="K19" s="164"/>
      <c r="L19" s="172">
        <f>Y19/10</f>
        <v>-0.1</v>
      </c>
      <c r="M19" s="172">
        <f>Z19/10</f>
        <v>0.6</v>
      </c>
      <c r="N19" s="172">
        <f>AA19/10</f>
        <v>0.6</v>
      </c>
      <c r="O19" s="172"/>
      <c r="P19" s="172">
        <f>AB19/10</f>
        <v>1.5</v>
      </c>
      <c r="Q19" s="172">
        <f>AC19/10</f>
        <v>1</v>
      </c>
      <c r="R19" s="172">
        <f>AD19/10</f>
        <v>-0.4</v>
      </c>
      <c r="S19" s="169"/>
      <c r="T19" s="170"/>
      <c r="U19" s="168"/>
      <c r="V19" s="187"/>
      <c r="W19" s="166"/>
      <c r="X19" s="48"/>
      <c r="Y19" s="49">
        <v>-1</v>
      </c>
      <c r="Z19" s="50">
        <v>6</v>
      </c>
      <c r="AA19" s="49">
        <v>6</v>
      </c>
      <c r="AB19" s="50">
        <v>15</v>
      </c>
      <c r="AC19" s="49">
        <v>10</v>
      </c>
      <c r="AD19" s="50">
        <v>-4</v>
      </c>
      <c r="AE19" s="51"/>
    </row>
    <row r="20" spans="1:34" s="45" customFormat="1" ht="14.45" customHeight="1">
      <c r="A20" s="54">
        <v>4</v>
      </c>
      <c r="B20" s="54">
        <v>1</v>
      </c>
      <c r="C20" s="47">
        <f ca="1">RAND()</f>
        <v>0.20152874930172737</v>
      </c>
      <c r="D20" s="164">
        <v>4</v>
      </c>
      <c r="E20" s="165">
        <f>T20</f>
        <v>3</v>
      </c>
      <c r="F20" s="47" t="str">
        <f>VLOOKUP(K20,Уч!$A$2:$K$412,2,FALSE)</f>
        <v>Минусов Тимур</v>
      </c>
      <c r="G20" s="166">
        <f>VLOOKUP(K20,Уч!$A$2:$K$412,3,FALSE)</f>
        <v>33088</v>
      </c>
      <c r="H20" s="166" t="e">
        <f>VLOOKUP(L20,Уч!$A$2:$K$412,3,FALSE)</f>
        <v>#N/A</v>
      </c>
      <c r="I20" s="167" t="str">
        <f>VLOOKUP(K20,Уч!$A$2:$K$412,5,FALSE)</f>
        <v>Москва</v>
      </c>
      <c r="J20" s="167" t="str">
        <f>VLOOKUP(K20,Уч!$A$2:$K$412,6,FALSE)</f>
        <v>СДЮСШОР ЮМ</v>
      </c>
      <c r="K20" s="164">
        <v>305</v>
      </c>
      <c r="L20" s="168" t="str">
        <f>IF(Y20=0,"X",Y20/100)</f>
        <v>X</v>
      </c>
      <c r="M20" s="168">
        <f>IF(Z20=0,"X",Z20/100)</f>
        <v>15.86</v>
      </c>
      <c r="N20" s="168">
        <f>IF(AA20=0,"X",AA20/100)</f>
        <v>15.73</v>
      </c>
      <c r="O20" s="168"/>
      <c r="P20" s="168">
        <f>IF(AB20=0,"X",AB20/100)</f>
        <v>15.83</v>
      </c>
      <c r="Q20" s="168">
        <f>IF(AC20=0,"X",AC20/100)</f>
        <v>15.79</v>
      </c>
      <c r="R20" s="168">
        <f>IF(AD20=0,"X",AD20/100)</f>
        <v>15.46</v>
      </c>
      <c r="S20" s="169">
        <f>MAX(Y20,Z20,AB20,AA20,AC20,AD20)/100</f>
        <v>15.86</v>
      </c>
      <c r="T20" s="170">
        <f>RANK(S20,S16:S144)</f>
        <v>3</v>
      </c>
      <c r="U20" s="168" t="str">
        <f>LOOKUP(S20,$AG$5:$AG$13,$AF$5:$AF$13)</f>
        <v>кмс</v>
      </c>
      <c r="V20" s="187"/>
      <c r="W20" s="166" t="str">
        <f>VLOOKUP(K20,Уч!$A$2:$K$412,11,FALSE)</f>
        <v>Москаленко В.Ю.</v>
      </c>
      <c r="X20" s="48"/>
      <c r="Y20" s="49"/>
      <c r="Z20" s="50">
        <v>1586</v>
      </c>
      <c r="AA20" s="49">
        <v>1573</v>
      </c>
      <c r="AB20" s="50">
        <v>1583</v>
      </c>
      <c r="AC20" s="49">
        <v>1579</v>
      </c>
      <c r="AD20" s="50">
        <v>1546</v>
      </c>
      <c r="AE20" s="51">
        <f>MAX(Y20,Z20,AB20,AA20,AC20,AD20)</f>
        <v>1586</v>
      </c>
    </row>
    <row r="21" spans="1:34" s="45" customFormat="1" ht="14.45" customHeight="1">
      <c r="A21" s="54">
        <v>4</v>
      </c>
      <c r="B21" s="54">
        <v>2</v>
      </c>
      <c r="C21" s="47">
        <f ca="1">C20</f>
        <v>0.20152874930172737</v>
      </c>
      <c r="D21" s="164"/>
      <c r="E21" s="164"/>
      <c r="F21" s="47"/>
      <c r="G21" s="166"/>
      <c r="H21" s="166" t="e">
        <f>VLOOKUP(L21,Уч!$A$2:$K$412,3,FALSE)</f>
        <v>#N/A</v>
      </c>
      <c r="I21" s="167"/>
      <c r="J21" s="167"/>
      <c r="K21" s="164"/>
      <c r="L21" s="172">
        <f>Y21/10</f>
        <v>0</v>
      </c>
      <c r="M21" s="172">
        <f>Z21/10</f>
        <v>1.2</v>
      </c>
      <c r="N21" s="172">
        <f>AA21/10</f>
        <v>0.9</v>
      </c>
      <c r="O21" s="172"/>
      <c r="P21" s="172">
        <f>AB21/10</f>
        <v>0.9</v>
      </c>
      <c r="Q21" s="172">
        <f>AC21/10</f>
        <v>1.6</v>
      </c>
      <c r="R21" s="172">
        <f>AD21/10</f>
        <v>-0.3</v>
      </c>
      <c r="S21" s="169"/>
      <c r="T21" s="170"/>
      <c r="U21" s="168"/>
      <c r="V21" s="187"/>
      <c r="W21" s="166"/>
      <c r="X21" s="48"/>
      <c r="Y21" s="49"/>
      <c r="Z21" s="50">
        <v>12</v>
      </c>
      <c r="AA21" s="49">
        <v>9</v>
      </c>
      <c r="AB21" s="50">
        <v>9</v>
      </c>
      <c r="AC21" s="49">
        <v>16</v>
      </c>
      <c r="AD21" s="50">
        <v>-3</v>
      </c>
      <c r="AE21" s="51"/>
    </row>
    <row r="22" spans="1:34" s="45" customFormat="1" ht="14.45" customHeight="1">
      <c r="A22" s="54">
        <v>5</v>
      </c>
      <c r="B22" s="54">
        <v>1</v>
      </c>
      <c r="C22" s="47">
        <f ca="1">RAND()</f>
        <v>0.28074788142804497</v>
      </c>
      <c r="D22" s="164">
        <v>5</v>
      </c>
      <c r="E22" s="165">
        <f>T22</f>
        <v>8</v>
      </c>
      <c r="F22" s="47" t="str">
        <f>VLOOKUP(K22,Уч!$A$2:$K$412,2,FALSE)</f>
        <v>Яшин Владимир</v>
      </c>
      <c r="G22" s="166">
        <f>VLOOKUP(K22,Уч!$A$2:$K$412,3,FALSE)</f>
        <v>29618</v>
      </c>
      <c r="H22" s="166" t="e">
        <f>VLOOKUP(L22,Уч!$A$2:$K$412,3,FALSE)</f>
        <v>#N/A</v>
      </c>
      <c r="I22" s="167" t="str">
        <f>VLOOKUP(K22,Уч!$A$2:$K$412,5,FALSE)</f>
        <v>Москва</v>
      </c>
      <c r="J22" s="167" t="str">
        <f>VLOOKUP(K22,Уч!$A$2:$K$412,6,FALSE)</f>
        <v>СДЮШОР ЦСКА</v>
      </c>
      <c r="K22" s="164">
        <v>278</v>
      </c>
      <c r="L22" s="168">
        <f>IF(Y22=0,"X",Y22/100)</f>
        <v>14.47</v>
      </c>
      <c r="M22" s="168">
        <f>IF(Z22=0,"X",Z22/100)</f>
        <v>14.71</v>
      </c>
      <c r="N22" s="168" t="str">
        <f>IF(AA22=0,"X",AA22/100)</f>
        <v>X</v>
      </c>
      <c r="O22" s="168"/>
      <c r="P22" s="168">
        <f>IF(AB22=0,"X",AB22/100)</f>
        <v>14</v>
      </c>
      <c r="Q22" s="168" t="str">
        <f>IF(AC22=0,"X",AC22/100)</f>
        <v>X</v>
      </c>
      <c r="R22" s="168" t="str">
        <f>IF(AD22=0,"X",AD22/100)</f>
        <v>X</v>
      </c>
      <c r="S22" s="169">
        <f>MAX(Y22,Z22,AB22,AA22,AC22,AD22)/100</f>
        <v>14.71</v>
      </c>
      <c r="T22" s="170">
        <f>RANK(S22,S2:S146)</f>
        <v>8</v>
      </c>
      <c r="U22" s="171">
        <f>LOOKUP(S22,$AG$5:$AG$13,$AF$5:$AF$13)</f>
        <v>1</v>
      </c>
      <c r="V22" s="187"/>
      <c r="W22" s="166" t="str">
        <f>VLOOKUP(K22,Уч!$A$2:$K$412,11,FALSE)</f>
        <v>Фетисов А.И.,</v>
      </c>
      <c r="X22" s="48"/>
      <c r="Y22" s="49">
        <v>1447</v>
      </c>
      <c r="Z22" s="50">
        <v>1471</v>
      </c>
      <c r="AA22" s="49"/>
      <c r="AB22" s="50">
        <v>1400</v>
      </c>
      <c r="AC22" s="49"/>
      <c r="AD22" s="50"/>
      <c r="AE22" s="51">
        <f>MAX(Y22,Z22,AB22,AA22,AC22,AD22)</f>
        <v>1471</v>
      </c>
      <c r="AF22" s="16"/>
      <c r="AG22" s="16"/>
      <c r="AH22" s="16"/>
    </row>
    <row r="23" spans="1:34" s="45" customFormat="1" ht="14.45" customHeight="1">
      <c r="A23" s="54">
        <v>5</v>
      </c>
      <c r="B23" s="54">
        <v>2</v>
      </c>
      <c r="C23" s="47">
        <f ca="1">C22</f>
        <v>0.28074788142804497</v>
      </c>
      <c r="D23" s="164"/>
      <c r="E23" s="164"/>
      <c r="F23" s="192"/>
      <c r="G23" s="196"/>
      <c r="H23" s="196" t="e">
        <f>VLOOKUP(L23,Уч!$A$2:$K$412,3,FALSE)</f>
        <v>#N/A</v>
      </c>
      <c r="I23" s="188"/>
      <c r="J23" s="188"/>
      <c r="K23" s="197"/>
      <c r="L23" s="172">
        <f>Y23/10</f>
        <v>-0.9</v>
      </c>
      <c r="M23" s="172">
        <f>Z23/10</f>
        <v>0.7</v>
      </c>
      <c r="N23" s="172">
        <f>AA23/10</f>
        <v>-0.2</v>
      </c>
      <c r="O23" s="189"/>
      <c r="P23" s="172">
        <f>AB23/10</f>
        <v>0.3</v>
      </c>
      <c r="Q23" s="172">
        <f>AC23/10</f>
        <v>0.8</v>
      </c>
      <c r="R23" s="172">
        <f>AD23/10</f>
        <v>0.7</v>
      </c>
      <c r="S23" s="198"/>
      <c r="T23" s="170"/>
      <c r="U23" s="174"/>
      <c r="V23" s="170"/>
      <c r="W23" s="196"/>
      <c r="X23" s="48"/>
      <c r="Y23" s="49">
        <v>-9</v>
      </c>
      <c r="Z23" s="50">
        <v>7</v>
      </c>
      <c r="AA23" s="49">
        <v>-2</v>
      </c>
      <c r="AB23" s="50">
        <v>3</v>
      </c>
      <c r="AC23" s="49">
        <v>8</v>
      </c>
      <c r="AD23" s="50">
        <v>7</v>
      </c>
      <c r="AE23" s="51"/>
      <c r="AF23" s="16"/>
      <c r="AG23" s="16"/>
      <c r="AH23" s="16"/>
    </row>
    <row r="24" spans="1:34" s="45" customFormat="1" ht="14.45" customHeight="1">
      <c r="A24" s="54">
        <v>6</v>
      </c>
      <c r="B24" s="54">
        <v>1</v>
      </c>
      <c r="C24" s="47">
        <f ca="1">RAND()</f>
        <v>0.24258140070581424</v>
      </c>
      <c r="D24" s="164">
        <v>6</v>
      </c>
      <c r="E24" s="165">
        <f>T24</f>
        <v>2</v>
      </c>
      <c r="F24" s="47" t="str">
        <f>VLOOKUP(K24,Уч!$A$2:$K$412,2,FALSE)</f>
        <v xml:space="preserve">Сысоев Сергей </v>
      </c>
      <c r="G24" s="166">
        <f>VLOOKUP(K24,Уч!$A$2:$K$412,3,FALSE)</f>
        <v>34344</v>
      </c>
      <c r="H24" s="166" t="e">
        <f>VLOOKUP(L24,Уч!$A$2:$K$412,3,FALSE)</f>
        <v>#N/A</v>
      </c>
      <c r="I24" s="167" t="str">
        <f>VLOOKUP(K24,Уч!$A$2:$K$412,5,FALSE)</f>
        <v>Москва</v>
      </c>
      <c r="J24" s="167" t="str">
        <f>VLOOKUP(K24,Уч!$A$2:$K$412,6,FALSE)</f>
        <v>СДЮСШОР им. бр. Знаменских</v>
      </c>
      <c r="K24" s="164">
        <v>307</v>
      </c>
      <c r="L24" s="168" t="str">
        <f>IF(Y24=0,"X",Y24/100)</f>
        <v>X</v>
      </c>
      <c r="M24" s="168" t="str">
        <f>IF(Z24=0,"X",Z24/100)</f>
        <v>X</v>
      </c>
      <c r="N24" s="168">
        <f>IF(AA24=0,"X",AA24/100)</f>
        <v>14.46</v>
      </c>
      <c r="O24" s="168"/>
      <c r="P24" s="168" t="str">
        <f>IF(AB24=0,"X",AB24/100)</f>
        <v>X</v>
      </c>
      <c r="Q24" s="168">
        <f>IF(AC24=0,"X",AC24/100)</f>
        <v>13.87</v>
      </c>
      <c r="R24" s="168">
        <f>IF(AD24=0,"X",AD24/100)</f>
        <v>14.61</v>
      </c>
      <c r="S24" s="169">
        <f>MAX(Y24,Z24,AB24,AA24,AC24,AD24)/100</f>
        <v>14.61</v>
      </c>
      <c r="T24" s="170">
        <f>RANK(S24,S22:S148)</f>
        <v>2</v>
      </c>
      <c r="U24" s="171">
        <f>LOOKUP(S24,$AG$5:$AG$13,$AF$5:$AF$13)</f>
        <v>1</v>
      </c>
      <c r="V24" s="187"/>
      <c r="W24" s="166" t="str">
        <f>VLOOKUP(K24,Уч!$A$2:$K$412,11,FALSE)</f>
        <v>Лиман В.П.</v>
      </c>
      <c r="X24" s="48"/>
      <c r="Y24" s="49"/>
      <c r="Z24" s="50"/>
      <c r="AA24" s="49">
        <v>1446</v>
      </c>
      <c r="AB24" s="50"/>
      <c r="AC24" s="49">
        <v>1387</v>
      </c>
      <c r="AD24" s="50">
        <v>1461</v>
      </c>
      <c r="AE24" s="51">
        <f>MAX(Y24,Z24,AB24,AA24,AC24,AD24)</f>
        <v>1461</v>
      </c>
      <c r="AF24" s="44"/>
      <c r="AG24" s="44"/>
      <c r="AH24" s="44"/>
    </row>
    <row r="25" spans="1:34" s="45" customFormat="1" ht="14.45" customHeight="1">
      <c r="A25" s="54">
        <v>6</v>
      </c>
      <c r="B25" s="54">
        <v>2</v>
      </c>
      <c r="C25" s="47">
        <f ca="1">C24</f>
        <v>0.24258140070581424</v>
      </c>
      <c r="D25" s="164"/>
      <c r="E25" s="164"/>
      <c r="F25" s="47"/>
      <c r="G25" s="166"/>
      <c r="H25" s="166" t="e">
        <f>VLOOKUP(L25,Уч!$A$2:$K$412,3,FALSE)</f>
        <v>#N/A</v>
      </c>
      <c r="I25" s="167"/>
      <c r="J25" s="167"/>
      <c r="K25" s="164"/>
      <c r="L25" s="172">
        <f>Y25/10</f>
        <v>0.3</v>
      </c>
      <c r="M25" s="172">
        <f>Z25/10</f>
        <v>0.6</v>
      </c>
      <c r="N25" s="172">
        <f>AA25/10</f>
        <v>-0.1</v>
      </c>
      <c r="O25" s="172"/>
      <c r="P25" s="172">
        <f>AB25/10</f>
        <v>0.5</v>
      </c>
      <c r="Q25" s="172">
        <f>AC25/10</f>
        <v>-0.6</v>
      </c>
      <c r="R25" s="172">
        <f>AD25/10</f>
        <v>0.3</v>
      </c>
      <c r="S25" s="169"/>
      <c r="T25" s="170"/>
      <c r="U25" s="168"/>
      <c r="V25" s="187"/>
      <c r="W25" s="166"/>
      <c r="X25" s="48"/>
      <c r="Y25" s="49">
        <v>3</v>
      </c>
      <c r="Z25" s="50">
        <v>6</v>
      </c>
      <c r="AA25" s="49">
        <v>-1</v>
      </c>
      <c r="AB25" s="50">
        <v>5</v>
      </c>
      <c r="AC25" s="49">
        <v>-6</v>
      </c>
      <c r="AD25" s="50">
        <v>3</v>
      </c>
      <c r="AE25" s="51"/>
    </row>
    <row r="26" spans="1:34" s="45" customFormat="1" ht="14.45" customHeight="1">
      <c r="A26" s="54"/>
      <c r="B26" s="54">
        <v>1</v>
      </c>
      <c r="C26" s="47">
        <f ca="1">RAND()</f>
        <v>0.66838871132847799</v>
      </c>
      <c r="D26" s="164"/>
      <c r="E26" s="165" t="e">
        <f>T26</f>
        <v>#VALUE!</v>
      </c>
      <c r="F26" s="47" t="str">
        <f>VLOOKUP(K26,Уч!$A$2:$K$412,2,FALSE)</f>
        <v>Барашков Никита</v>
      </c>
      <c r="G26" s="166">
        <f>VLOOKUP(K26,Уч!$A$2:$K$412,3,FALSE)</f>
        <v>34733</v>
      </c>
      <c r="H26" s="166" t="e">
        <f>VLOOKUP(L26,Уч!$A$2:$K$412,3,FALSE)</f>
        <v>#N/A</v>
      </c>
      <c r="I26" s="167" t="str">
        <f>VLOOKUP(K26,Уч!$A$2:$K$412,5,FALSE)</f>
        <v>Москва</v>
      </c>
      <c r="J26" s="167" t="str">
        <f>VLOOKUP(K26,Уч!$A$2:$K$412,6,FALSE)</f>
        <v>МГФСО</v>
      </c>
      <c r="K26" s="164">
        <v>301</v>
      </c>
      <c r="L26" s="173" t="str">
        <f t="shared" ref="L26:N30" si="0">IF(Y26=0,"X",Y26/100)</f>
        <v>X</v>
      </c>
      <c r="M26" s="173" t="str">
        <f t="shared" si="0"/>
        <v>X</v>
      </c>
      <c r="N26" s="173" t="str">
        <f t="shared" si="0"/>
        <v>X</v>
      </c>
      <c r="O26" s="173"/>
      <c r="P26" s="173" t="str">
        <f t="shared" ref="P26:R30" si="1">IF(AB26=0,"X",AB26/100)</f>
        <v>X</v>
      </c>
      <c r="Q26" s="173" t="str">
        <f t="shared" si="1"/>
        <v>X</v>
      </c>
      <c r="R26" s="173" t="str">
        <f t="shared" si="1"/>
        <v>X</v>
      </c>
      <c r="S26" s="169" t="s">
        <v>111</v>
      </c>
      <c r="T26" s="170" t="e">
        <f>RANK(S26,S18:S150)</f>
        <v>#VALUE!</v>
      </c>
      <c r="U26" s="173" t="e">
        <f>LOOKUP(S26,$AG$5:$AG$13,$AF$5:$AF$13)</f>
        <v>#N/A</v>
      </c>
      <c r="V26" s="187"/>
      <c r="W26" s="166" t="str">
        <f>VLOOKUP(K26,Уч!$A$2:$K$412,11,FALSE)</f>
        <v>Яковлев Н.Ф.</v>
      </c>
      <c r="X26" s="48"/>
      <c r="Y26" s="49"/>
      <c r="Z26" s="50"/>
      <c r="AA26" s="49"/>
      <c r="AB26" s="50"/>
      <c r="AC26" s="49"/>
      <c r="AD26" s="50"/>
      <c r="AE26" s="51">
        <f>MAX(Y26,Z26,AB26,AA26,AC26,AD26)</f>
        <v>0</v>
      </c>
    </row>
    <row r="27" spans="1:34" s="45" customFormat="1" ht="14.45" customHeight="1">
      <c r="A27" s="54"/>
      <c r="B27" s="54">
        <v>1</v>
      </c>
      <c r="C27" s="47">
        <f ca="1">RAND()</f>
        <v>2.7875601932803362E-2</v>
      </c>
      <c r="D27" s="164"/>
      <c r="E27" s="165" t="e">
        <f>T27</f>
        <v>#VALUE!</v>
      </c>
      <c r="F27" s="47" t="str">
        <f>VLOOKUP(K27,Уч!$A$2:$K$412,2,FALSE)</f>
        <v>Болтенков Антон</v>
      </c>
      <c r="G27" s="166">
        <f>VLOOKUP(K27,Уч!$A$2:$K$412,3,FALSE)</f>
        <v>31227</v>
      </c>
      <c r="H27" s="166" t="e">
        <f>VLOOKUP(L27,Уч!$A$2:$K$412,3,FALSE)</f>
        <v>#N/A</v>
      </c>
      <c r="I27" s="167" t="str">
        <f>VLOOKUP(K27,Уч!$A$2:$K$412,5,FALSE)</f>
        <v>Москва</v>
      </c>
      <c r="J27" s="167" t="str">
        <f>VLOOKUP(K27,Уч!$A$2:$K$412,6,FALSE)</f>
        <v>СДЮСШОР ЮМ</v>
      </c>
      <c r="K27" s="164">
        <v>302</v>
      </c>
      <c r="L27" s="173" t="str">
        <f t="shared" si="0"/>
        <v>X</v>
      </c>
      <c r="M27" s="173" t="str">
        <f t="shared" si="0"/>
        <v>X</v>
      </c>
      <c r="N27" s="173" t="str">
        <f t="shared" si="0"/>
        <v>X</v>
      </c>
      <c r="O27" s="173"/>
      <c r="P27" s="173" t="str">
        <f t="shared" si="1"/>
        <v>X</v>
      </c>
      <c r="Q27" s="173" t="str">
        <f t="shared" si="1"/>
        <v>X</v>
      </c>
      <c r="R27" s="173" t="str">
        <f t="shared" si="1"/>
        <v>X</v>
      </c>
      <c r="S27" s="169" t="s">
        <v>111</v>
      </c>
      <c r="T27" s="170" t="e">
        <f>RANK(S27,S17:S151)</f>
        <v>#VALUE!</v>
      </c>
      <c r="U27" s="173" t="e">
        <f>LOOKUP(S27,$AG$5:$AG$13,$AF$5:$AF$13)</f>
        <v>#N/A</v>
      </c>
      <c r="V27" s="187"/>
      <c r="W27" s="166" t="str">
        <f>VLOOKUP(K27,Уч!$A$2:$K$412,11,FALSE)</f>
        <v>Москаленко В.Ю.</v>
      </c>
      <c r="X27" s="48"/>
      <c r="Y27" s="49"/>
      <c r="Z27" s="50"/>
      <c r="AA27" s="49"/>
      <c r="AB27" s="50"/>
      <c r="AC27" s="49"/>
      <c r="AD27" s="50"/>
      <c r="AE27" s="51">
        <f>MAX(Y27,Z27,AB27,AA27,AC27,AD27)</f>
        <v>0</v>
      </c>
    </row>
    <row r="28" spans="1:34" ht="15.75">
      <c r="A28" s="54"/>
      <c r="B28" s="54">
        <v>1</v>
      </c>
      <c r="C28" s="47">
        <f ca="1">RAND()</f>
        <v>0.68407696298874554</v>
      </c>
      <c r="D28" s="164"/>
      <c r="E28" s="165" t="e">
        <f>T28</f>
        <v>#VALUE!</v>
      </c>
      <c r="F28" s="47" t="str">
        <f>VLOOKUP(K28,Уч!$A$2:$K$412,2,FALSE)</f>
        <v>Ковалев Юрий</v>
      </c>
      <c r="G28" s="166">
        <f>VLOOKUP(K28,Уч!$A$2:$K$412,3,FALSE)</f>
        <v>33407</v>
      </c>
      <c r="H28" s="166" t="e">
        <f>VLOOKUP(L28,Уч!$A$2:$K$412,3,FALSE)</f>
        <v>#N/A</v>
      </c>
      <c r="I28" s="167" t="str">
        <f>VLOOKUP(K28,Уч!$A$2:$K$412,5,FALSE)</f>
        <v>Москва</v>
      </c>
      <c r="J28" s="167" t="str">
        <f>VLOOKUP(K28,Уч!$A$2:$K$412,6,FALSE)</f>
        <v>ЦСП по л/а-
ЦСКА</v>
      </c>
      <c r="K28" s="164">
        <v>303</v>
      </c>
      <c r="L28" s="173" t="str">
        <f t="shared" si="0"/>
        <v>X</v>
      </c>
      <c r="M28" s="173" t="str">
        <f t="shared" si="0"/>
        <v>X</v>
      </c>
      <c r="N28" s="173" t="str">
        <f t="shared" si="0"/>
        <v>X</v>
      </c>
      <c r="O28" s="173"/>
      <c r="P28" s="173" t="str">
        <f t="shared" si="1"/>
        <v>X</v>
      </c>
      <c r="Q28" s="173" t="str">
        <f t="shared" si="1"/>
        <v>X</v>
      </c>
      <c r="R28" s="173" t="str">
        <f t="shared" si="1"/>
        <v>X</v>
      </c>
      <c r="S28" s="169" t="s">
        <v>111</v>
      </c>
      <c r="T28" s="170" t="e">
        <f>RANK(S28,S14:S152)</f>
        <v>#VALUE!</v>
      </c>
      <c r="U28" s="173" t="e">
        <f>LOOKUP(S28,$AG$5:$AG$13,$AF$5:$AF$13)</f>
        <v>#N/A</v>
      </c>
      <c r="V28" s="187"/>
      <c r="W28" s="166" t="str">
        <f>VLOOKUP(K28,Уч!$A$2:$K$412,11,FALSE)</f>
        <v>Тер-Аванесов Е.М., Леонидова Г.А.</v>
      </c>
      <c r="X28" s="48"/>
      <c r="Y28" s="49"/>
      <c r="Z28" s="50"/>
      <c r="AA28" s="49"/>
      <c r="AB28" s="50"/>
      <c r="AC28" s="49"/>
      <c r="AD28" s="50"/>
      <c r="AE28" s="51">
        <f>MAX(Y28,Z28,AB28,AA28,AC28,AD28)</f>
        <v>0</v>
      </c>
    </row>
    <row r="29" spans="1:34" ht="15.75">
      <c r="A29" s="54"/>
      <c r="B29" s="54">
        <v>1</v>
      </c>
      <c r="C29" s="47">
        <f ca="1">RAND()</f>
        <v>0.13303906896962003</v>
      </c>
      <c r="D29" s="164"/>
      <c r="E29" s="165" t="e">
        <f>T29</f>
        <v>#VALUE!</v>
      </c>
      <c r="F29" s="47" t="str">
        <f>VLOOKUP(K29,Уч!$A$2:$K$412,2,FALSE)</f>
        <v>Чижиков Дмитрий</v>
      </c>
      <c r="G29" s="166">
        <f>VLOOKUP(K29,Уч!$A$2:$K$412,3,FALSE)</f>
        <v>34319</v>
      </c>
      <c r="H29" s="166" t="e">
        <f>VLOOKUP(L29,Уч!$A$2:$K$412,3,FALSE)</f>
        <v>#N/A</v>
      </c>
      <c r="I29" s="167" t="str">
        <f>VLOOKUP(K29,Уч!$A$2:$K$412,5,FALSE)</f>
        <v>Москва</v>
      </c>
      <c r="J29" s="167" t="str">
        <f>VLOOKUP(K29,Уч!$A$2:$K$412,6,FALSE)</f>
        <v>ЦСП по л/а</v>
      </c>
      <c r="K29" s="164">
        <v>308</v>
      </c>
      <c r="L29" s="173" t="str">
        <f t="shared" si="0"/>
        <v>X</v>
      </c>
      <c r="M29" s="173" t="str">
        <f t="shared" si="0"/>
        <v>X</v>
      </c>
      <c r="N29" s="173" t="str">
        <f t="shared" si="0"/>
        <v>X</v>
      </c>
      <c r="O29" s="173"/>
      <c r="P29" s="173" t="str">
        <f t="shared" si="1"/>
        <v>X</v>
      </c>
      <c r="Q29" s="173" t="str">
        <f t="shared" si="1"/>
        <v>X</v>
      </c>
      <c r="R29" s="173" t="str">
        <f t="shared" si="1"/>
        <v>X</v>
      </c>
      <c r="S29" s="169" t="s">
        <v>111</v>
      </c>
      <c r="T29" s="170" t="e">
        <f>RANK(S29,S13:S153)</f>
        <v>#VALUE!</v>
      </c>
      <c r="U29" s="173" t="e">
        <f>LOOKUP(S29,$AG$5:$AG$13,$AF$5:$AF$13)</f>
        <v>#N/A</v>
      </c>
      <c r="V29" s="187"/>
      <c r="W29" s="166" t="str">
        <f>VLOOKUP(K29,Уч!$A$2:$K$412,11,FALSE)</f>
        <v>Тер-Аванесов Е.М., Фролова О.А.</v>
      </c>
      <c r="X29" s="48"/>
      <c r="Y29" s="49"/>
      <c r="Z29" s="50"/>
      <c r="AA29" s="49"/>
      <c r="AB29" s="50"/>
      <c r="AC29" s="49"/>
      <c r="AD29" s="50"/>
      <c r="AE29" s="51">
        <f>MAX(Y29,Z29,AB29,AA29,AC29,AD29)</f>
        <v>0</v>
      </c>
    </row>
    <row r="30" spans="1:34" ht="15.75">
      <c r="A30" s="54"/>
      <c r="B30" s="54">
        <v>1</v>
      </c>
      <c r="C30" s="47">
        <f ca="1">RAND()</f>
        <v>0.83261864596865798</v>
      </c>
      <c r="D30" s="164"/>
      <c r="E30" s="165" t="e">
        <f>T30</f>
        <v>#VALUE!</v>
      </c>
      <c r="F30" s="47" t="str">
        <f>VLOOKUP(K30,Уч!$A$2:$K$412,2,FALSE)</f>
        <v>Адамс Люкман</v>
      </c>
      <c r="G30" s="166">
        <f>VLOOKUP(K30,Уч!$A$2:$K$412,3,FALSE)</f>
        <v>32410</v>
      </c>
      <c r="H30" s="166" t="e">
        <f>VLOOKUP(L30,Уч!$A$2:$K$412,3,FALSE)</f>
        <v>#N/A</v>
      </c>
      <c r="I30" s="167" t="str">
        <f>VLOOKUP(K30,Уч!$A$2:$K$412,5,FALSE)</f>
        <v>Москва</v>
      </c>
      <c r="J30" s="167" t="str">
        <f>VLOOKUP(K30,Уч!$A$2:$K$412,6,FALSE)</f>
        <v>ЦСП по л/а-
ЦСКА</v>
      </c>
      <c r="K30" s="164">
        <v>300</v>
      </c>
      <c r="L30" s="173" t="str">
        <f t="shared" si="0"/>
        <v>X</v>
      </c>
      <c r="M30" s="173" t="str">
        <f t="shared" si="0"/>
        <v>X</v>
      </c>
      <c r="N30" s="173" t="str">
        <f t="shared" si="0"/>
        <v>X</v>
      </c>
      <c r="O30" s="173"/>
      <c r="P30" s="173" t="str">
        <f t="shared" si="1"/>
        <v>X</v>
      </c>
      <c r="Q30" s="173" t="str">
        <f t="shared" si="1"/>
        <v>X</v>
      </c>
      <c r="R30" s="173" t="str">
        <f t="shared" si="1"/>
        <v>X</v>
      </c>
      <c r="S30" s="169" t="s">
        <v>111</v>
      </c>
      <c r="T30" s="170" t="e">
        <f>RANK(S30,S12:S2185)</f>
        <v>#VALUE!</v>
      </c>
      <c r="U30" s="173" t="e">
        <f>LOOKUP(S30,$AG$5:$AG$13,$AF$5:$AF$13)</f>
        <v>#N/A</v>
      </c>
      <c r="V30" s="187"/>
      <c r="W30" s="166" t="str">
        <f>VLOOKUP(K30,Уч!$A$2:$K$412,11,FALSE)</f>
        <v>Тер-Аванесов Е.М., Зуенко Ю.В.</v>
      </c>
      <c r="X30" s="48"/>
      <c r="Y30" s="49"/>
      <c r="Z30" s="50"/>
      <c r="AA30" s="49"/>
      <c r="AB30" s="50"/>
      <c r="AC30" s="49"/>
      <c r="AD30" s="50"/>
      <c r="AE30" s="51">
        <f>MAX(Y30,Z30,AB30,AA30,AC30,AD30)</f>
        <v>0</v>
      </c>
    </row>
    <row r="31" spans="1:34" s="45" customFormat="1" ht="15.75">
      <c r="E31" s="45" t="s">
        <v>35</v>
      </c>
      <c r="F31" s="44"/>
      <c r="G31" s="44"/>
      <c r="I31" s="44"/>
      <c r="J31" s="44"/>
      <c r="K31" s="44"/>
      <c r="L31" s="44"/>
      <c r="M31" s="44"/>
      <c r="N31" s="44"/>
      <c r="T31" s="56"/>
      <c r="U31" s="56"/>
      <c r="V31" s="56"/>
      <c r="W31" s="56"/>
      <c r="X31" s="57"/>
      <c r="Y31" s="58"/>
      <c r="Z31" s="57"/>
      <c r="AA31" s="57"/>
      <c r="AB31" s="44"/>
      <c r="AC31" s="58"/>
      <c r="AD31" s="59"/>
    </row>
    <row r="32" spans="1:34" s="45" customFormat="1" ht="15.75">
      <c r="E32" s="45" t="s">
        <v>51</v>
      </c>
      <c r="F32" s="44"/>
      <c r="G32" s="44"/>
      <c r="I32" s="44"/>
      <c r="J32" s="44"/>
      <c r="K32" s="44"/>
      <c r="L32" s="44"/>
      <c r="M32" s="44"/>
      <c r="N32" s="44"/>
      <c r="T32" s="56"/>
      <c r="U32" s="56"/>
      <c r="V32" s="56"/>
      <c r="W32" s="56"/>
      <c r="X32" s="57"/>
      <c r="Y32" s="58"/>
      <c r="Z32" s="57"/>
      <c r="AA32" s="57"/>
      <c r="AB32" s="44"/>
      <c r="AC32" s="58"/>
      <c r="AD32" s="59"/>
    </row>
    <row r="33" spans="5:30" s="45" customFormat="1" ht="15.75">
      <c r="F33" s="44"/>
      <c r="G33" s="44"/>
      <c r="I33" s="44"/>
      <c r="J33" s="44"/>
      <c r="K33" s="44"/>
      <c r="L33" s="44"/>
      <c r="M33" s="44"/>
      <c r="N33" s="44"/>
      <c r="T33" s="56"/>
      <c r="U33" s="56"/>
      <c r="V33" s="56"/>
      <c r="W33" s="56"/>
      <c r="X33" s="57"/>
      <c r="Y33" s="58"/>
      <c r="Z33" s="57"/>
      <c r="AA33" s="57"/>
      <c r="AB33" s="44"/>
      <c r="AC33" s="58"/>
      <c r="AD33" s="59"/>
    </row>
    <row r="34" spans="5:30" s="45" customFormat="1" ht="15.75">
      <c r="E34" s="45" t="s">
        <v>35</v>
      </c>
      <c r="F34" s="44"/>
      <c r="G34" s="44"/>
      <c r="I34" s="44"/>
      <c r="J34" s="44"/>
      <c r="K34" s="44"/>
      <c r="L34" s="44"/>
      <c r="M34" s="44"/>
      <c r="N34" s="44"/>
      <c r="T34" s="56"/>
      <c r="U34" s="56"/>
      <c r="V34" s="56"/>
      <c r="W34" s="56"/>
      <c r="X34" s="57"/>
      <c r="Y34" s="58"/>
      <c r="Z34" s="57"/>
      <c r="AA34" s="57"/>
      <c r="AB34" s="44"/>
      <c r="AC34" s="58"/>
      <c r="AD34" s="59"/>
    </row>
  </sheetData>
  <sortState ref="A14:AH35">
    <sortCondition ref="A14:A35"/>
    <sortCondition ref="B14:B35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3"/>
  <sheetViews>
    <sheetView tabSelected="1" view="pageBreakPreview" topLeftCell="D5" zoomScaleSheetLayoutView="100" workbookViewId="0">
      <selection activeCell="G20" sqref="G20"/>
    </sheetView>
  </sheetViews>
  <sheetFormatPr defaultRowHeight="12.75" outlineLevelCol="2"/>
  <cols>
    <col min="1" max="2" width="9.140625" style="16" hidden="1" customWidth="1" outlineLevel="1"/>
    <col min="3" max="3" width="16.28515625" style="16" hidden="1" customWidth="1" outlineLevel="2"/>
    <col min="4" max="4" width="5.140625" style="16" customWidth="1" collapsed="1"/>
    <col min="5" max="5" width="5.7109375" style="16" hidden="1" customWidth="1"/>
    <col min="6" max="6" width="24.7109375" style="16" customWidth="1"/>
    <col min="7" max="7" width="7.85546875" style="18" customWidth="1"/>
    <col min="8" max="8" width="6.5703125" style="18" hidden="1" customWidth="1"/>
    <col min="9" max="9" width="11.140625" style="16" hidden="1" customWidth="1"/>
    <col min="10" max="10" width="19.28515625" style="16" customWidth="1"/>
    <col min="11" max="11" width="6.42578125" style="18" customWidth="1"/>
    <col min="12" max="14" width="6.28515625" style="18" customWidth="1"/>
    <col min="15" max="15" width="6.28515625" style="18" hidden="1" customWidth="1" outlineLevel="1"/>
    <col min="16" max="16" width="6.28515625" style="16" customWidth="1" collapsed="1"/>
    <col min="17" max="18" width="6.28515625" style="16" customWidth="1"/>
    <col min="19" max="19" width="7.140625" style="16" customWidth="1"/>
    <col min="20" max="20" width="7" style="16" hidden="1" customWidth="1" outlineLevel="1"/>
    <col min="21" max="21" width="6.140625" style="19" customWidth="1" collapsed="1"/>
    <col min="22" max="22" width="6.140625" style="19" hidden="1" customWidth="1"/>
    <col min="23" max="23" width="27.140625" style="19" customWidth="1"/>
    <col min="24" max="24" width="5.7109375" style="19" customWidth="1"/>
    <col min="25" max="25" width="4.7109375" style="43" customWidth="1" outlineLevel="1"/>
    <col min="26" max="26" width="4.7109375" style="42" customWidth="1" outlineLevel="1"/>
    <col min="27" max="27" width="4.7109375" style="43" customWidth="1" outlineLevel="1"/>
    <col min="28" max="28" width="4.28515625" style="42" customWidth="1" outlineLevel="1"/>
    <col min="29" max="29" width="4.7109375" style="18" customWidth="1" outlineLevel="1"/>
    <col min="30" max="30" width="8.140625" style="42" bestFit="1" customWidth="1" outlineLevel="1"/>
    <col min="31" max="31" width="8" style="34" customWidth="1" outlineLevel="1"/>
    <col min="32" max="16384" width="9.140625" style="16"/>
  </cols>
  <sheetData>
    <row r="1" spans="1:34" hidden="1">
      <c r="F1" s="17" t="str">
        <f>Расп!B24</f>
        <v>МИНСПОРТТУРИЗМА РОССИЙСКОЙ ФЕДЕРАЦИИ</v>
      </c>
      <c r="K1" s="17"/>
      <c r="L1" s="16"/>
      <c r="M1" s="16"/>
      <c r="Y1" s="20"/>
      <c r="Z1" s="21"/>
      <c r="AA1" s="20"/>
      <c r="AB1" s="21"/>
      <c r="AC1" s="22"/>
      <c r="AD1" s="21"/>
      <c r="AE1" s="23"/>
    </row>
    <row r="2" spans="1:34" hidden="1">
      <c r="F2" s="17" t="str">
        <f>Расп!B25</f>
        <v>ФГУ "ЦСП СБОРНЫХ КОМАНД РОССИИ"</v>
      </c>
      <c r="K2" s="17"/>
      <c r="L2" s="16"/>
      <c r="M2" s="16"/>
      <c r="Y2" s="20"/>
      <c r="Z2" s="21"/>
      <c r="AA2" s="20"/>
      <c r="AB2" s="21"/>
      <c r="AC2" s="22"/>
      <c r="AD2" s="21"/>
      <c r="AE2" s="23"/>
    </row>
    <row r="3" spans="1:34" hidden="1">
      <c r="F3" s="17" t="str">
        <f>Расп!B26</f>
        <v>ВСЕРОССИЙСКАЯ ФЕДЕРАЦИЯ ЛЕГКОЙ АТЛЕТИКИ</v>
      </c>
      <c r="K3" s="17"/>
      <c r="L3" s="16"/>
      <c r="M3" s="16"/>
      <c r="Y3" s="20"/>
      <c r="Z3" s="21"/>
      <c r="AA3" s="20"/>
      <c r="AB3" s="21"/>
      <c r="AC3" s="22"/>
      <c r="AD3" s="21"/>
      <c r="AE3" s="23"/>
    </row>
    <row r="4" spans="1:34" hidden="1">
      <c r="D4" s="24"/>
      <c r="E4" s="24"/>
      <c r="F4" s="17"/>
      <c r="K4" s="17"/>
      <c r="L4" s="16"/>
      <c r="M4" s="16"/>
      <c r="Y4" s="20"/>
      <c r="Z4" s="21"/>
      <c r="AA4" s="20"/>
      <c r="AB4" s="21"/>
      <c r="AC4" s="22"/>
      <c r="AD4" s="21"/>
      <c r="AE4" s="23"/>
    </row>
    <row r="5" spans="1:34" ht="15.75">
      <c r="F5" s="31" t="str">
        <f>Расп!B28</f>
        <v>Чемпионат г. Москвы по легкой атлетике</v>
      </c>
      <c r="G5" s="46"/>
      <c r="H5" s="46"/>
      <c r="I5" s="32"/>
      <c r="J5" s="32"/>
      <c r="K5" s="31"/>
      <c r="L5" s="16"/>
      <c r="M5" s="16"/>
      <c r="Y5" s="20"/>
      <c r="Z5" s="21"/>
      <c r="AA5" s="20"/>
      <c r="AB5" s="21"/>
      <c r="AC5" s="22"/>
      <c r="AD5" s="21"/>
      <c r="AE5" s="23"/>
      <c r="AF5" s="44" t="s">
        <v>36</v>
      </c>
      <c r="AG5" s="63"/>
    </row>
    <row r="6" spans="1:34" ht="15.75">
      <c r="F6" s="31" t="str">
        <f>Расп!B29</f>
        <v>3-4 июля 2013 года, ОАО «Олимпийский комплекс «Лужники», ЮСЯ</v>
      </c>
      <c r="G6" s="46"/>
      <c r="H6" s="46"/>
      <c r="I6" s="32"/>
      <c r="J6" s="32"/>
      <c r="K6" s="31"/>
      <c r="L6" s="16"/>
      <c r="M6" s="16"/>
      <c r="Y6" s="20"/>
      <c r="Z6" s="21"/>
      <c r="AA6" s="20"/>
      <c r="AB6" s="21"/>
      <c r="AC6" s="22"/>
      <c r="AD6" s="21"/>
      <c r="AE6" s="23"/>
      <c r="AF6" s="44" t="s">
        <v>37</v>
      </c>
      <c r="AG6" s="63"/>
    </row>
    <row r="7" spans="1:34" ht="15.75">
      <c r="F7" s="25"/>
      <c r="K7" s="25"/>
      <c r="L7" s="206">
        <f>Расп!A7</f>
        <v>41459</v>
      </c>
      <c r="M7" s="206"/>
      <c r="Y7" s="20"/>
      <c r="Z7" s="21"/>
      <c r="AA7" s="20"/>
      <c r="AB7" s="21"/>
      <c r="AC7" s="22"/>
      <c r="AD7" s="21"/>
      <c r="AE7" s="23"/>
      <c r="AF7" s="44" t="s">
        <v>38</v>
      </c>
      <c r="AG7" s="63"/>
    </row>
    <row r="8" spans="1:34" ht="15.75">
      <c r="F8" s="31" t="str">
        <f>Расп!B7</f>
        <v>МЕТАНИЕ ДИСКА</v>
      </c>
      <c r="K8" s="31"/>
      <c r="L8" s="27" t="str">
        <f>Расп!C1</f>
        <v>Начало</v>
      </c>
      <c r="M8" s="28" t="str">
        <f>Расп!C7</f>
        <v>18.30</v>
      </c>
      <c r="P8" s="108" t="s">
        <v>59</v>
      </c>
      <c r="Q8" s="109">
        <f>Расп!F4</f>
        <v>8.9499999999999993</v>
      </c>
      <c r="R8" s="30" t="s">
        <v>12</v>
      </c>
      <c r="S8" s="62">
        <f>Расп!I7</f>
        <v>74.08</v>
      </c>
      <c r="Y8" s="20"/>
      <c r="Z8" s="21"/>
      <c r="AA8" s="20"/>
      <c r="AB8" s="21"/>
      <c r="AC8" s="22"/>
      <c r="AD8" s="21"/>
      <c r="AE8" s="23"/>
      <c r="AF8" s="44">
        <v>3</v>
      </c>
      <c r="AG8" s="63">
        <v>30</v>
      </c>
    </row>
    <row r="9" spans="1:34" ht="15.75" customHeight="1">
      <c r="F9" s="31" t="str">
        <f>Расп!B31</f>
        <v>Мужчины</v>
      </c>
      <c r="K9" s="25"/>
      <c r="L9" s="27" t="str">
        <f>Расп!D1</f>
        <v>Окончание</v>
      </c>
      <c r="M9" s="52" t="str">
        <f>Расп!D7</f>
        <v>19.05</v>
      </c>
      <c r="N9" s="26"/>
      <c r="P9" s="110" t="s">
        <v>60</v>
      </c>
      <c r="Q9" s="109">
        <f>Расп!G4</f>
        <v>8.86</v>
      </c>
      <c r="R9" s="60" t="s">
        <v>13</v>
      </c>
      <c r="S9" s="62">
        <f>Расп!J7</f>
        <v>74.08</v>
      </c>
      <c r="T9" s="25"/>
      <c r="Y9" s="20"/>
      <c r="Z9" s="21"/>
      <c r="AA9" s="20"/>
      <c r="AB9" s="21"/>
      <c r="AC9" s="22"/>
      <c r="AD9" s="21"/>
      <c r="AE9" s="29" t="s">
        <v>17</v>
      </c>
      <c r="AF9" s="44">
        <v>2</v>
      </c>
      <c r="AG9" s="63">
        <v>37</v>
      </c>
    </row>
    <row r="10" spans="1:34" ht="15.75">
      <c r="F10" s="30" t="s">
        <v>746</v>
      </c>
      <c r="K10" s="30"/>
      <c r="L10" s="106" t="s">
        <v>47</v>
      </c>
      <c r="M10" s="107">
        <f>Расп!E4</f>
        <v>0</v>
      </c>
      <c r="P10" s="108" t="s">
        <v>61</v>
      </c>
      <c r="Q10" s="109">
        <f>Расп!H4</f>
        <v>8.4600000000000009</v>
      </c>
      <c r="R10" s="30" t="s">
        <v>14</v>
      </c>
      <c r="S10" s="62">
        <f>Расп!K7</f>
        <v>71.86</v>
      </c>
      <c r="T10" s="32"/>
      <c r="Y10" s="20"/>
      <c r="Z10" s="21"/>
      <c r="AA10" s="20"/>
      <c r="AB10" s="21"/>
      <c r="AC10" s="22"/>
      <c r="AD10" s="21"/>
      <c r="AE10" s="29" t="s">
        <v>18</v>
      </c>
      <c r="AF10" s="44">
        <v>1</v>
      </c>
      <c r="AG10" s="63">
        <v>43</v>
      </c>
    </row>
    <row r="11" spans="1:34" ht="15.75">
      <c r="F11" s="30"/>
      <c r="K11" s="30"/>
      <c r="L11" s="31"/>
      <c r="M11" s="16"/>
      <c r="S11" s="32"/>
      <c r="T11" s="32"/>
      <c r="Y11" s="20"/>
      <c r="Z11" s="21"/>
      <c r="AA11" s="20"/>
      <c r="AB11" s="21"/>
      <c r="AC11" s="22"/>
      <c r="AD11" s="21"/>
      <c r="AE11" s="29" t="s">
        <v>19</v>
      </c>
      <c r="AF11" s="44" t="s">
        <v>54</v>
      </c>
      <c r="AG11" s="63">
        <v>49</v>
      </c>
    </row>
    <row r="12" spans="1:34" s="38" customFormat="1" ht="15.75">
      <c r="C12" s="186" t="s">
        <v>28</v>
      </c>
      <c r="D12" s="185" t="s">
        <v>31</v>
      </c>
      <c r="E12" s="185" t="s">
        <v>31</v>
      </c>
      <c r="F12" s="185" t="s">
        <v>15</v>
      </c>
      <c r="G12" s="185" t="s">
        <v>0</v>
      </c>
      <c r="H12" s="185" t="s">
        <v>48</v>
      </c>
      <c r="I12" s="185" t="s">
        <v>150</v>
      </c>
      <c r="J12" s="185" t="s">
        <v>9</v>
      </c>
      <c r="K12" s="185" t="s">
        <v>16</v>
      </c>
      <c r="L12" s="185">
        <v>1</v>
      </c>
      <c r="M12" s="185">
        <v>2</v>
      </c>
      <c r="N12" s="185">
        <v>3</v>
      </c>
      <c r="O12" s="185"/>
      <c r="P12" s="185">
        <v>4</v>
      </c>
      <c r="Q12" s="185">
        <v>5</v>
      </c>
      <c r="R12" s="185">
        <v>6</v>
      </c>
      <c r="S12" s="185" t="s">
        <v>45</v>
      </c>
      <c r="T12" s="185" t="s">
        <v>31</v>
      </c>
      <c r="U12" s="35" t="s">
        <v>44</v>
      </c>
      <c r="V12" s="35" t="s">
        <v>21</v>
      </c>
      <c r="W12" s="35" t="s">
        <v>46</v>
      </c>
      <c r="X12" s="35"/>
      <c r="Y12" s="36" t="s">
        <v>22</v>
      </c>
      <c r="Z12" s="37" t="s">
        <v>25</v>
      </c>
      <c r="AA12" s="36" t="s">
        <v>23</v>
      </c>
      <c r="AB12" s="37" t="s">
        <v>26</v>
      </c>
      <c r="AC12" s="29" t="s">
        <v>24</v>
      </c>
      <c r="AD12" s="37" t="s">
        <v>27</v>
      </c>
      <c r="AE12" s="29" t="s">
        <v>20</v>
      </c>
      <c r="AF12" s="44" t="s">
        <v>53</v>
      </c>
      <c r="AG12" s="64">
        <v>54.5</v>
      </c>
    </row>
    <row r="13" spans="1:34" s="38" customFormat="1" ht="15.75"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35"/>
      <c r="V13" s="35"/>
      <c r="W13" s="35"/>
      <c r="X13" s="35"/>
      <c r="Y13" s="36"/>
      <c r="Z13" s="37"/>
      <c r="AA13" s="36"/>
      <c r="AB13" s="37"/>
      <c r="AC13" s="29"/>
      <c r="AD13" s="37"/>
      <c r="AE13" s="29"/>
      <c r="AF13" s="44" t="s">
        <v>52</v>
      </c>
      <c r="AG13" s="64">
        <v>63</v>
      </c>
    </row>
    <row r="14" spans="1:34" s="46" customFormat="1" ht="15.75">
      <c r="A14" s="54">
        <v>2</v>
      </c>
      <c r="B14" s="54">
        <v>1</v>
      </c>
      <c r="C14" s="47">
        <f t="shared" ref="C14:C19" ca="1" si="0">RAND()</f>
        <v>0.18157871655244295</v>
      </c>
      <c r="D14" s="164">
        <v>1</v>
      </c>
      <c r="E14" s="165">
        <f t="shared" ref="E14:E19" si="1">T14</f>
        <v>1</v>
      </c>
      <c r="F14" s="47" t="str">
        <f>VLOOKUP(K14,Уч!$A$2:$K$412,2,FALSE)</f>
        <v>Бутенко Виктор</v>
      </c>
      <c r="G14" s="166">
        <f>VLOOKUP(K14,Уч!$A$2:$K$412,3,FALSE)</f>
        <v>34038</v>
      </c>
      <c r="H14" s="166" t="e">
        <f>VLOOKUP(L14,Уч!$A$2:$K$412,3,FALSE)</f>
        <v>#N/A</v>
      </c>
      <c r="I14" s="167" t="str">
        <f>VLOOKUP(K14,Уч!$A$2:$K$412,5,FALSE)</f>
        <v>Москва</v>
      </c>
      <c r="J14" s="167" t="str">
        <f>VLOOKUP(K14,Уч!$A$2:$K$412,6,FALSE)</f>
        <v>СДЮСШОР им. бр. Знаменских</v>
      </c>
      <c r="K14" s="177">
        <v>227</v>
      </c>
      <c r="L14" s="168">
        <f t="shared" ref="L14:N19" si="2">IF(Y14=0,"X",Y14/100)</f>
        <v>59.13</v>
      </c>
      <c r="M14" s="168">
        <f t="shared" si="2"/>
        <v>60.8</v>
      </c>
      <c r="N14" s="168">
        <f t="shared" si="2"/>
        <v>61.5</v>
      </c>
      <c r="O14" s="168"/>
      <c r="P14" s="168">
        <f t="shared" ref="P14:R19" si="3">IF(AB14=0,"X",AB14/100)</f>
        <v>61.2</v>
      </c>
      <c r="Q14" s="168" t="str">
        <f t="shared" si="3"/>
        <v>X</v>
      </c>
      <c r="R14" s="168">
        <f t="shared" si="3"/>
        <v>60.32</v>
      </c>
      <c r="S14" s="169">
        <f t="shared" ref="S14:S19" si="4">MAX(Y14,Z14,AB14,AA14,AC14,AD14)/100</f>
        <v>61.5</v>
      </c>
      <c r="T14" s="170">
        <f>RANK(S14,S13:S128)</f>
        <v>1</v>
      </c>
      <c r="U14" s="171" t="str">
        <f t="shared" ref="U14:U19" si="5">LOOKUP(S14,$AG$5:$AG$13,$AF$5:$AF$13)</f>
        <v>мс</v>
      </c>
      <c r="V14" s="187"/>
      <c r="W14" s="166" t="str">
        <f>VLOOKUP(K14,Уч!$A$2:$K$412,11,FALSE)</f>
        <v>Козлов Е.С.</v>
      </c>
      <c r="X14" s="48"/>
      <c r="Y14" s="49">
        <v>5913</v>
      </c>
      <c r="Z14" s="50">
        <v>6080</v>
      </c>
      <c r="AA14" s="49">
        <v>6150</v>
      </c>
      <c r="AB14" s="50">
        <v>6120</v>
      </c>
      <c r="AC14" s="49"/>
      <c r="AD14" s="50">
        <v>6032</v>
      </c>
      <c r="AE14" s="51">
        <f t="shared" ref="AE14:AE19" si="6">MAX(Y14,Z14,AB14,AA14,AC14,AD14)</f>
        <v>6150</v>
      </c>
      <c r="AF14" s="44"/>
      <c r="AG14" s="44"/>
      <c r="AH14" s="44"/>
    </row>
    <row r="15" spans="1:34" s="45" customFormat="1" ht="14.45" customHeight="1">
      <c r="A15" s="54">
        <v>3</v>
      </c>
      <c r="B15" s="54">
        <v>1</v>
      </c>
      <c r="C15" s="47">
        <f t="shared" ca="1" si="0"/>
        <v>0.12910015018425713</v>
      </c>
      <c r="D15" s="164">
        <v>2</v>
      </c>
      <c r="E15" s="165">
        <f t="shared" si="1"/>
        <v>2</v>
      </c>
      <c r="F15" s="47" t="str">
        <f>VLOOKUP(K15,Уч!$A$2:$K$412,2,FALSE)</f>
        <v>Седюк Николай</v>
      </c>
      <c r="G15" s="166">
        <f>VLOOKUP(K15,Уч!$A$2:$K$412,3,FALSE)</f>
        <v>32262</v>
      </c>
      <c r="H15" s="166" t="e">
        <f>VLOOKUP(L15,Уч!$A$2:$K$412,3,FALSE)</f>
        <v>#N/A</v>
      </c>
      <c r="I15" s="167" t="str">
        <f>VLOOKUP(K15,Уч!$A$2:$K$412,5,FALSE)</f>
        <v>Москва</v>
      </c>
      <c r="J15" s="167" t="str">
        <f>VLOOKUP(K15,Уч!$A$2:$K$412,6,FALSE)</f>
        <v>ГБУ ЦСП ЛУЧ</v>
      </c>
      <c r="K15" s="177">
        <v>231</v>
      </c>
      <c r="L15" s="168" t="str">
        <f t="shared" si="2"/>
        <v>X</v>
      </c>
      <c r="M15" s="168">
        <f t="shared" si="2"/>
        <v>58.53</v>
      </c>
      <c r="N15" s="168">
        <f t="shared" si="2"/>
        <v>60.3</v>
      </c>
      <c r="O15" s="168"/>
      <c r="P15" s="168">
        <f t="shared" si="3"/>
        <v>54.37</v>
      </c>
      <c r="Q15" s="168">
        <f t="shared" si="3"/>
        <v>60.1</v>
      </c>
      <c r="R15" s="168">
        <f t="shared" si="3"/>
        <v>59.8</v>
      </c>
      <c r="S15" s="169">
        <f t="shared" si="4"/>
        <v>60.3</v>
      </c>
      <c r="T15" s="170">
        <f>RANK(S15,S13:S130)</f>
        <v>2</v>
      </c>
      <c r="U15" s="171" t="str">
        <f t="shared" si="5"/>
        <v>мс</v>
      </c>
      <c r="V15" s="187"/>
      <c r="W15" s="166" t="str">
        <f>VLOOKUP(K15,Уч!$A$2:$K$412,11,FALSE)</f>
        <v>Садов МВ</v>
      </c>
      <c r="X15" s="48"/>
      <c r="Y15" s="49"/>
      <c r="Z15" s="50">
        <v>5853</v>
      </c>
      <c r="AA15" s="49">
        <v>6030</v>
      </c>
      <c r="AB15" s="50">
        <v>5437</v>
      </c>
      <c r="AC15" s="49">
        <v>6010</v>
      </c>
      <c r="AD15" s="50">
        <v>5980</v>
      </c>
      <c r="AE15" s="51">
        <f t="shared" si="6"/>
        <v>6030</v>
      </c>
    </row>
    <row r="16" spans="1:34" s="45" customFormat="1" ht="14.45" customHeight="1">
      <c r="A16" s="54">
        <f>T16</f>
        <v>1</v>
      </c>
      <c r="B16" s="54">
        <v>1</v>
      </c>
      <c r="C16" s="47">
        <f t="shared" ca="1" si="0"/>
        <v>0.51696849264392331</v>
      </c>
      <c r="D16" s="164">
        <v>3</v>
      </c>
      <c r="E16" s="165">
        <f t="shared" si="1"/>
        <v>1</v>
      </c>
      <c r="F16" s="47" t="str">
        <f>VLOOKUP(K16,Уч!$A$2:$K$412,2,FALSE)</f>
        <v>Гигашвили Максим</v>
      </c>
      <c r="G16" s="166">
        <f>VLOOKUP(K16,Уч!$A$2:$K$412,3,FALSE)</f>
        <v>33716</v>
      </c>
      <c r="H16" s="166" t="e">
        <f>VLOOKUP(L16,Уч!$A$2:$K$412,3,FALSE)</f>
        <v>#N/A</v>
      </c>
      <c r="I16" s="167" t="str">
        <f>VLOOKUP(K16,Уч!$A$2:$K$412,5,FALSE)</f>
        <v>Москва</v>
      </c>
      <c r="J16" s="167" t="str">
        <f>VLOOKUP(K16,Уч!$A$2:$K$412,6,FALSE)</f>
        <v>СДЮСШОР им. бр. Знаменских</v>
      </c>
      <c r="K16" s="177">
        <v>228</v>
      </c>
      <c r="L16" s="168">
        <f t="shared" si="2"/>
        <v>54.2</v>
      </c>
      <c r="M16" s="168">
        <f t="shared" si="2"/>
        <v>54.58</v>
      </c>
      <c r="N16" s="168">
        <f t="shared" si="2"/>
        <v>54.15</v>
      </c>
      <c r="O16" s="168"/>
      <c r="P16" s="168">
        <f t="shared" si="3"/>
        <v>55.1</v>
      </c>
      <c r="Q16" s="168">
        <f t="shared" si="3"/>
        <v>54.74</v>
      </c>
      <c r="R16" s="168" t="str">
        <f t="shared" si="3"/>
        <v>X</v>
      </c>
      <c r="S16" s="169">
        <f t="shared" si="4"/>
        <v>55.1</v>
      </c>
      <c r="T16" s="170">
        <f>RANK(S16,S16:S129)</f>
        <v>1</v>
      </c>
      <c r="U16" s="171" t="str">
        <f t="shared" si="5"/>
        <v>мс</v>
      </c>
      <c r="V16" s="187"/>
      <c r="W16" s="166" t="str">
        <f>VLOOKUP(K16,Уч!$A$2:$K$412,11,FALSE)</f>
        <v>Михеев М.Г.</v>
      </c>
      <c r="X16" s="48"/>
      <c r="Y16" s="49">
        <v>5420</v>
      </c>
      <c r="Z16" s="50">
        <v>5458</v>
      </c>
      <c r="AA16" s="49">
        <v>5415</v>
      </c>
      <c r="AB16" s="50">
        <v>5510</v>
      </c>
      <c r="AC16" s="49">
        <v>5474</v>
      </c>
      <c r="AD16" s="50"/>
      <c r="AE16" s="51">
        <f t="shared" si="6"/>
        <v>5510</v>
      </c>
    </row>
    <row r="17" spans="1:31" s="45" customFormat="1" ht="14.45" customHeight="1">
      <c r="A17" s="54">
        <v>5</v>
      </c>
      <c r="B17" s="54">
        <v>1</v>
      </c>
      <c r="C17" s="47">
        <f t="shared" ca="1" si="0"/>
        <v>0.12598659673792212</v>
      </c>
      <c r="D17" s="164">
        <v>4</v>
      </c>
      <c r="E17" s="165">
        <f t="shared" si="1"/>
        <v>4</v>
      </c>
      <c r="F17" s="47" t="str">
        <f>VLOOKUP(K17,Уч!$A$2:$K$412,2,FALSE)</f>
        <v>Подольский Артем</v>
      </c>
      <c r="G17" s="166">
        <f>VLOOKUP(K17,Уч!$A$2:$K$412,3,FALSE)</f>
        <v>34171</v>
      </c>
      <c r="H17" s="166" t="e">
        <f>VLOOKUP(L17,Уч!$A$2:$K$412,3,FALSE)</f>
        <v>#N/A</v>
      </c>
      <c r="I17" s="167" t="str">
        <f>VLOOKUP(K17,Уч!$A$2:$K$412,5,FALSE)</f>
        <v>Москва</v>
      </c>
      <c r="J17" s="167" t="str">
        <f>VLOOKUP(K17,Уч!$A$2:$K$412,6,FALSE)</f>
        <v>ЦСП по л/а</v>
      </c>
      <c r="K17" s="177">
        <v>229</v>
      </c>
      <c r="L17" s="168">
        <f t="shared" si="2"/>
        <v>52.73</v>
      </c>
      <c r="M17" s="168" t="str">
        <f t="shared" si="2"/>
        <v>X</v>
      </c>
      <c r="N17" s="168">
        <f t="shared" si="2"/>
        <v>52.68</v>
      </c>
      <c r="O17" s="168"/>
      <c r="P17" s="168">
        <f t="shared" si="3"/>
        <v>49.93</v>
      </c>
      <c r="Q17" s="168">
        <f t="shared" si="3"/>
        <v>50.35</v>
      </c>
      <c r="R17" s="168">
        <f t="shared" si="3"/>
        <v>48.26</v>
      </c>
      <c r="S17" s="169">
        <f t="shared" si="4"/>
        <v>52.73</v>
      </c>
      <c r="T17" s="170">
        <f>RANK(S17,S13:S134)</f>
        <v>4</v>
      </c>
      <c r="U17" s="171" t="str">
        <f t="shared" si="5"/>
        <v>кмс</v>
      </c>
      <c r="V17" s="187"/>
      <c r="W17" s="166" t="str">
        <f>VLOOKUP(K17,Уч!$A$2:$K$412,11,FALSE)</f>
        <v>Ивановы М.В., В.А.,
Бартов В.А.</v>
      </c>
      <c r="X17" s="48"/>
      <c r="Y17" s="49">
        <v>5273</v>
      </c>
      <c r="Z17" s="50"/>
      <c r="AA17" s="49">
        <v>5268</v>
      </c>
      <c r="AB17" s="50">
        <v>4993</v>
      </c>
      <c r="AC17" s="49">
        <v>5035</v>
      </c>
      <c r="AD17" s="50">
        <v>4826</v>
      </c>
      <c r="AE17" s="51">
        <f t="shared" si="6"/>
        <v>5273</v>
      </c>
    </row>
    <row r="18" spans="1:31" s="45" customFormat="1" ht="14.45" customHeight="1">
      <c r="A18" s="54">
        <v>4</v>
      </c>
      <c r="B18" s="54">
        <v>2</v>
      </c>
      <c r="C18" s="47">
        <f t="shared" ca="1" si="0"/>
        <v>0.24830631486960908</v>
      </c>
      <c r="D18" s="164">
        <v>5</v>
      </c>
      <c r="E18" s="165">
        <f t="shared" si="1"/>
        <v>4</v>
      </c>
      <c r="F18" s="47" t="str">
        <f>VLOOKUP(K18,Уч!$A$2:$K$412,2,FALSE)</f>
        <v>Потапов Антон</v>
      </c>
      <c r="G18" s="166">
        <f>VLOOKUP(K18,Уч!$A$2:$K$412,3,FALSE)</f>
        <v>34630</v>
      </c>
      <c r="H18" s="166" t="e">
        <f>VLOOKUP(L18,Уч!$A$2:$K$412,3,FALSE)</f>
        <v>#N/A</v>
      </c>
      <c r="I18" s="167" t="str">
        <f>VLOOKUP(K18,Уч!$A$2:$K$412,5,FALSE)</f>
        <v>Москва</v>
      </c>
      <c r="J18" s="167" t="str">
        <f>VLOOKUP(K18,Уч!$A$2:$K$412,6,FALSE)</f>
        <v>СДЮСШОР ЮМ</v>
      </c>
      <c r="K18" s="177">
        <v>230</v>
      </c>
      <c r="L18" s="168" t="str">
        <f t="shared" si="2"/>
        <v>X</v>
      </c>
      <c r="M18" s="168">
        <f t="shared" si="2"/>
        <v>38.74</v>
      </c>
      <c r="N18" s="168" t="str">
        <f t="shared" si="2"/>
        <v>X</v>
      </c>
      <c r="O18" s="168"/>
      <c r="P18" s="168" t="str">
        <f t="shared" si="3"/>
        <v>X</v>
      </c>
      <c r="Q18" s="168">
        <f t="shared" si="3"/>
        <v>40.21</v>
      </c>
      <c r="R18" s="168">
        <f t="shared" si="3"/>
        <v>37.25</v>
      </c>
      <c r="S18" s="169">
        <f t="shared" si="4"/>
        <v>40.21</v>
      </c>
      <c r="T18" s="170">
        <f>RANK(S18,S15:S134)</f>
        <v>4</v>
      </c>
      <c r="U18" s="171">
        <f t="shared" si="5"/>
        <v>2</v>
      </c>
      <c r="V18" s="187"/>
      <c r="W18" s="166" t="str">
        <f>VLOOKUP(K18,Уч!$A$2:$K$412,11,FALSE)</f>
        <v>Березуцкая Н.Н.,Березуцкий В.В.</v>
      </c>
      <c r="X18" s="48"/>
      <c r="Y18" s="49"/>
      <c r="Z18" s="50">
        <v>3874</v>
      </c>
      <c r="AA18" s="49"/>
      <c r="AB18" s="50"/>
      <c r="AC18" s="49">
        <v>4021</v>
      </c>
      <c r="AD18" s="50">
        <v>3725</v>
      </c>
      <c r="AE18" s="51">
        <f t="shared" si="6"/>
        <v>4021</v>
      </c>
    </row>
    <row r="19" spans="1:31" s="45" customFormat="1" ht="14.45" customHeight="1">
      <c r="A19" s="54">
        <v>5.5</v>
      </c>
      <c r="B19" s="54">
        <v>1</v>
      </c>
      <c r="C19" s="47">
        <f t="shared" ca="1" si="0"/>
        <v>0.90669397656005468</v>
      </c>
      <c r="D19" s="164">
        <v>6</v>
      </c>
      <c r="E19" s="165">
        <f t="shared" si="1"/>
        <v>6</v>
      </c>
      <c r="F19" s="47" t="str">
        <f>VLOOKUP(K19,Уч!$A$2:$K$412,2,FALSE)</f>
        <v>Житков Тимофей</v>
      </c>
      <c r="G19" s="166">
        <f>VLOOKUP(K19,Уч!$A$2:$K$412,3,FALSE)</f>
        <v>34240</v>
      </c>
      <c r="H19" s="166" t="e">
        <f>VLOOKUP(L19,Уч!$A$2:$K$412,3,FALSE)</f>
        <v>#N/A</v>
      </c>
      <c r="I19" s="167" t="str">
        <f>VLOOKUP(K19,Уч!$A$2:$K$412,5,FALSE)</f>
        <v>Москва</v>
      </c>
      <c r="J19" s="167" t="str">
        <f>VLOOKUP(K19,Уч!$A$2:$K$412,6,FALSE)</f>
        <v>СДЮСШОР им. бр. Знаменских</v>
      </c>
      <c r="K19" s="177">
        <v>201</v>
      </c>
      <c r="L19" s="168" t="str">
        <f t="shared" si="2"/>
        <v>X</v>
      </c>
      <c r="M19" s="168">
        <f t="shared" si="2"/>
        <v>30.03</v>
      </c>
      <c r="N19" s="168">
        <f t="shared" si="2"/>
        <v>28.88</v>
      </c>
      <c r="O19" s="168"/>
      <c r="P19" s="168" t="str">
        <f t="shared" si="3"/>
        <v>X</v>
      </c>
      <c r="Q19" s="168">
        <f t="shared" si="3"/>
        <v>29.02</v>
      </c>
      <c r="R19" s="168">
        <f t="shared" si="3"/>
        <v>30.7</v>
      </c>
      <c r="S19" s="169">
        <f t="shared" si="4"/>
        <v>30.7</v>
      </c>
      <c r="T19" s="170">
        <f>RANK(S19,S14:S137)</f>
        <v>6</v>
      </c>
      <c r="U19" s="171">
        <f t="shared" si="5"/>
        <v>3</v>
      </c>
      <c r="V19" s="187"/>
      <c r="W19" s="166" t="str">
        <f>VLOOKUP(K19,Уч!$A$2:$K$412,11,FALSE)</f>
        <v>Самойлов Г.В.</v>
      </c>
      <c r="X19" s="48"/>
      <c r="Y19" s="49"/>
      <c r="Z19" s="50">
        <v>3003</v>
      </c>
      <c r="AA19" s="49">
        <v>2888</v>
      </c>
      <c r="AB19" s="50"/>
      <c r="AC19" s="49">
        <v>2902</v>
      </c>
      <c r="AD19" s="50">
        <v>3070</v>
      </c>
      <c r="AE19" s="51">
        <f t="shared" si="6"/>
        <v>3070</v>
      </c>
    </row>
    <row r="20" spans="1:31" s="45" customFormat="1" ht="15.75">
      <c r="E20" s="45" t="s">
        <v>35</v>
      </c>
      <c r="F20" s="44"/>
      <c r="G20" s="44"/>
      <c r="I20" s="44"/>
      <c r="J20" s="44"/>
      <c r="K20" s="44"/>
      <c r="L20" s="44"/>
      <c r="M20" s="44"/>
      <c r="N20" s="44"/>
      <c r="T20" s="56"/>
      <c r="U20" s="56"/>
      <c r="V20" s="56"/>
      <c r="W20" s="56"/>
      <c r="X20" s="57"/>
      <c r="Y20" s="58"/>
      <c r="Z20" s="57"/>
      <c r="AA20" s="57"/>
      <c r="AB20" s="44"/>
      <c r="AC20" s="58"/>
      <c r="AD20" s="59"/>
    </row>
    <row r="21" spans="1:31" s="45" customFormat="1" ht="15.75">
      <c r="E21" s="45" t="s">
        <v>51</v>
      </c>
      <c r="F21" s="44"/>
      <c r="G21" s="44"/>
      <c r="I21" s="44"/>
      <c r="J21" s="44"/>
      <c r="K21" s="44"/>
      <c r="L21" s="44"/>
      <c r="M21" s="44"/>
      <c r="N21" s="44"/>
      <c r="T21" s="56"/>
      <c r="U21" s="56"/>
      <c r="V21" s="56"/>
      <c r="W21" s="56"/>
      <c r="X21" s="57"/>
      <c r="Y21" s="58"/>
      <c r="Z21" s="57"/>
      <c r="AA21" s="57"/>
      <c r="AB21" s="44"/>
      <c r="AC21" s="58"/>
      <c r="AD21" s="59"/>
    </row>
    <row r="22" spans="1:31" s="45" customFormat="1" ht="15.75">
      <c r="F22" s="44"/>
      <c r="G22" s="44"/>
      <c r="I22" s="44"/>
      <c r="J22" s="44"/>
      <c r="K22" s="44"/>
      <c r="L22" s="44"/>
      <c r="M22" s="44"/>
      <c r="N22" s="44"/>
      <c r="T22" s="56"/>
      <c r="U22" s="56"/>
      <c r="V22" s="56"/>
      <c r="W22" s="56"/>
      <c r="X22" s="57"/>
      <c r="Y22" s="58"/>
      <c r="Z22" s="57"/>
      <c r="AA22" s="57"/>
      <c r="AB22" s="44"/>
      <c r="AC22" s="58"/>
      <c r="AD22" s="59"/>
    </row>
    <row r="23" spans="1:31" s="45" customFormat="1" ht="15.75">
      <c r="E23" s="45" t="s">
        <v>35</v>
      </c>
      <c r="F23" s="44"/>
      <c r="G23" s="44"/>
      <c r="I23" s="44"/>
      <c r="J23" s="44"/>
      <c r="K23" s="44"/>
      <c r="L23" s="44"/>
      <c r="M23" s="44"/>
      <c r="N23" s="44"/>
      <c r="T23" s="56"/>
      <c r="U23" s="56"/>
      <c r="V23" s="56"/>
      <c r="W23" s="56"/>
      <c r="X23" s="57"/>
      <c r="Y23" s="58"/>
      <c r="Z23" s="57"/>
      <c r="AA23" s="57"/>
      <c r="AB23" s="44"/>
      <c r="AC23" s="58"/>
      <c r="AD23" s="59"/>
    </row>
  </sheetData>
  <sortState ref="A14:AH19">
    <sortCondition ref="D14:D19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3"/>
  <sheetViews>
    <sheetView tabSelected="1" view="pageBreakPreview" topLeftCell="D5" zoomScaleSheetLayoutView="100" workbookViewId="0">
      <selection activeCell="G20" sqref="G20"/>
    </sheetView>
  </sheetViews>
  <sheetFormatPr defaultRowHeight="12.75" outlineLevelCol="2"/>
  <cols>
    <col min="1" max="2" width="9.140625" style="16" hidden="1" customWidth="1" outlineLevel="1"/>
    <col min="3" max="3" width="16.28515625" style="16" hidden="1" customWidth="1" outlineLevel="2"/>
    <col min="4" max="4" width="5.140625" style="16" customWidth="1" collapsed="1"/>
    <col min="5" max="5" width="5.7109375" style="16" hidden="1" customWidth="1"/>
    <col min="6" max="6" width="24.7109375" style="16" customWidth="1"/>
    <col min="7" max="7" width="7.85546875" style="18" customWidth="1"/>
    <col min="8" max="8" width="6.5703125" style="18" hidden="1" customWidth="1"/>
    <col min="9" max="9" width="11.140625" style="16" customWidth="1"/>
    <col min="10" max="10" width="19.28515625" style="16" customWidth="1"/>
    <col min="11" max="11" width="6" style="18" customWidth="1"/>
    <col min="12" max="14" width="8" style="18" customWidth="1"/>
    <col min="15" max="15" width="4.7109375" style="18" hidden="1" customWidth="1" outlineLevel="1"/>
    <col min="16" max="16" width="8" style="16" customWidth="1" collapsed="1"/>
    <col min="17" max="19" width="8" style="16" customWidth="1"/>
    <col min="20" max="20" width="7" style="16" hidden="1" customWidth="1" outlineLevel="1"/>
    <col min="21" max="21" width="6.140625" style="19" customWidth="1" collapsed="1"/>
    <col min="22" max="22" width="6.140625" style="19" hidden="1" customWidth="1"/>
    <col min="23" max="23" width="23.85546875" style="19" customWidth="1"/>
    <col min="24" max="24" width="5.7109375" style="19" customWidth="1"/>
    <col min="25" max="25" width="4.7109375" style="43" customWidth="1" outlineLevel="1"/>
    <col min="26" max="26" width="4.7109375" style="42" customWidth="1" outlineLevel="1"/>
    <col min="27" max="27" width="4.7109375" style="43" customWidth="1" outlineLevel="1"/>
    <col min="28" max="28" width="4.28515625" style="42" customWidth="1" outlineLevel="1"/>
    <col min="29" max="29" width="4.7109375" style="18" customWidth="1" outlineLevel="1"/>
    <col min="30" max="30" width="8.140625" style="42" bestFit="1" customWidth="1" outlineLevel="1"/>
    <col min="31" max="31" width="8" style="34" customWidth="1" outlineLevel="1"/>
    <col min="32" max="16384" width="9.140625" style="16"/>
  </cols>
  <sheetData>
    <row r="1" spans="1:34" hidden="1">
      <c r="F1" s="17" t="str">
        <f>Расп!B24</f>
        <v>МИНСПОРТТУРИЗМА РОССИЙСКОЙ ФЕДЕРАЦИИ</v>
      </c>
      <c r="K1" s="17"/>
      <c r="L1" s="16"/>
      <c r="M1" s="16"/>
      <c r="Y1" s="20"/>
      <c r="Z1" s="21"/>
      <c r="AA1" s="20"/>
      <c r="AB1" s="21"/>
      <c r="AC1" s="22"/>
      <c r="AD1" s="21"/>
      <c r="AE1" s="23"/>
    </row>
    <row r="2" spans="1:34" hidden="1">
      <c r="F2" s="17" t="str">
        <f>Расп!B25</f>
        <v>ФГУ "ЦСП СБОРНЫХ КОМАНД РОССИИ"</v>
      </c>
      <c r="K2" s="17"/>
      <c r="L2" s="16"/>
      <c r="M2" s="16"/>
      <c r="Y2" s="20"/>
      <c r="Z2" s="21"/>
      <c r="AA2" s="20"/>
      <c r="AB2" s="21"/>
      <c r="AC2" s="22"/>
      <c r="AD2" s="21"/>
      <c r="AE2" s="23"/>
    </row>
    <row r="3" spans="1:34" hidden="1">
      <c r="F3" s="17" t="str">
        <f>Расп!B26</f>
        <v>ВСЕРОССИЙСКАЯ ФЕДЕРАЦИЯ ЛЕГКОЙ АТЛЕТИКИ</v>
      </c>
      <c r="K3" s="17"/>
      <c r="L3" s="16"/>
      <c r="M3" s="16"/>
      <c r="Y3" s="20"/>
      <c r="Z3" s="21"/>
      <c r="AA3" s="20"/>
      <c r="AB3" s="21"/>
      <c r="AC3" s="22"/>
      <c r="AD3" s="21"/>
      <c r="AE3" s="23"/>
    </row>
    <row r="4" spans="1:34" hidden="1">
      <c r="D4" s="24"/>
      <c r="E4" s="24"/>
      <c r="F4" s="17"/>
      <c r="K4" s="17"/>
      <c r="L4" s="16"/>
      <c r="M4" s="16"/>
      <c r="Y4" s="20"/>
      <c r="Z4" s="21"/>
      <c r="AA4" s="20"/>
      <c r="AB4" s="21"/>
      <c r="AC4" s="22"/>
      <c r="AD4" s="21"/>
      <c r="AE4" s="23"/>
    </row>
    <row r="5" spans="1:34" ht="15.75">
      <c r="F5" s="31" t="str">
        <f>Расп!B28</f>
        <v>Чемпионат г. Москвы по легкой атлетике</v>
      </c>
      <c r="G5" s="46"/>
      <c r="H5" s="46"/>
      <c r="I5" s="32"/>
      <c r="J5" s="32"/>
      <c r="K5" s="31"/>
      <c r="L5" s="16"/>
      <c r="M5" s="16"/>
      <c r="Y5" s="20"/>
      <c r="Z5" s="21"/>
      <c r="AA5" s="20"/>
      <c r="AB5" s="21"/>
      <c r="AC5" s="22"/>
      <c r="AD5" s="21"/>
      <c r="AE5" s="23"/>
      <c r="AF5" s="44" t="s">
        <v>36</v>
      </c>
      <c r="AG5" s="63"/>
    </row>
    <row r="6" spans="1:34" ht="15.75">
      <c r="F6" s="31" t="str">
        <f>Расп!B29</f>
        <v>3-4 июля 2013 года, ОАО «Олимпийский комплекс «Лужники», ЮСЯ</v>
      </c>
      <c r="G6" s="46"/>
      <c r="H6" s="46"/>
      <c r="I6" s="32"/>
      <c r="J6" s="32"/>
      <c r="K6" s="31"/>
      <c r="L6" s="16"/>
      <c r="M6" s="16"/>
      <c r="Y6" s="20"/>
      <c r="Z6" s="21"/>
      <c r="AA6" s="20"/>
      <c r="AB6" s="21"/>
      <c r="AC6" s="22"/>
      <c r="AD6" s="21"/>
      <c r="AE6" s="23"/>
      <c r="AF6" s="44" t="s">
        <v>37</v>
      </c>
      <c r="AG6" s="63"/>
    </row>
    <row r="7" spans="1:34" ht="15.75">
      <c r="F7" s="25"/>
      <c r="K7" s="25"/>
      <c r="L7" s="206">
        <f>Расп!A9</f>
        <v>41458</v>
      </c>
      <c r="M7" s="206"/>
      <c r="Y7" s="20"/>
      <c r="Z7" s="21"/>
      <c r="AA7" s="20"/>
      <c r="AB7" s="21"/>
      <c r="AC7" s="22"/>
      <c r="AD7" s="21"/>
      <c r="AE7" s="23"/>
      <c r="AF7" s="44" t="s">
        <v>38</v>
      </c>
      <c r="AG7" s="63"/>
    </row>
    <row r="8" spans="1:34" ht="15.75">
      <c r="F8" s="31" t="str">
        <f>Расп!B9</f>
        <v>МЕТАНИЕ КОПЬЯ</v>
      </c>
      <c r="K8" s="31"/>
      <c r="L8" s="27" t="str">
        <f>Расп!C1</f>
        <v>Начало</v>
      </c>
      <c r="M8" s="28" t="str">
        <f>Расп!C9</f>
        <v>18.30</v>
      </c>
      <c r="P8" s="108" t="s">
        <v>59</v>
      </c>
      <c r="Q8" s="109">
        <f>Расп!F4</f>
        <v>8.9499999999999993</v>
      </c>
      <c r="R8" s="30" t="s">
        <v>12</v>
      </c>
      <c r="S8" s="62">
        <f>Расп!I9</f>
        <v>98.48</v>
      </c>
      <c r="Y8" s="20"/>
      <c r="Z8" s="21"/>
      <c r="AA8" s="20"/>
      <c r="AB8" s="21"/>
      <c r="AC8" s="22"/>
      <c r="AD8" s="21"/>
      <c r="AE8" s="23"/>
      <c r="AF8" s="44">
        <v>3</v>
      </c>
      <c r="AG8" s="63">
        <v>43</v>
      </c>
    </row>
    <row r="9" spans="1:34" ht="15.75" customHeight="1">
      <c r="F9" s="31" t="str">
        <f>Расп!B31</f>
        <v>Мужчины</v>
      </c>
      <c r="K9" s="25"/>
      <c r="L9" s="27" t="str">
        <f>Расп!D1</f>
        <v>Окончание</v>
      </c>
      <c r="M9" s="28" t="str">
        <f>Расп!D9</f>
        <v>19.05</v>
      </c>
      <c r="N9" s="26"/>
      <c r="P9" s="110" t="s">
        <v>60</v>
      </c>
      <c r="Q9" s="109">
        <f>Расп!G4</f>
        <v>8.86</v>
      </c>
      <c r="R9" s="60" t="s">
        <v>13</v>
      </c>
      <c r="S9" s="62">
        <f>Расп!J9</f>
        <v>98.48</v>
      </c>
      <c r="T9" s="25"/>
      <c r="Y9" s="20"/>
      <c r="Z9" s="21"/>
      <c r="AA9" s="20"/>
      <c r="AB9" s="21"/>
      <c r="AC9" s="22"/>
      <c r="AD9" s="21"/>
      <c r="AE9" s="29" t="s">
        <v>17</v>
      </c>
      <c r="AF9" s="44">
        <v>2</v>
      </c>
      <c r="AG9" s="63">
        <v>52</v>
      </c>
    </row>
    <row r="10" spans="1:34" ht="15.75">
      <c r="F10" s="30" t="s">
        <v>746</v>
      </c>
      <c r="K10" s="30"/>
      <c r="L10" s="106" t="s">
        <v>47</v>
      </c>
      <c r="M10" s="107">
        <f>Расп!E4</f>
        <v>0</v>
      </c>
      <c r="P10" s="108" t="s">
        <v>61</v>
      </c>
      <c r="Q10" s="109">
        <f>Расп!H4</f>
        <v>8.4600000000000009</v>
      </c>
      <c r="R10" s="30" t="s">
        <v>14</v>
      </c>
      <c r="S10" s="62">
        <f>Расп!K9</f>
        <v>92.61</v>
      </c>
      <c r="T10" s="32"/>
      <c r="Y10" s="20"/>
      <c r="Z10" s="21"/>
      <c r="AA10" s="20"/>
      <c r="AB10" s="21"/>
      <c r="AC10" s="22"/>
      <c r="AD10" s="21"/>
      <c r="AE10" s="29" t="s">
        <v>18</v>
      </c>
      <c r="AF10" s="44">
        <v>1</v>
      </c>
      <c r="AG10" s="63">
        <v>58</v>
      </c>
    </row>
    <row r="11" spans="1:34" ht="15.75">
      <c r="F11" s="30"/>
      <c r="K11" s="30"/>
      <c r="L11" s="31"/>
      <c r="M11" s="16"/>
      <c r="S11" s="32"/>
      <c r="T11" s="32"/>
      <c r="Y11" s="20"/>
      <c r="Z11" s="21"/>
      <c r="AA11" s="20"/>
      <c r="AB11" s="21"/>
      <c r="AC11" s="22"/>
      <c r="AD11" s="21"/>
      <c r="AE11" s="29" t="s">
        <v>19</v>
      </c>
      <c r="AF11" s="44" t="s">
        <v>54</v>
      </c>
      <c r="AG11" s="63">
        <v>64</v>
      </c>
    </row>
    <row r="12" spans="1:34" s="38" customFormat="1" ht="15.75">
      <c r="C12" s="186" t="s">
        <v>28</v>
      </c>
      <c r="D12" s="185" t="s">
        <v>31</v>
      </c>
      <c r="E12" s="185" t="s">
        <v>31</v>
      </c>
      <c r="F12" s="185" t="s">
        <v>15</v>
      </c>
      <c r="G12" s="185" t="s">
        <v>0</v>
      </c>
      <c r="H12" s="185" t="s">
        <v>48</v>
      </c>
      <c r="I12" s="185" t="s">
        <v>150</v>
      </c>
      <c r="J12" s="185" t="s">
        <v>9</v>
      </c>
      <c r="K12" s="185" t="s">
        <v>16</v>
      </c>
      <c r="L12" s="185">
        <v>1</v>
      </c>
      <c r="M12" s="185">
        <v>2</v>
      </c>
      <c r="N12" s="185">
        <v>3</v>
      </c>
      <c r="O12" s="185"/>
      <c r="P12" s="185">
        <v>4</v>
      </c>
      <c r="Q12" s="185">
        <v>5</v>
      </c>
      <c r="R12" s="185">
        <v>6</v>
      </c>
      <c r="S12" s="185" t="s">
        <v>45</v>
      </c>
      <c r="T12" s="185" t="s">
        <v>31</v>
      </c>
      <c r="U12" s="35" t="s">
        <v>44</v>
      </c>
      <c r="V12" s="35" t="s">
        <v>21</v>
      </c>
      <c r="W12" s="35" t="s">
        <v>46</v>
      </c>
      <c r="X12" s="35"/>
      <c r="Y12" s="36" t="s">
        <v>22</v>
      </c>
      <c r="Z12" s="37" t="s">
        <v>25</v>
      </c>
      <c r="AA12" s="36" t="s">
        <v>23</v>
      </c>
      <c r="AB12" s="37" t="s">
        <v>26</v>
      </c>
      <c r="AC12" s="29" t="s">
        <v>24</v>
      </c>
      <c r="AD12" s="37" t="s">
        <v>27</v>
      </c>
      <c r="AE12" s="29" t="s">
        <v>20</v>
      </c>
      <c r="AF12" s="44" t="s">
        <v>53</v>
      </c>
      <c r="AG12" s="64">
        <v>71</v>
      </c>
    </row>
    <row r="13" spans="1:34" s="38" customFormat="1" ht="15.75"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35"/>
      <c r="V13" s="35"/>
      <c r="W13" s="35"/>
      <c r="X13" s="35"/>
      <c r="Y13" s="36"/>
      <c r="Z13" s="37"/>
      <c r="AA13" s="36"/>
      <c r="AB13" s="37"/>
      <c r="AC13" s="29"/>
      <c r="AD13" s="37"/>
      <c r="AE13" s="29"/>
      <c r="AF13" s="44" t="s">
        <v>52</v>
      </c>
      <c r="AG13" s="64">
        <v>79</v>
      </c>
    </row>
    <row r="14" spans="1:34" s="46" customFormat="1" ht="15.75">
      <c r="A14" s="54">
        <v>3</v>
      </c>
      <c r="B14" s="54">
        <v>1</v>
      </c>
      <c r="C14" s="47">
        <f t="shared" ref="C14:C19" ca="1" si="0">RAND()</f>
        <v>0.78134512798530109</v>
      </c>
      <c r="D14" s="164">
        <v>1</v>
      </c>
      <c r="E14" s="165">
        <f t="shared" ref="E14:E19" si="1">T14</f>
        <v>1</v>
      </c>
      <c r="F14" s="47" t="str">
        <f>VLOOKUP(K14,Уч!$A$2:$K$412,2,FALSE)</f>
        <v>Гончаров Виктор</v>
      </c>
      <c r="G14" s="166">
        <f>VLOOKUP(K14,Уч!$A$2:$K$412,3,FALSE)</f>
        <v>33367</v>
      </c>
      <c r="H14" s="166" t="e">
        <f>VLOOKUP(L14,Уч!$A$2:$K$412,3,FALSE)</f>
        <v>#N/A</v>
      </c>
      <c r="I14" s="167" t="str">
        <f>VLOOKUP(K14,Уч!$A$2:$K$412,5,FALSE)</f>
        <v>Москва</v>
      </c>
      <c r="J14" s="167" t="str">
        <f>VLOOKUP(K14,Уч!$A$2:$K$412,6,FALSE)</f>
        <v>ЦСП по л/а</v>
      </c>
      <c r="K14" s="177">
        <v>222</v>
      </c>
      <c r="L14" s="168">
        <f t="shared" ref="L14:N19" si="2">IF(Y14=0,"X",Y14/100)</f>
        <v>69.010000000000005</v>
      </c>
      <c r="M14" s="168">
        <f t="shared" si="2"/>
        <v>72.08</v>
      </c>
      <c r="N14" s="168">
        <f t="shared" si="2"/>
        <v>76.8</v>
      </c>
      <c r="O14" s="168"/>
      <c r="P14" s="168" t="str">
        <f t="shared" ref="P14:R19" si="3">IF(AB14=0,"X",AB14/100)</f>
        <v>X</v>
      </c>
      <c r="Q14" s="168">
        <f t="shared" si="3"/>
        <v>79.2</v>
      </c>
      <c r="R14" s="168" t="str">
        <f t="shared" si="3"/>
        <v>X</v>
      </c>
      <c r="S14" s="169">
        <f>MAX(Y14,Z14,AB14,AA14,AC14,AD14)/100</f>
        <v>79.2</v>
      </c>
      <c r="T14" s="170">
        <f>RANK(S14,S12:S129)</f>
        <v>1</v>
      </c>
      <c r="U14" s="168" t="str">
        <f t="shared" ref="U14:U19" si="4">LOOKUP(S14,$AG$5:$AG$13,$AF$5:$AF$13)</f>
        <v>мсмк</v>
      </c>
      <c r="V14" s="187"/>
      <c r="W14" s="166" t="str">
        <f>VLOOKUP(K14,Уч!$A$2:$K$412,11,FALSE)</f>
        <v xml:space="preserve">Макарова Л.П. , Королев В.В. </v>
      </c>
      <c r="X14" s="48"/>
      <c r="Y14" s="49">
        <v>6901</v>
      </c>
      <c r="Z14" s="50">
        <v>7208</v>
      </c>
      <c r="AA14" s="49">
        <v>7680</v>
      </c>
      <c r="AB14" s="50"/>
      <c r="AC14" s="49">
        <v>7920</v>
      </c>
      <c r="AD14" s="50"/>
      <c r="AE14" s="51">
        <f t="shared" ref="AE14:AE19" si="5">MAX(Y14,Z14,AB14,AA14,AC14,AD14)</f>
        <v>7920</v>
      </c>
      <c r="AF14" s="45"/>
      <c r="AG14" s="45"/>
      <c r="AH14" s="45"/>
    </row>
    <row r="15" spans="1:34" s="45" customFormat="1" ht="14.45" customHeight="1">
      <c r="A15" s="54">
        <v>2</v>
      </c>
      <c r="B15" s="54">
        <v>1</v>
      </c>
      <c r="C15" s="47">
        <f t="shared" ca="1" si="0"/>
        <v>0.68104593350877296</v>
      </c>
      <c r="D15" s="164">
        <v>2</v>
      </c>
      <c r="E15" s="165">
        <f t="shared" si="1"/>
        <v>3</v>
      </c>
      <c r="F15" s="47" t="str">
        <f>VLOOKUP(K15,Уч!$A$2:$K$412,2,FALSE)</f>
        <v>Жгун Виталий</v>
      </c>
      <c r="G15" s="166">
        <f>VLOOKUP(K15,Уч!$A$2:$K$412,3,FALSE)</f>
        <v>33798</v>
      </c>
      <c r="H15" s="166" t="e">
        <f>VLOOKUP(L15,Уч!$A$2:$K$412,3,FALSE)</f>
        <v>#N/A</v>
      </c>
      <c r="I15" s="167" t="str">
        <f>VLOOKUP(K15,Уч!$A$2:$K$412,5,FALSE)</f>
        <v>Москва</v>
      </c>
      <c r="J15" s="167" t="str">
        <f>VLOOKUP(K15,Уч!$A$2:$K$412,6,FALSE)</f>
        <v>МГФСО</v>
      </c>
      <c r="K15" s="177">
        <v>223</v>
      </c>
      <c r="L15" s="168">
        <f t="shared" si="2"/>
        <v>60.55</v>
      </c>
      <c r="M15" s="168">
        <f t="shared" si="2"/>
        <v>60.13</v>
      </c>
      <c r="N15" s="168">
        <f t="shared" si="2"/>
        <v>62.7</v>
      </c>
      <c r="O15" s="168"/>
      <c r="P15" s="168">
        <f t="shared" si="3"/>
        <v>65.2</v>
      </c>
      <c r="Q15" s="168" t="str">
        <f t="shared" si="3"/>
        <v>X</v>
      </c>
      <c r="R15" s="168" t="str">
        <f t="shared" si="3"/>
        <v>X</v>
      </c>
      <c r="S15" s="169">
        <f>MAX(Y15,Z15,AB15,AA15,AC15,AD15)/100</f>
        <v>65.2</v>
      </c>
      <c r="T15" s="170">
        <f>RANK(S15,S14:S129)</f>
        <v>3</v>
      </c>
      <c r="U15" s="168" t="str">
        <f t="shared" si="4"/>
        <v>кмс</v>
      </c>
      <c r="V15" s="187"/>
      <c r="W15" s="166" t="str">
        <f>VLOOKUP(K15,Уч!$A$2:$K$412,11,FALSE)</f>
        <v>Пестрецова С.Н.Запольский Д.П.</v>
      </c>
      <c r="X15" s="48"/>
      <c r="Y15" s="49">
        <v>6055</v>
      </c>
      <c r="Z15" s="50">
        <v>6013</v>
      </c>
      <c r="AA15" s="49">
        <v>6270</v>
      </c>
      <c r="AB15" s="50">
        <v>6520</v>
      </c>
      <c r="AC15" s="49"/>
      <c r="AD15" s="50"/>
      <c r="AE15" s="51">
        <f t="shared" si="5"/>
        <v>6520</v>
      </c>
      <c r="AF15" s="44"/>
      <c r="AG15" s="44"/>
      <c r="AH15" s="44"/>
    </row>
    <row r="16" spans="1:34" s="45" customFormat="1" ht="14.45" customHeight="1">
      <c r="A16" s="54">
        <v>5</v>
      </c>
      <c r="B16" s="54">
        <v>1</v>
      </c>
      <c r="C16" s="47">
        <f t="shared" ca="1" si="0"/>
        <v>9.5130084217655786E-2</v>
      </c>
      <c r="D16" s="164">
        <v>3</v>
      </c>
      <c r="E16" s="165">
        <f t="shared" si="1"/>
        <v>4</v>
      </c>
      <c r="F16" s="47" t="str">
        <f>VLOOKUP(K16,Уч!$A$2:$K$412,2,FALSE)</f>
        <v>Фарносов Владимир</v>
      </c>
      <c r="G16" s="166">
        <f>VLOOKUP(K16,Уч!$A$2:$K$412,3,FALSE)</f>
        <v>31507</v>
      </c>
      <c r="H16" s="166" t="e">
        <f>VLOOKUP(L16,Уч!$A$2:$K$412,3,FALSE)</f>
        <v>#N/A</v>
      </c>
      <c r="I16" s="167" t="str">
        <f>VLOOKUP(K16,Уч!$A$2:$K$412,5,FALSE)</f>
        <v>Москва</v>
      </c>
      <c r="J16" s="167" t="str">
        <f>VLOOKUP(K16,Уч!$A$2:$K$412,6,FALSE)</f>
        <v>СДЮШОР ЦСКА</v>
      </c>
      <c r="K16" s="177">
        <v>226</v>
      </c>
      <c r="L16" s="168">
        <f t="shared" si="2"/>
        <v>56.42</v>
      </c>
      <c r="M16" s="168">
        <f t="shared" si="2"/>
        <v>59.01</v>
      </c>
      <c r="N16" s="168">
        <f t="shared" si="2"/>
        <v>60.38</v>
      </c>
      <c r="O16" s="168"/>
      <c r="P16" s="168">
        <f t="shared" si="3"/>
        <v>59</v>
      </c>
      <c r="Q16" s="168">
        <f t="shared" si="3"/>
        <v>60.06</v>
      </c>
      <c r="R16" s="168">
        <f t="shared" si="3"/>
        <v>59.5</v>
      </c>
      <c r="S16" s="169">
        <f>MAX(Y16,Z16,AB16,AA16,AC16,AD16)/100</f>
        <v>60.38</v>
      </c>
      <c r="T16" s="170">
        <f>RANK(S16,S12:S133)</f>
        <v>4</v>
      </c>
      <c r="U16" s="171">
        <f t="shared" si="4"/>
        <v>1</v>
      </c>
      <c r="V16" s="187"/>
      <c r="W16" s="166" t="str">
        <f>VLOOKUP(K16,Уч!$A$2:$K$412,11,FALSE)</f>
        <v>Лобакин В.В.</v>
      </c>
      <c r="X16" s="48"/>
      <c r="Y16" s="49">
        <v>5642</v>
      </c>
      <c r="Z16" s="50">
        <v>5901</v>
      </c>
      <c r="AA16" s="49">
        <v>6038</v>
      </c>
      <c r="AB16" s="50">
        <v>5900</v>
      </c>
      <c r="AC16" s="49">
        <v>6006</v>
      </c>
      <c r="AD16" s="50">
        <v>5950</v>
      </c>
      <c r="AE16" s="51">
        <f t="shared" si="5"/>
        <v>6038</v>
      </c>
    </row>
    <row r="17" spans="1:31" s="45" customFormat="1" ht="14.45" customHeight="1">
      <c r="A17" s="54">
        <v>4</v>
      </c>
      <c r="B17" s="54">
        <v>2</v>
      </c>
      <c r="C17" s="47">
        <f t="shared" ca="1" si="0"/>
        <v>0.48479990243297455</v>
      </c>
      <c r="D17" s="164"/>
      <c r="E17" s="165" t="e">
        <f t="shared" si="1"/>
        <v>#VALUE!</v>
      </c>
      <c r="F17" s="47" t="str">
        <f>VLOOKUP(K17,Уч!$A$2:$K$412,2,FALSE)</f>
        <v>Никитин Ян</v>
      </c>
      <c r="G17" s="166">
        <f>VLOOKUP(K17,Уч!$A$2:$K$412,3,FALSE)</f>
        <v>33803</v>
      </c>
      <c r="H17" s="166" t="e">
        <f>VLOOKUP(L17,Уч!$A$2:$K$412,3,FALSE)</f>
        <v>#N/A</v>
      </c>
      <c r="I17" s="167" t="str">
        <f>VLOOKUP(K17,Уч!$A$2:$K$412,5,FALSE)</f>
        <v>Москва</v>
      </c>
      <c r="J17" s="167" t="str">
        <f>VLOOKUP(K17,Уч!$A$2:$K$412,6,FALSE)</f>
        <v>СДЮШОР ЦСКА</v>
      </c>
      <c r="K17" s="177">
        <v>225</v>
      </c>
      <c r="L17" s="173" t="str">
        <f t="shared" si="2"/>
        <v>X</v>
      </c>
      <c r="M17" s="173" t="str">
        <f t="shared" si="2"/>
        <v>X</v>
      </c>
      <c r="N17" s="173" t="str">
        <f t="shared" si="2"/>
        <v>X</v>
      </c>
      <c r="O17" s="173"/>
      <c r="P17" s="173" t="str">
        <f t="shared" si="3"/>
        <v>X</v>
      </c>
      <c r="Q17" s="173" t="str">
        <f t="shared" si="3"/>
        <v>X</v>
      </c>
      <c r="R17" s="173" t="str">
        <f t="shared" si="3"/>
        <v>X</v>
      </c>
      <c r="S17" s="169" t="s">
        <v>111</v>
      </c>
      <c r="T17" s="170" t="e">
        <f>RANK(S17,S15:S134)</f>
        <v>#VALUE!</v>
      </c>
      <c r="U17" s="173" t="e">
        <f t="shared" si="4"/>
        <v>#N/A</v>
      </c>
      <c r="V17" s="187"/>
      <c r="W17" s="166" t="str">
        <f>VLOOKUP(K17,Уч!$A$2:$K$412,11,FALSE)</f>
        <v>Лобакин В.В.</v>
      </c>
      <c r="X17" s="48"/>
      <c r="Y17" s="49"/>
      <c r="Z17" s="50"/>
      <c r="AA17" s="49"/>
      <c r="AB17" s="50"/>
      <c r="AC17" s="49"/>
      <c r="AD17" s="50"/>
      <c r="AE17" s="51">
        <f t="shared" si="5"/>
        <v>0</v>
      </c>
    </row>
    <row r="18" spans="1:31" s="45" customFormat="1" ht="14.45" customHeight="1">
      <c r="A18" s="54">
        <v>5.5</v>
      </c>
      <c r="B18" s="54">
        <v>1</v>
      </c>
      <c r="C18" s="47">
        <f t="shared" ca="1" si="0"/>
        <v>0.41359990422859261</v>
      </c>
      <c r="D18" s="164"/>
      <c r="E18" s="165" t="e">
        <f t="shared" si="1"/>
        <v>#VALUE!</v>
      </c>
      <c r="F18" s="47" t="str">
        <f>VLOOKUP(K18,Уч!$A$2:$K$412,2,FALSE)</f>
        <v>Житков Тимофей</v>
      </c>
      <c r="G18" s="166">
        <f>VLOOKUP(K18,Уч!$A$2:$K$412,3,FALSE)</f>
        <v>34240</v>
      </c>
      <c r="H18" s="166" t="e">
        <f>VLOOKUP(L18,Уч!$A$2:$K$412,3,FALSE)</f>
        <v>#N/A</v>
      </c>
      <c r="I18" s="167" t="str">
        <f>VLOOKUP(K18,Уч!$A$2:$K$412,5,FALSE)</f>
        <v>Москва</v>
      </c>
      <c r="J18" s="167" t="str">
        <f>VLOOKUP(K18,Уч!$A$2:$K$412,6,FALSE)</f>
        <v>СДЮСШОР им. бр. Знаменских</v>
      </c>
      <c r="K18" s="177">
        <v>201</v>
      </c>
      <c r="L18" s="173" t="str">
        <f t="shared" si="2"/>
        <v>X</v>
      </c>
      <c r="M18" s="173" t="str">
        <f t="shared" si="2"/>
        <v>X</v>
      </c>
      <c r="N18" s="173" t="str">
        <f t="shared" si="2"/>
        <v>X</v>
      </c>
      <c r="O18" s="173"/>
      <c r="P18" s="173" t="str">
        <f t="shared" si="3"/>
        <v>X</v>
      </c>
      <c r="Q18" s="173" t="str">
        <f t="shared" si="3"/>
        <v>X</v>
      </c>
      <c r="R18" s="173" t="str">
        <f t="shared" si="3"/>
        <v>X</v>
      </c>
      <c r="S18" s="169" t="s">
        <v>111</v>
      </c>
      <c r="T18" s="170" t="e">
        <f>RANK(S18,S14:S137)</f>
        <v>#VALUE!</v>
      </c>
      <c r="U18" s="173" t="e">
        <f t="shared" si="4"/>
        <v>#N/A</v>
      </c>
      <c r="V18" s="187"/>
      <c r="W18" s="166" t="str">
        <f>VLOOKUP(K18,Уч!$A$2:$K$412,11,FALSE)</f>
        <v>Самойлов Г.В.</v>
      </c>
      <c r="X18" s="48"/>
      <c r="Y18" s="49"/>
      <c r="Z18" s="50"/>
      <c r="AA18" s="49"/>
      <c r="AB18" s="50"/>
      <c r="AC18" s="49"/>
      <c r="AD18" s="50"/>
      <c r="AE18" s="51">
        <f t="shared" si="5"/>
        <v>0</v>
      </c>
    </row>
    <row r="19" spans="1:31" s="45" customFormat="1" ht="14.45" customHeight="1">
      <c r="A19" s="54">
        <f>T19</f>
        <v>1</v>
      </c>
      <c r="B19" s="54">
        <v>1</v>
      </c>
      <c r="C19" s="47">
        <f t="shared" ca="1" si="0"/>
        <v>0.23473030825415697</v>
      </c>
      <c r="D19" s="164" t="s">
        <v>154</v>
      </c>
      <c r="E19" s="165">
        <f t="shared" si="1"/>
        <v>1</v>
      </c>
      <c r="F19" s="47" t="str">
        <f>VLOOKUP(K19,Уч!$A$2:$K$412,2,FALSE)</f>
        <v>Комаров Герман</v>
      </c>
      <c r="G19" s="166">
        <f>VLOOKUP(K19,Уч!$A$2:$K$412,3,FALSE)</f>
        <v>34682</v>
      </c>
      <c r="H19" s="166" t="e">
        <f>VLOOKUP(L19,Уч!$A$2:$K$412,3,FALSE)</f>
        <v>#N/A</v>
      </c>
      <c r="I19" s="167" t="str">
        <f>VLOOKUP(K19,Уч!$A$2:$K$412,5,FALSE)</f>
        <v>Санкт-Петербург</v>
      </c>
      <c r="J19" s="188">
        <f>VLOOKUP(K19,Уч!$A$2:$K$412,6,FALSE)</f>
        <v>0</v>
      </c>
      <c r="K19" s="177">
        <v>224</v>
      </c>
      <c r="L19" s="168" t="str">
        <f t="shared" si="2"/>
        <v>X</v>
      </c>
      <c r="M19" s="168" t="str">
        <f t="shared" si="2"/>
        <v>X</v>
      </c>
      <c r="N19" s="168">
        <f t="shared" si="2"/>
        <v>73.27</v>
      </c>
      <c r="O19" s="168"/>
      <c r="P19" s="168">
        <f t="shared" si="3"/>
        <v>69.34</v>
      </c>
      <c r="Q19" s="168">
        <f t="shared" si="3"/>
        <v>73</v>
      </c>
      <c r="R19" s="168">
        <f t="shared" si="3"/>
        <v>76.61</v>
      </c>
      <c r="S19" s="169">
        <f>MAX(Y19,Z19,AB19,AA19,AC19,AD19)/100</f>
        <v>76.61</v>
      </c>
      <c r="T19" s="170">
        <f>RANK(S19,S19:S133)</f>
        <v>1</v>
      </c>
      <c r="U19" s="168" t="str">
        <f t="shared" si="4"/>
        <v>мс</v>
      </c>
      <c r="V19" s="187"/>
      <c r="W19" s="166" t="str">
        <f>VLOOKUP(K19,Уч!$A$2:$K$412,11,FALSE)</f>
        <v>Комаров В.В., Макарова Л.П.</v>
      </c>
      <c r="X19" s="48"/>
      <c r="Y19" s="49"/>
      <c r="Z19" s="50"/>
      <c r="AA19" s="49">
        <v>7327</v>
      </c>
      <c r="AB19" s="50">
        <v>6934</v>
      </c>
      <c r="AC19" s="49">
        <v>7300</v>
      </c>
      <c r="AD19" s="50">
        <v>7661</v>
      </c>
      <c r="AE19" s="51">
        <f t="shared" si="5"/>
        <v>7661</v>
      </c>
    </row>
    <row r="20" spans="1:31" s="45" customFormat="1" ht="15.75">
      <c r="E20" s="45" t="s">
        <v>35</v>
      </c>
      <c r="F20" s="44"/>
      <c r="G20" s="44"/>
      <c r="I20" s="44"/>
      <c r="J20" s="44"/>
      <c r="K20" s="44"/>
      <c r="L20" s="44"/>
      <c r="M20" s="44"/>
      <c r="N20" s="44"/>
      <c r="T20" s="56"/>
      <c r="U20" s="56"/>
      <c r="V20" s="56"/>
      <c r="W20" s="56"/>
      <c r="X20" s="57"/>
      <c r="Y20" s="58"/>
      <c r="Z20" s="57"/>
      <c r="AA20" s="57"/>
      <c r="AB20" s="44"/>
      <c r="AC20" s="58"/>
      <c r="AD20" s="59"/>
    </row>
    <row r="21" spans="1:31" s="45" customFormat="1" ht="15.75">
      <c r="E21" s="45" t="s">
        <v>51</v>
      </c>
      <c r="F21" s="44"/>
      <c r="G21" s="44"/>
      <c r="I21" s="44"/>
      <c r="J21" s="44"/>
      <c r="K21" s="44"/>
      <c r="L21" s="44"/>
      <c r="M21" s="44"/>
      <c r="N21" s="44"/>
      <c r="T21" s="56"/>
      <c r="U21" s="56"/>
      <c r="V21" s="56"/>
      <c r="W21" s="56"/>
      <c r="X21" s="57"/>
      <c r="Y21" s="58"/>
      <c r="Z21" s="57"/>
      <c r="AA21" s="57"/>
      <c r="AB21" s="44"/>
      <c r="AC21" s="58"/>
      <c r="AD21" s="59"/>
    </row>
    <row r="22" spans="1:31" s="45" customFormat="1" ht="15.75">
      <c r="F22" s="44"/>
      <c r="G22" s="44"/>
      <c r="I22" s="44"/>
      <c r="J22" s="44"/>
      <c r="K22" s="44"/>
      <c r="L22" s="44"/>
      <c r="M22" s="44"/>
      <c r="N22" s="44"/>
      <c r="T22" s="56"/>
      <c r="U22" s="56"/>
      <c r="V22" s="56"/>
      <c r="W22" s="56"/>
      <c r="X22" s="57"/>
      <c r="Y22" s="58"/>
      <c r="Z22" s="57"/>
      <c r="AA22" s="57"/>
      <c r="AB22" s="44"/>
      <c r="AC22" s="58"/>
      <c r="AD22" s="59"/>
    </row>
    <row r="23" spans="1:31" s="45" customFormat="1" ht="15.75">
      <c r="E23" s="45" t="s">
        <v>35</v>
      </c>
      <c r="F23" s="44"/>
      <c r="G23" s="44"/>
      <c r="I23" s="44"/>
      <c r="J23" s="44"/>
      <c r="K23" s="44"/>
      <c r="L23" s="44"/>
      <c r="M23" s="44"/>
      <c r="N23" s="44"/>
      <c r="T23" s="56"/>
      <c r="U23" s="56"/>
      <c r="V23" s="56"/>
      <c r="W23" s="56"/>
      <c r="X23" s="57"/>
      <c r="Y23" s="58"/>
      <c r="Z23" s="57"/>
      <c r="AA23" s="57"/>
      <c r="AB23" s="44"/>
      <c r="AC23" s="58"/>
      <c r="AD23" s="59"/>
    </row>
  </sheetData>
  <sortState ref="A17:AH19">
    <sortCondition descending="1" ref="D17:D19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orientation="landscape" verticalDpi="300" r:id="rId1"/>
  <headerFooter alignWithMargins="0"/>
  <colBreaks count="1" manualBreakCount="1">
    <brk id="20" max="13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1"/>
  <sheetViews>
    <sheetView tabSelected="1" view="pageBreakPreview" topLeftCell="D5" zoomScaleSheetLayoutView="100" workbookViewId="0">
      <selection activeCell="G20" sqref="G20"/>
    </sheetView>
  </sheetViews>
  <sheetFormatPr defaultRowHeight="12.75" outlineLevelCol="2"/>
  <cols>
    <col min="1" max="2" width="9.140625" style="16" hidden="1" customWidth="1" outlineLevel="1"/>
    <col min="3" max="3" width="16.28515625" style="16" hidden="1" customWidth="1" outlineLevel="2"/>
    <col min="4" max="4" width="5.140625" style="16" customWidth="1" collapsed="1"/>
    <col min="5" max="5" width="5.7109375" style="16" hidden="1" customWidth="1"/>
    <col min="6" max="6" width="22.7109375" style="16" customWidth="1"/>
    <col min="7" max="7" width="7.85546875" style="18" customWidth="1"/>
    <col min="8" max="8" width="6.5703125" style="18" hidden="1" customWidth="1"/>
    <col min="9" max="9" width="11.140625" style="16" hidden="1" customWidth="1"/>
    <col min="10" max="10" width="18.5703125" style="16" customWidth="1"/>
    <col min="11" max="11" width="6" style="18" customWidth="1"/>
    <col min="12" max="14" width="7.140625" style="18" customWidth="1"/>
    <col min="15" max="15" width="7.140625" style="18" hidden="1" customWidth="1" outlineLevel="1"/>
    <col min="16" max="16" width="7.140625" style="16" customWidth="1" collapsed="1"/>
    <col min="17" max="18" width="7.140625" style="16" customWidth="1"/>
    <col min="19" max="19" width="8" style="16" customWidth="1"/>
    <col min="20" max="20" width="7" style="16" hidden="1" customWidth="1" outlineLevel="1"/>
    <col min="21" max="21" width="6.140625" style="19" customWidth="1" collapsed="1"/>
    <col min="22" max="22" width="6.140625" style="19" hidden="1" customWidth="1"/>
    <col min="23" max="23" width="23.85546875" style="19" customWidth="1"/>
    <col min="24" max="24" width="5.7109375" style="19" customWidth="1"/>
    <col min="25" max="25" width="4.7109375" style="43" customWidth="1" outlineLevel="1"/>
    <col min="26" max="26" width="4.7109375" style="42" customWidth="1" outlineLevel="1"/>
    <col min="27" max="27" width="4.7109375" style="43" customWidth="1" outlineLevel="1"/>
    <col min="28" max="28" width="4.28515625" style="42" customWidth="1" outlineLevel="1"/>
    <col min="29" max="29" width="4.7109375" style="18" customWidth="1" outlineLevel="1"/>
    <col min="30" max="30" width="8.140625" style="42" bestFit="1" customWidth="1" outlineLevel="1"/>
    <col min="31" max="31" width="8" style="34" customWidth="1" outlineLevel="1"/>
    <col min="32" max="16384" width="9.140625" style="16"/>
  </cols>
  <sheetData>
    <row r="1" spans="1:34" hidden="1">
      <c r="F1" s="17" t="str">
        <f>Расп!B24</f>
        <v>МИНСПОРТТУРИЗМА РОССИЙСКОЙ ФЕДЕРАЦИИ</v>
      </c>
      <c r="K1" s="17"/>
      <c r="L1" s="16"/>
      <c r="M1" s="16"/>
      <c r="Y1" s="20"/>
      <c r="Z1" s="21"/>
      <c r="AA1" s="20"/>
      <c r="AB1" s="21"/>
      <c r="AC1" s="22"/>
      <c r="AD1" s="21"/>
      <c r="AE1" s="23"/>
    </row>
    <row r="2" spans="1:34" hidden="1">
      <c r="F2" s="17" t="str">
        <f>Расп!B25</f>
        <v>ФГУ "ЦСП СБОРНЫХ КОМАНД РОССИИ"</v>
      </c>
      <c r="K2" s="17"/>
      <c r="L2" s="16"/>
      <c r="M2" s="16"/>
      <c r="Y2" s="20"/>
      <c r="Z2" s="21"/>
      <c r="AA2" s="20"/>
      <c r="AB2" s="21"/>
      <c r="AC2" s="22"/>
      <c r="AD2" s="21"/>
      <c r="AE2" s="23"/>
    </row>
    <row r="3" spans="1:34" hidden="1">
      <c r="F3" s="17" t="str">
        <f>Расп!B26</f>
        <v>ВСЕРОССИЙСКАЯ ФЕДЕРАЦИЯ ЛЕГКОЙ АТЛЕТИКИ</v>
      </c>
      <c r="K3" s="17"/>
      <c r="L3" s="16"/>
      <c r="M3" s="16"/>
      <c r="Y3" s="20"/>
      <c r="Z3" s="21"/>
      <c r="AA3" s="20"/>
      <c r="AB3" s="21"/>
      <c r="AC3" s="22"/>
      <c r="AD3" s="21"/>
      <c r="AE3" s="23"/>
    </row>
    <row r="4" spans="1:34" hidden="1">
      <c r="D4" s="24"/>
      <c r="E4" s="24"/>
      <c r="F4" s="17"/>
      <c r="K4" s="17"/>
      <c r="L4" s="16"/>
      <c r="M4" s="16"/>
      <c r="Y4" s="20"/>
      <c r="Z4" s="21"/>
      <c r="AA4" s="20"/>
      <c r="AB4" s="21"/>
      <c r="AC4" s="22"/>
      <c r="AD4" s="21"/>
      <c r="AE4" s="23"/>
    </row>
    <row r="5" spans="1:34" ht="15.75">
      <c r="F5" s="31" t="str">
        <f>Расп!B28</f>
        <v>Чемпионат г. Москвы по легкой атлетике</v>
      </c>
      <c r="G5" s="46"/>
      <c r="H5" s="46"/>
      <c r="I5" s="32"/>
      <c r="J5" s="32"/>
      <c r="K5" s="31"/>
      <c r="L5" s="16"/>
      <c r="M5" s="16"/>
      <c r="Y5" s="20"/>
      <c r="Z5" s="21"/>
      <c r="AA5" s="20"/>
      <c r="AB5" s="21"/>
      <c r="AC5" s="22"/>
      <c r="AD5" s="21"/>
      <c r="AE5" s="23"/>
      <c r="AF5" s="44" t="s">
        <v>36</v>
      </c>
      <c r="AG5" s="63"/>
    </row>
    <row r="6" spans="1:34" ht="15.75">
      <c r="F6" s="31" t="str">
        <f>Расп!B29</f>
        <v>3-4 июля 2013 года, ОАО «Олимпийский комплекс «Лужники», ЮСЯ</v>
      </c>
      <c r="G6" s="46"/>
      <c r="H6" s="46"/>
      <c r="I6" s="32"/>
      <c r="J6" s="32"/>
      <c r="K6" s="31"/>
      <c r="L6" s="16"/>
      <c r="M6" s="16"/>
      <c r="Y6" s="20"/>
      <c r="Z6" s="21"/>
      <c r="AA6" s="20"/>
      <c r="AB6" s="21"/>
      <c r="AC6" s="22"/>
      <c r="AD6" s="21"/>
      <c r="AE6" s="23"/>
      <c r="AF6" s="44" t="s">
        <v>37</v>
      </c>
      <c r="AG6" s="63"/>
    </row>
    <row r="7" spans="1:34" ht="15.75">
      <c r="F7" s="25"/>
      <c r="K7" s="25"/>
      <c r="L7" s="206">
        <f>Расп!A6</f>
        <v>41458</v>
      </c>
      <c r="M7" s="206"/>
      <c r="Y7" s="20"/>
      <c r="Z7" s="21"/>
      <c r="AA7" s="20"/>
      <c r="AB7" s="21"/>
      <c r="AC7" s="22"/>
      <c r="AD7" s="21"/>
      <c r="AE7" s="23"/>
      <c r="AF7" s="44" t="s">
        <v>38</v>
      </c>
      <c r="AG7" s="63"/>
    </row>
    <row r="8" spans="1:34" ht="15.75">
      <c r="F8" s="31" t="str">
        <f>Расп!B6</f>
        <v>ТОЛКАНИЕ ЯДРА</v>
      </c>
      <c r="K8" s="31"/>
      <c r="L8" s="27" t="str">
        <f>Расп!C1</f>
        <v>Начало</v>
      </c>
      <c r="M8" s="28" t="str">
        <f>Расп!C6</f>
        <v>18.30</v>
      </c>
      <c r="P8" s="108" t="s">
        <v>59</v>
      </c>
      <c r="Q8" s="109">
        <f>Расп!F4</f>
        <v>8.9499999999999993</v>
      </c>
      <c r="R8" s="30" t="s">
        <v>12</v>
      </c>
      <c r="S8" s="62">
        <f>Расп!I6</f>
        <v>23.12</v>
      </c>
      <c r="Y8" s="20"/>
      <c r="Z8" s="21"/>
      <c r="AA8" s="20"/>
      <c r="AB8" s="21"/>
      <c r="AC8" s="22"/>
      <c r="AD8" s="21"/>
      <c r="AE8" s="23"/>
      <c r="AF8" s="44">
        <v>3</v>
      </c>
      <c r="AG8" s="63">
        <v>10</v>
      </c>
    </row>
    <row r="9" spans="1:34" ht="15.75" customHeight="1">
      <c r="F9" s="31" t="str">
        <f>Расп!B31</f>
        <v>Мужчины</v>
      </c>
      <c r="K9" s="25"/>
      <c r="L9" s="27" t="str">
        <f>Расп!D1</f>
        <v>Окончание</v>
      </c>
      <c r="M9" s="28" t="str">
        <f>Расп!D6</f>
        <v>19.15</v>
      </c>
      <c r="N9" s="26"/>
      <c r="P9" s="110" t="s">
        <v>60</v>
      </c>
      <c r="Q9" s="109">
        <f>Расп!G4</f>
        <v>8.86</v>
      </c>
      <c r="R9" s="60" t="s">
        <v>13</v>
      </c>
      <c r="S9" s="62">
        <f>Расп!J6</f>
        <v>23.06</v>
      </c>
      <c r="T9" s="25"/>
      <c r="Y9" s="20"/>
      <c r="Z9" s="21"/>
      <c r="AA9" s="20"/>
      <c r="AB9" s="21"/>
      <c r="AC9" s="22"/>
      <c r="AD9" s="21"/>
      <c r="AE9" s="29" t="s">
        <v>17</v>
      </c>
      <c r="AF9" s="44">
        <v>2</v>
      </c>
      <c r="AG9" s="63">
        <v>12</v>
      </c>
    </row>
    <row r="10" spans="1:34" ht="15.75">
      <c r="F10" s="30" t="s">
        <v>746</v>
      </c>
      <c r="K10" s="30"/>
      <c r="L10" s="106" t="s">
        <v>47</v>
      </c>
      <c r="M10" s="107">
        <f>Расп!E4</f>
        <v>0</v>
      </c>
      <c r="P10" s="108" t="s">
        <v>61</v>
      </c>
      <c r="Q10" s="109">
        <f>Расп!H4</f>
        <v>8.4600000000000009</v>
      </c>
      <c r="R10" s="30" t="s">
        <v>14</v>
      </c>
      <c r="S10" s="62">
        <f>Расп!K6</f>
        <v>22.24</v>
      </c>
      <c r="T10" s="32"/>
      <c r="Y10" s="20"/>
      <c r="Z10" s="21"/>
      <c r="AA10" s="20"/>
      <c r="AB10" s="21"/>
      <c r="AC10" s="22"/>
      <c r="AD10" s="21"/>
      <c r="AE10" s="29" t="s">
        <v>18</v>
      </c>
      <c r="AF10" s="44">
        <v>1</v>
      </c>
      <c r="AG10" s="63">
        <v>14</v>
      </c>
    </row>
    <row r="11" spans="1:34" ht="15.75">
      <c r="F11" s="30"/>
      <c r="K11" s="30"/>
      <c r="L11" s="31"/>
      <c r="M11" s="16"/>
      <c r="S11" s="32"/>
      <c r="T11" s="32"/>
      <c r="Y11" s="20"/>
      <c r="Z11" s="21"/>
      <c r="AA11" s="20"/>
      <c r="AB11" s="21"/>
      <c r="AC11" s="22"/>
      <c r="AD11" s="21"/>
      <c r="AE11" s="29" t="s">
        <v>19</v>
      </c>
      <c r="AF11" s="44" t="s">
        <v>54</v>
      </c>
      <c r="AG11" s="63">
        <v>15.6</v>
      </c>
    </row>
    <row r="12" spans="1:34" s="38" customFormat="1" ht="15.75">
      <c r="C12" s="186" t="s">
        <v>28</v>
      </c>
      <c r="D12" s="185" t="s">
        <v>31</v>
      </c>
      <c r="E12" s="185" t="s">
        <v>31</v>
      </c>
      <c r="F12" s="185" t="s">
        <v>15</v>
      </c>
      <c r="G12" s="185" t="s">
        <v>0</v>
      </c>
      <c r="H12" s="185" t="s">
        <v>48</v>
      </c>
      <c r="I12" s="185" t="s">
        <v>150</v>
      </c>
      <c r="J12" s="185" t="s">
        <v>9</v>
      </c>
      <c r="K12" s="185" t="s">
        <v>16</v>
      </c>
      <c r="L12" s="185">
        <v>1</v>
      </c>
      <c r="M12" s="185">
        <v>2</v>
      </c>
      <c r="N12" s="185">
        <v>3</v>
      </c>
      <c r="O12" s="185"/>
      <c r="P12" s="185">
        <v>4</v>
      </c>
      <c r="Q12" s="185">
        <v>5</v>
      </c>
      <c r="R12" s="185">
        <v>6</v>
      </c>
      <c r="S12" s="185" t="s">
        <v>45</v>
      </c>
      <c r="T12" s="185" t="s">
        <v>31</v>
      </c>
      <c r="U12" s="35" t="s">
        <v>44</v>
      </c>
      <c r="V12" s="35" t="s">
        <v>21</v>
      </c>
      <c r="W12" s="35" t="s">
        <v>46</v>
      </c>
      <c r="X12" s="35"/>
      <c r="Y12" s="36" t="s">
        <v>22</v>
      </c>
      <c r="Z12" s="37" t="s">
        <v>25</v>
      </c>
      <c r="AA12" s="36" t="s">
        <v>23</v>
      </c>
      <c r="AB12" s="37" t="s">
        <v>26</v>
      </c>
      <c r="AC12" s="29" t="s">
        <v>24</v>
      </c>
      <c r="AD12" s="37" t="s">
        <v>27</v>
      </c>
      <c r="AE12" s="29" t="s">
        <v>20</v>
      </c>
      <c r="AF12" s="44" t="s">
        <v>53</v>
      </c>
      <c r="AG12" s="64">
        <v>17.2</v>
      </c>
    </row>
    <row r="13" spans="1:34" s="38" customFormat="1" ht="15.75"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35"/>
      <c r="V13" s="35"/>
      <c r="W13" s="35"/>
      <c r="X13" s="35"/>
      <c r="Y13" s="36"/>
      <c r="Z13" s="37"/>
      <c r="AA13" s="36"/>
      <c r="AB13" s="37"/>
      <c r="AC13" s="29"/>
      <c r="AD13" s="37"/>
      <c r="AE13" s="29"/>
      <c r="AF13" s="44" t="s">
        <v>52</v>
      </c>
      <c r="AG13" s="64">
        <v>20</v>
      </c>
    </row>
    <row r="14" spans="1:34" s="38" customFormat="1" ht="15.75"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35"/>
      <c r="V14" s="35"/>
      <c r="W14" s="35"/>
      <c r="X14" s="35"/>
      <c r="Y14" s="36"/>
      <c r="Z14" s="37"/>
      <c r="AA14" s="36"/>
      <c r="AB14" s="37"/>
      <c r="AC14" s="29"/>
      <c r="AD14" s="37"/>
      <c r="AE14" s="29"/>
      <c r="AF14" s="44"/>
      <c r="AG14" s="64"/>
    </row>
    <row r="15" spans="1:34" s="46" customFormat="1" ht="15.75">
      <c r="A15" s="54">
        <v>14</v>
      </c>
      <c r="B15" s="54">
        <v>1</v>
      </c>
      <c r="C15" s="47">
        <f t="shared" ref="C15:C27" ca="1" si="0">RAND()</f>
        <v>0.13351327631424614</v>
      </c>
      <c r="D15" s="164">
        <v>1</v>
      </c>
      <c r="E15" s="165">
        <f t="shared" ref="E15:E27" si="1">T15</f>
        <v>6</v>
      </c>
      <c r="F15" s="47" t="str">
        <f>VLOOKUP(K15,Уч!$A$2:$K$412,2,FALSE)</f>
        <v>Фомин Вадим</v>
      </c>
      <c r="G15" s="166">
        <f>VLOOKUP(K15,Уч!$A$2:$K$412,3,FALSE)</f>
        <v>33754</v>
      </c>
      <c r="H15" s="166" t="e">
        <f>VLOOKUP(L15,Уч!$A$2:$K$412,3,FALSE)</f>
        <v>#N/A</v>
      </c>
      <c r="I15" s="167" t="str">
        <f>VLOOKUP(K15,Уч!$A$2:$K$412,5,FALSE)</f>
        <v>Москва</v>
      </c>
      <c r="J15" s="167" t="str">
        <f>VLOOKUP(K15,Уч!$A$2:$K$412,6,FALSE)</f>
        <v>СДЮСШОР им. бр. Знаменских</v>
      </c>
      <c r="K15" s="164">
        <v>437</v>
      </c>
      <c r="L15" s="168">
        <f t="shared" ref="L15:L27" si="2">IF(Y15=0,"X",Y15/100)</f>
        <v>16.989999999999998</v>
      </c>
      <c r="M15" s="168">
        <f t="shared" ref="M15:M27" si="3">IF(Z15=0,"X",Z15/100)</f>
        <v>17.02</v>
      </c>
      <c r="N15" s="168">
        <f t="shared" ref="N15:N27" si="4">IF(AA15=0,"X",AA15/100)</f>
        <v>17.43</v>
      </c>
      <c r="O15" s="168"/>
      <c r="P15" s="168" t="str">
        <f t="shared" ref="P15:P27" si="5">IF(AB15=0,"X",AB15/100)</f>
        <v>X</v>
      </c>
      <c r="Q15" s="168" t="str">
        <f t="shared" ref="Q15:Q27" si="6">IF(AC15=0,"X",AC15/100)</f>
        <v>X</v>
      </c>
      <c r="R15" s="168" t="str">
        <f t="shared" ref="R15:R27" si="7">IF(AD15=0,"X",AD15/100)</f>
        <v>X</v>
      </c>
      <c r="S15" s="169">
        <f>MAX(Y15,Z15,AB15,AA15,AC15,AD15)/100</f>
        <v>17.43</v>
      </c>
      <c r="T15" s="187">
        <f>RANK(S15,S4:S150)</f>
        <v>6</v>
      </c>
      <c r="U15" s="168" t="str">
        <f t="shared" ref="U15:U27" si="8">LOOKUP(S15,$AG$5:$AG$13,$AF$5:$AF$13)</f>
        <v>мс</v>
      </c>
      <c r="V15" s="187"/>
      <c r="W15" s="166" t="str">
        <f>VLOOKUP(K15,Уч!$A$2:$K$412,11,FALSE)</f>
        <v>Михеев М.Г.</v>
      </c>
      <c r="X15" s="48"/>
      <c r="Y15" s="49">
        <v>1699</v>
      </c>
      <c r="Z15" s="50">
        <v>1702</v>
      </c>
      <c r="AA15" s="49">
        <v>1743</v>
      </c>
      <c r="AB15" s="50"/>
      <c r="AC15" s="49"/>
      <c r="AD15" s="50"/>
      <c r="AE15" s="51">
        <f t="shared" ref="AE15:AE27" si="9">MAX(Y15,Z15,AB15,AA15,AC15,AD15)</f>
        <v>1743</v>
      </c>
      <c r="AF15" s="16"/>
      <c r="AG15" s="16"/>
      <c r="AH15" s="16"/>
    </row>
    <row r="16" spans="1:34" s="45" customFormat="1" ht="14.45" customHeight="1">
      <c r="A16" s="54">
        <v>2</v>
      </c>
      <c r="B16" s="54">
        <v>1</v>
      </c>
      <c r="C16" s="47">
        <f t="shared" ca="1" si="0"/>
        <v>1.4554606785242119E-2</v>
      </c>
      <c r="D16" s="164">
        <v>2</v>
      </c>
      <c r="E16" s="165">
        <f t="shared" si="1"/>
        <v>4</v>
      </c>
      <c r="F16" s="47" t="str">
        <f>VLOOKUP(K16,Уч!$A$2:$K$412,2,FALSE)</f>
        <v>Чижеликов Алексей</v>
      </c>
      <c r="G16" s="166">
        <f>VLOOKUP(K16,Уч!$A$2:$K$412,3,FALSE)</f>
        <v>34830</v>
      </c>
      <c r="H16" s="166" t="e">
        <f>VLOOKUP(L16,Уч!$A$2:$K$412,3,FALSE)</f>
        <v>#N/A</v>
      </c>
      <c r="I16" s="167" t="str">
        <f>VLOOKUP(K16,Уч!$A$2:$K$412,5,FALSE)</f>
        <v>Москва</v>
      </c>
      <c r="J16" s="167" t="str">
        <f>VLOOKUP(K16,Уч!$A$2:$K$412,6,FALSE)</f>
        <v>СДЮСШОР им. бр. Знаменских</v>
      </c>
      <c r="K16" s="177">
        <v>409</v>
      </c>
      <c r="L16" s="168">
        <f t="shared" si="2"/>
        <v>16.16</v>
      </c>
      <c r="M16" s="168">
        <f t="shared" si="3"/>
        <v>16.64</v>
      </c>
      <c r="N16" s="168">
        <f t="shared" si="4"/>
        <v>16.71</v>
      </c>
      <c r="O16" s="168"/>
      <c r="P16" s="168">
        <f t="shared" si="5"/>
        <v>17.05</v>
      </c>
      <c r="Q16" s="168">
        <f t="shared" si="6"/>
        <v>16.43</v>
      </c>
      <c r="R16" s="168">
        <f t="shared" si="7"/>
        <v>16.899999999999999</v>
      </c>
      <c r="S16" s="169">
        <f>MAX(Y16,Z16,AB16,AA16,AC16,AD16)/100</f>
        <v>17.05</v>
      </c>
      <c r="T16" s="187">
        <f>RANK(S16,S15:S137)</f>
        <v>4</v>
      </c>
      <c r="U16" s="168" t="str">
        <f t="shared" si="8"/>
        <v>кмс</v>
      </c>
      <c r="V16" s="187"/>
      <c r="W16" s="166" t="str">
        <f>VLOOKUP(K16,Уч!$A$2:$K$412,11,FALSE)</f>
        <v>Казеев Е.М., Бахтин К.Г.</v>
      </c>
      <c r="X16" s="48"/>
      <c r="Y16" s="49">
        <v>1616</v>
      </c>
      <c r="Z16" s="50">
        <v>1664</v>
      </c>
      <c r="AA16" s="49">
        <v>1671</v>
      </c>
      <c r="AB16" s="50">
        <v>1705</v>
      </c>
      <c r="AC16" s="49">
        <v>1643</v>
      </c>
      <c r="AD16" s="50">
        <v>1690</v>
      </c>
      <c r="AE16" s="51">
        <f t="shared" si="9"/>
        <v>1705</v>
      </c>
      <c r="AF16" s="44"/>
      <c r="AG16" s="44"/>
      <c r="AH16" s="44"/>
    </row>
    <row r="17" spans="1:34" s="45" customFormat="1" ht="14.45" customHeight="1">
      <c r="A17" s="54">
        <v>5</v>
      </c>
      <c r="B17" s="54">
        <v>1</v>
      </c>
      <c r="C17" s="47">
        <f t="shared" ca="1" si="0"/>
        <v>0.41196095742213501</v>
      </c>
      <c r="D17" s="164">
        <v>3</v>
      </c>
      <c r="E17" s="165">
        <f t="shared" si="1"/>
        <v>5</v>
      </c>
      <c r="F17" s="47" t="str">
        <f>VLOOKUP(K17,Уч!$A$2:$K$412,2,FALSE)</f>
        <v>Березуцкий Илья</v>
      </c>
      <c r="G17" s="166">
        <f>VLOOKUP(K17,Уч!$A$2:$K$412,3,FALSE)</f>
        <v>32833</v>
      </c>
      <c r="H17" s="166" t="e">
        <f>VLOOKUP(L17,Уч!$A$2:$K$412,3,FALSE)</f>
        <v>#N/A</v>
      </c>
      <c r="I17" s="167" t="str">
        <f>VLOOKUP(K17,Уч!$A$2:$K$412,5,FALSE)</f>
        <v>Москва</v>
      </c>
      <c r="J17" s="167" t="str">
        <f>VLOOKUP(K17,Уч!$A$2:$K$412,6,FALSE)</f>
        <v>СДЮСШОР ЮМ</v>
      </c>
      <c r="K17" s="177">
        <v>410</v>
      </c>
      <c r="L17" s="168">
        <f t="shared" si="2"/>
        <v>15.59</v>
      </c>
      <c r="M17" s="168">
        <f t="shared" si="3"/>
        <v>16.46</v>
      </c>
      <c r="N17" s="168">
        <f t="shared" si="4"/>
        <v>16.399999999999999</v>
      </c>
      <c r="O17" s="168"/>
      <c r="P17" s="168">
        <f t="shared" si="5"/>
        <v>15.95</v>
      </c>
      <c r="Q17" s="168">
        <f t="shared" si="6"/>
        <v>16.04</v>
      </c>
      <c r="R17" s="168">
        <f t="shared" si="7"/>
        <v>16.190000000000001</v>
      </c>
      <c r="S17" s="169">
        <f>MAX(Y17,Z17,AB17,AA17,AC17,AD17)/100</f>
        <v>16.46</v>
      </c>
      <c r="T17" s="187">
        <f>RANK(S17,S14:S142)</f>
        <v>5</v>
      </c>
      <c r="U17" s="168" t="str">
        <f t="shared" si="8"/>
        <v>кмс</v>
      </c>
      <c r="V17" s="187"/>
      <c r="W17" s="166" t="str">
        <f>VLOOKUP(K17,Уч!$A$2:$K$412,11,FALSE)</f>
        <v>Березуцкая Н.Н.,Березуцкий В.В.</v>
      </c>
      <c r="X17" s="48"/>
      <c r="Y17" s="49">
        <v>1559</v>
      </c>
      <c r="Z17" s="50">
        <v>1646</v>
      </c>
      <c r="AA17" s="49">
        <v>1640</v>
      </c>
      <c r="AB17" s="50">
        <v>1595</v>
      </c>
      <c r="AC17" s="49">
        <v>1604</v>
      </c>
      <c r="AD17" s="50">
        <v>1619</v>
      </c>
      <c r="AE17" s="51">
        <f t="shared" si="9"/>
        <v>1646</v>
      </c>
    </row>
    <row r="18" spans="1:34" s="45" customFormat="1" ht="14.45" customHeight="1">
      <c r="A18" s="54">
        <v>4</v>
      </c>
      <c r="B18" s="54">
        <v>2</v>
      </c>
      <c r="C18" s="47">
        <f t="shared" ca="1" si="0"/>
        <v>0.4093442076020033</v>
      </c>
      <c r="D18" s="164">
        <v>4</v>
      </c>
      <c r="E18" s="165">
        <f t="shared" si="1"/>
        <v>5</v>
      </c>
      <c r="F18" s="47" t="str">
        <f>VLOOKUP(K18,Уч!$A$2:$K$412,2,FALSE)</f>
        <v>Потапов Антон</v>
      </c>
      <c r="G18" s="166">
        <f>VLOOKUP(K18,Уч!$A$2:$K$412,3,FALSE)</f>
        <v>34630</v>
      </c>
      <c r="H18" s="166" t="e">
        <f>VLOOKUP(L18,Уч!$A$2:$K$412,3,FALSE)</f>
        <v>#N/A</v>
      </c>
      <c r="I18" s="167" t="str">
        <f>VLOOKUP(K18,Уч!$A$2:$K$412,5,FALSE)</f>
        <v>Москва</v>
      </c>
      <c r="J18" s="167" t="str">
        <f>VLOOKUP(K18,Уч!$A$2:$K$412,6,FALSE)</f>
        <v>СДЮСШОР ЮМ</v>
      </c>
      <c r="K18" s="177">
        <v>230</v>
      </c>
      <c r="L18" s="168">
        <f t="shared" si="2"/>
        <v>14.08</v>
      </c>
      <c r="M18" s="168">
        <f t="shared" si="3"/>
        <v>13.44</v>
      </c>
      <c r="N18" s="168">
        <f t="shared" si="4"/>
        <v>13.4</v>
      </c>
      <c r="O18" s="168"/>
      <c r="P18" s="168">
        <f t="shared" si="5"/>
        <v>13.83</v>
      </c>
      <c r="Q18" s="168">
        <f t="shared" si="6"/>
        <v>14.37</v>
      </c>
      <c r="R18" s="168">
        <f t="shared" si="7"/>
        <v>14.3</v>
      </c>
      <c r="S18" s="169">
        <f>MAX(Y18,Z18,AB18,AA18,AC18,AD18)/100</f>
        <v>14.37</v>
      </c>
      <c r="T18" s="187">
        <f>RANK(S18,S16:S142)</f>
        <v>5</v>
      </c>
      <c r="U18" s="171">
        <f t="shared" si="8"/>
        <v>1</v>
      </c>
      <c r="V18" s="187"/>
      <c r="W18" s="166" t="str">
        <f>VLOOKUP(K18,Уч!$A$2:$K$412,11,FALSE)</f>
        <v>Березуцкая Н.Н.,Березуцкий В.В.</v>
      </c>
      <c r="X18" s="48"/>
      <c r="Y18" s="49">
        <v>1408</v>
      </c>
      <c r="Z18" s="50">
        <v>1344</v>
      </c>
      <c r="AA18" s="49">
        <v>1340</v>
      </c>
      <c r="AB18" s="50">
        <v>1383</v>
      </c>
      <c r="AC18" s="49">
        <v>1437</v>
      </c>
      <c r="AD18" s="50">
        <v>1430</v>
      </c>
      <c r="AE18" s="51">
        <f t="shared" si="9"/>
        <v>1437</v>
      </c>
    </row>
    <row r="19" spans="1:34" s="45" customFormat="1" ht="14.25" customHeight="1">
      <c r="A19" s="54">
        <f>T19</f>
        <v>3</v>
      </c>
      <c r="B19" s="54">
        <v>1</v>
      </c>
      <c r="C19" s="47">
        <f t="shared" ca="1" si="0"/>
        <v>0.90182186989960911</v>
      </c>
      <c r="D19" s="164">
        <v>5</v>
      </c>
      <c r="E19" s="165">
        <f t="shared" si="1"/>
        <v>3</v>
      </c>
      <c r="F19" s="47" t="str">
        <f>VLOOKUP(K19,Уч!$A$2:$K$412,2,FALSE)</f>
        <v>Манукян Мушег</v>
      </c>
      <c r="G19" s="166">
        <f>VLOOKUP(K19,Уч!$A$2:$K$412,3,FALSE)</f>
        <v>35415</v>
      </c>
      <c r="H19" s="166" t="e">
        <f>VLOOKUP(L19,Уч!$A$2:$K$412,3,FALSE)</f>
        <v>#N/A</v>
      </c>
      <c r="I19" s="167" t="str">
        <f>VLOOKUP(K19,Уч!$A$2:$K$412,5,FALSE)</f>
        <v>Москва</v>
      </c>
      <c r="J19" s="167" t="str">
        <f>VLOOKUP(K19,Уч!$A$2:$K$412,6,FALSE)</f>
        <v>СДЮСШОР им. бр. Знаменских</v>
      </c>
      <c r="K19" s="177">
        <v>408</v>
      </c>
      <c r="L19" s="168">
        <f t="shared" si="2"/>
        <v>13.17</v>
      </c>
      <c r="M19" s="168" t="str">
        <f t="shared" si="3"/>
        <v>X</v>
      </c>
      <c r="N19" s="168">
        <f t="shared" si="4"/>
        <v>13.2</v>
      </c>
      <c r="O19" s="168"/>
      <c r="P19" s="168">
        <f t="shared" si="5"/>
        <v>13.62</v>
      </c>
      <c r="Q19" s="168" t="str">
        <f t="shared" si="6"/>
        <v>X</v>
      </c>
      <c r="R19" s="168" t="str">
        <f t="shared" si="7"/>
        <v>X</v>
      </c>
      <c r="S19" s="169">
        <f>MAX(Y19,Z19,AB19,AA19,AC19,AD19)/100</f>
        <v>13.62</v>
      </c>
      <c r="T19" s="187">
        <f>RANK(S19,S19:S139)</f>
        <v>3</v>
      </c>
      <c r="U19" s="171">
        <f t="shared" si="8"/>
        <v>2</v>
      </c>
      <c r="V19" s="187"/>
      <c r="W19" s="166" t="str">
        <f>VLOOKUP(K19,Уч!$A$2:$K$412,11,FALSE)</f>
        <v>Казеев Е.М., Бахтин К.Г.</v>
      </c>
      <c r="X19" s="48"/>
      <c r="Y19" s="49">
        <v>1317</v>
      </c>
      <c r="Z19" s="50"/>
      <c r="AA19" s="49">
        <v>1320</v>
      </c>
      <c r="AB19" s="50">
        <v>1362</v>
      </c>
      <c r="AC19" s="49"/>
      <c r="AD19" s="50"/>
      <c r="AE19" s="51">
        <f t="shared" si="9"/>
        <v>1362</v>
      </c>
    </row>
    <row r="20" spans="1:34" ht="15.75">
      <c r="A20" s="54">
        <v>7</v>
      </c>
      <c r="B20" s="54">
        <v>1</v>
      </c>
      <c r="C20" s="47">
        <f t="shared" ca="1" si="0"/>
        <v>7.4690073163725668E-2</v>
      </c>
      <c r="D20" s="164"/>
      <c r="E20" s="165" t="e">
        <f t="shared" si="1"/>
        <v>#VALUE!</v>
      </c>
      <c r="F20" s="47" t="str">
        <f>VLOOKUP(K20,Уч!$A$2:$K$412,2,FALSE)</f>
        <v>Курцев Денис</v>
      </c>
      <c r="G20" s="166">
        <f>VLOOKUP(K20,Уч!$A$2:$K$412,3,FALSE)</f>
        <v>32378</v>
      </c>
      <c r="H20" s="166" t="e">
        <f>VLOOKUP(L20,Уч!$A$2:$K$412,3,FALSE)</f>
        <v>#N/A</v>
      </c>
      <c r="I20" s="167" t="str">
        <f>VLOOKUP(K20,Уч!$A$2:$K$412,5,FALSE)</f>
        <v>Москва</v>
      </c>
      <c r="J20" s="167" t="str">
        <f>VLOOKUP(K20,Уч!$A$2:$K$412,6,FALSE)</f>
        <v>СДЮСШОР им. бр. Знаменских</v>
      </c>
      <c r="K20" s="177">
        <v>412</v>
      </c>
      <c r="L20" s="173" t="str">
        <f t="shared" si="2"/>
        <v>X</v>
      </c>
      <c r="M20" s="173" t="str">
        <f t="shared" si="3"/>
        <v>X</v>
      </c>
      <c r="N20" s="173" t="str">
        <f t="shared" si="4"/>
        <v>X</v>
      </c>
      <c r="O20" s="173"/>
      <c r="P20" s="173" t="str">
        <f t="shared" si="5"/>
        <v>X</v>
      </c>
      <c r="Q20" s="173" t="str">
        <f t="shared" si="6"/>
        <v>X</v>
      </c>
      <c r="R20" s="173" t="str">
        <f t="shared" si="7"/>
        <v>X</v>
      </c>
      <c r="S20" s="169" t="s">
        <v>111</v>
      </c>
      <c r="T20" s="187" t="e">
        <f>RANK(S20,S12:S144)</f>
        <v>#VALUE!</v>
      </c>
      <c r="U20" s="174" t="e">
        <f t="shared" si="8"/>
        <v>#N/A</v>
      </c>
      <c r="V20" s="187"/>
      <c r="W20" s="166" t="str">
        <f>VLOOKUP(K20,Уч!$A$2:$K$412,11,FALSE)</f>
        <v>Казеев Е.М., Бахтин К.Г.</v>
      </c>
      <c r="X20" s="48"/>
      <c r="Y20" s="49"/>
      <c r="Z20" s="50"/>
      <c r="AA20" s="49"/>
      <c r="AB20" s="50"/>
      <c r="AC20" s="49"/>
      <c r="AD20" s="50"/>
      <c r="AE20" s="51">
        <f t="shared" si="9"/>
        <v>0</v>
      </c>
      <c r="AF20" s="45"/>
      <c r="AG20" s="45"/>
      <c r="AH20" s="45"/>
    </row>
    <row r="21" spans="1:34" ht="15.75">
      <c r="A21" s="54">
        <v>9</v>
      </c>
      <c r="B21" s="54">
        <v>1</v>
      </c>
      <c r="C21" s="47">
        <f t="shared" ca="1" si="0"/>
        <v>0.18953567481466904</v>
      </c>
      <c r="D21" s="164"/>
      <c r="E21" s="165" t="e">
        <f t="shared" si="1"/>
        <v>#VALUE!</v>
      </c>
      <c r="F21" s="47" t="str">
        <f>VLOOKUP(K21,Уч!$A$2:$K$412,2,FALSE)</f>
        <v>Трифонов Владислав</v>
      </c>
      <c r="G21" s="166">
        <f>VLOOKUP(K21,Уч!$A$2:$K$412,3,FALSE)</f>
        <v>34347</v>
      </c>
      <c r="H21" s="166" t="e">
        <f>VLOOKUP(L21,Уч!$A$2:$K$412,3,FALSE)</f>
        <v>#N/A</v>
      </c>
      <c r="I21" s="167" t="str">
        <f>VLOOKUP(K21,Уч!$A$2:$K$412,5,FALSE)</f>
        <v>Москва</v>
      </c>
      <c r="J21" s="167" t="str">
        <f>VLOOKUP(K21,Уч!$A$2:$K$412,6,FALSE)</f>
        <v>СДЮСШОР им. бр. Знаменских</v>
      </c>
      <c r="K21" s="177">
        <v>414</v>
      </c>
      <c r="L21" s="173" t="str">
        <f t="shared" si="2"/>
        <v>X</v>
      </c>
      <c r="M21" s="173" t="str">
        <f t="shared" si="3"/>
        <v>X</v>
      </c>
      <c r="N21" s="173" t="str">
        <f t="shared" si="4"/>
        <v>X</v>
      </c>
      <c r="O21" s="173"/>
      <c r="P21" s="173" t="str">
        <f t="shared" si="5"/>
        <v>X</v>
      </c>
      <c r="Q21" s="173" t="str">
        <f t="shared" si="6"/>
        <v>X</v>
      </c>
      <c r="R21" s="173" t="str">
        <f t="shared" si="7"/>
        <v>X</v>
      </c>
      <c r="S21" s="169" t="s">
        <v>111</v>
      </c>
      <c r="T21" s="187" t="e">
        <f>RANK(S21,S11:S147)</f>
        <v>#VALUE!</v>
      </c>
      <c r="U21" s="174" t="e">
        <f t="shared" si="8"/>
        <v>#N/A</v>
      </c>
      <c r="V21" s="187"/>
      <c r="W21" s="166" t="str">
        <f>VLOOKUP(K21,Уч!$A$2:$K$412,11,FALSE)</f>
        <v>Казеев Е.М., Бахтин К.Г.</v>
      </c>
      <c r="X21" s="48"/>
      <c r="Y21" s="49"/>
      <c r="Z21" s="50"/>
      <c r="AA21" s="49"/>
      <c r="AB21" s="50"/>
      <c r="AC21" s="49"/>
      <c r="AD21" s="50"/>
      <c r="AE21" s="51">
        <f t="shared" si="9"/>
        <v>0</v>
      </c>
    </row>
    <row r="22" spans="1:34" ht="15.75">
      <c r="A22" s="54">
        <v>10</v>
      </c>
      <c r="B22" s="54">
        <v>1</v>
      </c>
      <c r="C22" s="47">
        <f t="shared" ca="1" si="0"/>
        <v>0.49056600505188475</v>
      </c>
      <c r="D22" s="164"/>
      <c r="E22" s="165" t="e">
        <f t="shared" si="1"/>
        <v>#VALUE!</v>
      </c>
      <c r="F22" s="47" t="str">
        <f>VLOOKUP(K22,Уч!$A$2:$K$412,2,FALSE)</f>
        <v>Ужакин Игорь</v>
      </c>
      <c r="G22" s="166">
        <f>VLOOKUP(K22,Уч!$A$2:$K$412,3,FALSE)</f>
        <v>34261</v>
      </c>
      <c r="H22" s="166" t="e">
        <f>VLOOKUP(L22,Уч!$A$2:$K$412,3,FALSE)</f>
        <v>#N/A</v>
      </c>
      <c r="I22" s="167" t="str">
        <f>VLOOKUP(K22,Уч!$A$2:$K$412,5,FALSE)</f>
        <v>Москва</v>
      </c>
      <c r="J22" s="167" t="str">
        <f>VLOOKUP(K22,Уч!$A$2:$K$412,6,FALSE)</f>
        <v>СДЮСШОР им. бр. Знаменских</v>
      </c>
      <c r="K22" s="177">
        <v>415</v>
      </c>
      <c r="L22" s="173" t="str">
        <f t="shared" si="2"/>
        <v>X</v>
      </c>
      <c r="M22" s="173" t="str">
        <f t="shared" si="3"/>
        <v>X</v>
      </c>
      <c r="N22" s="173" t="str">
        <f t="shared" si="4"/>
        <v>X</v>
      </c>
      <c r="O22" s="173"/>
      <c r="P22" s="173" t="str">
        <f t="shared" si="5"/>
        <v>X</v>
      </c>
      <c r="Q22" s="173" t="str">
        <f t="shared" si="6"/>
        <v>X</v>
      </c>
      <c r="R22" s="173" t="str">
        <f t="shared" si="7"/>
        <v>X</v>
      </c>
      <c r="S22" s="169" t="s">
        <v>111</v>
      </c>
      <c r="T22" s="187" t="e">
        <f>RANK(S22,S11:S2180)</f>
        <v>#VALUE!</v>
      </c>
      <c r="U22" s="174" t="e">
        <f t="shared" si="8"/>
        <v>#N/A</v>
      </c>
      <c r="V22" s="187"/>
      <c r="W22" s="166" t="str">
        <f>VLOOKUP(K22,Уч!$A$2:$K$412,11,FALSE)</f>
        <v>Казеев Е.М., Бахтин К.Г.</v>
      </c>
      <c r="X22" s="48"/>
      <c r="Y22" s="49"/>
      <c r="Z22" s="50"/>
      <c r="AA22" s="49"/>
      <c r="AB22" s="50"/>
      <c r="AC22" s="49"/>
      <c r="AD22" s="50"/>
      <c r="AE22" s="51">
        <f t="shared" si="9"/>
        <v>0</v>
      </c>
    </row>
    <row r="23" spans="1:34" ht="15.75">
      <c r="A23" s="54">
        <v>15</v>
      </c>
      <c r="B23" s="54">
        <v>1</v>
      </c>
      <c r="C23" s="47">
        <f t="shared" ca="1" si="0"/>
        <v>0.11460939518834501</v>
      </c>
      <c r="D23" s="164" t="s">
        <v>154</v>
      </c>
      <c r="E23" s="165">
        <f t="shared" si="1"/>
        <v>3</v>
      </c>
      <c r="F23" s="47" t="str">
        <f>VLOOKUP(K23,Уч!$A$2:$K$412,2,FALSE)</f>
        <v>Лядусов Константин</v>
      </c>
      <c r="G23" s="166">
        <f>VLOOKUP(K23,Уч!$A$2:$K$412,3,FALSE)</f>
        <v>32204</v>
      </c>
      <c r="H23" s="166" t="e">
        <f>VLOOKUP(L23,Уч!$A$2:$K$412,3,FALSE)</f>
        <v>#N/A</v>
      </c>
      <c r="I23" s="167" t="str">
        <f>VLOOKUP(K23,Уч!$A$2:$K$412,5,FALSE)</f>
        <v>Ростовская</v>
      </c>
      <c r="J23" s="188">
        <f>VLOOKUP(K23,Уч!$A$2:$K$412,6,FALSE)</f>
        <v>0</v>
      </c>
      <c r="K23" s="164">
        <v>3</v>
      </c>
      <c r="L23" s="168">
        <f t="shared" si="2"/>
        <v>18.87</v>
      </c>
      <c r="M23" s="168" t="str">
        <f t="shared" si="3"/>
        <v>X</v>
      </c>
      <c r="N23" s="168" t="str">
        <f t="shared" si="4"/>
        <v>X</v>
      </c>
      <c r="O23" s="168"/>
      <c r="P23" s="168" t="str">
        <f t="shared" si="5"/>
        <v>X</v>
      </c>
      <c r="Q23" s="168">
        <f t="shared" si="6"/>
        <v>18.05</v>
      </c>
      <c r="R23" s="168" t="str">
        <f t="shared" si="7"/>
        <v>X</v>
      </c>
      <c r="S23" s="169">
        <f>MAX(Y23,Z23,AB23,AA23,AC23,AD23)/100</f>
        <v>18.87</v>
      </c>
      <c r="T23" s="187">
        <f>RANK(S23,S9:S157)</f>
        <v>3</v>
      </c>
      <c r="U23" s="171" t="str">
        <f t="shared" si="8"/>
        <v>мс</v>
      </c>
      <c r="V23" s="187"/>
      <c r="W23" s="166" t="str">
        <f>VLOOKUP(K23,Уч!$A$2:$K$412,11,FALSE)</f>
        <v>Копанев Н.А.</v>
      </c>
      <c r="X23" s="48"/>
      <c r="Y23" s="49">
        <v>1887</v>
      </c>
      <c r="Z23" s="50"/>
      <c r="AA23" s="49"/>
      <c r="AB23" s="50"/>
      <c r="AC23" s="49">
        <v>1805</v>
      </c>
      <c r="AD23" s="50"/>
      <c r="AE23" s="51">
        <f t="shared" si="9"/>
        <v>1887</v>
      </c>
    </row>
    <row r="24" spans="1:34" ht="15.75">
      <c r="A24" s="54">
        <v>13</v>
      </c>
      <c r="B24" s="54">
        <v>1</v>
      </c>
      <c r="C24" s="47">
        <f t="shared" ca="1" si="0"/>
        <v>0.38601471045910374</v>
      </c>
      <c r="D24" s="164" t="s">
        <v>154</v>
      </c>
      <c r="E24" s="165">
        <f t="shared" si="1"/>
        <v>2</v>
      </c>
      <c r="F24" s="47" t="str">
        <f>VLOOKUP(K24,Уч!$A$2:$K$412,2,FALSE)</f>
        <v>Любославский Никита</v>
      </c>
      <c r="G24" s="166">
        <f>VLOOKUP(K24,Уч!$A$2:$K$412,3,FALSE)</f>
        <v>33410</v>
      </c>
      <c r="H24" s="166" t="e">
        <f>VLOOKUP(L24,Уч!$A$2:$K$412,3,FALSE)</f>
        <v>#N/A</v>
      </c>
      <c r="I24" s="167" t="str">
        <f>VLOOKUP(K24,Уч!$A$2:$K$412,5,FALSE)</f>
        <v>Московская-Иркутская</v>
      </c>
      <c r="J24" s="188">
        <f>VLOOKUP(K24,Уч!$A$2:$K$412,6,FALSE)</f>
        <v>0</v>
      </c>
      <c r="K24" s="199">
        <v>417</v>
      </c>
      <c r="L24" s="168">
        <f t="shared" si="2"/>
        <v>16.649999999999999</v>
      </c>
      <c r="M24" s="168">
        <f t="shared" si="3"/>
        <v>17.690000000000001</v>
      </c>
      <c r="N24" s="168" t="str">
        <f t="shared" si="4"/>
        <v>X</v>
      </c>
      <c r="O24" s="168"/>
      <c r="P24" s="168" t="str">
        <f t="shared" si="5"/>
        <v>X</v>
      </c>
      <c r="Q24" s="168" t="str">
        <f t="shared" si="6"/>
        <v>X</v>
      </c>
      <c r="R24" s="168">
        <f t="shared" si="7"/>
        <v>16.91</v>
      </c>
      <c r="S24" s="169">
        <f>MAX(Y24,Z24,AB24,AA24,AC24,AD24)/100</f>
        <v>17.690000000000001</v>
      </c>
      <c r="T24" s="187">
        <f>RANK(S24,S12:S156)</f>
        <v>2</v>
      </c>
      <c r="U24" s="171" t="str">
        <f t="shared" si="8"/>
        <v>мс</v>
      </c>
      <c r="V24" s="187"/>
      <c r="W24" s="166" t="str">
        <f>VLOOKUP(K24,Уч!$A$2:$K$412,11,FALSE)</f>
        <v>Софьин П.А., Рыбины Л.А.,Ю.Н.</v>
      </c>
      <c r="X24" s="48"/>
      <c r="Y24" s="49">
        <v>1665</v>
      </c>
      <c r="Z24" s="50">
        <v>1769</v>
      </c>
      <c r="AA24" s="49"/>
      <c r="AB24" s="50"/>
      <c r="AC24" s="49"/>
      <c r="AD24" s="50">
        <v>1691</v>
      </c>
      <c r="AE24" s="51">
        <f t="shared" si="9"/>
        <v>1769</v>
      </c>
    </row>
    <row r="25" spans="1:34" s="45" customFormat="1" ht="14.45" customHeight="1">
      <c r="A25" s="54">
        <v>5.5</v>
      </c>
      <c r="B25" s="54">
        <v>1</v>
      </c>
      <c r="C25" s="47">
        <f t="shared" ca="1" si="0"/>
        <v>0.59630142072807868</v>
      </c>
      <c r="D25" s="164" t="s">
        <v>154</v>
      </c>
      <c r="E25" s="165" t="e">
        <f t="shared" si="1"/>
        <v>#VALUE!</v>
      </c>
      <c r="F25" s="47" t="str">
        <f>VLOOKUP(K25,Уч!$A$2:$K$412,2,FALSE)</f>
        <v>Буланов Александр</v>
      </c>
      <c r="G25" s="166">
        <f>VLOOKUP(K25,Уч!$A$2:$K$412,3,FALSE)</f>
        <v>32868</v>
      </c>
      <c r="H25" s="166" t="e">
        <f>VLOOKUP(L25,Уч!$A$2:$K$412,3,FALSE)</f>
        <v>#N/A</v>
      </c>
      <c r="I25" s="167" t="str">
        <f>VLOOKUP(K25,Уч!$A$2:$K$412,5,FALSE)</f>
        <v>Московская-СПб</v>
      </c>
      <c r="J25" s="167" t="str">
        <f>VLOOKUP(K25,Уч!$A$2:$K$412,6,FALSE)</f>
        <v>ЦЛА</v>
      </c>
      <c r="K25" s="177">
        <v>411</v>
      </c>
      <c r="L25" s="173" t="str">
        <f t="shared" si="2"/>
        <v>X</v>
      </c>
      <c r="M25" s="173" t="str">
        <f t="shared" si="3"/>
        <v>X</v>
      </c>
      <c r="N25" s="173" t="str">
        <f t="shared" si="4"/>
        <v>X</v>
      </c>
      <c r="O25" s="173"/>
      <c r="P25" s="173" t="str">
        <f t="shared" si="5"/>
        <v>X</v>
      </c>
      <c r="Q25" s="173" t="str">
        <f t="shared" si="6"/>
        <v>X</v>
      </c>
      <c r="R25" s="173" t="str">
        <f t="shared" si="7"/>
        <v>X</v>
      </c>
      <c r="S25" s="169" t="s">
        <v>111</v>
      </c>
      <c r="T25" s="187" t="e">
        <f>RANK(S25,S16:S146)</f>
        <v>#VALUE!</v>
      </c>
      <c r="U25" s="174" t="e">
        <f t="shared" si="8"/>
        <v>#N/A</v>
      </c>
      <c r="V25" s="187"/>
      <c r="W25" s="166" t="str">
        <f>VLOOKUP(K25,Уч!$A$2:$K$412,11,FALSE)</f>
        <v>Сафонов В.Г.</v>
      </c>
      <c r="X25" s="48"/>
      <c r="Y25" s="49"/>
      <c r="Z25" s="50"/>
      <c r="AA25" s="49"/>
      <c r="AB25" s="50"/>
      <c r="AC25" s="49"/>
      <c r="AD25" s="50"/>
      <c r="AE25" s="51">
        <f t="shared" si="9"/>
        <v>0</v>
      </c>
    </row>
    <row r="26" spans="1:34" ht="15.75">
      <c r="A26" s="54">
        <v>8</v>
      </c>
      <c r="B26" s="54">
        <v>1</v>
      </c>
      <c r="C26" s="47">
        <f t="shared" ca="1" si="0"/>
        <v>4.0605939424900095E-2</v>
      </c>
      <c r="D26" s="164" t="s">
        <v>154</v>
      </c>
      <c r="E26" s="165" t="e">
        <f t="shared" si="1"/>
        <v>#VALUE!</v>
      </c>
      <c r="F26" s="47" t="str">
        <f>VLOOKUP(K26,Уч!$A$2:$K$412,2,FALSE)</f>
        <v>Сидоров Максим</v>
      </c>
      <c r="G26" s="166">
        <f>VLOOKUP(K26,Уч!$A$2:$K$412,3,FALSE)</f>
        <v>31545</v>
      </c>
      <c r="H26" s="166" t="e">
        <f>VLOOKUP(L26,Уч!$A$2:$K$412,3,FALSE)</f>
        <v>#N/A</v>
      </c>
      <c r="I26" s="167" t="str">
        <f>VLOOKUP(K26,Уч!$A$2:$K$412,5,FALSE)</f>
        <v>Московская</v>
      </c>
      <c r="J26" s="167" t="str">
        <f>VLOOKUP(K26,Уч!$A$2:$K$412,6,FALSE)</f>
        <v>СДЮШОР</v>
      </c>
      <c r="K26" s="177">
        <v>413</v>
      </c>
      <c r="L26" s="173" t="str">
        <f t="shared" si="2"/>
        <v>X</v>
      </c>
      <c r="M26" s="173" t="str">
        <f t="shared" si="3"/>
        <v>X</v>
      </c>
      <c r="N26" s="173" t="str">
        <f t="shared" si="4"/>
        <v>X</v>
      </c>
      <c r="O26" s="173"/>
      <c r="P26" s="173" t="str">
        <f t="shared" si="5"/>
        <v>X</v>
      </c>
      <c r="Q26" s="173" t="str">
        <f t="shared" si="6"/>
        <v>X</v>
      </c>
      <c r="R26" s="173" t="str">
        <f t="shared" si="7"/>
        <v>X</v>
      </c>
      <c r="S26" s="169" t="s">
        <v>111</v>
      </c>
      <c r="T26" s="187" t="e">
        <f>RANK(S26,S15:S149)</f>
        <v>#VALUE!</v>
      </c>
      <c r="U26" s="174" t="e">
        <f t="shared" si="8"/>
        <v>#N/A</v>
      </c>
      <c r="V26" s="187"/>
      <c r="W26" s="166" t="str">
        <f>VLOOKUP(K26,Уч!$A$2:$K$412,11,FALSE)</f>
        <v>Сафонов В.Г.,Мирошин Г.М.</v>
      </c>
      <c r="X26" s="48"/>
      <c r="Y26" s="49"/>
      <c r="Z26" s="50"/>
      <c r="AA26" s="49"/>
      <c r="AB26" s="50"/>
      <c r="AC26" s="49"/>
      <c r="AD26" s="50"/>
      <c r="AE26" s="51">
        <f t="shared" si="9"/>
        <v>0</v>
      </c>
    </row>
    <row r="27" spans="1:34" ht="15.75">
      <c r="A27" s="54">
        <v>12</v>
      </c>
      <c r="B27" s="54">
        <v>1</v>
      </c>
      <c r="C27" s="47">
        <f t="shared" ca="1" si="0"/>
        <v>0.57257200594606006</v>
      </c>
      <c r="D27" s="164" t="s">
        <v>154</v>
      </c>
      <c r="E27" s="165" t="e">
        <f t="shared" si="1"/>
        <v>#VALUE!</v>
      </c>
      <c r="F27" s="47" t="str">
        <f>VLOOKUP(K27,Уч!$A$2:$K$412,2,FALSE)</f>
        <v>Цирихов Сослан</v>
      </c>
      <c r="G27" s="166">
        <f>VLOOKUP(K27,Уч!$A$2:$K$412,3,FALSE)</f>
        <v>31010</v>
      </c>
      <c r="H27" s="166" t="e">
        <f>VLOOKUP(L27,Уч!$A$2:$K$412,3,FALSE)</f>
        <v>#N/A</v>
      </c>
      <c r="I27" s="167" t="str">
        <f>VLOOKUP(K27,Уч!$A$2:$K$412,5,FALSE)</f>
        <v>Московская-РСО Алания</v>
      </c>
      <c r="J27" s="167" t="str">
        <f>VLOOKUP(K27,Уч!$A$2:$K$412,6,FALSE)</f>
        <v>ЦЛА</v>
      </c>
      <c r="K27" s="177">
        <v>416</v>
      </c>
      <c r="L27" s="173" t="str">
        <f t="shared" si="2"/>
        <v>X</v>
      </c>
      <c r="M27" s="173" t="str">
        <f t="shared" si="3"/>
        <v>X</v>
      </c>
      <c r="N27" s="173" t="str">
        <f t="shared" si="4"/>
        <v>X</v>
      </c>
      <c r="O27" s="173"/>
      <c r="P27" s="173" t="str">
        <f t="shared" si="5"/>
        <v>X</v>
      </c>
      <c r="Q27" s="173" t="str">
        <f t="shared" si="6"/>
        <v>X</v>
      </c>
      <c r="R27" s="173" t="str">
        <f t="shared" si="7"/>
        <v>X</v>
      </c>
      <c r="S27" s="169" t="s">
        <v>111</v>
      </c>
      <c r="T27" s="187" t="e">
        <f>RANK(S27,S13:S155)</f>
        <v>#VALUE!</v>
      </c>
      <c r="U27" s="174" t="e">
        <f t="shared" si="8"/>
        <v>#N/A</v>
      </c>
      <c r="V27" s="187"/>
      <c r="W27" s="166" t="str">
        <f>VLOOKUP(K27,Уч!$A$2:$K$412,11,FALSE)</f>
        <v>Сафонов В.Г.</v>
      </c>
      <c r="X27" s="48"/>
      <c r="Y27" s="49"/>
      <c r="Z27" s="50"/>
      <c r="AA27" s="49"/>
      <c r="AB27" s="50"/>
      <c r="AC27" s="49"/>
      <c r="AD27" s="50"/>
      <c r="AE27" s="51">
        <f t="shared" si="9"/>
        <v>0</v>
      </c>
    </row>
    <row r="28" spans="1:34" s="45" customFormat="1" ht="15.75">
      <c r="E28" s="45" t="s">
        <v>35</v>
      </c>
      <c r="F28" s="44"/>
      <c r="G28" s="44"/>
      <c r="I28" s="44"/>
      <c r="J28" s="44"/>
      <c r="K28" s="44"/>
      <c r="L28" s="44"/>
      <c r="M28" s="44"/>
      <c r="N28" s="44"/>
      <c r="T28" s="56"/>
      <c r="U28" s="56"/>
      <c r="V28" s="56"/>
      <c r="W28" s="56"/>
      <c r="X28" s="57"/>
      <c r="Y28" s="58"/>
      <c r="Z28" s="57"/>
      <c r="AA28" s="57"/>
      <c r="AB28" s="44"/>
      <c r="AC28" s="58"/>
      <c r="AD28" s="59"/>
    </row>
    <row r="29" spans="1:34" s="45" customFormat="1" ht="15.75">
      <c r="E29" s="45" t="s">
        <v>51</v>
      </c>
      <c r="F29" s="44"/>
      <c r="G29" s="44"/>
      <c r="I29" s="44"/>
      <c r="J29" s="44"/>
      <c r="K29" s="44"/>
      <c r="L29" s="44"/>
      <c r="M29" s="44"/>
      <c r="N29" s="44"/>
      <c r="T29" s="56"/>
      <c r="U29" s="56"/>
      <c r="V29" s="56"/>
      <c r="W29" s="56"/>
      <c r="X29" s="57"/>
      <c r="Y29" s="58"/>
      <c r="Z29" s="57"/>
      <c r="AA29" s="57"/>
      <c r="AB29" s="44"/>
      <c r="AC29" s="58"/>
      <c r="AD29" s="59"/>
    </row>
    <row r="30" spans="1:34" s="45" customFormat="1" ht="15.75">
      <c r="F30" s="44"/>
      <c r="G30" s="44"/>
      <c r="I30" s="44"/>
      <c r="J30" s="44"/>
      <c r="K30" s="44"/>
      <c r="L30" s="44"/>
      <c r="M30" s="44"/>
      <c r="N30" s="44"/>
      <c r="T30" s="56"/>
      <c r="U30" s="56"/>
      <c r="V30" s="56"/>
      <c r="W30" s="56"/>
      <c r="X30" s="57"/>
      <c r="Y30" s="58"/>
      <c r="Z30" s="57"/>
      <c r="AA30" s="57"/>
      <c r="AB30" s="44"/>
      <c r="AC30" s="58"/>
      <c r="AD30" s="59"/>
    </row>
    <row r="31" spans="1:34" s="45" customFormat="1" ht="15.75">
      <c r="E31" s="45" t="s">
        <v>35</v>
      </c>
      <c r="F31" s="44"/>
      <c r="G31" s="44"/>
      <c r="I31" s="44"/>
      <c r="J31" s="44"/>
      <c r="K31" s="44"/>
      <c r="L31" s="44"/>
      <c r="M31" s="44"/>
      <c r="N31" s="44"/>
      <c r="T31" s="56"/>
      <c r="U31" s="56"/>
      <c r="V31" s="56"/>
      <c r="W31" s="56"/>
      <c r="X31" s="57"/>
      <c r="Y31" s="58"/>
      <c r="Z31" s="57"/>
      <c r="AA31" s="57"/>
      <c r="AB31" s="44"/>
      <c r="AC31" s="58"/>
      <c r="AD31" s="59"/>
    </row>
  </sheetData>
  <sortState ref="A20:AH25">
    <sortCondition descending="1" ref="D20:D25"/>
  </sortState>
  <mergeCells count="1">
    <mergeCell ref="L7:M7"/>
  </mergeCells>
  <printOptions horizontalCentered="1"/>
  <pageMargins left="0.39370078740157483" right="0.39370078740157483" top="0.59055118110236227" bottom="0.59055118110236227" header="0.39370078740157483" footer="0.39370078740157483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Расп</vt:lpstr>
      <vt:lpstr>Уч</vt:lpstr>
      <vt:lpstr>Высота</vt:lpstr>
      <vt:lpstr>Шест</vt:lpstr>
      <vt:lpstr>Длина</vt:lpstr>
      <vt:lpstr>Тройной</vt:lpstr>
      <vt:lpstr>Диск</vt:lpstr>
      <vt:lpstr>Копье</vt:lpstr>
      <vt:lpstr>Ядро</vt:lpstr>
      <vt:lpstr>Диск!Заголовки_для_печати</vt:lpstr>
      <vt:lpstr>Длина!Заголовки_для_печати</vt:lpstr>
      <vt:lpstr>Копье!Заголовки_для_печати</vt:lpstr>
      <vt:lpstr>Тройной!Заголовки_для_печати</vt:lpstr>
      <vt:lpstr>Ядро!Заголовки_для_печати</vt:lpstr>
      <vt:lpstr>Высота!Область_печати</vt:lpstr>
      <vt:lpstr>Диск!Область_печати</vt:lpstr>
      <vt:lpstr>Длина!Область_печати</vt:lpstr>
      <vt:lpstr>Копье!Область_печати</vt:lpstr>
      <vt:lpstr>Тройной!Область_печати</vt:lpstr>
      <vt:lpstr>Шест!Область_печати</vt:lpstr>
      <vt:lpstr>Ядро!Область_печати</vt:lpstr>
    </vt:vector>
  </TitlesOfParts>
  <Company>АМТЕ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РЕФ</dc:creator>
  <cp:lastModifiedBy>1</cp:lastModifiedBy>
  <cp:lastPrinted>2013-07-04T15:53:59Z</cp:lastPrinted>
  <dcterms:created xsi:type="dcterms:W3CDTF">2007-07-15T09:19:24Z</dcterms:created>
  <dcterms:modified xsi:type="dcterms:W3CDTF">2013-07-08T06:00:35Z</dcterms:modified>
</cp:coreProperties>
</file>