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285" windowWidth="9960" windowHeight="7500" tabRatio="693" activeTab="2"/>
  </bookViews>
  <sheets>
    <sheet name="Расп" sheetId="3" r:id="rId1"/>
    <sheet name="Уч" sheetId="1" r:id="rId2"/>
    <sheet name="100" sheetId="69" r:id="rId3"/>
    <sheet name="200" sheetId="89" r:id="rId4"/>
    <sheet name="400" sheetId="86" r:id="rId5"/>
    <sheet name="800" sheetId="90" r:id="rId6"/>
    <sheet name="1500" sheetId="84" r:id="rId7"/>
    <sheet name="3000" sheetId="91" r:id="rId8"/>
    <sheet name="100сб" sheetId="83" r:id="rId9"/>
    <sheet name="400сб" sheetId="88" r:id="rId10"/>
    <sheet name="3000сп" sheetId="85" r:id="rId11"/>
  </sheets>
  <definedNames>
    <definedName name="_xlnm.Print_Titles" localSheetId="2">'100'!$12:$12</definedName>
    <definedName name="_xlnm.Print_Titles" localSheetId="8">'100сб'!$12:$12</definedName>
    <definedName name="_xlnm.Print_Titles" localSheetId="6">'1500'!$12:$12</definedName>
    <definedName name="_xlnm.Print_Titles" localSheetId="3">'200'!$12:$12</definedName>
    <definedName name="_xlnm.Print_Titles" localSheetId="7">'3000'!$12:$12</definedName>
    <definedName name="_xlnm.Print_Titles" localSheetId="10">'3000сп'!$12:$12</definedName>
    <definedName name="_xlnm.Print_Titles" localSheetId="4">'400'!$11:$11</definedName>
    <definedName name="_xlnm.Print_Titles" localSheetId="9">'400сб'!$12:$12</definedName>
    <definedName name="_xlnm.Print_Titles" localSheetId="5">'800'!$12:$12</definedName>
    <definedName name="_xlnm.Print_Area" localSheetId="2">'100'!$B$1:$O$32</definedName>
    <definedName name="_xlnm.Print_Area" localSheetId="8">'100сб'!$B$1:$O$32</definedName>
    <definedName name="_xlnm.Print_Area" localSheetId="6">'1500'!$B$1:$M$28</definedName>
    <definedName name="_xlnm.Print_Area" localSheetId="3">'200'!$B$1:$P$38</definedName>
    <definedName name="_xlnm.Print_Area" localSheetId="7">'3000'!$B$1:$M$16</definedName>
    <definedName name="_xlnm.Print_Area" localSheetId="10">'3000сп'!$B$1:$N$14</definedName>
    <definedName name="_xlnm.Print_Area" localSheetId="4">'400'!$B$1:$L$37</definedName>
    <definedName name="_xlnm.Print_Area" localSheetId="9">'400сб'!$B$1:$M$29</definedName>
    <definedName name="_xlnm.Print_Area" localSheetId="5">'800'!$B$1:$M$40</definedName>
  </definedNames>
  <calcPr calcId="145621"/>
</workbook>
</file>

<file path=xl/calcChain.xml><?xml version="1.0" encoding="utf-8"?>
<calcChain xmlns="http://schemas.openxmlformats.org/spreadsheetml/2006/main">
  <c r="C39" i="90" l="1"/>
  <c r="D39" i="90"/>
  <c r="E39" i="90"/>
  <c r="F39" i="90"/>
  <c r="G39" i="90"/>
  <c r="M39" i="90"/>
  <c r="C40" i="90"/>
  <c r="D40" i="90"/>
  <c r="E40" i="90"/>
  <c r="F40" i="90"/>
  <c r="G40" i="90"/>
  <c r="M40" i="90"/>
  <c r="C23" i="90"/>
  <c r="D23" i="90"/>
  <c r="E23" i="90"/>
  <c r="F23" i="90"/>
  <c r="G23" i="90"/>
  <c r="M23" i="90"/>
  <c r="C24" i="90"/>
  <c r="D24" i="90"/>
  <c r="E24" i="90"/>
  <c r="F24" i="90"/>
  <c r="G24" i="90"/>
  <c r="M24" i="90"/>
  <c r="C22" i="86"/>
  <c r="D22" i="86"/>
  <c r="E22" i="86"/>
  <c r="F22" i="86"/>
  <c r="G22" i="86"/>
  <c r="I22" i="86"/>
  <c r="L22" i="86"/>
  <c r="C23" i="86"/>
  <c r="D23" i="86"/>
  <c r="E23" i="86"/>
  <c r="F23" i="86"/>
  <c r="G23" i="86"/>
  <c r="I23" i="86"/>
  <c r="L23" i="86"/>
  <c r="C23" i="69"/>
  <c r="D23" i="69"/>
  <c r="E23" i="69"/>
  <c r="F23" i="69"/>
  <c r="G23" i="69"/>
  <c r="I23" i="69"/>
  <c r="J23" i="69"/>
  <c r="O23" i="69"/>
  <c r="C24" i="69"/>
  <c r="D24" i="69"/>
  <c r="E24" i="69"/>
  <c r="F24" i="69"/>
  <c r="G24" i="69"/>
  <c r="I24" i="69"/>
  <c r="J24" i="69"/>
  <c r="O24" i="69"/>
  <c r="C28" i="84"/>
  <c r="D28" i="84"/>
  <c r="E28" i="84"/>
  <c r="F28" i="84"/>
  <c r="G28" i="84"/>
  <c r="M28" i="84"/>
  <c r="C24" i="89"/>
  <c r="D24" i="89"/>
  <c r="E24" i="89"/>
  <c r="F24" i="89"/>
  <c r="G24" i="89"/>
  <c r="J24" i="89"/>
  <c r="K24" i="89"/>
  <c r="P24" i="89"/>
  <c r="C23" i="89"/>
  <c r="D23" i="89"/>
  <c r="E23" i="89"/>
  <c r="F23" i="89"/>
  <c r="G23" i="89"/>
  <c r="J23" i="89"/>
  <c r="K23" i="89"/>
  <c r="P23" i="89"/>
  <c r="C27" i="89"/>
  <c r="A15" i="88"/>
  <c r="C15" i="88"/>
  <c r="D15" i="88"/>
  <c r="E15" i="88"/>
  <c r="F15" i="88"/>
  <c r="G15" i="88"/>
  <c r="M15" i="88"/>
  <c r="A16" i="88"/>
  <c r="C16" i="88"/>
  <c r="D16" i="88"/>
  <c r="E16" i="88"/>
  <c r="F16" i="88"/>
  <c r="G16" i="88"/>
  <c r="M16" i="88"/>
  <c r="A17" i="88"/>
  <c r="C17" i="88"/>
  <c r="D17" i="88"/>
  <c r="E17" i="88"/>
  <c r="F17" i="88"/>
  <c r="G17" i="88"/>
  <c r="M17" i="88"/>
  <c r="A18" i="88"/>
  <c r="C18" i="88"/>
  <c r="D18" i="88"/>
  <c r="E18" i="88"/>
  <c r="F18" i="88"/>
  <c r="G18" i="88"/>
  <c r="M18" i="88"/>
  <c r="A19" i="88"/>
  <c r="C19" i="88"/>
  <c r="D19" i="88"/>
  <c r="E19" i="88"/>
  <c r="F19" i="88"/>
  <c r="G19" i="88"/>
  <c r="M19" i="88"/>
  <c r="A20" i="88"/>
  <c r="C20" i="88"/>
  <c r="D20" i="88"/>
  <c r="E20" i="88"/>
  <c r="F20" i="88"/>
  <c r="G20" i="88"/>
  <c r="M20" i="88"/>
  <c r="A21" i="88"/>
  <c r="C21" i="88"/>
  <c r="D21" i="88"/>
  <c r="E21" i="88"/>
  <c r="F21" i="88"/>
  <c r="G21" i="88"/>
  <c r="M21" i="88"/>
  <c r="A22" i="88"/>
  <c r="C22" i="88"/>
  <c r="D22" i="88"/>
  <c r="E22" i="88"/>
  <c r="F22" i="88"/>
  <c r="G22" i="88"/>
  <c r="M22" i="88"/>
  <c r="C23" i="88"/>
  <c r="D23" i="88"/>
  <c r="E23" i="88"/>
  <c r="F23" i="88"/>
  <c r="G23" i="88"/>
  <c r="C24" i="88"/>
  <c r="D24" i="88"/>
  <c r="E24" i="88"/>
  <c r="F24" i="88"/>
  <c r="G24" i="88"/>
  <c r="C25" i="88"/>
  <c r="D25" i="88"/>
  <c r="E25" i="88"/>
  <c r="F25" i="88"/>
  <c r="G25" i="88"/>
  <c r="A26" i="88"/>
  <c r="C26" i="88"/>
  <c r="D26" i="88"/>
  <c r="E26" i="88"/>
  <c r="F26" i="88"/>
  <c r="G26" i="88"/>
  <c r="M26" i="88"/>
  <c r="C27" i="88"/>
  <c r="D27" i="88"/>
  <c r="E27" i="88"/>
  <c r="F27" i="88"/>
  <c r="G27" i="88"/>
  <c r="A15" i="83"/>
  <c r="C15" i="83"/>
  <c r="D15" i="83"/>
  <c r="E15" i="83"/>
  <c r="F15" i="83"/>
  <c r="G15" i="83"/>
  <c r="I15" i="83"/>
  <c r="J15" i="83"/>
  <c r="O15" i="83"/>
  <c r="A28" i="83"/>
  <c r="C28" i="83"/>
  <c r="D28" i="83"/>
  <c r="E28" i="83"/>
  <c r="F28" i="83"/>
  <c r="G28" i="83"/>
  <c r="J28" i="83"/>
  <c r="O28" i="83"/>
  <c r="A29" i="83"/>
  <c r="C29" i="83"/>
  <c r="D29" i="83"/>
  <c r="E29" i="83"/>
  <c r="F29" i="83"/>
  <c r="G29" i="83"/>
  <c r="J29" i="83"/>
  <c r="O29" i="83"/>
  <c r="A16" i="83"/>
  <c r="C16" i="83"/>
  <c r="D16" i="83"/>
  <c r="E16" i="83"/>
  <c r="F16" i="83"/>
  <c r="G16" i="83"/>
  <c r="J16" i="83"/>
  <c r="O16" i="83"/>
  <c r="A17" i="83"/>
  <c r="C17" i="83"/>
  <c r="D17" i="83"/>
  <c r="E17" i="83"/>
  <c r="F17" i="83"/>
  <c r="G17" i="83"/>
  <c r="J17" i="83"/>
  <c r="O17" i="83"/>
  <c r="A18" i="83"/>
  <c r="C18" i="83"/>
  <c r="D18" i="83"/>
  <c r="E18" i="83"/>
  <c r="F18" i="83"/>
  <c r="G18" i="83"/>
  <c r="J18" i="83"/>
  <c r="O18" i="83"/>
  <c r="C19" i="83"/>
  <c r="D19" i="83"/>
  <c r="E19" i="83"/>
  <c r="F19" i="83"/>
  <c r="G19" i="83"/>
  <c r="J19" i="83"/>
  <c r="O19" i="83"/>
  <c r="A20" i="83"/>
  <c r="C20" i="83"/>
  <c r="D20" i="83"/>
  <c r="E20" i="83"/>
  <c r="F20" i="83"/>
  <c r="G20" i="83"/>
  <c r="J20" i="83"/>
  <c r="O20" i="83"/>
  <c r="A21" i="83"/>
  <c r="C21" i="83"/>
  <c r="D21" i="83"/>
  <c r="E21" i="83"/>
  <c r="F21" i="83"/>
  <c r="G21" i="83"/>
  <c r="J21" i="83"/>
  <c r="O21" i="83"/>
  <c r="A22" i="83"/>
  <c r="C22" i="83"/>
  <c r="D22" i="83"/>
  <c r="E22" i="83"/>
  <c r="F22" i="83"/>
  <c r="G22" i="83"/>
  <c r="J22" i="83"/>
  <c r="O22" i="83"/>
  <c r="A23" i="83"/>
  <c r="C23" i="83"/>
  <c r="D23" i="83"/>
  <c r="E23" i="83"/>
  <c r="F23" i="83"/>
  <c r="G23" i="83"/>
  <c r="J23" i="83"/>
  <c r="O23" i="83"/>
  <c r="A24" i="83"/>
  <c r="C24" i="83"/>
  <c r="D24" i="83"/>
  <c r="E24" i="83"/>
  <c r="F24" i="83"/>
  <c r="G24" i="83"/>
  <c r="J24" i="83"/>
  <c r="O24" i="83"/>
  <c r="A25" i="83"/>
  <c r="C25" i="83"/>
  <c r="D25" i="83"/>
  <c r="E25" i="83"/>
  <c r="F25" i="83"/>
  <c r="G25" i="83"/>
  <c r="J25" i="83"/>
  <c r="O25" i="83"/>
  <c r="C26" i="83"/>
  <c r="D26" i="83"/>
  <c r="E26" i="83"/>
  <c r="F26" i="83"/>
  <c r="G26" i="83"/>
  <c r="J26" i="83"/>
  <c r="O26" i="83"/>
  <c r="C27" i="83"/>
  <c r="D27" i="83"/>
  <c r="E27" i="83"/>
  <c r="F27" i="83"/>
  <c r="G27" i="83"/>
  <c r="J27" i="83"/>
  <c r="O27" i="83"/>
  <c r="A30" i="83"/>
  <c r="C30" i="83"/>
  <c r="D30" i="83"/>
  <c r="E30" i="83"/>
  <c r="F30" i="83"/>
  <c r="G30" i="83"/>
  <c r="I30" i="83"/>
  <c r="J30" i="83"/>
  <c r="O30" i="83"/>
  <c r="A31" i="83"/>
  <c r="C31" i="83"/>
  <c r="D31" i="83"/>
  <c r="E31" i="83"/>
  <c r="F31" i="83"/>
  <c r="G31" i="83"/>
  <c r="I31" i="83"/>
  <c r="J31" i="83"/>
  <c r="O31" i="83"/>
  <c r="A32" i="83"/>
  <c r="C32" i="83"/>
  <c r="D32" i="83"/>
  <c r="E32" i="83"/>
  <c r="F32" i="83"/>
  <c r="G32" i="83"/>
  <c r="J32" i="83"/>
  <c r="O32" i="83"/>
  <c r="C15" i="91"/>
  <c r="D15" i="91"/>
  <c r="E15" i="91"/>
  <c r="F15" i="91"/>
  <c r="G15" i="91"/>
  <c r="M15" i="91"/>
  <c r="C16" i="91"/>
  <c r="D16" i="91"/>
  <c r="E16" i="91"/>
  <c r="F16" i="91"/>
  <c r="G16" i="91"/>
  <c r="M16" i="91"/>
  <c r="A15" i="84"/>
  <c r="C15" i="84"/>
  <c r="D15" i="84"/>
  <c r="E15" i="84"/>
  <c r="F15" i="84"/>
  <c r="G15" i="84"/>
  <c r="M15" i="84"/>
  <c r="A16" i="84"/>
  <c r="C16" i="84"/>
  <c r="D16" i="84"/>
  <c r="E16" i="84"/>
  <c r="F16" i="84"/>
  <c r="G16" i="84"/>
  <c r="M16" i="84"/>
  <c r="A17" i="84"/>
  <c r="C17" i="84"/>
  <c r="D17" i="84"/>
  <c r="E17" i="84"/>
  <c r="F17" i="84"/>
  <c r="G17" i="84"/>
  <c r="M17" i="84"/>
  <c r="A18" i="84"/>
  <c r="C18" i="84"/>
  <c r="D18" i="84"/>
  <c r="E18" i="84"/>
  <c r="F18" i="84"/>
  <c r="G18" i="84"/>
  <c r="M18" i="84"/>
  <c r="C19" i="84"/>
  <c r="D19" i="84"/>
  <c r="E19" i="84"/>
  <c r="F19" i="84"/>
  <c r="G19" i="84"/>
  <c r="M19" i="84"/>
  <c r="A20" i="84"/>
  <c r="C20" i="84"/>
  <c r="D20" i="84"/>
  <c r="E20" i="84"/>
  <c r="F20" i="84"/>
  <c r="G20" i="84"/>
  <c r="M20" i="84"/>
  <c r="A21" i="84"/>
  <c r="C21" i="84"/>
  <c r="D21" i="84"/>
  <c r="E21" i="84"/>
  <c r="F21" i="84"/>
  <c r="G21" i="84"/>
  <c r="M21" i="84"/>
  <c r="A22" i="84"/>
  <c r="C22" i="84"/>
  <c r="D22" i="84"/>
  <c r="E22" i="84"/>
  <c r="F22" i="84"/>
  <c r="G22" i="84"/>
  <c r="M22" i="84"/>
  <c r="A23" i="84"/>
  <c r="C23" i="84"/>
  <c r="D23" i="84"/>
  <c r="E23" i="84"/>
  <c r="F23" i="84"/>
  <c r="G23" i="84"/>
  <c r="K23" i="84"/>
  <c r="M23" i="84"/>
  <c r="A24" i="84"/>
  <c r="C24" i="84"/>
  <c r="D24" i="84"/>
  <c r="E24" i="84"/>
  <c r="F24" i="84"/>
  <c r="G24" i="84"/>
  <c r="K24" i="84"/>
  <c r="M24" i="84"/>
  <c r="A25" i="84"/>
  <c r="C25" i="84"/>
  <c r="D25" i="84"/>
  <c r="E25" i="84"/>
  <c r="F25" i="84"/>
  <c r="G25" i="84"/>
  <c r="K25" i="84"/>
  <c r="M25" i="84"/>
  <c r="A26" i="84"/>
  <c r="C26" i="84"/>
  <c r="D26" i="84"/>
  <c r="E26" i="84"/>
  <c r="F26" i="84"/>
  <c r="G26" i="84"/>
  <c r="M26" i="84"/>
  <c r="A27" i="84"/>
  <c r="C27" i="84"/>
  <c r="D27" i="84"/>
  <c r="E27" i="84"/>
  <c r="F27" i="84"/>
  <c r="G27" i="84"/>
  <c r="M27" i="84"/>
  <c r="A15" i="90"/>
  <c r="C15" i="90"/>
  <c r="D15" i="90"/>
  <c r="E15" i="90"/>
  <c r="F15" i="90"/>
  <c r="G15" i="90"/>
  <c r="M15" i="90"/>
  <c r="A16" i="90"/>
  <c r="C16" i="90"/>
  <c r="D16" i="90"/>
  <c r="E16" i="90"/>
  <c r="F16" i="90"/>
  <c r="G16" i="90"/>
  <c r="M16" i="90"/>
  <c r="A17" i="90"/>
  <c r="C17" i="90"/>
  <c r="D17" i="90"/>
  <c r="E17" i="90"/>
  <c r="F17" i="90"/>
  <c r="G17" i="90"/>
  <c r="M17" i="90"/>
  <c r="C18" i="90"/>
  <c r="D18" i="90"/>
  <c r="E18" i="90"/>
  <c r="F18" i="90"/>
  <c r="G18" i="90"/>
  <c r="M18" i="90"/>
  <c r="A19" i="90"/>
  <c r="C19" i="90"/>
  <c r="D19" i="90"/>
  <c r="E19" i="90"/>
  <c r="F19" i="90"/>
  <c r="G19" i="90"/>
  <c r="M19" i="90"/>
  <c r="C20" i="90"/>
  <c r="D20" i="90"/>
  <c r="E20" i="90"/>
  <c r="F20" i="90"/>
  <c r="G20" i="90"/>
  <c r="M20" i="90"/>
  <c r="A21" i="90"/>
  <c r="C21" i="90"/>
  <c r="D21" i="90"/>
  <c r="E21" i="90"/>
  <c r="F21" i="90"/>
  <c r="G21" i="90"/>
  <c r="M21" i="90"/>
  <c r="A22" i="90"/>
  <c r="C22" i="90"/>
  <c r="D22" i="90"/>
  <c r="E22" i="90"/>
  <c r="F22" i="90"/>
  <c r="G22" i="90"/>
  <c r="M22" i="90"/>
  <c r="C25" i="90"/>
  <c r="D25" i="90"/>
  <c r="E25" i="90"/>
  <c r="F25" i="90"/>
  <c r="G25" i="90"/>
  <c r="M25" i="90"/>
  <c r="C26" i="90"/>
  <c r="D26" i="90"/>
  <c r="E26" i="90"/>
  <c r="F26" i="90"/>
  <c r="G26" i="90"/>
  <c r="M26" i="90"/>
  <c r="A27" i="90"/>
  <c r="C27" i="90"/>
  <c r="D27" i="90"/>
  <c r="E27" i="90"/>
  <c r="F27" i="90"/>
  <c r="G27" i="90"/>
  <c r="M27" i="90"/>
  <c r="A28" i="90"/>
  <c r="C28" i="90"/>
  <c r="D28" i="90"/>
  <c r="E28" i="90"/>
  <c r="F28" i="90"/>
  <c r="G28" i="90"/>
  <c r="M28" i="90"/>
  <c r="A29" i="90"/>
  <c r="C29" i="90"/>
  <c r="D29" i="90"/>
  <c r="E29" i="90"/>
  <c r="F29" i="90"/>
  <c r="G29" i="90"/>
  <c r="M29" i="90"/>
  <c r="A30" i="90"/>
  <c r="C30" i="90"/>
  <c r="D30" i="90"/>
  <c r="E30" i="90"/>
  <c r="F30" i="90"/>
  <c r="G30" i="90"/>
  <c r="M30" i="90"/>
  <c r="A31" i="90"/>
  <c r="C31" i="90"/>
  <c r="D31" i="90"/>
  <c r="E31" i="90"/>
  <c r="F31" i="90"/>
  <c r="G31" i="90"/>
  <c r="M31" i="90"/>
  <c r="A32" i="90"/>
  <c r="C32" i="90"/>
  <c r="D32" i="90"/>
  <c r="E32" i="90"/>
  <c r="F32" i="90"/>
  <c r="G32" i="90"/>
  <c r="M32" i="90"/>
  <c r="C33" i="90"/>
  <c r="D33" i="90"/>
  <c r="E33" i="90"/>
  <c r="F33" i="90"/>
  <c r="G33" i="90"/>
  <c r="M33" i="90"/>
  <c r="A34" i="90"/>
  <c r="C34" i="90"/>
  <c r="D34" i="90"/>
  <c r="E34" i="90"/>
  <c r="F34" i="90"/>
  <c r="G34" i="90"/>
  <c r="M34" i="90"/>
  <c r="A35" i="90"/>
  <c r="C35" i="90"/>
  <c r="D35" i="90"/>
  <c r="E35" i="90"/>
  <c r="F35" i="90"/>
  <c r="G35" i="90"/>
  <c r="M35" i="90"/>
  <c r="A36" i="90"/>
  <c r="C36" i="90"/>
  <c r="D36" i="90"/>
  <c r="E36" i="90"/>
  <c r="F36" i="90"/>
  <c r="G36" i="90"/>
  <c r="M36" i="90"/>
  <c r="A37" i="90"/>
  <c r="C37" i="90"/>
  <c r="D37" i="90"/>
  <c r="E37" i="90"/>
  <c r="F37" i="90"/>
  <c r="G37" i="90"/>
  <c r="M37" i="90"/>
  <c r="A38" i="90"/>
  <c r="C38" i="90"/>
  <c r="D38" i="90"/>
  <c r="E38" i="90"/>
  <c r="F38" i="90"/>
  <c r="G38" i="90"/>
  <c r="M38" i="90"/>
  <c r="A14" i="86"/>
  <c r="C14" i="86"/>
  <c r="D14" i="86"/>
  <c r="E14" i="86"/>
  <c r="F14" i="86"/>
  <c r="G14" i="86"/>
  <c r="I14" i="86"/>
  <c r="L14" i="86"/>
  <c r="A15" i="86"/>
  <c r="C15" i="86"/>
  <c r="D15" i="86"/>
  <c r="E15" i="86"/>
  <c r="F15" i="86"/>
  <c r="G15" i="86"/>
  <c r="I15" i="86"/>
  <c r="L15" i="86"/>
  <c r="A16" i="86"/>
  <c r="C16" i="86"/>
  <c r="D16" i="86"/>
  <c r="E16" i="86"/>
  <c r="F16" i="86"/>
  <c r="G16" i="86"/>
  <c r="I16" i="86"/>
  <c r="L16" i="86"/>
  <c r="A17" i="86"/>
  <c r="C17" i="86"/>
  <c r="D17" i="86"/>
  <c r="E17" i="86"/>
  <c r="F17" i="86"/>
  <c r="G17" i="86"/>
  <c r="I17" i="86"/>
  <c r="L17" i="86"/>
  <c r="A18" i="86"/>
  <c r="C18" i="86"/>
  <c r="D18" i="86"/>
  <c r="E18" i="86"/>
  <c r="F18" i="86"/>
  <c r="G18" i="86"/>
  <c r="I18" i="86"/>
  <c r="L18" i="86"/>
  <c r="A19" i="86"/>
  <c r="C19" i="86"/>
  <c r="D19" i="86"/>
  <c r="E19" i="86"/>
  <c r="F19" i="86"/>
  <c r="G19" i="86"/>
  <c r="I19" i="86"/>
  <c r="L19" i="86"/>
  <c r="A20" i="86"/>
  <c r="C20" i="86"/>
  <c r="D20" i="86"/>
  <c r="E20" i="86"/>
  <c r="F20" i="86"/>
  <c r="G20" i="86"/>
  <c r="I20" i="86"/>
  <c r="L20" i="86"/>
  <c r="A21" i="86"/>
  <c r="C21" i="86"/>
  <c r="D21" i="86"/>
  <c r="E21" i="86"/>
  <c r="F21" i="86"/>
  <c r="G21" i="86"/>
  <c r="I21" i="86"/>
  <c r="L21" i="86"/>
  <c r="A24" i="86"/>
  <c r="C24" i="86"/>
  <c r="D24" i="86"/>
  <c r="E24" i="86"/>
  <c r="F24" i="86"/>
  <c r="G24" i="86"/>
  <c r="I24" i="86"/>
  <c r="L24" i="86"/>
  <c r="A25" i="86"/>
  <c r="C25" i="86"/>
  <c r="D25" i="86"/>
  <c r="E25" i="86"/>
  <c r="F25" i="86"/>
  <c r="G25" i="86"/>
  <c r="I25" i="86"/>
  <c r="L25" i="86"/>
  <c r="A26" i="86"/>
  <c r="C26" i="86"/>
  <c r="D26" i="86"/>
  <c r="E26" i="86"/>
  <c r="F26" i="86"/>
  <c r="G26" i="86"/>
  <c r="I26" i="86"/>
  <c r="L26" i="86"/>
  <c r="A27" i="86"/>
  <c r="C27" i="86"/>
  <c r="D27" i="86"/>
  <c r="E27" i="86"/>
  <c r="F27" i="86"/>
  <c r="G27" i="86"/>
  <c r="I27" i="86"/>
  <c r="L27" i="86"/>
  <c r="A28" i="86"/>
  <c r="C28" i="86"/>
  <c r="D28" i="86"/>
  <c r="E28" i="86"/>
  <c r="F28" i="86"/>
  <c r="G28" i="86"/>
  <c r="I28" i="86"/>
  <c r="L28" i="86"/>
  <c r="A29" i="86"/>
  <c r="C29" i="86"/>
  <c r="D29" i="86"/>
  <c r="E29" i="86"/>
  <c r="F29" i="86"/>
  <c r="G29" i="86"/>
  <c r="I29" i="86"/>
  <c r="L29" i="86"/>
  <c r="A30" i="86"/>
  <c r="C30" i="86"/>
  <c r="D30" i="86"/>
  <c r="E30" i="86"/>
  <c r="F30" i="86"/>
  <c r="G30" i="86"/>
  <c r="L30" i="86"/>
  <c r="A31" i="86"/>
  <c r="C31" i="86"/>
  <c r="D31" i="86"/>
  <c r="E31" i="86"/>
  <c r="F31" i="86"/>
  <c r="G31" i="86"/>
  <c r="L31" i="86"/>
  <c r="A32" i="86"/>
  <c r="C32" i="86"/>
  <c r="D32" i="86"/>
  <c r="E32" i="86"/>
  <c r="F32" i="86"/>
  <c r="G32" i="86"/>
  <c r="L32" i="86"/>
  <c r="A33" i="86"/>
  <c r="C33" i="86"/>
  <c r="D33" i="86"/>
  <c r="E33" i="86"/>
  <c r="F33" i="86"/>
  <c r="G33" i="86"/>
  <c r="L33" i="86"/>
  <c r="A34" i="86"/>
  <c r="C34" i="86"/>
  <c r="D34" i="86"/>
  <c r="E34" i="86"/>
  <c r="F34" i="86"/>
  <c r="G34" i="86"/>
  <c r="L34" i="86"/>
  <c r="A35" i="86"/>
  <c r="C35" i="86"/>
  <c r="D35" i="86"/>
  <c r="E35" i="86"/>
  <c r="F35" i="86"/>
  <c r="G35" i="86"/>
  <c r="I35" i="86"/>
  <c r="L35" i="86"/>
  <c r="A36" i="86"/>
  <c r="C36" i="86"/>
  <c r="D36" i="86"/>
  <c r="E36" i="86"/>
  <c r="F36" i="86"/>
  <c r="G36" i="86"/>
  <c r="I36" i="86"/>
  <c r="L36" i="86"/>
  <c r="A37" i="86"/>
  <c r="C37" i="86"/>
  <c r="D37" i="86"/>
  <c r="E37" i="86"/>
  <c r="F37" i="86"/>
  <c r="G37" i="86"/>
  <c r="I37" i="86"/>
  <c r="L37" i="86"/>
  <c r="A15" i="89"/>
  <c r="C15" i="89"/>
  <c r="D15" i="89"/>
  <c r="E15" i="89"/>
  <c r="F15" i="89"/>
  <c r="G15" i="89"/>
  <c r="J15" i="89"/>
  <c r="K15" i="89"/>
  <c r="L15" i="89"/>
  <c r="M15" i="89"/>
  <c r="P15" i="89"/>
  <c r="A16" i="89"/>
  <c r="C16" i="89"/>
  <c r="D16" i="89"/>
  <c r="E16" i="89"/>
  <c r="F16" i="89"/>
  <c r="G16" i="89"/>
  <c r="J16" i="89"/>
  <c r="K16" i="89"/>
  <c r="L16" i="89"/>
  <c r="M16" i="89"/>
  <c r="P16" i="89"/>
  <c r="A17" i="89"/>
  <c r="C17" i="89"/>
  <c r="D17" i="89"/>
  <c r="E17" i="89"/>
  <c r="F17" i="89"/>
  <c r="G17" i="89"/>
  <c r="J17" i="89"/>
  <c r="K17" i="89"/>
  <c r="L17" i="89"/>
  <c r="M17" i="89"/>
  <c r="P17" i="89"/>
  <c r="A18" i="89"/>
  <c r="C18" i="89"/>
  <c r="D18" i="89"/>
  <c r="E18" i="89"/>
  <c r="F18" i="89"/>
  <c r="G18" i="89"/>
  <c r="J18" i="89"/>
  <c r="K18" i="89"/>
  <c r="P18" i="89"/>
  <c r="A19" i="89"/>
  <c r="C19" i="89"/>
  <c r="D19" i="89"/>
  <c r="E19" i="89"/>
  <c r="F19" i="89"/>
  <c r="G19" i="89"/>
  <c r="J19" i="89"/>
  <c r="K19" i="89"/>
  <c r="P19" i="89"/>
  <c r="A20" i="89"/>
  <c r="C20" i="89"/>
  <c r="D20" i="89"/>
  <c r="E20" i="89"/>
  <c r="F20" i="89"/>
  <c r="G20" i="89"/>
  <c r="J20" i="89"/>
  <c r="K20" i="89"/>
  <c r="P20" i="89"/>
  <c r="A21" i="89"/>
  <c r="C21" i="89"/>
  <c r="D21" i="89"/>
  <c r="E21" i="89"/>
  <c r="F21" i="89"/>
  <c r="G21" i="89"/>
  <c r="J21" i="89"/>
  <c r="K21" i="89"/>
  <c r="P21" i="89"/>
  <c r="A22" i="89"/>
  <c r="C22" i="89"/>
  <c r="D22" i="89"/>
  <c r="E22" i="89"/>
  <c r="F22" i="89"/>
  <c r="G22" i="89"/>
  <c r="J22" i="89"/>
  <c r="K22" i="89"/>
  <c r="P22" i="89"/>
  <c r="A25" i="89"/>
  <c r="C25" i="89"/>
  <c r="D25" i="89"/>
  <c r="E25" i="89"/>
  <c r="F25" i="89"/>
  <c r="G25" i="89"/>
  <c r="J25" i="89"/>
  <c r="K25" i="89"/>
  <c r="P25" i="89"/>
  <c r="A26" i="89"/>
  <c r="C26" i="89"/>
  <c r="D26" i="89"/>
  <c r="E26" i="89"/>
  <c r="F26" i="89"/>
  <c r="G26" i="89"/>
  <c r="J26" i="89"/>
  <c r="K26" i="89"/>
  <c r="P26" i="89"/>
  <c r="A27" i="89"/>
  <c r="D27" i="89"/>
  <c r="E27" i="89"/>
  <c r="F27" i="89"/>
  <c r="G27" i="89"/>
  <c r="J27" i="89"/>
  <c r="K27" i="89"/>
  <c r="P27" i="89"/>
  <c r="A28" i="89"/>
  <c r="C28" i="89"/>
  <c r="D28" i="89"/>
  <c r="E28" i="89"/>
  <c r="F28" i="89"/>
  <c r="G28" i="89"/>
  <c r="J28" i="89"/>
  <c r="K28" i="89"/>
  <c r="P28" i="89"/>
  <c r="A29" i="89"/>
  <c r="C29" i="89"/>
  <c r="D29" i="89"/>
  <c r="E29" i="89"/>
  <c r="F29" i="89"/>
  <c r="G29" i="89"/>
  <c r="J29" i="89"/>
  <c r="K29" i="89"/>
  <c r="P29" i="89"/>
  <c r="A30" i="89"/>
  <c r="C30" i="89"/>
  <c r="D30" i="89"/>
  <c r="E30" i="89"/>
  <c r="F30" i="89"/>
  <c r="G30" i="89"/>
  <c r="J30" i="89"/>
  <c r="K30" i="89"/>
  <c r="P30" i="89"/>
  <c r="A31" i="89"/>
  <c r="C31" i="89"/>
  <c r="D31" i="89"/>
  <c r="E31" i="89"/>
  <c r="F31" i="89"/>
  <c r="G31" i="89"/>
  <c r="J31" i="89"/>
  <c r="K31" i="89"/>
  <c r="P31" i="89"/>
  <c r="A32" i="89"/>
  <c r="C32" i="89"/>
  <c r="D32" i="89"/>
  <c r="E32" i="89"/>
  <c r="F32" i="89"/>
  <c r="G32" i="89"/>
  <c r="J32" i="89"/>
  <c r="K32" i="89"/>
  <c r="P32" i="89"/>
  <c r="A33" i="89"/>
  <c r="C33" i="89"/>
  <c r="D33" i="89"/>
  <c r="E33" i="89"/>
  <c r="F33" i="89"/>
  <c r="G33" i="89"/>
  <c r="J33" i="89"/>
  <c r="K33" i="89"/>
  <c r="P33" i="89"/>
  <c r="A34" i="89"/>
  <c r="C34" i="89"/>
  <c r="D34" i="89"/>
  <c r="E34" i="89"/>
  <c r="F34" i="89"/>
  <c r="G34" i="89"/>
  <c r="J34" i="89"/>
  <c r="K34" i="89"/>
  <c r="P34" i="89"/>
  <c r="A35" i="89"/>
  <c r="C35" i="89"/>
  <c r="D35" i="89"/>
  <c r="E35" i="89"/>
  <c r="F35" i="89"/>
  <c r="G35" i="89"/>
  <c r="P35" i="89"/>
  <c r="A36" i="89"/>
  <c r="C36" i="89"/>
  <c r="D36" i="89"/>
  <c r="E36" i="89"/>
  <c r="F36" i="89"/>
  <c r="G36" i="89"/>
  <c r="P36" i="89"/>
  <c r="A37" i="89"/>
  <c r="C37" i="89"/>
  <c r="D37" i="89"/>
  <c r="E37" i="89"/>
  <c r="F37" i="89"/>
  <c r="G37" i="89"/>
  <c r="P37" i="89"/>
  <c r="A38" i="89"/>
  <c r="C38" i="89"/>
  <c r="D38" i="89"/>
  <c r="E38" i="89"/>
  <c r="F38" i="89"/>
  <c r="G38" i="89"/>
  <c r="P38" i="89"/>
  <c r="A15" i="69"/>
  <c r="C15" i="69"/>
  <c r="D15" i="69"/>
  <c r="E15" i="69"/>
  <c r="F15" i="69"/>
  <c r="G15" i="69"/>
  <c r="I15" i="69"/>
  <c r="J15" i="69"/>
  <c r="O15" i="69"/>
  <c r="A16" i="69"/>
  <c r="C16" i="69"/>
  <c r="D16" i="69"/>
  <c r="E16" i="69"/>
  <c r="F16" i="69"/>
  <c r="G16" i="69"/>
  <c r="I16" i="69"/>
  <c r="J16" i="69"/>
  <c r="O16" i="69"/>
  <c r="A17" i="69"/>
  <c r="C17" i="69"/>
  <c r="D17" i="69"/>
  <c r="E17" i="69"/>
  <c r="F17" i="69"/>
  <c r="G17" i="69"/>
  <c r="I17" i="69"/>
  <c r="J17" i="69"/>
  <c r="O17" i="69"/>
  <c r="A18" i="69"/>
  <c r="C18" i="69"/>
  <c r="D18" i="69"/>
  <c r="E18" i="69"/>
  <c r="F18" i="69"/>
  <c r="G18" i="69"/>
  <c r="I18" i="69"/>
  <c r="J18" i="69"/>
  <c r="O18" i="69"/>
  <c r="A19" i="69"/>
  <c r="C19" i="69"/>
  <c r="D19" i="69"/>
  <c r="E19" i="69"/>
  <c r="F19" i="69"/>
  <c r="G19" i="69"/>
  <c r="I19" i="69"/>
  <c r="J19" i="69"/>
  <c r="O19" i="69"/>
  <c r="A20" i="69"/>
  <c r="C20" i="69"/>
  <c r="D20" i="69"/>
  <c r="E20" i="69"/>
  <c r="F20" i="69"/>
  <c r="G20" i="69"/>
  <c r="I20" i="69"/>
  <c r="J20" i="69"/>
  <c r="O20" i="69"/>
  <c r="A21" i="69"/>
  <c r="C21" i="69"/>
  <c r="D21" i="69"/>
  <c r="E21" i="69"/>
  <c r="F21" i="69"/>
  <c r="G21" i="69"/>
  <c r="I21" i="69"/>
  <c r="J21" i="69"/>
  <c r="O21" i="69"/>
  <c r="A22" i="69"/>
  <c r="C22" i="69"/>
  <c r="D22" i="69"/>
  <c r="E22" i="69"/>
  <c r="F22" i="69"/>
  <c r="G22" i="69"/>
  <c r="I22" i="69"/>
  <c r="J22" i="69"/>
  <c r="O22" i="69"/>
  <c r="A25" i="69"/>
  <c r="C25" i="69"/>
  <c r="D25" i="69"/>
  <c r="E25" i="69"/>
  <c r="F25" i="69"/>
  <c r="G25" i="69"/>
  <c r="I25" i="69"/>
  <c r="J25" i="69"/>
  <c r="O25" i="69"/>
  <c r="A26" i="69"/>
  <c r="C26" i="69"/>
  <c r="D26" i="69"/>
  <c r="E26" i="69"/>
  <c r="F26" i="69"/>
  <c r="G26" i="69"/>
  <c r="I26" i="69"/>
  <c r="J26" i="69"/>
  <c r="O26" i="69"/>
  <c r="A27" i="69"/>
  <c r="C27" i="69"/>
  <c r="D27" i="69"/>
  <c r="E27" i="69"/>
  <c r="F27" i="69"/>
  <c r="G27" i="69"/>
  <c r="I27" i="69"/>
  <c r="J27" i="69"/>
  <c r="O27" i="69"/>
  <c r="A28" i="69"/>
  <c r="C28" i="69"/>
  <c r="D28" i="69"/>
  <c r="E28" i="69"/>
  <c r="F28" i="69"/>
  <c r="G28" i="69"/>
  <c r="I28" i="69"/>
  <c r="J28" i="69"/>
  <c r="O28" i="69"/>
  <c r="A29" i="69"/>
  <c r="C29" i="69"/>
  <c r="D29" i="69"/>
  <c r="E29" i="69"/>
  <c r="F29" i="69"/>
  <c r="G29" i="69"/>
  <c r="I29" i="69"/>
  <c r="J29" i="69"/>
  <c r="O29" i="69"/>
  <c r="A30" i="69"/>
  <c r="C30" i="69"/>
  <c r="D30" i="69"/>
  <c r="E30" i="69"/>
  <c r="F30" i="69"/>
  <c r="G30" i="69"/>
  <c r="I30" i="69"/>
  <c r="J30" i="69"/>
  <c r="O30" i="69"/>
  <c r="A31" i="69"/>
  <c r="C31" i="69"/>
  <c r="D31" i="69"/>
  <c r="E31" i="69"/>
  <c r="F31" i="69"/>
  <c r="G31" i="69"/>
  <c r="J31" i="69"/>
  <c r="O31" i="69"/>
  <c r="A32" i="69"/>
  <c r="C32" i="69"/>
  <c r="D32" i="69"/>
  <c r="E32" i="69"/>
  <c r="F32" i="69"/>
  <c r="G32" i="69"/>
  <c r="J32" i="69"/>
  <c r="O32" i="69"/>
  <c r="A14" i="85"/>
  <c r="C14" i="85"/>
  <c r="D14" i="85"/>
  <c r="E14" i="85"/>
  <c r="F14" i="85"/>
  <c r="G14" i="85"/>
  <c r="M14" i="85"/>
  <c r="C14" i="91"/>
  <c r="D14" i="91"/>
  <c r="E14" i="91"/>
  <c r="F14" i="91"/>
  <c r="G14" i="91"/>
  <c r="M14" i="91"/>
  <c r="C14" i="90"/>
  <c r="D14" i="90"/>
  <c r="E14" i="90"/>
  <c r="F14" i="90"/>
  <c r="G14" i="90"/>
  <c r="M14" i="90"/>
  <c r="A14" i="89"/>
  <c r="C14" i="89"/>
  <c r="D14" i="89"/>
  <c r="E14" i="89"/>
  <c r="F14" i="89"/>
  <c r="G14" i="89"/>
  <c r="J14" i="89"/>
  <c r="K14" i="89"/>
  <c r="L14" i="89"/>
  <c r="M14" i="89"/>
  <c r="P14" i="89"/>
  <c r="A14" i="88"/>
  <c r="C14" i="88"/>
  <c r="D14" i="88"/>
  <c r="E14" i="88"/>
  <c r="F14" i="88"/>
  <c r="G14" i="88"/>
  <c r="M14" i="88"/>
  <c r="A13" i="86"/>
  <c r="C13" i="86"/>
  <c r="D13" i="86"/>
  <c r="E13" i="86"/>
  <c r="F13" i="86"/>
  <c r="G13" i="86"/>
  <c r="I13" i="86"/>
  <c r="L13" i="86"/>
  <c r="A14" i="69"/>
  <c r="C14" i="69"/>
  <c r="D14" i="69"/>
  <c r="E14" i="69"/>
  <c r="F14" i="69"/>
  <c r="G14" i="69"/>
  <c r="I14" i="69"/>
  <c r="J14" i="69"/>
  <c r="O14" i="69"/>
  <c r="A14" i="84"/>
  <c r="C14" i="84"/>
  <c r="D14" i="84"/>
  <c r="E14" i="84"/>
  <c r="F14" i="84"/>
  <c r="G14" i="84"/>
  <c r="M14" i="84"/>
  <c r="A14" i="83"/>
  <c r="C14" i="83"/>
  <c r="D14" i="83"/>
  <c r="E14" i="83"/>
  <c r="F14" i="83"/>
  <c r="G14" i="83"/>
  <c r="I14" i="83"/>
  <c r="J14" i="83"/>
  <c r="O14" i="83"/>
  <c r="C13" i="91"/>
  <c r="D13" i="91"/>
  <c r="E13" i="91"/>
  <c r="F13" i="91"/>
  <c r="G13" i="91"/>
  <c r="M13" i="91"/>
  <c r="C5" i="90"/>
  <c r="C6" i="90"/>
  <c r="H7" i="90"/>
  <c r="J7" i="90"/>
  <c r="C8" i="90"/>
  <c r="H8" i="90"/>
  <c r="J8" i="90"/>
  <c r="K8" i="90"/>
  <c r="C9" i="90"/>
  <c r="H9" i="90"/>
  <c r="J9" i="90"/>
  <c r="K9" i="90"/>
  <c r="A13" i="90"/>
  <c r="C13" i="90"/>
  <c r="D13" i="90"/>
  <c r="E13" i="90"/>
  <c r="F13" i="90"/>
  <c r="G13" i="90"/>
  <c r="M13" i="90"/>
  <c r="L13" i="89"/>
  <c r="M13" i="89"/>
  <c r="K13" i="89"/>
  <c r="K9" i="91"/>
  <c r="K8" i="91"/>
  <c r="J7" i="91"/>
  <c r="H9" i="91"/>
  <c r="H8" i="91"/>
  <c r="H7" i="91"/>
  <c r="C8" i="91"/>
  <c r="J9" i="91"/>
  <c r="C9" i="91"/>
  <c r="J8" i="91"/>
  <c r="C6" i="91"/>
  <c r="C5" i="91"/>
  <c r="K9" i="89"/>
  <c r="K8" i="89"/>
  <c r="H9" i="89"/>
  <c r="H8" i="89"/>
  <c r="H7" i="89"/>
  <c r="C8" i="89"/>
  <c r="P13" i="89"/>
  <c r="J13" i="89"/>
  <c r="G13" i="89"/>
  <c r="F13" i="89"/>
  <c r="E13" i="89"/>
  <c r="D13" i="89"/>
  <c r="C13" i="89"/>
  <c r="A13" i="89"/>
  <c r="J9" i="89"/>
  <c r="C9" i="89"/>
  <c r="J8" i="89"/>
  <c r="J7" i="89"/>
  <c r="C6" i="89"/>
  <c r="C5" i="89"/>
  <c r="K9" i="88"/>
  <c r="K8" i="88"/>
  <c r="J7" i="88"/>
  <c r="H9" i="88"/>
  <c r="H8" i="88"/>
  <c r="H7" i="88"/>
  <c r="C8" i="88"/>
  <c r="M13" i="88"/>
  <c r="G13" i="88"/>
  <c r="F13" i="88"/>
  <c r="E13" i="88"/>
  <c r="D13" i="88"/>
  <c r="C13" i="88"/>
  <c r="A13" i="88"/>
  <c r="J9" i="88"/>
  <c r="C9" i="88"/>
  <c r="J8" i="88"/>
  <c r="C6" i="88"/>
  <c r="C5" i="88"/>
  <c r="J9" i="84"/>
  <c r="J9" i="83"/>
  <c r="C13" i="84"/>
  <c r="I12" i="86"/>
  <c r="J9" i="86"/>
  <c r="J8" i="86"/>
  <c r="I7" i="86"/>
  <c r="H9" i="86"/>
  <c r="H8" i="86"/>
  <c r="H7" i="86"/>
  <c r="C8" i="86"/>
  <c r="L12" i="86"/>
  <c r="G12" i="86"/>
  <c r="F12" i="86"/>
  <c r="E12" i="86"/>
  <c r="D12" i="86"/>
  <c r="C12" i="86"/>
  <c r="A12" i="86"/>
  <c r="I9" i="86"/>
  <c r="C9" i="86"/>
  <c r="I8" i="86"/>
  <c r="C6" i="86"/>
  <c r="C5" i="86"/>
  <c r="J9" i="85"/>
  <c r="J8" i="85"/>
  <c r="I7" i="85"/>
  <c r="H9" i="85"/>
  <c r="H8" i="85"/>
  <c r="H7" i="85"/>
  <c r="C8" i="85"/>
  <c r="M13" i="85"/>
  <c r="G13" i="85"/>
  <c r="F13" i="85"/>
  <c r="E13" i="85"/>
  <c r="D13" i="85"/>
  <c r="C13" i="85"/>
  <c r="A13" i="85"/>
  <c r="I9" i="85"/>
  <c r="C9" i="85"/>
  <c r="I8" i="85"/>
  <c r="C6" i="85"/>
  <c r="C5" i="85"/>
  <c r="I7" i="84"/>
  <c r="J8" i="84"/>
  <c r="H9" i="84"/>
  <c r="H8" i="84"/>
  <c r="H7" i="84"/>
  <c r="C8" i="84"/>
  <c r="M13" i="84"/>
  <c r="G13" i="84"/>
  <c r="F13" i="84"/>
  <c r="E13" i="84"/>
  <c r="D13" i="84"/>
  <c r="I9" i="84"/>
  <c r="C9" i="84"/>
  <c r="I8" i="84"/>
  <c r="C6" i="84"/>
  <c r="C5" i="84"/>
  <c r="I7" i="83"/>
  <c r="J8" i="83"/>
  <c r="H9" i="83"/>
  <c r="H8" i="83"/>
  <c r="H7" i="83"/>
  <c r="C8" i="83"/>
  <c r="I9" i="83"/>
  <c r="C9" i="83"/>
  <c r="I8" i="83"/>
  <c r="C6" i="83"/>
  <c r="C5" i="83"/>
  <c r="C8" i="69"/>
  <c r="G13" i="69"/>
  <c r="H7" i="69"/>
  <c r="H8" i="69"/>
  <c r="H9" i="69"/>
  <c r="O13" i="69"/>
  <c r="D13" i="69"/>
  <c r="E13" i="69"/>
  <c r="F13" i="69"/>
  <c r="C13" i="69"/>
  <c r="I7" i="69"/>
  <c r="J9" i="69"/>
  <c r="J8" i="69"/>
  <c r="J13" i="69"/>
  <c r="I13" i="69"/>
  <c r="A13" i="69"/>
  <c r="I9" i="69"/>
  <c r="C9" i="69"/>
  <c r="I8" i="69"/>
  <c r="C6" i="69"/>
  <c r="C5" i="69"/>
</calcChain>
</file>

<file path=xl/sharedStrings.xml><?xml version="1.0" encoding="utf-8"?>
<sst xmlns="http://schemas.openxmlformats.org/spreadsheetml/2006/main" count="1924" uniqueCount="674">
  <si>
    <t xml:space="preserve">Дата </t>
  </si>
  <si>
    <t>Разряд</t>
  </si>
  <si>
    <t>ФО</t>
  </si>
  <si>
    <t>Тренеры</t>
  </si>
  <si>
    <t>Ведомство</t>
  </si>
  <si>
    <t xml:space="preserve">Фамилия, имя участника                         </t>
  </si>
  <si>
    <t>Дата рожд.</t>
  </si>
  <si>
    <t>№ участ</t>
  </si>
  <si>
    <t>Лично</t>
  </si>
  <si>
    <t>Команда</t>
  </si>
  <si>
    <t>Организация</t>
  </si>
  <si>
    <t>ВСЕРОССИЙСКАЯ ФЕДЕРАЦИЯ ЛЕГКОЙ АТЛЕТИКИ</t>
  </si>
  <si>
    <t>СТАРТОВЫЙ ПРОТОКОЛ</t>
  </si>
  <si>
    <t>РМ</t>
  </si>
  <si>
    <t>РЕ</t>
  </si>
  <si>
    <t>РР</t>
  </si>
  <si>
    <t>Фамилия, имя</t>
  </si>
  <si>
    <t>Результат</t>
  </si>
  <si>
    <t>№</t>
  </si>
  <si>
    <t>Скрыть</t>
  </si>
  <si>
    <t>при</t>
  </si>
  <si>
    <t>печати</t>
  </si>
  <si>
    <t>Ветер</t>
  </si>
  <si>
    <t>Рез</t>
  </si>
  <si>
    <t>Очки</t>
  </si>
  <si>
    <t>МИНСПОРТТУРИЗМА РОССИЙСКОЙ ФЕДЕРАЦИИ</t>
  </si>
  <si>
    <t>ФГУ "ЦСП СБОРНЫХ КОМАНД РОССИИ"</t>
  </si>
  <si>
    <t>Место</t>
  </si>
  <si>
    <t>Начало</t>
  </si>
  <si>
    <t>Окончание</t>
  </si>
  <si>
    <t>Жер</t>
  </si>
  <si>
    <t>3ю</t>
  </si>
  <si>
    <t>2ю</t>
  </si>
  <si>
    <t>1ю</t>
  </si>
  <si>
    <t>Москва</t>
  </si>
  <si>
    <t>СДЮСШОР МГФСО</t>
  </si>
  <si>
    <t>Калужская</t>
  </si>
  <si>
    <t>СДЮСШОР-44</t>
  </si>
  <si>
    <t>Ревун Е.Н.,Ревун В.Д.</t>
  </si>
  <si>
    <t>СДЮСШОР 24</t>
  </si>
  <si>
    <t>Раз-д</t>
  </si>
  <si>
    <t>Тренер</t>
  </si>
  <si>
    <t>ПРЫЖОК В ДЛИНУ</t>
  </si>
  <si>
    <t>ТОЛКАНИЕ ЯДРА</t>
  </si>
  <si>
    <t>мсмк</t>
  </si>
  <si>
    <t>мс</t>
  </si>
  <si>
    <t>кмс</t>
  </si>
  <si>
    <t>ТРОЙНОЙ ПРЫЖОК</t>
  </si>
  <si>
    <t>ПРЫЖОК В ВЫСОТУ</t>
  </si>
  <si>
    <t>ПРЫЖОК С ШЕСТОМ</t>
  </si>
  <si>
    <t>Квалиф.</t>
  </si>
  <si>
    <t>РМ23</t>
  </si>
  <si>
    <t>РЕ23</t>
  </si>
  <si>
    <t>РР23</t>
  </si>
  <si>
    <t>МЕТАНИЕ ДИСКА</t>
  </si>
  <si>
    <t>МЕТАНИЕ МОЛОТА</t>
  </si>
  <si>
    <t>МЕТАНИЕ КОПЬЯ</t>
  </si>
  <si>
    <t>БЕГ 100м</t>
  </si>
  <si>
    <t>З.Р.</t>
  </si>
  <si>
    <t>БЕГ 200м</t>
  </si>
  <si>
    <t>БЕГ 400м</t>
  </si>
  <si>
    <t>БЕГ 800м</t>
  </si>
  <si>
    <t>6а</t>
  </si>
  <si>
    <t>6б</t>
  </si>
  <si>
    <t>БЕГ 1500м</t>
  </si>
  <si>
    <t>БЕГ 3000м</t>
  </si>
  <si>
    <t>БЕГ 5000м</t>
  </si>
  <si>
    <t>БЕГ 3000м с/п</t>
  </si>
  <si>
    <t>БЕГ 400м с/б</t>
  </si>
  <si>
    <t>БЕГ 100м с/б</t>
  </si>
  <si>
    <t>1.54,81</t>
  </si>
  <si>
    <t>1.53,28</t>
  </si>
  <si>
    <t>3.50,46</t>
  </si>
  <si>
    <t>3.52,47</t>
  </si>
  <si>
    <t>8.06,11</t>
  </si>
  <si>
    <t>8.21,42</t>
  </si>
  <si>
    <t>8.22,62</t>
  </si>
  <si>
    <t>14.11,15</t>
  </si>
  <si>
    <t>14.23,75</t>
  </si>
  <si>
    <t>8.58,81</t>
  </si>
  <si>
    <t>Аникиенко Елизавета</t>
  </si>
  <si>
    <t>Васяткины В.П., А.В.</t>
  </si>
  <si>
    <t>400с/б</t>
  </si>
  <si>
    <t>Балакшина Анна</t>
  </si>
  <si>
    <t>СДЮСШОР ЮМ</t>
  </si>
  <si>
    <t>Плескач-Стыркина С.П., Косенкова Ю.В.</t>
  </si>
  <si>
    <t>2,00.0</t>
  </si>
  <si>
    <t>Плескач-Стыркина С.П. Косенкова Ю.В</t>
  </si>
  <si>
    <t>Балтук Юлия</t>
  </si>
  <si>
    <t>Салов А.А.</t>
  </si>
  <si>
    <t>Батищева Екатерина</t>
  </si>
  <si>
    <t>ЦСП по л/а, МГФСО</t>
  </si>
  <si>
    <t>Ивановы М.В. В.А.</t>
  </si>
  <si>
    <t>ядро</t>
  </si>
  <si>
    <t>15.21</t>
  </si>
  <si>
    <t>Батраева Юлия</t>
  </si>
  <si>
    <t>ДЮСШ-95</t>
  </si>
  <si>
    <t>Полторак М.Л, Торгов Е.Н</t>
  </si>
  <si>
    <t>2.12,0</t>
  </si>
  <si>
    <t>Беломестных Юлия</t>
  </si>
  <si>
    <t>Бессольцева Анастасия</t>
  </si>
  <si>
    <t>Ивановы М.В. В.А., Осипанова Н.Е.</t>
  </si>
  <si>
    <t>16.00</t>
  </si>
  <si>
    <t>Бессуднова Юлия</t>
  </si>
  <si>
    <t xml:space="preserve">Москва </t>
  </si>
  <si>
    <t>Ревун Д.Д.</t>
  </si>
  <si>
    <t>длина</t>
  </si>
  <si>
    <t>Брилина Алина</t>
  </si>
  <si>
    <t>МГФСО</t>
  </si>
  <si>
    <t>Пестрецова С.Н.-Запольский Д.В.</t>
  </si>
  <si>
    <t>копье</t>
  </si>
  <si>
    <t>Булгакова Анна</t>
  </si>
  <si>
    <t>ЦСП по л/а, РА</t>
  </si>
  <si>
    <t xml:space="preserve">Макарова Л.П., Воронкин Ю.В. </t>
  </si>
  <si>
    <t>молот</t>
  </si>
  <si>
    <t xml:space="preserve">73.55  </t>
  </si>
  <si>
    <t xml:space="preserve">Былинина Карелия </t>
  </si>
  <si>
    <t>1</t>
  </si>
  <si>
    <t>ЦФКиС ВАО</t>
  </si>
  <si>
    <t>Иванько А.М.</t>
  </si>
  <si>
    <t>Бычкова Юлия</t>
  </si>
  <si>
    <t>СДЮШОР ЦСКА</t>
  </si>
  <si>
    <t>Оськин С.Ю.</t>
  </si>
  <si>
    <t>Валюкевич Виктория</t>
  </si>
  <si>
    <t>Кузин В.В., Тер-Аванесов Е.М.</t>
  </si>
  <si>
    <t>14.64</t>
  </si>
  <si>
    <t>Васильева Юлия</t>
  </si>
  <si>
    <t>Пермский-Башкортастан</t>
  </si>
  <si>
    <t>Попов С.А., Яковлева Е.</t>
  </si>
  <si>
    <t>4.10,0</t>
  </si>
  <si>
    <t>в/к</t>
  </si>
  <si>
    <t>8.50,00</t>
  </si>
  <si>
    <t>Викторова Мария</t>
  </si>
  <si>
    <t>СДЮШОР ЦСКА -24</t>
  </si>
  <si>
    <t>Лобакин В.В.</t>
  </si>
  <si>
    <t>40.02</t>
  </si>
  <si>
    <t>Власова Алиса</t>
  </si>
  <si>
    <t>ЦСП по л/а</t>
  </si>
  <si>
    <t>Тер-Аванесов Е.А., Метельский В.М., Козловская М.А.</t>
  </si>
  <si>
    <t>13.87</t>
  </si>
  <si>
    <t>Вороненкова Екатерина</t>
  </si>
  <si>
    <t>ГБУ ЦСП ЛУЧ-СДЮШОР ЦСКА</t>
  </si>
  <si>
    <t>Михеева ВВ</t>
  </si>
  <si>
    <t>23,40</t>
  </si>
  <si>
    <t>11,40</t>
  </si>
  <si>
    <t>Вячкилева Кристина</t>
  </si>
  <si>
    <t>Галицкая Алина</t>
  </si>
  <si>
    <t>Трефилов В.А.</t>
  </si>
  <si>
    <t>Гацалова Алина</t>
  </si>
  <si>
    <t>Михеева В.В.,Коростылев А.В.</t>
  </si>
  <si>
    <t>100с/б</t>
  </si>
  <si>
    <t>Гацалова Элина</t>
  </si>
  <si>
    <t>Глазкова Алена</t>
  </si>
  <si>
    <t>Плескач-Стыркина С.П., Зорин Д.Л.</t>
  </si>
  <si>
    <t>Голубчикова Юлия</t>
  </si>
  <si>
    <t>змс</t>
  </si>
  <si>
    <t>Диаздинов О.В.</t>
  </si>
  <si>
    <t>шест</t>
  </si>
  <si>
    <t>Горелова Дарья</t>
  </si>
  <si>
    <t>СДЮСШОР 31</t>
  </si>
  <si>
    <t>Гореловы Н.Б.,В.Н.</t>
  </si>
  <si>
    <t>56,50</t>
  </si>
  <si>
    <t>2.07,50</t>
  </si>
  <si>
    <t>Горчакова Наталья</t>
  </si>
  <si>
    <t>РОО КСК ЛУЧ</t>
  </si>
  <si>
    <t>Куканов ЮС, Штырц В.В.</t>
  </si>
  <si>
    <t>4.17,0</t>
  </si>
  <si>
    <t>9.20,89</t>
  </si>
  <si>
    <t xml:space="preserve">Гревцева Юлия </t>
  </si>
  <si>
    <t>Лиман В.П.</t>
  </si>
  <si>
    <t>1.01,00</t>
  </si>
  <si>
    <t>2.23,0</t>
  </si>
  <si>
    <t>Гуляева Александра</t>
  </si>
  <si>
    <t>Полторак М.Л, Торгов Е.Н, Попова Н.Л</t>
  </si>
  <si>
    <t>4.18,90</t>
  </si>
  <si>
    <t>Давыдова Ирина</t>
  </si>
  <si>
    <t>Чемерисов Н.Ф.Сычев А.С.</t>
  </si>
  <si>
    <t>Демкина Яна</t>
  </si>
  <si>
    <t>Михеева В.В., Смирнова Т.В.</t>
  </si>
  <si>
    <t>Денисенко Алла</t>
  </si>
  <si>
    <t>Васильев С.В.</t>
  </si>
  <si>
    <t>58.74</t>
  </si>
  <si>
    <t>Дундукова Нина</t>
  </si>
  <si>
    <t>51.40</t>
  </si>
  <si>
    <t>Евсюкова Ирина</t>
  </si>
  <si>
    <t>Голубенко Ю.И.Никитин А.Н.</t>
  </si>
  <si>
    <t>56.50</t>
  </si>
  <si>
    <t>2.08,0</t>
  </si>
  <si>
    <t>3а</t>
  </si>
  <si>
    <t>Егошенко Юлия</t>
  </si>
  <si>
    <t>Филатовы М.И., Е.А.,Денисов Т.А.</t>
  </si>
  <si>
    <t>Еремкина Наталья</t>
  </si>
  <si>
    <t>Иванов В.И.</t>
  </si>
  <si>
    <t>Жукова Ирина</t>
  </si>
  <si>
    <t>Филатова М.И</t>
  </si>
  <si>
    <t>26,00</t>
  </si>
  <si>
    <t>Жуковская Оксана</t>
  </si>
  <si>
    <t>Плеханов В.В.</t>
  </si>
  <si>
    <t>Журавлева Полина</t>
  </si>
  <si>
    <t>Кравцова К.О. Бурлаков О.П</t>
  </si>
  <si>
    <t>Ермолова Яна</t>
  </si>
  <si>
    <t>0.0.92</t>
  </si>
  <si>
    <t>Антовченко И.Е.</t>
  </si>
  <si>
    <t>Захаруткина Мария</t>
  </si>
  <si>
    <t>Кучеряну М.И.Лавриненко Н.Ф.Кирьянов Н.Н.</t>
  </si>
  <si>
    <t>Захарченко Татьяна</t>
  </si>
  <si>
    <t>Бондаренко Е.Г.</t>
  </si>
  <si>
    <t>3.80</t>
  </si>
  <si>
    <t>Зубарева Юлия</t>
  </si>
  <si>
    <t>Богатырева Т.М.</t>
  </si>
  <si>
    <t>1.00,70</t>
  </si>
  <si>
    <t>Зятькова Анна</t>
  </si>
  <si>
    <t>Полищук Г.Н.,Д.В</t>
  </si>
  <si>
    <t>2.17,00</t>
  </si>
  <si>
    <t>Кабакова Светлана</t>
  </si>
  <si>
    <t>Ульянов Д.И.</t>
  </si>
  <si>
    <t>Казьмина Анна</t>
  </si>
  <si>
    <t>Терехова Н.В. Лисин А.А.</t>
  </si>
  <si>
    <t>Капачинская Анастасия</t>
  </si>
  <si>
    <t>ЦСП по л/а,ЦСКА</t>
  </si>
  <si>
    <t>Верещагина З.Г.</t>
  </si>
  <si>
    <t>22.55</t>
  </si>
  <si>
    <t>50.16</t>
  </si>
  <si>
    <t>Карапетян Кристина</t>
  </si>
  <si>
    <t>Бурт А.С.</t>
  </si>
  <si>
    <t>высота</t>
  </si>
  <si>
    <t>Карасева Светлана</t>
  </si>
  <si>
    <t>Киреева Анна</t>
  </si>
  <si>
    <t>46.81</t>
  </si>
  <si>
    <t>Кириллова Людмила</t>
  </si>
  <si>
    <t>Федорива ЛВ, Вдовин МВ</t>
  </si>
  <si>
    <t>54,20</t>
  </si>
  <si>
    <t>1.00,0</t>
  </si>
  <si>
    <t>Киселева Елизавета</t>
  </si>
  <si>
    <t>Мосины И.В., И.Н.</t>
  </si>
  <si>
    <t>Клещевникова Яна</t>
  </si>
  <si>
    <t>Васильев С.В., Пастухова Т.Е.</t>
  </si>
  <si>
    <t>58.72</t>
  </si>
  <si>
    <t>Кожедуб Ксения</t>
  </si>
  <si>
    <t>Плескач-Стыркина С.П., Пикулев О.Ю.</t>
  </si>
  <si>
    <t>2:06.10</t>
  </si>
  <si>
    <t>4:16.69</t>
  </si>
  <si>
    <t>ня</t>
  </si>
  <si>
    <t>Козменко Виктория</t>
  </si>
  <si>
    <t xml:space="preserve">Епишин С.Д., Подкопаева Е.И., Голубенко Ю.И. </t>
  </si>
  <si>
    <t>54.50</t>
  </si>
  <si>
    <t>2:06.81</t>
  </si>
  <si>
    <t>Кондратьева Оксана</t>
  </si>
  <si>
    <t>Кондратьева Л.А.</t>
  </si>
  <si>
    <t>Коржова Ксения</t>
  </si>
  <si>
    <t>Яковлев Н.Ф.Плеханов В.В.</t>
  </si>
  <si>
    <t>Кот Юлия</t>
  </si>
  <si>
    <t>МГУ</t>
  </si>
  <si>
    <t>Паращук В.Н.</t>
  </si>
  <si>
    <t>Краснова  Ангелина</t>
  </si>
  <si>
    <t>Шульгин В.И.Диденко Ю.В.Порохин С.</t>
  </si>
  <si>
    <t>Кузнецова Анна</t>
  </si>
  <si>
    <t>ДЮСШ № 82</t>
  </si>
  <si>
    <t>Казабекова Н.Ю.-Кузнецов В.Г.</t>
  </si>
  <si>
    <t>4..40,90</t>
  </si>
  <si>
    <t>10.09,85</t>
  </si>
  <si>
    <t>Кузнецова Валерия</t>
  </si>
  <si>
    <t>Вдовин М.В., Михайлова Т.Н.</t>
  </si>
  <si>
    <t xml:space="preserve">Курхина Анастасия </t>
  </si>
  <si>
    <t>2,16.8</t>
  </si>
  <si>
    <t>3б</t>
  </si>
  <si>
    <t>1.00,39</t>
  </si>
  <si>
    <t>Кучерова Дарья</t>
  </si>
  <si>
    <t>ДЮСШ № 112</t>
  </si>
  <si>
    <t>Улитина Н.В</t>
  </si>
  <si>
    <t>58.55</t>
  </si>
  <si>
    <t>26.60</t>
  </si>
  <si>
    <t>Ложкина Светлана</t>
  </si>
  <si>
    <t>1,03,0</t>
  </si>
  <si>
    <t>Лопатина Александра</t>
  </si>
  <si>
    <t>Терехова Н.В.Коростелёв А.В.Варфаломеева Н.А.</t>
  </si>
  <si>
    <t>Луговских Наталья</t>
  </si>
  <si>
    <t>Лузина Александра</t>
  </si>
  <si>
    <t>Терехова Н.В.Коростелёв А.В.</t>
  </si>
  <si>
    <t>54.80</t>
  </si>
  <si>
    <t>58.80</t>
  </si>
  <si>
    <t xml:space="preserve">Львова Ольга    </t>
  </si>
  <si>
    <t>Свердловская</t>
  </si>
  <si>
    <t>ЮНОСТЬ-ЛУЧ, ЦСП</t>
  </si>
  <si>
    <t>Телятников М. М., Львовы Н.Н. И Г.Г.</t>
  </si>
  <si>
    <t>53.74</t>
  </si>
  <si>
    <t>800</t>
  </si>
  <si>
    <t>2.02.15</t>
  </si>
  <si>
    <t>Макарова Полина</t>
  </si>
  <si>
    <t>Владимирская</t>
  </si>
  <si>
    <t>СДЮСШОР-4</t>
  </si>
  <si>
    <t>Бурлаков ОП, Терещенко АВ</t>
  </si>
  <si>
    <t>1.00,5</t>
  </si>
  <si>
    <t>Максимова Марина</t>
  </si>
  <si>
    <t xml:space="preserve">Михеев М.Г. Прохоров А.А. </t>
  </si>
  <si>
    <t>Максимчук Виолетта</t>
  </si>
  <si>
    <t>Москаленко В.Ю.</t>
  </si>
  <si>
    <t>тройной</t>
  </si>
  <si>
    <t>13.94</t>
  </si>
  <si>
    <t>Мальцева Юлия</t>
  </si>
  <si>
    <t>Левин С.И.</t>
  </si>
  <si>
    <t>диск</t>
  </si>
  <si>
    <t>Мельчакова Юлия</t>
  </si>
  <si>
    <t>Пермский</t>
  </si>
  <si>
    <t>Попов С.А., Вешкуров Л.А.</t>
  </si>
  <si>
    <t>2.02,50</t>
  </si>
  <si>
    <t>Михайлова Мальвина</t>
  </si>
  <si>
    <t>Русских К.Г, Чамеев Н.С</t>
  </si>
  <si>
    <t>ДЮСШ-96</t>
  </si>
  <si>
    <t>4.19,0</t>
  </si>
  <si>
    <t>Мнацаканова Татьяна</t>
  </si>
  <si>
    <t>Морунова Людмила</t>
  </si>
  <si>
    <t>16.32</t>
  </si>
  <si>
    <t>Муллина Ольга</t>
  </si>
  <si>
    <t>Кучеряну М.И.Лавриненко Н.Ф.</t>
  </si>
  <si>
    <t>Мурашова Елена</t>
  </si>
  <si>
    <t>Вологодская</t>
  </si>
  <si>
    <t>Бусырев А.В.</t>
  </si>
  <si>
    <t>2:05.05</t>
  </si>
  <si>
    <t>Назарова Наталья</t>
  </si>
  <si>
    <t>ГБУ ЦСП ЛУЧ</t>
  </si>
  <si>
    <t>Федорива ЛВ</t>
  </si>
  <si>
    <t>52,5</t>
  </si>
  <si>
    <t>Кондакова Юлия</t>
  </si>
  <si>
    <t>Климов А.Г.</t>
  </si>
  <si>
    <t>12.82</t>
  </si>
  <si>
    <t>Немыкина Анастасия</t>
  </si>
  <si>
    <t>Голубенко Ю.И.Головко З.Б.</t>
  </si>
  <si>
    <t>Нидбайкина Дарья</t>
  </si>
  <si>
    <t>Тер-Аванесов Е.А., Сехина Т.Г., Ширяев С.П.</t>
  </si>
  <si>
    <t>6.00</t>
  </si>
  <si>
    <t>13,01</t>
  </si>
  <si>
    <t>Николаева Ирина</t>
  </si>
  <si>
    <t>Филатовы М.И., Е.А.</t>
  </si>
  <si>
    <t>1.05,0</t>
  </si>
  <si>
    <t>Нурутдинова Гузель</t>
  </si>
  <si>
    <t>3000с/п</t>
  </si>
  <si>
    <t>12.02,00</t>
  </si>
  <si>
    <t>Огрицко Мария</t>
  </si>
  <si>
    <t>45.07</t>
  </si>
  <si>
    <t>16.50</t>
  </si>
  <si>
    <t>Окунева Дарья</t>
  </si>
  <si>
    <t>Терехова Н.В. Черняева А.А.</t>
  </si>
  <si>
    <t>Олейник Анна</t>
  </si>
  <si>
    <t>14,11</t>
  </si>
  <si>
    <t>Орехова Дарья</t>
  </si>
  <si>
    <t xml:space="preserve">Орехова Дарья </t>
  </si>
  <si>
    <t>2.04,60</t>
  </si>
  <si>
    <t>Орлова Елена</t>
  </si>
  <si>
    <t>Московская</t>
  </si>
  <si>
    <t>Божко В.А.</t>
  </si>
  <si>
    <t>4.13.0</t>
  </si>
  <si>
    <t>Останина Мария</t>
  </si>
  <si>
    <t>СДЮСШОР-24</t>
  </si>
  <si>
    <t>ФроловаТ.С.,Симонов Р.Р</t>
  </si>
  <si>
    <t>4.38,0</t>
  </si>
  <si>
    <t>Фролова Т.С.,Симонов Р.Р.</t>
  </si>
  <si>
    <t>10.52,0</t>
  </si>
  <si>
    <t>Отт Анастасия</t>
  </si>
  <si>
    <t>ЦСП"Луч"</t>
  </si>
  <si>
    <t>Телятников М.М., Табабилов Р.Б.</t>
  </si>
  <si>
    <t>52.50</t>
  </si>
  <si>
    <t>54.74</t>
  </si>
  <si>
    <t>Плахина Ольга</t>
  </si>
  <si>
    <t>москва</t>
  </si>
  <si>
    <t>Голубенко Ю.</t>
  </si>
  <si>
    <t>Подрядчик Юля</t>
  </si>
  <si>
    <t>Кузнецов В.Я.</t>
  </si>
  <si>
    <t>43.60</t>
  </si>
  <si>
    <t>Позина Ирина</t>
  </si>
  <si>
    <t>12,61</t>
  </si>
  <si>
    <t xml:space="preserve">Поистогова Екатерина  </t>
  </si>
  <si>
    <t>Р. Мордовия-Свердловская</t>
  </si>
  <si>
    <t>Телятников М.М.,Галашоа Н.В., Храмов М.Л.</t>
  </si>
  <si>
    <t>1.58.15</t>
  </si>
  <si>
    <t>53.19</t>
  </si>
  <si>
    <t>Полковникова Олеся</t>
  </si>
  <si>
    <t>4.18,0</t>
  </si>
  <si>
    <t>9.18,0</t>
  </si>
  <si>
    <t>Полякова Наталья</t>
  </si>
  <si>
    <t>Рябинкин С.А.</t>
  </si>
  <si>
    <t>Попова Екатерина</t>
  </si>
  <si>
    <t>1.01,60</t>
  </si>
  <si>
    <t>Поспелова Марина</t>
  </si>
  <si>
    <t>ЦСП "Луч"</t>
  </si>
  <si>
    <t>Телятников М.М.,Круговой К.Н.</t>
  </si>
  <si>
    <t>2.02,00</t>
  </si>
  <si>
    <t>Пятых Анна</t>
  </si>
  <si>
    <t>Тер-Аванесов Е.М., Креер В.А.</t>
  </si>
  <si>
    <t>14.24</t>
  </si>
  <si>
    <t xml:space="preserve">Резепова Юлия </t>
  </si>
  <si>
    <t>Рерих Мария</t>
  </si>
  <si>
    <t>Фетисов А.И.</t>
  </si>
  <si>
    <t>Ржевская Анастасия</t>
  </si>
  <si>
    <t>Рогозина Светлана</t>
  </si>
  <si>
    <t>ЦСП по л/а, ЮМ</t>
  </si>
  <si>
    <t>Епишин С.Д., Ф.С., Подкопаева Е.И.</t>
  </si>
  <si>
    <t>55.00</t>
  </si>
  <si>
    <t xml:space="preserve">Русских Анна </t>
  </si>
  <si>
    <t>Подъяловская И.Б.</t>
  </si>
  <si>
    <t>2,07,0</t>
  </si>
  <si>
    <t>4,17,0</t>
  </si>
  <si>
    <t>Рыбко Екатерина</t>
  </si>
  <si>
    <t>Рыжкова София</t>
  </si>
  <si>
    <t>Дашкин И.Г. Лемеш С.И.</t>
  </si>
  <si>
    <t>Рык Анастасия</t>
  </si>
  <si>
    <t>Тер-Аванесов Е.А.</t>
  </si>
  <si>
    <t>12.38</t>
  </si>
  <si>
    <t>Рябова Полина</t>
  </si>
  <si>
    <t>Фоменков Ю.Н.</t>
  </si>
  <si>
    <t>Савлинис Елизавета</t>
  </si>
  <si>
    <t>Маслаков В.М.,Решетникова Т.В.,
Баканова Л.Г.</t>
  </si>
  <si>
    <t>11.30</t>
  </si>
  <si>
    <t>22.62</t>
  </si>
  <si>
    <t>Садова Виктория</t>
  </si>
  <si>
    <t>Садов МВ</t>
  </si>
  <si>
    <t>60,0</t>
  </si>
  <si>
    <t>Сайкина Светлана</t>
  </si>
  <si>
    <t>58,0</t>
  </si>
  <si>
    <t>Самигуллина Эльмира</t>
  </si>
  <si>
    <t>Плескач-Стыркина С.П., Кириллова М.А.</t>
  </si>
  <si>
    <t>2:06.00</t>
  </si>
  <si>
    <t>Самсонова Валентина</t>
  </si>
  <si>
    <t>Сарвилова Ирина</t>
  </si>
  <si>
    <t>Левин С.И.Сарвилова В.В.</t>
  </si>
  <si>
    <t>Напольских Анастасия</t>
  </si>
  <si>
    <t>Тульская</t>
  </si>
  <si>
    <t>Ковтун Н.Н.</t>
  </si>
  <si>
    <t>13.74</t>
  </si>
  <si>
    <t>Сидорина Ольга</t>
  </si>
  <si>
    <t>Березуцкая Н.Н.,Березуцкий В.В.</t>
  </si>
  <si>
    <t>Сидорова Анжелика</t>
  </si>
  <si>
    <t xml:space="preserve">Абрамова С.А. </t>
  </si>
  <si>
    <t>Скворчевская Наталья</t>
  </si>
  <si>
    <t>Богатырева Т.М.Фоляк Е.В.</t>
  </si>
  <si>
    <t>2.05,0</t>
  </si>
  <si>
    <t>Слободкина Екатерина</t>
  </si>
  <si>
    <t>Соболева Елена</t>
  </si>
  <si>
    <t>ЦСП по л/а-
ЦСКА</t>
  </si>
  <si>
    <t>Телятников М.М.</t>
  </si>
  <si>
    <t>1.56.49</t>
  </si>
  <si>
    <t>Соколова Наталья</t>
  </si>
  <si>
    <t>СДЮСШОР 31, УОР</t>
  </si>
  <si>
    <t>Гертлейн А.И., Соколова И.О.</t>
  </si>
  <si>
    <t>Сполуденная Екатерина</t>
  </si>
  <si>
    <t xml:space="preserve"> 18.10.94</t>
  </si>
  <si>
    <t>Филатовы М.И., Е.А., Севостьянова</t>
  </si>
  <si>
    <t>Стельмашенко Евгения</t>
  </si>
  <si>
    <t>Орлов В. И.</t>
  </si>
  <si>
    <t>27,96</t>
  </si>
  <si>
    <t>13,63</t>
  </si>
  <si>
    <t>Степанова Марина</t>
  </si>
  <si>
    <t>Филатовы М.И. Е.А.,Беликов ЮБ</t>
  </si>
  <si>
    <t>Стецюк Татьяна</t>
  </si>
  <si>
    <t>Хайкин В.Е.</t>
  </si>
  <si>
    <t>Строкова Екатерина</t>
  </si>
  <si>
    <t>Хоровцев В.Т., Садов М.В.</t>
  </si>
  <si>
    <t>63.52</t>
  </si>
  <si>
    <t xml:space="preserve">Сунцова Мария </t>
  </si>
  <si>
    <t>Павлов В.И., Павлова Н.В.</t>
  </si>
  <si>
    <t>Сычева Анастасия</t>
  </si>
  <si>
    <t>юность</t>
  </si>
  <si>
    <t>Зайцевы А.В. и З.Х.</t>
  </si>
  <si>
    <t>2.07,15</t>
  </si>
  <si>
    <t>Тарасова Александра</t>
  </si>
  <si>
    <t>ФедориваЛВ, Борисенко ЕБ</t>
  </si>
  <si>
    <t>56,5</t>
  </si>
  <si>
    <t>25,2</t>
  </si>
  <si>
    <t>Тарасова Ирина</t>
  </si>
  <si>
    <t>ЦСП по л/а - ЦСКА</t>
  </si>
  <si>
    <t>Сафонов В.Г., Горнушкин И.Б.</t>
  </si>
  <si>
    <t>18.24</t>
  </si>
  <si>
    <t>Терехина Ольга</t>
  </si>
  <si>
    <t>Чемерисов Н.Ф.Гордеев Ю.</t>
  </si>
  <si>
    <t>Терехова Юлия</t>
  </si>
  <si>
    <t>Трефилов ВА, Судомоина ТГ</t>
  </si>
  <si>
    <t>52,49</t>
  </si>
  <si>
    <t>Тхакур Санта</t>
  </si>
  <si>
    <t>Голубенко Ю.И.</t>
  </si>
  <si>
    <t>10.40,0</t>
  </si>
  <si>
    <t>Федотова Катерина</t>
  </si>
  <si>
    <t>Воронин В.Н.</t>
  </si>
  <si>
    <t>Федяева Анастасия</t>
  </si>
  <si>
    <t>ЦСП по л/а, Д</t>
  </si>
  <si>
    <t>Маслаков В.М., Бухашеев А.Г., Трефилов В.А.</t>
  </si>
  <si>
    <t>54.00</t>
  </si>
  <si>
    <t>Попова Анна</t>
  </si>
  <si>
    <t>0.0.96</t>
  </si>
  <si>
    <t>Васяткин В.П.</t>
  </si>
  <si>
    <t>Филимонова Екатерина</t>
  </si>
  <si>
    <t>Фролова Карина</t>
  </si>
  <si>
    <t xml:space="preserve">Халютина Екатерина </t>
  </si>
  <si>
    <t>Харитонова Аксана</t>
  </si>
  <si>
    <t>51.70</t>
  </si>
  <si>
    <t>Царанок Олеся</t>
  </si>
  <si>
    <t>Черкасова Светлана</t>
  </si>
  <si>
    <t>СК Спутник</t>
  </si>
  <si>
    <t>Казарин В.С.</t>
  </si>
  <si>
    <t>52.76</t>
  </si>
  <si>
    <t>1.56.93</t>
  </si>
  <si>
    <t>Чигиринцева Ольга</t>
  </si>
  <si>
    <t>Диаздинов О.В.Афанасьев И.М.</t>
  </si>
  <si>
    <t>Чинчикеева Альбина</t>
  </si>
  <si>
    <t>Епишины С.Д., Ф.С., 
Семенов Г.С., Жданов В.Б., Подкопаева Е.И.</t>
  </si>
  <si>
    <t>4:17.91</t>
  </si>
  <si>
    <t>Чурикова Маргарита</t>
  </si>
  <si>
    <t>Швыдкина Татьяна</t>
  </si>
  <si>
    <t>Шевякова Маргарита</t>
  </si>
  <si>
    <t>Пестрецова С.Н.Запольский Д.П.Котов С.В.</t>
  </si>
  <si>
    <t>Шивалова Юлия</t>
  </si>
  <si>
    <t>Подъяловская И.Б. Чубенко П.В.</t>
  </si>
  <si>
    <t>2,14,0</t>
  </si>
  <si>
    <t>Шкодрина Екатерина</t>
  </si>
  <si>
    <t>Парсек</t>
  </si>
  <si>
    <t>Фролова Т.С.,Пономарев В.И.</t>
  </si>
  <si>
    <t>4.16,0</t>
  </si>
  <si>
    <t xml:space="preserve">Шлепова Екатерина </t>
  </si>
  <si>
    <t>Павлова Н.В., Павлов В.И.</t>
  </si>
  <si>
    <t>Ярушкина Виктория</t>
  </si>
  <si>
    <t>ЦСП по л/а -
СДЮСШОР 44, РА</t>
  </si>
  <si>
    <t>Вдовин М.В., Полоницкий А.Г., 
Калашникова О.Ю.</t>
  </si>
  <si>
    <t>11.28</t>
  </si>
  <si>
    <t>Ясинская Яна</t>
  </si>
  <si>
    <t>Сафрыжева Анастасия</t>
  </si>
  <si>
    <t>Филатова Татьяна</t>
  </si>
  <si>
    <t>Полоницкий А.А., Вдовин М.В., Дашкин  И.Г.</t>
  </si>
  <si>
    <t>13.59</t>
  </si>
  <si>
    <t>Хитрова Ксения</t>
  </si>
  <si>
    <t>Юрченко Полина</t>
  </si>
  <si>
    <t>СДЮСШОР ЦСКА, РА</t>
  </si>
  <si>
    <t>Шемигон О.С., С.С.</t>
  </si>
  <si>
    <t>Плавунова Маргарита</t>
  </si>
  <si>
    <t>Тамбовская</t>
  </si>
  <si>
    <t>Мельникова Е.В.</t>
  </si>
  <si>
    <t>Медведева Мария</t>
  </si>
  <si>
    <t>Солтан М.В.</t>
  </si>
  <si>
    <t>Русакова Наталья</t>
  </si>
  <si>
    <t>11.15</t>
  </si>
  <si>
    <t>22.42</t>
  </si>
  <si>
    <t>Старыгина Екатерина</t>
  </si>
  <si>
    <t>Московская-Ростовская</t>
  </si>
  <si>
    <t>ЦОП</t>
  </si>
  <si>
    <t>Блинова Раиса</t>
  </si>
  <si>
    <t>Громова Оксана</t>
  </si>
  <si>
    <t>Москва-Московская</t>
  </si>
  <si>
    <t>Запольская Елизавета</t>
  </si>
  <si>
    <t>Давыдова Валерия</t>
  </si>
  <si>
    <t>Шомова Татьяна</t>
  </si>
  <si>
    <t>СДЮСШОР № 24</t>
  </si>
  <si>
    <t>Cтикачёва Анастасия</t>
  </si>
  <si>
    <t>Ярославская</t>
  </si>
  <si>
    <t>СДЮСШОР№2</t>
  </si>
  <si>
    <t>Ерохина Александра</t>
  </si>
  <si>
    <t>56.39</t>
  </si>
  <si>
    <t>2.10.25</t>
  </si>
  <si>
    <t>Михеева Олеся</t>
  </si>
  <si>
    <t>Курская</t>
  </si>
  <si>
    <t>ЦСП ШВСМ</t>
  </si>
  <si>
    <t>Соколова Елена</t>
  </si>
  <si>
    <t>4:20.85</t>
  </si>
  <si>
    <t>Решетникова Т.В., Гусева А.М.</t>
  </si>
  <si>
    <t>Макаров А.Ф. Громова О.А.</t>
  </si>
  <si>
    <t>Пестрецова С.Н.Никитина Э.М.</t>
  </si>
  <si>
    <t>Макаров А.Ф.</t>
  </si>
  <si>
    <t>ПестрецоваС.Н. Запольский Д.В.</t>
  </si>
  <si>
    <t>Вдовин М.В., Полоницкий А.Е.</t>
  </si>
  <si>
    <t>Терехова Н.В. Коростелёв Черняева А.А.</t>
  </si>
  <si>
    <t>Пивентьев С.А.</t>
  </si>
  <si>
    <t>Епишин С.Д., Подкопаева Е.И.</t>
  </si>
  <si>
    <t>Шаев В.О., Желяева А.Н.</t>
  </si>
  <si>
    <t>Чемпионат г. Москвы по легкой атлетике</t>
  </si>
  <si>
    <t>Женщины</t>
  </si>
  <si>
    <t>3-4 июля 2013 года, ОАО «Олимпийский комплекс «Лужники», ЮСЯ</t>
  </si>
  <si>
    <t>Регион</t>
  </si>
  <si>
    <t xml:space="preserve"> СДЮСШОР  им. бр.Знаменских</t>
  </si>
  <si>
    <t>18.55</t>
  </si>
  <si>
    <t>17.15</t>
  </si>
  <si>
    <t>17.30</t>
  </si>
  <si>
    <t>18.40</t>
  </si>
  <si>
    <t>19.30</t>
  </si>
  <si>
    <t>16.30</t>
  </si>
  <si>
    <t>17.00</t>
  </si>
  <si>
    <t>Савинова Мария</t>
  </si>
  <si>
    <t>Свердловская-Московская-Челябинская</t>
  </si>
  <si>
    <t>Казарин В.С. Фарносов
В.А. Фарносова Л.И.</t>
  </si>
  <si>
    <t>1:58.00</t>
  </si>
  <si>
    <t>15.00</t>
  </si>
  <si>
    <t>18.30</t>
  </si>
  <si>
    <t>БЕГ 100м с/б Финал</t>
  </si>
  <si>
    <t>17.25</t>
  </si>
  <si>
    <t>сошла</t>
  </si>
  <si>
    <t>4.49,58</t>
  </si>
  <si>
    <t>4.26,57</t>
  </si>
  <si>
    <t>4.11,49</t>
  </si>
  <si>
    <t>4.30,86</t>
  </si>
  <si>
    <t>4.12,41</t>
  </si>
  <si>
    <t>4.21,07</t>
  </si>
  <si>
    <t>4.23,06</t>
  </si>
  <si>
    <t>4.18,71</t>
  </si>
  <si>
    <t>4.48,12</t>
  </si>
  <si>
    <t>4.12,68</t>
  </si>
  <si>
    <t>4.43,43</t>
  </si>
  <si>
    <t>ВК</t>
  </si>
  <si>
    <t>ИТОГОВЫЙ ПРОТОКОЛ</t>
  </si>
  <si>
    <t>17.40</t>
  </si>
  <si>
    <t>13.04,47</t>
  </si>
  <si>
    <t>18.44</t>
  </si>
  <si>
    <t>БЕГ 100м  Финал</t>
  </si>
  <si>
    <t>20.10</t>
  </si>
  <si>
    <t>1.04,13</t>
  </si>
  <si>
    <t>1.00,14</t>
  </si>
  <si>
    <t>1.01,66</t>
  </si>
  <si>
    <t>19.47</t>
  </si>
  <si>
    <t>20.15</t>
  </si>
  <si>
    <t>Финал</t>
  </si>
  <si>
    <t>Забеги</t>
  </si>
  <si>
    <t xml:space="preserve">Зимарева Ксения </t>
  </si>
  <si>
    <t>28.</t>
  </si>
  <si>
    <t>Журавский Г.</t>
  </si>
  <si>
    <t xml:space="preserve">Юсова Светлана </t>
  </si>
  <si>
    <t>14.</t>
  </si>
  <si>
    <t>Дор</t>
  </si>
  <si>
    <t>Приход</t>
  </si>
  <si>
    <t>17.20</t>
  </si>
  <si>
    <t>17.35</t>
  </si>
  <si>
    <t>19.15</t>
  </si>
  <si>
    <t>18.10</t>
  </si>
  <si>
    <t>1.04,39</t>
  </si>
  <si>
    <t>1.01,23</t>
  </si>
  <si>
    <t>1.01,42</t>
  </si>
  <si>
    <t>1.05,78</t>
  </si>
  <si>
    <t>1.04,24</t>
  </si>
  <si>
    <t>1.01,51</t>
  </si>
  <si>
    <t>1.00,62</t>
  </si>
  <si>
    <t>1.00,27</t>
  </si>
  <si>
    <t>1.05,68</t>
  </si>
  <si>
    <t>1.02,18</t>
  </si>
  <si>
    <t>17.33</t>
  </si>
  <si>
    <t>БЕГ 200м Финал</t>
  </si>
  <si>
    <t>19.00</t>
  </si>
  <si>
    <t>Справка</t>
  </si>
  <si>
    <t>2.04,72</t>
  </si>
  <si>
    <t>2.00,50</t>
  </si>
  <si>
    <t>2.02,61</t>
  </si>
  <si>
    <t>2.06,64</t>
  </si>
  <si>
    <t>2.13,26</t>
  </si>
  <si>
    <t>2.13,94</t>
  </si>
  <si>
    <t>2.09,76</t>
  </si>
  <si>
    <t>2.17,64</t>
  </si>
  <si>
    <t>2.10,23</t>
  </si>
  <si>
    <t>2.15,11</t>
  </si>
  <si>
    <t>2.28,14</t>
  </si>
  <si>
    <t>2.11,89</t>
  </si>
  <si>
    <t>2.06,43</t>
  </si>
  <si>
    <t>2.08,92</t>
  </si>
  <si>
    <t>2.01,28</t>
  </si>
  <si>
    <t>2.02,99</t>
  </si>
  <si>
    <t>2.10,48</t>
  </si>
  <si>
    <t>2.02,58</t>
  </si>
  <si>
    <t>2.04,75</t>
  </si>
  <si>
    <t>2.12,69</t>
  </si>
  <si>
    <t>2.08,55</t>
  </si>
  <si>
    <t>18.23</t>
  </si>
  <si>
    <t>19.12</t>
  </si>
  <si>
    <t>9.17,37</t>
  </si>
  <si>
    <t>11.11,39</t>
  </si>
  <si>
    <t>19.28</t>
  </si>
  <si>
    <t>дискв.162.7</t>
  </si>
  <si>
    <t>Былинина Калерия</t>
  </si>
  <si>
    <t>4.20,02</t>
  </si>
  <si>
    <t>2.06,95</t>
  </si>
  <si>
    <t>2.09,45</t>
  </si>
  <si>
    <t>2.10,93</t>
  </si>
  <si>
    <t>2.10,98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</si>
</sst>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0.0"/>
    <numFmt numFmtId="166" formatCode="dd/mm/yy;@"/>
  </numFmts>
  <fonts count="38">
    <font>
      <sz val="10"/>
      <name val="Arial Unicode MS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Unicode MS"/>
      <family val="2"/>
      <charset val="204"/>
    </font>
    <font>
      <sz val="10"/>
      <name val="Arial Cyr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indexed="9"/>
      <name val="Times New Roman"/>
      <family val="1"/>
      <charset val="204"/>
    </font>
    <font>
      <b/>
      <sz val="18"/>
      <name val="TimesNewRomanPSMT"/>
    </font>
    <font>
      <sz val="10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Calibri"/>
      <family val="2"/>
      <charset val="204"/>
    </font>
    <font>
      <i/>
      <sz val="12"/>
      <color indexed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8" fillId="0" borderId="0"/>
    <xf numFmtId="0" fontId="31" fillId="0" borderId="0"/>
    <xf numFmtId="0" fontId="7" fillId="0" borderId="0"/>
    <xf numFmtId="0" fontId="8" fillId="0" borderId="0"/>
    <xf numFmtId="0" fontId="4" fillId="0" borderId="0"/>
    <xf numFmtId="0" fontId="31" fillId="0" borderId="0"/>
    <xf numFmtId="0" fontId="36" fillId="0" borderId="0"/>
    <xf numFmtId="0" fontId="36" fillId="0" borderId="0"/>
    <xf numFmtId="0" fontId="8" fillId="0" borderId="0"/>
    <xf numFmtId="0" fontId="36" fillId="0" borderId="0"/>
    <xf numFmtId="0" fontId="36" fillId="0" borderId="0"/>
    <xf numFmtId="0" fontId="37" fillId="0" borderId="0"/>
  </cellStyleXfs>
  <cellXfs count="239">
    <xf numFmtId="0" fontId="0" fillId="0" borderId="0" xfId="0"/>
    <xf numFmtId="0" fontId="2" fillId="0" borderId="1" xfId="0" applyFont="1" applyBorder="1" applyAlignment="1">
      <alignment vertical="top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164" fontId="2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shrinkToFi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" fontId="14" fillId="0" borderId="0" xfId="0" applyNumberFormat="1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top"/>
    </xf>
    <xf numFmtId="49" fontId="0" fillId="0" borderId="0" xfId="0" applyNumberFormat="1"/>
    <xf numFmtId="0" fontId="7" fillId="0" borderId="0" xfId="0" applyFont="1" applyFill="1" applyBorder="1"/>
    <xf numFmtId="14" fontId="2" fillId="0" borderId="0" xfId="0" applyNumberFormat="1" applyFont="1" applyBorder="1" applyAlignment="1">
      <alignment horizontal="center" vertical="top"/>
    </xf>
    <xf numFmtId="49" fontId="16" fillId="0" borderId="0" xfId="0" applyNumberFormat="1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1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14" fontId="16" fillId="0" borderId="0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6" fillId="0" borderId="0" xfId="0" applyFont="1" applyFill="1" applyBorder="1"/>
    <xf numFmtId="0" fontId="22" fillId="0" borderId="0" xfId="0" applyFont="1" applyFill="1" applyBorder="1"/>
    <xf numFmtId="0" fontId="23" fillId="0" borderId="0" xfId="0" applyFont="1" applyFill="1" applyBorder="1"/>
    <xf numFmtId="0" fontId="22" fillId="0" borderId="0" xfId="0" applyFont="1" applyFill="1"/>
    <xf numFmtId="0" fontId="24" fillId="0" borderId="0" xfId="0" applyFont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166" fontId="27" fillId="0" borderId="0" xfId="0" applyNumberFormat="1" applyFont="1" applyFill="1" applyBorder="1" applyAlignment="1">
      <alignment horizontal="center" wrapText="1"/>
    </xf>
    <xf numFmtId="14" fontId="27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shrinkToFit="1"/>
    </xf>
    <xf numFmtId="1" fontId="20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shrinkToFi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/>
    </xf>
    <xf numFmtId="14" fontId="19" fillId="0" borderId="0" xfId="0" applyNumberFormat="1" applyFont="1" applyFill="1" applyBorder="1" applyAlignment="1">
      <alignment horizontal="center"/>
    </xf>
    <xf numFmtId="0" fontId="18" fillId="0" borderId="0" xfId="0" applyFont="1" applyFill="1" applyBorder="1"/>
    <xf numFmtId="0" fontId="21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8" fillId="0" borderId="0" xfId="3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shrinkToFit="1"/>
    </xf>
    <xf numFmtId="0" fontId="9" fillId="0" borderId="0" xfId="0" applyFont="1" applyFill="1" applyBorder="1" applyAlignment="1">
      <alignment shrinkToFit="1"/>
    </xf>
    <xf numFmtId="166" fontId="9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14" fontId="11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left" shrinkToFit="1"/>
    </xf>
    <xf numFmtId="2" fontId="21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14" fontId="18" fillId="0" borderId="0" xfId="0" applyNumberFormat="1" applyFont="1" applyFill="1" applyBorder="1" applyAlignment="1">
      <alignment horizontal="left" shrinkToFit="1"/>
    </xf>
    <xf numFmtId="0" fontId="18" fillId="0" borderId="0" xfId="0" applyFont="1" applyFill="1" applyBorder="1" applyAlignment="1">
      <alignment horizontal="left" shrinkToFit="1"/>
    </xf>
    <xf numFmtId="0" fontId="18" fillId="0" borderId="0" xfId="0" applyFont="1" applyFill="1" applyBorder="1" applyAlignment="1">
      <alignment shrinkToFit="1"/>
    </xf>
    <xf numFmtId="2" fontId="18" fillId="0" borderId="0" xfId="0" applyNumberFormat="1" applyFont="1" applyFill="1" applyBorder="1" applyAlignment="1">
      <alignment horizontal="center"/>
    </xf>
    <xf numFmtId="0" fontId="18" fillId="0" borderId="0" xfId="5" applyFont="1" applyFill="1" applyBorder="1" applyAlignment="1">
      <alignment horizontal="center" shrinkToFit="1"/>
    </xf>
    <xf numFmtId="49" fontId="18" fillId="0" borderId="0" xfId="5" applyNumberFormat="1" applyFont="1" applyFill="1" applyBorder="1" applyAlignment="1">
      <alignment horizontal="left" shrinkToFit="1"/>
    </xf>
    <xf numFmtId="0" fontId="27" fillId="0" borderId="0" xfId="0" applyFont="1" applyFill="1" applyBorder="1" applyAlignment="1">
      <alignment horizontal="left" shrinkToFit="1"/>
    </xf>
    <xf numFmtId="2" fontId="27" fillId="0" borderId="0" xfId="0" applyNumberFormat="1" applyFont="1" applyFill="1" applyBorder="1" applyAlignment="1">
      <alignment horizontal="center" wrapText="1"/>
    </xf>
    <xf numFmtId="1" fontId="18" fillId="0" borderId="0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8" fillId="0" borderId="1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165" fontId="14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quotePrefix="1" applyNumberFormat="1" applyFont="1" applyFill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29" fillId="0" borderId="0" xfId="0" applyFont="1"/>
    <xf numFmtId="14" fontId="0" fillId="0" borderId="0" xfId="0" applyNumberFormat="1"/>
    <xf numFmtId="0" fontId="16" fillId="0" borderId="0" xfId="0" applyFont="1" applyFill="1" applyBorder="1" applyAlignment="1">
      <alignment vertical="center"/>
    </xf>
    <xf numFmtId="0" fontId="18" fillId="0" borderId="0" xfId="12" applyFont="1" applyFill="1" applyBorder="1" applyAlignment="1">
      <alignment horizontal="center" shrinkToFit="1"/>
    </xf>
    <xf numFmtId="1" fontId="20" fillId="0" borderId="0" xfId="12" applyNumberFormat="1" applyFont="1" applyFill="1" applyBorder="1" applyAlignment="1">
      <alignment horizontal="center"/>
    </xf>
    <xf numFmtId="49" fontId="9" fillId="0" borderId="0" xfId="12" applyNumberFormat="1" applyFont="1" applyBorder="1" applyAlignment="1">
      <alignment horizontal="left" shrinkToFit="1"/>
    </xf>
    <xf numFmtId="0" fontId="18" fillId="0" borderId="0" xfId="12" applyFont="1" applyFill="1" applyBorder="1" applyAlignment="1">
      <alignment horizontal="center"/>
    </xf>
    <xf numFmtId="0" fontId="19" fillId="0" borderId="0" xfId="12" applyFont="1" applyFill="1" applyBorder="1"/>
    <xf numFmtId="166" fontId="18" fillId="0" borderId="0" xfId="12" applyNumberFormat="1" applyFont="1" applyFill="1" applyBorder="1" applyAlignment="1">
      <alignment horizontal="center"/>
    </xf>
    <xf numFmtId="49" fontId="18" fillId="0" borderId="0" xfId="12" applyNumberFormat="1" applyFont="1" applyFill="1" applyBorder="1" applyAlignment="1">
      <alignment horizontal="center"/>
    </xf>
    <xf numFmtId="14" fontId="19" fillId="0" borderId="0" xfId="12" applyNumberFormat="1" applyFont="1" applyFill="1" applyBorder="1" applyAlignment="1">
      <alignment horizontal="center" shrinkToFit="1"/>
    </xf>
    <xf numFmtId="0" fontId="24" fillId="0" borderId="0" xfId="0" applyFont="1" applyFill="1" applyAlignment="1">
      <alignment horizontal="left" vertical="center"/>
    </xf>
    <xf numFmtId="49" fontId="9" fillId="0" borderId="0" xfId="12" applyNumberFormat="1" applyFont="1" applyFill="1" applyBorder="1" applyAlignment="1">
      <alignment horizontal="left" shrinkToFit="1"/>
    </xf>
    <xf numFmtId="0" fontId="21" fillId="0" borderId="0" xfId="12" applyNumberFormat="1" applyFont="1" applyFill="1" applyBorder="1" applyAlignment="1">
      <alignment horizontal="center"/>
    </xf>
    <xf numFmtId="0" fontId="25" fillId="0" borderId="0" xfId="12" applyFont="1" applyFill="1" applyBorder="1" applyAlignment="1">
      <alignment horizontal="center"/>
    </xf>
    <xf numFmtId="0" fontId="18" fillId="0" borderId="1" xfId="12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9" fillId="3" borderId="0" xfId="0" applyFont="1" applyFill="1" applyBorder="1"/>
    <xf numFmtId="166" fontId="18" fillId="3" borderId="0" xfId="0" applyNumberFormat="1" applyFont="1" applyFill="1" applyBorder="1" applyAlignment="1">
      <alignment horizontal="center"/>
    </xf>
    <xf numFmtId="49" fontId="18" fillId="3" borderId="0" xfId="0" applyNumberFormat="1" applyFont="1" applyFill="1" applyBorder="1" applyAlignment="1">
      <alignment horizontal="center"/>
    </xf>
    <xf numFmtId="14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" fontId="20" fillId="3" borderId="0" xfId="0" applyNumberFormat="1" applyFont="1" applyFill="1" applyBorder="1" applyAlignment="1">
      <alignment horizontal="center"/>
    </xf>
    <xf numFmtId="0" fontId="24" fillId="3" borderId="0" xfId="0" applyFont="1" applyFill="1" applyAlignment="1">
      <alignment horizontal="left" vertical="center"/>
    </xf>
    <xf numFmtId="0" fontId="18" fillId="3" borderId="0" xfId="0" applyFont="1" applyFill="1" applyBorder="1"/>
    <xf numFmtId="0" fontId="18" fillId="3" borderId="0" xfId="0" applyFont="1" applyFill="1" applyBorder="1" applyAlignment="1">
      <alignment horizontal="center" shrinkToFit="1"/>
    </xf>
    <xf numFmtId="0" fontId="21" fillId="3" borderId="0" xfId="0" applyNumberFormat="1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2" fillId="3" borderId="0" xfId="0" applyFont="1" applyFill="1"/>
    <xf numFmtId="0" fontId="18" fillId="3" borderId="0" xfId="3" applyFont="1" applyFill="1" applyBorder="1" applyAlignment="1">
      <alignment horizontal="center" vertical="center" shrinkToFit="1"/>
    </xf>
    <xf numFmtId="0" fontId="19" fillId="3" borderId="0" xfId="0" applyFont="1" applyFill="1" applyBorder="1" applyAlignment="1">
      <alignment horizontal="center" wrapText="1" shrinkToFit="1"/>
    </xf>
    <xf numFmtId="49" fontId="18" fillId="3" borderId="0" xfId="0" applyNumberFormat="1" applyFont="1" applyFill="1" applyBorder="1" applyAlignment="1">
      <alignment horizontal="left" shrinkToFit="1"/>
    </xf>
    <xf numFmtId="0" fontId="4" fillId="3" borderId="0" xfId="0" applyFont="1" applyFill="1" applyAlignment="1">
      <alignment horizontal="left" vertical="center"/>
    </xf>
    <xf numFmtId="1" fontId="18" fillId="2" borderId="1" xfId="0" applyNumberFormat="1" applyFont="1" applyFill="1" applyBorder="1" applyAlignment="1">
      <alignment horizontal="center"/>
    </xf>
    <xf numFmtId="0" fontId="19" fillId="2" borderId="0" xfId="0" applyFont="1" applyFill="1" applyBorder="1"/>
    <xf numFmtId="166" fontId="18" fillId="2" borderId="0" xfId="0" applyNumberFormat="1" applyFont="1" applyFill="1" applyBorder="1" applyAlignment="1">
      <alignment horizontal="center"/>
    </xf>
    <xf numFmtId="49" fontId="18" fillId="2" borderId="0" xfId="0" applyNumberFormat="1" applyFont="1" applyFill="1" applyBorder="1" applyAlignment="1">
      <alignment horizontal="center"/>
    </xf>
    <xf numFmtId="14" fontId="19" fillId="2" borderId="0" xfId="0" applyNumberFormat="1" applyFont="1" applyFill="1" applyBorder="1" applyAlignment="1">
      <alignment horizontal="center"/>
    </xf>
    <xf numFmtId="0" fontId="18" fillId="2" borderId="0" xfId="3" applyFont="1" applyFill="1" applyBorder="1" applyAlignment="1">
      <alignment horizontal="center" vertical="center" shrinkToFit="1"/>
    </xf>
    <xf numFmtId="1" fontId="20" fillId="2" borderId="0" xfId="0" applyNumberFormat="1" applyFont="1" applyFill="1" applyBorder="1" applyAlignment="1">
      <alignment horizontal="center"/>
    </xf>
    <xf numFmtId="0" fontId="24" fillId="2" borderId="0" xfId="0" applyFont="1" applyFill="1" applyAlignment="1">
      <alignment horizontal="left" vertical="center"/>
    </xf>
    <xf numFmtId="0" fontId="18" fillId="2" borderId="0" xfId="0" applyFont="1" applyFill="1" applyBorder="1"/>
    <xf numFmtId="0" fontId="18" fillId="2" borderId="0" xfId="0" applyFont="1" applyFill="1" applyBorder="1" applyAlignment="1">
      <alignment horizontal="center" shrinkToFit="1"/>
    </xf>
    <xf numFmtId="0" fontId="21" fillId="2" borderId="0" xfId="0" applyNumberFormat="1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/>
    </xf>
    <xf numFmtId="0" fontId="22" fillId="2" borderId="0" xfId="0" applyFont="1" applyFill="1"/>
    <xf numFmtId="14" fontId="16" fillId="0" borderId="0" xfId="0" applyNumberFormat="1" applyFont="1" applyBorder="1" applyAlignment="1">
      <alignment horizontal="center" vertical="center" shrinkToFit="1"/>
    </xf>
    <xf numFmtId="14" fontId="28" fillId="0" borderId="0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6" fillId="2" borderId="0" xfId="0" applyNumberFormat="1" applyFont="1" applyFill="1" applyBorder="1" applyAlignment="1">
      <alignment horizontal="center" vertical="center"/>
    </xf>
    <xf numFmtId="0" fontId="28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" fontId="28" fillId="0" borderId="0" xfId="0" applyNumberFormat="1" applyFont="1" applyBorder="1" applyAlignment="1">
      <alignment horizontal="center" vertical="center"/>
    </xf>
    <xf numFmtId="0" fontId="30" fillId="4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49" fontId="30" fillId="4" borderId="0" xfId="0" applyNumberFormat="1" applyFont="1" applyFill="1" applyBorder="1" applyAlignment="1">
      <alignment horizontal="center" vertical="center"/>
    </xf>
    <xf numFmtId="0" fontId="28" fillId="4" borderId="0" xfId="0" applyFont="1" applyFill="1" applyBorder="1" applyAlignment="1">
      <alignment vertical="center"/>
    </xf>
    <xf numFmtId="0" fontId="28" fillId="4" borderId="0" xfId="0" applyNumberFormat="1" applyFont="1" applyFill="1" applyBorder="1" applyAlignment="1">
      <alignment horizontal="center" vertical="center"/>
    </xf>
    <xf numFmtId="0" fontId="28" fillId="4" borderId="0" xfId="0" applyNumberFormat="1" applyFont="1" applyFill="1" applyBorder="1" applyAlignment="1">
      <alignment horizontal="right" vertical="center"/>
    </xf>
    <xf numFmtId="0" fontId="30" fillId="4" borderId="0" xfId="0" quotePrefix="1" applyNumberFormat="1" applyFont="1" applyFill="1" applyBorder="1" applyAlignment="1">
      <alignment horizontal="center" vertical="center"/>
    </xf>
    <xf numFmtId="14" fontId="1" fillId="0" borderId="0" xfId="0" applyNumberFormat="1" applyFont="1" applyBorder="1" applyAlignment="1">
      <alignment horizontal="left" vertical="center"/>
    </xf>
    <xf numFmtId="14" fontId="12" fillId="0" borderId="0" xfId="0" applyNumberFormat="1" applyFont="1" applyBorder="1" applyAlignment="1">
      <alignment horizontal="left" vertical="center"/>
    </xf>
    <xf numFmtId="14" fontId="32" fillId="0" borderId="0" xfId="0" applyNumberFormat="1" applyFont="1" applyBorder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164" fontId="14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164" fontId="13" fillId="0" borderId="0" xfId="0" applyNumberFormat="1" applyFont="1" applyBorder="1" applyAlignment="1">
      <alignment horizontal="left" vertical="center"/>
    </xf>
    <xf numFmtId="166" fontId="16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 shrinkToFit="1"/>
    </xf>
    <xf numFmtId="1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lef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 shrinkToFit="1"/>
    </xf>
    <xf numFmtId="166" fontId="16" fillId="0" borderId="0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center"/>
    </xf>
    <xf numFmtId="0" fontId="28" fillId="0" borderId="4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4" fontId="28" fillId="0" borderId="0" xfId="0" applyNumberFormat="1" applyFont="1" applyFill="1" applyBorder="1" applyAlignment="1">
      <alignment horizontal="left" vertical="center"/>
    </xf>
    <xf numFmtId="1" fontId="17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4" fillId="3" borderId="0" xfId="0" applyFont="1" applyFill="1"/>
    <xf numFmtId="0" fontId="19" fillId="3" borderId="0" xfId="0" applyFont="1" applyFill="1" applyBorder="1" applyAlignment="1">
      <alignment shrinkToFit="1"/>
    </xf>
    <xf numFmtId="2" fontId="21" fillId="3" borderId="0" xfId="0" applyNumberFormat="1" applyFont="1" applyFill="1" applyBorder="1" applyAlignment="1">
      <alignment horizontal="center"/>
    </xf>
    <xf numFmtId="0" fontId="27" fillId="3" borderId="0" xfId="0" applyFont="1" applyFill="1" applyBorder="1" applyAlignment="1">
      <alignment horizontal="left" shrinkToFit="1"/>
    </xf>
    <xf numFmtId="166" fontId="27" fillId="3" borderId="0" xfId="0" applyNumberFormat="1" applyFont="1" applyFill="1" applyBorder="1" applyAlignment="1">
      <alignment horizontal="center" wrapText="1"/>
    </xf>
    <xf numFmtId="14" fontId="27" fillId="3" borderId="0" xfId="0" applyNumberFormat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 shrinkToFit="1"/>
    </xf>
    <xf numFmtId="2" fontId="27" fillId="3" borderId="0" xfId="0" applyNumberFormat="1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left" shrinkToFit="1"/>
    </xf>
    <xf numFmtId="0" fontId="18" fillId="3" borderId="0" xfId="0" applyFont="1" applyFill="1" applyBorder="1" applyAlignment="1">
      <alignment shrinkToFit="1"/>
    </xf>
    <xf numFmtId="2" fontId="18" fillId="3" borderId="0" xfId="0" applyNumberFormat="1" applyFont="1" applyFill="1" applyBorder="1" applyAlignment="1">
      <alignment horizontal="center"/>
    </xf>
    <xf numFmtId="0" fontId="16" fillId="3" borderId="0" xfId="0" applyFont="1" applyFill="1" applyBorder="1"/>
    <xf numFmtId="0" fontId="9" fillId="3" borderId="0" xfId="0" applyFont="1" applyFill="1" applyBorder="1" applyAlignment="1">
      <alignment shrinkToFit="1"/>
    </xf>
    <xf numFmtId="166" fontId="9" fillId="3" borderId="0" xfId="0" applyNumberFormat="1" applyFont="1" applyFill="1" applyBorder="1" applyAlignment="1">
      <alignment horizontal="center"/>
    </xf>
    <xf numFmtId="49" fontId="9" fillId="3" borderId="0" xfId="0" applyNumberFormat="1" applyFont="1" applyFill="1" applyBorder="1" applyAlignment="1">
      <alignment horizontal="center"/>
    </xf>
    <xf numFmtId="14" fontId="11" fillId="3" borderId="0" xfId="0" applyNumberFormat="1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shrinkToFit="1"/>
    </xf>
    <xf numFmtId="49" fontId="9" fillId="3" borderId="0" xfId="0" applyNumberFormat="1" applyFont="1" applyFill="1" applyBorder="1" applyAlignment="1">
      <alignment horizontal="left" shrinkToFit="1"/>
    </xf>
    <xf numFmtId="0" fontId="19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1" fontId="35" fillId="0" borderId="0" xfId="0" applyNumberFormat="1" applyFont="1" applyFill="1" applyBorder="1" applyAlignment="1">
      <alignment horizontal="center"/>
    </xf>
    <xf numFmtId="0" fontId="28" fillId="2" borderId="0" xfId="0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horizontal="right" vertical="center"/>
    </xf>
    <xf numFmtId="0" fontId="3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2" fontId="14" fillId="0" borderId="0" xfId="0" applyNumberFormat="1" applyFont="1" applyBorder="1" applyAlignment="1">
      <alignment horizontal="center" vertical="center" shrinkToFit="1"/>
    </xf>
    <xf numFmtId="2" fontId="1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3">
    <cellStyle name="Обычный" xfId="0" builtinId="0"/>
    <cellStyle name="Обычный 10" xfId="1"/>
    <cellStyle name="Обычный 11" xfId="2"/>
    <cellStyle name="Обычный 2" xfId="3"/>
    <cellStyle name="Обычный 2 2" xfId="4"/>
    <cellStyle name="Обычный 2_СД-44" xfId="5"/>
    <cellStyle name="Обычный 3" xfId="6"/>
    <cellStyle name="Обычный 3 4" xfId="7"/>
    <cellStyle name="Обычный 4" xfId="8"/>
    <cellStyle name="Обычный 4 2" xfId="9"/>
    <cellStyle name="Обычный 5" xfId="10"/>
    <cellStyle name="Обычный 6" xfId="11"/>
    <cellStyle name="Обычный 7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13"/>
  </sheetPr>
  <dimension ref="A1:N33"/>
  <sheetViews>
    <sheetView topLeftCell="A9" zoomScale="160" zoomScaleNormal="160" workbookViewId="0">
      <selection activeCell="D16" sqref="D16"/>
    </sheetView>
  </sheetViews>
  <sheetFormatPr defaultRowHeight="15"/>
  <cols>
    <col min="1" max="1" width="10.5703125" bestFit="1" customWidth="1"/>
    <col min="2" max="2" width="21.42578125" customWidth="1"/>
    <col min="3" max="3" width="6.7109375" customWidth="1"/>
    <col min="6" max="8" width="6.7109375" customWidth="1"/>
  </cols>
  <sheetData>
    <row r="1" spans="1:11">
      <c r="B1" s="40">
        <v>41429</v>
      </c>
      <c r="C1" s="1" t="s">
        <v>28</v>
      </c>
      <c r="D1" s="10" t="s">
        <v>29</v>
      </c>
      <c r="E1" s="12" t="s">
        <v>50</v>
      </c>
      <c r="F1" s="12" t="s">
        <v>51</v>
      </c>
      <c r="G1" s="12" t="s">
        <v>52</v>
      </c>
      <c r="H1" s="42" t="s">
        <v>53</v>
      </c>
      <c r="I1" s="12" t="s">
        <v>13</v>
      </c>
      <c r="J1" s="12" t="s">
        <v>14</v>
      </c>
      <c r="K1" s="42" t="s">
        <v>15</v>
      </c>
    </row>
    <row r="2" spans="1:11" ht="16.5">
      <c r="A2" s="40">
        <v>41459</v>
      </c>
      <c r="B2" s="1" t="s">
        <v>48</v>
      </c>
      <c r="C2" s="8" t="s">
        <v>580</v>
      </c>
      <c r="D2" s="156"/>
      <c r="E2" s="44"/>
      <c r="F2" s="55">
        <v>2.09</v>
      </c>
      <c r="G2" s="55">
        <v>2.09</v>
      </c>
      <c r="H2" s="45">
        <v>2.06</v>
      </c>
      <c r="I2" s="55">
        <v>2.09</v>
      </c>
      <c r="J2" s="55">
        <v>2.09</v>
      </c>
      <c r="K2" s="45">
        <v>2.06</v>
      </c>
    </row>
    <row r="3" spans="1:11" ht="16.5">
      <c r="A3" s="40">
        <v>41458</v>
      </c>
      <c r="B3" s="1" t="s">
        <v>49</v>
      </c>
      <c r="C3" s="8" t="s">
        <v>580</v>
      </c>
      <c r="D3" s="157"/>
      <c r="E3" s="44"/>
      <c r="F3" s="55">
        <v>5.0599999999999996</v>
      </c>
      <c r="G3" s="55">
        <v>5.0599999999999996</v>
      </c>
      <c r="H3" s="55">
        <v>5.0599999999999996</v>
      </c>
      <c r="I3" s="55">
        <v>5.0599999999999996</v>
      </c>
      <c r="J3" s="55">
        <v>5.0599999999999996</v>
      </c>
      <c r="K3" s="55">
        <v>5.0599999999999996</v>
      </c>
    </row>
    <row r="4" spans="1:11" ht="16.5">
      <c r="A4" s="40">
        <v>41458</v>
      </c>
      <c r="B4" s="1" t="s">
        <v>42</v>
      </c>
      <c r="C4" s="8" t="s">
        <v>581</v>
      </c>
      <c r="D4" s="41"/>
      <c r="E4" s="46">
        <v>5.4</v>
      </c>
      <c r="F4" s="47">
        <v>7.52</v>
      </c>
      <c r="G4" s="47">
        <v>7.52</v>
      </c>
      <c r="H4" s="47">
        <v>7.52</v>
      </c>
      <c r="I4" s="47">
        <v>7.52</v>
      </c>
      <c r="J4" s="47">
        <v>7.52</v>
      </c>
      <c r="K4" s="47">
        <v>7.52</v>
      </c>
    </row>
    <row r="5" spans="1:11" ht="16.5">
      <c r="A5" s="43">
        <v>41459</v>
      </c>
      <c r="B5" s="1" t="s">
        <v>47</v>
      </c>
      <c r="C5" s="8" t="s">
        <v>581</v>
      </c>
      <c r="D5" s="41"/>
      <c r="E5" s="44"/>
      <c r="F5" s="47">
        <v>15.5</v>
      </c>
      <c r="G5" s="47">
        <v>15.5</v>
      </c>
      <c r="H5" s="47">
        <v>15.36</v>
      </c>
      <c r="I5" s="47">
        <v>15.5</v>
      </c>
      <c r="J5" s="47">
        <v>15.5</v>
      </c>
      <c r="K5" s="47">
        <v>15.36</v>
      </c>
    </row>
    <row r="6" spans="1:11" ht="16.5">
      <c r="A6" s="109">
        <v>41458</v>
      </c>
      <c r="B6" s="1" t="s">
        <v>43</v>
      </c>
      <c r="C6" s="8" t="s">
        <v>581</v>
      </c>
      <c r="D6" s="41"/>
      <c r="E6" s="44"/>
      <c r="F6" s="47">
        <v>22.63</v>
      </c>
      <c r="G6" s="47">
        <v>22.63</v>
      </c>
      <c r="H6" s="47">
        <v>22.63</v>
      </c>
      <c r="I6" s="47">
        <v>22.63</v>
      </c>
      <c r="J6" s="47">
        <v>22.63</v>
      </c>
      <c r="K6" s="47">
        <v>22.63</v>
      </c>
    </row>
    <row r="7" spans="1:11" ht="16.5">
      <c r="A7" s="109">
        <v>41459</v>
      </c>
      <c r="B7" s="1" t="s">
        <v>54</v>
      </c>
      <c r="C7" s="8" t="s">
        <v>581</v>
      </c>
      <c r="D7" s="41"/>
      <c r="E7" s="44"/>
      <c r="F7" s="47">
        <v>76.8</v>
      </c>
      <c r="G7" s="47">
        <v>76.8</v>
      </c>
      <c r="H7" s="47">
        <v>73.28</v>
      </c>
      <c r="I7" s="47">
        <v>76.8</v>
      </c>
      <c r="J7" s="47">
        <v>76.8</v>
      </c>
      <c r="K7" s="47">
        <v>73.28</v>
      </c>
    </row>
    <row r="8" spans="1:11" ht="16.5">
      <c r="A8" s="109">
        <v>41459</v>
      </c>
      <c r="B8" s="1" t="s">
        <v>55</v>
      </c>
      <c r="C8" s="8" t="s">
        <v>586</v>
      </c>
      <c r="D8" s="41"/>
      <c r="E8" s="44"/>
      <c r="F8" s="47">
        <v>78.3</v>
      </c>
      <c r="G8" s="47">
        <v>78.3</v>
      </c>
      <c r="H8" s="47">
        <v>77.8</v>
      </c>
      <c r="I8" s="47">
        <v>78.3</v>
      </c>
      <c r="J8" s="47">
        <v>78.3</v>
      </c>
      <c r="K8" s="47">
        <v>77.8</v>
      </c>
    </row>
    <row r="9" spans="1:11" ht="16.5">
      <c r="A9" s="109">
        <v>41458</v>
      </c>
      <c r="B9" s="1" t="s">
        <v>56</v>
      </c>
      <c r="C9" s="8" t="s">
        <v>581</v>
      </c>
      <c r="D9" s="41"/>
      <c r="E9" s="44"/>
      <c r="F9" s="47">
        <v>72.28</v>
      </c>
      <c r="G9" s="47">
        <v>72.28</v>
      </c>
      <c r="H9" s="47">
        <v>70.78</v>
      </c>
      <c r="I9" s="47">
        <v>72.28</v>
      </c>
      <c r="J9" s="47">
        <v>72.28</v>
      </c>
      <c r="K9" s="47">
        <v>70.78</v>
      </c>
    </row>
    <row r="10" spans="1:11" ht="16.5">
      <c r="A10" s="109">
        <v>41458</v>
      </c>
      <c r="B10" s="1" t="s">
        <v>57</v>
      </c>
      <c r="C10" s="8" t="s">
        <v>575</v>
      </c>
      <c r="D10" s="158" t="s">
        <v>613</v>
      </c>
      <c r="E10" s="41"/>
      <c r="F10" s="47">
        <v>10.49</v>
      </c>
      <c r="G10" s="47">
        <v>10.73</v>
      </c>
      <c r="H10" s="47">
        <v>10.77</v>
      </c>
      <c r="I10" s="47">
        <v>10.49</v>
      </c>
      <c r="J10" s="47">
        <v>10.73</v>
      </c>
      <c r="K10" s="47">
        <v>10.77</v>
      </c>
    </row>
    <row r="11" spans="1:11" ht="16.5">
      <c r="A11" s="109">
        <v>41459</v>
      </c>
      <c r="B11" s="1" t="s">
        <v>59</v>
      </c>
      <c r="C11" s="8" t="s">
        <v>624</v>
      </c>
      <c r="D11" s="158" t="s">
        <v>663</v>
      </c>
      <c r="E11" s="41"/>
      <c r="F11">
        <v>21.34</v>
      </c>
      <c r="G11">
        <v>21.71</v>
      </c>
      <c r="H11" s="46">
        <v>21.81</v>
      </c>
      <c r="I11">
        <v>21.34</v>
      </c>
      <c r="J11">
        <v>21.71</v>
      </c>
      <c r="K11" s="46">
        <v>21.81</v>
      </c>
    </row>
    <row r="12" spans="1:11">
      <c r="A12" s="109">
        <v>41458</v>
      </c>
      <c r="B12" s="1" t="s">
        <v>60</v>
      </c>
      <c r="C12" s="8" t="s">
        <v>579</v>
      </c>
      <c r="D12" s="158" t="s">
        <v>612</v>
      </c>
      <c r="E12" s="41"/>
      <c r="F12">
        <v>47.6</v>
      </c>
      <c r="G12">
        <v>47.6</v>
      </c>
      <c r="H12">
        <v>49.11</v>
      </c>
      <c r="I12">
        <v>47.6</v>
      </c>
      <c r="J12">
        <v>47.6</v>
      </c>
      <c r="K12">
        <v>49.11</v>
      </c>
    </row>
    <row r="13" spans="1:11">
      <c r="A13" s="109">
        <v>41459</v>
      </c>
      <c r="B13" s="1" t="s">
        <v>61</v>
      </c>
      <c r="C13" s="156" t="s">
        <v>626</v>
      </c>
      <c r="D13" s="158" t="s">
        <v>662</v>
      </c>
      <c r="E13" s="41"/>
      <c r="F13" s="12" t="s">
        <v>71</v>
      </c>
      <c r="G13" s="12" t="s">
        <v>71</v>
      </c>
      <c r="H13" s="12" t="s">
        <v>70</v>
      </c>
      <c r="I13" s="12" t="s">
        <v>71</v>
      </c>
      <c r="J13" s="12" t="s">
        <v>71</v>
      </c>
      <c r="K13" s="12" t="s">
        <v>70</v>
      </c>
    </row>
    <row r="14" spans="1:11">
      <c r="A14" s="109">
        <v>41458</v>
      </c>
      <c r="B14" s="1" t="s">
        <v>64</v>
      </c>
      <c r="C14" s="13" t="s">
        <v>577</v>
      </c>
      <c r="D14" s="158" t="s">
        <v>604</v>
      </c>
      <c r="E14" s="41"/>
      <c r="F14" s="12" t="s">
        <v>72</v>
      </c>
      <c r="G14" s="12" t="s">
        <v>73</v>
      </c>
      <c r="H14" s="12" t="s">
        <v>73</v>
      </c>
      <c r="I14" s="12" t="s">
        <v>72</v>
      </c>
      <c r="J14" s="12" t="s">
        <v>73</v>
      </c>
      <c r="K14" s="12" t="s">
        <v>73</v>
      </c>
    </row>
    <row r="15" spans="1:11">
      <c r="A15" s="109">
        <v>41459</v>
      </c>
      <c r="B15" s="1" t="s">
        <v>65</v>
      </c>
      <c r="C15" s="13" t="s">
        <v>625</v>
      </c>
      <c r="D15" s="158" t="s">
        <v>666</v>
      </c>
      <c r="E15" s="41"/>
      <c r="F15" s="12" t="s">
        <v>74</v>
      </c>
      <c r="G15" s="12" t="s">
        <v>75</v>
      </c>
      <c r="H15" s="12" t="s">
        <v>76</v>
      </c>
      <c r="I15" s="12" t="s">
        <v>74</v>
      </c>
      <c r="J15" s="12" t="s">
        <v>75</v>
      </c>
      <c r="K15" s="12" t="s">
        <v>76</v>
      </c>
    </row>
    <row r="16" spans="1:11">
      <c r="B16" s="1" t="s">
        <v>66</v>
      </c>
      <c r="C16" s="13"/>
      <c r="D16" s="158"/>
      <c r="E16" s="41"/>
      <c r="F16" s="12" t="s">
        <v>77</v>
      </c>
      <c r="G16" s="12" t="s">
        <v>78</v>
      </c>
      <c r="H16" s="12" t="s">
        <v>78</v>
      </c>
      <c r="I16" s="12" t="s">
        <v>77</v>
      </c>
      <c r="J16" s="12" t="s">
        <v>78</v>
      </c>
      <c r="K16" s="12" t="s">
        <v>78</v>
      </c>
    </row>
    <row r="17" spans="1:14">
      <c r="A17" s="109">
        <v>41458</v>
      </c>
      <c r="B17" s="1" t="s">
        <v>69</v>
      </c>
      <c r="C17" s="13" t="s">
        <v>576</v>
      </c>
      <c r="D17" s="158" t="s">
        <v>589</v>
      </c>
      <c r="E17" s="41"/>
      <c r="F17">
        <v>12.21</v>
      </c>
      <c r="G17">
        <v>12.21</v>
      </c>
      <c r="H17">
        <v>12.26</v>
      </c>
      <c r="I17">
        <v>12.21</v>
      </c>
      <c r="J17">
        <v>12.21</v>
      </c>
      <c r="K17">
        <v>12.26</v>
      </c>
    </row>
    <row r="18" spans="1:14">
      <c r="A18" s="109">
        <v>41459</v>
      </c>
      <c r="B18" s="1" t="s">
        <v>68</v>
      </c>
      <c r="C18" s="13" t="s">
        <v>623</v>
      </c>
      <c r="D18" s="158" t="s">
        <v>637</v>
      </c>
      <c r="E18" s="41"/>
      <c r="F18">
        <v>52.34</v>
      </c>
      <c r="G18">
        <v>52.34</v>
      </c>
      <c r="H18">
        <v>52.34</v>
      </c>
      <c r="I18">
        <v>52.34</v>
      </c>
      <c r="J18">
        <v>52.34</v>
      </c>
      <c r="K18">
        <v>52.34</v>
      </c>
    </row>
    <row r="19" spans="1:14">
      <c r="A19" s="109">
        <v>41458</v>
      </c>
      <c r="B19" s="1" t="s">
        <v>67</v>
      </c>
      <c r="C19" s="13" t="s">
        <v>578</v>
      </c>
      <c r="D19" s="158" t="s">
        <v>606</v>
      </c>
      <c r="E19" s="41"/>
      <c r="F19" s="12" t="s">
        <v>79</v>
      </c>
      <c r="G19" s="12" t="s">
        <v>79</v>
      </c>
      <c r="H19" s="12" t="s">
        <v>79</v>
      </c>
      <c r="I19" s="12" t="s">
        <v>79</v>
      </c>
      <c r="J19" s="12" t="s">
        <v>79</v>
      </c>
      <c r="K19" s="12" t="s">
        <v>79</v>
      </c>
    </row>
    <row r="20" spans="1:14">
      <c r="A20" s="109">
        <v>41458</v>
      </c>
      <c r="B20" s="1" t="s">
        <v>588</v>
      </c>
      <c r="C20" s="13" t="s">
        <v>587</v>
      </c>
      <c r="D20" s="158"/>
      <c r="E20" s="41"/>
    </row>
    <row r="21" spans="1:14">
      <c r="A21" s="109">
        <v>41458</v>
      </c>
      <c r="B21" s="1" t="s">
        <v>607</v>
      </c>
      <c r="C21" s="158" t="s">
        <v>608</v>
      </c>
      <c r="D21" s="9"/>
      <c r="E21" s="41"/>
    </row>
    <row r="22" spans="1:14">
      <c r="A22" s="109">
        <v>41459</v>
      </c>
      <c r="B22" s="1" t="s">
        <v>638</v>
      </c>
      <c r="C22" s="8" t="s">
        <v>639</v>
      </c>
      <c r="D22" s="158" t="s">
        <v>663</v>
      </c>
    </row>
    <row r="23" spans="1:14">
      <c r="B23" s="6"/>
      <c r="C23" s="7"/>
    </row>
    <row r="24" spans="1:14">
      <c r="B24" s="6"/>
      <c r="C24" s="7"/>
    </row>
    <row r="25" spans="1:14">
      <c r="B25" s="11" t="s">
        <v>25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B26" s="11" t="s">
        <v>26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B27" s="11" t="s">
        <v>11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5" customHeight="1">
      <c r="B28" s="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22.5">
      <c r="B29" s="108" t="s">
        <v>570</v>
      </c>
    </row>
    <row r="30" spans="1:14" ht="22.5">
      <c r="B30" s="108" t="s">
        <v>572</v>
      </c>
    </row>
    <row r="31" spans="1:14">
      <c r="B31" s="2"/>
    </row>
    <row r="32" spans="1:14">
      <c r="B32" s="2" t="s">
        <v>571</v>
      </c>
      <c r="D32" s="12"/>
    </row>
    <row r="33" spans="2:2">
      <c r="B33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29"/>
  <sheetViews>
    <sheetView view="pageBreakPreview" topLeftCell="B5" zoomScaleSheetLayoutView="100" workbookViewId="0">
      <selection activeCell="C35" sqref="C35"/>
    </sheetView>
  </sheetViews>
  <sheetFormatPr defaultRowHeight="12.75" outlineLevelCol="1"/>
  <cols>
    <col min="1" max="1" width="12" style="35" hidden="1" customWidth="1" outlineLevel="1"/>
    <col min="2" max="2" width="6" style="35" bestFit="1" customWidth="1" collapsed="1"/>
    <col min="3" max="3" width="25.28515625" style="35" customWidth="1"/>
    <col min="4" max="4" width="8.7109375" style="35" customWidth="1"/>
    <col min="5" max="5" width="6.7109375" style="35" hidden="1" customWidth="1"/>
    <col min="6" max="6" width="6.5703125" style="35" customWidth="1"/>
    <col min="7" max="7" width="17.5703125" style="35" customWidth="1"/>
    <col min="8" max="8" width="5.42578125" style="35" customWidth="1"/>
    <col min="9" max="9" width="6.42578125" style="35" hidden="1" customWidth="1"/>
    <col min="10" max="10" width="20.85546875" style="36" customWidth="1"/>
    <col min="11" max="11" width="6" style="36" customWidth="1"/>
    <col min="12" max="12" width="5.42578125" style="35" hidden="1" customWidth="1"/>
    <col min="13" max="13" width="38.28515625" style="35" customWidth="1"/>
    <col min="14" max="14" width="9.140625" style="54" outlineLevel="1"/>
    <col min="15" max="15" width="9.140625" style="36" outlineLevel="1"/>
    <col min="16" max="16384" width="9.140625" style="35"/>
  </cols>
  <sheetData>
    <row r="1" spans="1:17" ht="12.75" hidden="1" customHeight="1">
      <c r="D1" s="36"/>
      <c r="E1" s="36"/>
      <c r="N1" s="104"/>
      <c r="O1" s="177"/>
    </row>
    <row r="2" spans="1:17" ht="12.75" hidden="1" customHeight="1">
      <c r="D2" s="36"/>
      <c r="E2" s="36"/>
      <c r="N2" s="104"/>
      <c r="O2" s="177"/>
    </row>
    <row r="3" spans="1:17" ht="12.75" hidden="1" customHeight="1">
      <c r="D3" s="36"/>
      <c r="E3" s="36"/>
      <c r="N3" s="104"/>
      <c r="O3" s="177"/>
    </row>
    <row r="4" spans="1:17" ht="12.75" hidden="1" customHeight="1">
      <c r="B4" s="178"/>
      <c r="D4" s="36"/>
      <c r="E4" s="36"/>
      <c r="N4" s="104"/>
      <c r="O4" s="177"/>
    </row>
    <row r="5" spans="1:17" ht="15.75">
      <c r="C5" s="179" t="str">
        <f>Расп!B29</f>
        <v>Чемпионат г. Москвы по легкой атлетике</v>
      </c>
      <c r="D5" s="36"/>
      <c r="E5" s="36"/>
      <c r="N5" s="104"/>
      <c r="O5" s="177"/>
      <c r="P5" s="34" t="s">
        <v>31</v>
      </c>
      <c r="Q5" s="34"/>
    </row>
    <row r="6" spans="1:17" ht="15.75">
      <c r="C6" s="179" t="str">
        <f>Расп!B30</f>
        <v>3-4 июля 2013 года, ОАО «Олимпийский комплекс «Лужники», ЮСЯ</v>
      </c>
      <c r="D6" s="36"/>
      <c r="E6" s="36"/>
      <c r="N6" s="104"/>
      <c r="O6" s="177"/>
      <c r="P6" s="34" t="s">
        <v>32</v>
      </c>
      <c r="Q6" s="34"/>
    </row>
    <row r="7" spans="1:17">
      <c r="C7" s="180"/>
      <c r="D7" s="36"/>
      <c r="E7" s="36"/>
      <c r="G7" s="181" t="s">
        <v>13</v>
      </c>
      <c r="H7" s="182">
        <f>Расп!F18</f>
        <v>52.34</v>
      </c>
      <c r="I7" s="182"/>
      <c r="J7" s="190">
        <f>Расп!A18</f>
        <v>41459</v>
      </c>
      <c r="K7" s="190"/>
      <c r="N7" s="104"/>
      <c r="O7" s="177"/>
      <c r="P7" s="34" t="s">
        <v>33</v>
      </c>
      <c r="Q7" s="34"/>
    </row>
    <row r="8" spans="1:17" ht="15.75">
      <c r="C8" s="179" t="str">
        <f>Расп!B18</f>
        <v>БЕГ 400м с/б</v>
      </c>
      <c r="D8" s="36"/>
      <c r="E8" s="36"/>
      <c r="G8" s="181" t="s">
        <v>14</v>
      </c>
      <c r="H8" s="182">
        <f>Расп!G18</f>
        <v>52.34</v>
      </c>
      <c r="I8" s="182"/>
      <c r="J8" s="184" t="str">
        <f>Расп!C1</f>
        <v>Начало</v>
      </c>
      <c r="K8" s="191" t="str">
        <f>Расп!C18</f>
        <v>17.20</v>
      </c>
      <c r="N8" s="104"/>
      <c r="O8" s="177"/>
      <c r="P8" s="34">
        <v>3</v>
      </c>
      <c r="Q8" s="34"/>
    </row>
    <row r="9" spans="1:17" ht="15.75">
      <c r="C9" s="179" t="str">
        <f>Расп!B32</f>
        <v>Женщины</v>
      </c>
      <c r="D9" s="36"/>
      <c r="E9" s="36"/>
      <c r="G9" s="181" t="s">
        <v>15</v>
      </c>
      <c r="H9" s="182">
        <f>Расп!H18</f>
        <v>52.34</v>
      </c>
      <c r="I9" s="182"/>
      <c r="J9" s="184" t="str">
        <f>Расп!D1</f>
        <v>Окончание</v>
      </c>
      <c r="K9" s="191" t="str">
        <f>Расп!D18</f>
        <v>17.33</v>
      </c>
      <c r="N9" s="53" t="s">
        <v>19</v>
      </c>
      <c r="O9" s="177"/>
      <c r="P9" s="34">
        <v>2</v>
      </c>
      <c r="Q9" s="34">
        <v>14.2</v>
      </c>
    </row>
    <row r="10" spans="1:17" ht="15.75">
      <c r="C10" s="235" t="s">
        <v>603</v>
      </c>
      <c r="D10" s="36"/>
      <c r="E10" s="36"/>
      <c r="F10" s="179"/>
      <c r="G10" s="179"/>
      <c r="J10" s="192"/>
      <c r="K10" s="192"/>
      <c r="N10" s="53" t="s">
        <v>20</v>
      </c>
      <c r="O10" s="177"/>
      <c r="P10" s="34">
        <v>1</v>
      </c>
      <c r="Q10" s="34"/>
    </row>
    <row r="11" spans="1:17">
      <c r="C11" s="36"/>
      <c r="D11" s="36"/>
      <c r="E11" s="36"/>
      <c r="N11" s="53" t="s">
        <v>21</v>
      </c>
      <c r="O11" s="177"/>
      <c r="P11" s="34" t="s">
        <v>46</v>
      </c>
      <c r="Q11" s="34"/>
    </row>
    <row r="12" spans="1:17" s="34" customFormat="1">
      <c r="A12" s="34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34" t="s">
        <v>622</v>
      </c>
      <c r="J12" s="34" t="s">
        <v>17</v>
      </c>
      <c r="K12" s="34" t="s">
        <v>40</v>
      </c>
      <c r="L12" s="34" t="s">
        <v>24</v>
      </c>
      <c r="M12" s="34" t="s">
        <v>41</v>
      </c>
      <c r="N12" s="53" t="s">
        <v>23</v>
      </c>
      <c r="O12" s="53" t="s">
        <v>22</v>
      </c>
      <c r="P12" s="34" t="s">
        <v>44</v>
      </c>
    </row>
    <row r="13" spans="1:17" ht="15.75">
      <c r="A13" s="35">
        <f t="shared" ref="A13:A22" ca="1" si="0">RAND()</f>
        <v>1.711600765842769E-2</v>
      </c>
      <c r="B13" s="96">
        <v>1</v>
      </c>
      <c r="C13" s="37" t="str">
        <f>VLOOKUP(H13,Уч!$A$2:$K$398,2,FALSE)</f>
        <v>Царанок Олеся</v>
      </c>
      <c r="D13" s="97">
        <f>VLOOKUP(H13,Уч!$A$2:$K$398,3,FALSE)</f>
        <v>32692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МГФСО</v>
      </c>
      <c r="H13" s="92">
        <v>74</v>
      </c>
      <c r="I13" s="92"/>
      <c r="J13" s="101">
        <v>57.81</v>
      </c>
      <c r="K13" s="101" t="s">
        <v>45</v>
      </c>
      <c r="L13" s="37"/>
      <c r="M13" s="173" t="str">
        <f>VLOOKUP(H13,Уч!$A$2:$K$398,11,FALSE)</f>
        <v>Голубенко Ю.И.</v>
      </c>
      <c r="N13" s="160"/>
      <c r="O13" s="161"/>
    </row>
    <row r="14" spans="1:17" ht="15.75">
      <c r="A14" s="35">
        <f t="shared" ca="1" si="0"/>
        <v>0.56827328177947245</v>
      </c>
      <c r="B14" s="96">
        <v>2</v>
      </c>
      <c r="C14" s="37" t="str">
        <f>VLOOKUP(H14,Уч!$A$2:$K$398,2,FALSE)</f>
        <v>Кириллова Людмила</v>
      </c>
      <c r="D14" s="97">
        <f>VLOOKUP(H14,Уч!$A$2:$K$398,3,FALSE)</f>
        <v>31998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РОО КСК ЛУЧ</v>
      </c>
      <c r="H14" s="92">
        <v>42</v>
      </c>
      <c r="I14" s="92"/>
      <c r="J14" s="101">
        <v>58.98</v>
      </c>
      <c r="K14" s="101" t="s">
        <v>45</v>
      </c>
      <c r="L14" s="37"/>
      <c r="M14" s="52" t="str">
        <f>VLOOKUP(H14,Уч!$A$2:$K$398,11,FALSE)</f>
        <v>Федорива ЛВ, Вдовин МВ</v>
      </c>
      <c r="N14" s="160"/>
      <c r="O14" s="161"/>
    </row>
    <row r="15" spans="1:17" ht="15.75">
      <c r="A15" s="35">
        <f t="shared" ca="1" si="0"/>
        <v>6.0036975657823954E-2</v>
      </c>
      <c r="B15" s="96">
        <v>3</v>
      </c>
      <c r="C15" s="37" t="str">
        <f>VLOOKUP(H15,Уч!$A$2:$K$398,2,FALSE)</f>
        <v>Аникиенко Елизавета</v>
      </c>
      <c r="D15" s="97">
        <f>VLOOKUP(H15,Уч!$A$2:$K$398,3,FALSE)</f>
        <v>34454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 xml:space="preserve"> СДЮСШОР  им. бр.Знаменских</v>
      </c>
      <c r="H15" s="92">
        <v>34</v>
      </c>
      <c r="I15" s="92"/>
      <c r="J15" s="101" t="s">
        <v>634</v>
      </c>
      <c r="K15" s="101" t="s">
        <v>46</v>
      </c>
      <c r="L15" s="37"/>
      <c r="M15" s="173" t="str">
        <f>VLOOKUP(H15,Уч!$A$2:$K$398,11,FALSE)</f>
        <v>Васяткины В.П., А.В.</v>
      </c>
      <c r="N15" s="160"/>
      <c r="O15" s="161"/>
    </row>
    <row r="16" spans="1:17" ht="15.75">
      <c r="A16" s="35">
        <f t="shared" ca="1" si="0"/>
        <v>0.14199690288307898</v>
      </c>
      <c r="B16" s="96">
        <v>4</v>
      </c>
      <c r="C16" s="37" t="str">
        <f>VLOOKUP(H16,Уч!$A$2:$K$398,2,FALSE)</f>
        <v>Лопатина Александра</v>
      </c>
      <c r="D16" s="97">
        <f>VLOOKUP(H16,Уч!$A$2:$K$398,3,FALSE)</f>
        <v>33323</v>
      </c>
      <c r="E16" s="98" t="e">
        <f>VLOOKUP(H16,Уч!#REF!,4,FALSE)</f>
        <v>#REF!</v>
      </c>
      <c r="F16" s="154" t="str">
        <f>VLOOKUP(H16,Уч!$A$2:$K$398,5,FALSE)</f>
        <v xml:space="preserve">Москва </v>
      </c>
      <c r="G16" s="154" t="str">
        <f>VLOOKUP(H16,Уч!$A$2:$K$398,6,FALSE)</f>
        <v>СДЮСШОР 24</v>
      </c>
      <c r="H16" s="92">
        <v>45</v>
      </c>
      <c r="I16" s="92"/>
      <c r="J16" s="101" t="s">
        <v>633</v>
      </c>
      <c r="K16" s="101" t="s">
        <v>46</v>
      </c>
      <c r="L16" s="37"/>
      <c r="M16" s="174" t="str">
        <f>VLOOKUP(H16,Уч!$A$2:$K$398,11,FALSE)</f>
        <v>Терехова Н.В.Коростелёв А.В.Варфаломеева Н.А.</v>
      </c>
      <c r="N16" s="160"/>
      <c r="O16" s="161"/>
    </row>
    <row r="17" spans="1:18" ht="15.75">
      <c r="A17" s="35">
        <f t="shared" ca="1" si="0"/>
        <v>0.23058402767765362</v>
      </c>
      <c r="B17" s="96">
        <v>5</v>
      </c>
      <c r="C17" s="37" t="str">
        <f>VLOOKUP(H17,Уч!$A$2:$K$398,2,FALSE)</f>
        <v>Лузина Александра</v>
      </c>
      <c r="D17" s="97">
        <f>VLOOKUP(H17,Уч!$A$2:$K$398,3,FALSE)</f>
        <v>34051</v>
      </c>
      <c r="E17" s="98" t="e">
        <f>VLOOKUP(H17,Уч!#REF!,4,FALSE)</f>
        <v>#REF!</v>
      </c>
      <c r="F17" s="154" t="str">
        <f>VLOOKUP(H17,Уч!$A$2:$K$398,5,FALSE)</f>
        <v xml:space="preserve">Москва </v>
      </c>
      <c r="G17" s="154" t="str">
        <f>VLOOKUP(H17,Уч!$A$2:$K$398,6,FALSE)</f>
        <v>СДЮСШОР 24</v>
      </c>
      <c r="H17" s="92">
        <v>46</v>
      </c>
      <c r="I17" s="92"/>
      <c r="J17" s="101" t="s">
        <v>632</v>
      </c>
      <c r="K17" s="101" t="s">
        <v>46</v>
      </c>
      <c r="L17" s="37"/>
      <c r="M17" s="52" t="str">
        <f>VLOOKUP(H17,Уч!$A$2:$K$398,11,FALSE)</f>
        <v>Терехова Н.В.Коростелёв А.В.</v>
      </c>
      <c r="N17" s="160"/>
      <c r="O17" s="161"/>
    </row>
    <row r="18" spans="1:18" ht="15.75">
      <c r="A18" s="35">
        <f t="shared" ca="1" si="0"/>
        <v>0.8189281662930824</v>
      </c>
      <c r="B18" s="96">
        <v>6</v>
      </c>
      <c r="C18" s="37" t="str">
        <f>VLOOKUP(H18,Уч!$A$2:$K$398,2,FALSE)</f>
        <v>Зубарева Юлия</v>
      </c>
      <c r="D18" s="97">
        <f>VLOOKUP(H18,Уч!$A$2:$K$398,3,FALSE)</f>
        <v>33585</v>
      </c>
      <c r="E18" s="98" t="e">
        <f>VLOOKUP(H18,Уч!#REF!,4,FALSE)</f>
        <v>#REF!</v>
      </c>
      <c r="F18" s="154" t="str">
        <f>VLOOKUP(H18,Уч!$A$2:$K$398,5,FALSE)</f>
        <v>Москва</v>
      </c>
      <c r="G18" s="154" t="str">
        <f>VLOOKUP(H18,Уч!$A$2:$K$398,6,FALSE)</f>
        <v>МГФСО</v>
      </c>
      <c r="H18" s="92">
        <v>71</v>
      </c>
      <c r="I18" s="92"/>
      <c r="J18" s="101" t="s">
        <v>636</v>
      </c>
      <c r="K18" s="101" t="s">
        <v>46</v>
      </c>
      <c r="L18" s="37"/>
      <c r="M18" s="52" t="str">
        <f>VLOOKUP(H18,Уч!$A$2:$K$398,11,FALSE)</f>
        <v>Богатырева Т.М.</v>
      </c>
      <c r="N18" s="160"/>
      <c r="O18" s="161"/>
    </row>
    <row r="19" spans="1:18" ht="15.75">
      <c r="A19" s="35">
        <f t="shared" ca="1" si="0"/>
        <v>0.15818723618929831</v>
      </c>
      <c r="B19" s="96">
        <v>7</v>
      </c>
      <c r="C19" s="37" t="str">
        <f>VLOOKUP(H19,Уч!$A$2:$K$398,2,FALSE)</f>
        <v>Плахина Ольга</v>
      </c>
      <c r="D19" s="97">
        <f>VLOOKUP(H19,Уч!$A$2:$K$398,3,FALSE)</f>
        <v>35103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>МГФСО</v>
      </c>
      <c r="H19" s="92">
        <v>52</v>
      </c>
      <c r="I19" s="92"/>
      <c r="J19" s="101" t="s">
        <v>631</v>
      </c>
      <c r="K19" s="38">
        <v>1</v>
      </c>
      <c r="L19" s="37"/>
      <c r="M19" s="52" t="str">
        <f>VLOOKUP(H19,Уч!$A$2:$K$398,11,FALSE)</f>
        <v>Голубенко Ю.</v>
      </c>
      <c r="N19" s="160"/>
      <c r="O19" s="161"/>
    </row>
    <row r="20" spans="1:18" ht="15.75">
      <c r="A20" s="35">
        <f t="shared" ca="1" si="0"/>
        <v>0.44354972443008389</v>
      </c>
      <c r="B20" s="96">
        <v>8</v>
      </c>
      <c r="C20" s="37" t="str">
        <f>VLOOKUP(H20,Уч!$A$2:$K$398,2,FALSE)</f>
        <v>Попова Екатерина</v>
      </c>
      <c r="D20" s="97">
        <f>VLOOKUP(H20,Уч!$A$2:$K$398,3,FALSE)</f>
        <v>32539</v>
      </c>
      <c r="E20" s="98" t="e">
        <f>VLOOKUP(H20,Уч!#REF!,4,FALSE)</f>
        <v>#REF!</v>
      </c>
      <c r="F20" s="154" t="str">
        <f>VLOOKUP(H20,Уч!$A$2:$K$398,5,FALSE)</f>
        <v>Москва</v>
      </c>
      <c r="G20" s="154" t="str">
        <f>VLOOKUP(H20,Уч!$A$2:$K$398,6,FALSE)</f>
        <v>СДЮШОР ЦСКА</v>
      </c>
      <c r="H20" s="92">
        <v>73</v>
      </c>
      <c r="I20" s="92"/>
      <c r="J20" s="101" t="s">
        <v>635</v>
      </c>
      <c r="K20" s="38">
        <v>1</v>
      </c>
      <c r="L20" s="37"/>
      <c r="M20" s="52" t="str">
        <f>VLOOKUP(H20,Уч!$A$2:$K$398,11,FALSE)</f>
        <v>Филатовы М.И., Е.А.</v>
      </c>
      <c r="N20" s="160"/>
      <c r="O20" s="161"/>
    </row>
    <row r="21" spans="1:18" ht="15.75">
      <c r="A21" s="35">
        <f t="shared" ca="1" si="0"/>
        <v>0.99184646314008207</v>
      </c>
      <c r="B21" s="96"/>
      <c r="C21" s="37" t="str">
        <f>VLOOKUP(H21,Уч!$A$2:$K$398,2,FALSE)</f>
        <v>Вячкилева Кристина</v>
      </c>
      <c r="D21" s="97">
        <f>VLOOKUP(H21,Уч!$A$2:$K$398,3,FALSE)</f>
        <v>34411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 xml:space="preserve"> СДЮСШОР  им. бр.Знаменских</v>
      </c>
      <c r="H21" s="92">
        <v>70</v>
      </c>
      <c r="I21" s="92"/>
      <c r="J21" s="101" t="s">
        <v>242</v>
      </c>
      <c r="K21" s="101"/>
      <c r="L21" s="37"/>
      <c r="M21" s="52" t="str">
        <f>VLOOKUP(H21,Уч!$A$2:$K$398,11,FALSE)</f>
        <v>Васяткины В.П., А.В.</v>
      </c>
      <c r="N21" s="160"/>
      <c r="O21" s="161"/>
    </row>
    <row r="22" spans="1:18" ht="15.75">
      <c r="A22" s="35">
        <f t="shared" ca="1" si="0"/>
        <v>0.33539255911472254</v>
      </c>
      <c r="B22" s="96"/>
      <c r="C22" s="37" t="str">
        <f>VLOOKUP(H22,Уч!$A$2:$K$398,2,FALSE)</f>
        <v>Ложкина Светлана</v>
      </c>
      <c r="D22" s="97">
        <f>VLOOKUP(H22,Уч!$A$2:$K$398,3,FALSE)</f>
        <v>34755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>СДЮСШОР ЮМ</v>
      </c>
      <c r="H22" s="92">
        <v>72</v>
      </c>
      <c r="I22" s="92"/>
      <c r="J22" s="101" t="s">
        <v>242</v>
      </c>
      <c r="K22" s="101"/>
      <c r="L22" s="37"/>
      <c r="M22" s="52" t="str">
        <f>VLOOKUP(H22,Уч!$A$2:$K$398,11,FALSE)</f>
        <v>Кравцова К.О. Бурлаков О.П</v>
      </c>
      <c r="N22" s="160"/>
      <c r="O22" s="161"/>
    </row>
    <row r="23" spans="1:18" ht="15.75">
      <c r="B23" s="101" t="s">
        <v>602</v>
      </c>
      <c r="C23" s="37" t="str">
        <f>VLOOKUP(H23,Уч!$A$2:$K$398,2,FALSE)</f>
        <v>Отт Анастасия</v>
      </c>
      <c r="D23" s="97">
        <f>VLOOKUP(H23,Уч!$A$2:$K$398,3,FALSE)</f>
        <v>32393</v>
      </c>
      <c r="E23" s="98" t="e">
        <f>VLOOKUP(H23,Уч!#REF!,4,FALSE)</f>
        <v>#REF!</v>
      </c>
      <c r="F23" s="154" t="str">
        <f>VLOOKUP(H23,Уч!$A$2:$K$398,5,FALSE)</f>
        <v>Свердловская</v>
      </c>
      <c r="G23" s="154" t="str">
        <f>VLOOKUP(H23,Уч!$A$2:$K$398,6,FALSE)</f>
        <v>ЦСП"Луч"</v>
      </c>
      <c r="H23" s="92">
        <v>51</v>
      </c>
      <c r="I23" s="92"/>
      <c r="J23" s="101">
        <v>55.49</v>
      </c>
      <c r="K23" s="38" t="s">
        <v>44</v>
      </c>
      <c r="L23" s="206"/>
      <c r="M23" s="207"/>
      <c r="N23" s="195"/>
      <c r="O23" s="196"/>
    </row>
    <row r="24" spans="1:18" ht="15.75">
      <c r="A24" s="37"/>
      <c r="B24" s="101" t="s">
        <v>602</v>
      </c>
      <c r="C24" s="37" t="str">
        <f>VLOOKUP(H24,Уч!$A$2:$K$398,2,FALSE)</f>
        <v>Макарова Полина</v>
      </c>
      <c r="D24" s="97">
        <f>VLOOKUP(H24,Уч!$A$2:$K$398,3,FALSE)</f>
        <v>34331</v>
      </c>
      <c r="E24" s="98" t="e">
        <f>VLOOKUP(H24,Уч!#REF!,4,FALSE)</f>
        <v>#REF!</v>
      </c>
      <c r="F24" s="154" t="str">
        <f>VLOOKUP(H24,Уч!$A$2:$K$398,5,FALSE)</f>
        <v>Владимирская</v>
      </c>
      <c r="G24" s="154" t="str">
        <f>VLOOKUP(H24,Уч!$A$2:$K$398,6,FALSE)</f>
        <v>СДЮСШОР-4</v>
      </c>
      <c r="H24" s="92">
        <v>76</v>
      </c>
      <c r="I24" s="92"/>
      <c r="J24" s="101" t="s">
        <v>628</v>
      </c>
      <c r="K24" s="38" t="s">
        <v>46</v>
      </c>
      <c r="L24" s="37"/>
      <c r="M24" s="37"/>
      <c r="N24" s="110"/>
      <c r="O24" s="96"/>
      <c r="P24" s="37"/>
      <c r="Q24" s="37"/>
      <c r="R24" s="37"/>
    </row>
    <row r="25" spans="1:18" s="37" customFormat="1" ht="15.75">
      <c r="B25" s="101" t="s">
        <v>602</v>
      </c>
      <c r="C25" s="37" t="str">
        <f>VLOOKUP(H25,Уч!$A$2:$K$398,2,FALSE)</f>
        <v>Медведева Мария</v>
      </c>
      <c r="D25" s="97">
        <f>VLOOKUP(H25,Уч!$A$2:$K$398,3,FALSE)</f>
        <v>33477</v>
      </c>
      <c r="E25" s="98" t="e">
        <f>VLOOKUP(H25,Уч!#REF!,4,FALSE)</f>
        <v>#REF!</v>
      </c>
      <c r="F25" s="154" t="str">
        <f>VLOOKUP(H25,Уч!$A$2:$K$398,5,FALSE)</f>
        <v>Тамбовская</v>
      </c>
      <c r="G25" s="155">
        <f>VLOOKUP(H25,Уч!$A$2:$K$398,6,FALSE)</f>
        <v>0</v>
      </c>
      <c r="H25" s="92">
        <v>11</v>
      </c>
      <c r="I25" s="92"/>
      <c r="J25" s="101" t="s">
        <v>629</v>
      </c>
      <c r="K25" s="38" t="s">
        <v>46</v>
      </c>
      <c r="N25" s="110"/>
      <c r="O25" s="96"/>
    </row>
    <row r="26" spans="1:18" s="37" customFormat="1" ht="15.75">
      <c r="A26" s="35">
        <f ca="1">RAND()</f>
        <v>0.96664150107537405</v>
      </c>
      <c r="B26" s="101" t="s">
        <v>602</v>
      </c>
      <c r="C26" s="37" t="str">
        <f>VLOOKUP(H26,Уч!$A$2:$K$398,2,FALSE)</f>
        <v xml:space="preserve">Зимарева Ксения </v>
      </c>
      <c r="D26" s="97">
        <f>VLOOKUP(H26,Уч!$A$2:$K$398,3,FALSE)</f>
        <v>34649</v>
      </c>
      <c r="E26" s="98" t="e">
        <f>VLOOKUP(H26,Уч!#REF!,4,FALSE)</f>
        <v>#REF!</v>
      </c>
      <c r="F26" s="155">
        <f>VLOOKUP(H26,Уч!$A$2:$K$398,5,FALSE)</f>
        <v>0</v>
      </c>
      <c r="G26" s="155">
        <f>VLOOKUP(H26,Уч!$A$2:$K$398,6,FALSE)</f>
        <v>0</v>
      </c>
      <c r="H26" s="92" t="s">
        <v>617</v>
      </c>
      <c r="I26" s="92"/>
      <c r="J26" s="101" t="s">
        <v>627</v>
      </c>
      <c r="K26" s="38">
        <v>1</v>
      </c>
      <c r="L26" s="206"/>
      <c r="M26" s="207" t="e">
        <f>VLOOKUP(#REF!,Уч!$A$2:$K$398,11,FALSE)</f>
        <v>#REF!</v>
      </c>
      <c r="N26" s="195"/>
      <c r="O26" s="196"/>
      <c r="P26" s="35"/>
      <c r="Q26" s="35"/>
      <c r="R26" s="35"/>
    </row>
    <row r="27" spans="1:18" s="37" customFormat="1" ht="15.75">
      <c r="B27" s="101" t="s">
        <v>602</v>
      </c>
      <c r="C27" s="37" t="str">
        <f>VLOOKUP(H27,Уч!$A$2:$K$398,2,FALSE)</f>
        <v xml:space="preserve">Юсова Светлана </v>
      </c>
      <c r="D27" s="97">
        <f>VLOOKUP(H27,Уч!$A$2:$K$398,3,FALSE)</f>
        <v>34618</v>
      </c>
      <c r="E27" s="98" t="e">
        <f>VLOOKUP(H27,Уч!#REF!,4,FALSE)</f>
        <v>#REF!</v>
      </c>
      <c r="F27" s="155">
        <f>VLOOKUP(H27,Уч!$A$2:$K$398,5,FALSE)</f>
        <v>0</v>
      </c>
      <c r="G27" s="155">
        <f>VLOOKUP(H27,Уч!$A$2:$K$398,6,FALSE)</f>
        <v>0</v>
      </c>
      <c r="H27" s="92" t="s">
        <v>620</v>
      </c>
      <c r="I27" s="92"/>
      <c r="J27" s="101" t="s">
        <v>630</v>
      </c>
      <c r="K27" s="38">
        <v>1</v>
      </c>
      <c r="N27" s="110"/>
      <c r="O27" s="96"/>
    </row>
    <row r="28" spans="1:18" s="37" customFormat="1" ht="15.75">
      <c r="J28" s="96"/>
      <c r="K28" s="96"/>
      <c r="N28" s="110"/>
      <c r="O28" s="96"/>
    </row>
    <row r="29" spans="1:18" s="37" customFormat="1" ht="15.75">
      <c r="J29" s="96"/>
      <c r="K29" s="96"/>
      <c r="N29" s="110"/>
      <c r="O29" s="96"/>
    </row>
  </sheetData>
  <phoneticPr fontId="0" type="noConversion"/>
  <printOptions horizontalCentered="1"/>
  <pageMargins left="0.59055118110236227" right="0.59055118110236227" top="0.78740157480314965" bottom="0.78740157480314965" header="0.51181102362204722" footer="0.70866141732283472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8"/>
  <sheetViews>
    <sheetView view="pageBreakPreview" topLeftCell="B5" zoomScaleSheetLayoutView="100" workbookViewId="0">
      <selection activeCell="C35" sqref="C35"/>
    </sheetView>
  </sheetViews>
  <sheetFormatPr defaultRowHeight="12.75" outlineLevelCol="1"/>
  <cols>
    <col min="1" max="1" width="12" style="35" hidden="1" customWidth="1" outlineLevel="1"/>
    <col min="2" max="2" width="6" style="35" bestFit="1" customWidth="1" collapsed="1"/>
    <col min="3" max="3" width="25.28515625" style="35" customWidth="1"/>
    <col min="4" max="4" width="8.7109375" style="35" customWidth="1"/>
    <col min="5" max="5" width="6.7109375" style="35" hidden="1" customWidth="1"/>
    <col min="6" max="6" width="10.42578125" style="35" customWidth="1"/>
    <col min="7" max="7" width="17.5703125" style="35" customWidth="1"/>
    <col min="8" max="8" width="5.42578125" style="35" customWidth="1"/>
    <col min="9" max="9" width="15.28515625" style="35" customWidth="1"/>
    <col min="10" max="11" width="6.140625" style="35" customWidth="1"/>
    <col min="12" max="12" width="5.42578125" style="35" hidden="1" customWidth="1"/>
    <col min="13" max="13" width="17" style="35" customWidth="1"/>
    <col min="14" max="14" width="9.140625" style="165" outlineLevel="1"/>
    <col min="15" max="15" width="9.140625" style="36" outlineLevel="1"/>
    <col min="16" max="16384" width="9.140625" style="35"/>
  </cols>
  <sheetData>
    <row r="1" spans="1:18" hidden="1">
      <c r="D1" s="36"/>
      <c r="E1" s="36"/>
      <c r="O1" s="177"/>
    </row>
    <row r="2" spans="1:18" hidden="1">
      <c r="D2" s="36"/>
      <c r="E2" s="36"/>
      <c r="O2" s="177"/>
    </row>
    <row r="3" spans="1:18" hidden="1">
      <c r="D3" s="36"/>
      <c r="E3" s="36"/>
      <c r="O3" s="177"/>
    </row>
    <row r="4" spans="1:18" hidden="1">
      <c r="B4" s="178"/>
      <c r="D4" s="36"/>
      <c r="E4" s="36"/>
      <c r="O4" s="177"/>
    </row>
    <row r="5" spans="1:18" ht="15.75">
      <c r="C5" s="179" t="str">
        <f>Расп!B29</f>
        <v>Чемпионат г. Москвы по легкой атлетике</v>
      </c>
      <c r="D5" s="36"/>
      <c r="E5" s="36"/>
      <c r="O5" s="177"/>
      <c r="P5" s="34" t="s">
        <v>31</v>
      </c>
      <c r="Q5" s="34"/>
    </row>
    <row r="6" spans="1:18" ht="15.75">
      <c r="C6" s="179" t="str">
        <f>Расп!B30</f>
        <v>3-4 июля 2013 года, ОАО «Олимпийский комплекс «Лужники», ЮСЯ</v>
      </c>
      <c r="D6" s="36"/>
      <c r="E6" s="36"/>
      <c r="O6" s="177"/>
      <c r="P6" s="34" t="s">
        <v>32</v>
      </c>
      <c r="Q6" s="34"/>
    </row>
    <row r="7" spans="1:18">
      <c r="C7" s="180"/>
      <c r="D7" s="36"/>
      <c r="E7" s="36"/>
      <c r="G7" s="181" t="s">
        <v>13</v>
      </c>
      <c r="H7" s="182" t="str">
        <f>Расп!F19</f>
        <v>8.58,81</v>
      </c>
      <c r="I7" s="183">
        <f>Расп!A19</f>
        <v>41458</v>
      </c>
      <c r="O7" s="177"/>
      <c r="P7" s="34" t="s">
        <v>33</v>
      </c>
      <c r="Q7" s="34"/>
    </row>
    <row r="8" spans="1:18" ht="15.75">
      <c r="C8" s="179" t="str">
        <f>Расп!B19</f>
        <v>БЕГ 3000м с/п</v>
      </c>
      <c r="D8" s="36"/>
      <c r="E8" s="36"/>
      <c r="G8" s="181" t="s">
        <v>14</v>
      </c>
      <c r="H8" s="182" t="str">
        <f>Расп!G19</f>
        <v>8.58,81</v>
      </c>
      <c r="I8" s="184" t="str">
        <f>Расп!C1</f>
        <v>Начало</v>
      </c>
      <c r="J8" s="185" t="str">
        <f>Расп!C19</f>
        <v>18.40</v>
      </c>
      <c r="K8" s="185"/>
      <c r="O8" s="177"/>
      <c r="P8" s="34">
        <v>3</v>
      </c>
      <c r="Q8" s="34"/>
    </row>
    <row r="9" spans="1:18" ht="15.75">
      <c r="C9" s="179" t="str">
        <f>Расп!B32</f>
        <v>Женщины</v>
      </c>
      <c r="D9" s="36"/>
      <c r="E9" s="36"/>
      <c r="G9" s="181" t="s">
        <v>15</v>
      </c>
      <c r="H9" s="182" t="str">
        <f>Расп!H19</f>
        <v>8.58,81</v>
      </c>
      <c r="I9" s="184" t="str">
        <f>Расп!D1</f>
        <v>Окончание</v>
      </c>
      <c r="J9" s="185" t="str">
        <f>Расп!D19</f>
        <v>18.44</v>
      </c>
      <c r="K9" s="186"/>
      <c r="N9" s="167" t="s">
        <v>19</v>
      </c>
      <c r="O9" s="177"/>
      <c r="P9" s="34">
        <v>2</v>
      </c>
      <c r="Q9" s="34">
        <v>14.2</v>
      </c>
    </row>
    <row r="10" spans="1:18" ht="15.75">
      <c r="B10" s="19"/>
      <c r="C10" s="30" t="s">
        <v>603</v>
      </c>
      <c r="D10" s="36"/>
      <c r="E10" s="36"/>
      <c r="F10" s="179"/>
      <c r="G10" s="179"/>
      <c r="I10" s="179"/>
      <c r="N10" s="167" t="s">
        <v>20</v>
      </c>
      <c r="O10" s="177"/>
      <c r="P10" s="34">
        <v>1</v>
      </c>
      <c r="Q10" s="34"/>
    </row>
    <row r="11" spans="1:18">
      <c r="B11" s="19"/>
      <c r="C11" s="20"/>
      <c r="D11" s="36"/>
      <c r="E11" s="36"/>
      <c r="N11" s="167" t="s">
        <v>21</v>
      </c>
      <c r="O11" s="177"/>
      <c r="P11" s="34" t="s">
        <v>46</v>
      </c>
      <c r="Q11" s="34"/>
    </row>
    <row r="12" spans="1:18" s="34" customFormat="1">
      <c r="A12" s="34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238" t="s">
        <v>17</v>
      </c>
      <c r="J12" s="238"/>
      <c r="K12" s="34" t="s">
        <v>40</v>
      </c>
      <c r="L12" s="34" t="s">
        <v>24</v>
      </c>
      <c r="M12" s="34" t="s">
        <v>41</v>
      </c>
      <c r="N12" s="167" t="s">
        <v>23</v>
      </c>
      <c r="O12" s="53" t="s">
        <v>22</v>
      </c>
      <c r="P12" s="34" t="s">
        <v>44</v>
      </c>
    </row>
    <row r="13" spans="1:18" s="34" customFormat="1" ht="15.75">
      <c r="A13" s="35">
        <f ca="1">RAND()</f>
        <v>0.25323533867447012</v>
      </c>
      <c r="B13" s="96">
        <v>1</v>
      </c>
      <c r="C13" s="37" t="str">
        <f>VLOOKUP(H13,Уч!$A$2:$K$398,2,FALSE)</f>
        <v>Нурутдинова Гузель</v>
      </c>
      <c r="D13" s="97">
        <f>VLOOKUP(H13,Уч!$A$2:$K$398,3,FALSE)</f>
        <v>34664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СДЮСШОР 31</v>
      </c>
      <c r="H13" s="92">
        <v>75</v>
      </c>
      <c r="I13" s="237" t="s">
        <v>605</v>
      </c>
      <c r="J13" s="237"/>
      <c r="K13" s="103">
        <v>3</v>
      </c>
      <c r="L13" s="159"/>
      <c r="M13" s="52" t="str">
        <f>VLOOKUP(H13,Уч!$A$2:$K$398,11,FALSE)</f>
        <v>Полищук Г.Н.,Д.В</v>
      </c>
      <c r="N13" s="171"/>
      <c r="O13" s="162"/>
      <c r="P13" s="163"/>
      <c r="Q13" s="36"/>
      <c r="R13" s="36"/>
    </row>
    <row r="14" spans="1:18" ht="15.75">
      <c r="A14" s="35">
        <f ca="1">RAND()</f>
        <v>0.49457737874136409</v>
      </c>
      <c r="B14" s="96"/>
      <c r="C14" s="37" t="str">
        <f>VLOOKUP(H14,Уч!$A$2:$K$398,2,FALSE)</f>
        <v>Останина Мария</v>
      </c>
      <c r="D14" s="98">
        <f>VLOOKUP(H14,Уч!$A$2:$K$398,3,FALSE)</f>
        <v>34421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СДЮСШОР-24</v>
      </c>
      <c r="H14" s="92">
        <v>84</v>
      </c>
      <c r="I14" s="237" t="s">
        <v>242</v>
      </c>
      <c r="J14" s="237"/>
      <c r="K14" s="103"/>
      <c r="L14" s="37"/>
      <c r="M14" s="52" t="str">
        <f>VLOOKUP(H14,Уч!$A$2:$K$398,11,FALSE)</f>
        <v>ФроловаТ.С.,Симонов Р.Р</v>
      </c>
      <c r="N14" s="169"/>
      <c r="O14" s="161"/>
    </row>
    <row r="18" spans="2:2">
      <c r="B18" s="35">
        <v>1</v>
      </c>
    </row>
  </sheetData>
  <mergeCells count="3">
    <mergeCell ref="I12:J12"/>
    <mergeCell ref="I13:J13"/>
    <mergeCell ref="I14:J14"/>
  </mergeCells>
  <phoneticPr fontId="0" type="noConversion"/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4"/>
  </sheetPr>
  <dimension ref="A1:P301"/>
  <sheetViews>
    <sheetView topLeftCell="A163" workbookViewId="0">
      <selection activeCell="C186" sqref="C186"/>
    </sheetView>
  </sheetViews>
  <sheetFormatPr defaultColWidth="34.140625" defaultRowHeight="12.75"/>
  <cols>
    <col min="1" max="1" width="5.28515625" style="61" bestFit="1" customWidth="1"/>
    <col min="2" max="2" width="22.42578125" style="14" bestFit="1" customWidth="1"/>
    <col min="3" max="3" width="9.85546875" style="14" bestFit="1" customWidth="1"/>
    <col min="4" max="4" width="8.28515625" style="14" bestFit="1" customWidth="1"/>
    <col min="5" max="5" width="24.42578125" style="14" hidden="1" customWidth="1"/>
    <col min="6" max="6" width="16.42578125" style="14" customWidth="1"/>
    <col min="7" max="7" width="27.140625" style="14" hidden="1" customWidth="1"/>
    <col min="8" max="8" width="11.140625" style="14" hidden="1" customWidth="1"/>
    <col min="9" max="9" width="16.85546875" style="14" hidden="1" customWidth="1"/>
    <col min="10" max="10" width="7.5703125" style="14" hidden="1" customWidth="1"/>
    <col min="11" max="11" width="34" style="14" customWidth="1"/>
    <col min="12" max="12" width="15.42578125" style="5" bestFit="1" customWidth="1"/>
    <col min="13" max="13" width="9.85546875" style="14" bestFit="1" customWidth="1"/>
    <col min="14" max="14" width="4.42578125" style="14" bestFit="1" customWidth="1"/>
    <col min="15" max="16" width="3.28515625" style="14" bestFit="1" customWidth="1"/>
    <col min="17" max="16384" width="34.140625" style="14"/>
  </cols>
  <sheetData>
    <row r="1" spans="1:16" s="16" customFormat="1">
      <c r="A1" s="60" t="s">
        <v>7</v>
      </c>
      <c r="B1" s="15" t="s">
        <v>5</v>
      </c>
      <c r="C1" s="15" t="s">
        <v>6</v>
      </c>
      <c r="D1" s="15" t="s">
        <v>1</v>
      </c>
      <c r="E1" s="15" t="s">
        <v>9</v>
      </c>
      <c r="F1" s="15" t="s">
        <v>2</v>
      </c>
      <c r="G1" s="15"/>
      <c r="H1" s="15" t="s">
        <v>4</v>
      </c>
      <c r="I1" s="15" t="s">
        <v>10</v>
      </c>
      <c r="J1" s="15" t="s">
        <v>8</v>
      </c>
      <c r="K1" s="15" t="s">
        <v>3</v>
      </c>
      <c r="L1" s="15" t="s">
        <v>3</v>
      </c>
    </row>
    <row r="2" spans="1:16" s="59" customFormat="1" ht="15.75">
      <c r="A2" s="124">
        <v>22</v>
      </c>
      <c r="B2" s="125" t="s">
        <v>276</v>
      </c>
      <c r="C2" s="126">
        <v>31927</v>
      </c>
      <c r="D2" s="127" t="s">
        <v>46</v>
      </c>
      <c r="E2" s="128" t="s">
        <v>34</v>
      </c>
      <c r="F2" s="129" t="s">
        <v>252</v>
      </c>
      <c r="G2" s="130">
        <v>22</v>
      </c>
      <c r="H2" s="131"/>
      <c r="I2" s="131"/>
      <c r="J2" s="131"/>
      <c r="K2" s="132" t="s">
        <v>253</v>
      </c>
      <c r="L2" s="133">
        <v>100</v>
      </c>
      <c r="M2" s="134">
        <v>12.51</v>
      </c>
      <c r="N2" s="135"/>
      <c r="O2" s="136">
        <v>1</v>
      </c>
      <c r="P2" s="136">
        <v>2</v>
      </c>
    </row>
    <row r="3" spans="1:16" s="59" customFormat="1" ht="15.75">
      <c r="A3" s="124">
        <v>15</v>
      </c>
      <c r="B3" s="125" t="s">
        <v>99</v>
      </c>
      <c r="C3" s="126">
        <v>35142</v>
      </c>
      <c r="D3" s="127" t="s">
        <v>46</v>
      </c>
      <c r="E3" s="128" t="s">
        <v>34</v>
      </c>
      <c r="F3" s="137" t="s">
        <v>574</v>
      </c>
      <c r="G3" s="130">
        <v>15</v>
      </c>
      <c r="H3" s="131"/>
      <c r="I3" s="131"/>
      <c r="J3" s="131"/>
      <c r="K3" s="211" t="s">
        <v>81</v>
      </c>
      <c r="L3" s="133">
        <v>100</v>
      </c>
      <c r="M3" s="134">
        <v>11.34</v>
      </c>
      <c r="N3" s="135"/>
      <c r="O3" s="136">
        <v>1</v>
      </c>
      <c r="P3" s="136">
        <v>3</v>
      </c>
    </row>
    <row r="4" spans="1:16" s="59" customFormat="1" ht="15.75">
      <c r="A4" s="124">
        <v>31</v>
      </c>
      <c r="B4" s="125" t="s">
        <v>472</v>
      </c>
      <c r="C4" s="126">
        <v>33292</v>
      </c>
      <c r="D4" s="127" t="s">
        <v>45</v>
      </c>
      <c r="E4" s="128" t="s">
        <v>34</v>
      </c>
      <c r="F4" s="129" t="s">
        <v>108</v>
      </c>
      <c r="G4" s="130">
        <v>31</v>
      </c>
      <c r="H4" s="131"/>
      <c r="I4" s="131"/>
      <c r="J4" s="131"/>
      <c r="K4" s="132" t="s">
        <v>473</v>
      </c>
      <c r="L4" s="133">
        <v>100</v>
      </c>
      <c r="M4" s="134">
        <v>11.85</v>
      </c>
      <c r="N4" s="135"/>
      <c r="O4" s="136">
        <v>1</v>
      </c>
      <c r="P4" s="136">
        <v>4</v>
      </c>
    </row>
    <row r="5" spans="1:16" s="59" customFormat="1" ht="15.75">
      <c r="A5" s="124">
        <v>26</v>
      </c>
      <c r="B5" s="125" t="s">
        <v>410</v>
      </c>
      <c r="C5" s="126">
        <v>32003</v>
      </c>
      <c r="D5" s="127" t="s">
        <v>44</v>
      </c>
      <c r="E5" s="128" t="s">
        <v>34</v>
      </c>
      <c r="F5" s="129" t="s">
        <v>137</v>
      </c>
      <c r="G5" s="130">
        <v>26</v>
      </c>
      <c r="H5" s="131"/>
      <c r="I5" s="131"/>
      <c r="J5" s="131"/>
      <c r="K5" s="132" t="s">
        <v>411</v>
      </c>
      <c r="L5" s="133">
        <v>100</v>
      </c>
      <c r="M5" s="134" t="s">
        <v>412</v>
      </c>
      <c r="N5" s="135"/>
      <c r="O5" s="136">
        <v>1</v>
      </c>
      <c r="P5" s="136">
        <v>5</v>
      </c>
    </row>
    <row r="6" spans="1:16" s="59" customFormat="1" ht="15.75">
      <c r="A6" s="124">
        <v>23</v>
      </c>
      <c r="B6" s="125" t="s">
        <v>341</v>
      </c>
      <c r="C6" s="126">
        <v>34949</v>
      </c>
      <c r="D6" s="127" t="s">
        <v>117</v>
      </c>
      <c r="E6" s="128" t="s">
        <v>104</v>
      </c>
      <c r="F6" s="129" t="s">
        <v>39</v>
      </c>
      <c r="G6" s="130">
        <v>23</v>
      </c>
      <c r="H6" s="131"/>
      <c r="I6" s="131"/>
      <c r="J6" s="131"/>
      <c r="K6" s="132" t="s">
        <v>342</v>
      </c>
      <c r="L6" s="133">
        <v>100</v>
      </c>
      <c r="M6" s="134">
        <v>12.5</v>
      </c>
      <c r="N6" s="135"/>
      <c r="O6" s="136">
        <v>1</v>
      </c>
      <c r="P6" s="136">
        <v>6</v>
      </c>
    </row>
    <row r="7" spans="1:16" s="59" customFormat="1" ht="15.75">
      <c r="A7" s="124">
        <v>28</v>
      </c>
      <c r="B7" s="125" t="s">
        <v>436</v>
      </c>
      <c r="C7" s="126">
        <v>34002</v>
      </c>
      <c r="D7" s="127" t="s">
        <v>117</v>
      </c>
      <c r="E7" s="128" t="s">
        <v>34</v>
      </c>
      <c r="F7" s="129" t="s">
        <v>252</v>
      </c>
      <c r="G7" s="130">
        <v>28</v>
      </c>
      <c r="H7" s="131"/>
      <c r="I7" s="131"/>
      <c r="J7" s="131"/>
      <c r="K7" s="132" t="s">
        <v>253</v>
      </c>
      <c r="L7" s="133">
        <v>100</v>
      </c>
      <c r="M7" s="134">
        <v>12.81</v>
      </c>
      <c r="N7" s="135"/>
      <c r="O7" s="136">
        <v>1</v>
      </c>
      <c r="P7" s="136">
        <v>7</v>
      </c>
    </row>
    <row r="8" spans="1:16" s="59" customFormat="1" ht="15.75">
      <c r="A8" s="124"/>
      <c r="B8" s="125"/>
      <c r="C8" s="126"/>
      <c r="D8" s="127"/>
      <c r="E8" s="128"/>
      <c r="F8" s="129"/>
      <c r="G8" s="130"/>
      <c r="H8" s="131"/>
      <c r="I8" s="131"/>
      <c r="J8" s="131"/>
      <c r="K8" s="132"/>
      <c r="L8" s="133"/>
      <c r="M8" s="134"/>
      <c r="N8" s="135"/>
      <c r="O8" s="136"/>
      <c r="P8" s="136"/>
    </row>
    <row r="9" spans="1:16" s="59" customFormat="1" ht="15.75">
      <c r="A9" s="124">
        <v>20</v>
      </c>
      <c r="B9" s="125" t="s">
        <v>226</v>
      </c>
      <c r="C9" s="126">
        <v>34720</v>
      </c>
      <c r="D9" s="127">
        <v>1</v>
      </c>
      <c r="E9" s="128" t="s">
        <v>34</v>
      </c>
      <c r="F9" s="137" t="s">
        <v>574</v>
      </c>
      <c r="G9" s="130">
        <v>20</v>
      </c>
      <c r="H9" s="131"/>
      <c r="I9" s="131"/>
      <c r="J9" s="131"/>
      <c r="K9" s="132" t="s">
        <v>89</v>
      </c>
      <c r="L9" s="133">
        <v>100</v>
      </c>
      <c r="M9" s="134">
        <v>13.08</v>
      </c>
      <c r="N9" s="135"/>
      <c r="O9" s="136">
        <v>2</v>
      </c>
      <c r="P9" s="136">
        <v>2</v>
      </c>
    </row>
    <row r="10" spans="1:16" s="59" customFormat="1" ht="15.75">
      <c r="A10" s="124">
        <v>32</v>
      </c>
      <c r="B10" s="125" t="s">
        <v>489</v>
      </c>
      <c r="C10" s="126">
        <v>33650</v>
      </c>
      <c r="D10" s="127">
        <v>1</v>
      </c>
      <c r="E10" s="128" t="s">
        <v>34</v>
      </c>
      <c r="F10" s="137" t="s">
        <v>574</v>
      </c>
      <c r="G10" s="130">
        <v>32</v>
      </c>
      <c r="H10" s="131"/>
      <c r="I10" s="131"/>
      <c r="J10" s="131"/>
      <c r="K10" s="132" t="s">
        <v>89</v>
      </c>
      <c r="L10" s="133">
        <v>100</v>
      </c>
      <c r="M10" s="134">
        <v>13</v>
      </c>
      <c r="N10" s="135"/>
      <c r="O10" s="136">
        <v>2</v>
      </c>
      <c r="P10" s="136">
        <v>3</v>
      </c>
    </row>
    <row r="11" spans="1:16" s="59" customFormat="1" ht="15.75">
      <c r="A11" s="124">
        <v>18</v>
      </c>
      <c r="B11" s="125" t="s">
        <v>214</v>
      </c>
      <c r="C11" s="126">
        <v>33922</v>
      </c>
      <c r="D11" s="127">
        <v>1</v>
      </c>
      <c r="E11" s="128" t="s">
        <v>34</v>
      </c>
      <c r="F11" s="137" t="s">
        <v>574</v>
      </c>
      <c r="G11" s="130">
        <v>18</v>
      </c>
      <c r="H11" s="131"/>
      <c r="I11" s="131"/>
      <c r="J11" s="131"/>
      <c r="K11" s="132" t="s">
        <v>215</v>
      </c>
      <c r="L11" s="133">
        <v>100</v>
      </c>
      <c r="M11" s="134">
        <v>12.79</v>
      </c>
      <c r="N11" s="135"/>
      <c r="O11" s="136">
        <v>2</v>
      </c>
      <c r="P11" s="136">
        <v>4</v>
      </c>
    </row>
    <row r="12" spans="1:16" s="59" customFormat="1" ht="15.75">
      <c r="A12" s="124">
        <v>21</v>
      </c>
      <c r="B12" s="125" t="s">
        <v>251</v>
      </c>
      <c r="C12" s="126">
        <v>32874</v>
      </c>
      <c r="D12" s="127">
        <v>1</v>
      </c>
      <c r="E12" s="128" t="s">
        <v>34</v>
      </c>
      <c r="F12" s="129" t="s">
        <v>252</v>
      </c>
      <c r="G12" s="130">
        <v>21</v>
      </c>
      <c r="H12" s="131"/>
      <c r="I12" s="131"/>
      <c r="J12" s="131"/>
      <c r="K12" s="132" t="s">
        <v>253</v>
      </c>
      <c r="L12" s="133">
        <v>100</v>
      </c>
      <c r="M12" s="134">
        <v>12.65</v>
      </c>
      <c r="N12" s="135"/>
      <c r="O12" s="136">
        <v>2</v>
      </c>
      <c r="P12" s="136">
        <v>5</v>
      </c>
    </row>
    <row r="13" spans="1:16" s="59" customFormat="1" ht="15.75">
      <c r="A13" s="124">
        <v>33</v>
      </c>
      <c r="B13" s="125" t="s">
        <v>518</v>
      </c>
      <c r="C13" s="126">
        <v>33332</v>
      </c>
      <c r="D13" s="127" t="s">
        <v>45</v>
      </c>
      <c r="E13" s="128" t="s">
        <v>34</v>
      </c>
      <c r="F13" s="129" t="s">
        <v>519</v>
      </c>
      <c r="G13" s="130">
        <v>33</v>
      </c>
      <c r="H13" s="131"/>
      <c r="I13" s="131"/>
      <c r="J13" s="131"/>
      <c r="K13" s="132" t="s">
        <v>520</v>
      </c>
      <c r="L13" s="133">
        <v>100</v>
      </c>
      <c r="M13" s="134" t="s">
        <v>521</v>
      </c>
      <c r="N13" s="135"/>
      <c r="O13" s="136">
        <v>2</v>
      </c>
      <c r="P13" s="136">
        <v>6</v>
      </c>
    </row>
    <row r="14" spans="1:16" s="59" customFormat="1" ht="15.75">
      <c r="A14" s="124">
        <v>30</v>
      </c>
      <c r="B14" s="125" t="s">
        <v>451</v>
      </c>
      <c r="C14" s="126">
        <v>34319</v>
      </c>
      <c r="D14" s="127" t="s">
        <v>46</v>
      </c>
      <c r="E14" s="128" t="s">
        <v>34</v>
      </c>
      <c r="F14" s="129" t="s">
        <v>121</v>
      </c>
      <c r="G14" s="130">
        <v>30</v>
      </c>
      <c r="H14" s="131"/>
      <c r="I14" s="131"/>
      <c r="J14" s="131"/>
      <c r="K14" s="132" t="s">
        <v>452</v>
      </c>
      <c r="L14" s="133">
        <v>100</v>
      </c>
      <c r="M14" s="134">
        <v>12.2</v>
      </c>
      <c r="N14" s="135"/>
      <c r="O14" s="136">
        <v>2</v>
      </c>
      <c r="P14" s="136">
        <v>7</v>
      </c>
    </row>
    <row r="15" spans="1:16" s="59" customFormat="1" ht="15.75">
      <c r="A15" s="124">
        <v>385</v>
      </c>
      <c r="B15" s="125" t="s">
        <v>668</v>
      </c>
      <c r="C15" s="126">
        <v>31250</v>
      </c>
      <c r="D15" s="127" t="s">
        <v>117</v>
      </c>
      <c r="E15" s="128" t="s">
        <v>34</v>
      </c>
      <c r="F15" s="129" t="s">
        <v>118</v>
      </c>
      <c r="G15" s="130">
        <v>385</v>
      </c>
      <c r="H15" s="140"/>
      <c r="I15" s="140"/>
      <c r="J15" s="140"/>
      <c r="K15" s="132" t="s">
        <v>119</v>
      </c>
      <c r="L15" s="133">
        <v>100</v>
      </c>
      <c r="M15" s="134">
        <v>13</v>
      </c>
      <c r="N15" s="135"/>
      <c r="O15" s="136">
        <v>2</v>
      </c>
      <c r="P15" s="136">
        <v>8</v>
      </c>
    </row>
    <row r="16" spans="1:16" s="59" customFormat="1" ht="15.75">
      <c r="A16" s="124"/>
      <c r="B16" s="125"/>
      <c r="C16" s="126"/>
      <c r="D16" s="127"/>
      <c r="E16" s="128"/>
      <c r="F16" s="129"/>
      <c r="G16" s="130"/>
      <c r="H16" s="140"/>
      <c r="I16" s="140"/>
      <c r="J16" s="140"/>
      <c r="K16" s="132"/>
      <c r="L16" s="133"/>
      <c r="M16" s="134"/>
      <c r="N16" s="135"/>
      <c r="O16" s="136"/>
      <c r="P16" s="136"/>
    </row>
    <row r="17" spans="1:16" s="59" customFormat="1" ht="15.75">
      <c r="A17" s="124">
        <v>24</v>
      </c>
      <c r="B17" s="125" t="s">
        <v>390</v>
      </c>
      <c r="C17" s="126">
        <v>35100</v>
      </c>
      <c r="D17" s="127">
        <v>1</v>
      </c>
      <c r="E17" s="128" t="s">
        <v>34</v>
      </c>
      <c r="F17" s="137" t="s">
        <v>574</v>
      </c>
      <c r="G17" s="130">
        <v>24</v>
      </c>
      <c r="H17" s="131"/>
      <c r="I17" s="131"/>
      <c r="J17" s="131"/>
      <c r="K17" s="132" t="s">
        <v>234</v>
      </c>
      <c r="L17" s="133">
        <v>100</v>
      </c>
      <c r="M17" s="134">
        <v>12.6</v>
      </c>
      <c r="N17" s="135"/>
      <c r="O17" s="136"/>
      <c r="P17" s="136"/>
    </row>
    <row r="18" spans="1:16" s="59" customFormat="1" ht="15.75">
      <c r="A18" s="124">
        <v>27</v>
      </c>
      <c r="B18" s="125" t="s">
        <v>422</v>
      </c>
      <c r="C18" s="126">
        <v>32998</v>
      </c>
      <c r="D18" s="127" t="s">
        <v>117</v>
      </c>
      <c r="E18" s="128" t="s">
        <v>34</v>
      </c>
      <c r="F18" s="129" t="s">
        <v>252</v>
      </c>
      <c r="G18" s="130">
        <v>27</v>
      </c>
      <c r="H18" s="131"/>
      <c r="I18" s="131"/>
      <c r="J18" s="131"/>
      <c r="K18" s="132" t="s">
        <v>253</v>
      </c>
      <c r="L18" s="133">
        <v>100</v>
      </c>
      <c r="M18" s="134">
        <v>13.11</v>
      </c>
      <c r="N18" s="135"/>
      <c r="O18" s="136">
        <v>3</v>
      </c>
      <c r="P18" s="136">
        <v>2</v>
      </c>
    </row>
    <row r="19" spans="1:16" s="59" customFormat="1" ht="15.75">
      <c r="A19" s="229">
        <v>16</v>
      </c>
      <c r="B19" s="222" t="s">
        <v>536</v>
      </c>
      <c r="C19" s="223">
        <v>29201</v>
      </c>
      <c r="D19" s="224" t="s">
        <v>155</v>
      </c>
      <c r="E19" s="225" t="s">
        <v>34</v>
      </c>
      <c r="F19" s="226" t="s">
        <v>137</v>
      </c>
      <c r="G19" s="230">
        <v>16</v>
      </c>
      <c r="H19" s="131"/>
      <c r="I19" s="131"/>
      <c r="J19" s="131"/>
      <c r="K19" s="227" t="s">
        <v>560</v>
      </c>
      <c r="L19" s="226">
        <v>100</v>
      </c>
      <c r="M19" s="135" t="s">
        <v>537</v>
      </c>
      <c r="N19" s="135"/>
      <c r="O19" s="136">
        <v>3</v>
      </c>
      <c r="P19" s="136">
        <v>3</v>
      </c>
    </row>
    <row r="20" spans="1:16" s="59" customFormat="1" ht="15.75">
      <c r="A20" s="124">
        <v>17</v>
      </c>
      <c r="B20" s="125" t="s">
        <v>177</v>
      </c>
      <c r="C20" s="126">
        <v>35088</v>
      </c>
      <c r="D20" s="127" t="s">
        <v>46</v>
      </c>
      <c r="E20" s="128" t="s">
        <v>34</v>
      </c>
      <c r="F20" s="129" t="s">
        <v>121</v>
      </c>
      <c r="G20" s="130">
        <v>17</v>
      </c>
      <c r="H20" s="131"/>
      <c r="I20" s="131"/>
      <c r="J20" s="131"/>
      <c r="K20" s="132" t="s">
        <v>178</v>
      </c>
      <c r="L20" s="133">
        <v>100</v>
      </c>
      <c r="M20" s="134">
        <v>12.5</v>
      </c>
      <c r="N20" s="135"/>
      <c r="O20" s="136">
        <v>3</v>
      </c>
      <c r="P20" s="136">
        <v>5</v>
      </c>
    </row>
    <row r="21" spans="1:16" s="59" customFormat="1" ht="15.75">
      <c r="A21" s="124">
        <v>25</v>
      </c>
      <c r="B21" s="125" t="s">
        <v>403</v>
      </c>
      <c r="C21" s="126">
        <v>35324</v>
      </c>
      <c r="D21" s="127" t="s">
        <v>46</v>
      </c>
      <c r="E21" s="128" t="s">
        <v>34</v>
      </c>
      <c r="F21" s="137" t="s">
        <v>574</v>
      </c>
      <c r="G21" s="130">
        <v>25</v>
      </c>
      <c r="H21" s="131"/>
      <c r="I21" s="131"/>
      <c r="J21" s="131"/>
      <c r="K21" s="132" t="s">
        <v>404</v>
      </c>
      <c r="L21" s="133">
        <v>100</v>
      </c>
      <c r="M21" s="134">
        <v>12.42</v>
      </c>
      <c r="N21" s="135"/>
      <c r="O21" s="136">
        <v>3</v>
      </c>
      <c r="P21" s="136">
        <v>6</v>
      </c>
    </row>
    <row r="22" spans="1:16" s="59" customFormat="1" ht="15.75">
      <c r="A22" s="124">
        <v>29</v>
      </c>
      <c r="B22" s="125" t="s">
        <v>447</v>
      </c>
      <c r="C22" s="126">
        <v>33720</v>
      </c>
      <c r="D22" s="127">
        <v>2</v>
      </c>
      <c r="E22" s="128" t="s">
        <v>34</v>
      </c>
      <c r="F22" s="129" t="s">
        <v>37</v>
      </c>
      <c r="G22" s="130">
        <v>29</v>
      </c>
      <c r="H22" s="131"/>
      <c r="I22" s="131"/>
      <c r="J22" s="131"/>
      <c r="K22" s="132" t="s">
        <v>448</v>
      </c>
      <c r="L22" s="133">
        <v>100</v>
      </c>
      <c r="M22" s="134" t="s">
        <v>450</v>
      </c>
      <c r="N22" s="135"/>
      <c r="O22" s="136">
        <v>3</v>
      </c>
      <c r="P22" s="136">
        <v>7</v>
      </c>
    </row>
    <row r="23" spans="1:16" s="59" customFormat="1" ht="15.75">
      <c r="A23" s="124">
        <v>169</v>
      </c>
      <c r="B23" s="125" t="s">
        <v>546</v>
      </c>
      <c r="C23" s="126">
        <v>33997</v>
      </c>
      <c r="D23" s="127" t="s">
        <v>46</v>
      </c>
      <c r="E23" s="128" t="s">
        <v>34</v>
      </c>
      <c r="F23" s="129" t="s">
        <v>121</v>
      </c>
      <c r="G23" s="130">
        <v>169</v>
      </c>
      <c r="H23" s="140"/>
      <c r="I23" s="140"/>
      <c r="J23" s="140"/>
      <c r="K23" s="132" t="s">
        <v>565</v>
      </c>
      <c r="L23" s="133">
        <v>100</v>
      </c>
      <c r="M23" s="134">
        <v>12</v>
      </c>
      <c r="N23" s="135"/>
      <c r="O23" s="136">
        <v>3</v>
      </c>
      <c r="P23" s="136">
        <v>8</v>
      </c>
    </row>
    <row r="24" spans="1:16" s="59" customFormat="1" ht="15.75">
      <c r="A24" s="124"/>
      <c r="B24" s="125"/>
      <c r="C24" s="126"/>
      <c r="D24" s="127"/>
      <c r="E24" s="128"/>
      <c r="F24" s="129"/>
      <c r="G24" s="130"/>
      <c r="H24" s="140"/>
      <c r="I24" s="140"/>
      <c r="J24" s="140"/>
      <c r="K24" s="132"/>
      <c r="L24" s="133"/>
      <c r="M24" s="134"/>
      <c r="N24" s="135"/>
      <c r="O24" s="136"/>
      <c r="P24" s="136"/>
    </row>
    <row r="25" spans="1:16" s="59" customFormat="1" ht="15.75">
      <c r="A25" s="124"/>
      <c r="B25" s="125" t="s">
        <v>140</v>
      </c>
      <c r="C25" s="126">
        <v>32394</v>
      </c>
      <c r="D25" s="127" t="s">
        <v>44</v>
      </c>
      <c r="E25" s="128" t="s">
        <v>34</v>
      </c>
      <c r="F25" s="129" t="s">
        <v>141</v>
      </c>
      <c r="G25" s="130"/>
      <c r="H25" s="140"/>
      <c r="I25" s="140"/>
      <c r="J25" s="140"/>
      <c r="K25" s="132" t="s">
        <v>142</v>
      </c>
      <c r="L25" s="133">
        <v>100</v>
      </c>
      <c r="M25" s="134" t="s">
        <v>144</v>
      </c>
      <c r="N25" s="135"/>
      <c r="O25" s="136"/>
      <c r="P25" s="136"/>
    </row>
    <row r="26" spans="1:16" s="59" customFormat="1" ht="15.75">
      <c r="A26" s="124">
        <v>19</v>
      </c>
      <c r="B26" s="125" t="s">
        <v>216</v>
      </c>
      <c r="C26" s="126">
        <v>34051</v>
      </c>
      <c r="D26" s="127" t="s">
        <v>46</v>
      </c>
      <c r="E26" s="128" t="s">
        <v>104</v>
      </c>
      <c r="F26" s="129" t="s">
        <v>39</v>
      </c>
      <c r="G26" s="130">
        <v>19</v>
      </c>
      <c r="H26" s="131"/>
      <c r="I26" s="131"/>
      <c r="J26" s="131"/>
      <c r="K26" s="132" t="s">
        <v>217</v>
      </c>
      <c r="L26" s="133">
        <v>100</v>
      </c>
      <c r="M26" s="134">
        <v>12.5</v>
      </c>
      <c r="N26" s="135"/>
      <c r="O26" s="136"/>
      <c r="P26" s="136"/>
    </row>
    <row r="27" spans="1:16" s="59" customFormat="1" ht="15.75">
      <c r="A27" s="93"/>
      <c r="B27" s="68"/>
      <c r="C27" s="69"/>
      <c r="D27" s="70"/>
      <c r="E27" s="71"/>
      <c r="F27" s="67"/>
      <c r="G27" s="65"/>
      <c r="K27" s="72"/>
      <c r="L27" s="66"/>
      <c r="M27" s="73"/>
      <c r="N27" s="74"/>
      <c r="O27" s="58"/>
      <c r="P27" s="58"/>
    </row>
    <row r="28" spans="1:16" s="59" customFormat="1" ht="15.75">
      <c r="A28" s="93">
        <v>29</v>
      </c>
      <c r="B28" s="68" t="s">
        <v>447</v>
      </c>
      <c r="C28" s="69">
        <v>33720</v>
      </c>
      <c r="D28" s="70">
        <v>2</v>
      </c>
      <c r="E28" s="71" t="s">
        <v>34</v>
      </c>
      <c r="F28" s="67" t="s">
        <v>37</v>
      </c>
      <c r="G28" s="65">
        <v>29</v>
      </c>
      <c r="K28" s="72" t="s">
        <v>448</v>
      </c>
      <c r="L28" s="66">
        <v>200</v>
      </c>
      <c r="M28" s="73" t="s">
        <v>449</v>
      </c>
      <c r="N28" s="74"/>
      <c r="O28" s="58">
        <v>1</v>
      </c>
      <c r="P28" s="58">
        <v>2</v>
      </c>
    </row>
    <row r="29" spans="1:16" s="59" customFormat="1" ht="15.75">
      <c r="A29" s="93">
        <v>21</v>
      </c>
      <c r="B29" s="68" t="s">
        <v>251</v>
      </c>
      <c r="C29" s="69">
        <v>32874</v>
      </c>
      <c r="D29" s="70">
        <v>1</v>
      </c>
      <c r="E29" s="71" t="s">
        <v>34</v>
      </c>
      <c r="F29" s="67" t="s">
        <v>252</v>
      </c>
      <c r="G29" s="65">
        <v>21</v>
      </c>
      <c r="K29" s="72" t="s">
        <v>253</v>
      </c>
      <c r="L29" s="66">
        <v>200</v>
      </c>
      <c r="M29" s="73">
        <v>26.23</v>
      </c>
      <c r="N29" s="74"/>
      <c r="O29" s="58">
        <v>1</v>
      </c>
      <c r="P29" s="58">
        <v>3</v>
      </c>
    </row>
    <row r="30" spans="1:16" s="59" customFormat="1" ht="15.75">
      <c r="A30" s="93">
        <v>17</v>
      </c>
      <c r="B30" s="68" t="s">
        <v>177</v>
      </c>
      <c r="C30" s="69">
        <v>35088</v>
      </c>
      <c r="D30" s="70" t="s">
        <v>46</v>
      </c>
      <c r="E30" s="71" t="s">
        <v>34</v>
      </c>
      <c r="F30" s="67" t="s">
        <v>121</v>
      </c>
      <c r="G30" s="65">
        <v>17</v>
      </c>
      <c r="K30" s="72" t="s">
        <v>178</v>
      </c>
      <c r="L30" s="66">
        <v>200</v>
      </c>
      <c r="M30" s="73">
        <v>25.9</v>
      </c>
      <c r="N30" s="74"/>
      <c r="O30" s="58">
        <v>1</v>
      </c>
      <c r="P30" s="58">
        <v>4</v>
      </c>
    </row>
    <row r="31" spans="1:16" s="59" customFormat="1" ht="15.75">
      <c r="A31" s="93">
        <v>26</v>
      </c>
      <c r="B31" s="68" t="s">
        <v>410</v>
      </c>
      <c r="C31" s="69">
        <v>32003</v>
      </c>
      <c r="D31" s="70" t="s">
        <v>44</v>
      </c>
      <c r="E31" s="71" t="s">
        <v>34</v>
      </c>
      <c r="F31" s="67" t="s">
        <v>137</v>
      </c>
      <c r="G31" s="65">
        <v>26</v>
      </c>
      <c r="K31" s="72" t="s">
        <v>411</v>
      </c>
      <c r="L31" s="66">
        <v>200</v>
      </c>
      <c r="M31" s="73" t="s">
        <v>413</v>
      </c>
      <c r="N31" s="74"/>
      <c r="O31" s="58">
        <v>1</v>
      </c>
      <c r="P31" s="58">
        <v>5</v>
      </c>
    </row>
    <row r="32" spans="1:16" s="59" customFormat="1" ht="15.75">
      <c r="A32" s="94">
        <v>16</v>
      </c>
      <c r="B32" s="77" t="s">
        <v>536</v>
      </c>
      <c r="C32" s="78">
        <v>29201</v>
      </c>
      <c r="D32" s="79" t="s">
        <v>155</v>
      </c>
      <c r="E32" s="80" t="s">
        <v>34</v>
      </c>
      <c r="F32" s="18" t="s">
        <v>137</v>
      </c>
      <c r="G32" s="17">
        <v>16</v>
      </c>
      <c r="K32" s="81" t="s">
        <v>560</v>
      </c>
      <c r="L32" s="18">
        <v>200</v>
      </c>
      <c r="M32" s="74" t="s">
        <v>538</v>
      </c>
      <c r="N32" s="74"/>
      <c r="O32" s="58">
        <v>1</v>
      </c>
      <c r="P32" s="58">
        <v>6</v>
      </c>
    </row>
    <row r="33" spans="1:16" s="59" customFormat="1" ht="15.75">
      <c r="A33" s="93">
        <v>30</v>
      </c>
      <c r="B33" s="68" t="s">
        <v>451</v>
      </c>
      <c r="C33" s="69">
        <v>34319</v>
      </c>
      <c r="D33" s="70" t="s">
        <v>46</v>
      </c>
      <c r="E33" s="71" t="s">
        <v>34</v>
      </c>
      <c r="F33" s="67" t="s">
        <v>121</v>
      </c>
      <c r="G33" s="65">
        <v>30</v>
      </c>
      <c r="K33" s="72" t="s">
        <v>452</v>
      </c>
      <c r="L33" s="66">
        <v>200</v>
      </c>
      <c r="M33" s="73">
        <v>25</v>
      </c>
      <c r="N33" s="74"/>
      <c r="O33" s="58">
        <v>1</v>
      </c>
      <c r="P33" s="58">
        <v>7</v>
      </c>
    </row>
    <row r="34" spans="1:16" s="59" customFormat="1" ht="15.75">
      <c r="A34" s="93">
        <v>53</v>
      </c>
      <c r="B34" s="68" t="s">
        <v>393</v>
      </c>
      <c r="C34" s="69">
        <v>34038</v>
      </c>
      <c r="D34" s="70" t="s">
        <v>46</v>
      </c>
      <c r="E34" s="71" t="s">
        <v>34</v>
      </c>
      <c r="F34" s="75" t="s">
        <v>574</v>
      </c>
      <c r="G34" s="65">
        <v>53</v>
      </c>
      <c r="K34" s="72" t="s">
        <v>89</v>
      </c>
      <c r="L34" s="66">
        <v>200</v>
      </c>
      <c r="M34" s="73">
        <v>26</v>
      </c>
      <c r="N34" s="74"/>
      <c r="O34" s="58">
        <v>1</v>
      </c>
      <c r="P34" s="58">
        <v>8</v>
      </c>
    </row>
    <row r="35" spans="1:16" s="59" customFormat="1" ht="15.75">
      <c r="A35" s="93"/>
      <c r="B35" s="68"/>
      <c r="C35" s="69"/>
      <c r="D35" s="70"/>
      <c r="E35" s="71"/>
      <c r="F35" s="75"/>
      <c r="G35" s="65"/>
      <c r="K35" s="72"/>
      <c r="L35" s="66"/>
      <c r="M35" s="73"/>
      <c r="N35" s="74"/>
      <c r="O35" s="58"/>
      <c r="P35" s="58"/>
    </row>
    <row r="36" spans="1:16" s="59" customFormat="1" ht="15.75">
      <c r="A36" s="93">
        <v>55</v>
      </c>
      <c r="B36" s="68" t="s">
        <v>408</v>
      </c>
      <c r="C36" s="69">
        <v>34602</v>
      </c>
      <c r="D36" s="70">
        <v>1</v>
      </c>
      <c r="E36" s="71" t="s">
        <v>34</v>
      </c>
      <c r="F36" s="75" t="s">
        <v>574</v>
      </c>
      <c r="G36" s="65">
        <v>55</v>
      </c>
      <c r="K36" s="72" t="s">
        <v>409</v>
      </c>
      <c r="L36" s="66">
        <v>200</v>
      </c>
      <c r="M36" s="73">
        <v>27.5</v>
      </c>
      <c r="N36" s="74"/>
      <c r="O36" s="58">
        <v>2</v>
      </c>
      <c r="P36" s="58">
        <v>2</v>
      </c>
    </row>
    <row r="37" spans="1:16" s="59" customFormat="1" ht="15.75">
      <c r="A37" s="93">
        <v>28</v>
      </c>
      <c r="B37" s="68" t="s">
        <v>436</v>
      </c>
      <c r="C37" s="69">
        <v>34002</v>
      </c>
      <c r="D37" s="70">
        <v>1</v>
      </c>
      <c r="E37" s="71" t="s">
        <v>34</v>
      </c>
      <c r="F37" s="67" t="s">
        <v>252</v>
      </c>
      <c r="G37" s="65">
        <v>28</v>
      </c>
      <c r="K37" s="72" t="s">
        <v>253</v>
      </c>
      <c r="L37" s="66">
        <v>200</v>
      </c>
      <c r="M37" s="73">
        <v>26.71</v>
      </c>
      <c r="N37" s="74"/>
      <c r="O37" s="58">
        <v>2</v>
      </c>
      <c r="P37" s="58">
        <v>3</v>
      </c>
    </row>
    <row r="38" spans="1:16" s="59" customFormat="1" ht="15.75">
      <c r="A38" s="93">
        <v>57</v>
      </c>
      <c r="B38" s="68" t="s">
        <v>464</v>
      </c>
      <c r="C38" s="69">
        <v>34880</v>
      </c>
      <c r="D38" s="70" t="s">
        <v>46</v>
      </c>
      <c r="E38" s="71" t="s">
        <v>34</v>
      </c>
      <c r="F38" s="67" t="s">
        <v>164</v>
      </c>
      <c r="G38" s="65">
        <v>57</v>
      </c>
      <c r="K38" s="72" t="s">
        <v>465</v>
      </c>
      <c r="L38" s="66">
        <v>200</v>
      </c>
      <c r="M38" s="73" t="s">
        <v>467</v>
      </c>
      <c r="N38" s="74"/>
      <c r="O38" s="58">
        <v>2</v>
      </c>
      <c r="P38" s="58">
        <v>4</v>
      </c>
    </row>
    <row r="39" spans="1:16" s="59" customFormat="1" ht="15.75">
      <c r="A39" s="93">
        <v>154</v>
      </c>
      <c r="B39" s="68" t="s">
        <v>218</v>
      </c>
      <c r="C39" s="69">
        <v>29180</v>
      </c>
      <c r="D39" s="70" t="s">
        <v>155</v>
      </c>
      <c r="E39" s="71" t="s">
        <v>34</v>
      </c>
      <c r="F39" s="67" t="s">
        <v>219</v>
      </c>
      <c r="G39" s="65">
        <v>154</v>
      </c>
      <c r="K39" s="72" t="s">
        <v>220</v>
      </c>
      <c r="L39" s="66">
        <v>200</v>
      </c>
      <c r="M39" s="73" t="s">
        <v>221</v>
      </c>
      <c r="N39" s="74"/>
      <c r="O39" s="58">
        <v>2</v>
      </c>
      <c r="P39" s="58">
        <v>5</v>
      </c>
    </row>
    <row r="40" spans="1:16" s="59" customFormat="1" ht="15.75">
      <c r="A40" s="93">
        <v>31</v>
      </c>
      <c r="B40" s="68" t="s">
        <v>472</v>
      </c>
      <c r="C40" s="69">
        <v>33292</v>
      </c>
      <c r="D40" s="70" t="s">
        <v>45</v>
      </c>
      <c r="E40" s="71" t="s">
        <v>34</v>
      </c>
      <c r="F40" s="67" t="s">
        <v>108</v>
      </c>
      <c r="G40" s="65">
        <v>31</v>
      </c>
      <c r="K40" s="72" t="s">
        <v>473</v>
      </c>
      <c r="L40" s="66">
        <v>200</v>
      </c>
      <c r="M40" s="73">
        <v>24.05</v>
      </c>
      <c r="N40" s="74"/>
      <c r="O40" s="58">
        <v>2</v>
      </c>
      <c r="P40" s="58">
        <v>6</v>
      </c>
    </row>
    <row r="41" spans="1:16" s="59" customFormat="1" ht="15.75">
      <c r="A41" s="93">
        <v>22</v>
      </c>
      <c r="B41" s="68" t="s">
        <v>276</v>
      </c>
      <c r="C41" s="69">
        <v>31927</v>
      </c>
      <c r="D41" s="70" t="s">
        <v>46</v>
      </c>
      <c r="E41" s="71" t="s">
        <v>34</v>
      </c>
      <c r="F41" s="67" t="s">
        <v>252</v>
      </c>
      <c r="G41" s="65">
        <v>22</v>
      </c>
      <c r="K41" s="72" t="s">
        <v>253</v>
      </c>
      <c r="L41" s="66">
        <v>200</v>
      </c>
      <c r="M41" s="73">
        <v>26.21</v>
      </c>
      <c r="N41" s="74"/>
      <c r="O41" s="58">
        <v>2</v>
      </c>
      <c r="P41" s="58">
        <v>7</v>
      </c>
    </row>
    <row r="42" spans="1:16" s="59" customFormat="1" ht="15.75">
      <c r="A42" s="93">
        <v>152</v>
      </c>
      <c r="B42" s="68" t="s">
        <v>193</v>
      </c>
      <c r="C42" s="69">
        <v>34711</v>
      </c>
      <c r="D42" s="70">
        <v>1</v>
      </c>
      <c r="E42" s="71" t="s">
        <v>34</v>
      </c>
      <c r="F42" s="67" t="s">
        <v>96</v>
      </c>
      <c r="G42" s="65">
        <v>152</v>
      </c>
      <c r="K42" s="72" t="s">
        <v>194</v>
      </c>
      <c r="L42" s="66">
        <v>200</v>
      </c>
      <c r="M42" s="73" t="s">
        <v>195</v>
      </c>
      <c r="N42" s="74"/>
      <c r="O42" s="58">
        <v>2</v>
      </c>
      <c r="P42" s="58">
        <v>8</v>
      </c>
    </row>
    <row r="43" spans="1:16" s="59" customFormat="1" ht="15.75">
      <c r="A43" s="93"/>
      <c r="B43" s="68"/>
      <c r="C43" s="69"/>
      <c r="D43" s="70"/>
      <c r="E43" s="71"/>
      <c r="F43" s="67"/>
      <c r="G43" s="65"/>
      <c r="K43" s="72"/>
      <c r="L43" s="66"/>
      <c r="M43" s="73"/>
      <c r="N43" s="74"/>
      <c r="O43" s="58"/>
      <c r="P43" s="58"/>
    </row>
    <row r="44" spans="1:16" s="59" customFormat="1" ht="15.75">
      <c r="A44" s="93">
        <v>27</v>
      </c>
      <c r="B44" s="68" t="s">
        <v>422</v>
      </c>
      <c r="C44" s="69">
        <v>32998</v>
      </c>
      <c r="D44" s="70" t="s">
        <v>117</v>
      </c>
      <c r="E44" s="71" t="s">
        <v>34</v>
      </c>
      <c r="F44" s="67" t="s">
        <v>252</v>
      </c>
      <c r="G44" s="65">
        <v>27</v>
      </c>
      <c r="K44" s="72" t="s">
        <v>253</v>
      </c>
      <c r="L44" s="66">
        <v>200</v>
      </c>
      <c r="M44" s="73">
        <v>27.11</v>
      </c>
      <c r="N44" s="74"/>
      <c r="O44" s="58">
        <v>3</v>
      </c>
      <c r="P44" s="58">
        <v>2</v>
      </c>
    </row>
    <row r="45" spans="1:16" s="59" customFormat="1" ht="15.75">
      <c r="A45" s="93">
        <v>153</v>
      </c>
      <c r="B45" s="68" t="s">
        <v>198</v>
      </c>
      <c r="C45" s="69">
        <v>35549</v>
      </c>
      <c r="D45" s="70" t="s">
        <v>46</v>
      </c>
      <c r="E45" s="71" t="s">
        <v>34</v>
      </c>
      <c r="F45" s="67" t="s">
        <v>84</v>
      </c>
      <c r="G45" s="65">
        <v>153</v>
      </c>
      <c r="K45" s="72" t="s">
        <v>199</v>
      </c>
      <c r="L45" s="66">
        <v>200</v>
      </c>
      <c r="M45" s="73">
        <v>25</v>
      </c>
      <c r="N45" s="74"/>
      <c r="O45" s="58">
        <v>3</v>
      </c>
      <c r="P45" s="58">
        <v>3</v>
      </c>
    </row>
    <row r="46" spans="1:16" s="59" customFormat="1" ht="15.75">
      <c r="A46" s="93">
        <v>151</v>
      </c>
      <c r="B46" s="68" t="s">
        <v>189</v>
      </c>
      <c r="C46" s="69">
        <v>33739</v>
      </c>
      <c r="D46" s="70" t="s">
        <v>46</v>
      </c>
      <c r="E46" s="71" t="s">
        <v>34</v>
      </c>
      <c r="F46" s="67" t="s">
        <v>121</v>
      </c>
      <c r="G46" s="65">
        <v>151</v>
      </c>
      <c r="K46" s="72" t="s">
        <v>190</v>
      </c>
      <c r="L46" s="66">
        <v>200</v>
      </c>
      <c r="M46" s="73">
        <v>24.2</v>
      </c>
      <c r="N46" s="74"/>
      <c r="O46" s="58">
        <v>3</v>
      </c>
      <c r="P46" s="58">
        <v>4</v>
      </c>
    </row>
    <row r="47" spans="1:16" s="59" customFormat="1" ht="15.75">
      <c r="A47" s="93">
        <v>37</v>
      </c>
      <c r="B47" s="68" t="s">
        <v>146</v>
      </c>
      <c r="C47" s="69">
        <v>34026</v>
      </c>
      <c r="D47" s="70" t="s">
        <v>45</v>
      </c>
      <c r="E47" s="71" t="s">
        <v>34</v>
      </c>
      <c r="F47" s="75" t="s">
        <v>574</v>
      </c>
      <c r="G47" s="65">
        <v>37</v>
      </c>
      <c r="K47" s="72" t="s">
        <v>147</v>
      </c>
      <c r="L47" s="66">
        <v>200</v>
      </c>
      <c r="M47" s="73">
        <v>24.75</v>
      </c>
      <c r="N47" s="74"/>
      <c r="O47" s="58">
        <v>3</v>
      </c>
      <c r="P47" s="58">
        <v>5</v>
      </c>
    </row>
    <row r="48" spans="1:16" s="59" customFormat="1" ht="15.75">
      <c r="A48" s="93">
        <v>18</v>
      </c>
      <c r="B48" s="68" t="s">
        <v>214</v>
      </c>
      <c r="C48" s="69">
        <v>33922</v>
      </c>
      <c r="D48" s="70">
        <v>1</v>
      </c>
      <c r="E48" s="71" t="s">
        <v>34</v>
      </c>
      <c r="F48" s="75" t="s">
        <v>574</v>
      </c>
      <c r="G48" s="65">
        <v>18</v>
      </c>
      <c r="K48" s="72" t="s">
        <v>215</v>
      </c>
      <c r="L48" s="66">
        <v>200</v>
      </c>
      <c r="M48" s="73">
        <v>25.7</v>
      </c>
      <c r="N48" s="74"/>
      <c r="O48" s="58">
        <v>3</v>
      </c>
      <c r="P48" s="58">
        <v>6</v>
      </c>
    </row>
    <row r="49" spans="1:16" s="59" customFormat="1" ht="15.75">
      <c r="A49" s="93">
        <v>385</v>
      </c>
      <c r="B49" s="68" t="s">
        <v>116</v>
      </c>
      <c r="C49" s="69">
        <v>31250</v>
      </c>
      <c r="D49" s="70" t="s">
        <v>117</v>
      </c>
      <c r="E49" s="71" t="s">
        <v>34</v>
      </c>
      <c r="F49" s="67" t="s">
        <v>118</v>
      </c>
      <c r="G49" s="65">
        <v>385</v>
      </c>
      <c r="H49" s="14"/>
      <c r="I49" s="14"/>
      <c r="J49" s="14"/>
      <c r="K49" s="72" t="s">
        <v>119</v>
      </c>
      <c r="L49" s="66">
        <v>200</v>
      </c>
      <c r="M49" s="73">
        <v>27</v>
      </c>
      <c r="N49" s="74"/>
      <c r="O49" s="58">
        <v>3</v>
      </c>
      <c r="P49" s="58">
        <v>7</v>
      </c>
    </row>
    <row r="50" spans="1:16" s="59" customFormat="1" ht="15.75">
      <c r="A50" s="93">
        <v>169</v>
      </c>
      <c r="B50" s="68" t="s">
        <v>546</v>
      </c>
      <c r="C50" s="69">
        <v>33997</v>
      </c>
      <c r="D50" s="70" t="s">
        <v>46</v>
      </c>
      <c r="E50" s="71" t="s">
        <v>34</v>
      </c>
      <c r="F50" s="67" t="s">
        <v>121</v>
      </c>
      <c r="G50" s="65">
        <v>169</v>
      </c>
      <c r="H50" s="14"/>
      <c r="I50" s="14"/>
      <c r="J50" s="14"/>
      <c r="K50" s="72" t="s">
        <v>565</v>
      </c>
      <c r="L50" s="66">
        <v>200</v>
      </c>
      <c r="M50" s="73">
        <v>25</v>
      </c>
      <c r="N50" s="74"/>
      <c r="O50" s="58">
        <v>3</v>
      </c>
      <c r="P50" s="58">
        <v>8</v>
      </c>
    </row>
    <row r="51" spans="1:16" s="59" customFormat="1" ht="15.75">
      <c r="A51" s="93"/>
      <c r="B51" s="68"/>
      <c r="C51" s="69"/>
      <c r="D51" s="70"/>
      <c r="E51" s="71"/>
      <c r="F51" s="67"/>
      <c r="G51" s="65"/>
      <c r="H51" s="14"/>
      <c r="I51" s="14"/>
      <c r="J51" s="14"/>
      <c r="K51" s="72"/>
      <c r="L51" s="66"/>
      <c r="M51" s="73"/>
      <c r="N51" s="74"/>
      <c r="O51" s="58"/>
      <c r="P51" s="58"/>
    </row>
    <row r="52" spans="1:16" s="59" customFormat="1" ht="15.75">
      <c r="A52" s="93">
        <v>20</v>
      </c>
      <c r="B52" s="68" t="s">
        <v>226</v>
      </c>
      <c r="C52" s="69">
        <v>34720</v>
      </c>
      <c r="D52" s="70">
        <v>1</v>
      </c>
      <c r="E52" s="71" t="s">
        <v>34</v>
      </c>
      <c r="F52" s="75" t="s">
        <v>574</v>
      </c>
      <c r="G52" s="65">
        <v>20</v>
      </c>
      <c r="K52" s="72" t="s">
        <v>89</v>
      </c>
      <c r="L52" s="66">
        <v>200</v>
      </c>
      <c r="M52" s="73">
        <v>26.68</v>
      </c>
      <c r="N52" s="74"/>
      <c r="O52" s="58">
        <v>4</v>
      </c>
      <c r="P52" s="58">
        <v>2</v>
      </c>
    </row>
    <row r="53" spans="1:16" s="59" customFormat="1" ht="15.75">
      <c r="A53" s="93">
        <v>44</v>
      </c>
      <c r="B53" s="68" t="s">
        <v>267</v>
      </c>
      <c r="C53" s="69">
        <v>35109</v>
      </c>
      <c r="D53" s="70">
        <v>1</v>
      </c>
      <c r="E53" s="71" t="s">
        <v>34</v>
      </c>
      <c r="F53" s="67" t="s">
        <v>268</v>
      </c>
      <c r="G53" s="65">
        <v>44</v>
      </c>
      <c r="K53" s="72" t="s">
        <v>269</v>
      </c>
      <c r="L53" s="66">
        <v>200</v>
      </c>
      <c r="M53" s="73" t="s">
        <v>271</v>
      </c>
      <c r="N53" s="74"/>
      <c r="O53" s="58">
        <v>4</v>
      </c>
      <c r="P53" s="58">
        <v>3</v>
      </c>
    </row>
    <row r="54" spans="1:16" s="59" customFormat="1" ht="15.75">
      <c r="A54" s="93">
        <v>15</v>
      </c>
      <c r="B54" s="68" t="s">
        <v>99</v>
      </c>
      <c r="C54" s="69">
        <v>35143</v>
      </c>
      <c r="D54" s="70" t="s">
        <v>46</v>
      </c>
      <c r="E54" s="71" t="s">
        <v>34</v>
      </c>
      <c r="F54" s="75" t="s">
        <v>574</v>
      </c>
      <c r="G54" s="65">
        <v>15</v>
      </c>
      <c r="K54" s="76" t="s">
        <v>81</v>
      </c>
      <c r="L54" s="66">
        <v>200</v>
      </c>
      <c r="M54" s="73">
        <v>25.8</v>
      </c>
      <c r="N54" s="74"/>
      <c r="O54" s="58">
        <v>4</v>
      </c>
      <c r="P54" s="58">
        <v>4</v>
      </c>
    </row>
    <row r="55" spans="1:16" s="59" customFormat="1" ht="15.75">
      <c r="A55" s="93">
        <v>23</v>
      </c>
      <c r="B55" s="68" t="s">
        <v>341</v>
      </c>
      <c r="C55" s="69">
        <v>34949</v>
      </c>
      <c r="D55" s="70" t="s">
        <v>117</v>
      </c>
      <c r="E55" s="71" t="s">
        <v>104</v>
      </c>
      <c r="F55" s="67" t="s">
        <v>39</v>
      </c>
      <c r="G55" s="65">
        <v>23</v>
      </c>
      <c r="K55" s="72" t="s">
        <v>342</v>
      </c>
      <c r="L55" s="66">
        <v>200</v>
      </c>
      <c r="M55" s="73">
        <v>25.5</v>
      </c>
      <c r="N55" s="74"/>
      <c r="O55" s="58">
        <v>4</v>
      </c>
      <c r="P55" s="58">
        <v>5</v>
      </c>
    </row>
    <row r="56" spans="1:16" s="59" customFormat="1" ht="15.75">
      <c r="A56" s="93">
        <v>35</v>
      </c>
      <c r="B56" s="68" t="s">
        <v>88</v>
      </c>
      <c r="C56" s="69">
        <v>33990</v>
      </c>
      <c r="D56" s="83">
        <v>1</v>
      </c>
      <c r="E56" s="71" t="s">
        <v>34</v>
      </c>
      <c r="F56" s="75" t="s">
        <v>574</v>
      </c>
      <c r="G56" s="65">
        <v>35</v>
      </c>
      <c r="K56" s="68" t="s">
        <v>89</v>
      </c>
      <c r="L56" s="66">
        <v>200</v>
      </c>
      <c r="M56" s="82">
        <v>26.5</v>
      </c>
      <c r="N56" s="74"/>
      <c r="O56" s="58">
        <v>4</v>
      </c>
      <c r="P56" s="58">
        <v>6</v>
      </c>
    </row>
    <row r="57" spans="1:16" s="59" customFormat="1" ht="15.75">
      <c r="A57" s="93">
        <v>32</v>
      </c>
      <c r="B57" s="68" t="s">
        <v>489</v>
      </c>
      <c r="C57" s="69">
        <v>33650</v>
      </c>
      <c r="D57" s="70">
        <v>1</v>
      </c>
      <c r="E57" s="71" t="s">
        <v>34</v>
      </c>
      <c r="F57" s="75" t="s">
        <v>574</v>
      </c>
      <c r="G57" s="65">
        <v>32</v>
      </c>
      <c r="K57" s="72" t="s">
        <v>89</v>
      </c>
      <c r="L57" s="66">
        <v>200</v>
      </c>
      <c r="M57" s="73">
        <v>27</v>
      </c>
      <c r="N57" s="74"/>
      <c r="O57" s="58">
        <v>4</v>
      </c>
      <c r="P57" s="58">
        <v>7</v>
      </c>
    </row>
    <row r="58" spans="1:16" s="59" customFormat="1" ht="15.75">
      <c r="A58" s="93"/>
      <c r="B58" s="68"/>
      <c r="C58" s="69"/>
      <c r="D58" s="70"/>
      <c r="E58" s="71"/>
      <c r="F58" s="75"/>
      <c r="G58" s="65"/>
      <c r="K58" s="72"/>
      <c r="L58" s="66"/>
      <c r="M58" s="73"/>
      <c r="N58" s="74"/>
      <c r="O58" s="58"/>
      <c r="P58" s="58"/>
    </row>
    <row r="59" spans="1:16" s="59" customFormat="1" ht="15.75">
      <c r="A59" s="93"/>
      <c r="B59" s="68" t="s">
        <v>140</v>
      </c>
      <c r="C59" s="69">
        <v>32394</v>
      </c>
      <c r="D59" s="70" t="s">
        <v>44</v>
      </c>
      <c r="E59" s="71" t="s">
        <v>34</v>
      </c>
      <c r="F59" s="67" t="s">
        <v>141</v>
      </c>
      <c r="G59" s="65"/>
      <c r="K59" s="72" t="s">
        <v>142</v>
      </c>
      <c r="L59" s="66">
        <v>200</v>
      </c>
      <c r="M59" s="73" t="s">
        <v>143</v>
      </c>
      <c r="N59" s="74"/>
      <c r="O59" s="58"/>
      <c r="P59" s="58"/>
    </row>
    <row r="60" spans="1:16" s="59" customFormat="1" ht="15.75">
      <c r="A60" s="93"/>
      <c r="B60" s="68"/>
      <c r="C60" s="69"/>
      <c r="D60" s="70"/>
      <c r="E60" s="71"/>
      <c r="F60" s="67"/>
      <c r="G60" s="65"/>
      <c r="K60" s="72"/>
      <c r="L60" s="66"/>
      <c r="M60" s="73"/>
      <c r="N60" s="74"/>
      <c r="O60" s="58"/>
      <c r="P60" s="58"/>
    </row>
    <row r="61" spans="1:16" s="59" customFormat="1" ht="15.75">
      <c r="A61" s="124">
        <v>39</v>
      </c>
      <c r="B61" s="125" t="s">
        <v>168</v>
      </c>
      <c r="C61" s="126">
        <v>34250</v>
      </c>
      <c r="D61" s="127">
        <v>1</v>
      </c>
      <c r="E61" s="128" t="s">
        <v>34</v>
      </c>
      <c r="F61" s="137" t="s">
        <v>574</v>
      </c>
      <c r="G61" s="130">
        <v>39</v>
      </c>
      <c r="H61" s="131"/>
      <c r="I61" s="131"/>
      <c r="J61" s="131"/>
      <c r="K61" s="132" t="s">
        <v>169</v>
      </c>
      <c r="L61" s="133">
        <v>400</v>
      </c>
      <c r="M61" s="134" t="s">
        <v>170</v>
      </c>
      <c r="N61" s="135"/>
      <c r="O61" s="136">
        <v>1</v>
      </c>
      <c r="P61" s="136">
        <v>1</v>
      </c>
    </row>
    <row r="62" spans="1:16" s="59" customFormat="1" ht="15.75">
      <c r="A62" s="124">
        <v>56</v>
      </c>
      <c r="B62" s="125" t="s">
        <v>444</v>
      </c>
      <c r="C62" s="126" t="s">
        <v>445</v>
      </c>
      <c r="D62" s="127" t="s">
        <v>46</v>
      </c>
      <c r="E62" s="128" t="s">
        <v>34</v>
      </c>
      <c r="F62" s="129" t="s">
        <v>121</v>
      </c>
      <c r="G62" s="130">
        <v>56</v>
      </c>
      <c r="H62" s="131"/>
      <c r="I62" s="131"/>
      <c r="J62" s="131"/>
      <c r="K62" s="132" t="s">
        <v>446</v>
      </c>
      <c r="L62" s="133">
        <v>400</v>
      </c>
      <c r="M62" s="134">
        <v>57.01</v>
      </c>
      <c r="N62" s="135"/>
      <c r="O62" s="136">
        <v>1</v>
      </c>
      <c r="P62" s="136">
        <v>2</v>
      </c>
    </row>
    <row r="63" spans="1:16" s="59" customFormat="1" ht="15.75">
      <c r="A63" s="124">
        <v>45</v>
      </c>
      <c r="B63" s="125" t="s">
        <v>274</v>
      </c>
      <c r="C63" s="126">
        <v>33323</v>
      </c>
      <c r="D63" s="127" t="s">
        <v>45</v>
      </c>
      <c r="E63" s="128" t="s">
        <v>104</v>
      </c>
      <c r="F63" s="129" t="s">
        <v>39</v>
      </c>
      <c r="G63" s="130">
        <v>45</v>
      </c>
      <c r="H63" s="131"/>
      <c r="I63" s="131"/>
      <c r="J63" s="131"/>
      <c r="K63" s="132" t="s">
        <v>275</v>
      </c>
      <c r="L63" s="133">
        <v>400</v>
      </c>
      <c r="M63" s="134">
        <v>53.7</v>
      </c>
      <c r="N63" s="135"/>
      <c r="O63" s="136">
        <v>1</v>
      </c>
      <c r="P63" s="136">
        <v>4</v>
      </c>
    </row>
    <row r="64" spans="1:16" s="59" customFormat="1" ht="15.75">
      <c r="A64" s="124">
        <v>49</v>
      </c>
      <c r="B64" s="125" t="s">
        <v>319</v>
      </c>
      <c r="C64" s="126">
        <v>29001</v>
      </c>
      <c r="D64" s="127" t="s">
        <v>44</v>
      </c>
      <c r="E64" s="128" t="s">
        <v>34</v>
      </c>
      <c r="F64" s="129" t="s">
        <v>320</v>
      </c>
      <c r="G64" s="130">
        <v>49</v>
      </c>
      <c r="H64" s="131"/>
      <c r="I64" s="131"/>
      <c r="J64" s="131"/>
      <c r="K64" s="132" t="s">
        <v>321</v>
      </c>
      <c r="L64" s="133">
        <v>400</v>
      </c>
      <c r="M64" s="134" t="s">
        <v>322</v>
      </c>
      <c r="N64" s="135"/>
      <c r="O64" s="136">
        <v>1</v>
      </c>
      <c r="P64" s="136">
        <v>5</v>
      </c>
    </row>
    <row r="65" spans="1:16" s="59" customFormat="1" ht="15.75">
      <c r="A65" s="124">
        <v>40</v>
      </c>
      <c r="B65" s="125" t="s">
        <v>175</v>
      </c>
      <c r="C65" s="126">
        <v>32290</v>
      </c>
      <c r="D65" s="127" t="s">
        <v>45</v>
      </c>
      <c r="E65" s="128" t="s">
        <v>34</v>
      </c>
      <c r="F65" s="129" t="s">
        <v>108</v>
      </c>
      <c r="G65" s="130">
        <v>40</v>
      </c>
      <c r="H65" s="131"/>
      <c r="I65" s="131"/>
      <c r="J65" s="131"/>
      <c r="K65" s="132" t="s">
        <v>176</v>
      </c>
      <c r="L65" s="133">
        <v>400</v>
      </c>
      <c r="M65" s="134">
        <v>51.1</v>
      </c>
      <c r="N65" s="135"/>
      <c r="O65" s="136">
        <v>1</v>
      </c>
      <c r="P65" s="136">
        <v>6</v>
      </c>
    </row>
    <row r="66" spans="1:16" s="59" customFormat="1" ht="15.75">
      <c r="A66" s="124">
        <v>58</v>
      </c>
      <c r="B66" s="125" t="s">
        <v>474</v>
      </c>
      <c r="C66" s="126">
        <v>32924</v>
      </c>
      <c r="D66" s="127" t="s">
        <v>44</v>
      </c>
      <c r="E66" s="128" t="s">
        <v>34</v>
      </c>
      <c r="F66" s="129" t="s">
        <v>320</v>
      </c>
      <c r="G66" s="130">
        <v>58</v>
      </c>
      <c r="H66" s="131"/>
      <c r="I66" s="131"/>
      <c r="J66" s="131"/>
      <c r="K66" s="132" t="s">
        <v>475</v>
      </c>
      <c r="L66" s="133">
        <v>400</v>
      </c>
      <c r="M66" s="134" t="s">
        <v>476</v>
      </c>
      <c r="N66" s="135"/>
      <c r="O66" s="136">
        <v>1</v>
      </c>
      <c r="P66" s="136">
        <v>7</v>
      </c>
    </row>
    <row r="67" spans="1:16" s="59" customFormat="1" ht="15.75">
      <c r="A67" s="124">
        <v>37</v>
      </c>
      <c r="B67" s="125" t="s">
        <v>146</v>
      </c>
      <c r="C67" s="126">
        <v>34026</v>
      </c>
      <c r="D67" s="127" t="s">
        <v>45</v>
      </c>
      <c r="E67" s="128" t="s">
        <v>34</v>
      </c>
      <c r="F67" s="137" t="s">
        <v>574</v>
      </c>
      <c r="G67" s="130">
        <v>37</v>
      </c>
      <c r="H67" s="131"/>
      <c r="I67" s="131"/>
      <c r="J67" s="131"/>
      <c r="K67" s="132" t="s">
        <v>147</v>
      </c>
      <c r="L67" s="133">
        <v>400</v>
      </c>
      <c r="M67" s="134">
        <v>53.5</v>
      </c>
      <c r="N67" s="135"/>
      <c r="O67" s="136">
        <v>1</v>
      </c>
      <c r="P67" s="136">
        <v>8</v>
      </c>
    </row>
    <row r="68" spans="1:16" s="59" customFormat="1" ht="15.75">
      <c r="A68" s="124"/>
      <c r="B68" s="125"/>
      <c r="C68" s="126"/>
      <c r="D68" s="127"/>
      <c r="E68" s="128"/>
      <c r="F68" s="137"/>
      <c r="G68" s="130"/>
      <c r="H68" s="131"/>
      <c r="I68" s="131"/>
      <c r="J68" s="131"/>
      <c r="K68" s="132"/>
      <c r="L68" s="133"/>
      <c r="M68" s="134"/>
      <c r="N68" s="135"/>
      <c r="O68" s="136"/>
      <c r="P68" s="136"/>
    </row>
    <row r="69" spans="1:16" s="59" customFormat="1" ht="15.75">
      <c r="A69" s="124">
        <v>55</v>
      </c>
      <c r="B69" s="125" t="s">
        <v>408</v>
      </c>
      <c r="C69" s="126">
        <v>34602</v>
      </c>
      <c r="D69" s="127">
        <v>1</v>
      </c>
      <c r="E69" s="128" t="s">
        <v>34</v>
      </c>
      <c r="F69" s="137" t="s">
        <v>574</v>
      </c>
      <c r="G69" s="130">
        <v>55</v>
      </c>
      <c r="H69" s="131"/>
      <c r="I69" s="131"/>
      <c r="J69" s="131"/>
      <c r="K69" s="132" t="s">
        <v>409</v>
      </c>
      <c r="L69" s="133">
        <v>400</v>
      </c>
      <c r="M69" s="134">
        <v>59</v>
      </c>
      <c r="N69" s="135"/>
      <c r="O69" s="136">
        <v>2</v>
      </c>
      <c r="P69" s="136">
        <v>1</v>
      </c>
    </row>
    <row r="70" spans="1:16" s="59" customFormat="1" ht="15.75">
      <c r="A70" s="124">
        <v>44</v>
      </c>
      <c r="B70" s="125" t="s">
        <v>267</v>
      </c>
      <c r="C70" s="126">
        <v>35109</v>
      </c>
      <c r="D70" s="127">
        <v>1</v>
      </c>
      <c r="E70" s="128" t="s">
        <v>34</v>
      </c>
      <c r="F70" s="129" t="s">
        <v>268</v>
      </c>
      <c r="G70" s="130">
        <v>44</v>
      </c>
      <c r="H70" s="131"/>
      <c r="I70" s="131"/>
      <c r="J70" s="131"/>
      <c r="K70" s="132" t="s">
        <v>269</v>
      </c>
      <c r="L70" s="133">
        <v>400</v>
      </c>
      <c r="M70" s="134" t="s">
        <v>270</v>
      </c>
      <c r="N70" s="135"/>
      <c r="O70" s="136">
        <v>2</v>
      </c>
      <c r="P70" s="136">
        <v>2</v>
      </c>
    </row>
    <row r="71" spans="1:16" s="59" customFormat="1" ht="15.75">
      <c r="A71" s="124">
        <v>53</v>
      </c>
      <c r="B71" s="125" t="s">
        <v>393</v>
      </c>
      <c r="C71" s="126">
        <v>34038</v>
      </c>
      <c r="D71" s="127" t="s">
        <v>46</v>
      </c>
      <c r="E71" s="128" t="s">
        <v>34</v>
      </c>
      <c r="F71" s="137" t="s">
        <v>574</v>
      </c>
      <c r="G71" s="130">
        <v>53</v>
      </c>
      <c r="H71" s="131"/>
      <c r="I71" s="131"/>
      <c r="J71" s="131"/>
      <c r="K71" s="132" t="s">
        <v>89</v>
      </c>
      <c r="L71" s="133">
        <v>400</v>
      </c>
      <c r="M71" s="134">
        <v>57</v>
      </c>
      <c r="N71" s="135"/>
      <c r="O71" s="136">
        <v>2</v>
      </c>
      <c r="P71" s="136">
        <v>3</v>
      </c>
    </row>
    <row r="72" spans="1:16" s="59" customFormat="1" ht="15.75">
      <c r="A72" s="124">
        <v>34</v>
      </c>
      <c r="B72" s="125" t="s">
        <v>80</v>
      </c>
      <c r="C72" s="126">
        <v>34454</v>
      </c>
      <c r="D72" s="127" t="s">
        <v>45</v>
      </c>
      <c r="E72" s="128" t="s">
        <v>34</v>
      </c>
      <c r="F72" s="137" t="s">
        <v>574</v>
      </c>
      <c r="G72" s="130">
        <v>34</v>
      </c>
      <c r="H72" s="131"/>
      <c r="I72" s="131"/>
      <c r="J72" s="131"/>
      <c r="K72" s="211" t="s">
        <v>81</v>
      </c>
      <c r="L72" s="133">
        <v>400</v>
      </c>
      <c r="M72" s="134">
        <v>55</v>
      </c>
      <c r="N72" s="135"/>
      <c r="O72" s="136">
        <v>2</v>
      </c>
      <c r="P72" s="136">
        <v>4</v>
      </c>
    </row>
    <row r="73" spans="1:16" s="59" customFormat="1" ht="15.75">
      <c r="A73" s="124">
        <v>50</v>
      </c>
      <c r="B73" s="125" t="s">
        <v>345</v>
      </c>
      <c r="C73" s="126">
        <v>33946</v>
      </c>
      <c r="D73" s="127" t="s">
        <v>45</v>
      </c>
      <c r="E73" s="128" t="s">
        <v>34</v>
      </c>
      <c r="F73" s="137" t="s">
        <v>574</v>
      </c>
      <c r="G73" s="130">
        <v>50</v>
      </c>
      <c r="H73" s="131"/>
      <c r="I73" s="131"/>
      <c r="J73" s="131"/>
      <c r="K73" s="132" t="s">
        <v>169</v>
      </c>
      <c r="L73" s="133">
        <v>400</v>
      </c>
      <c r="M73" s="134">
        <v>54.79</v>
      </c>
      <c r="N73" s="135"/>
      <c r="O73" s="136">
        <v>2</v>
      </c>
      <c r="P73" s="136">
        <v>5</v>
      </c>
    </row>
    <row r="74" spans="1:16" s="59" customFormat="1" ht="15.75">
      <c r="A74" s="124">
        <v>52</v>
      </c>
      <c r="B74" s="125" t="s">
        <v>363</v>
      </c>
      <c r="C74" s="126">
        <v>35103</v>
      </c>
      <c r="D74" s="127"/>
      <c r="E74" s="128" t="s">
        <v>364</v>
      </c>
      <c r="F74" s="129" t="s">
        <v>108</v>
      </c>
      <c r="G74" s="130">
        <v>52</v>
      </c>
      <c r="H74" s="131"/>
      <c r="I74" s="131"/>
      <c r="J74" s="131"/>
      <c r="K74" s="132" t="s">
        <v>365</v>
      </c>
      <c r="L74" s="133">
        <v>400</v>
      </c>
      <c r="M74" s="134">
        <v>56</v>
      </c>
      <c r="N74" s="135"/>
      <c r="O74" s="136">
        <v>2</v>
      </c>
      <c r="P74" s="136">
        <v>6</v>
      </c>
    </row>
    <row r="75" spans="1:16" s="59" customFormat="1" ht="15.75">
      <c r="A75" s="124">
        <v>36</v>
      </c>
      <c r="B75" s="125" t="s">
        <v>120</v>
      </c>
      <c r="C75" s="126">
        <v>31635</v>
      </c>
      <c r="D75" s="127" t="s">
        <v>45</v>
      </c>
      <c r="E75" s="128" t="s">
        <v>34</v>
      </c>
      <c r="F75" s="129" t="s">
        <v>121</v>
      </c>
      <c r="G75" s="130">
        <v>36</v>
      </c>
      <c r="H75" s="131"/>
      <c r="I75" s="131"/>
      <c r="J75" s="131"/>
      <c r="K75" s="132" t="s">
        <v>122</v>
      </c>
      <c r="L75" s="133">
        <v>400</v>
      </c>
      <c r="M75" s="134">
        <v>56</v>
      </c>
      <c r="N75" s="135"/>
      <c r="O75" s="136">
        <v>2</v>
      </c>
      <c r="P75" s="136">
        <v>7</v>
      </c>
    </row>
    <row r="76" spans="1:16" s="59" customFormat="1" ht="15.75">
      <c r="A76" s="124">
        <v>60</v>
      </c>
      <c r="B76" s="125" t="s">
        <v>509</v>
      </c>
      <c r="C76" s="126">
        <v>33979</v>
      </c>
      <c r="D76" s="127" t="s">
        <v>46</v>
      </c>
      <c r="E76" s="128" t="s">
        <v>34</v>
      </c>
      <c r="F76" s="137" t="s">
        <v>574</v>
      </c>
      <c r="G76" s="130">
        <v>60</v>
      </c>
      <c r="H76" s="131"/>
      <c r="I76" s="131"/>
      <c r="J76" s="131"/>
      <c r="K76" s="132" t="s">
        <v>510</v>
      </c>
      <c r="L76" s="133">
        <v>400</v>
      </c>
      <c r="M76" s="134">
        <v>57.5</v>
      </c>
      <c r="N76" s="135"/>
      <c r="O76" s="136">
        <v>2</v>
      </c>
      <c r="P76" s="136">
        <v>8</v>
      </c>
    </row>
    <row r="77" spans="1:16" s="59" customFormat="1" ht="15.75">
      <c r="A77" s="124"/>
      <c r="B77" s="125"/>
      <c r="C77" s="126"/>
      <c r="D77" s="127"/>
      <c r="E77" s="128"/>
      <c r="F77" s="137"/>
      <c r="G77" s="130"/>
      <c r="H77" s="131"/>
      <c r="I77" s="131"/>
      <c r="J77" s="131"/>
      <c r="K77" s="132"/>
      <c r="L77" s="133"/>
      <c r="M77" s="134"/>
      <c r="N77" s="135"/>
      <c r="O77" s="136"/>
      <c r="P77" s="136"/>
    </row>
    <row r="78" spans="1:16" s="59" customFormat="1" ht="15.75">
      <c r="A78" s="124">
        <v>35</v>
      </c>
      <c r="B78" s="125" t="s">
        <v>88</v>
      </c>
      <c r="C78" s="126">
        <v>33990</v>
      </c>
      <c r="D78" s="228">
        <v>1</v>
      </c>
      <c r="E78" s="128" t="s">
        <v>34</v>
      </c>
      <c r="F78" s="137" t="s">
        <v>574</v>
      </c>
      <c r="G78" s="130">
        <v>35</v>
      </c>
      <c r="H78" s="131"/>
      <c r="I78" s="131"/>
      <c r="J78" s="131"/>
      <c r="K78" s="125" t="s">
        <v>89</v>
      </c>
      <c r="L78" s="133">
        <v>400</v>
      </c>
      <c r="M78" s="134">
        <v>58.15</v>
      </c>
      <c r="N78" s="135"/>
      <c r="O78" s="136">
        <v>3</v>
      </c>
      <c r="P78" s="136">
        <v>1</v>
      </c>
    </row>
    <row r="79" spans="1:16" s="59" customFormat="1" ht="15.75">
      <c r="A79" s="124">
        <v>41</v>
      </c>
      <c r="B79" s="125" t="s">
        <v>184</v>
      </c>
      <c r="C79" s="126">
        <v>32323</v>
      </c>
      <c r="D79" s="127" t="s">
        <v>46</v>
      </c>
      <c r="E79" s="128" t="s">
        <v>34</v>
      </c>
      <c r="F79" s="129" t="s">
        <v>108</v>
      </c>
      <c r="G79" s="130">
        <v>41</v>
      </c>
      <c r="H79" s="131"/>
      <c r="I79" s="131"/>
      <c r="J79" s="131"/>
      <c r="K79" s="132" t="s">
        <v>185</v>
      </c>
      <c r="L79" s="133">
        <v>400</v>
      </c>
      <c r="M79" s="134" t="s">
        <v>186</v>
      </c>
      <c r="N79" s="135"/>
      <c r="O79" s="136">
        <v>3</v>
      </c>
      <c r="P79" s="136">
        <v>2</v>
      </c>
    </row>
    <row r="80" spans="1:16" s="59" customFormat="1" ht="15.75">
      <c r="A80" s="124">
        <v>57</v>
      </c>
      <c r="B80" s="125" t="s">
        <v>464</v>
      </c>
      <c r="C80" s="126">
        <v>34880</v>
      </c>
      <c r="D80" s="127" t="s">
        <v>46</v>
      </c>
      <c r="E80" s="128" t="s">
        <v>34</v>
      </c>
      <c r="F80" s="129" t="s">
        <v>164</v>
      </c>
      <c r="G80" s="130">
        <v>57</v>
      </c>
      <c r="H80" s="131"/>
      <c r="I80" s="131"/>
      <c r="J80" s="131"/>
      <c r="K80" s="132" t="s">
        <v>465</v>
      </c>
      <c r="L80" s="133">
        <v>400</v>
      </c>
      <c r="M80" s="134" t="s">
        <v>466</v>
      </c>
      <c r="N80" s="135"/>
      <c r="O80" s="136">
        <v>3</v>
      </c>
      <c r="P80" s="136">
        <v>3</v>
      </c>
    </row>
    <row r="81" spans="1:16" s="59" customFormat="1" ht="15.75">
      <c r="A81" s="124">
        <v>46</v>
      </c>
      <c r="B81" s="125" t="s">
        <v>277</v>
      </c>
      <c r="C81" s="126">
        <v>34051</v>
      </c>
      <c r="D81" s="127" t="s">
        <v>45</v>
      </c>
      <c r="E81" s="128" t="s">
        <v>104</v>
      </c>
      <c r="F81" s="129" t="s">
        <v>39</v>
      </c>
      <c r="G81" s="130">
        <v>46</v>
      </c>
      <c r="H81" s="131"/>
      <c r="I81" s="131"/>
      <c r="J81" s="131"/>
      <c r="K81" s="132" t="s">
        <v>278</v>
      </c>
      <c r="L81" s="133">
        <v>400</v>
      </c>
      <c r="M81" s="134" t="s">
        <v>279</v>
      </c>
      <c r="N81" s="135"/>
      <c r="O81" s="136">
        <v>3</v>
      </c>
      <c r="P81" s="136">
        <v>4</v>
      </c>
    </row>
    <row r="82" spans="1:16" s="59" customFormat="1" ht="15.75">
      <c r="A82" s="124">
        <v>42</v>
      </c>
      <c r="B82" s="125" t="s">
        <v>229</v>
      </c>
      <c r="C82" s="126">
        <v>31998</v>
      </c>
      <c r="D82" s="127" t="s">
        <v>45</v>
      </c>
      <c r="E82" s="128" t="s">
        <v>34</v>
      </c>
      <c r="F82" s="129" t="s">
        <v>164</v>
      </c>
      <c r="G82" s="130">
        <v>42</v>
      </c>
      <c r="H82" s="131"/>
      <c r="I82" s="131"/>
      <c r="J82" s="131"/>
      <c r="K82" s="132" t="s">
        <v>230</v>
      </c>
      <c r="L82" s="133">
        <v>400</v>
      </c>
      <c r="M82" s="134" t="s">
        <v>231</v>
      </c>
      <c r="N82" s="135"/>
      <c r="O82" s="136">
        <v>3</v>
      </c>
      <c r="P82" s="136">
        <v>5</v>
      </c>
    </row>
    <row r="83" spans="1:16" s="59" customFormat="1" ht="15.75">
      <c r="A83" s="124">
        <v>59</v>
      </c>
      <c r="B83" s="125" t="s">
        <v>482</v>
      </c>
      <c r="C83" s="126">
        <v>32496</v>
      </c>
      <c r="D83" s="127" t="s">
        <v>45</v>
      </c>
      <c r="E83" s="128" t="s">
        <v>34</v>
      </c>
      <c r="F83" s="129" t="s">
        <v>483</v>
      </c>
      <c r="G83" s="130">
        <v>59</v>
      </c>
      <c r="H83" s="131"/>
      <c r="I83" s="131"/>
      <c r="J83" s="131"/>
      <c r="K83" s="132" t="s">
        <v>484</v>
      </c>
      <c r="L83" s="133">
        <v>400</v>
      </c>
      <c r="M83" s="134" t="s">
        <v>485</v>
      </c>
      <c r="N83" s="135"/>
      <c r="O83" s="136">
        <v>3</v>
      </c>
      <c r="P83" s="136">
        <v>6</v>
      </c>
    </row>
    <row r="84" spans="1:16" s="59" customFormat="1" ht="15.75">
      <c r="A84" s="124">
        <v>43</v>
      </c>
      <c r="B84" s="125" t="s">
        <v>243</v>
      </c>
      <c r="C84" s="126">
        <v>34738</v>
      </c>
      <c r="D84" s="127" t="s">
        <v>46</v>
      </c>
      <c r="E84" s="128" t="s">
        <v>34</v>
      </c>
      <c r="F84" s="129" t="s">
        <v>35</v>
      </c>
      <c r="G84" s="130">
        <v>43</v>
      </c>
      <c r="H84" s="131"/>
      <c r="I84" s="131"/>
      <c r="J84" s="131"/>
      <c r="K84" s="132" t="s">
        <v>244</v>
      </c>
      <c r="L84" s="133">
        <v>400</v>
      </c>
      <c r="M84" s="134" t="s">
        <v>245</v>
      </c>
      <c r="N84" s="135"/>
      <c r="O84" s="136">
        <v>3</v>
      </c>
      <c r="P84" s="136">
        <v>7</v>
      </c>
    </row>
    <row r="85" spans="1:16" s="59" customFormat="1" ht="15.75">
      <c r="A85" s="124">
        <v>38</v>
      </c>
      <c r="B85" s="125" t="s">
        <v>158</v>
      </c>
      <c r="C85" s="126">
        <v>34769</v>
      </c>
      <c r="D85" s="127" t="s">
        <v>46</v>
      </c>
      <c r="E85" s="128" t="s">
        <v>34</v>
      </c>
      <c r="F85" s="129" t="s">
        <v>159</v>
      </c>
      <c r="G85" s="130">
        <v>38</v>
      </c>
      <c r="H85" s="131"/>
      <c r="I85" s="131"/>
      <c r="J85" s="131"/>
      <c r="K85" s="132" t="s">
        <v>160</v>
      </c>
      <c r="L85" s="133">
        <v>400</v>
      </c>
      <c r="M85" s="134" t="s">
        <v>161</v>
      </c>
      <c r="N85" s="135"/>
      <c r="O85" s="136">
        <v>3</v>
      </c>
      <c r="P85" s="136">
        <v>8</v>
      </c>
    </row>
    <row r="86" spans="1:16" s="59" customFormat="1" ht="15.75">
      <c r="A86" s="124"/>
      <c r="B86" s="125"/>
      <c r="C86" s="126"/>
      <c r="D86" s="127"/>
      <c r="E86" s="128"/>
      <c r="F86" s="129"/>
      <c r="G86" s="130"/>
      <c r="H86" s="131"/>
      <c r="I86" s="131"/>
      <c r="J86" s="131"/>
      <c r="K86" s="132"/>
      <c r="L86" s="133"/>
      <c r="M86" s="134"/>
      <c r="N86" s="135"/>
      <c r="O86" s="136"/>
      <c r="P86" s="136"/>
    </row>
    <row r="87" spans="1:16" s="59" customFormat="1" ht="15.75">
      <c r="A87" s="124">
        <v>48</v>
      </c>
      <c r="B87" s="125" t="s">
        <v>302</v>
      </c>
      <c r="C87" s="126">
        <v>32914</v>
      </c>
      <c r="D87" s="127" t="s">
        <v>45</v>
      </c>
      <c r="E87" s="128" t="s">
        <v>303</v>
      </c>
      <c r="F87" s="129"/>
      <c r="G87" s="130">
        <v>48</v>
      </c>
      <c r="H87" s="131"/>
      <c r="I87" s="131"/>
      <c r="J87" s="131"/>
      <c r="K87" s="132" t="s">
        <v>304</v>
      </c>
      <c r="L87" s="133">
        <v>400</v>
      </c>
      <c r="M87" s="134">
        <v>54.05</v>
      </c>
      <c r="N87" s="135" t="s">
        <v>130</v>
      </c>
      <c r="O87" s="136">
        <v>4</v>
      </c>
      <c r="P87" s="136">
        <v>3</v>
      </c>
    </row>
    <row r="88" spans="1:16" s="59" customFormat="1" ht="15.75">
      <c r="A88" s="124">
        <v>115</v>
      </c>
      <c r="B88" s="125" t="s">
        <v>495</v>
      </c>
      <c r="C88" s="126">
        <v>28630</v>
      </c>
      <c r="D88" s="127" t="s">
        <v>44</v>
      </c>
      <c r="E88" s="128" t="s">
        <v>282</v>
      </c>
      <c r="F88" s="129" t="s">
        <v>496</v>
      </c>
      <c r="G88" s="130">
        <v>115</v>
      </c>
      <c r="H88" s="131"/>
      <c r="I88" s="131"/>
      <c r="J88" s="131"/>
      <c r="K88" s="132" t="s">
        <v>497</v>
      </c>
      <c r="L88" s="133">
        <v>400</v>
      </c>
      <c r="M88" s="134" t="s">
        <v>498</v>
      </c>
      <c r="N88" s="135" t="s">
        <v>130</v>
      </c>
      <c r="O88" s="136">
        <v>4</v>
      </c>
      <c r="P88" s="136">
        <v>4</v>
      </c>
    </row>
    <row r="89" spans="1:16" s="59" customFormat="1" ht="15.75">
      <c r="A89" s="124">
        <v>51</v>
      </c>
      <c r="B89" s="125" t="s">
        <v>358</v>
      </c>
      <c r="C89" s="126">
        <v>32393</v>
      </c>
      <c r="D89" s="127" t="s">
        <v>44</v>
      </c>
      <c r="E89" s="128" t="s">
        <v>282</v>
      </c>
      <c r="F89" s="129" t="s">
        <v>359</v>
      </c>
      <c r="G89" s="130">
        <v>51</v>
      </c>
      <c r="H89" s="131"/>
      <c r="I89" s="131"/>
      <c r="J89" s="131"/>
      <c r="K89" s="132" t="s">
        <v>360</v>
      </c>
      <c r="L89" s="133">
        <v>400</v>
      </c>
      <c r="M89" s="134" t="s">
        <v>361</v>
      </c>
      <c r="N89" s="135" t="s">
        <v>130</v>
      </c>
      <c r="O89" s="136">
        <v>4</v>
      </c>
      <c r="P89" s="136">
        <v>5</v>
      </c>
    </row>
    <row r="90" spans="1:16" s="59" customFormat="1" ht="15.75">
      <c r="A90" s="124">
        <v>47</v>
      </c>
      <c r="B90" s="125" t="s">
        <v>281</v>
      </c>
      <c r="C90" s="126">
        <v>32772</v>
      </c>
      <c r="D90" s="127" t="s">
        <v>45</v>
      </c>
      <c r="E90" s="128" t="s">
        <v>282</v>
      </c>
      <c r="F90" s="129" t="s">
        <v>283</v>
      </c>
      <c r="G90" s="130">
        <v>47</v>
      </c>
      <c r="H90" s="131"/>
      <c r="I90" s="131"/>
      <c r="J90" s="131"/>
      <c r="K90" s="132" t="s">
        <v>284</v>
      </c>
      <c r="L90" s="133">
        <v>400</v>
      </c>
      <c r="M90" s="134" t="s">
        <v>285</v>
      </c>
      <c r="N90" s="135" t="s">
        <v>130</v>
      </c>
      <c r="O90" s="136">
        <v>4</v>
      </c>
      <c r="P90" s="136">
        <v>6</v>
      </c>
    </row>
    <row r="91" spans="1:16" s="59" customFormat="1" ht="15.75">
      <c r="A91" s="124">
        <v>82</v>
      </c>
      <c r="B91" s="125" t="s">
        <v>261</v>
      </c>
      <c r="C91" s="126">
        <v>33039</v>
      </c>
      <c r="D91" s="127" t="s">
        <v>45</v>
      </c>
      <c r="E91" s="128" t="s">
        <v>34</v>
      </c>
      <c r="F91" s="129" t="s">
        <v>121</v>
      </c>
      <c r="G91" s="130">
        <v>82</v>
      </c>
      <c r="H91" s="131"/>
      <c r="I91" s="131"/>
      <c r="J91" s="131"/>
      <c r="K91" s="132" t="s">
        <v>262</v>
      </c>
      <c r="L91" s="133">
        <v>400</v>
      </c>
      <c r="M91" s="134">
        <v>54</v>
      </c>
      <c r="N91" s="135"/>
      <c r="O91" s="136">
        <v>4</v>
      </c>
      <c r="P91" s="136">
        <v>7</v>
      </c>
    </row>
    <row r="92" spans="1:16" s="59" customFormat="1" ht="15.75">
      <c r="A92" s="124">
        <v>120</v>
      </c>
      <c r="B92" s="125" t="s">
        <v>263</v>
      </c>
      <c r="C92" s="126">
        <v>34354</v>
      </c>
      <c r="D92" s="127" t="s">
        <v>117</v>
      </c>
      <c r="E92" s="128" t="s">
        <v>34</v>
      </c>
      <c r="F92" s="129" t="s">
        <v>118</v>
      </c>
      <c r="G92" s="130">
        <v>120</v>
      </c>
      <c r="H92" s="131"/>
      <c r="I92" s="131"/>
      <c r="J92" s="131"/>
      <c r="K92" s="132" t="s">
        <v>119</v>
      </c>
      <c r="L92" s="133">
        <v>400</v>
      </c>
      <c r="M92" s="134" t="s">
        <v>266</v>
      </c>
      <c r="N92" s="135"/>
      <c r="O92" s="136">
        <v>4</v>
      </c>
      <c r="P92" s="136">
        <v>8</v>
      </c>
    </row>
    <row r="93" spans="1:16" s="59" customFormat="1" ht="15.75">
      <c r="A93" s="124"/>
      <c r="B93" s="125"/>
      <c r="C93" s="126"/>
      <c r="D93" s="127"/>
      <c r="E93" s="128"/>
      <c r="F93" s="129"/>
      <c r="G93" s="130"/>
      <c r="H93" s="131"/>
      <c r="I93" s="131"/>
      <c r="J93" s="131"/>
      <c r="K93" s="132"/>
      <c r="L93" s="133"/>
      <c r="M93" s="134"/>
      <c r="N93" s="135"/>
      <c r="O93" s="136"/>
      <c r="P93" s="136"/>
    </row>
    <row r="94" spans="1:16" s="59" customFormat="1" ht="15.75">
      <c r="A94" s="124"/>
      <c r="B94" s="125" t="s">
        <v>326</v>
      </c>
      <c r="C94" s="126">
        <v>34102</v>
      </c>
      <c r="D94" s="127" t="s">
        <v>45</v>
      </c>
      <c r="E94" s="128" t="s">
        <v>34</v>
      </c>
      <c r="F94" s="129" t="s">
        <v>108</v>
      </c>
      <c r="G94" s="130"/>
      <c r="H94" s="140"/>
      <c r="I94" s="140"/>
      <c r="J94" s="140"/>
      <c r="K94" s="132" t="s">
        <v>327</v>
      </c>
      <c r="L94" s="133">
        <v>400</v>
      </c>
      <c r="M94" s="134">
        <v>55.8</v>
      </c>
      <c r="N94" s="135"/>
      <c r="O94" s="136"/>
      <c r="P94" s="136"/>
    </row>
    <row r="95" spans="1:16" s="59" customFormat="1" ht="15.75">
      <c r="A95" s="124"/>
      <c r="B95" s="125" t="s">
        <v>552</v>
      </c>
      <c r="C95" s="126">
        <v>32145</v>
      </c>
      <c r="D95" s="127" t="s">
        <v>46</v>
      </c>
      <c r="E95" s="128" t="s">
        <v>34</v>
      </c>
      <c r="F95" s="129" t="s">
        <v>384</v>
      </c>
      <c r="G95" s="130"/>
      <c r="H95" s="140"/>
      <c r="I95" s="140"/>
      <c r="J95" s="140"/>
      <c r="K95" s="132" t="s">
        <v>568</v>
      </c>
      <c r="L95" s="133">
        <v>400</v>
      </c>
      <c r="M95" s="134" t="s">
        <v>553</v>
      </c>
      <c r="N95" s="135"/>
      <c r="O95" s="136"/>
      <c r="P95" s="136"/>
    </row>
    <row r="96" spans="1:16" s="59" customFormat="1" ht="15.75">
      <c r="A96" s="124">
        <v>61</v>
      </c>
      <c r="B96" s="125" t="s">
        <v>394</v>
      </c>
      <c r="C96" s="126">
        <v>33964</v>
      </c>
      <c r="D96" s="127" t="s">
        <v>45</v>
      </c>
      <c r="E96" s="128" t="s">
        <v>34</v>
      </c>
      <c r="F96" s="129" t="s">
        <v>395</v>
      </c>
      <c r="G96" s="130">
        <v>61</v>
      </c>
      <c r="H96" s="131"/>
      <c r="I96" s="131"/>
      <c r="J96" s="131"/>
      <c r="K96" s="132" t="s">
        <v>396</v>
      </c>
      <c r="L96" s="133">
        <v>400</v>
      </c>
      <c r="M96" s="134" t="s">
        <v>397</v>
      </c>
      <c r="N96" s="135"/>
      <c r="O96" s="136"/>
      <c r="P96" s="136"/>
    </row>
    <row r="97" spans="1:16" s="59" customFormat="1" ht="15.75">
      <c r="A97" s="124">
        <v>154</v>
      </c>
      <c r="B97" s="125" t="s">
        <v>218</v>
      </c>
      <c r="C97" s="126">
        <v>29180</v>
      </c>
      <c r="D97" s="127" t="s">
        <v>155</v>
      </c>
      <c r="E97" s="128" t="s">
        <v>34</v>
      </c>
      <c r="F97" s="129" t="s">
        <v>219</v>
      </c>
      <c r="G97" s="130">
        <v>154</v>
      </c>
      <c r="H97" s="131"/>
      <c r="I97" s="131"/>
      <c r="J97" s="131"/>
      <c r="K97" s="132" t="s">
        <v>220</v>
      </c>
      <c r="L97" s="133">
        <v>400</v>
      </c>
      <c r="M97" s="134" t="s">
        <v>222</v>
      </c>
      <c r="N97" s="135"/>
      <c r="O97" s="136"/>
      <c r="P97" s="136"/>
    </row>
    <row r="98" spans="1:16" s="59" customFormat="1" ht="15.75">
      <c r="A98" s="124"/>
      <c r="B98" s="125" t="s">
        <v>371</v>
      </c>
      <c r="C98" s="126">
        <v>33298</v>
      </c>
      <c r="D98" s="127" t="s">
        <v>44</v>
      </c>
      <c r="E98" s="128" t="s">
        <v>372</v>
      </c>
      <c r="F98" s="129" t="s">
        <v>283</v>
      </c>
      <c r="G98" s="130"/>
      <c r="H98" s="140"/>
      <c r="I98" s="140"/>
      <c r="J98" s="140"/>
      <c r="K98" s="132" t="s">
        <v>373</v>
      </c>
      <c r="L98" s="133">
        <v>400</v>
      </c>
      <c r="M98" s="134" t="s">
        <v>375</v>
      </c>
      <c r="N98" s="135" t="s">
        <v>130</v>
      </c>
      <c r="O98" s="136"/>
      <c r="P98" s="136"/>
    </row>
    <row r="99" spans="1:16" s="59" customFormat="1" ht="15.75">
      <c r="A99" s="93"/>
      <c r="B99" s="68"/>
      <c r="C99" s="69"/>
      <c r="D99" s="70"/>
      <c r="E99" s="71"/>
      <c r="F99" s="67"/>
      <c r="G99" s="65"/>
      <c r="H99" s="14"/>
      <c r="I99" s="14"/>
      <c r="J99" s="14"/>
      <c r="K99" s="72"/>
      <c r="L99" s="66"/>
      <c r="M99" s="73"/>
      <c r="N99" s="74"/>
      <c r="O99" s="58"/>
      <c r="P99" s="58"/>
    </row>
    <row r="100" spans="1:16" s="59" customFormat="1" ht="15.75">
      <c r="A100" s="93">
        <v>173</v>
      </c>
      <c r="B100" s="90" t="s">
        <v>555</v>
      </c>
      <c r="C100" s="62">
        <v>29790</v>
      </c>
      <c r="D100" s="62" t="s">
        <v>44</v>
      </c>
      <c r="E100" s="63" t="s">
        <v>556</v>
      </c>
      <c r="F100" s="64" t="s">
        <v>557</v>
      </c>
      <c r="G100" s="65"/>
      <c r="H100" s="14"/>
      <c r="I100" s="14"/>
      <c r="J100" s="14"/>
      <c r="K100" s="90" t="s">
        <v>569</v>
      </c>
      <c r="L100" s="66">
        <v>800</v>
      </c>
      <c r="M100" s="91"/>
      <c r="N100" s="74" t="s">
        <v>130</v>
      </c>
      <c r="O100" s="58">
        <v>1</v>
      </c>
      <c r="P100" s="58">
        <v>2</v>
      </c>
    </row>
    <row r="101" spans="1:16" s="59" customFormat="1" ht="15.75">
      <c r="A101" s="93">
        <v>48</v>
      </c>
      <c r="B101" s="68" t="s">
        <v>302</v>
      </c>
      <c r="C101" s="69">
        <v>32914</v>
      </c>
      <c r="D101" s="70" t="s">
        <v>45</v>
      </c>
      <c r="E101" s="71" t="s">
        <v>303</v>
      </c>
      <c r="F101" s="67"/>
      <c r="G101" s="65">
        <v>48</v>
      </c>
      <c r="K101" s="72" t="s">
        <v>304</v>
      </c>
      <c r="L101" s="66">
        <v>800</v>
      </c>
      <c r="M101" s="73" t="s">
        <v>305</v>
      </c>
      <c r="N101" s="74" t="s">
        <v>130</v>
      </c>
      <c r="O101" s="58">
        <v>1</v>
      </c>
      <c r="P101" s="58">
        <v>3</v>
      </c>
    </row>
    <row r="102" spans="1:16" s="59" customFormat="1" ht="15.75">
      <c r="A102" s="123">
        <v>190</v>
      </c>
      <c r="B102" s="115" t="s">
        <v>582</v>
      </c>
      <c r="C102" s="116">
        <v>31272</v>
      </c>
      <c r="D102" s="117" t="s">
        <v>155</v>
      </c>
      <c r="E102" s="118" t="s">
        <v>583</v>
      </c>
      <c r="F102" s="114"/>
      <c r="G102" s="112"/>
      <c r="I102" s="111"/>
      <c r="J102" s="119"/>
      <c r="K102" s="120" t="s">
        <v>584</v>
      </c>
      <c r="L102" s="66">
        <v>800</v>
      </c>
      <c r="M102" s="121" t="s">
        <v>585</v>
      </c>
      <c r="N102" s="122" t="s">
        <v>130</v>
      </c>
      <c r="O102" s="58">
        <v>1</v>
      </c>
      <c r="P102" s="58">
        <v>4</v>
      </c>
    </row>
    <row r="103" spans="1:16" s="59" customFormat="1" ht="15.75">
      <c r="A103" s="93">
        <v>115</v>
      </c>
      <c r="B103" s="68" t="s">
        <v>495</v>
      </c>
      <c r="C103" s="69">
        <v>28630</v>
      </c>
      <c r="D103" s="70" t="s">
        <v>44</v>
      </c>
      <c r="E103" s="71" t="s">
        <v>282</v>
      </c>
      <c r="F103" s="67" t="s">
        <v>496</v>
      </c>
      <c r="G103" s="65">
        <v>115</v>
      </c>
      <c r="K103" s="72" t="s">
        <v>497</v>
      </c>
      <c r="L103" s="66">
        <v>800</v>
      </c>
      <c r="M103" s="73" t="s">
        <v>499</v>
      </c>
      <c r="N103" s="74" t="s">
        <v>130</v>
      </c>
      <c r="O103" s="58">
        <v>1</v>
      </c>
      <c r="P103" s="58">
        <v>5</v>
      </c>
    </row>
    <row r="104" spans="1:16" s="59" customFormat="1" ht="15.75">
      <c r="A104" s="93">
        <v>47</v>
      </c>
      <c r="B104" s="68" t="s">
        <v>281</v>
      </c>
      <c r="C104" s="69">
        <v>32772</v>
      </c>
      <c r="D104" s="70" t="s">
        <v>45</v>
      </c>
      <c r="E104" s="71" t="s">
        <v>282</v>
      </c>
      <c r="F104" s="67" t="s">
        <v>283</v>
      </c>
      <c r="G104" s="65">
        <v>47</v>
      </c>
      <c r="K104" s="72" t="s">
        <v>284</v>
      </c>
      <c r="L104" s="66" t="s">
        <v>286</v>
      </c>
      <c r="M104" s="73" t="s">
        <v>287</v>
      </c>
      <c r="N104" s="74" t="s">
        <v>130</v>
      </c>
      <c r="O104" s="58">
        <v>1</v>
      </c>
      <c r="P104" s="58">
        <v>6</v>
      </c>
    </row>
    <row r="105" spans="1:16" s="59" customFormat="1" ht="15.75">
      <c r="A105" s="93">
        <v>161</v>
      </c>
      <c r="B105" s="68" t="s">
        <v>315</v>
      </c>
      <c r="C105" s="69">
        <v>32055</v>
      </c>
      <c r="D105" s="70" t="s">
        <v>45</v>
      </c>
      <c r="E105" s="71" t="s">
        <v>316</v>
      </c>
      <c r="F105" s="67"/>
      <c r="G105" s="65">
        <v>161</v>
      </c>
      <c r="K105" s="72" t="s">
        <v>317</v>
      </c>
      <c r="L105" s="66">
        <v>800</v>
      </c>
      <c r="M105" s="73" t="s">
        <v>318</v>
      </c>
      <c r="N105" s="74" t="s">
        <v>130</v>
      </c>
      <c r="O105" s="58">
        <v>1</v>
      </c>
      <c r="P105" s="58">
        <v>7</v>
      </c>
    </row>
    <row r="106" spans="1:16" s="59" customFormat="1" ht="15.75">
      <c r="A106" s="93">
        <v>164</v>
      </c>
      <c r="B106" s="68" t="s">
        <v>460</v>
      </c>
      <c r="C106" s="69">
        <v>33600</v>
      </c>
      <c r="D106" s="70" t="s">
        <v>46</v>
      </c>
      <c r="E106" s="71" t="s">
        <v>36</v>
      </c>
      <c r="F106" s="67" t="s">
        <v>461</v>
      </c>
      <c r="G106" s="65">
        <v>164</v>
      </c>
      <c r="H106" s="14"/>
      <c r="I106" s="14"/>
      <c r="J106" s="14"/>
      <c r="K106" s="72" t="s">
        <v>462</v>
      </c>
      <c r="L106" s="66">
        <v>800</v>
      </c>
      <c r="M106" s="73" t="s">
        <v>463</v>
      </c>
      <c r="N106" s="74" t="s">
        <v>130</v>
      </c>
      <c r="O106" s="58">
        <v>1</v>
      </c>
      <c r="P106" s="58">
        <v>8</v>
      </c>
    </row>
    <row r="107" spans="1:16" s="59" customFormat="1" ht="15.75">
      <c r="A107" s="93"/>
      <c r="B107" s="68"/>
      <c r="C107" s="69"/>
      <c r="D107" s="70"/>
      <c r="E107" s="71"/>
      <c r="F107" s="67"/>
      <c r="G107" s="65"/>
      <c r="H107" s="14"/>
      <c r="I107" s="14"/>
      <c r="J107" s="14"/>
      <c r="K107" s="72"/>
      <c r="L107" s="66"/>
      <c r="M107" s="73"/>
      <c r="N107" s="74"/>
      <c r="O107" s="58"/>
      <c r="P107" s="58"/>
    </row>
    <row r="108" spans="1:16" s="59" customFormat="1" ht="15.75">
      <c r="A108" s="93">
        <v>60</v>
      </c>
      <c r="B108" s="68" t="s">
        <v>509</v>
      </c>
      <c r="C108" s="69">
        <v>33979</v>
      </c>
      <c r="D108" s="70" t="s">
        <v>46</v>
      </c>
      <c r="E108" s="71" t="s">
        <v>34</v>
      </c>
      <c r="F108" s="75" t="s">
        <v>574</v>
      </c>
      <c r="G108" s="65">
        <v>60</v>
      </c>
      <c r="K108" s="72" t="s">
        <v>510</v>
      </c>
      <c r="L108" s="66">
        <v>800</v>
      </c>
      <c r="M108" s="73" t="s">
        <v>511</v>
      </c>
      <c r="N108" s="74"/>
      <c r="O108" s="58">
        <v>2</v>
      </c>
      <c r="P108" s="58">
        <v>1</v>
      </c>
    </row>
    <row r="109" spans="1:16" s="59" customFormat="1" ht="15.75">
      <c r="A109" s="93">
        <v>172</v>
      </c>
      <c r="B109" s="90" t="s">
        <v>486</v>
      </c>
      <c r="C109" s="62">
        <v>34202</v>
      </c>
      <c r="D109" s="62"/>
      <c r="E109" s="71" t="s">
        <v>34</v>
      </c>
      <c r="F109" s="75" t="s">
        <v>574</v>
      </c>
      <c r="G109" s="65"/>
      <c r="H109" s="14"/>
      <c r="I109" s="14"/>
      <c r="J109" s="14"/>
      <c r="K109" s="90" t="s">
        <v>169</v>
      </c>
      <c r="L109" s="66">
        <v>800</v>
      </c>
      <c r="M109" s="91"/>
      <c r="N109" s="74"/>
      <c r="O109" s="58">
        <v>2</v>
      </c>
      <c r="P109" s="58">
        <v>2</v>
      </c>
    </row>
    <row r="110" spans="1:16" s="59" customFormat="1" ht="15.75">
      <c r="A110" s="93">
        <v>86</v>
      </c>
      <c r="B110" s="68" t="s">
        <v>398</v>
      </c>
      <c r="C110" s="69">
        <v>33365</v>
      </c>
      <c r="D110" s="70" t="s">
        <v>46</v>
      </c>
      <c r="E110" s="71" t="s">
        <v>34</v>
      </c>
      <c r="F110" s="75" t="s">
        <v>574</v>
      </c>
      <c r="G110" s="65">
        <v>86</v>
      </c>
      <c r="K110" s="72" t="s">
        <v>399</v>
      </c>
      <c r="L110" s="66">
        <v>800</v>
      </c>
      <c r="M110" s="73" t="s">
        <v>400</v>
      </c>
      <c r="N110" s="74"/>
      <c r="O110" s="58">
        <v>3</v>
      </c>
      <c r="P110" s="58">
        <v>8</v>
      </c>
    </row>
    <row r="111" spans="1:16" s="59" customFormat="1" ht="15.75">
      <c r="A111" s="93">
        <v>38</v>
      </c>
      <c r="B111" s="68" t="s">
        <v>158</v>
      </c>
      <c r="C111" s="69">
        <v>34770</v>
      </c>
      <c r="D111" s="70" t="s">
        <v>46</v>
      </c>
      <c r="E111" s="71" t="s">
        <v>34</v>
      </c>
      <c r="F111" s="67" t="s">
        <v>159</v>
      </c>
      <c r="G111" s="65">
        <v>38</v>
      </c>
      <c r="K111" s="72" t="s">
        <v>160</v>
      </c>
      <c r="L111" s="66">
        <v>800</v>
      </c>
      <c r="M111" s="73" t="s">
        <v>162</v>
      </c>
      <c r="N111" s="74"/>
      <c r="O111" s="58">
        <v>3</v>
      </c>
      <c r="P111" s="58" t="s">
        <v>265</v>
      </c>
    </row>
    <row r="112" spans="1:16" s="59" customFormat="1" ht="15.75">
      <c r="A112" s="93">
        <v>83</v>
      </c>
      <c r="B112" s="68" t="s">
        <v>306</v>
      </c>
      <c r="C112" s="69">
        <v>33031</v>
      </c>
      <c r="D112" s="70" t="s">
        <v>46</v>
      </c>
      <c r="E112" s="71" t="s">
        <v>34</v>
      </c>
      <c r="F112" s="67" t="s">
        <v>96</v>
      </c>
      <c r="G112" s="65">
        <v>83</v>
      </c>
      <c r="K112" s="72" t="s">
        <v>307</v>
      </c>
      <c r="L112" s="66">
        <v>800</v>
      </c>
      <c r="M112" s="73" t="s">
        <v>187</v>
      </c>
      <c r="N112" s="74"/>
      <c r="O112" s="58">
        <v>2</v>
      </c>
      <c r="P112" s="58">
        <v>5</v>
      </c>
    </row>
    <row r="113" spans="1:16" s="59" customFormat="1" ht="15.75">
      <c r="A113" s="93">
        <v>158</v>
      </c>
      <c r="B113" s="68" t="s">
        <v>211</v>
      </c>
      <c r="C113" s="69">
        <v>34676</v>
      </c>
      <c r="D113" s="70" t="s">
        <v>117</v>
      </c>
      <c r="E113" s="71" t="s">
        <v>34</v>
      </c>
      <c r="F113" s="67" t="s">
        <v>159</v>
      </c>
      <c r="G113" s="65">
        <v>158</v>
      </c>
      <c r="K113" s="72" t="s">
        <v>212</v>
      </c>
      <c r="L113" s="66">
        <v>800</v>
      </c>
      <c r="M113" s="73" t="s">
        <v>213</v>
      </c>
      <c r="N113" s="74"/>
      <c r="O113" s="58">
        <v>2</v>
      </c>
      <c r="P113" s="58">
        <v>7</v>
      </c>
    </row>
    <row r="114" spans="1:16" s="59" customFormat="1" ht="15.75">
      <c r="A114" s="93">
        <v>39</v>
      </c>
      <c r="B114" s="68" t="s">
        <v>168</v>
      </c>
      <c r="C114" s="69">
        <v>34250</v>
      </c>
      <c r="D114" s="70">
        <v>1</v>
      </c>
      <c r="E114" s="71" t="s">
        <v>34</v>
      </c>
      <c r="F114" s="75" t="s">
        <v>574</v>
      </c>
      <c r="G114" s="65">
        <v>39</v>
      </c>
      <c r="K114" s="72" t="s">
        <v>169</v>
      </c>
      <c r="L114" s="66">
        <v>800</v>
      </c>
      <c r="M114" s="73" t="s">
        <v>171</v>
      </c>
      <c r="N114" s="74"/>
      <c r="O114" s="58">
        <v>2</v>
      </c>
      <c r="P114" s="58">
        <v>8</v>
      </c>
    </row>
    <row r="115" spans="1:16" s="59" customFormat="1" ht="15.75">
      <c r="A115" s="93"/>
      <c r="B115" s="68"/>
      <c r="C115" s="69"/>
      <c r="D115" s="70"/>
      <c r="E115" s="71"/>
      <c r="F115" s="75"/>
      <c r="G115" s="65"/>
      <c r="K115" s="72"/>
      <c r="L115" s="66"/>
      <c r="M115" s="73"/>
      <c r="N115" s="74"/>
      <c r="O115" s="58"/>
      <c r="P115" s="58"/>
    </row>
    <row r="116" spans="1:16" s="59" customFormat="1" ht="15.75">
      <c r="A116" s="93">
        <v>41</v>
      </c>
      <c r="B116" s="68" t="s">
        <v>184</v>
      </c>
      <c r="C116" s="69">
        <v>32323</v>
      </c>
      <c r="D116" s="70" t="s">
        <v>46</v>
      </c>
      <c r="E116" s="71" t="s">
        <v>34</v>
      </c>
      <c r="F116" s="67" t="s">
        <v>108</v>
      </c>
      <c r="G116" s="65">
        <v>41</v>
      </c>
      <c r="K116" s="72" t="s">
        <v>185</v>
      </c>
      <c r="L116" s="66">
        <v>800</v>
      </c>
      <c r="M116" s="73" t="s">
        <v>187</v>
      </c>
      <c r="N116" s="74"/>
      <c r="O116" s="58">
        <v>2</v>
      </c>
      <c r="P116" s="58" t="s">
        <v>188</v>
      </c>
    </row>
    <row r="117" spans="1:16" s="59" customFormat="1" ht="15.75">
      <c r="A117" s="93">
        <v>90</v>
      </c>
      <c r="B117" s="68" t="s">
        <v>512</v>
      </c>
      <c r="C117" s="69">
        <v>30816</v>
      </c>
      <c r="D117" s="70" t="s">
        <v>45</v>
      </c>
      <c r="E117" s="71" t="s">
        <v>34</v>
      </c>
      <c r="F117" s="67" t="s">
        <v>513</v>
      </c>
      <c r="G117" s="65">
        <v>90</v>
      </c>
      <c r="K117" s="72" t="s">
        <v>514</v>
      </c>
      <c r="L117" s="66">
        <v>800</v>
      </c>
      <c r="M117" s="73" t="s">
        <v>187</v>
      </c>
      <c r="N117" s="74"/>
      <c r="O117" s="58">
        <v>2</v>
      </c>
      <c r="P117" s="58" t="s">
        <v>265</v>
      </c>
    </row>
    <row r="118" spans="1:16" s="59" customFormat="1" ht="15.75">
      <c r="A118" s="93">
        <v>156</v>
      </c>
      <c r="B118" s="68" t="s">
        <v>95</v>
      </c>
      <c r="C118" s="69">
        <v>34491</v>
      </c>
      <c r="D118" s="70" t="s">
        <v>46</v>
      </c>
      <c r="E118" s="71" t="s">
        <v>34</v>
      </c>
      <c r="F118" s="88" t="s">
        <v>96</v>
      </c>
      <c r="G118" s="65">
        <v>156</v>
      </c>
      <c r="K118" s="89" t="s">
        <v>97</v>
      </c>
      <c r="L118" s="66">
        <v>800</v>
      </c>
      <c r="M118" s="73" t="s">
        <v>98</v>
      </c>
      <c r="N118" s="74"/>
      <c r="O118" s="58">
        <v>2</v>
      </c>
      <c r="P118" s="58" t="s">
        <v>62</v>
      </c>
    </row>
    <row r="119" spans="1:16" s="59" customFormat="1" ht="15.75">
      <c r="A119" s="93">
        <v>159</v>
      </c>
      <c r="B119" s="68" t="s">
        <v>233</v>
      </c>
      <c r="C119" s="69">
        <v>33768</v>
      </c>
      <c r="D119" s="70">
        <v>1</v>
      </c>
      <c r="E119" s="71" t="s">
        <v>34</v>
      </c>
      <c r="F119" s="75" t="s">
        <v>574</v>
      </c>
      <c r="G119" s="65">
        <v>159</v>
      </c>
      <c r="K119" s="72" t="s">
        <v>234</v>
      </c>
      <c r="L119" s="66">
        <v>800</v>
      </c>
      <c r="M119" s="73">
        <v>2.2799999999999998</v>
      </c>
      <c r="N119" s="74"/>
      <c r="O119" s="58">
        <v>2</v>
      </c>
      <c r="P119" s="58" t="s">
        <v>63</v>
      </c>
    </row>
    <row r="120" spans="1:16" s="59" customFormat="1" ht="15.75">
      <c r="A120" s="93"/>
      <c r="B120" s="68"/>
      <c r="C120" s="69"/>
      <c r="D120" s="70"/>
      <c r="E120" s="71"/>
      <c r="F120" s="75"/>
      <c r="G120" s="65"/>
      <c r="K120" s="72"/>
      <c r="L120" s="66"/>
      <c r="M120" s="73"/>
      <c r="N120" s="74"/>
      <c r="O120" s="58"/>
      <c r="P120" s="58"/>
    </row>
    <row r="121" spans="1:16" s="59" customFormat="1" ht="15.75">
      <c r="A121" s="93">
        <v>43</v>
      </c>
      <c r="B121" s="68" t="s">
        <v>243</v>
      </c>
      <c r="C121" s="69">
        <v>34738</v>
      </c>
      <c r="D121" s="70" t="s">
        <v>46</v>
      </c>
      <c r="E121" s="71" t="s">
        <v>34</v>
      </c>
      <c r="F121" s="67" t="s">
        <v>35</v>
      </c>
      <c r="G121" s="65">
        <v>43</v>
      </c>
      <c r="K121" s="72" t="s">
        <v>244</v>
      </c>
      <c r="L121" s="66">
        <v>800</v>
      </c>
      <c r="M121" s="73" t="s">
        <v>246</v>
      </c>
      <c r="N121" s="74"/>
      <c r="O121" s="58">
        <v>3</v>
      </c>
      <c r="P121" s="58">
        <v>1</v>
      </c>
    </row>
    <row r="122" spans="1:16" s="59" customFormat="1" ht="15.75">
      <c r="A122" s="93">
        <v>163</v>
      </c>
      <c r="B122" s="68" t="s">
        <v>419</v>
      </c>
      <c r="C122" s="69">
        <v>33898</v>
      </c>
      <c r="D122" s="70" t="s">
        <v>46</v>
      </c>
      <c r="E122" s="71" t="s">
        <v>34</v>
      </c>
      <c r="F122" s="67" t="s">
        <v>137</v>
      </c>
      <c r="G122" s="65">
        <v>163</v>
      </c>
      <c r="H122" s="14"/>
      <c r="I122" s="14"/>
      <c r="J122" s="14"/>
      <c r="K122" s="72" t="s">
        <v>420</v>
      </c>
      <c r="L122" s="66">
        <v>800</v>
      </c>
      <c r="M122" s="73" t="s">
        <v>421</v>
      </c>
      <c r="N122" s="74"/>
      <c r="O122" s="58">
        <v>3</v>
      </c>
      <c r="P122" s="58">
        <v>2</v>
      </c>
    </row>
    <row r="123" spans="1:16" s="59" customFormat="1" ht="15.75">
      <c r="A123" s="93">
        <v>88</v>
      </c>
      <c r="B123" s="68" t="s">
        <v>437</v>
      </c>
      <c r="C123" s="69">
        <v>30227</v>
      </c>
      <c r="D123" s="70" t="s">
        <v>155</v>
      </c>
      <c r="E123" s="71" t="s">
        <v>34</v>
      </c>
      <c r="F123" s="67" t="s">
        <v>438</v>
      </c>
      <c r="G123" s="65">
        <v>88</v>
      </c>
      <c r="K123" s="72" t="s">
        <v>439</v>
      </c>
      <c r="L123" s="66">
        <v>800</v>
      </c>
      <c r="M123" s="73" t="s">
        <v>440</v>
      </c>
      <c r="N123" s="74"/>
      <c r="O123" s="58">
        <v>3</v>
      </c>
      <c r="P123" s="58">
        <v>4</v>
      </c>
    </row>
    <row r="124" spans="1:16" s="59" customFormat="1" ht="15.75">
      <c r="A124" s="93">
        <v>162</v>
      </c>
      <c r="B124" s="68" t="s">
        <v>383</v>
      </c>
      <c r="C124" s="69">
        <v>33077</v>
      </c>
      <c r="D124" s="70" t="s">
        <v>44</v>
      </c>
      <c r="E124" s="71" t="s">
        <v>34</v>
      </c>
      <c r="F124" s="67" t="s">
        <v>384</v>
      </c>
      <c r="G124" s="65">
        <v>162</v>
      </c>
      <c r="H124" s="14"/>
      <c r="I124" s="14"/>
      <c r="J124" s="14"/>
      <c r="K124" s="72" t="s">
        <v>385</v>
      </c>
      <c r="L124" s="66" t="s">
        <v>286</v>
      </c>
      <c r="M124" s="73" t="s">
        <v>386</v>
      </c>
      <c r="N124" s="74"/>
      <c r="O124" s="58">
        <v>3</v>
      </c>
      <c r="P124" s="58">
        <v>5</v>
      </c>
    </row>
    <row r="125" spans="1:16" s="59" customFormat="1" ht="15.75">
      <c r="A125" s="93">
        <v>87</v>
      </c>
      <c r="B125" s="68" t="s">
        <v>433</v>
      </c>
      <c r="C125" s="69">
        <v>31599</v>
      </c>
      <c r="D125" s="70" t="s">
        <v>45</v>
      </c>
      <c r="E125" s="71" t="s">
        <v>34</v>
      </c>
      <c r="F125" s="67" t="s">
        <v>108</v>
      </c>
      <c r="G125" s="65">
        <v>87</v>
      </c>
      <c r="K125" s="72" t="s">
        <v>434</v>
      </c>
      <c r="L125" s="66">
        <v>800</v>
      </c>
      <c r="M125" s="73" t="s">
        <v>435</v>
      </c>
      <c r="N125" s="74"/>
      <c r="O125" s="58">
        <v>3</v>
      </c>
      <c r="P125" s="58">
        <v>6</v>
      </c>
    </row>
    <row r="126" spans="1:16" s="148" customFormat="1" ht="15.75">
      <c r="A126" s="93">
        <v>157</v>
      </c>
      <c r="B126" s="68" t="s">
        <v>152</v>
      </c>
      <c r="C126" s="69">
        <v>32269</v>
      </c>
      <c r="D126" s="70" t="s">
        <v>44</v>
      </c>
      <c r="E126" s="71" t="s">
        <v>34</v>
      </c>
      <c r="F126" s="67" t="s">
        <v>84</v>
      </c>
      <c r="G126" s="65">
        <v>157</v>
      </c>
      <c r="H126" s="59"/>
      <c r="I126" s="59"/>
      <c r="J126" s="59"/>
      <c r="K126" s="72" t="s">
        <v>153</v>
      </c>
      <c r="L126" s="66">
        <v>800</v>
      </c>
      <c r="M126" s="73"/>
      <c r="N126" s="74"/>
      <c r="O126" s="58">
        <v>3</v>
      </c>
      <c r="P126" s="58">
        <v>7</v>
      </c>
    </row>
    <row r="127" spans="1:16" s="148" customFormat="1" ht="15.75">
      <c r="A127" s="93">
        <v>77</v>
      </c>
      <c r="B127" s="84" t="s">
        <v>83</v>
      </c>
      <c r="C127" s="69">
        <v>31373</v>
      </c>
      <c r="D127" s="70" t="s">
        <v>44</v>
      </c>
      <c r="E127" s="71" t="s">
        <v>34</v>
      </c>
      <c r="F127" s="85" t="s">
        <v>84</v>
      </c>
      <c r="G127" s="65">
        <v>77</v>
      </c>
      <c r="H127" s="59"/>
      <c r="I127" s="59"/>
      <c r="J127" s="59"/>
      <c r="K127" s="86" t="s">
        <v>85</v>
      </c>
      <c r="L127" s="66">
        <v>800</v>
      </c>
      <c r="M127" s="87" t="s">
        <v>86</v>
      </c>
      <c r="N127" s="74"/>
      <c r="O127" s="56">
        <v>3</v>
      </c>
      <c r="P127" s="57">
        <v>8</v>
      </c>
    </row>
    <row r="128" spans="1:16" s="148" customFormat="1" ht="15.75">
      <c r="A128" s="93"/>
      <c r="B128" s="84"/>
      <c r="C128" s="69"/>
      <c r="D128" s="70"/>
      <c r="E128" s="71"/>
      <c r="F128" s="85"/>
      <c r="G128" s="65"/>
      <c r="H128" s="59"/>
      <c r="I128" s="59"/>
      <c r="J128" s="59"/>
      <c r="K128" s="86"/>
      <c r="L128" s="66"/>
      <c r="M128" s="87"/>
      <c r="N128" s="74"/>
      <c r="O128" s="56"/>
      <c r="P128" s="57"/>
    </row>
    <row r="129" spans="1:16" s="59" customFormat="1" ht="15.75">
      <c r="A129" s="93">
        <v>160</v>
      </c>
      <c r="B129" s="68" t="s">
        <v>238</v>
      </c>
      <c r="C129" s="69">
        <v>33827</v>
      </c>
      <c r="D129" s="70" t="s">
        <v>46</v>
      </c>
      <c r="E129" s="71" t="s">
        <v>34</v>
      </c>
      <c r="F129" s="67" t="s">
        <v>137</v>
      </c>
      <c r="G129" s="65">
        <v>160</v>
      </c>
      <c r="K129" s="72" t="s">
        <v>239</v>
      </c>
      <c r="L129" s="66">
        <v>800</v>
      </c>
      <c r="M129" s="73" t="s">
        <v>240</v>
      </c>
      <c r="N129" s="74"/>
      <c r="O129" s="58">
        <v>3</v>
      </c>
      <c r="P129" s="58" t="s">
        <v>188</v>
      </c>
    </row>
    <row r="130" spans="1:16" s="59" customFormat="1" ht="15.75">
      <c r="A130" s="93">
        <v>120</v>
      </c>
      <c r="B130" s="68" t="s">
        <v>263</v>
      </c>
      <c r="C130" s="69">
        <v>34354</v>
      </c>
      <c r="D130" s="70" t="s">
        <v>117</v>
      </c>
      <c r="E130" s="71" t="s">
        <v>34</v>
      </c>
      <c r="F130" s="67" t="s">
        <v>118</v>
      </c>
      <c r="G130" s="65">
        <v>120</v>
      </c>
      <c r="K130" s="72" t="s">
        <v>119</v>
      </c>
      <c r="L130" s="66">
        <v>800</v>
      </c>
      <c r="M130" s="73" t="s">
        <v>264</v>
      </c>
      <c r="N130" s="74"/>
      <c r="O130" s="58">
        <v>2</v>
      </c>
      <c r="P130" s="58">
        <v>4</v>
      </c>
    </row>
    <row r="131" spans="1:16" s="59" customFormat="1" ht="15.75">
      <c r="A131" s="93"/>
      <c r="B131" s="84"/>
      <c r="C131" s="69"/>
      <c r="D131" s="70"/>
      <c r="E131" s="71"/>
      <c r="F131" s="85"/>
      <c r="G131" s="65"/>
      <c r="K131" s="86"/>
      <c r="L131" s="66"/>
      <c r="M131" s="87"/>
      <c r="N131" s="74"/>
      <c r="O131" s="56"/>
      <c r="P131" s="57"/>
    </row>
    <row r="132" spans="1:16" s="59" customFormat="1" ht="15.75">
      <c r="A132" s="141">
        <v>50</v>
      </c>
      <c r="B132" s="142" t="s">
        <v>346</v>
      </c>
      <c r="C132" s="143">
        <v>33946</v>
      </c>
      <c r="D132" s="144" t="s">
        <v>45</v>
      </c>
      <c r="E132" s="145" t="s">
        <v>34</v>
      </c>
      <c r="F132" s="146" t="s">
        <v>574</v>
      </c>
      <c r="G132" s="147">
        <v>50</v>
      </c>
      <c r="H132" s="148"/>
      <c r="I132" s="148"/>
      <c r="J132" s="148"/>
      <c r="K132" s="149" t="s">
        <v>169</v>
      </c>
      <c r="L132" s="150">
        <v>800</v>
      </c>
      <c r="M132" s="151" t="s">
        <v>347</v>
      </c>
      <c r="N132" s="152"/>
      <c r="O132" s="153"/>
      <c r="P132" s="153"/>
    </row>
    <row r="133" spans="1:16" s="59" customFormat="1" ht="15.75">
      <c r="A133" s="93">
        <v>188</v>
      </c>
      <c r="B133" s="68" t="s">
        <v>552</v>
      </c>
      <c r="C133" s="69">
        <v>32145</v>
      </c>
      <c r="D133" s="70" t="s">
        <v>46</v>
      </c>
      <c r="E133" s="71" t="s">
        <v>34</v>
      </c>
      <c r="F133" s="67" t="s">
        <v>384</v>
      </c>
      <c r="G133" s="65"/>
      <c r="H133" s="14"/>
      <c r="I133" s="14"/>
      <c r="J133" s="14"/>
      <c r="K133" s="72" t="s">
        <v>568</v>
      </c>
      <c r="L133" s="66">
        <v>800</v>
      </c>
      <c r="M133" s="73" t="s">
        <v>554</v>
      </c>
      <c r="N133" s="74"/>
      <c r="O133" s="58"/>
      <c r="P133" s="58"/>
    </row>
    <row r="134" spans="1:16" s="59" customFormat="1" ht="15.75">
      <c r="A134" s="92"/>
      <c r="B134" s="68" t="s">
        <v>371</v>
      </c>
      <c r="C134" s="69">
        <v>33298</v>
      </c>
      <c r="D134" s="70" t="s">
        <v>44</v>
      </c>
      <c r="E134" s="71" t="s">
        <v>372</v>
      </c>
      <c r="F134" s="67" t="s">
        <v>283</v>
      </c>
      <c r="G134" s="65"/>
      <c r="H134" s="14"/>
      <c r="I134" s="14"/>
      <c r="J134" s="14"/>
      <c r="K134" s="72" t="s">
        <v>373</v>
      </c>
      <c r="L134" s="66" t="s">
        <v>286</v>
      </c>
      <c r="M134" s="73" t="s">
        <v>374</v>
      </c>
      <c r="N134" s="74" t="s">
        <v>130</v>
      </c>
      <c r="O134" s="58"/>
      <c r="P134" s="58"/>
    </row>
    <row r="135" spans="1:16" s="59" customFormat="1" ht="15.75">
      <c r="A135" s="114"/>
      <c r="B135" s="115"/>
      <c r="C135" s="116"/>
      <c r="D135" s="117"/>
      <c r="E135" s="118"/>
      <c r="F135" s="114"/>
      <c r="G135" s="112"/>
      <c r="H135" s="113"/>
      <c r="I135" s="111"/>
      <c r="J135" s="121"/>
      <c r="K135" s="119"/>
      <c r="L135" s="66"/>
      <c r="M135" s="73"/>
      <c r="N135" s="122"/>
      <c r="O135" s="58"/>
      <c r="P135" s="58"/>
    </row>
    <row r="136" spans="1:16" s="59" customFormat="1" ht="15.75">
      <c r="A136" s="124">
        <v>86</v>
      </c>
      <c r="B136" s="125" t="s">
        <v>398</v>
      </c>
      <c r="C136" s="126">
        <v>33365</v>
      </c>
      <c r="D136" s="127" t="s">
        <v>46</v>
      </c>
      <c r="E136" s="128" t="s">
        <v>34</v>
      </c>
      <c r="F136" s="137" t="s">
        <v>574</v>
      </c>
      <c r="G136" s="130">
        <v>86</v>
      </c>
      <c r="H136" s="131"/>
      <c r="I136" s="131"/>
      <c r="J136" s="131"/>
      <c r="K136" s="132" t="s">
        <v>399</v>
      </c>
      <c r="L136" s="133">
        <v>1500</v>
      </c>
      <c r="M136" s="134" t="s">
        <v>401</v>
      </c>
      <c r="N136" s="135"/>
      <c r="O136" s="136">
        <v>1</v>
      </c>
      <c r="P136" s="136">
        <v>1</v>
      </c>
    </row>
    <row r="137" spans="1:16" s="59" customFormat="1" ht="15.75">
      <c r="A137" s="124">
        <v>80</v>
      </c>
      <c r="B137" s="125" t="s">
        <v>172</v>
      </c>
      <c r="C137" s="126">
        <v>34451</v>
      </c>
      <c r="D137" s="127" t="s">
        <v>46</v>
      </c>
      <c r="E137" s="128" t="s">
        <v>34</v>
      </c>
      <c r="F137" s="129" t="s">
        <v>96</v>
      </c>
      <c r="G137" s="130">
        <v>80</v>
      </c>
      <c r="H137" s="131"/>
      <c r="I137" s="131"/>
      <c r="J137" s="131"/>
      <c r="K137" s="132" t="s">
        <v>173</v>
      </c>
      <c r="L137" s="133">
        <v>1500</v>
      </c>
      <c r="M137" s="134" t="s">
        <v>174</v>
      </c>
      <c r="N137" s="135"/>
      <c r="O137" s="136">
        <v>1</v>
      </c>
      <c r="P137" s="136">
        <v>2</v>
      </c>
    </row>
    <row r="138" spans="1:16" s="59" customFormat="1" ht="15.75">
      <c r="A138" s="124">
        <v>78</v>
      </c>
      <c r="B138" s="125" t="s">
        <v>126</v>
      </c>
      <c r="C138" s="126">
        <v>31859</v>
      </c>
      <c r="D138" s="127" t="s">
        <v>44</v>
      </c>
      <c r="E138" s="128" t="s">
        <v>127</v>
      </c>
      <c r="F138" s="129"/>
      <c r="G138" s="130">
        <v>78</v>
      </c>
      <c r="H138" s="131"/>
      <c r="I138" s="131"/>
      <c r="J138" s="131"/>
      <c r="K138" s="132" t="s">
        <v>128</v>
      </c>
      <c r="L138" s="133">
        <v>1500</v>
      </c>
      <c r="M138" s="134" t="s">
        <v>129</v>
      </c>
      <c r="N138" s="135" t="s">
        <v>130</v>
      </c>
      <c r="O138" s="136">
        <v>1</v>
      </c>
      <c r="P138" s="136">
        <v>3</v>
      </c>
    </row>
    <row r="139" spans="1:16" s="59" customFormat="1" ht="15.75">
      <c r="A139" s="124">
        <v>83</v>
      </c>
      <c r="B139" s="125" t="s">
        <v>306</v>
      </c>
      <c r="C139" s="126">
        <v>33031</v>
      </c>
      <c r="D139" s="127" t="s">
        <v>46</v>
      </c>
      <c r="E139" s="128" t="s">
        <v>34</v>
      </c>
      <c r="F139" s="129" t="s">
        <v>308</v>
      </c>
      <c r="G139" s="130">
        <v>83</v>
      </c>
      <c r="H139" s="131"/>
      <c r="I139" s="131"/>
      <c r="J139" s="131"/>
      <c r="K139" s="132" t="s">
        <v>307</v>
      </c>
      <c r="L139" s="133">
        <v>1500</v>
      </c>
      <c r="M139" s="134" t="s">
        <v>309</v>
      </c>
      <c r="N139" s="135"/>
      <c r="O139" s="136">
        <v>1</v>
      </c>
      <c r="P139" s="136">
        <v>4</v>
      </c>
    </row>
    <row r="140" spans="1:16" s="59" customFormat="1" ht="15.75">
      <c r="A140" s="124">
        <v>82</v>
      </c>
      <c r="B140" s="125" t="s">
        <v>261</v>
      </c>
      <c r="C140" s="126">
        <v>33039</v>
      </c>
      <c r="D140" s="127" t="s">
        <v>45</v>
      </c>
      <c r="E140" s="128" t="s">
        <v>34</v>
      </c>
      <c r="F140" s="129" t="s">
        <v>121</v>
      </c>
      <c r="G140" s="130">
        <v>82</v>
      </c>
      <c r="H140" s="131"/>
      <c r="I140" s="131"/>
      <c r="J140" s="131"/>
      <c r="K140" s="132" t="s">
        <v>262</v>
      </c>
      <c r="L140" s="133">
        <v>1500</v>
      </c>
      <c r="M140" s="134" t="s">
        <v>129</v>
      </c>
      <c r="N140" s="135"/>
      <c r="O140" s="136">
        <v>1</v>
      </c>
      <c r="P140" s="136">
        <v>5</v>
      </c>
    </row>
    <row r="141" spans="1:16" s="59" customFormat="1" ht="15.75">
      <c r="A141" s="124">
        <v>79</v>
      </c>
      <c r="B141" s="125" t="s">
        <v>163</v>
      </c>
      <c r="C141" s="126">
        <v>30423</v>
      </c>
      <c r="D141" s="127" t="s">
        <v>44</v>
      </c>
      <c r="E141" s="128" t="s">
        <v>34</v>
      </c>
      <c r="F141" s="129" t="s">
        <v>164</v>
      </c>
      <c r="G141" s="130">
        <v>79</v>
      </c>
      <c r="H141" s="131"/>
      <c r="I141" s="131"/>
      <c r="J141" s="131"/>
      <c r="K141" s="132" t="s">
        <v>165</v>
      </c>
      <c r="L141" s="133">
        <v>1500</v>
      </c>
      <c r="M141" s="134" t="s">
        <v>166</v>
      </c>
      <c r="N141" s="135"/>
      <c r="O141" s="136">
        <v>1</v>
      </c>
      <c r="P141" s="136">
        <v>6</v>
      </c>
    </row>
    <row r="142" spans="1:16" s="59" customFormat="1" ht="15.75">
      <c r="A142" s="124">
        <v>85</v>
      </c>
      <c r="B142" s="125" t="s">
        <v>376</v>
      </c>
      <c r="C142" s="126">
        <v>33771</v>
      </c>
      <c r="D142" s="127" t="s">
        <v>45</v>
      </c>
      <c r="E142" s="128" t="s">
        <v>34</v>
      </c>
      <c r="F142" s="129" t="s">
        <v>96</v>
      </c>
      <c r="G142" s="130">
        <v>85</v>
      </c>
      <c r="H142" s="131"/>
      <c r="I142" s="131"/>
      <c r="J142" s="131"/>
      <c r="K142" s="132" t="s">
        <v>307</v>
      </c>
      <c r="L142" s="133">
        <v>1500</v>
      </c>
      <c r="M142" s="134" t="s">
        <v>377</v>
      </c>
      <c r="N142" s="135"/>
      <c r="O142" s="136">
        <v>1</v>
      </c>
      <c r="P142" s="136">
        <v>7</v>
      </c>
    </row>
    <row r="143" spans="1:16" s="59" customFormat="1" ht="15.75">
      <c r="A143" s="124">
        <v>84</v>
      </c>
      <c r="B143" s="125" t="s">
        <v>352</v>
      </c>
      <c r="C143" s="126">
        <v>34421</v>
      </c>
      <c r="D143" s="127" t="s">
        <v>46</v>
      </c>
      <c r="E143" s="128" t="s">
        <v>34</v>
      </c>
      <c r="F143" s="129" t="s">
        <v>353</v>
      </c>
      <c r="G143" s="130">
        <v>84</v>
      </c>
      <c r="H143" s="131"/>
      <c r="I143" s="131"/>
      <c r="J143" s="131"/>
      <c r="K143" s="132" t="s">
        <v>354</v>
      </c>
      <c r="L143" s="133">
        <v>1500</v>
      </c>
      <c r="M143" s="134" t="s">
        <v>355</v>
      </c>
      <c r="N143" s="135"/>
      <c r="O143" s="136">
        <v>1</v>
      </c>
      <c r="P143" s="136">
        <v>8</v>
      </c>
    </row>
    <row r="144" spans="1:16" s="59" customFormat="1" ht="15.75">
      <c r="A144" s="124">
        <v>77</v>
      </c>
      <c r="B144" s="218" t="s">
        <v>83</v>
      </c>
      <c r="C144" s="126">
        <v>31373</v>
      </c>
      <c r="D144" s="127" t="s">
        <v>44</v>
      </c>
      <c r="E144" s="128" t="s">
        <v>34</v>
      </c>
      <c r="F144" s="218" t="s">
        <v>84</v>
      </c>
      <c r="G144" s="130">
        <v>77</v>
      </c>
      <c r="H144" s="131"/>
      <c r="I144" s="131"/>
      <c r="J144" s="131"/>
      <c r="K144" s="219" t="s">
        <v>87</v>
      </c>
      <c r="L144" s="133">
        <v>1500</v>
      </c>
      <c r="M144" s="220">
        <v>4.08</v>
      </c>
      <c r="N144" s="135"/>
      <c r="O144" s="136">
        <v>1</v>
      </c>
      <c r="P144" s="221">
        <v>9</v>
      </c>
    </row>
    <row r="145" spans="1:16" s="59" customFormat="1" ht="15.75">
      <c r="A145" s="124">
        <v>90</v>
      </c>
      <c r="B145" s="125" t="s">
        <v>512</v>
      </c>
      <c r="C145" s="126">
        <v>30816</v>
      </c>
      <c r="D145" s="127" t="s">
        <v>45</v>
      </c>
      <c r="E145" s="128" t="s">
        <v>34</v>
      </c>
      <c r="F145" s="129" t="s">
        <v>513</v>
      </c>
      <c r="G145" s="130">
        <v>90</v>
      </c>
      <c r="H145" s="131"/>
      <c r="I145" s="131"/>
      <c r="J145" s="131"/>
      <c r="K145" s="132" t="s">
        <v>514</v>
      </c>
      <c r="L145" s="133">
        <v>1500</v>
      </c>
      <c r="M145" s="134" t="s">
        <v>515</v>
      </c>
      <c r="N145" s="135"/>
      <c r="O145" s="136">
        <v>1</v>
      </c>
      <c r="P145" s="136">
        <v>10</v>
      </c>
    </row>
    <row r="146" spans="1:16" s="59" customFormat="1" ht="15.75">
      <c r="A146" s="124">
        <v>87</v>
      </c>
      <c r="B146" s="125" t="s">
        <v>433</v>
      </c>
      <c r="C146" s="126">
        <v>31599</v>
      </c>
      <c r="D146" s="127" t="s">
        <v>45</v>
      </c>
      <c r="E146" s="128" t="s">
        <v>34</v>
      </c>
      <c r="F146" s="129" t="s">
        <v>108</v>
      </c>
      <c r="G146" s="130">
        <v>87</v>
      </c>
      <c r="H146" s="131"/>
      <c r="I146" s="131"/>
      <c r="J146" s="131"/>
      <c r="K146" s="132" t="s">
        <v>434</v>
      </c>
      <c r="L146" s="133">
        <v>1500</v>
      </c>
      <c r="M146" s="134" t="s">
        <v>377</v>
      </c>
      <c r="N146" s="135"/>
      <c r="O146" s="136">
        <v>1</v>
      </c>
      <c r="P146" s="136">
        <v>11</v>
      </c>
    </row>
    <row r="147" spans="1:16" s="59" customFormat="1" ht="15.75">
      <c r="A147" s="124">
        <v>89</v>
      </c>
      <c r="B147" s="125" t="s">
        <v>502</v>
      </c>
      <c r="C147" s="126">
        <v>33652</v>
      </c>
      <c r="D147" s="127" t="s">
        <v>45</v>
      </c>
      <c r="E147" s="128" t="s">
        <v>34</v>
      </c>
      <c r="F147" s="129" t="s">
        <v>137</v>
      </c>
      <c r="G147" s="130">
        <v>89</v>
      </c>
      <c r="H147" s="131"/>
      <c r="I147" s="131"/>
      <c r="J147" s="131"/>
      <c r="K147" s="132" t="s">
        <v>503</v>
      </c>
      <c r="L147" s="133">
        <v>1500</v>
      </c>
      <c r="M147" s="134" t="s">
        <v>504</v>
      </c>
      <c r="N147" s="135"/>
      <c r="O147" s="136">
        <v>1</v>
      </c>
      <c r="P147" s="136">
        <v>12</v>
      </c>
    </row>
    <row r="148" spans="1:16" s="59" customFormat="1" ht="15.75">
      <c r="A148" s="124">
        <v>81</v>
      </c>
      <c r="B148" s="125" t="s">
        <v>256</v>
      </c>
      <c r="C148" s="126">
        <v>35733</v>
      </c>
      <c r="D148" s="127" t="s">
        <v>117</v>
      </c>
      <c r="E148" s="128" t="s">
        <v>34</v>
      </c>
      <c r="F148" s="129" t="s">
        <v>257</v>
      </c>
      <c r="G148" s="130">
        <v>81</v>
      </c>
      <c r="H148" s="131"/>
      <c r="I148" s="131"/>
      <c r="J148" s="131"/>
      <c r="K148" s="132" t="s">
        <v>258</v>
      </c>
      <c r="L148" s="133">
        <v>1500</v>
      </c>
      <c r="M148" s="134" t="s">
        <v>259</v>
      </c>
      <c r="N148" s="135"/>
      <c r="O148" s="136">
        <v>1</v>
      </c>
      <c r="P148" s="136">
        <v>13</v>
      </c>
    </row>
    <row r="149" spans="1:16" s="59" customFormat="1" ht="15.75">
      <c r="A149" s="124">
        <v>866</v>
      </c>
      <c r="B149" s="125" t="s">
        <v>348</v>
      </c>
      <c r="C149" s="126">
        <v>29371</v>
      </c>
      <c r="D149" s="127" t="s">
        <v>44</v>
      </c>
      <c r="E149" s="128" t="s">
        <v>349</v>
      </c>
      <c r="F149" s="129" t="s">
        <v>137</v>
      </c>
      <c r="G149" s="130">
        <v>866</v>
      </c>
      <c r="H149" s="140"/>
      <c r="I149" s="140"/>
      <c r="J149" s="140"/>
      <c r="K149" s="132" t="s">
        <v>350</v>
      </c>
      <c r="L149" s="133">
        <v>1500</v>
      </c>
      <c r="M149" s="134" t="s">
        <v>351</v>
      </c>
      <c r="N149" s="135" t="s">
        <v>130</v>
      </c>
      <c r="O149" s="136">
        <v>1</v>
      </c>
      <c r="P149" s="136">
        <v>14</v>
      </c>
    </row>
    <row r="150" spans="1:16" s="59" customFormat="1" ht="15.75">
      <c r="A150" s="124">
        <v>160</v>
      </c>
      <c r="B150" s="125" t="s">
        <v>238</v>
      </c>
      <c r="C150" s="126">
        <v>33827</v>
      </c>
      <c r="D150" s="127" t="s">
        <v>46</v>
      </c>
      <c r="E150" s="128" t="s">
        <v>34</v>
      </c>
      <c r="F150" s="129" t="s">
        <v>137</v>
      </c>
      <c r="G150" s="130">
        <v>160</v>
      </c>
      <c r="H150" s="131"/>
      <c r="I150" s="131"/>
      <c r="J150" s="131"/>
      <c r="K150" s="132" t="s">
        <v>239</v>
      </c>
      <c r="L150" s="133">
        <v>1500</v>
      </c>
      <c r="M150" s="134" t="s">
        <v>241</v>
      </c>
      <c r="N150" s="135"/>
      <c r="O150" s="136"/>
      <c r="P150" s="136"/>
    </row>
    <row r="151" spans="1:16" s="59" customFormat="1" ht="15.75">
      <c r="A151" s="124">
        <v>174</v>
      </c>
      <c r="B151" s="222" t="s">
        <v>558</v>
      </c>
      <c r="C151" s="223">
        <v>29216</v>
      </c>
      <c r="D151" s="224" t="s">
        <v>44</v>
      </c>
      <c r="E151" s="225" t="s">
        <v>34</v>
      </c>
      <c r="F151" s="226" t="s">
        <v>137</v>
      </c>
      <c r="G151" s="130"/>
      <c r="H151" s="140"/>
      <c r="I151" s="140"/>
      <c r="J151" s="140"/>
      <c r="K151" s="227" t="s">
        <v>350</v>
      </c>
      <c r="L151" s="226">
        <v>1500</v>
      </c>
      <c r="M151" s="135" t="s">
        <v>559</v>
      </c>
      <c r="N151" s="135"/>
      <c r="O151" s="136"/>
      <c r="P151" s="136"/>
    </row>
    <row r="152" spans="1:16" s="59" customFormat="1" ht="15.75">
      <c r="A152" s="124">
        <v>173</v>
      </c>
      <c r="B152" s="213" t="s">
        <v>555</v>
      </c>
      <c r="C152" s="214">
        <v>29790</v>
      </c>
      <c r="D152" s="214" t="s">
        <v>44</v>
      </c>
      <c r="E152" s="215" t="s">
        <v>556</v>
      </c>
      <c r="F152" s="216" t="s">
        <v>557</v>
      </c>
      <c r="G152" s="130"/>
      <c r="H152" s="140"/>
      <c r="I152" s="140"/>
      <c r="J152" s="140"/>
      <c r="K152" s="213" t="s">
        <v>569</v>
      </c>
      <c r="L152" s="133">
        <v>1500</v>
      </c>
      <c r="M152" s="217"/>
      <c r="N152" s="135" t="s">
        <v>130</v>
      </c>
      <c r="O152" s="136"/>
      <c r="P152" s="136"/>
    </row>
    <row r="153" spans="1:16" s="59" customFormat="1" ht="15.75">
      <c r="A153" s="93">
        <v>172</v>
      </c>
      <c r="B153" s="90" t="s">
        <v>486</v>
      </c>
      <c r="C153" s="62">
        <v>34202</v>
      </c>
      <c r="D153" s="62"/>
      <c r="E153" s="71" t="s">
        <v>34</v>
      </c>
      <c r="F153" s="75" t="s">
        <v>574</v>
      </c>
      <c r="G153" s="65"/>
      <c r="H153" s="14"/>
      <c r="I153" s="14"/>
      <c r="J153" s="14"/>
      <c r="K153" s="90" t="s">
        <v>169</v>
      </c>
      <c r="L153" s="66"/>
      <c r="M153" s="91"/>
      <c r="N153" s="74"/>
      <c r="O153" s="58"/>
      <c r="P153" s="58"/>
    </row>
    <row r="154" spans="1:16" s="59" customFormat="1" ht="15.75">
      <c r="A154" s="124">
        <v>85</v>
      </c>
      <c r="B154" s="125" t="s">
        <v>376</v>
      </c>
      <c r="C154" s="126">
        <v>33771</v>
      </c>
      <c r="D154" s="127" t="s">
        <v>45</v>
      </c>
      <c r="E154" s="128" t="s">
        <v>34</v>
      </c>
      <c r="F154" s="129" t="s">
        <v>96</v>
      </c>
      <c r="G154" s="130">
        <v>85</v>
      </c>
      <c r="H154" s="131"/>
      <c r="I154" s="131"/>
      <c r="J154" s="131"/>
      <c r="K154" s="132" t="s">
        <v>307</v>
      </c>
      <c r="L154" s="133">
        <v>3000</v>
      </c>
      <c r="M154" s="134" t="s">
        <v>378</v>
      </c>
      <c r="N154" s="135"/>
      <c r="O154" s="136">
        <v>1</v>
      </c>
      <c r="P154" s="136"/>
    </row>
    <row r="155" spans="1:16" s="59" customFormat="1" ht="15.75">
      <c r="A155" s="124">
        <v>78</v>
      </c>
      <c r="B155" s="125" t="s">
        <v>126</v>
      </c>
      <c r="C155" s="126">
        <v>31859</v>
      </c>
      <c r="D155" s="127" t="s">
        <v>44</v>
      </c>
      <c r="E155" s="128" t="s">
        <v>127</v>
      </c>
      <c r="F155" s="129"/>
      <c r="G155" s="130">
        <v>78</v>
      </c>
      <c r="H155" s="131"/>
      <c r="I155" s="131"/>
      <c r="J155" s="131"/>
      <c r="K155" s="132" t="s">
        <v>128</v>
      </c>
      <c r="L155" s="133">
        <v>3000</v>
      </c>
      <c r="M155" s="134" t="s">
        <v>131</v>
      </c>
      <c r="N155" s="135" t="s">
        <v>130</v>
      </c>
      <c r="O155" s="136">
        <v>2</v>
      </c>
      <c r="P155" s="136"/>
    </row>
    <row r="156" spans="1:16" s="59" customFormat="1" ht="15.75">
      <c r="A156" s="124">
        <v>79</v>
      </c>
      <c r="B156" s="125" t="s">
        <v>163</v>
      </c>
      <c r="C156" s="126">
        <v>30423</v>
      </c>
      <c r="D156" s="127" t="s">
        <v>44</v>
      </c>
      <c r="E156" s="128" t="s">
        <v>34</v>
      </c>
      <c r="F156" s="129" t="s">
        <v>164</v>
      </c>
      <c r="G156" s="130">
        <v>79</v>
      </c>
      <c r="H156" s="131"/>
      <c r="I156" s="131"/>
      <c r="J156" s="131"/>
      <c r="K156" s="132" t="s">
        <v>165</v>
      </c>
      <c r="L156" s="133">
        <v>3000</v>
      </c>
      <c r="M156" s="134" t="s">
        <v>167</v>
      </c>
      <c r="N156" s="135"/>
      <c r="O156" s="136">
        <v>3</v>
      </c>
      <c r="P156" s="136"/>
    </row>
    <row r="157" spans="1:16" s="59" customFormat="1" ht="15.75">
      <c r="A157" s="124">
        <v>81</v>
      </c>
      <c r="B157" s="125" t="s">
        <v>256</v>
      </c>
      <c r="C157" s="126">
        <v>35733</v>
      </c>
      <c r="D157" s="127" t="s">
        <v>117</v>
      </c>
      <c r="E157" s="128" t="s">
        <v>34</v>
      </c>
      <c r="F157" s="129" t="s">
        <v>257</v>
      </c>
      <c r="G157" s="130">
        <v>81</v>
      </c>
      <c r="H157" s="131"/>
      <c r="I157" s="131"/>
      <c r="J157" s="131"/>
      <c r="K157" s="132" t="s">
        <v>258</v>
      </c>
      <c r="L157" s="133">
        <v>3000</v>
      </c>
      <c r="M157" s="134" t="s">
        <v>260</v>
      </c>
      <c r="N157" s="135"/>
      <c r="O157" s="136">
        <v>4</v>
      </c>
      <c r="P157" s="136"/>
    </row>
    <row r="158" spans="1:16" s="59" customFormat="1" ht="15.75">
      <c r="A158" s="93"/>
      <c r="B158" s="68"/>
      <c r="C158" s="69"/>
      <c r="D158" s="70"/>
      <c r="E158" s="71"/>
      <c r="F158" s="67"/>
      <c r="G158" s="65"/>
      <c r="K158" s="72"/>
      <c r="L158" s="66"/>
      <c r="M158" s="73"/>
      <c r="N158" s="74"/>
      <c r="O158" s="58"/>
      <c r="P158" s="58"/>
    </row>
    <row r="159" spans="1:16" s="59" customFormat="1" ht="15.75">
      <c r="A159" s="124">
        <v>65</v>
      </c>
      <c r="B159" s="125" t="s">
        <v>198</v>
      </c>
      <c r="C159" s="126">
        <v>35549</v>
      </c>
      <c r="D159" s="127" t="s">
        <v>46</v>
      </c>
      <c r="E159" s="128" t="s">
        <v>34</v>
      </c>
      <c r="F159" s="129" t="s">
        <v>84</v>
      </c>
      <c r="G159" s="130">
        <v>65</v>
      </c>
      <c r="H159" s="131"/>
      <c r="I159" s="131"/>
      <c r="J159" s="131"/>
      <c r="K159" s="132" t="s">
        <v>199</v>
      </c>
      <c r="L159" s="133" t="s">
        <v>150</v>
      </c>
      <c r="M159" s="134">
        <v>14.1</v>
      </c>
      <c r="N159" s="135"/>
      <c r="O159" s="136">
        <v>1</v>
      </c>
      <c r="P159" s="136">
        <v>2</v>
      </c>
    </row>
    <row r="160" spans="1:16" s="59" customFormat="1" ht="15.75">
      <c r="A160" s="124">
        <v>54</v>
      </c>
      <c r="B160" s="125" t="s">
        <v>425</v>
      </c>
      <c r="C160" s="126">
        <v>33588</v>
      </c>
      <c r="D160" s="127" t="s">
        <v>45</v>
      </c>
      <c r="E160" s="128" t="s">
        <v>426</v>
      </c>
      <c r="F160" s="129"/>
      <c r="G160" s="130">
        <v>54</v>
      </c>
      <c r="H160" s="131"/>
      <c r="I160" s="131"/>
      <c r="J160" s="131"/>
      <c r="K160" s="132" t="s">
        <v>427</v>
      </c>
      <c r="L160" s="133" t="s">
        <v>150</v>
      </c>
      <c r="M160" s="134" t="s">
        <v>428</v>
      </c>
      <c r="N160" s="135" t="s">
        <v>130</v>
      </c>
      <c r="O160" s="136">
        <v>1</v>
      </c>
      <c r="P160" s="136">
        <v>3</v>
      </c>
    </row>
    <row r="161" spans="1:16" s="59" customFormat="1" ht="15.75">
      <c r="A161" s="124">
        <v>68</v>
      </c>
      <c r="B161" s="125" t="s">
        <v>524</v>
      </c>
      <c r="C161" s="126">
        <v>31799</v>
      </c>
      <c r="D161" s="127" t="s">
        <v>45</v>
      </c>
      <c r="E161" s="128" t="s">
        <v>34</v>
      </c>
      <c r="F161" s="129" t="s">
        <v>469</v>
      </c>
      <c r="G161" s="130">
        <v>68</v>
      </c>
      <c r="H161" s="131"/>
      <c r="I161" s="131"/>
      <c r="J161" s="131"/>
      <c r="K161" s="132" t="s">
        <v>525</v>
      </c>
      <c r="L161" s="133" t="s">
        <v>150</v>
      </c>
      <c r="M161" s="134" t="s">
        <v>526</v>
      </c>
      <c r="N161" s="135"/>
      <c r="O161" s="136">
        <v>1</v>
      </c>
      <c r="P161" s="136">
        <v>4</v>
      </c>
    </row>
    <row r="162" spans="1:16" s="59" customFormat="1" ht="15.75">
      <c r="A162" s="124">
        <v>67</v>
      </c>
      <c r="B162" s="125" t="s">
        <v>323</v>
      </c>
      <c r="C162" s="126">
        <v>29924</v>
      </c>
      <c r="D162" s="127" t="s">
        <v>44</v>
      </c>
      <c r="E162" s="128" t="s">
        <v>34</v>
      </c>
      <c r="F162" s="129" t="s">
        <v>137</v>
      </c>
      <c r="G162" s="130">
        <v>67</v>
      </c>
      <c r="H162" s="131"/>
      <c r="I162" s="131"/>
      <c r="J162" s="131"/>
      <c r="K162" s="132" t="s">
        <v>324</v>
      </c>
      <c r="L162" s="133" t="s">
        <v>150</v>
      </c>
      <c r="M162" s="134" t="s">
        <v>325</v>
      </c>
      <c r="N162" s="135"/>
      <c r="O162" s="136">
        <v>1</v>
      </c>
      <c r="P162" s="136">
        <v>5</v>
      </c>
    </row>
    <row r="163" spans="1:16" s="59" customFormat="1" ht="15.75">
      <c r="A163" s="124">
        <v>62</v>
      </c>
      <c r="B163" s="125" t="s">
        <v>148</v>
      </c>
      <c r="C163" s="126">
        <v>34790</v>
      </c>
      <c r="D163" s="127" t="s">
        <v>46</v>
      </c>
      <c r="E163" s="128" t="s">
        <v>34</v>
      </c>
      <c r="F163" s="129" t="s">
        <v>133</v>
      </c>
      <c r="G163" s="130">
        <v>62</v>
      </c>
      <c r="H163" s="131"/>
      <c r="I163" s="131"/>
      <c r="J163" s="131"/>
      <c r="K163" s="132" t="s">
        <v>149</v>
      </c>
      <c r="L163" s="133" t="s">
        <v>150</v>
      </c>
      <c r="M163" s="134">
        <v>14.45</v>
      </c>
      <c r="N163" s="135"/>
      <c r="O163" s="136">
        <v>1</v>
      </c>
      <c r="P163" s="136">
        <v>6</v>
      </c>
    </row>
    <row r="164" spans="1:16" s="59" customFormat="1" ht="15.75">
      <c r="A164" s="124">
        <v>63</v>
      </c>
      <c r="B164" s="125" t="s">
        <v>151</v>
      </c>
      <c r="C164" s="126">
        <v>34790</v>
      </c>
      <c r="D164" s="127" t="s">
        <v>46</v>
      </c>
      <c r="E164" s="128" t="s">
        <v>34</v>
      </c>
      <c r="F164" s="129" t="s">
        <v>133</v>
      </c>
      <c r="G164" s="130">
        <v>63</v>
      </c>
      <c r="H164" s="131"/>
      <c r="I164" s="131"/>
      <c r="J164" s="131"/>
      <c r="K164" s="132" t="s">
        <v>149</v>
      </c>
      <c r="L164" s="133" t="s">
        <v>150</v>
      </c>
      <c r="M164" s="134">
        <v>14.53</v>
      </c>
      <c r="N164" s="135"/>
      <c r="O164" s="136">
        <v>1</v>
      </c>
      <c r="P164" s="136">
        <v>7</v>
      </c>
    </row>
    <row r="165" spans="1:16" s="59" customFormat="1" ht="15.75">
      <c r="A165" s="93"/>
      <c r="B165" s="68"/>
      <c r="C165" s="69"/>
      <c r="D165" s="70"/>
      <c r="E165" s="71"/>
      <c r="F165" s="67"/>
      <c r="G165" s="65"/>
      <c r="K165" s="72"/>
      <c r="L165" s="66"/>
      <c r="M165" s="73"/>
      <c r="N165" s="74"/>
      <c r="O165" s="58"/>
      <c r="P165" s="58"/>
    </row>
    <row r="166" spans="1:16" s="59" customFormat="1" ht="15.75">
      <c r="A166" s="124">
        <v>10</v>
      </c>
      <c r="B166" s="125" t="s">
        <v>531</v>
      </c>
      <c r="C166" s="126">
        <v>34364</v>
      </c>
      <c r="D166" s="127" t="s">
        <v>46</v>
      </c>
      <c r="E166" s="128" t="s">
        <v>532</v>
      </c>
      <c r="F166" s="129"/>
      <c r="G166" s="130">
        <v>10</v>
      </c>
      <c r="H166" s="131"/>
      <c r="I166" s="131"/>
      <c r="J166" s="131"/>
      <c r="K166" s="132" t="s">
        <v>533</v>
      </c>
      <c r="L166" s="133" t="s">
        <v>150</v>
      </c>
      <c r="M166" s="134"/>
      <c r="N166" s="135" t="s">
        <v>130</v>
      </c>
      <c r="O166" s="136">
        <v>2</v>
      </c>
      <c r="P166" s="136">
        <v>2</v>
      </c>
    </row>
    <row r="167" spans="1:16" s="59" customFormat="1" ht="15.75">
      <c r="A167" s="124">
        <v>66</v>
      </c>
      <c r="B167" s="125" t="s">
        <v>486</v>
      </c>
      <c r="C167" s="126" t="s">
        <v>487</v>
      </c>
      <c r="D167" s="127" t="s">
        <v>46</v>
      </c>
      <c r="E167" s="128" t="s">
        <v>34</v>
      </c>
      <c r="F167" s="137" t="s">
        <v>574</v>
      </c>
      <c r="G167" s="130">
        <v>66</v>
      </c>
      <c r="H167" s="131"/>
      <c r="I167" s="131"/>
      <c r="J167" s="131"/>
      <c r="K167" s="132" t="s">
        <v>488</v>
      </c>
      <c r="L167" s="133" t="s">
        <v>150</v>
      </c>
      <c r="M167" s="134"/>
      <c r="N167" s="135"/>
      <c r="O167" s="136">
        <v>2</v>
      </c>
      <c r="P167" s="136">
        <v>3</v>
      </c>
    </row>
    <row r="168" spans="1:16" s="59" customFormat="1" ht="15.75">
      <c r="A168" s="124">
        <v>69</v>
      </c>
      <c r="B168" s="125" t="s">
        <v>527</v>
      </c>
      <c r="C168" s="126" t="s">
        <v>201</v>
      </c>
      <c r="D168" s="127" t="s">
        <v>46</v>
      </c>
      <c r="E168" s="128" t="s">
        <v>34</v>
      </c>
      <c r="F168" s="137" t="s">
        <v>574</v>
      </c>
      <c r="G168" s="130">
        <v>69</v>
      </c>
      <c r="H168" s="131"/>
      <c r="I168" s="131"/>
      <c r="J168" s="131"/>
      <c r="K168" s="132" t="s">
        <v>488</v>
      </c>
      <c r="L168" s="133" t="s">
        <v>150</v>
      </c>
      <c r="M168" s="134"/>
      <c r="N168" s="135"/>
      <c r="O168" s="136">
        <v>2</v>
      </c>
      <c r="P168" s="136">
        <v>4</v>
      </c>
    </row>
    <row r="169" spans="1:16" s="59" customFormat="1" ht="15.75">
      <c r="A169" s="124">
        <v>64</v>
      </c>
      <c r="B169" s="125" t="s">
        <v>200</v>
      </c>
      <c r="C169" s="126" t="s">
        <v>201</v>
      </c>
      <c r="D169" s="127" t="s">
        <v>46</v>
      </c>
      <c r="E169" s="128" t="s">
        <v>34</v>
      </c>
      <c r="F169" s="137" t="s">
        <v>574</v>
      </c>
      <c r="G169" s="130">
        <v>64</v>
      </c>
      <c r="H169" s="131"/>
      <c r="I169" s="131"/>
      <c r="J169" s="131"/>
      <c r="K169" s="132" t="s">
        <v>202</v>
      </c>
      <c r="L169" s="133" t="s">
        <v>150</v>
      </c>
      <c r="M169" s="134"/>
      <c r="N169" s="135"/>
      <c r="O169" s="136">
        <v>2</v>
      </c>
      <c r="P169" s="136">
        <v>5</v>
      </c>
    </row>
    <row r="170" spans="1:16" s="59" customFormat="1" ht="15.75">
      <c r="A170" s="124">
        <v>171</v>
      </c>
      <c r="B170" s="125" t="s">
        <v>549</v>
      </c>
      <c r="C170" s="126">
        <v>32245</v>
      </c>
      <c r="D170" s="127" t="s">
        <v>45</v>
      </c>
      <c r="E170" s="128" t="s">
        <v>550</v>
      </c>
      <c r="F170" s="137" t="s">
        <v>551</v>
      </c>
      <c r="G170" s="130">
        <v>171</v>
      </c>
      <c r="H170" s="140"/>
      <c r="I170" s="140"/>
      <c r="J170" s="140"/>
      <c r="K170" s="136" t="s">
        <v>567</v>
      </c>
      <c r="L170" s="133" t="s">
        <v>150</v>
      </c>
      <c r="M170" s="136" t="s">
        <v>139</v>
      </c>
      <c r="N170" s="135" t="s">
        <v>130</v>
      </c>
      <c r="O170" s="136">
        <v>2</v>
      </c>
      <c r="P170" s="136">
        <v>6</v>
      </c>
    </row>
    <row r="171" spans="1:16" s="59" customFormat="1" ht="15.75">
      <c r="A171" s="124">
        <v>170</v>
      </c>
      <c r="B171" s="213" t="s">
        <v>547</v>
      </c>
      <c r="C171" s="214">
        <v>33429</v>
      </c>
      <c r="D171" s="214" t="s">
        <v>46</v>
      </c>
      <c r="E171" s="215" t="s">
        <v>34</v>
      </c>
      <c r="F171" s="216" t="s">
        <v>548</v>
      </c>
      <c r="G171" s="130">
        <v>170</v>
      </c>
      <c r="H171" s="140"/>
      <c r="I171" s="140"/>
      <c r="J171" s="140"/>
      <c r="K171" s="213" t="s">
        <v>566</v>
      </c>
      <c r="L171" s="133" t="s">
        <v>150</v>
      </c>
      <c r="M171" s="217">
        <v>14.2</v>
      </c>
      <c r="N171" s="135"/>
      <c r="O171" s="136">
        <v>2</v>
      </c>
      <c r="P171" s="136">
        <v>7</v>
      </c>
    </row>
    <row r="172" spans="1:16" s="59" customFormat="1" ht="15.75">
      <c r="A172" s="124"/>
      <c r="B172" s="125" t="s">
        <v>523</v>
      </c>
      <c r="C172" s="126">
        <v>35093</v>
      </c>
      <c r="D172" s="127" t="s">
        <v>46</v>
      </c>
      <c r="E172" s="128" t="s">
        <v>289</v>
      </c>
      <c r="F172" s="129"/>
      <c r="G172" s="130"/>
      <c r="H172" s="140"/>
      <c r="I172" s="140"/>
      <c r="J172" s="140"/>
      <c r="K172" s="132" t="s">
        <v>199</v>
      </c>
      <c r="L172" s="133" t="s">
        <v>150</v>
      </c>
      <c r="M172" s="134">
        <v>11.2</v>
      </c>
      <c r="N172" s="135" t="s">
        <v>130</v>
      </c>
      <c r="O172" s="136"/>
      <c r="P172" s="136"/>
    </row>
    <row r="173" spans="1:16" s="59" customFormat="1" ht="15.75">
      <c r="A173" s="93"/>
      <c r="B173" s="68"/>
      <c r="C173" s="69"/>
      <c r="D173" s="70"/>
      <c r="E173" s="71"/>
      <c r="F173" s="67"/>
      <c r="G173" s="65"/>
      <c r="H173" s="14"/>
      <c r="I173" s="14"/>
      <c r="J173" s="14"/>
      <c r="K173" s="72"/>
      <c r="L173" s="66"/>
      <c r="M173" s="73"/>
      <c r="N173" s="74"/>
      <c r="O173" s="58"/>
      <c r="P173" s="58"/>
    </row>
    <row r="174" spans="1:16" s="59" customFormat="1" ht="15.75">
      <c r="A174" s="124">
        <v>75</v>
      </c>
      <c r="B174" s="125" t="s">
        <v>335</v>
      </c>
      <c r="C174" s="126">
        <v>34664</v>
      </c>
      <c r="D174" s="127" t="s">
        <v>117</v>
      </c>
      <c r="E174" s="128" t="s">
        <v>34</v>
      </c>
      <c r="F174" s="129" t="s">
        <v>159</v>
      </c>
      <c r="G174" s="130">
        <v>75</v>
      </c>
      <c r="H174" s="131"/>
      <c r="I174" s="131"/>
      <c r="J174" s="131"/>
      <c r="K174" s="132" t="s">
        <v>212</v>
      </c>
      <c r="L174" s="133" t="s">
        <v>336</v>
      </c>
      <c r="M174" s="134" t="s">
        <v>337</v>
      </c>
      <c r="N174" s="135"/>
      <c r="O174" s="136">
        <v>1</v>
      </c>
      <c r="P174" s="136"/>
    </row>
    <row r="175" spans="1:16" s="59" customFormat="1" ht="15.75">
      <c r="A175" s="124">
        <v>84</v>
      </c>
      <c r="B175" s="125" t="s">
        <v>352</v>
      </c>
      <c r="C175" s="126">
        <v>34421</v>
      </c>
      <c r="D175" s="127" t="s">
        <v>46</v>
      </c>
      <c r="E175" s="128" t="s">
        <v>34</v>
      </c>
      <c r="F175" s="129" t="s">
        <v>353</v>
      </c>
      <c r="G175" s="130">
        <v>84</v>
      </c>
      <c r="H175" s="131"/>
      <c r="I175" s="131"/>
      <c r="J175" s="131"/>
      <c r="K175" s="132" t="s">
        <v>356</v>
      </c>
      <c r="L175" s="133" t="s">
        <v>336</v>
      </c>
      <c r="M175" s="134" t="s">
        <v>357</v>
      </c>
      <c r="N175" s="135"/>
      <c r="O175" s="136">
        <v>2</v>
      </c>
      <c r="P175" s="136"/>
    </row>
    <row r="176" spans="1:16" s="59" customFormat="1" ht="15.75">
      <c r="A176" s="124"/>
      <c r="B176" s="125" t="s">
        <v>477</v>
      </c>
      <c r="C176" s="126">
        <v>34082</v>
      </c>
      <c r="D176" s="127" t="s">
        <v>46</v>
      </c>
      <c r="E176" s="128" t="s">
        <v>34</v>
      </c>
      <c r="F176" s="129" t="s">
        <v>108</v>
      </c>
      <c r="G176" s="130"/>
      <c r="H176" s="140"/>
      <c r="I176" s="140"/>
      <c r="J176" s="140"/>
      <c r="K176" s="132" t="s">
        <v>478</v>
      </c>
      <c r="L176" s="133" t="s">
        <v>336</v>
      </c>
      <c r="M176" s="134" t="s">
        <v>479</v>
      </c>
      <c r="N176" s="135"/>
      <c r="O176" s="136" t="s">
        <v>242</v>
      </c>
      <c r="P176" s="136"/>
    </row>
    <row r="177" spans="1:16" s="59" customFormat="1" ht="15.75">
      <c r="A177" s="93"/>
      <c r="B177" s="68"/>
      <c r="C177" s="69"/>
      <c r="D177" s="70"/>
      <c r="E177" s="71"/>
      <c r="F177" s="67"/>
      <c r="G177" s="65"/>
      <c r="H177" s="14"/>
      <c r="I177" s="14"/>
      <c r="J177" s="14"/>
      <c r="K177" s="72"/>
      <c r="L177" s="66"/>
      <c r="M177" s="73"/>
      <c r="N177" s="74"/>
      <c r="O177" s="58"/>
      <c r="P177" s="58"/>
    </row>
    <row r="178" spans="1:16" s="59" customFormat="1" ht="15.75">
      <c r="A178" s="124" t="s">
        <v>617</v>
      </c>
      <c r="B178" s="210" t="s">
        <v>616</v>
      </c>
      <c r="C178" s="126">
        <v>34649</v>
      </c>
      <c r="D178" s="127" t="s">
        <v>46</v>
      </c>
      <c r="E178" s="128"/>
      <c r="F178" s="129"/>
      <c r="G178" s="130"/>
      <c r="H178" s="131"/>
      <c r="I178" s="131"/>
      <c r="J178" s="131"/>
      <c r="K178" s="132" t="s">
        <v>618</v>
      </c>
      <c r="L178" s="133" t="s">
        <v>82</v>
      </c>
      <c r="M178" s="134"/>
      <c r="N178" s="135" t="s">
        <v>130</v>
      </c>
      <c r="O178" s="136">
        <v>1</v>
      </c>
      <c r="P178" s="136">
        <v>1</v>
      </c>
    </row>
    <row r="179" spans="1:16" s="59" customFormat="1" ht="15.75">
      <c r="A179" s="124">
        <v>36</v>
      </c>
      <c r="B179" s="125" t="s">
        <v>120</v>
      </c>
      <c r="C179" s="126">
        <v>31635</v>
      </c>
      <c r="D179" s="127" t="s">
        <v>45</v>
      </c>
      <c r="E179" s="128" t="s">
        <v>34</v>
      </c>
      <c r="F179" s="129" t="s">
        <v>121</v>
      </c>
      <c r="G179" s="130">
        <v>36</v>
      </c>
      <c r="H179" s="131"/>
      <c r="I179" s="131"/>
      <c r="J179" s="131"/>
      <c r="K179" s="132" t="s">
        <v>122</v>
      </c>
      <c r="L179" s="133" t="s">
        <v>82</v>
      </c>
      <c r="M179" s="134">
        <v>59.8</v>
      </c>
      <c r="N179" s="135"/>
      <c r="O179" s="136">
        <v>1</v>
      </c>
      <c r="P179" s="136">
        <v>2</v>
      </c>
    </row>
    <row r="180" spans="1:16" s="59" customFormat="1" ht="15.75">
      <c r="A180" s="124">
        <v>74</v>
      </c>
      <c r="B180" s="125" t="s">
        <v>494</v>
      </c>
      <c r="C180" s="126">
        <v>32692</v>
      </c>
      <c r="D180" s="127" t="s">
        <v>45</v>
      </c>
      <c r="E180" s="128" t="s">
        <v>34</v>
      </c>
      <c r="F180" s="129" t="s">
        <v>108</v>
      </c>
      <c r="G180" s="130">
        <v>74</v>
      </c>
      <c r="H180" s="131"/>
      <c r="I180" s="131"/>
      <c r="J180" s="131"/>
      <c r="K180" s="132" t="s">
        <v>478</v>
      </c>
      <c r="L180" s="133" t="s">
        <v>82</v>
      </c>
      <c r="M180" s="134">
        <v>56.75</v>
      </c>
      <c r="N180" s="135"/>
      <c r="O180" s="136">
        <v>1</v>
      </c>
      <c r="P180" s="136">
        <v>3</v>
      </c>
    </row>
    <row r="181" spans="1:16" s="59" customFormat="1" ht="15.75">
      <c r="A181" s="124">
        <v>40</v>
      </c>
      <c r="B181" s="125" t="s">
        <v>175</v>
      </c>
      <c r="C181" s="126">
        <v>32290</v>
      </c>
      <c r="D181" s="127" t="s">
        <v>45</v>
      </c>
      <c r="E181" s="128" t="s">
        <v>34</v>
      </c>
      <c r="F181" s="129" t="s">
        <v>108</v>
      </c>
      <c r="G181" s="130">
        <v>40</v>
      </c>
      <c r="H181" s="131"/>
      <c r="I181" s="131"/>
      <c r="J181" s="131"/>
      <c r="K181" s="132" t="s">
        <v>176</v>
      </c>
      <c r="L181" s="133" t="s">
        <v>82</v>
      </c>
      <c r="M181" s="134">
        <v>55.5</v>
      </c>
      <c r="N181" s="135"/>
      <c r="O181" s="136">
        <v>1</v>
      </c>
      <c r="P181" s="136">
        <v>4</v>
      </c>
    </row>
    <row r="182" spans="1:16" s="59" customFormat="1" ht="15.75">
      <c r="A182" s="124">
        <v>51</v>
      </c>
      <c r="B182" s="125" t="s">
        <v>358</v>
      </c>
      <c r="C182" s="126">
        <v>32393</v>
      </c>
      <c r="D182" s="127" t="s">
        <v>44</v>
      </c>
      <c r="E182" s="128" t="s">
        <v>282</v>
      </c>
      <c r="F182" s="129" t="s">
        <v>359</v>
      </c>
      <c r="G182" s="130">
        <v>51</v>
      </c>
      <c r="H182" s="131"/>
      <c r="I182" s="131"/>
      <c r="J182" s="131"/>
      <c r="K182" s="132" t="s">
        <v>360</v>
      </c>
      <c r="L182" s="133" t="s">
        <v>82</v>
      </c>
      <c r="M182" s="134" t="s">
        <v>362</v>
      </c>
      <c r="N182" s="135" t="s">
        <v>130</v>
      </c>
      <c r="O182" s="136">
        <v>1</v>
      </c>
      <c r="P182" s="136">
        <v>5</v>
      </c>
    </row>
    <row r="183" spans="1:16" s="59" customFormat="1" ht="15.75">
      <c r="A183" s="124">
        <v>76</v>
      </c>
      <c r="B183" s="125" t="s">
        <v>288</v>
      </c>
      <c r="C183" s="126">
        <v>34331</v>
      </c>
      <c r="D183" s="127" t="s">
        <v>46</v>
      </c>
      <c r="E183" s="128" t="s">
        <v>289</v>
      </c>
      <c r="F183" s="129" t="s">
        <v>290</v>
      </c>
      <c r="G183" s="130">
        <v>76</v>
      </c>
      <c r="H183" s="131"/>
      <c r="I183" s="131"/>
      <c r="J183" s="131"/>
      <c r="K183" s="132" t="s">
        <v>291</v>
      </c>
      <c r="L183" s="133" t="s">
        <v>82</v>
      </c>
      <c r="M183" s="134" t="s">
        <v>292</v>
      </c>
      <c r="N183" s="135" t="s">
        <v>130</v>
      </c>
      <c r="O183" s="136">
        <v>1</v>
      </c>
      <c r="P183" s="136">
        <v>6</v>
      </c>
    </row>
    <row r="184" spans="1:16" s="59" customFormat="1" ht="15.75">
      <c r="A184" s="124">
        <v>11</v>
      </c>
      <c r="B184" s="125" t="s">
        <v>534</v>
      </c>
      <c r="C184" s="126">
        <v>33477</v>
      </c>
      <c r="D184" s="127" t="s">
        <v>46</v>
      </c>
      <c r="E184" s="128" t="s">
        <v>532</v>
      </c>
      <c r="F184" s="129"/>
      <c r="G184" s="130">
        <v>11</v>
      </c>
      <c r="H184" s="131"/>
      <c r="I184" s="131"/>
      <c r="J184" s="131"/>
      <c r="K184" s="132" t="s">
        <v>535</v>
      </c>
      <c r="L184" s="133" t="s">
        <v>82</v>
      </c>
      <c r="M184" s="134"/>
      <c r="N184" s="135" t="s">
        <v>130</v>
      </c>
      <c r="O184" s="136">
        <v>1</v>
      </c>
      <c r="P184" s="136">
        <v>7</v>
      </c>
    </row>
    <row r="185" spans="1:16" s="59" customFormat="1" ht="15.75">
      <c r="A185" s="124" t="s">
        <v>620</v>
      </c>
      <c r="B185" s="210" t="s">
        <v>619</v>
      </c>
      <c r="C185" s="126">
        <v>34618</v>
      </c>
      <c r="D185" s="127" t="s">
        <v>46</v>
      </c>
      <c r="E185" s="128"/>
      <c r="F185" s="129"/>
      <c r="G185" s="130"/>
      <c r="H185" s="131"/>
      <c r="I185" s="131"/>
      <c r="J185" s="131"/>
      <c r="K185" s="132" t="s">
        <v>618</v>
      </c>
      <c r="L185" s="133" t="s">
        <v>82</v>
      </c>
      <c r="M185" s="134"/>
      <c r="N185" s="135" t="s">
        <v>130</v>
      </c>
      <c r="O185" s="136">
        <v>1</v>
      </c>
      <c r="P185" s="136">
        <v>8</v>
      </c>
    </row>
    <row r="186" spans="1:16" s="59" customFormat="1" ht="15.75">
      <c r="A186" s="124"/>
      <c r="B186" s="210"/>
      <c r="C186" s="126"/>
      <c r="D186" s="127"/>
      <c r="E186" s="128"/>
      <c r="F186" s="129"/>
      <c r="G186" s="130"/>
      <c r="H186" s="131"/>
      <c r="I186" s="131"/>
      <c r="J186" s="131"/>
      <c r="K186" s="132"/>
      <c r="L186" s="133"/>
      <c r="M186" s="134"/>
      <c r="N186" s="135"/>
      <c r="O186" s="136"/>
      <c r="P186" s="136"/>
    </row>
    <row r="187" spans="1:16" s="59" customFormat="1" ht="15.75">
      <c r="A187" s="124">
        <v>52</v>
      </c>
      <c r="B187" s="125" t="s">
        <v>363</v>
      </c>
      <c r="C187" s="126">
        <v>35103</v>
      </c>
      <c r="D187" s="127"/>
      <c r="E187" s="128" t="s">
        <v>104</v>
      </c>
      <c r="F187" s="129" t="s">
        <v>108</v>
      </c>
      <c r="G187" s="130">
        <v>52</v>
      </c>
      <c r="H187" s="131"/>
      <c r="I187" s="131"/>
      <c r="J187" s="131"/>
      <c r="K187" s="132" t="s">
        <v>365</v>
      </c>
      <c r="L187" s="133" t="s">
        <v>82</v>
      </c>
      <c r="M187" s="134">
        <v>41306</v>
      </c>
      <c r="N187" s="135"/>
      <c r="O187" s="136">
        <v>2</v>
      </c>
      <c r="P187" s="136">
        <v>2</v>
      </c>
    </row>
    <row r="188" spans="1:16" s="59" customFormat="1" ht="15.75">
      <c r="A188" s="124">
        <v>46</v>
      </c>
      <c r="B188" s="125" t="s">
        <v>277</v>
      </c>
      <c r="C188" s="126">
        <v>34051</v>
      </c>
      <c r="D188" s="127" t="s">
        <v>45</v>
      </c>
      <c r="E188" s="128" t="s">
        <v>104</v>
      </c>
      <c r="F188" s="129" t="s">
        <v>39</v>
      </c>
      <c r="G188" s="130">
        <v>46</v>
      </c>
      <c r="H188" s="131"/>
      <c r="I188" s="131"/>
      <c r="J188" s="131"/>
      <c r="K188" s="132" t="s">
        <v>278</v>
      </c>
      <c r="L188" s="133" t="s">
        <v>82</v>
      </c>
      <c r="M188" s="134" t="s">
        <v>280</v>
      </c>
      <c r="N188" s="135"/>
      <c r="O188" s="136">
        <v>2</v>
      </c>
      <c r="P188" s="136">
        <v>3</v>
      </c>
    </row>
    <row r="189" spans="1:16" s="59" customFormat="1" ht="15.75">
      <c r="A189" s="124">
        <v>45</v>
      </c>
      <c r="B189" s="125" t="s">
        <v>274</v>
      </c>
      <c r="C189" s="126">
        <v>33323</v>
      </c>
      <c r="D189" s="127" t="s">
        <v>45</v>
      </c>
      <c r="E189" s="128" t="s">
        <v>104</v>
      </c>
      <c r="F189" s="129" t="s">
        <v>39</v>
      </c>
      <c r="G189" s="130">
        <v>45</v>
      </c>
      <c r="H189" s="131"/>
      <c r="I189" s="131"/>
      <c r="J189" s="131"/>
      <c r="K189" s="132" t="s">
        <v>275</v>
      </c>
      <c r="L189" s="133" t="s">
        <v>82</v>
      </c>
      <c r="M189" s="134">
        <v>58</v>
      </c>
      <c r="N189" s="135"/>
      <c r="O189" s="136">
        <v>2</v>
      </c>
      <c r="P189" s="136">
        <v>4</v>
      </c>
    </row>
    <row r="190" spans="1:16" s="59" customFormat="1" ht="15.75">
      <c r="A190" s="124">
        <v>42</v>
      </c>
      <c r="B190" s="125" t="s">
        <v>229</v>
      </c>
      <c r="C190" s="126">
        <v>31998</v>
      </c>
      <c r="D190" s="127" t="s">
        <v>45</v>
      </c>
      <c r="E190" s="128" t="s">
        <v>34</v>
      </c>
      <c r="F190" s="129" t="s">
        <v>164</v>
      </c>
      <c r="G190" s="130">
        <v>42</v>
      </c>
      <c r="H190" s="131"/>
      <c r="I190" s="131"/>
      <c r="J190" s="131"/>
      <c r="K190" s="132" t="s">
        <v>230</v>
      </c>
      <c r="L190" s="133" t="s">
        <v>82</v>
      </c>
      <c r="M190" s="134" t="s">
        <v>232</v>
      </c>
      <c r="N190" s="135"/>
      <c r="O190" s="136">
        <v>2</v>
      </c>
      <c r="P190" s="136">
        <v>5</v>
      </c>
    </row>
    <row r="191" spans="1:16" s="59" customFormat="1" ht="15.75">
      <c r="A191" s="124">
        <v>34</v>
      </c>
      <c r="B191" s="125" t="s">
        <v>80</v>
      </c>
      <c r="C191" s="126">
        <v>34454</v>
      </c>
      <c r="D191" s="127" t="s">
        <v>45</v>
      </c>
      <c r="E191" s="128" t="s">
        <v>34</v>
      </c>
      <c r="F191" s="137" t="s">
        <v>574</v>
      </c>
      <c r="G191" s="130">
        <v>34</v>
      </c>
      <c r="H191" s="131"/>
      <c r="I191" s="131"/>
      <c r="J191" s="131"/>
      <c r="K191" s="211" t="s">
        <v>81</v>
      </c>
      <c r="L191" s="133" t="s">
        <v>82</v>
      </c>
      <c r="M191" s="212">
        <v>59</v>
      </c>
      <c r="N191" s="135"/>
      <c r="O191" s="136">
        <v>2</v>
      </c>
      <c r="P191" s="136">
        <v>6</v>
      </c>
    </row>
    <row r="192" spans="1:16" s="59" customFormat="1" ht="15.75">
      <c r="A192" s="124"/>
      <c r="B192" s="125"/>
      <c r="C192" s="126"/>
      <c r="D192" s="127"/>
      <c r="E192" s="128"/>
      <c r="F192" s="137"/>
      <c r="G192" s="130"/>
      <c r="H192" s="131"/>
      <c r="I192" s="131"/>
      <c r="J192" s="131"/>
      <c r="K192" s="211"/>
      <c r="L192" s="133"/>
      <c r="M192" s="212"/>
      <c r="N192" s="135"/>
      <c r="O192" s="136"/>
      <c r="P192" s="136"/>
    </row>
    <row r="193" spans="1:16" s="59" customFormat="1" ht="15.75">
      <c r="A193" s="124">
        <v>70</v>
      </c>
      <c r="B193" s="125" t="s">
        <v>145</v>
      </c>
      <c r="C193" s="126">
        <v>34411</v>
      </c>
      <c r="D193" s="127" t="s">
        <v>46</v>
      </c>
      <c r="E193" s="128" t="s">
        <v>34</v>
      </c>
      <c r="F193" s="137" t="s">
        <v>574</v>
      </c>
      <c r="G193" s="130">
        <v>70</v>
      </c>
      <c r="H193" s="131"/>
      <c r="I193" s="131"/>
      <c r="J193" s="131"/>
      <c r="K193" s="132" t="s">
        <v>81</v>
      </c>
      <c r="L193" s="133" t="s">
        <v>82</v>
      </c>
      <c r="M193" s="134">
        <v>1.04</v>
      </c>
      <c r="N193" s="135"/>
      <c r="O193" s="136">
        <v>3</v>
      </c>
      <c r="P193" s="136">
        <v>2</v>
      </c>
    </row>
    <row r="194" spans="1:16" s="59" customFormat="1" ht="15.75">
      <c r="A194" s="124">
        <v>73</v>
      </c>
      <c r="B194" s="125" t="s">
        <v>381</v>
      </c>
      <c r="C194" s="126">
        <v>32539</v>
      </c>
      <c r="D194" s="127" t="s">
        <v>46</v>
      </c>
      <c r="E194" s="128" t="s">
        <v>34</v>
      </c>
      <c r="F194" s="129" t="s">
        <v>121</v>
      </c>
      <c r="G194" s="130">
        <v>73</v>
      </c>
      <c r="H194" s="131"/>
      <c r="I194" s="131"/>
      <c r="J194" s="131"/>
      <c r="K194" s="132" t="s">
        <v>333</v>
      </c>
      <c r="L194" s="133" t="s">
        <v>82</v>
      </c>
      <c r="M194" s="134" t="s">
        <v>382</v>
      </c>
      <c r="N194" s="135"/>
      <c r="O194" s="136">
        <v>3</v>
      </c>
      <c r="P194" s="136">
        <v>3</v>
      </c>
    </row>
    <row r="195" spans="1:16" s="59" customFormat="1" ht="15.75">
      <c r="A195" s="124">
        <v>71</v>
      </c>
      <c r="B195" s="125" t="s">
        <v>208</v>
      </c>
      <c r="C195" s="126">
        <v>33585</v>
      </c>
      <c r="D195" s="127" t="s">
        <v>46</v>
      </c>
      <c r="E195" s="128" t="s">
        <v>34</v>
      </c>
      <c r="F195" s="129" t="s">
        <v>108</v>
      </c>
      <c r="G195" s="130">
        <v>71</v>
      </c>
      <c r="H195" s="131"/>
      <c r="I195" s="131"/>
      <c r="J195" s="131"/>
      <c r="K195" s="132" t="s">
        <v>209</v>
      </c>
      <c r="L195" s="133" t="s">
        <v>82</v>
      </c>
      <c r="M195" s="134" t="s">
        <v>210</v>
      </c>
      <c r="N195" s="135"/>
      <c r="O195" s="136">
        <v>3</v>
      </c>
      <c r="P195" s="136">
        <v>4</v>
      </c>
    </row>
    <row r="196" spans="1:16" s="59" customFormat="1" ht="15.75">
      <c r="A196" s="124">
        <v>72</v>
      </c>
      <c r="B196" s="125" t="s">
        <v>272</v>
      </c>
      <c r="C196" s="126">
        <v>34755</v>
      </c>
      <c r="D196" s="127" t="s">
        <v>46</v>
      </c>
      <c r="E196" s="128" t="s">
        <v>34</v>
      </c>
      <c r="F196" s="129" t="s">
        <v>84</v>
      </c>
      <c r="G196" s="130">
        <v>72</v>
      </c>
      <c r="H196" s="131"/>
      <c r="I196" s="131"/>
      <c r="J196" s="131"/>
      <c r="K196" s="132" t="s">
        <v>199</v>
      </c>
      <c r="L196" s="133" t="s">
        <v>82</v>
      </c>
      <c r="M196" s="134" t="s">
        <v>273</v>
      </c>
      <c r="N196" s="135"/>
      <c r="O196" s="136">
        <v>3</v>
      </c>
      <c r="P196" s="136">
        <v>5</v>
      </c>
    </row>
    <row r="197" spans="1:16" s="59" customFormat="1" ht="15.75">
      <c r="A197" s="124"/>
      <c r="B197" s="125"/>
      <c r="C197" s="126"/>
      <c r="D197" s="127"/>
      <c r="E197" s="128"/>
      <c r="F197" s="129"/>
      <c r="G197" s="130"/>
      <c r="H197" s="131"/>
      <c r="I197" s="131"/>
      <c r="J197" s="131"/>
      <c r="K197" s="132"/>
      <c r="L197" s="133"/>
      <c r="M197" s="134"/>
      <c r="N197" s="135"/>
      <c r="O197" s="136"/>
      <c r="P197" s="136"/>
    </row>
    <row r="198" spans="1:16" s="59" customFormat="1" ht="15.75">
      <c r="A198" s="124"/>
      <c r="B198" s="210"/>
      <c r="C198" s="126"/>
      <c r="D198" s="127"/>
      <c r="E198" s="128"/>
      <c r="F198" s="129"/>
      <c r="G198" s="130"/>
      <c r="H198" s="131"/>
      <c r="I198" s="131"/>
      <c r="J198" s="131"/>
      <c r="K198" s="132"/>
      <c r="L198" s="133"/>
      <c r="M198" s="134"/>
      <c r="N198" s="135"/>
      <c r="O198" s="136"/>
      <c r="P198" s="136"/>
    </row>
    <row r="199" spans="1:16" s="59" customFormat="1" ht="15.75">
      <c r="A199" s="124"/>
      <c r="B199" s="125" t="s">
        <v>332</v>
      </c>
      <c r="C199" s="126">
        <v>35019</v>
      </c>
      <c r="D199" s="127">
        <v>1</v>
      </c>
      <c r="E199" s="128" t="s">
        <v>34</v>
      </c>
      <c r="F199" s="129" t="s">
        <v>121</v>
      </c>
      <c r="G199" s="130"/>
      <c r="H199" s="140"/>
      <c r="I199" s="140"/>
      <c r="J199" s="140"/>
      <c r="K199" s="132" t="s">
        <v>333</v>
      </c>
      <c r="L199" s="133" t="s">
        <v>82</v>
      </c>
      <c r="M199" s="134" t="s">
        <v>334</v>
      </c>
      <c r="N199" s="135"/>
      <c r="O199" s="136" t="s">
        <v>242</v>
      </c>
      <c r="P199" s="136"/>
    </row>
    <row r="200" spans="1:16" s="59" customFormat="1" ht="15.75">
      <c r="A200" s="93"/>
      <c r="B200" s="68"/>
      <c r="C200" s="69"/>
      <c r="D200" s="70"/>
      <c r="E200" s="71"/>
      <c r="F200" s="67"/>
      <c r="G200" s="65"/>
      <c r="H200" s="14"/>
      <c r="I200" s="14"/>
      <c r="J200" s="14"/>
      <c r="K200" s="72"/>
      <c r="L200" s="66"/>
      <c r="M200" s="73"/>
      <c r="N200" s="74"/>
      <c r="O200" s="58"/>
      <c r="P200" s="58"/>
    </row>
    <row r="201" spans="1:16" s="59" customFormat="1" ht="15.75">
      <c r="A201" s="124">
        <v>140</v>
      </c>
      <c r="B201" s="125" t="s">
        <v>441</v>
      </c>
      <c r="C201" s="126">
        <v>34834</v>
      </c>
      <c r="D201" s="127" t="s">
        <v>45</v>
      </c>
      <c r="E201" s="128" t="s">
        <v>34</v>
      </c>
      <c r="F201" s="129" t="s">
        <v>442</v>
      </c>
      <c r="G201" s="130">
        <v>140</v>
      </c>
      <c r="H201" s="131"/>
      <c r="I201" s="131"/>
      <c r="J201" s="131"/>
      <c r="K201" s="132" t="s">
        <v>443</v>
      </c>
      <c r="L201" s="133" t="s">
        <v>225</v>
      </c>
      <c r="M201" s="134"/>
      <c r="N201" s="135"/>
      <c r="O201" s="136">
        <v>1</v>
      </c>
      <c r="P201" s="136"/>
    </row>
    <row r="202" spans="1:16" s="59" customFormat="1" ht="15.75">
      <c r="A202" s="124">
        <v>141</v>
      </c>
      <c r="B202" s="125" t="s">
        <v>480</v>
      </c>
      <c r="C202" s="126">
        <v>33788</v>
      </c>
      <c r="D202" s="127" t="s">
        <v>45</v>
      </c>
      <c r="E202" s="128" t="s">
        <v>34</v>
      </c>
      <c r="F202" s="137" t="s">
        <v>574</v>
      </c>
      <c r="G202" s="130">
        <v>141</v>
      </c>
      <c r="H202" s="131"/>
      <c r="I202" s="131"/>
      <c r="J202" s="131"/>
      <c r="K202" s="132" t="s">
        <v>481</v>
      </c>
      <c r="L202" s="133" t="s">
        <v>225</v>
      </c>
      <c r="M202" s="134">
        <v>1.9</v>
      </c>
      <c r="N202" s="135"/>
      <c r="O202" s="136">
        <v>2</v>
      </c>
      <c r="P202" s="136"/>
    </row>
    <row r="203" spans="1:16" s="59" customFormat="1" ht="15.75">
      <c r="A203" s="124">
        <v>138</v>
      </c>
      <c r="B203" s="125" t="s">
        <v>310</v>
      </c>
      <c r="C203" s="126">
        <v>31190</v>
      </c>
      <c r="D203" s="127" t="s">
        <v>44</v>
      </c>
      <c r="E203" s="128" t="s">
        <v>34</v>
      </c>
      <c r="F203" s="129" t="s">
        <v>108</v>
      </c>
      <c r="G203" s="130">
        <v>138</v>
      </c>
      <c r="H203" s="131"/>
      <c r="I203" s="131"/>
      <c r="J203" s="131"/>
      <c r="K203" s="132" t="s">
        <v>224</v>
      </c>
      <c r="L203" s="133" t="s">
        <v>225</v>
      </c>
      <c r="M203" s="134"/>
      <c r="N203" s="135"/>
      <c r="O203" s="136">
        <v>3</v>
      </c>
      <c r="P203" s="136"/>
    </row>
    <row r="204" spans="1:16" s="59" customFormat="1" ht="15.75">
      <c r="A204" s="124">
        <v>139</v>
      </c>
      <c r="B204" s="125" t="s">
        <v>391</v>
      </c>
      <c r="C204" s="126">
        <v>35812</v>
      </c>
      <c r="D204" s="127" t="s">
        <v>46</v>
      </c>
      <c r="E204" s="128" t="s">
        <v>34</v>
      </c>
      <c r="F204" s="129" t="s">
        <v>121</v>
      </c>
      <c r="G204" s="130">
        <v>139</v>
      </c>
      <c r="H204" s="131"/>
      <c r="I204" s="131"/>
      <c r="J204" s="131"/>
      <c r="K204" s="132" t="s">
        <v>392</v>
      </c>
      <c r="L204" s="133" t="s">
        <v>225</v>
      </c>
      <c r="M204" s="134">
        <v>173</v>
      </c>
      <c r="N204" s="135"/>
      <c r="O204" s="136">
        <v>4</v>
      </c>
      <c r="P204" s="136"/>
    </row>
    <row r="205" spans="1:16" s="59" customFormat="1" ht="15.75">
      <c r="A205" s="124">
        <v>137</v>
      </c>
      <c r="B205" s="125" t="s">
        <v>223</v>
      </c>
      <c r="C205" s="126">
        <v>32909</v>
      </c>
      <c r="D205" s="127" t="s">
        <v>45</v>
      </c>
      <c r="E205" s="128" t="s">
        <v>34</v>
      </c>
      <c r="F205" s="129" t="s">
        <v>108</v>
      </c>
      <c r="G205" s="130">
        <v>137</v>
      </c>
      <c r="H205" s="131"/>
      <c r="I205" s="131"/>
      <c r="J205" s="131"/>
      <c r="K205" s="132" t="s">
        <v>224</v>
      </c>
      <c r="L205" s="133" t="s">
        <v>225</v>
      </c>
      <c r="M205" s="134"/>
      <c r="N205" s="135"/>
      <c r="O205" s="136">
        <v>5</v>
      </c>
      <c r="P205" s="136"/>
    </row>
    <row r="206" spans="1:16" s="59" customFormat="1" ht="15.75">
      <c r="A206" s="124">
        <v>142</v>
      </c>
      <c r="B206" s="125" t="s">
        <v>505</v>
      </c>
      <c r="C206" s="126">
        <v>35481</v>
      </c>
      <c r="D206" s="127" t="s">
        <v>46</v>
      </c>
      <c r="E206" s="128" t="s">
        <v>34</v>
      </c>
      <c r="F206" s="129" t="s">
        <v>121</v>
      </c>
      <c r="G206" s="130">
        <v>142</v>
      </c>
      <c r="H206" s="131"/>
      <c r="I206" s="131"/>
      <c r="J206" s="131"/>
      <c r="K206" s="132" t="s">
        <v>392</v>
      </c>
      <c r="L206" s="133" t="s">
        <v>225</v>
      </c>
      <c r="M206" s="134">
        <v>176</v>
      </c>
      <c r="N206" s="135"/>
      <c r="O206" s="136">
        <v>6</v>
      </c>
      <c r="P206" s="136"/>
    </row>
    <row r="207" spans="1:16" s="59" customFormat="1" ht="15.75">
      <c r="A207" s="93"/>
      <c r="B207" s="68"/>
      <c r="C207" s="69"/>
      <c r="D207" s="70"/>
      <c r="E207" s="71"/>
      <c r="F207" s="67"/>
      <c r="G207" s="65"/>
      <c r="K207" s="72"/>
      <c r="L207" s="66"/>
      <c r="M207" s="73"/>
      <c r="N207" s="74"/>
      <c r="O207" s="58"/>
      <c r="P207" s="58"/>
    </row>
    <row r="208" spans="1:16" s="59" customFormat="1" ht="15.75">
      <c r="A208" s="124">
        <v>135</v>
      </c>
      <c r="B208" s="125" t="s">
        <v>417</v>
      </c>
      <c r="C208" s="126">
        <v>31238</v>
      </c>
      <c r="D208" s="127" t="s">
        <v>44</v>
      </c>
      <c r="E208" s="128" t="s">
        <v>34</v>
      </c>
      <c r="F208" s="129" t="s">
        <v>320</v>
      </c>
      <c r="G208" s="130">
        <v>135</v>
      </c>
      <c r="H208" s="131"/>
      <c r="I208" s="131"/>
      <c r="J208" s="131"/>
      <c r="K208" s="132" t="s">
        <v>415</v>
      </c>
      <c r="L208" s="133" t="s">
        <v>301</v>
      </c>
      <c r="M208" s="134" t="s">
        <v>418</v>
      </c>
      <c r="N208" s="135"/>
      <c r="O208" s="136">
        <v>1</v>
      </c>
      <c r="P208" s="136"/>
    </row>
    <row r="209" spans="1:16" s="59" customFormat="1" ht="15.75">
      <c r="A209" s="124">
        <v>134</v>
      </c>
      <c r="B209" s="125" t="s">
        <v>299</v>
      </c>
      <c r="C209" s="126">
        <v>33207</v>
      </c>
      <c r="D209" s="127" t="s">
        <v>45</v>
      </c>
      <c r="E209" s="128" t="s">
        <v>34</v>
      </c>
      <c r="F209" s="129" t="s">
        <v>108</v>
      </c>
      <c r="G209" s="130">
        <v>134</v>
      </c>
      <c r="H209" s="131"/>
      <c r="I209" s="131"/>
      <c r="J209" s="131"/>
      <c r="K209" s="132" t="s">
        <v>300</v>
      </c>
      <c r="L209" s="133" t="s">
        <v>301</v>
      </c>
      <c r="M209" s="134"/>
      <c r="N209" s="135"/>
      <c r="O209" s="136">
        <v>2</v>
      </c>
      <c r="P209" s="136"/>
    </row>
    <row r="210" spans="1:16" s="59" customFormat="1" ht="15.75">
      <c r="A210" s="124">
        <v>110</v>
      </c>
      <c r="B210" s="125" t="s">
        <v>338</v>
      </c>
      <c r="C210" s="126">
        <v>34394</v>
      </c>
      <c r="D210" s="127" t="s">
        <v>46</v>
      </c>
      <c r="E210" s="128" t="s">
        <v>34</v>
      </c>
      <c r="F210" s="129" t="s">
        <v>137</v>
      </c>
      <c r="G210" s="130">
        <v>110</v>
      </c>
      <c r="H210" s="131"/>
      <c r="I210" s="131"/>
      <c r="J210" s="131"/>
      <c r="K210" s="132" t="s">
        <v>180</v>
      </c>
      <c r="L210" s="133" t="s">
        <v>301</v>
      </c>
      <c r="M210" s="134" t="s">
        <v>339</v>
      </c>
      <c r="N210" s="135"/>
      <c r="O210" s="136">
        <v>3</v>
      </c>
      <c r="P210" s="136"/>
    </row>
    <row r="211" spans="1:16" s="59" customFormat="1" ht="15.75">
      <c r="A211" s="124">
        <v>133</v>
      </c>
      <c r="B211" s="125" t="s">
        <v>179</v>
      </c>
      <c r="C211" s="126">
        <v>30342</v>
      </c>
      <c r="D211" s="127" t="s">
        <v>45</v>
      </c>
      <c r="E211" s="128" t="s">
        <v>34</v>
      </c>
      <c r="F211" s="129" t="s">
        <v>137</v>
      </c>
      <c r="G211" s="130">
        <v>133</v>
      </c>
      <c r="H211" s="131"/>
      <c r="I211" s="131"/>
      <c r="J211" s="131"/>
      <c r="K211" s="132" t="s">
        <v>180</v>
      </c>
      <c r="L211" s="133" t="s">
        <v>301</v>
      </c>
      <c r="M211" s="134" t="s">
        <v>181</v>
      </c>
      <c r="N211" s="135"/>
      <c r="O211" s="136">
        <v>4</v>
      </c>
      <c r="P211" s="136"/>
    </row>
    <row r="212" spans="1:16" s="59" customFormat="1" ht="15.75">
      <c r="A212" s="124">
        <v>136</v>
      </c>
      <c r="B212" s="125" t="s">
        <v>455</v>
      </c>
      <c r="C212" s="126">
        <v>32859</v>
      </c>
      <c r="D212" s="127" t="s">
        <v>44</v>
      </c>
      <c r="E212" s="128" t="s">
        <v>34</v>
      </c>
      <c r="F212" s="129" t="s">
        <v>137</v>
      </c>
      <c r="G212" s="130">
        <v>136</v>
      </c>
      <c r="H212" s="131"/>
      <c r="I212" s="131"/>
      <c r="J212" s="131"/>
      <c r="K212" s="132" t="s">
        <v>456</v>
      </c>
      <c r="L212" s="133" t="s">
        <v>301</v>
      </c>
      <c r="M212" s="134" t="s">
        <v>457</v>
      </c>
      <c r="N212" s="135"/>
      <c r="O212" s="136">
        <v>5</v>
      </c>
      <c r="P212" s="136"/>
    </row>
    <row r="213" spans="1:16" s="59" customFormat="1" ht="15.75">
      <c r="A213" s="93"/>
      <c r="B213" s="68"/>
      <c r="C213" s="69"/>
      <c r="D213" s="70"/>
      <c r="E213" s="71"/>
      <c r="F213" s="67"/>
      <c r="G213" s="65"/>
      <c r="K213" s="72"/>
      <c r="L213" s="66"/>
      <c r="M213" s="73"/>
      <c r="N213" s="74"/>
      <c r="O213" s="58"/>
      <c r="P213" s="58"/>
    </row>
    <row r="214" spans="1:16" s="59" customFormat="1" ht="15.75">
      <c r="A214" s="124">
        <v>106</v>
      </c>
      <c r="B214" s="125" t="s">
        <v>528</v>
      </c>
      <c r="C214" s="126">
        <v>34206</v>
      </c>
      <c r="D214" s="127" t="s">
        <v>45</v>
      </c>
      <c r="E214" s="128" t="s">
        <v>34</v>
      </c>
      <c r="F214" s="129" t="s">
        <v>529</v>
      </c>
      <c r="G214" s="130">
        <v>106</v>
      </c>
      <c r="H214" s="131"/>
      <c r="I214" s="131"/>
      <c r="J214" s="131"/>
      <c r="K214" s="132" t="s">
        <v>530</v>
      </c>
      <c r="L214" s="133" t="s">
        <v>106</v>
      </c>
      <c r="M214" s="134"/>
      <c r="N214" s="135"/>
      <c r="O214" s="136">
        <v>1</v>
      </c>
      <c r="P214" s="136"/>
    </row>
    <row r="215" spans="1:16" s="59" customFormat="1" ht="15.75">
      <c r="A215" s="124">
        <v>103</v>
      </c>
      <c r="B215" s="125" t="s">
        <v>249</v>
      </c>
      <c r="C215" s="126">
        <v>34893</v>
      </c>
      <c r="D215" s="127">
        <v>1</v>
      </c>
      <c r="E215" s="128" t="s">
        <v>34</v>
      </c>
      <c r="F215" s="129" t="s">
        <v>108</v>
      </c>
      <c r="G215" s="130">
        <v>103</v>
      </c>
      <c r="H215" s="131"/>
      <c r="I215" s="131"/>
      <c r="J215" s="131"/>
      <c r="K215" s="132" t="s">
        <v>250</v>
      </c>
      <c r="L215" s="133" t="s">
        <v>106</v>
      </c>
      <c r="M215" s="134"/>
      <c r="N215" s="135">
        <v>2</v>
      </c>
      <c r="O215" s="136">
        <v>2</v>
      </c>
      <c r="P215" s="136"/>
    </row>
    <row r="216" spans="1:16" s="59" customFormat="1" ht="15.75">
      <c r="A216" s="124">
        <v>102</v>
      </c>
      <c r="B216" s="125" t="s">
        <v>196</v>
      </c>
      <c r="C216" s="126">
        <v>30949</v>
      </c>
      <c r="D216" s="127" t="s">
        <v>44</v>
      </c>
      <c r="E216" s="128" t="s">
        <v>34</v>
      </c>
      <c r="F216" s="129" t="s">
        <v>108</v>
      </c>
      <c r="G216" s="130">
        <v>102</v>
      </c>
      <c r="H216" s="131"/>
      <c r="I216" s="131"/>
      <c r="J216" s="131"/>
      <c r="K216" s="132" t="s">
        <v>197</v>
      </c>
      <c r="L216" s="133" t="s">
        <v>106</v>
      </c>
      <c r="M216" s="134"/>
      <c r="N216" s="135">
        <v>3</v>
      </c>
      <c r="O216" s="136">
        <v>3</v>
      </c>
      <c r="P216" s="136"/>
    </row>
    <row r="217" spans="1:16" s="59" customFormat="1" ht="15.75">
      <c r="A217" s="124">
        <v>100</v>
      </c>
      <c r="B217" s="125" t="s">
        <v>103</v>
      </c>
      <c r="C217" s="126">
        <v>31586</v>
      </c>
      <c r="D217" s="127" t="s">
        <v>45</v>
      </c>
      <c r="E217" s="128" t="s">
        <v>104</v>
      </c>
      <c r="F217" s="129" t="s">
        <v>39</v>
      </c>
      <c r="G217" s="130">
        <v>100</v>
      </c>
      <c r="H217" s="131"/>
      <c r="I217" s="131"/>
      <c r="J217" s="131"/>
      <c r="K217" s="138" t="s">
        <v>105</v>
      </c>
      <c r="L217" s="133" t="s">
        <v>106</v>
      </c>
      <c r="M217" s="134">
        <v>6.38</v>
      </c>
      <c r="N217" s="135"/>
      <c r="O217" s="136">
        <v>4</v>
      </c>
      <c r="P217" s="136"/>
    </row>
    <row r="218" spans="1:16" s="59" customFormat="1" ht="15.75">
      <c r="A218" s="124">
        <v>101</v>
      </c>
      <c r="B218" s="125" t="s">
        <v>191</v>
      </c>
      <c r="C218" s="126"/>
      <c r="D218" s="127" t="s">
        <v>46</v>
      </c>
      <c r="E218" s="128" t="s">
        <v>34</v>
      </c>
      <c r="F218" s="137" t="s">
        <v>574</v>
      </c>
      <c r="G218" s="130">
        <v>101</v>
      </c>
      <c r="H218" s="131"/>
      <c r="I218" s="131"/>
      <c r="J218" s="131"/>
      <c r="K218" s="132" t="s">
        <v>192</v>
      </c>
      <c r="L218" s="133" t="s">
        <v>106</v>
      </c>
      <c r="M218" s="134">
        <v>6.8</v>
      </c>
      <c r="N218" s="135">
        <v>5</v>
      </c>
      <c r="O218" s="136">
        <v>5</v>
      </c>
      <c r="P218" s="136"/>
    </row>
    <row r="219" spans="1:16" s="59" customFormat="1" ht="15.75">
      <c r="A219" s="124">
        <v>105</v>
      </c>
      <c r="B219" s="125" t="s">
        <v>491</v>
      </c>
      <c r="C219" s="126">
        <v>33254</v>
      </c>
      <c r="D219" s="127" t="s">
        <v>45</v>
      </c>
      <c r="E219" s="128" t="s">
        <v>34</v>
      </c>
      <c r="F219" s="137" t="s">
        <v>574</v>
      </c>
      <c r="G219" s="130">
        <v>105</v>
      </c>
      <c r="H219" s="131"/>
      <c r="I219" s="131"/>
      <c r="J219" s="131"/>
      <c r="K219" s="132" t="s">
        <v>192</v>
      </c>
      <c r="L219" s="133" t="s">
        <v>106</v>
      </c>
      <c r="M219" s="134">
        <v>6.61</v>
      </c>
      <c r="N219" s="135">
        <v>6</v>
      </c>
      <c r="O219" s="136">
        <v>6</v>
      </c>
      <c r="P219" s="136"/>
    </row>
    <row r="220" spans="1:16" s="59" customFormat="1" ht="15.75">
      <c r="A220" s="124">
        <v>104</v>
      </c>
      <c r="B220" s="125" t="s">
        <v>328</v>
      </c>
      <c r="C220" s="126">
        <v>34694</v>
      </c>
      <c r="D220" s="127" t="s">
        <v>46</v>
      </c>
      <c r="E220" s="128" t="s">
        <v>34</v>
      </c>
      <c r="F220" s="129" t="s">
        <v>137</v>
      </c>
      <c r="G220" s="130">
        <v>104</v>
      </c>
      <c r="H220" s="131"/>
      <c r="I220" s="131"/>
      <c r="J220" s="131"/>
      <c r="K220" s="132" t="s">
        <v>329</v>
      </c>
      <c r="L220" s="133" t="s">
        <v>106</v>
      </c>
      <c r="M220" s="134" t="s">
        <v>330</v>
      </c>
      <c r="N220" s="135"/>
      <c r="O220" s="136">
        <v>7</v>
      </c>
      <c r="P220" s="136"/>
    </row>
    <row r="221" spans="1:16" s="59" customFormat="1" ht="15.75">
      <c r="A221" s="93"/>
      <c r="B221" s="68"/>
      <c r="C221" s="69"/>
      <c r="D221" s="70"/>
      <c r="E221" s="71"/>
      <c r="F221" s="67"/>
      <c r="G221" s="65"/>
      <c r="K221" s="72"/>
      <c r="L221" s="66"/>
      <c r="M221" s="73"/>
      <c r="N221" s="74"/>
      <c r="O221" s="58"/>
      <c r="P221" s="58"/>
    </row>
    <row r="222" spans="1:16" s="59" customFormat="1" ht="15.75">
      <c r="A222" s="124">
        <v>121</v>
      </c>
      <c r="B222" s="125" t="s">
        <v>293</v>
      </c>
      <c r="C222" s="126">
        <v>31187</v>
      </c>
      <c r="D222" s="127" t="s">
        <v>45</v>
      </c>
      <c r="E222" s="128" t="s">
        <v>34</v>
      </c>
      <c r="F222" s="137" t="s">
        <v>574</v>
      </c>
      <c r="G222" s="130">
        <v>121</v>
      </c>
      <c r="H222" s="131"/>
      <c r="I222" s="131"/>
      <c r="J222" s="131"/>
      <c r="K222" s="132" t="s">
        <v>294</v>
      </c>
      <c r="L222" s="133" t="s">
        <v>110</v>
      </c>
      <c r="M222" s="134"/>
      <c r="N222" s="135"/>
      <c r="O222" s="136">
        <v>1</v>
      </c>
      <c r="P222" s="136"/>
    </row>
    <row r="223" spans="1:16" s="59" customFormat="1" ht="15.75">
      <c r="A223" s="124">
        <v>116</v>
      </c>
      <c r="B223" s="125" t="s">
        <v>107</v>
      </c>
      <c r="C223" s="126">
        <v>34823</v>
      </c>
      <c r="D223" s="127" t="s">
        <v>46</v>
      </c>
      <c r="E223" s="128" t="s">
        <v>34</v>
      </c>
      <c r="F223" s="129" t="s">
        <v>108</v>
      </c>
      <c r="G223" s="130">
        <v>116</v>
      </c>
      <c r="H223" s="131"/>
      <c r="I223" s="131"/>
      <c r="J223" s="131"/>
      <c r="K223" s="132" t="s">
        <v>109</v>
      </c>
      <c r="L223" s="133" t="s">
        <v>110</v>
      </c>
      <c r="M223" s="134"/>
      <c r="N223" s="135"/>
      <c r="O223" s="136">
        <v>2</v>
      </c>
      <c r="P223" s="136"/>
    </row>
    <row r="224" spans="1:16" s="59" customFormat="1" ht="15.75">
      <c r="A224" s="124">
        <v>124</v>
      </c>
      <c r="B224" s="125" t="s">
        <v>507</v>
      </c>
      <c r="C224" s="126">
        <v>35419</v>
      </c>
      <c r="D224" s="127">
        <v>1</v>
      </c>
      <c r="E224" s="128" t="s">
        <v>34</v>
      </c>
      <c r="F224" s="129" t="s">
        <v>108</v>
      </c>
      <c r="G224" s="130">
        <v>124</v>
      </c>
      <c r="H224" s="131"/>
      <c r="I224" s="131"/>
      <c r="J224" s="131"/>
      <c r="K224" s="132" t="s">
        <v>508</v>
      </c>
      <c r="L224" s="133" t="s">
        <v>110</v>
      </c>
      <c r="M224" s="134"/>
      <c r="N224" s="135"/>
      <c r="O224" s="136">
        <v>3</v>
      </c>
      <c r="P224" s="136"/>
    </row>
    <row r="225" spans="1:16" s="59" customFormat="1" ht="15.75">
      <c r="A225" s="124">
        <v>118</v>
      </c>
      <c r="B225" s="125" t="s">
        <v>182</v>
      </c>
      <c r="C225" s="126">
        <v>33610</v>
      </c>
      <c r="D225" s="127" t="s">
        <v>46</v>
      </c>
      <c r="E225" s="128" t="s">
        <v>34</v>
      </c>
      <c r="F225" s="129" t="s">
        <v>121</v>
      </c>
      <c r="G225" s="130">
        <v>118</v>
      </c>
      <c r="H225" s="131"/>
      <c r="I225" s="131"/>
      <c r="J225" s="131"/>
      <c r="K225" s="132" t="s">
        <v>134</v>
      </c>
      <c r="L225" s="133" t="s">
        <v>110</v>
      </c>
      <c r="M225" s="134" t="s">
        <v>183</v>
      </c>
      <c r="N225" s="135"/>
      <c r="O225" s="136">
        <v>4</v>
      </c>
      <c r="P225" s="136"/>
    </row>
    <row r="226" spans="1:16" s="59" customFormat="1" ht="15.75">
      <c r="A226" s="124">
        <v>122</v>
      </c>
      <c r="B226" s="125" t="s">
        <v>402</v>
      </c>
      <c r="C226" s="126">
        <v>30107</v>
      </c>
      <c r="D226" s="127" t="s">
        <v>45</v>
      </c>
      <c r="E226" s="128" t="s">
        <v>34</v>
      </c>
      <c r="F226" s="129" t="s">
        <v>121</v>
      </c>
      <c r="G226" s="130">
        <v>122</v>
      </c>
      <c r="H226" s="131"/>
      <c r="I226" s="131"/>
      <c r="J226" s="131"/>
      <c r="K226" s="132" t="s">
        <v>134</v>
      </c>
      <c r="L226" s="133" t="s">
        <v>110</v>
      </c>
      <c r="M226" s="134" t="s">
        <v>361</v>
      </c>
      <c r="N226" s="135"/>
      <c r="O226" s="136">
        <v>5</v>
      </c>
      <c r="P226" s="136"/>
    </row>
    <row r="227" spans="1:16" s="59" customFormat="1" ht="15.75">
      <c r="A227" s="124">
        <v>123</v>
      </c>
      <c r="B227" s="125" t="s">
        <v>492</v>
      </c>
      <c r="C227" s="126">
        <v>33522</v>
      </c>
      <c r="D227" s="127" t="s">
        <v>46</v>
      </c>
      <c r="E227" s="128" t="s">
        <v>34</v>
      </c>
      <c r="F227" s="129" t="s">
        <v>121</v>
      </c>
      <c r="G227" s="130">
        <v>123</v>
      </c>
      <c r="H227" s="131"/>
      <c r="I227" s="131"/>
      <c r="J227" s="131"/>
      <c r="K227" s="132" t="s">
        <v>134</v>
      </c>
      <c r="L227" s="133" t="s">
        <v>110</v>
      </c>
      <c r="M227" s="134" t="s">
        <v>493</v>
      </c>
      <c r="N227" s="135"/>
      <c r="O227" s="136">
        <v>6</v>
      </c>
      <c r="P227" s="136"/>
    </row>
    <row r="228" spans="1:16" s="59" customFormat="1" ht="15.75">
      <c r="A228" s="124">
        <v>117</v>
      </c>
      <c r="B228" s="125" t="s">
        <v>132</v>
      </c>
      <c r="C228" s="126">
        <v>33365</v>
      </c>
      <c r="D228" s="127">
        <v>1</v>
      </c>
      <c r="E228" s="128" t="s">
        <v>34</v>
      </c>
      <c r="F228" s="129" t="s">
        <v>133</v>
      </c>
      <c r="G228" s="130">
        <v>117</v>
      </c>
      <c r="H228" s="131"/>
      <c r="I228" s="131"/>
      <c r="J228" s="131"/>
      <c r="K228" s="132" t="s">
        <v>134</v>
      </c>
      <c r="L228" s="133" t="s">
        <v>110</v>
      </c>
      <c r="M228" s="134" t="s">
        <v>135</v>
      </c>
      <c r="N228" s="135"/>
      <c r="O228" s="136">
        <v>7</v>
      </c>
      <c r="P228" s="136"/>
    </row>
    <row r="229" spans="1:16" s="59" customFormat="1" ht="15.75">
      <c r="A229" s="124">
        <v>119</v>
      </c>
      <c r="B229" s="125" t="s">
        <v>227</v>
      </c>
      <c r="C229" s="126">
        <v>32259</v>
      </c>
      <c r="D229" s="127" t="s">
        <v>46</v>
      </c>
      <c r="E229" s="128" t="s">
        <v>34</v>
      </c>
      <c r="F229" s="129" t="s">
        <v>133</v>
      </c>
      <c r="G229" s="130">
        <v>119</v>
      </c>
      <c r="H229" s="131"/>
      <c r="I229" s="131"/>
      <c r="J229" s="131"/>
      <c r="K229" s="132" t="s">
        <v>134</v>
      </c>
      <c r="L229" s="133" t="s">
        <v>110</v>
      </c>
      <c r="M229" s="134" t="s">
        <v>228</v>
      </c>
      <c r="N229" s="135"/>
      <c r="O229" s="136">
        <v>8</v>
      </c>
      <c r="P229" s="136"/>
    </row>
    <row r="230" spans="1:16" s="59" customFormat="1" ht="15.75">
      <c r="A230" s="124">
        <v>167</v>
      </c>
      <c r="B230" s="125" t="s">
        <v>543</v>
      </c>
      <c r="C230" s="126">
        <v>29467</v>
      </c>
      <c r="D230" s="127" t="s">
        <v>44</v>
      </c>
      <c r="E230" s="128" t="s">
        <v>544</v>
      </c>
      <c r="F230" s="129" t="s">
        <v>541</v>
      </c>
      <c r="G230" s="130">
        <v>167</v>
      </c>
      <c r="H230" s="140"/>
      <c r="I230" s="140"/>
      <c r="J230" s="140"/>
      <c r="K230" s="132" t="s">
        <v>563</v>
      </c>
      <c r="L230" s="133" t="s">
        <v>110</v>
      </c>
      <c r="M230" s="134" t="s">
        <v>280</v>
      </c>
      <c r="N230" s="135"/>
      <c r="O230" s="136">
        <v>9</v>
      </c>
      <c r="P230" s="136"/>
    </row>
    <row r="231" spans="1:16" s="59" customFormat="1" ht="15.75">
      <c r="A231" s="124">
        <v>168</v>
      </c>
      <c r="B231" s="125" t="s">
        <v>545</v>
      </c>
      <c r="C231" s="126">
        <v>36081</v>
      </c>
      <c r="D231" s="127">
        <v>1</v>
      </c>
      <c r="E231" s="128" t="s">
        <v>34</v>
      </c>
      <c r="F231" s="129" t="s">
        <v>108</v>
      </c>
      <c r="G231" s="130">
        <v>168</v>
      </c>
      <c r="H231" s="140"/>
      <c r="I231" s="140"/>
      <c r="J231" s="140"/>
      <c r="K231" s="132" t="s">
        <v>564</v>
      </c>
      <c r="L231" s="133" t="s">
        <v>110</v>
      </c>
      <c r="M231" s="134"/>
      <c r="N231" s="135"/>
      <c r="O231" s="136">
        <v>10</v>
      </c>
      <c r="P231" s="136"/>
    </row>
    <row r="232" spans="1:16" s="59" customFormat="1" ht="15.75">
      <c r="A232" s="124">
        <v>166</v>
      </c>
      <c r="B232" s="125" t="s">
        <v>542</v>
      </c>
      <c r="C232" s="126">
        <v>34660</v>
      </c>
      <c r="D232" s="127" t="s">
        <v>46</v>
      </c>
      <c r="E232" s="128" t="s">
        <v>34</v>
      </c>
      <c r="F232" s="129" t="s">
        <v>108</v>
      </c>
      <c r="G232" s="130">
        <v>166</v>
      </c>
      <c r="H232" s="140"/>
      <c r="I232" s="140"/>
      <c r="J232" s="140"/>
      <c r="K232" s="132" t="s">
        <v>562</v>
      </c>
      <c r="L232" s="133" t="s">
        <v>110</v>
      </c>
      <c r="M232" s="134"/>
      <c r="N232" s="135"/>
      <c r="O232" s="136">
        <v>11</v>
      </c>
      <c r="P232" s="136"/>
    </row>
    <row r="233" spans="1:16" s="59" customFormat="1" ht="15.75">
      <c r="A233" s="124">
        <v>165</v>
      </c>
      <c r="B233" s="125" t="s">
        <v>539</v>
      </c>
      <c r="C233" s="126">
        <v>34937</v>
      </c>
      <c r="D233" s="127" t="s">
        <v>45</v>
      </c>
      <c r="E233" s="128" t="s">
        <v>540</v>
      </c>
      <c r="F233" s="129" t="s">
        <v>541</v>
      </c>
      <c r="G233" s="130">
        <v>165</v>
      </c>
      <c r="H233" s="140"/>
      <c r="I233" s="140"/>
      <c r="J233" s="140"/>
      <c r="K233" s="132" t="s">
        <v>561</v>
      </c>
      <c r="L233" s="133" t="s">
        <v>110</v>
      </c>
      <c r="M233" s="134" t="s">
        <v>270</v>
      </c>
      <c r="N233" s="135" t="s">
        <v>130</v>
      </c>
      <c r="O233" s="136">
        <v>12</v>
      </c>
      <c r="P233" s="136"/>
    </row>
    <row r="234" spans="1:16" s="59" customFormat="1" ht="15.75">
      <c r="A234" s="93"/>
      <c r="B234" s="68"/>
      <c r="C234" s="69"/>
      <c r="D234" s="70"/>
      <c r="E234" s="71"/>
      <c r="F234" s="67"/>
      <c r="G234" s="65"/>
      <c r="H234" s="14"/>
      <c r="I234" s="14"/>
      <c r="J234" s="14"/>
      <c r="K234" s="72"/>
      <c r="L234" s="66"/>
      <c r="M234" s="73"/>
      <c r="N234" s="74"/>
      <c r="O234" s="58"/>
      <c r="P234" s="58"/>
    </row>
    <row r="235" spans="1:16" s="59" customFormat="1" ht="15.75">
      <c r="A235" s="124">
        <v>127</v>
      </c>
      <c r="B235" s="125" t="s">
        <v>247</v>
      </c>
      <c r="C235" s="126">
        <v>31373</v>
      </c>
      <c r="D235" s="127" t="s">
        <v>45</v>
      </c>
      <c r="E235" s="128" t="s">
        <v>34</v>
      </c>
      <c r="F235" s="137" t="s">
        <v>574</v>
      </c>
      <c r="G235" s="130">
        <v>127</v>
      </c>
      <c r="H235" s="131"/>
      <c r="I235" s="131"/>
      <c r="J235" s="131"/>
      <c r="K235" s="132" t="s">
        <v>248</v>
      </c>
      <c r="L235" s="133" t="s">
        <v>114</v>
      </c>
      <c r="M235" s="134">
        <v>72.3</v>
      </c>
      <c r="N235" s="135"/>
      <c r="O235" s="136">
        <v>1</v>
      </c>
      <c r="P235" s="136"/>
    </row>
    <row r="236" spans="1:16" s="59" customFormat="1" ht="15.75">
      <c r="A236" s="124">
        <v>130</v>
      </c>
      <c r="B236" s="125" t="s">
        <v>414</v>
      </c>
      <c r="C236" s="126">
        <v>34046</v>
      </c>
      <c r="D236" s="127" t="s">
        <v>45</v>
      </c>
      <c r="E236" s="128" t="s">
        <v>34</v>
      </c>
      <c r="F236" s="129" t="s">
        <v>320</v>
      </c>
      <c r="G236" s="130">
        <v>130</v>
      </c>
      <c r="H236" s="131"/>
      <c r="I236" s="131"/>
      <c r="J236" s="131"/>
      <c r="K236" s="132" t="s">
        <v>415</v>
      </c>
      <c r="L236" s="133" t="s">
        <v>114</v>
      </c>
      <c r="M236" s="134" t="s">
        <v>416</v>
      </c>
      <c r="N236" s="135"/>
      <c r="O236" s="136">
        <v>2</v>
      </c>
      <c r="P236" s="136"/>
    </row>
    <row r="237" spans="1:16" s="59" customFormat="1" ht="15.75">
      <c r="A237" s="124">
        <v>128</v>
      </c>
      <c r="B237" s="125" t="s">
        <v>366</v>
      </c>
      <c r="C237" s="126">
        <v>32365</v>
      </c>
      <c r="D237" s="127" t="s">
        <v>117</v>
      </c>
      <c r="E237" s="128" t="s">
        <v>104</v>
      </c>
      <c r="F237" s="129" t="s">
        <v>39</v>
      </c>
      <c r="G237" s="130">
        <v>128</v>
      </c>
      <c r="H237" s="131"/>
      <c r="I237" s="131"/>
      <c r="J237" s="131"/>
      <c r="K237" s="132" t="s">
        <v>367</v>
      </c>
      <c r="L237" s="133" t="s">
        <v>114</v>
      </c>
      <c r="M237" s="134" t="s">
        <v>368</v>
      </c>
      <c r="N237" s="135"/>
      <c r="O237" s="136">
        <v>3</v>
      </c>
      <c r="P237" s="136"/>
    </row>
    <row r="238" spans="1:16" s="59" customFormat="1" ht="15.75">
      <c r="A238" s="124">
        <v>131</v>
      </c>
      <c r="B238" s="125" t="s">
        <v>423</v>
      </c>
      <c r="C238" s="126">
        <v>33553</v>
      </c>
      <c r="D238" s="127" t="s">
        <v>45</v>
      </c>
      <c r="E238" s="128" t="s">
        <v>34</v>
      </c>
      <c r="F238" s="129" t="s">
        <v>108</v>
      </c>
      <c r="G238" s="130">
        <v>131</v>
      </c>
      <c r="H238" s="131"/>
      <c r="I238" s="131"/>
      <c r="J238" s="131"/>
      <c r="K238" s="132" t="s">
        <v>424</v>
      </c>
      <c r="L238" s="133" t="s">
        <v>114</v>
      </c>
      <c r="M238" s="134"/>
      <c r="N238" s="135"/>
      <c r="O238" s="136">
        <v>4</v>
      </c>
      <c r="P238" s="136"/>
    </row>
    <row r="239" spans="1:16" s="59" customFormat="1" ht="15.75">
      <c r="A239" s="124">
        <v>132</v>
      </c>
      <c r="B239" s="125" t="s">
        <v>490</v>
      </c>
      <c r="C239" s="126">
        <v>32934</v>
      </c>
      <c r="D239" s="127" t="s">
        <v>45</v>
      </c>
      <c r="E239" s="128" t="s">
        <v>34</v>
      </c>
      <c r="F239" s="129" t="s">
        <v>108</v>
      </c>
      <c r="G239" s="130">
        <v>132</v>
      </c>
      <c r="H239" s="131"/>
      <c r="I239" s="131"/>
      <c r="J239" s="131"/>
      <c r="K239" s="132" t="s">
        <v>380</v>
      </c>
      <c r="L239" s="133" t="s">
        <v>114</v>
      </c>
      <c r="M239" s="134"/>
      <c r="N239" s="135"/>
      <c r="O239" s="136">
        <v>5</v>
      </c>
      <c r="P239" s="136"/>
    </row>
    <row r="240" spans="1:16" s="59" customFormat="1" ht="15.75">
      <c r="A240" s="124">
        <v>126</v>
      </c>
      <c r="B240" s="125" t="s">
        <v>235</v>
      </c>
      <c r="C240" s="126">
        <v>32348</v>
      </c>
      <c r="D240" s="127" t="s">
        <v>44</v>
      </c>
      <c r="E240" s="128" t="s">
        <v>34</v>
      </c>
      <c r="F240" s="129" t="s">
        <v>137</v>
      </c>
      <c r="G240" s="130">
        <v>126</v>
      </c>
      <c r="H240" s="131"/>
      <c r="I240" s="131"/>
      <c r="J240" s="131"/>
      <c r="K240" s="132" t="s">
        <v>236</v>
      </c>
      <c r="L240" s="133" t="s">
        <v>114</v>
      </c>
      <c r="M240" s="134" t="s">
        <v>237</v>
      </c>
      <c r="N240" s="135"/>
      <c r="O240" s="136">
        <v>6</v>
      </c>
      <c r="P240" s="136"/>
    </row>
    <row r="241" spans="1:16" s="59" customFormat="1" ht="15.75">
      <c r="A241" s="124">
        <v>129</v>
      </c>
      <c r="B241" s="125" t="s">
        <v>379</v>
      </c>
      <c r="C241" s="126">
        <v>33216</v>
      </c>
      <c r="D241" s="127" t="s">
        <v>45</v>
      </c>
      <c r="E241" s="128" t="s">
        <v>34</v>
      </c>
      <c r="F241" s="129" t="s">
        <v>108</v>
      </c>
      <c r="G241" s="130">
        <v>129</v>
      </c>
      <c r="H241" s="131"/>
      <c r="I241" s="131"/>
      <c r="J241" s="131"/>
      <c r="K241" s="132" t="s">
        <v>380</v>
      </c>
      <c r="L241" s="133" t="s">
        <v>114</v>
      </c>
      <c r="M241" s="134"/>
      <c r="N241" s="135"/>
      <c r="O241" s="136">
        <v>7</v>
      </c>
      <c r="P241" s="136"/>
    </row>
    <row r="242" spans="1:16" s="59" customFormat="1" ht="15.75">
      <c r="A242" s="124">
        <v>125</v>
      </c>
      <c r="B242" s="125" t="s">
        <v>111</v>
      </c>
      <c r="C242" s="126">
        <v>32159</v>
      </c>
      <c r="D242" s="127" t="s">
        <v>44</v>
      </c>
      <c r="E242" s="128" t="s">
        <v>34</v>
      </c>
      <c r="F242" s="129" t="s">
        <v>112</v>
      </c>
      <c r="G242" s="130">
        <v>125</v>
      </c>
      <c r="H242" s="131"/>
      <c r="I242" s="131"/>
      <c r="J242" s="131"/>
      <c r="K242" s="132" t="s">
        <v>113</v>
      </c>
      <c r="L242" s="133" t="s">
        <v>114</v>
      </c>
      <c r="M242" s="134" t="s">
        <v>115</v>
      </c>
      <c r="N242" s="135"/>
      <c r="O242" s="136">
        <v>8</v>
      </c>
      <c r="P242" s="136"/>
    </row>
    <row r="243" spans="1:16" s="59" customFormat="1" ht="15.75">
      <c r="A243" s="93"/>
      <c r="B243" s="68"/>
      <c r="C243" s="69"/>
      <c r="D243" s="70"/>
      <c r="E243" s="71"/>
      <c r="F243" s="67"/>
      <c r="G243" s="65"/>
      <c r="K243" s="72"/>
      <c r="L243" s="66"/>
      <c r="M243" s="73"/>
      <c r="N243" s="74"/>
      <c r="O243" s="58"/>
      <c r="P243" s="58"/>
    </row>
    <row r="244" spans="1:16" s="59" customFormat="1" ht="15.75">
      <c r="A244" s="124">
        <v>149</v>
      </c>
      <c r="B244" s="125" t="s">
        <v>516</v>
      </c>
      <c r="C244" s="126">
        <v>34894</v>
      </c>
      <c r="D244" s="127" t="s">
        <v>46</v>
      </c>
      <c r="E244" s="128" t="s">
        <v>34</v>
      </c>
      <c r="F244" s="137" t="s">
        <v>574</v>
      </c>
      <c r="G244" s="130">
        <v>149</v>
      </c>
      <c r="H244" s="131"/>
      <c r="I244" s="131"/>
      <c r="J244" s="131"/>
      <c r="K244" s="132" t="s">
        <v>517</v>
      </c>
      <c r="L244" s="133" t="s">
        <v>297</v>
      </c>
      <c r="M244" s="134">
        <v>13.18</v>
      </c>
      <c r="N244" s="135"/>
      <c r="O244" s="136">
        <v>1</v>
      </c>
      <c r="P244" s="136"/>
    </row>
    <row r="245" spans="1:16" s="59" customFormat="1" ht="15.75">
      <c r="A245" s="124">
        <v>150</v>
      </c>
      <c r="B245" s="125" t="s">
        <v>522</v>
      </c>
      <c r="C245" s="126">
        <v>34468</v>
      </c>
      <c r="D245" s="127" t="s">
        <v>117</v>
      </c>
      <c r="E245" s="128" t="s">
        <v>104</v>
      </c>
      <c r="F245" s="129" t="s">
        <v>39</v>
      </c>
      <c r="G245" s="130">
        <v>150</v>
      </c>
      <c r="H245" s="131"/>
      <c r="I245" s="131"/>
      <c r="J245" s="131"/>
      <c r="K245" s="132" t="s">
        <v>105</v>
      </c>
      <c r="L245" s="133" t="s">
        <v>297</v>
      </c>
      <c r="M245" s="134">
        <v>12.39</v>
      </c>
      <c r="N245" s="135"/>
      <c r="O245" s="136">
        <v>2</v>
      </c>
      <c r="P245" s="136"/>
    </row>
    <row r="246" spans="1:16" s="59" customFormat="1" ht="15.75">
      <c r="A246" s="124">
        <v>104</v>
      </c>
      <c r="B246" s="125" t="s">
        <v>328</v>
      </c>
      <c r="C246" s="126">
        <v>34694</v>
      </c>
      <c r="D246" s="127" t="s">
        <v>46</v>
      </c>
      <c r="E246" s="128" t="s">
        <v>34</v>
      </c>
      <c r="F246" s="129" t="s">
        <v>137</v>
      </c>
      <c r="G246" s="130">
        <v>104</v>
      </c>
      <c r="H246" s="131"/>
      <c r="I246" s="131"/>
      <c r="J246" s="131"/>
      <c r="K246" s="132" t="s">
        <v>329</v>
      </c>
      <c r="L246" s="133" t="s">
        <v>297</v>
      </c>
      <c r="M246" s="134" t="s">
        <v>331</v>
      </c>
      <c r="N246" s="135"/>
      <c r="O246" s="136">
        <v>3</v>
      </c>
      <c r="P246" s="136"/>
    </row>
    <row r="247" spans="1:16" s="59" customFormat="1" ht="15.75">
      <c r="A247" s="124">
        <v>145</v>
      </c>
      <c r="B247" s="125" t="s">
        <v>295</v>
      </c>
      <c r="C247" s="126">
        <v>33208</v>
      </c>
      <c r="D247" s="127" t="s">
        <v>45</v>
      </c>
      <c r="E247" s="128" t="s">
        <v>34</v>
      </c>
      <c r="F247" s="129" t="s">
        <v>84</v>
      </c>
      <c r="G247" s="130">
        <v>145</v>
      </c>
      <c r="H247" s="131"/>
      <c r="I247" s="131"/>
      <c r="J247" s="131"/>
      <c r="K247" s="132" t="s">
        <v>296</v>
      </c>
      <c r="L247" s="133" t="s">
        <v>297</v>
      </c>
      <c r="M247" s="134" t="s">
        <v>298</v>
      </c>
      <c r="N247" s="135"/>
      <c r="O247" s="136">
        <v>4</v>
      </c>
      <c r="P247" s="136"/>
    </row>
    <row r="248" spans="1:16" s="59" customFormat="1" ht="15.75">
      <c r="A248" s="124">
        <v>143</v>
      </c>
      <c r="B248" s="125" t="s">
        <v>123</v>
      </c>
      <c r="C248" s="126">
        <v>30093</v>
      </c>
      <c r="D248" s="127" t="s">
        <v>44</v>
      </c>
      <c r="E248" s="128" t="s">
        <v>34</v>
      </c>
      <c r="F248" s="129" t="s">
        <v>112</v>
      </c>
      <c r="G248" s="130">
        <v>143</v>
      </c>
      <c r="H248" s="131"/>
      <c r="I248" s="131"/>
      <c r="J248" s="131"/>
      <c r="K248" s="132" t="s">
        <v>124</v>
      </c>
      <c r="L248" s="133" t="s">
        <v>297</v>
      </c>
      <c r="M248" s="134" t="s">
        <v>125</v>
      </c>
      <c r="N248" s="135"/>
      <c r="O248" s="136">
        <v>5</v>
      </c>
      <c r="P248" s="136"/>
    </row>
    <row r="249" spans="1:16" s="59" customFormat="1" ht="15.75">
      <c r="A249" s="124">
        <v>148</v>
      </c>
      <c r="B249" s="125" t="s">
        <v>458</v>
      </c>
      <c r="C249" s="126">
        <v>35426</v>
      </c>
      <c r="D249" s="127" t="s">
        <v>46</v>
      </c>
      <c r="E249" s="128" t="s">
        <v>34</v>
      </c>
      <c r="F249" s="137" t="s">
        <v>574</v>
      </c>
      <c r="G249" s="130">
        <v>148</v>
      </c>
      <c r="H249" s="131"/>
      <c r="I249" s="131"/>
      <c r="J249" s="131"/>
      <c r="K249" s="132" t="s">
        <v>459</v>
      </c>
      <c r="L249" s="133" t="s">
        <v>297</v>
      </c>
      <c r="M249" s="134">
        <v>13.1</v>
      </c>
      <c r="N249" s="135"/>
      <c r="O249" s="136">
        <v>6</v>
      </c>
      <c r="P249" s="136"/>
    </row>
    <row r="250" spans="1:16" s="59" customFormat="1" ht="15.75">
      <c r="A250" s="124">
        <v>146</v>
      </c>
      <c r="B250" s="125" t="s">
        <v>387</v>
      </c>
      <c r="C250" s="126">
        <v>29680</v>
      </c>
      <c r="D250" s="127" t="s">
        <v>155</v>
      </c>
      <c r="E250" s="128" t="s">
        <v>34</v>
      </c>
      <c r="F250" s="129" t="s">
        <v>137</v>
      </c>
      <c r="G250" s="130">
        <v>146</v>
      </c>
      <c r="H250" s="131"/>
      <c r="I250" s="131"/>
      <c r="J250" s="131"/>
      <c r="K250" s="132" t="s">
        <v>388</v>
      </c>
      <c r="L250" s="133" t="s">
        <v>297</v>
      </c>
      <c r="M250" s="134" t="s">
        <v>389</v>
      </c>
      <c r="N250" s="135"/>
      <c r="O250" s="136">
        <v>7</v>
      </c>
      <c r="P250" s="136"/>
    </row>
    <row r="251" spans="1:16" s="59" customFormat="1" ht="15.75">
      <c r="A251" s="124">
        <v>147</v>
      </c>
      <c r="B251" s="125" t="s">
        <v>405</v>
      </c>
      <c r="C251" s="126">
        <v>35075</v>
      </c>
      <c r="D251" s="127">
        <v>1</v>
      </c>
      <c r="E251" s="128" t="s">
        <v>34</v>
      </c>
      <c r="F251" s="129" t="s">
        <v>137</v>
      </c>
      <c r="G251" s="130">
        <v>147</v>
      </c>
      <c r="H251" s="131"/>
      <c r="I251" s="131"/>
      <c r="J251" s="131"/>
      <c r="K251" s="132" t="s">
        <v>406</v>
      </c>
      <c r="L251" s="133" t="s">
        <v>297</v>
      </c>
      <c r="M251" s="134" t="s">
        <v>407</v>
      </c>
      <c r="N251" s="135"/>
      <c r="O251" s="136">
        <v>8</v>
      </c>
      <c r="P251" s="136"/>
    </row>
    <row r="252" spans="1:16" s="59" customFormat="1" ht="15.75">
      <c r="A252" s="124">
        <v>144</v>
      </c>
      <c r="B252" s="125" t="s">
        <v>136</v>
      </c>
      <c r="C252" s="126">
        <v>33132</v>
      </c>
      <c r="D252" s="127" t="s">
        <v>45</v>
      </c>
      <c r="E252" s="128" t="s">
        <v>34</v>
      </c>
      <c r="F252" s="129" t="s">
        <v>137</v>
      </c>
      <c r="G252" s="130">
        <v>144</v>
      </c>
      <c r="H252" s="131"/>
      <c r="I252" s="131"/>
      <c r="J252" s="131"/>
      <c r="K252" s="132" t="s">
        <v>138</v>
      </c>
      <c r="L252" s="133" t="s">
        <v>297</v>
      </c>
      <c r="M252" s="134" t="s">
        <v>139</v>
      </c>
      <c r="N252" s="135"/>
      <c r="O252" s="136">
        <v>9</v>
      </c>
      <c r="P252" s="136"/>
    </row>
    <row r="253" spans="1:16" s="59" customFormat="1" ht="15.75">
      <c r="A253" s="93"/>
      <c r="B253" s="68"/>
      <c r="C253" s="69"/>
      <c r="D253" s="70"/>
      <c r="E253" s="71"/>
      <c r="F253" s="67"/>
      <c r="G253" s="65"/>
      <c r="K253" s="72"/>
      <c r="L253" s="66"/>
      <c r="M253" s="73"/>
      <c r="N253" s="74"/>
      <c r="O253" s="58"/>
      <c r="P253" s="58"/>
    </row>
    <row r="254" spans="1:16" s="59" customFormat="1" ht="15.75">
      <c r="A254" s="124">
        <v>91</v>
      </c>
      <c r="B254" s="125" t="s">
        <v>154</v>
      </c>
      <c r="C254" s="126">
        <v>30402</v>
      </c>
      <c r="D254" s="127" t="s">
        <v>155</v>
      </c>
      <c r="E254" s="128" t="s">
        <v>34</v>
      </c>
      <c r="F254" s="129" t="s">
        <v>108</v>
      </c>
      <c r="G254" s="130">
        <v>91</v>
      </c>
      <c r="H254" s="131"/>
      <c r="I254" s="131"/>
      <c r="J254" s="131"/>
      <c r="K254" s="132" t="s">
        <v>156</v>
      </c>
      <c r="L254" s="133" t="s">
        <v>157</v>
      </c>
      <c r="M254" s="134"/>
      <c r="N254" s="135"/>
      <c r="O254" s="136">
        <v>1</v>
      </c>
      <c r="P254" s="136"/>
    </row>
    <row r="255" spans="1:16" s="59" customFormat="1" ht="15.75">
      <c r="A255" s="124">
        <v>92</v>
      </c>
      <c r="B255" s="125" t="s">
        <v>203</v>
      </c>
      <c r="C255" s="126">
        <v>35291</v>
      </c>
      <c r="D255" s="127" t="s">
        <v>45</v>
      </c>
      <c r="E255" s="128" t="s">
        <v>34</v>
      </c>
      <c r="F255" s="129" t="s">
        <v>108</v>
      </c>
      <c r="G255" s="130">
        <v>92</v>
      </c>
      <c r="H255" s="131"/>
      <c r="I255" s="131"/>
      <c r="J255" s="131"/>
      <c r="K255" s="132" t="s">
        <v>204</v>
      </c>
      <c r="L255" s="133" t="s">
        <v>157</v>
      </c>
      <c r="M255" s="134"/>
      <c r="N255" s="135"/>
      <c r="O255" s="136">
        <v>2</v>
      </c>
      <c r="P255" s="136"/>
    </row>
    <row r="256" spans="1:16" s="59" customFormat="1" ht="15.75">
      <c r="A256" s="124">
        <v>93</v>
      </c>
      <c r="B256" s="125" t="s">
        <v>205</v>
      </c>
      <c r="C256" s="126">
        <v>35541</v>
      </c>
      <c r="D256" s="127" t="s">
        <v>46</v>
      </c>
      <c r="E256" s="128" t="s">
        <v>34</v>
      </c>
      <c r="F256" s="129" t="s">
        <v>137</v>
      </c>
      <c r="G256" s="130">
        <v>93</v>
      </c>
      <c r="H256" s="131"/>
      <c r="I256" s="131"/>
      <c r="J256" s="131"/>
      <c r="K256" s="132" t="s">
        <v>206</v>
      </c>
      <c r="L256" s="133" t="s">
        <v>157</v>
      </c>
      <c r="M256" s="134" t="s">
        <v>207</v>
      </c>
      <c r="N256" s="135"/>
      <c r="O256" s="136">
        <v>3</v>
      </c>
      <c r="P256" s="136"/>
    </row>
    <row r="257" spans="1:16" s="59" customFormat="1" ht="15.75">
      <c r="A257" s="124">
        <v>94</v>
      </c>
      <c r="B257" s="125" t="s">
        <v>254</v>
      </c>
      <c r="C257" s="126">
        <v>33276</v>
      </c>
      <c r="D257" s="127" t="s">
        <v>44</v>
      </c>
      <c r="E257" s="128" t="s">
        <v>34</v>
      </c>
      <c r="F257" s="129" t="s">
        <v>108</v>
      </c>
      <c r="G257" s="130">
        <v>94</v>
      </c>
      <c r="H257" s="131"/>
      <c r="I257" s="131"/>
      <c r="J257" s="131"/>
      <c r="K257" s="132" t="s">
        <v>255</v>
      </c>
      <c r="L257" s="133" t="s">
        <v>157</v>
      </c>
      <c r="M257" s="134"/>
      <c r="N257" s="135"/>
      <c r="O257" s="136">
        <v>4</v>
      </c>
      <c r="P257" s="136"/>
    </row>
    <row r="258" spans="1:16" s="59" customFormat="1" ht="15.75">
      <c r="A258" s="124">
        <v>95</v>
      </c>
      <c r="B258" s="125" t="s">
        <v>313</v>
      </c>
      <c r="C258" s="126">
        <v>33817</v>
      </c>
      <c r="D258" s="127" t="s">
        <v>45</v>
      </c>
      <c r="E258" s="128" t="s">
        <v>34</v>
      </c>
      <c r="F258" s="129" t="s">
        <v>108</v>
      </c>
      <c r="G258" s="130">
        <v>95</v>
      </c>
      <c r="H258" s="131"/>
      <c r="I258" s="131"/>
      <c r="J258" s="131"/>
      <c r="K258" s="132" t="s">
        <v>314</v>
      </c>
      <c r="L258" s="133" t="s">
        <v>157</v>
      </c>
      <c r="M258" s="134"/>
      <c r="N258" s="135"/>
      <c r="O258" s="136">
        <v>5</v>
      </c>
      <c r="P258" s="136"/>
    </row>
    <row r="259" spans="1:16" s="59" customFormat="1" ht="15.75">
      <c r="A259" s="124">
        <v>96</v>
      </c>
      <c r="B259" s="125" t="s">
        <v>431</v>
      </c>
      <c r="C259" s="126">
        <v>33417</v>
      </c>
      <c r="D259" s="127" t="s">
        <v>44</v>
      </c>
      <c r="E259" s="128" t="s">
        <v>34</v>
      </c>
      <c r="F259" s="137" t="s">
        <v>574</v>
      </c>
      <c r="G259" s="130">
        <v>96</v>
      </c>
      <c r="H259" s="131"/>
      <c r="I259" s="131"/>
      <c r="J259" s="131"/>
      <c r="K259" s="132" t="s">
        <v>432</v>
      </c>
      <c r="L259" s="133" t="s">
        <v>157</v>
      </c>
      <c r="M259" s="134">
        <v>4.5</v>
      </c>
      <c r="N259" s="135"/>
      <c r="O259" s="136">
        <v>6</v>
      </c>
      <c r="P259" s="136"/>
    </row>
    <row r="260" spans="1:16" s="59" customFormat="1" ht="15.75">
      <c r="A260" s="124">
        <v>97</v>
      </c>
      <c r="B260" s="125" t="s">
        <v>453</v>
      </c>
      <c r="C260" s="126">
        <v>33813</v>
      </c>
      <c r="D260" s="127" t="s">
        <v>45</v>
      </c>
      <c r="E260" s="128" t="s">
        <v>34</v>
      </c>
      <c r="F260" s="137" t="s">
        <v>574</v>
      </c>
      <c r="G260" s="130">
        <v>97</v>
      </c>
      <c r="H260" s="131"/>
      <c r="I260" s="131"/>
      <c r="J260" s="131"/>
      <c r="K260" s="132" t="s">
        <v>454</v>
      </c>
      <c r="L260" s="133" t="s">
        <v>157</v>
      </c>
      <c r="M260" s="134">
        <v>4.3</v>
      </c>
      <c r="N260" s="135"/>
      <c r="O260" s="136">
        <v>7</v>
      </c>
      <c r="P260" s="136"/>
    </row>
    <row r="261" spans="1:16" s="59" customFormat="1" ht="15.75">
      <c r="A261" s="124">
        <v>98</v>
      </c>
      <c r="B261" s="125" t="s">
        <v>500</v>
      </c>
      <c r="C261" s="126">
        <v>31957</v>
      </c>
      <c r="D261" s="127" t="s">
        <v>45</v>
      </c>
      <c r="E261" s="128" t="s">
        <v>34</v>
      </c>
      <c r="F261" s="129" t="s">
        <v>108</v>
      </c>
      <c r="G261" s="130">
        <v>98</v>
      </c>
      <c r="H261" s="131"/>
      <c r="I261" s="131"/>
      <c r="J261" s="131"/>
      <c r="K261" s="132" t="s">
        <v>501</v>
      </c>
      <c r="L261" s="133" t="s">
        <v>157</v>
      </c>
      <c r="M261" s="134"/>
      <c r="N261" s="135"/>
      <c r="O261" s="136">
        <v>8</v>
      </c>
      <c r="P261" s="136"/>
    </row>
    <row r="262" spans="1:16" s="59" customFormat="1" ht="15.75">
      <c r="A262" s="124">
        <v>99</v>
      </c>
      <c r="B262" s="125" t="s">
        <v>506</v>
      </c>
      <c r="C262" s="126">
        <v>33001</v>
      </c>
      <c r="D262" s="127" t="s">
        <v>45</v>
      </c>
      <c r="E262" s="128" t="s">
        <v>34</v>
      </c>
      <c r="F262" s="137" t="s">
        <v>574</v>
      </c>
      <c r="G262" s="130">
        <v>99</v>
      </c>
      <c r="H262" s="131"/>
      <c r="I262" s="131"/>
      <c r="J262" s="131"/>
      <c r="K262" s="132" t="s">
        <v>454</v>
      </c>
      <c r="L262" s="133" t="s">
        <v>157</v>
      </c>
      <c r="M262" s="134">
        <v>4.2</v>
      </c>
      <c r="N262" s="135"/>
      <c r="O262" s="136">
        <v>9</v>
      </c>
      <c r="P262" s="136"/>
    </row>
    <row r="263" spans="1:16" s="59" customFormat="1" ht="15.75">
      <c r="A263" s="93"/>
      <c r="B263" s="68"/>
      <c r="C263" s="69"/>
      <c r="D263" s="70"/>
      <c r="E263" s="71"/>
      <c r="F263" s="75"/>
      <c r="G263" s="65"/>
      <c r="K263" s="72"/>
      <c r="L263" s="66"/>
      <c r="M263" s="73"/>
      <c r="N263" s="74"/>
      <c r="O263" s="58"/>
      <c r="P263" s="58"/>
    </row>
    <row r="264" spans="1:16" s="59" customFormat="1" ht="15.75">
      <c r="A264" s="124">
        <v>113</v>
      </c>
      <c r="B264" s="125" t="s">
        <v>429</v>
      </c>
      <c r="C264" s="126">
        <v>33839</v>
      </c>
      <c r="D264" s="127" t="s">
        <v>45</v>
      </c>
      <c r="E264" s="128" t="s">
        <v>34</v>
      </c>
      <c r="F264" s="129" t="s">
        <v>84</v>
      </c>
      <c r="G264" s="130">
        <v>113</v>
      </c>
      <c r="H264" s="131"/>
      <c r="I264" s="131"/>
      <c r="J264" s="131"/>
      <c r="K264" s="132" t="s">
        <v>430</v>
      </c>
      <c r="L264" s="133" t="s">
        <v>93</v>
      </c>
      <c r="M264" s="134">
        <v>16.190000000000001</v>
      </c>
      <c r="N264" s="135"/>
      <c r="O264" s="136">
        <v>1</v>
      </c>
      <c r="P264" s="136"/>
    </row>
    <row r="265" spans="1:16" s="59" customFormat="1" ht="15.75">
      <c r="A265" s="124">
        <v>109</v>
      </c>
      <c r="B265" s="125" t="s">
        <v>311</v>
      </c>
      <c r="C265" s="126">
        <v>31074</v>
      </c>
      <c r="D265" s="127" t="s">
        <v>45</v>
      </c>
      <c r="E265" s="128" t="s">
        <v>34</v>
      </c>
      <c r="F265" s="129" t="s">
        <v>137</v>
      </c>
      <c r="G265" s="130">
        <v>109</v>
      </c>
      <c r="H265" s="131"/>
      <c r="I265" s="131"/>
      <c r="J265" s="131"/>
      <c r="K265" s="132" t="s">
        <v>180</v>
      </c>
      <c r="L265" s="133" t="s">
        <v>93</v>
      </c>
      <c r="M265" s="134" t="s">
        <v>312</v>
      </c>
      <c r="N265" s="135"/>
      <c r="O265" s="136">
        <v>2</v>
      </c>
      <c r="P265" s="136"/>
    </row>
    <row r="266" spans="1:16" s="59" customFormat="1" ht="15.75">
      <c r="A266" s="124">
        <v>108</v>
      </c>
      <c r="B266" s="125" t="s">
        <v>100</v>
      </c>
      <c r="C266" s="126">
        <v>33103</v>
      </c>
      <c r="D266" s="127" t="s">
        <v>45</v>
      </c>
      <c r="E266" s="128" t="s">
        <v>34</v>
      </c>
      <c r="F266" s="133" t="s">
        <v>91</v>
      </c>
      <c r="G266" s="130">
        <v>108</v>
      </c>
      <c r="H266" s="131"/>
      <c r="I266" s="131"/>
      <c r="J266" s="131"/>
      <c r="K266" s="139" t="s">
        <v>101</v>
      </c>
      <c r="L266" s="133" t="s">
        <v>93</v>
      </c>
      <c r="M266" s="134" t="s">
        <v>102</v>
      </c>
      <c r="N266" s="135"/>
      <c r="O266" s="136">
        <v>3</v>
      </c>
      <c r="P266" s="136"/>
    </row>
    <row r="267" spans="1:16" s="59" customFormat="1" ht="15.75">
      <c r="A267" s="124">
        <v>107</v>
      </c>
      <c r="B267" s="125" t="s">
        <v>90</v>
      </c>
      <c r="C267" s="126">
        <v>34280</v>
      </c>
      <c r="D267" s="127" t="s">
        <v>46</v>
      </c>
      <c r="E267" s="128" t="s">
        <v>34</v>
      </c>
      <c r="F267" s="133" t="s">
        <v>91</v>
      </c>
      <c r="G267" s="130">
        <v>107</v>
      </c>
      <c r="H267" s="131"/>
      <c r="I267" s="131"/>
      <c r="J267" s="131"/>
      <c r="K267" s="139" t="s">
        <v>92</v>
      </c>
      <c r="L267" s="133" t="s">
        <v>93</v>
      </c>
      <c r="M267" s="134" t="s">
        <v>94</v>
      </c>
      <c r="N267" s="135"/>
      <c r="O267" s="136">
        <v>4</v>
      </c>
      <c r="P267" s="136"/>
    </row>
    <row r="268" spans="1:16" s="59" customFormat="1" ht="15.75">
      <c r="A268" s="124">
        <v>114</v>
      </c>
      <c r="B268" s="125" t="s">
        <v>468</v>
      </c>
      <c r="C268" s="126">
        <v>31882</v>
      </c>
      <c r="D268" s="127" t="s">
        <v>44</v>
      </c>
      <c r="E268" s="128" t="s">
        <v>34</v>
      </c>
      <c r="F268" s="129" t="s">
        <v>469</v>
      </c>
      <c r="G268" s="130">
        <v>114</v>
      </c>
      <c r="H268" s="140"/>
      <c r="I268" s="140"/>
      <c r="J268" s="140"/>
      <c r="K268" s="132" t="s">
        <v>470</v>
      </c>
      <c r="L268" s="133" t="s">
        <v>93</v>
      </c>
      <c r="M268" s="134" t="s">
        <v>471</v>
      </c>
      <c r="N268" s="135"/>
      <c r="O268" s="136">
        <v>5</v>
      </c>
      <c r="P268" s="136"/>
    </row>
    <row r="269" spans="1:16" s="59" customFormat="1" ht="15.75">
      <c r="A269" s="124">
        <v>110</v>
      </c>
      <c r="B269" s="125" t="s">
        <v>338</v>
      </c>
      <c r="C269" s="126">
        <v>34394</v>
      </c>
      <c r="D269" s="127" t="s">
        <v>46</v>
      </c>
      <c r="E269" s="128" t="s">
        <v>34</v>
      </c>
      <c r="F269" s="129" t="s">
        <v>137</v>
      </c>
      <c r="G269" s="130">
        <v>110</v>
      </c>
      <c r="H269" s="131"/>
      <c r="I269" s="131"/>
      <c r="J269" s="131"/>
      <c r="K269" s="132" t="s">
        <v>180</v>
      </c>
      <c r="L269" s="133" t="s">
        <v>93</v>
      </c>
      <c r="M269" s="134" t="s">
        <v>340</v>
      </c>
      <c r="N269" s="135"/>
      <c r="O269" s="136">
        <v>6</v>
      </c>
      <c r="P269" s="136"/>
    </row>
    <row r="270" spans="1:16" s="59" customFormat="1" ht="15.75">
      <c r="A270" s="124">
        <v>111</v>
      </c>
      <c r="B270" s="125" t="s">
        <v>343</v>
      </c>
      <c r="C270" s="126">
        <v>33576</v>
      </c>
      <c r="D270" s="127" t="s">
        <v>46</v>
      </c>
      <c r="E270" s="128" t="s">
        <v>34</v>
      </c>
      <c r="F270" s="129" t="s">
        <v>37</v>
      </c>
      <c r="G270" s="130">
        <v>111</v>
      </c>
      <c r="H270" s="131"/>
      <c r="I270" s="131"/>
      <c r="J270" s="131"/>
      <c r="K270" s="132" t="s">
        <v>38</v>
      </c>
      <c r="L270" s="133" t="s">
        <v>93</v>
      </c>
      <c r="M270" s="134" t="s">
        <v>344</v>
      </c>
      <c r="N270" s="135"/>
      <c r="O270" s="136">
        <v>7</v>
      </c>
      <c r="P270" s="136"/>
    </row>
    <row r="271" spans="1:16" s="59" customFormat="1" ht="15.75">
      <c r="A271" s="124">
        <v>112</v>
      </c>
      <c r="B271" s="125" t="s">
        <v>369</v>
      </c>
      <c r="C271" s="126">
        <v>33960</v>
      </c>
      <c r="D271" s="127">
        <v>1</v>
      </c>
      <c r="E271" s="128" t="s">
        <v>34</v>
      </c>
      <c r="F271" s="129" t="s">
        <v>37</v>
      </c>
      <c r="G271" s="130">
        <v>112</v>
      </c>
      <c r="H271" s="131"/>
      <c r="I271" s="131"/>
      <c r="J271" s="131"/>
      <c r="K271" s="132" t="s">
        <v>38</v>
      </c>
      <c r="L271" s="133" t="s">
        <v>93</v>
      </c>
      <c r="M271" s="134" t="s">
        <v>370</v>
      </c>
      <c r="N271" s="135"/>
      <c r="O271" s="136">
        <v>8</v>
      </c>
      <c r="P271" s="136"/>
    </row>
    <row r="272" spans="1:16" s="59" customFormat="1" ht="15.75">
      <c r="A272" s="93"/>
      <c r="B272" s="68"/>
      <c r="C272" s="69"/>
      <c r="D272" s="70"/>
      <c r="E272" s="71"/>
      <c r="F272" s="67"/>
      <c r="G272" s="65"/>
      <c r="K272" s="72"/>
      <c r="L272" s="66"/>
      <c r="M272" s="73"/>
      <c r="N272" s="74"/>
      <c r="O272" s="58"/>
      <c r="P272" s="58"/>
    </row>
    <row r="273" spans="1:16" s="59" customFormat="1" ht="15.75">
      <c r="A273" s="93"/>
      <c r="B273" s="68"/>
      <c r="C273" s="69"/>
      <c r="D273" s="70"/>
      <c r="E273" s="71"/>
      <c r="F273" s="67"/>
      <c r="G273" s="65"/>
      <c r="H273" s="14"/>
      <c r="I273" s="14"/>
      <c r="J273" s="14"/>
      <c r="K273" s="72"/>
      <c r="L273" s="66"/>
      <c r="M273" s="73"/>
      <c r="N273" s="74"/>
      <c r="O273" s="58"/>
      <c r="P273" s="58"/>
    </row>
    <row r="274" spans="1:16" ht="15.75">
      <c r="A274" s="93"/>
      <c r="B274" s="68"/>
      <c r="C274" s="69"/>
      <c r="D274" s="70"/>
      <c r="E274" s="71"/>
      <c r="F274" s="67"/>
      <c r="G274" s="65"/>
      <c r="K274" s="72"/>
      <c r="L274" s="66"/>
      <c r="M274" s="73"/>
      <c r="N274" s="74"/>
      <c r="O274" s="58"/>
      <c r="P274" s="58"/>
    </row>
    <row r="275" spans="1:16" ht="15.75">
      <c r="A275" s="65"/>
      <c r="B275" s="68"/>
      <c r="C275" s="69"/>
      <c r="D275" s="70"/>
      <c r="E275" s="71"/>
      <c r="F275" s="67"/>
      <c r="G275" s="65"/>
      <c r="H275" s="59"/>
      <c r="I275" s="59"/>
      <c r="J275" s="59"/>
      <c r="K275" s="72"/>
      <c r="L275" s="66"/>
      <c r="M275" s="73"/>
      <c r="N275" s="74"/>
      <c r="O275" s="58"/>
      <c r="P275" s="58"/>
    </row>
    <row r="276" spans="1:16" ht="15.75">
      <c r="A276" s="65"/>
      <c r="B276" s="68"/>
      <c r="C276" s="69"/>
      <c r="D276" s="70"/>
      <c r="E276" s="71"/>
      <c r="F276" s="67"/>
      <c r="G276" s="65"/>
      <c r="H276" s="59"/>
      <c r="I276" s="59"/>
      <c r="J276" s="59"/>
      <c r="K276" s="72"/>
      <c r="L276" s="66"/>
      <c r="M276" s="73"/>
      <c r="N276" s="74"/>
      <c r="O276" s="58"/>
      <c r="P276" s="58"/>
    </row>
    <row r="277" spans="1:16" ht="15.75">
      <c r="A277" s="65"/>
      <c r="B277" s="68"/>
      <c r="C277" s="69"/>
      <c r="D277" s="70"/>
      <c r="E277" s="71"/>
      <c r="F277" s="67"/>
      <c r="G277" s="65"/>
      <c r="H277" s="59"/>
      <c r="I277" s="59"/>
      <c r="J277" s="59"/>
      <c r="K277" s="72"/>
      <c r="L277" s="66"/>
      <c r="M277" s="73"/>
      <c r="N277" s="74"/>
      <c r="O277" s="58"/>
      <c r="P277" s="58"/>
    </row>
    <row r="278" spans="1:16" ht="15.75">
      <c r="A278" s="65"/>
      <c r="B278" s="68"/>
      <c r="C278" s="69"/>
      <c r="D278" s="70"/>
      <c r="E278" s="71"/>
      <c r="F278" s="67"/>
      <c r="G278" s="65"/>
      <c r="H278" s="59"/>
      <c r="I278" s="59"/>
      <c r="J278" s="59"/>
      <c r="K278" s="72"/>
      <c r="L278" s="66"/>
      <c r="M278" s="73"/>
      <c r="N278" s="74"/>
      <c r="O278" s="58"/>
      <c r="P278" s="58"/>
    </row>
    <row r="279" spans="1:16" ht="15.75">
      <c r="A279" s="65"/>
      <c r="B279" s="68"/>
      <c r="C279" s="69"/>
      <c r="D279" s="70"/>
      <c r="E279" s="71"/>
      <c r="F279" s="67"/>
      <c r="G279" s="65"/>
      <c r="H279" s="59"/>
      <c r="I279" s="59"/>
      <c r="J279" s="59"/>
      <c r="K279" s="72"/>
      <c r="L279" s="66"/>
      <c r="M279" s="73"/>
      <c r="N279" s="74"/>
      <c r="O279" s="58"/>
      <c r="P279" s="58"/>
    </row>
    <row r="280" spans="1:16" ht="15.75">
      <c r="A280" s="65"/>
      <c r="B280" s="68"/>
      <c r="C280" s="69"/>
      <c r="D280" s="70"/>
      <c r="E280" s="71"/>
      <c r="F280" s="67"/>
      <c r="G280" s="65"/>
      <c r="H280" s="59"/>
      <c r="I280" s="59"/>
      <c r="J280" s="59"/>
      <c r="K280" s="72"/>
      <c r="L280" s="66"/>
      <c r="M280" s="73"/>
      <c r="N280" s="74"/>
      <c r="O280" s="58"/>
      <c r="P280" s="58"/>
    </row>
    <row r="281" spans="1:16" ht="15.75">
      <c r="A281" s="65"/>
      <c r="B281" s="68"/>
      <c r="C281" s="69"/>
      <c r="D281" s="70"/>
      <c r="E281" s="71"/>
      <c r="F281" s="67"/>
      <c r="G281" s="65"/>
      <c r="H281" s="59"/>
      <c r="I281" s="59"/>
      <c r="J281" s="59"/>
      <c r="K281" s="72"/>
      <c r="L281" s="66"/>
      <c r="M281" s="73"/>
      <c r="N281" s="74"/>
      <c r="O281" s="58"/>
      <c r="P281" s="58"/>
    </row>
    <row r="282" spans="1:16" ht="15.75">
      <c r="A282" s="65"/>
      <c r="B282" s="68"/>
      <c r="C282" s="69"/>
      <c r="D282" s="70"/>
      <c r="E282" s="71"/>
      <c r="F282" s="67"/>
      <c r="G282" s="65"/>
      <c r="H282" s="59"/>
      <c r="I282" s="59"/>
      <c r="J282" s="59"/>
      <c r="K282" s="72"/>
      <c r="L282" s="66"/>
      <c r="M282" s="73"/>
      <c r="N282" s="74"/>
      <c r="O282" s="58"/>
      <c r="P282" s="58"/>
    </row>
    <row r="283" spans="1:16" ht="15.75">
      <c r="A283" s="65"/>
      <c r="B283" s="68"/>
      <c r="C283" s="69"/>
      <c r="D283" s="70"/>
      <c r="E283" s="71"/>
      <c r="F283" s="67"/>
      <c r="G283" s="65"/>
      <c r="H283" s="59"/>
      <c r="I283" s="59"/>
      <c r="J283" s="59"/>
      <c r="K283" s="72"/>
      <c r="L283" s="66"/>
      <c r="M283" s="73"/>
      <c r="N283" s="74"/>
      <c r="O283" s="58"/>
      <c r="P283" s="58"/>
    </row>
    <row r="284" spans="1:16" ht="15.75">
      <c r="A284" s="65"/>
      <c r="B284" s="68"/>
      <c r="C284" s="69"/>
      <c r="D284" s="70"/>
      <c r="E284" s="71"/>
      <c r="F284" s="67"/>
      <c r="G284" s="65"/>
      <c r="H284" s="59"/>
      <c r="I284" s="59"/>
      <c r="J284" s="59"/>
      <c r="K284" s="72"/>
      <c r="L284" s="66"/>
      <c r="M284" s="73"/>
      <c r="N284" s="74"/>
      <c r="O284" s="58"/>
      <c r="P284" s="58"/>
    </row>
    <row r="285" spans="1:16" ht="15.75">
      <c r="A285" s="65"/>
      <c r="B285" s="68"/>
      <c r="C285" s="69"/>
      <c r="D285" s="70"/>
      <c r="E285" s="71"/>
      <c r="F285" s="67"/>
      <c r="G285" s="65"/>
      <c r="H285" s="59"/>
      <c r="I285" s="59"/>
      <c r="J285" s="59"/>
      <c r="K285" s="72"/>
      <c r="L285" s="66"/>
      <c r="M285" s="73"/>
      <c r="N285" s="74"/>
      <c r="O285" s="58"/>
      <c r="P285" s="58"/>
    </row>
    <row r="286" spans="1:16" ht="15.75">
      <c r="A286" s="65"/>
      <c r="B286" s="68"/>
      <c r="C286" s="69"/>
      <c r="D286" s="70"/>
      <c r="E286" s="71"/>
      <c r="F286" s="67"/>
      <c r="G286" s="65"/>
      <c r="H286" s="59"/>
      <c r="I286" s="59"/>
      <c r="J286" s="59"/>
      <c r="K286" s="72"/>
      <c r="L286" s="66"/>
      <c r="M286" s="73"/>
      <c r="N286" s="74"/>
      <c r="O286" s="58"/>
      <c r="P286" s="58"/>
    </row>
    <row r="287" spans="1:16" ht="15.75">
      <c r="A287" s="65"/>
      <c r="B287" s="68"/>
      <c r="C287" s="69"/>
      <c r="D287" s="70"/>
      <c r="E287" s="71"/>
      <c r="F287" s="67"/>
      <c r="G287" s="65"/>
      <c r="H287" s="59"/>
      <c r="I287" s="59"/>
      <c r="J287" s="59"/>
      <c r="K287" s="72"/>
      <c r="L287" s="66"/>
      <c r="M287" s="73"/>
      <c r="N287" s="74"/>
      <c r="O287" s="58"/>
      <c r="P287" s="58"/>
    </row>
    <row r="288" spans="1:16" ht="15.75">
      <c r="A288" s="65"/>
      <c r="B288" s="68"/>
      <c r="C288" s="69"/>
      <c r="D288" s="70"/>
      <c r="E288" s="71"/>
      <c r="F288" s="67"/>
      <c r="G288" s="65"/>
      <c r="H288" s="59"/>
      <c r="I288" s="59"/>
      <c r="J288" s="59"/>
      <c r="K288" s="72"/>
      <c r="L288" s="66"/>
      <c r="M288" s="73"/>
      <c r="N288" s="74"/>
      <c r="O288" s="58"/>
      <c r="P288" s="58"/>
    </row>
    <row r="289" spans="1:16" ht="15.75">
      <c r="A289" s="65"/>
      <c r="B289" s="68"/>
      <c r="C289" s="69"/>
      <c r="D289" s="70"/>
      <c r="E289" s="71"/>
      <c r="F289" s="67"/>
      <c r="G289" s="65"/>
      <c r="H289" s="59"/>
      <c r="I289" s="59"/>
      <c r="J289" s="59"/>
      <c r="K289" s="72"/>
      <c r="L289" s="66"/>
      <c r="M289" s="73"/>
      <c r="N289" s="74"/>
      <c r="O289" s="58"/>
      <c r="P289" s="58"/>
    </row>
    <row r="290" spans="1:16" ht="15.75">
      <c r="A290" s="65"/>
      <c r="B290" s="68"/>
      <c r="C290" s="69"/>
      <c r="D290" s="70"/>
      <c r="E290" s="71"/>
      <c r="F290" s="67"/>
      <c r="G290" s="65"/>
      <c r="H290" s="59"/>
      <c r="I290" s="59"/>
      <c r="J290" s="59"/>
      <c r="K290" s="72"/>
      <c r="L290" s="66"/>
      <c r="M290" s="73"/>
      <c r="N290" s="74"/>
      <c r="O290" s="58"/>
      <c r="P290" s="58"/>
    </row>
    <row r="291" spans="1:16" ht="15.75">
      <c r="A291" s="65"/>
      <c r="B291" s="68"/>
      <c r="C291" s="69"/>
      <c r="D291" s="70"/>
      <c r="E291" s="71"/>
      <c r="F291" s="67"/>
      <c r="G291" s="65"/>
      <c r="H291" s="59"/>
      <c r="I291" s="59"/>
      <c r="J291" s="59"/>
      <c r="K291" s="72"/>
      <c r="L291" s="66"/>
      <c r="M291" s="73"/>
      <c r="N291" s="74"/>
      <c r="O291" s="58"/>
      <c r="P291" s="58"/>
    </row>
    <row r="292" spans="1:16" ht="15.75">
      <c r="A292" s="65"/>
      <c r="B292" s="68"/>
      <c r="C292" s="69"/>
      <c r="D292" s="70"/>
      <c r="E292" s="71"/>
      <c r="F292" s="67"/>
      <c r="G292" s="65"/>
      <c r="H292" s="59"/>
      <c r="I292" s="59"/>
      <c r="J292" s="59"/>
      <c r="K292" s="72"/>
      <c r="L292" s="66"/>
      <c r="M292" s="73"/>
      <c r="N292" s="74"/>
      <c r="O292" s="58"/>
      <c r="P292" s="58"/>
    </row>
    <row r="293" spans="1:16" ht="15.75">
      <c r="A293" s="65"/>
      <c r="B293" s="68"/>
      <c r="C293" s="69"/>
      <c r="D293" s="70"/>
      <c r="E293" s="71"/>
      <c r="F293" s="67"/>
      <c r="G293" s="65"/>
      <c r="H293" s="59"/>
      <c r="I293" s="59"/>
      <c r="J293" s="59"/>
      <c r="K293" s="72"/>
      <c r="L293" s="66"/>
      <c r="M293" s="73"/>
      <c r="N293" s="74"/>
      <c r="O293" s="58"/>
      <c r="P293" s="58"/>
    </row>
    <row r="294" spans="1:16" ht="15.75">
      <c r="A294" s="65"/>
      <c r="B294" s="68"/>
      <c r="C294" s="69"/>
      <c r="D294" s="70"/>
      <c r="E294" s="71"/>
      <c r="F294" s="67"/>
      <c r="G294" s="65"/>
      <c r="H294" s="59"/>
      <c r="I294" s="59"/>
      <c r="J294" s="59"/>
      <c r="K294" s="72"/>
      <c r="L294" s="66"/>
      <c r="M294" s="73"/>
      <c r="N294" s="74"/>
      <c r="O294" s="58"/>
      <c r="P294" s="58"/>
    </row>
    <row r="295" spans="1:16" ht="15.75">
      <c r="A295" s="65"/>
      <c r="B295" s="68"/>
      <c r="C295" s="69"/>
      <c r="D295" s="70"/>
      <c r="E295" s="71"/>
      <c r="F295" s="67"/>
      <c r="G295" s="65"/>
      <c r="H295" s="59"/>
      <c r="I295" s="59"/>
      <c r="J295" s="59"/>
      <c r="K295" s="72"/>
      <c r="L295" s="66"/>
      <c r="M295" s="73"/>
      <c r="N295" s="74"/>
      <c r="O295" s="58"/>
      <c r="P295" s="58"/>
    </row>
    <row r="296" spans="1:16" ht="15.75">
      <c r="A296" s="65"/>
      <c r="B296" s="68"/>
      <c r="C296" s="69"/>
      <c r="D296" s="70"/>
      <c r="E296" s="71"/>
      <c r="F296" s="67"/>
      <c r="G296" s="65"/>
      <c r="H296" s="59"/>
      <c r="I296" s="59"/>
      <c r="J296" s="59"/>
      <c r="K296" s="72"/>
      <c r="L296" s="66"/>
      <c r="M296" s="73"/>
      <c r="N296" s="74"/>
      <c r="O296" s="58"/>
      <c r="P296" s="58"/>
    </row>
    <row r="297" spans="1:16" ht="15.75">
      <c r="A297" s="65"/>
      <c r="B297" s="68"/>
      <c r="C297" s="69"/>
      <c r="D297" s="70"/>
      <c r="E297" s="71"/>
      <c r="F297" s="67"/>
      <c r="G297" s="65"/>
      <c r="H297" s="59"/>
      <c r="I297" s="59"/>
      <c r="J297" s="59"/>
      <c r="K297" s="72"/>
      <c r="L297" s="66"/>
      <c r="M297" s="73"/>
      <c r="N297" s="74"/>
      <c r="O297" s="58"/>
      <c r="P297" s="58"/>
    </row>
    <row r="298" spans="1:16" ht="15.75">
      <c r="A298" s="65"/>
      <c r="B298" s="68"/>
      <c r="C298" s="69"/>
      <c r="D298" s="70"/>
      <c r="E298" s="71"/>
      <c r="F298" s="67"/>
      <c r="G298" s="65"/>
      <c r="H298" s="59"/>
      <c r="I298" s="59"/>
      <c r="J298" s="59"/>
      <c r="K298" s="72"/>
      <c r="L298" s="66"/>
      <c r="M298" s="73"/>
      <c r="N298" s="74"/>
      <c r="O298" s="58"/>
      <c r="P298" s="58"/>
    </row>
    <row r="299" spans="1:16" ht="15.75">
      <c r="A299" s="65"/>
      <c r="B299" s="68"/>
      <c r="C299" s="69"/>
      <c r="D299" s="70"/>
      <c r="E299" s="71"/>
      <c r="F299" s="67"/>
      <c r="G299" s="65"/>
      <c r="H299" s="59"/>
      <c r="I299" s="59"/>
      <c r="J299" s="59"/>
      <c r="K299" s="72"/>
      <c r="L299" s="66"/>
      <c r="M299" s="73"/>
      <c r="N299" s="74"/>
      <c r="O299" s="58"/>
      <c r="P299" s="58"/>
    </row>
    <row r="300" spans="1:16" ht="15.75">
      <c r="A300" s="65"/>
      <c r="B300" s="68"/>
      <c r="C300" s="69"/>
      <c r="D300" s="70"/>
      <c r="E300" s="71"/>
      <c r="F300" s="67"/>
      <c r="G300" s="65"/>
      <c r="K300" s="72"/>
      <c r="L300" s="66"/>
      <c r="M300" s="73"/>
      <c r="N300" s="74"/>
      <c r="O300" s="58"/>
      <c r="P300" s="58"/>
    </row>
    <row r="301" spans="1:16">
      <c r="L301" s="14"/>
      <c r="O301" s="5"/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2"/>
  <sheetViews>
    <sheetView tabSelected="1" view="pageBreakPreview" topLeftCell="B11" zoomScaleSheetLayoutView="100" workbookViewId="0">
      <selection activeCell="G26" sqref="G26"/>
    </sheetView>
  </sheetViews>
  <sheetFormatPr defaultRowHeight="12.75" outlineLevelCol="1"/>
  <cols>
    <col min="1" max="1" width="12" style="19" hidden="1" customWidth="1" outlineLevel="1"/>
    <col min="2" max="2" width="5.28515625" style="19" customWidth="1" collapsed="1"/>
    <col min="3" max="3" width="25.28515625" style="19" customWidth="1"/>
    <col min="4" max="4" width="6.140625" style="19" customWidth="1"/>
    <col min="5" max="5" width="6.7109375" style="19" hidden="1" customWidth="1"/>
    <col min="6" max="6" width="6.5703125" style="19" hidden="1" customWidth="1"/>
    <col min="7" max="7" width="17.5703125" style="19" customWidth="1"/>
    <col min="8" max="8" width="5.42578125" style="19" customWidth="1"/>
    <col min="9" max="9" width="10" style="19" customWidth="1"/>
    <col min="10" max="10" width="5.7109375" style="19" bestFit="1" customWidth="1"/>
    <col min="11" max="11" width="6.85546875" style="19" customWidth="1"/>
    <col min="12" max="12" width="5.7109375" style="19" customWidth="1"/>
    <col min="13" max="13" width="6.140625" style="19" customWidth="1"/>
    <col min="14" max="14" width="5.42578125" style="19" hidden="1" customWidth="1"/>
    <col min="15" max="15" width="41.7109375" style="19" customWidth="1"/>
    <col min="16" max="16" width="9.140625" style="32" outlineLevel="1"/>
    <col min="17" max="17" width="9.140625" style="20" outlineLevel="1"/>
    <col min="18" max="16384" width="9.140625" style="19"/>
  </cols>
  <sheetData>
    <row r="1" spans="1:19" hidden="1">
      <c r="D1" s="20"/>
      <c r="E1" s="20"/>
      <c r="P1" s="23"/>
      <c r="Q1" s="22"/>
    </row>
    <row r="2" spans="1:19" hidden="1">
      <c r="D2" s="20"/>
      <c r="E2" s="20"/>
      <c r="P2" s="23"/>
      <c r="Q2" s="22"/>
    </row>
    <row r="3" spans="1:19" hidden="1">
      <c r="D3" s="20"/>
      <c r="E3" s="20"/>
      <c r="P3" s="23"/>
      <c r="Q3" s="22"/>
    </row>
    <row r="4" spans="1:19" hidden="1">
      <c r="B4" s="24"/>
      <c r="D4" s="20"/>
      <c r="E4" s="20"/>
      <c r="P4" s="23"/>
      <c r="Q4" s="22"/>
    </row>
    <row r="5" spans="1:19" ht="15.75">
      <c r="C5" s="31" t="str">
        <f>Расп!B29</f>
        <v>Чемпионат г. Москвы по легкой атлетике</v>
      </c>
      <c r="D5" s="20"/>
      <c r="E5" s="20"/>
      <c r="P5" s="23"/>
      <c r="Q5" s="22"/>
      <c r="R5" s="33" t="s">
        <v>31</v>
      </c>
      <c r="S5" s="33"/>
    </row>
    <row r="6" spans="1:19" ht="15.75">
      <c r="C6" s="31" t="str">
        <f>Расп!B30</f>
        <v>3-4 июля 2013 года, ОАО «Олимпийский комплекс «Лужники», ЮСЯ</v>
      </c>
      <c r="D6" s="20"/>
      <c r="E6" s="20"/>
      <c r="P6" s="23"/>
      <c r="Q6" s="22"/>
      <c r="R6" s="33" t="s">
        <v>32</v>
      </c>
      <c r="S6" s="33"/>
    </row>
    <row r="7" spans="1:19">
      <c r="C7" s="25"/>
      <c r="D7" s="20"/>
      <c r="E7" s="20"/>
      <c r="G7" s="49" t="s">
        <v>13</v>
      </c>
      <c r="H7" s="50">
        <f>Расп!F10</f>
        <v>10.49</v>
      </c>
      <c r="I7" s="48">
        <f>Расп!A10</f>
        <v>41458</v>
      </c>
      <c r="P7" s="23"/>
      <c r="Q7" s="22"/>
      <c r="R7" s="33" t="s">
        <v>33</v>
      </c>
      <c r="S7" s="33"/>
    </row>
    <row r="8" spans="1:19" ht="15.75">
      <c r="C8" s="31" t="str">
        <f>Расп!B10</f>
        <v>БЕГ 100м</v>
      </c>
      <c r="D8" s="20"/>
      <c r="E8" s="20"/>
      <c r="G8" s="49" t="s">
        <v>14</v>
      </c>
      <c r="H8" s="50">
        <f>Расп!G10</f>
        <v>10.73</v>
      </c>
      <c r="I8" s="27" t="str">
        <f>Расп!C1</f>
        <v>Начало</v>
      </c>
      <c r="J8" s="26" t="str">
        <f>Расп!C10</f>
        <v>18.55</v>
      </c>
      <c r="K8" s="26"/>
      <c r="L8" s="26"/>
      <c r="M8" s="26"/>
      <c r="P8" s="23"/>
      <c r="Q8" s="22"/>
      <c r="R8" s="33">
        <v>3</v>
      </c>
      <c r="S8" s="33"/>
    </row>
    <row r="9" spans="1:19" ht="15.75">
      <c r="C9" s="31" t="str">
        <f>Расп!B32</f>
        <v>Женщины</v>
      </c>
      <c r="D9" s="20"/>
      <c r="E9" s="20"/>
      <c r="G9" s="49" t="s">
        <v>15</v>
      </c>
      <c r="H9" s="50">
        <f>Расп!H10</f>
        <v>10.77</v>
      </c>
      <c r="I9" s="27" t="str">
        <f>Расп!D1</f>
        <v>Окончание</v>
      </c>
      <c r="J9" s="26" t="str">
        <f>Расп!D10</f>
        <v>20.15</v>
      </c>
      <c r="K9" s="28"/>
      <c r="L9" s="28"/>
      <c r="M9" s="28"/>
      <c r="P9" s="29" t="s">
        <v>19</v>
      </c>
      <c r="Q9" s="22"/>
      <c r="R9" s="33">
        <v>2</v>
      </c>
      <c r="S9" s="33">
        <v>14.2</v>
      </c>
    </row>
    <row r="10" spans="1:19" ht="15.75">
      <c r="C10" s="30" t="s">
        <v>603</v>
      </c>
      <c r="D10" s="20"/>
      <c r="E10" s="20"/>
      <c r="F10" s="31"/>
      <c r="G10" s="31"/>
      <c r="I10" s="31"/>
      <c r="P10" s="29" t="s">
        <v>20</v>
      </c>
      <c r="Q10" s="22"/>
      <c r="R10" s="33">
        <v>1</v>
      </c>
      <c r="S10" s="33"/>
    </row>
    <row r="11" spans="1:19">
      <c r="C11" s="20"/>
      <c r="D11" s="20"/>
      <c r="E11" s="20"/>
      <c r="P11" s="29" t="s">
        <v>21</v>
      </c>
      <c r="Q11" s="22"/>
      <c r="R11" s="33" t="s">
        <v>46</v>
      </c>
      <c r="S11" s="33"/>
    </row>
    <row r="12" spans="1:19" s="33" customFormat="1">
      <c r="A12" s="199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34" t="s">
        <v>615</v>
      </c>
      <c r="J12" s="34" t="s">
        <v>22</v>
      </c>
      <c r="K12" s="34" t="s">
        <v>614</v>
      </c>
      <c r="L12" s="34" t="s">
        <v>22</v>
      </c>
      <c r="M12" s="34" t="s">
        <v>40</v>
      </c>
      <c r="N12" s="34" t="s">
        <v>24</v>
      </c>
      <c r="O12" s="34" t="s">
        <v>41</v>
      </c>
      <c r="P12" s="200" t="s">
        <v>23</v>
      </c>
      <c r="Q12" s="29" t="s">
        <v>22</v>
      </c>
      <c r="R12" s="33" t="s">
        <v>44</v>
      </c>
    </row>
    <row r="13" spans="1:19" ht="15.75">
      <c r="A13" s="19">
        <f t="shared" ref="A13:A32" ca="1" si="0">RAND()</f>
        <v>0.71448794909994273</v>
      </c>
      <c r="B13" s="96">
        <v>1</v>
      </c>
      <c r="C13" s="37" t="str">
        <f>VLOOKUP(H13,Уч!$A$2:$K$398,2,FALSE)</f>
        <v>Савлинис Елизавета</v>
      </c>
      <c r="D13" s="197">
        <f>VLOOKUP(H13,Уч!$A$2:$K$398,3,FALSE)</f>
        <v>32003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ЦСП по л/а</v>
      </c>
      <c r="H13" s="92">
        <v>26</v>
      </c>
      <c r="I13" s="101">
        <f t="shared" ref="I13:I28" si="1">P13/100</f>
        <v>11.71</v>
      </c>
      <c r="J13" s="102">
        <f t="shared" ref="J13:J32" si="2">Q13/10</f>
        <v>-1.3</v>
      </c>
      <c r="K13" s="101">
        <v>11.64</v>
      </c>
      <c r="L13" s="102">
        <v>1.2</v>
      </c>
      <c r="M13" s="103" t="s">
        <v>45</v>
      </c>
      <c r="N13" s="37"/>
      <c r="O13" s="173" t="str">
        <f>VLOOKUP(H13,Уч!$A$2:$K$398,11,FALSE)</f>
        <v>Маслаков В.М.,Решетникова Т.В.,
Баканова Л.Г.</v>
      </c>
      <c r="P13" s="201">
        <v>1171</v>
      </c>
      <c r="Q13" s="39">
        <v>-13</v>
      </c>
    </row>
    <row r="14" spans="1:19" ht="15.75">
      <c r="A14" s="19">
        <f t="shared" ca="1" si="0"/>
        <v>0.61712236832517753</v>
      </c>
      <c r="B14" s="96">
        <v>2</v>
      </c>
      <c r="C14" s="37" t="str">
        <f>VLOOKUP(H14,Уч!$A$2:$K$398,2,FALSE)</f>
        <v>Терехина Ольга</v>
      </c>
      <c r="D14" s="197">
        <f>VLOOKUP(H14,Уч!$A$2:$K$398,3,FALSE)</f>
        <v>33292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МГФСО</v>
      </c>
      <c r="H14" s="92">
        <v>31</v>
      </c>
      <c r="I14" s="101">
        <f t="shared" si="1"/>
        <v>11.95</v>
      </c>
      <c r="J14" s="102">
        <f t="shared" si="2"/>
        <v>-1.3</v>
      </c>
      <c r="K14" s="101">
        <v>11.77</v>
      </c>
      <c r="L14" s="102">
        <v>1.2</v>
      </c>
      <c r="M14" s="103" t="s">
        <v>45</v>
      </c>
      <c r="N14" s="37"/>
      <c r="O14" s="52" t="str">
        <f>VLOOKUP(H14,Уч!$A$2:$K$398,11,FALSE)</f>
        <v>Чемерисов Н.Ф.Гордеев Ю.</v>
      </c>
      <c r="P14" s="201">
        <v>1195</v>
      </c>
      <c r="Q14" s="39">
        <v>-13</v>
      </c>
    </row>
    <row r="15" spans="1:19" ht="15.75">
      <c r="A15" s="19">
        <f t="shared" ca="1" si="0"/>
        <v>0.6640420387741115</v>
      </c>
      <c r="B15" s="96">
        <v>3</v>
      </c>
      <c r="C15" s="37" t="str">
        <f>VLOOKUP(H15,Уч!$A$2:$K$398,2,FALSE)</f>
        <v>Степанова Марина</v>
      </c>
      <c r="D15" s="197">
        <f>VLOOKUP(H15,Уч!$A$2:$K$398,3,FALSE)</f>
        <v>34319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СДЮШОР ЦСКА</v>
      </c>
      <c r="H15" s="92">
        <v>30</v>
      </c>
      <c r="I15" s="101">
        <f t="shared" si="1"/>
        <v>12.51</v>
      </c>
      <c r="J15" s="102">
        <f t="shared" si="2"/>
        <v>-1.6</v>
      </c>
      <c r="K15" s="101">
        <v>12.24</v>
      </c>
      <c r="L15" s="102">
        <v>1.2</v>
      </c>
      <c r="M15" s="103" t="s">
        <v>46</v>
      </c>
      <c r="N15" s="37"/>
      <c r="O15" s="52" t="str">
        <f>VLOOKUP(H15,Уч!$A$2:$K$398,11,FALSE)</f>
        <v>Филатовы М.И. Е.А.,Беликов ЮБ</v>
      </c>
      <c r="P15" s="201">
        <v>1251</v>
      </c>
      <c r="Q15" s="39">
        <v>-16</v>
      </c>
    </row>
    <row r="16" spans="1:19" ht="15.75">
      <c r="A16" s="19">
        <f t="shared" ca="1" si="0"/>
        <v>0.93374926029142757</v>
      </c>
      <c r="B16" s="96">
        <v>4</v>
      </c>
      <c r="C16" s="37" t="str">
        <f>VLOOKUP(H16,Уч!$A$2:$K$398,2,FALSE)</f>
        <v>Беломестных Юлия</v>
      </c>
      <c r="D16" s="197">
        <f>VLOOKUP(H16,Уч!$A$2:$K$398,3,FALSE)</f>
        <v>35142</v>
      </c>
      <c r="E16" s="98" t="e">
        <f>VLOOKUP(H16,Уч!#REF!,4,FALSE)</f>
        <v>#REF!</v>
      </c>
      <c r="F16" s="154" t="str">
        <f>VLOOKUP(H16,Уч!$A$2:$K$398,5,FALSE)</f>
        <v>Москва</v>
      </c>
      <c r="G16" s="154" t="str">
        <f>VLOOKUP(H16,Уч!$A$2:$K$398,6,FALSE)</f>
        <v xml:space="preserve"> СДЮСШОР  им. бр.Знаменских</v>
      </c>
      <c r="H16" s="92">
        <v>15</v>
      </c>
      <c r="I16" s="101">
        <f t="shared" si="1"/>
        <v>12.74</v>
      </c>
      <c r="J16" s="102">
        <f t="shared" si="2"/>
        <v>-1.3</v>
      </c>
      <c r="K16" s="101">
        <v>12.53</v>
      </c>
      <c r="L16" s="102">
        <v>1.2</v>
      </c>
      <c r="M16" s="103" t="s">
        <v>46</v>
      </c>
      <c r="N16" s="37"/>
      <c r="O16" s="52" t="str">
        <f>VLOOKUP(H16,Уч!$A$2:$K$398,11,FALSE)</f>
        <v>Васяткины В.П., А.В.</v>
      </c>
      <c r="P16" s="201">
        <v>1274</v>
      </c>
      <c r="Q16" s="39">
        <v>-13</v>
      </c>
    </row>
    <row r="17" spans="1:17" ht="15.75">
      <c r="A17" s="19">
        <f t="shared" ca="1" si="0"/>
        <v>0.82319591824685889</v>
      </c>
      <c r="B17" s="96">
        <v>5</v>
      </c>
      <c r="C17" s="37" t="str">
        <f>VLOOKUP(H17,Уч!$A$2:$K$398,2,FALSE)</f>
        <v>Рыжкова София</v>
      </c>
      <c r="D17" s="197">
        <f>VLOOKUP(H17,Уч!$A$2:$K$398,3,FALSE)</f>
        <v>35324</v>
      </c>
      <c r="E17" s="98" t="e">
        <f>VLOOKUP(H17,Уч!#REF!,4,FALSE)</f>
        <v>#REF!</v>
      </c>
      <c r="F17" s="154" t="str">
        <f>VLOOKUP(H17,Уч!$A$2:$K$398,5,FALSE)</f>
        <v>Москва</v>
      </c>
      <c r="G17" s="154" t="str">
        <f>VLOOKUP(H17,Уч!$A$2:$K$398,6,FALSE)</f>
        <v xml:space="preserve"> СДЮСШОР  им. бр.Знаменских</v>
      </c>
      <c r="H17" s="92">
        <v>25</v>
      </c>
      <c r="I17" s="101">
        <f t="shared" si="1"/>
        <v>12.77</v>
      </c>
      <c r="J17" s="102">
        <f t="shared" si="2"/>
        <v>-0.4</v>
      </c>
      <c r="K17" s="101">
        <v>12.66</v>
      </c>
      <c r="L17" s="102">
        <v>1.2</v>
      </c>
      <c r="M17" s="103">
        <v>1</v>
      </c>
      <c r="N17" s="37"/>
      <c r="O17" s="52" t="str">
        <f>VLOOKUP(H17,Уч!$A$2:$K$398,11,FALSE)</f>
        <v>Дашкин И.Г. Лемеш С.И.</v>
      </c>
      <c r="P17" s="201">
        <v>1277</v>
      </c>
      <c r="Q17" s="39">
        <v>-4</v>
      </c>
    </row>
    <row r="18" spans="1:17" ht="15.75">
      <c r="A18" s="19">
        <f t="shared" ca="1" si="0"/>
        <v>0.7859466176917278</v>
      </c>
      <c r="B18" s="96">
        <v>6</v>
      </c>
      <c r="C18" s="37" t="str">
        <f>VLOOKUP(H18,Уч!$A$2:$K$398,2,FALSE)</f>
        <v>Демкина Яна</v>
      </c>
      <c r="D18" s="197">
        <f>VLOOKUP(H18,Уч!$A$2:$K$398,3,FALSE)</f>
        <v>35088</v>
      </c>
      <c r="E18" s="98" t="e">
        <f>VLOOKUP(H18,Уч!#REF!,4,FALSE)</f>
        <v>#REF!</v>
      </c>
      <c r="F18" s="154" t="str">
        <f>VLOOKUP(H18,Уч!$A$2:$K$398,5,FALSE)</f>
        <v>Москва</v>
      </c>
      <c r="G18" s="154" t="str">
        <f>VLOOKUP(H18,Уч!$A$2:$K$398,6,FALSE)</f>
        <v>СДЮШОР ЦСКА</v>
      </c>
      <c r="H18" s="92">
        <v>17</v>
      </c>
      <c r="I18" s="101">
        <f t="shared" si="1"/>
        <v>12.92</v>
      </c>
      <c r="J18" s="102">
        <f t="shared" si="2"/>
        <v>-0.4</v>
      </c>
      <c r="K18" s="101">
        <v>12.68</v>
      </c>
      <c r="L18" s="102">
        <v>1.2</v>
      </c>
      <c r="M18" s="103">
        <v>1</v>
      </c>
      <c r="N18" s="37"/>
      <c r="O18" s="52" t="str">
        <f>VLOOKUP(H18,Уч!$A$2:$K$398,11,FALSE)</f>
        <v>Михеева В.В., Смирнова Т.В.</v>
      </c>
      <c r="P18" s="201">
        <v>1292</v>
      </c>
      <c r="Q18" s="39">
        <v>-4</v>
      </c>
    </row>
    <row r="19" spans="1:17" ht="15.75">
      <c r="A19" s="19">
        <f t="shared" ca="1" si="0"/>
        <v>0.24725942101105414</v>
      </c>
      <c r="B19" s="96">
        <v>7</v>
      </c>
      <c r="C19" s="37" t="str">
        <f>VLOOKUP(H19,Уч!$A$2:$K$398,2,FALSE)</f>
        <v>Кабакова Светлана</v>
      </c>
      <c r="D19" s="197">
        <f>VLOOKUP(H19,Уч!$A$2:$K$398,3,FALSE)</f>
        <v>33922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 xml:space="preserve"> СДЮСШОР  им. бр.Знаменских</v>
      </c>
      <c r="H19" s="92">
        <v>18</v>
      </c>
      <c r="I19" s="101">
        <f t="shared" si="1"/>
        <v>13.03</v>
      </c>
      <c r="J19" s="102">
        <f t="shared" si="2"/>
        <v>-1.6</v>
      </c>
      <c r="K19" s="102"/>
      <c r="L19" s="102"/>
      <c r="M19" s="103">
        <v>1</v>
      </c>
      <c r="N19" s="37"/>
      <c r="O19" s="52" t="str">
        <f>VLOOKUP(H19,Уч!$A$2:$K$398,11,FALSE)</f>
        <v>Ульянов Д.И.</v>
      </c>
      <c r="P19" s="201">
        <v>1303</v>
      </c>
      <c r="Q19" s="39">
        <v>-16</v>
      </c>
    </row>
    <row r="20" spans="1:17" ht="15.75">
      <c r="A20" s="19">
        <f t="shared" ca="1" si="0"/>
        <v>0.61414429792905822</v>
      </c>
      <c r="B20" s="96">
        <v>8</v>
      </c>
      <c r="C20" s="37" t="str">
        <f>VLOOKUP(H20,Уч!$A$2:$K$398,2,FALSE)</f>
        <v>Кот Юлия</v>
      </c>
      <c r="D20" s="197">
        <f>VLOOKUP(H20,Уч!$A$2:$K$398,3,FALSE)</f>
        <v>32874</v>
      </c>
      <c r="E20" s="98" t="e">
        <f>VLOOKUP(H20,Уч!#REF!,4,FALSE)</f>
        <v>#REF!</v>
      </c>
      <c r="F20" s="154" t="str">
        <f>VLOOKUP(H20,Уч!$A$2:$K$398,5,FALSE)</f>
        <v>Москва</v>
      </c>
      <c r="G20" s="154" t="str">
        <f>VLOOKUP(H20,Уч!$A$2:$K$398,6,FALSE)</f>
        <v>МГУ</v>
      </c>
      <c r="H20" s="92">
        <v>21</v>
      </c>
      <c r="I20" s="101">
        <f t="shared" si="1"/>
        <v>13.04</v>
      </c>
      <c r="J20" s="102">
        <f t="shared" si="2"/>
        <v>-1.6</v>
      </c>
      <c r="K20" s="102"/>
      <c r="L20" s="102"/>
      <c r="M20" s="103">
        <v>1</v>
      </c>
      <c r="N20" s="37"/>
      <c r="O20" s="52" t="str">
        <f>VLOOKUP(H20,Уч!$A$2:$K$398,11,FALSE)</f>
        <v>Паращук В.Н.</v>
      </c>
      <c r="P20" s="201">
        <v>1304</v>
      </c>
      <c r="Q20" s="39">
        <v>-16</v>
      </c>
    </row>
    <row r="21" spans="1:17" ht="15.75">
      <c r="A21" s="19">
        <f t="shared" ca="1" si="0"/>
        <v>0.18119970032468424</v>
      </c>
      <c r="B21" s="96">
        <v>9</v>
      </c>
      <c r="C21" s="37" t="str">
        <f>VLOOKUP(H21,Уч!$A$2:$K$398,2,FALSE)</f>
        <v>Луговских Наталья</v>
      </c>
      <c r="D21" s="197">
        <f>VLOOKUP(H21,Уч!$A$2:$K$398,3,FALSE)</f>
        <v>31927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>МГУ</v>
      </c>
      <c r="H21" s="92">
        <v>22</v>
      </c>
      <c r="I21" s="101">
        <f t="shared" si="1"/>
        <v>13.15</v>
      </c>
      <c r="J21" s="102">
        <f t="shared" si="2"/>
        <v>-1.3</v>
      </c>
      <c r="K21" s="102"/>
      <c r="L21" s="102"/>
      <c r="M21" s="103">
        <v>1</v>
      </c>
      <c r="N21" s="37"/>
      <c r="O21" s="52" t="str">
        <f>VLOOKUP(H21,Уч!$A$2:$K$398,11,FALSE)</f>
        <v>Паращук В.Н.</v>
      </c>
      <c r="P21" s="201">
        <v>1315</v>
      </c>
      <c r="Q21" s="39">
        <v>-13</v>
      </c>
    </row>
    <row r="22" spans="1:17" ht="15.75">
      <c r="A22" s="19">
        <f t="shared" ca="1" si="0"/>
        <v>0.66080753698534778</v>
      </c>
      <c r="B22" s="96">
        <v>10</v>
      </c>
      <c r="C22" s="37" t="str">
        <f>VLOOKUP(H22,Уч!$A$2:$K$398,2,FALSE)</f>
        <v>Былинина Калерия</v>
      </c>
      <c r="D22" s="197">
        <f>VLOOKUP(H22,Уч!$A$2:$K$398,3,FALSE)</f>
        <v>31250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>ЦФКиС ВАО</v>
      </c>
      <c r="H22" s="92">
        <v>385</v>
      </c>
      <c r="I22" s="101">
        <f t="shared" si="1"/>
        <v>13.26</v>
      </c>
      <c r="J22" s="102">
        <f t="shared" si="2"/>
        <v>-1.6</v>
      </c>
      <c r="K22" s="102"/>
      <c r="L22" s="102"/>
      <c r="M22" s="103">
        <v>2</v>
      </c>
      <c r="N22" s="37"/>
      <c r="O22" s="52" t="str">
        <f>VLOOKUP(H22,Уч!$A$2:$K$398,11,FALSE)</f>
        <v>Иванько А.М.</v>
      </c>
      <c r="P22" s="201">
        <v>1326</v>
      </c>
      <c r="Q22" s="39">
        <v>-16</v>
      </c>
    </row>
    <row r="23" spans="1:17" ht="15.75">
      <c r="B23" s="96">
        <v>11</v>
      </c>
      <c r="C23" s="37" t="str">
        <f>VLOOKUP(H23,Уч!$A$2:$K$398,2,FALSE)</f>
        <v>Самсонова Валентина</v>
      </c>
      <c r="D23" s="197">
        <f>VLOOKUP(H23,Уч!$A$2:$K$398,3,FALSE)</f>
        <v>32998</v>
      </c>
      <c r="E23" s="98" t="e">
        <f>VLOOKUP(H23,Уч!#REF!,4,FALSE)</f>
        <v>#REF!</v>
      </c>
      <c r="F23" s="154" t="str">
        <f>VLOOKUP(H23,Уч!$A$2:$K$398,5,FALSE)</f>
        <v>Москва</v>
      </c>
      <c r="G23" s="154" t="str">
        <f>VLOOKUP(H23,Уч!$A$2:$K$398,6,FALSE)</f>
        <v>МГУ</v>
      </c>
      <c r="H23" s="92">
        <v>27</v>
      </c>
      <c r="I23" s="101">
        <f>P23/100</f>
        <v>13.27</v>
      </c>
      <c r="J23" s="102">
        <f>Q23/10</f>
        <v>-0.4</v>
      </c>
      <c r="K23" s="102"/>
      <c r="L23" s="102"/>
      <c r="M23" s="103">
        <v>2</v>
      </c>
      <c r="N23" s="37"/>
      <c r="O23" s="52" t="str">
        <f>VLOOKUP(H23,Уч!$A$2:$K$398,11,FALSE)</f>
        <v>Паращук В.Н.</v>
      </c>
      <c r="P23" s="201">
        <v>1327</v>
      </c>
      <c r="Q23" s="39">
        <v>-4</v>
      </c>
    </row>
    <row r="24" spans="1:17" ht="15.75">
      <c r="B24" s="96">
        <v>12</v>
      </c>
      <c r="C24" s="37" t="str">
        <f>VLOOKUP(H24,Уч!$A$2:$K$398,2,FALSE)</f>
        <v>Слободкина Екатерина</v>
      </c>
      <c r="D24" s="197">
        <f>VLOOKUP(H24,Уч!$A$2:$K$398,3,FALSE)</f>
        <v>34002</v>
      </c>
      <c r="E24" s="98" t="e">
        <f>VLOOKUP(H24,Уч!#REF!,4,FALSE)</f>
        <v>#REF!</v>
      </c>
      <c r="F24" s="154" t="str">
        <f>VLOOKUP(H24,Уч!$A$2:$K$398,5,FALSE)</f>
        <v>Москва</v>
      </c>
      <c r="G24" s="154" t="str">
        <f>VLOOKUP(H24,Уч!$A$2:$K$398,6,FALSE)</f>
        <v>МГУ</v>
      </c>
      <c r="H24" s="92">
        <v>28</v>
      </c>
      <c r="I24" s="101">
        <f>P24/100</f>
        <v>13.36</v>
      </c>
      <c r="J24" s="102">
        <f>Q24/10</f>
        <v>-1.3</v>
      </c>
      <c r="K24" s="102"/>
      <c r="L24" s="102"/>
      <c r="M24" s="103">
        <v>2</v>
      </c>
      <c r="N24" s="37"/>
      <c r="O24" s="52" t="str">
        <f>VLOOKUP(H24,Уч!$A$2:$K$398,11,FALSE)</f>
        <v>Паращук В.Н.</v>
      </c>
      <c r="P24" s="201">
        <v>1336</v>
      </c>
      <c r="Q24" s="39">
        <v>-13</v>
      </c>
    </row>
    <row r="25" spans="1:17" ht="15.75">
      <c r="A25" s="19">
        <f t="shared" ca="1" si="0"/>
        <v>0.91223068003603103</v>
      </c>
      <c r="B25" s="96">
        <v>13</v>
      </c>
      <c r="C25" s="37" t="str">
        <f>VLOOKUP(H25,Уч!$A$2:$K$398,2,FALSE)</f>
        <v>Карасева Светлана</v>
      </c>
      <c r="D25" s="197">
        <f>VLOOKUP(H25,Уч!$A$2:$K$398,3,FALSE)</f>
        <v>34720</v>
      </c>
      <c r="E25" s="98" t="e">
        <f>VLOOKUP(H25,Уч!#REF!,4,FALSE)</f>
        <v>#REF!</v>
      </c>
      <c r="F25" s="154" t="str">
        <f>VLOOKUP(H25,Уч!$A$2:$K$398,5,FALSE)</f>
        <v>Москва</v>
      </c>
      <c r="G25" s="154" t="str">
        <f>VLOOKUP(H25,Уч!$A$2:$K$398,6,FALSE)</f>
        <v xml:space="preserve"> СДЮСШОР  им. бр.Знаменских</v>
      </c>
      <c r="H25" s="92">
        <v>20</v>
      </c>
      <c r="I25" s="101">
        <f t="shared" si="1"/>
        <v>13.52</v>
      </c>
      <c r="J25" s="102">
        <f t="shared" si="2"/>
        <v>-1.6</v>
      </c>
      <c r="K25" s="102"/>
      <c r="L25" s="102"/>
      <c r="M25" s="103">
        <v>2</v>
      </c>
      <c r="N25" s="37"/>
      <c r="O25" s="52" t="str">
        <f>VLOOKUP(H25,Уч!$A$2:$K$398,11,FALSE)</f>
        <v>Салов А.А.</v>
      </c>
      <c r="P25" s="201">
        <v>1352</v>
      </c>
      <c r="Q25" s="39">
        <v>-16</v>
      </c>
    </row>
    <row r="26" spans="1:17" ht="15.75">
      <c r="A26" s="19">
        <f t="shared" ca="1" si="0"/>
        <v>0.34324274740764515</v>
      </c>
      <c r="B26" s="96">
        <v>14</v>
      </c>
      <c r="C26" s="37" t="str">
        <f>VLOOKUP(H26,Уч!$A$2:$K$398,2,FALSE)</f>
        <v>Окунева Дарья</v>
      </c>
      <c r="D26" s="197">
        <f>VLOOKUP(H26,Уч!$A$2:$K$398,3,FALSE)</f>
        <v>34949</v>
      </c>
      <c r="E26" s="98" t="e">
        <f>VLOOKUP(H26,Уч!#REF!,4,FALSE)</f>
        <v>#REF!</v>
      </c>
      <c r="F26" s="154" t="str">
        <f>VLOOKUP(H26,Уч!$A$2:$K$398,5,FALSE)</f>
        <v xml:space="preserve">Москва </v>
      </c>
      <c r="G26" s="154" t="str">
        <f>VLOOKUP(H26,Уч!$A$2:$K$398,6,FALSE)</f>
        <v>СДЮСШОР 24</v>
      </c>
      <c r="H26" s="92">
        <v>23</v>
      </c>
      <c r="I26" s="101">
        <f t="shared" si="1"/>
        <v>13.54</v>
      </c>
      <c r="J26" s="102">
        <f t="shared" si="2"/>
        <v>-1.3</v>
      </c>
      <c r="K26" s="102"/>
      <c r="L26" s="102"/>
      <c r="M26" s="103">
        <v>2</v>
      </c>
      <c r="N26" s="37"/>
      <c r="O26" s="52" t="str">
        <f>VLOOKUP(H26,Уч!$A$2:$K$398,11,FALSE)</f>
        <v>Терехова Н.В. Черняева А.А.</v>
      </c>
      <c r="P26" s="201">
        <v>1354</v>
      </c>
      <c r="Q26" s="39">
        <v>-13</v>
      </c>
    </row>
    <row r="27" spans="1:17" ht="15.75">
      <c r="A27" s="19">
        <f t="shared" ca="1" si="0"/>
        <v>0.50590028070770854</v>
      </c>
      <c r="B27" s="96">
        <v>15</v>
      </c>
      <c r="C27" s="37" t="str">
        <f>VLOOKUP(H27,Уч!$A$2:$K$398,2,FALSE)</f>
        <v>Стельмашенко Евгения</v>
      </c>
      <c r="D27" s="197">
        <f>VLOOKUP(H27,Уч!$A$2:$K$398,3,FALSE)</f>
        <v>33720</v>
      </c>
      <c r="E27" s="98" t="e">
        <f>VLOOKUP(H27,Уч!#REF!,4,FALSE)</f>
        <v>#REF!</v>
      </c>
      <c r="F27" s="154" t="str">
        <f>VLOOKUP(H27,Уч!$A$2:$K$398,5,FALSE)</f>
        <v>Москва</v>
      </c>
      <c r="G27" s="154" t="str">
        <f>VLOOKUP(H27,Уч!$A$2:$K$398,6,FALSE)</f>
        <v>СДЮСШОР-44</v>
      </c>
      <c r="H27" s="92">
        <v>29</v>
      </c>
      <c r="I27" s="101">
        <f t="shared" si="1"/>
        <v>13.73</v>
      </c>
      <c r="J27" s="102">
        <f t="shared" si="2"/>
        <v>-0.4</v>
      </c>
      <c r="K27" s="102"/>
      <c r="L27" s="102"/>
      <c r="M27" s="103">
        <v>2</v>
      </c>
      <c r="N27" s="37"/>
      <c r="O27" s="52" t="str">
        <f>VLOOKUP(H27,Уч!$A$2:$K$398,11,FALSE)</f>
        <v>Орлов В. И.</v>
      </c>
      <c r="P27" s="201">
        <v>1373</v>
      </c>
      <c r="Q27" s="39">
        <v>-4</v>
      </c>
    </row>
    <row r="28" spans="1:17" ht="15.75">
      <c r="A28" s="19">
        <f t="shared" ca="1" si="0"/>
        <v>0.21922844692552224</v>
      </c>
      <c r="B28" s="96">
        <v>16</v>
      </c>
      <c r="C28" s="37" t="str">
        <f>VLOOKUP(H28,Уч!$A$2:$K$398,2,FALSE)</f>
        <v>Филимонова Екатерина</v>
      </c>
      <c r="D28" s="197">
        <f>VLOOKUP(H28,Уч!$A$2:$K$398,3,FALSE)</f>
        <v>33650</v>
      </c>
      <c r="E28" s="98" t="e">
        <f>VLOOKUP(H28,Уч!#REF!,4,FALSE)</f>
        <v>#REF!</v>
      </c>
      <c r="F28" s="154" t="str">
        <f>VLOOKUP(H28,Уч!$A$2:$K$398,5,FALSE)</f>
        <v>Москва</v>
      </c>
      <c r="G28" s="154" t="str">
        <f>VLOOKUP(H28,Уч!$A$2:$K$398,6,FALSE)</f>
        <v xml:space="preserve"> СДЮСШОР  им. бр.Знаменских</v>
      </c>
      <c r="H28" s="92">
        <v>32</v>
      </c>
      <c r="I28" s="101">
        <f t="shared" si="1"/>
        <v>13.81</v>
      </c>
      <c r="J28" s="102">
        <f t="shared" si="2"/>
        <v>-1.6</v>
      </c>
      <c r="K28" s="102"/>
      <c r="L28" s="102"/>
      <c r="M28" s="103">
        <v>2</v>
      </c>
      <c r="N28" s="37"/>
      <c r="O28" s="52" t="str">
        <f>VLOOKUP(H28,Уч!$A$2:$K$398,11,FALSE)</f>
        <v>Салов А.А.</v>
      </c>
      <c r="P28" s="201">
        <v>1381</v>
      </c>
      <c r="Q28" s="39">
        <v>-16</v>
      </c>
    </row>
    <row r="29" spans="1:17" ht="15.75">
      <c r="A29" s="19">
        <f t="shared" ca="1" si="0"/>
        <v>0.18389035442331914</v>
      </c>
      <c r="B29" s="96"/>
      <c r="C29" s="37" t="str">
        <f>VLOOKUP(H29,Уч!$A$2:$K$398,2,FALSE)</f>
        <v>Русакова Наталья</v>
      </c>
      <c r="D29" s="197">
        <f>VLOOKUP(H29,Уч!$A$2:$K$398,3,FALSE)</f>
        <v>29201</v>
      </c>
      <c r="E29" s="98" t="e">
        <f>VLOOKUP(H29,Уч!#REF!,4,FALSE)</f>
        <v>#REF!</v>
      </c>
      <c r="F29" s="154" t="str">
        <f>VLOOKUP(H29,Уч!$A$2:$K$398,5,FALSE)</f>
        <v>Москва</v>
      </c>
      <c r="G29" s="154" t="str">
        <f>VLOOKUP(H29,Уч!$A$2:$K$398,6,FALSE)</f>
        <v>ЦСП по л/а</v>
      </c>
      <c r="H29" s="202">
        <v>16</v>
      </c>
      <c r="I29" s="101">
        <f>P29/100</f>
        <v>11.92</v>
      </c>
      <c r="J29" s="102">
        <f>Q29/10</f>
        <v>-0.4</v>
      </c>
      <c r="K29" s="101" t="s">
        <v>242</v>
      </c>
      <c r="L29" s="102"/>
      <c r="M29" s="103"/>
      <c r="N29" s="37"/>
      <c r="O29" s="52" t="str">
        <f>VLOOKUP(H29,Уч!$A$2:$K$398,11,FALSE)</f>
        <v>Решетникова Т.В., Гусева А.М.</v>
      </c>
      <c r="P29" s="201">
        <v>1192</v>
      </c>
      <c r="Q29" s="39">
        <v>-4</v>
      </c>
    </row>
    <row r="30" spans="1:17" ht="15.75">
      <c r="A30" s="35">
        <f t="shared" ca="1" si="0"/>
        <v>0.96047675211489081</v>
      </c>
      <c r="B30" s="96"/>
      <c r="C30" s="37" t="str">
        <f>VLOOKUP(H30,Уч!$A$2:$K$398,2,FALSE)</f>
        <v>Давыдова Валерия</v>
      </c>
      <c r="D30" s="197">
        <f>VLOOKUP(H30,Уч!$A$2:$K$398,3,FALSE)</f>
        <v>33997</v>
      </c>
      <c r="E30" s="98" t="e">
        <f>VLOOKUP(H30,Уч!#REF!,4,FALSE)</f>
        <v>#REF!</v>
      </c>
      <c r="F30" s="154" t="str">
        <f>VLOOKUP(H30,Уч!$A$2:$K$398,5,FALSE)</f>
        <v>Москва</v>
      </c>
      <c r="G30" s="154" t="str">
        <f>VLOOKUP(H30,Уч!$A$2:$K$398,6,FALSE)</f>
        <v>СДЮШОР ЦСКА</v>
      </c>
      <c r="H30" s="92">
        <v>169</v>
      </c>
      <c r="I30" s="101">
        <f>P30/100</f>
        <v>12.68</v>
      </c>
      <c r="J30" s="102">
        <f>Q30/10</f>
        <v>-0.4</v>
      </c>
      <c r="K30" s="101" t="s">
        <v>242</v>
      </c>
      <c r="L30" s="102"/>
      <c r="M30" s="103"/>
      <c r="N30" s="37"/>
      <c r="O30" s="52" t="str">
        <f>VLOOKUP(H30,Уч!$A$2:$K$398,11,FALSE)</f>
        <v>Вдовин М.В., Полоницкий А.Е.</v>
      </c>
      <c r="P30" s="201">
        <v>1268</v>
      </c>
      <c r="Q30" s="39">
        <v>-4</v>
      </c>
    </row>
    <row r="31" spans="1:17" ht="15.75">
      <c r="A31" s="19">
        <f t="shared" ca="1" si="0"/>
        <v>0.31580839675092232</v>
      </c>
      <c r="B31" s="96"/>
      <c r="C31" s="37" t="str">
        <f>VLOOKUP(H31,Уч!$A$2:$K$398,2,FALSE)</f>
        <v>Ярушкина Виктория</v>
      </c>
      <c r="D31" s="197">
        <f>VLOOKUP(H31,Уч!$A$2:$K$398,3,FALSE)</f>
        <v>33332</v>
      </c>
      <c r="E31" s="98" t="e">
        <f>VLOOKUP(H31,Уч!#REF!,4,FALSE)</f>
        <v>#REF!</v>
      </c>
      <c r="F31" s="154" t="str">
        <f>VLOOKUP(H31,Уч!$A$2:$K$398,5,FALSE)</f>
        <v>Москва</v>
      </c>
      <c r="G31" s="154" t="str">
        <f>VLOOKUP(H31,Уч!$A$2:$K$398,6,FALSE)</f>
        <v>ЦСП по л/а -
СДЮСШОР 44, РА</v>
      </c>
      <c r="H31" s="92">
        <v>33</v>
      </c>
      <c r="I31" s="101" t="s">
        <v>242</v>
      </c>
      <c r="J31" s="107">
        <f t="shared" si="2"/>
        <v>0</v>
      </c>
      <c r="K31" s="107"/>
      <c r="L31" s="107"/>
      <c r="M31" s="103"/>
      <c r="N31" s="37"/>
      <c r="O31" s="173" t="str">
        <f>VLOOKUP(H31,Уч!$A$2:$K$398,11,FALSE)</f>
        <v>Вдовин М.В., Полоницкий А.Г., 
Калашникова О.Ю.</v>
      </c>
      <c r="P31" s="201"/>
      <c r="Q31" s="39"/>
    </row>
    <row r="32" spans="1:17" ht="15.75">
      <c r="A32" s="19">
        <f t="shared" ca="1" si="0"/>
        <v>0.68197976156252138</v>
      </c>
      <c r="B32" s="96"/>
      <c r="C32" s="37" t="str">
        <f>VLOOKUP(H32,Уч!$A$2:$K$398,2,FALSE)</f>
        <v xml:space="preserve">Резепова Юлия </v>
      </c>
      <c r="D32" s="197">
        <f>VLOOKUP(H32,Уч!$A$2:$K$398,3,FALSE)</f>
        <v>35100</v>
      </c>
      <c r="E32" s="98" t="e">
        <f>VLOOKUP(H32,Уч!#REF!,4,FALSE)</f>
        <v>#REF!</v>
      </c>
      <c r="F32" s="154" t="str">
        <f>VLOOKUP(H32,Уч!$A$2:$K$398,5,FALSE)</f>
        <v>Москва</v>
      </c>
      <c r="G32" s="154" t="str">
        <f>VLOOKUP(H32,Уч!$A$2:$K$398,6,FALSE)</f>
        <v xml:space="preserve"> СДЮСШОР  им. бр.Знаменских</v>
      </c>
      <c r="H32" s="92">
        <v>24</v>
      </c>
      <c r="I32" s="101" t="s">
        <v>242</v>
      </c>
      <c r="J32" s="107">
        <f t="shared" si="2"/>
        <v>0</v>
      </c>
      <c r="K32" s="107"/>
      <c r="L32" s="107"/>
      <c r="M32" s="103"/>
      <c r="N32" s="37"/>
      <c r="O32" s="52" t="str">
        <f>VLOOKUP(H32,Уч!$A$2:$K$398,11,FALSE)</f>
        <v>Мосины И.В., И.Н.</v>
      </c>
      <c r="P32" s="201"/>
      <c r="Q32" s="39"/>
    </row>
  </sheetData>
  <phoneticPr fontId="0" type="noConversion"/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38"/>
  <sheetViews>
    <sheetView view="pageBreakPreview" topLeftCell="B5" zoomScaleSheetLayoutView="100" workbookViewId="0">
      <selection activeCell="B25" sqref="B25"/>
    </sheetView>
  </sheetViews>
  <sheetFormatPr defaultRowHeight="12.75" outlineLevelCol="1"/>
  <cols>
    <col min="1" max="1" width="12" style="35" hidden="1" customWidth="1" outlineLevel="1"/>
    <col min="2" max="2" width="6" style="35" bestFit="1" customWidth="1" collapsed="1"/>
    <col min="3" max="3" width="25.28515625" style="35" customWidth="1"/>
    <col min="4" max="4" width="8.7109375" style="35" customWidth="1"/>
    <col min="5" max="5" width="6.7109375" style="35" hidden="1" customWidth="1"/>
    <col min="6" max="6" width="6.5703125" style="35" customWidth="1"/>
    <col min="7" max="7" width="17.5703125" style="35" customWidth="1"/>
    <col min="8" max="8" width="5.42578125" style="35" customWidth="1"/>
    <col min="9" max="9" width="6.42578125" style="35" hidden="1" customWidth="1"/>
    <col min="10" max="10" width="10" style="36" customWidth="1"/>
    <col min="11" max="11" width="5.42578125" style="36" bestFit="1" customWidth="1"/>
    <col min="12" max="12" width="9.140625" style="36" bestFit="1"/>
    <col min="13" max="13" width="5.42578125" style="36" customWidth="1"/>
    <col min="14" max="14" width="6.140625" style="36" customWidth="1"/>
    <col min="15" max="15" width="5.42578125" style="35" hidden="1" customWidth="1"/>
    <col min="16" max="16" width="34.7109375" style="35" customWidth="1"/>
    <col min="17" max="17" width="9.140625" style="54" outlineLevel="1"/>
    <col min="18" max="20" width="9.140625" style="36" outlineLevel="1"/>
    <col min="21" max="16384" width="9.140625" style="35"/>
  </cols>
  <sheetData>
    <row r="1" spans="1:26" ht="12.75" hidden="1" customHeight="1">
      <c r="D1" s="36"/>
      <c r="E1" s="36"/>
      <c r="Q1" s="104"/>
      <c r="R1" s="177"/>
      <c r="S1" s="177"/>
      <c r="T1" s="177"/>
    </row>
    <row r="2" spans="1:26" ht="12.75" hidden="1" customHeight="1">
      <c r="D2" s="36"/>
      <c r="E2" s="36"/>
      <c r="Q2" s="104"/>
      <c r="R2" s="177"/>
      <c r="S2" s="177"/>
      <c r="T2" s="177"/>
    </row>
    <row r="3" spans="1:26" ht="12.75" hidden="1" customHeight="1">
      <c r="D3" s="36"/>
      <c r="E3" s="36"/>
      <c r="Q3" s="104"/>
      <c r="R3" s="177"/>
      <c r="S3" s="177"/>
      <c r="T3" s="177"/>
    </row>
    <row r="4" spans="1:26" ht="12.75" hidden="1" customHeight="1">
      <c r="B4" s="178"/>
      <c r="D4" s="36"/>
      <c r="E4" s="36"/>
      <c r="Q4" s="104"/>
      <c r="R4" s="177"/>
      <c r="S4" s="177"/>
      <c r="T4" s="177"/>
    </row>
    <row r="5" spans="1:26" ht="15.75">
      <c r="C5" s="179" t="str">
        <f>Расп!B29</f>
        <v>Чемпионат г. Москвы по легкой атлетике</v>
      </c>
      <c r="D5" s="36"/>
      <c r="E5" s="36"/>
      <c r="Q5" s="104"/>
      <c r="R5" s="177"/>
      <c r="S5" s="177"/>
      <c r="T5" s="177"/>
      <c r="U5" s="34" t="s">
        <v>31</v>
      </c>
      <c r="V5" s="34"/>
    </row>
    <row r="6" spans="1:26" ht="15.75">
      <c r="C6" s="179" t="str">
        <f>Расп!B30</f>
        <v>3-4 июля 2013 года, ОАО «Олимпийский комплекс «Лужники», ЮСЯ</v>
      </c>
      <c r="D6" s="36"/>
      <c r="E6" s="36"/>
      <c r="Q6" s="104"/>
      <c r="R6" s="177"/>
      <c r="S6" s="177"/>
      <c r="T6" s="177"/>
      <c r="U6" s="34" t="s">
        <v>32</v>
      </c>
      <c r="V6" s="34"/>
    </row>
    <row r="7" spans="1:26">
      <c r="C7" s="180"/>
      <c r="D7" s="36"/>
      <c r="E7" s="36"/>
      <c r="G7" s="181" t="s">
        <v>13</v>
      </c>
      <c r="H7" s="182">
        <f>Расп!F11</f>
        <v>21.34</v>
      </c>
      <c r="I7" s="182"/>
      <c r="J7" s="190">
        <f>Расп!A18</f>
        <v>41459</v>
      </c>
      <c r="K7" s="190"/>
      <c r="L7" s="190"/>
      <c r="M7" s="190"/>
      <c r="Q7" s="104"/>
      <c r="R7" s="177"/>
      <c r="S7" s="177"/>
      <c r="T7" s="177"/>
      <c r="U7" s="34" t="s">
        <v>33</v>
      </c>
      <c r="V7" s="34"/>
    </row>
    <row r="8" spans="1:26" ht="15.75">
      <c r="C8" s="179" t="str">
        <f>Расп!B11</f>
        <v>БЕГ 200м</v>
      </c>
      <c r="D8" s="36"/>
      <c r="E8" s="36"/>
      <c r="G8" s="181" t="s">
        <v>14</v>
      </c>
      <c r="H8" s="182">
        <f>Расп!G11</f>
        <v>21.71</v>
      </c>
      <c r="I8" s="182"/>
      <c r="J8" s="184" t="str">
        <f>Расп!C1</f>
        <v>Начало</v>
      </c>
      <c r="K8" s="191" t="str">
        <f>Расп!C11</f>
        <v>17.35</v>
      </c>
      <c r="L8" s="191"/>
      <c r="M8" s="191"/>
      <c r="Q8" s="104"/>
      <c r="R8" s="177"/>
      <c r="S8" s="177"/>
      <c r="T8" s="177"/>
      <c r="U8" s="34">
        <v>3</v>
      </c>
      <c r="V8" s="34"/>
    </row>
    <row r="9" spans="1:26" ht="15.75">
      <c r="C9" s="179" t="str">
        <f>Расп!B32</f>
        <v>Женщины</v>
      </c>
      <c r="D9" s="36"/>
      <c r="E9" s="36"/>
      <c r="G9" s="181" t="s">
        <v>15</v>
      </c>
      <c r="H9" s="182">
        <f>Расп!H11</f>
        <v>21.81</v>
      </c>
      <c r="I9" s="182"/>
      <c r="J9" s="184" t="str">
        <f>Расп!D1</f>
        <v>Окончание</v>
      </c>
      <c r="K9" s="191" t="str">
        <f>Расп!D11</f>
        <v>19.12</v>
      </c>
      <c r="L9" s="191"/>
      <c r="M9" s="191"/>
      <c r="Q9" s="53" t="s">
        <v>19</v>
      </c>
      <c r="R9" s="177"/>
      <c r="S9" s="177"/>
      <c r="T9" s="177"/>
      <c r="U9" s="34">
        <v>2</v>
      </c>
      <c r="V9" s="34">
        <v>14.2</v>
      </c>
    </row>
    <row r="10" spans="1:26" ht="15.75">
      <c r="C10" s="235" t="s">
        <v>12</v>
      </c>
      <c r="D10" s="36"/>
      <c r="E10" s="36"/>
      <c r="F10" s="179"/>
      <c r="G10" s="179"/>
      <c r="J10" s="192"/>
      <c r="K10" s="192"/>
      <c r="L10" s="192"/>
      <c r="M10" s="192"/>
      <c r="Q10" s="53" t="s">
        <v>20</v>
      </c>
      <c r="R10" s="177"/>
      <c r="S10" s="177"/>
      <c r="T10" s="177"/>
      <c r="U10" s="34">
        <v>1</v>
      </c>
      <c r="V10" s="34"/>
    </row>
    <row r="11" spans="1:26">
      <c r="C11" s="36"/>
      <c r="D11" s="36"/>
      <c r="E11" s="36"/>
      <c r="Q11" s="53" t="s">
        <v>21</v>
      </c>
      <c r="R11" s="177"/>
      <c r="S11" s="177"/>
      <c r="T11" s="177"/>
      <c r="U11" s="34" t="s">
        <v>46</v>
      </c>
      <c r="V11" s="34"/>
    </row>
    <row r="12" spans="1:26" s="34" customFormat="1">
      <c r="A12" s="34" t="s">
        <v>30</v>
      </c>
      <c r="B12" s="34" t="s">
        <v>621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34" t="s">
        <v>622</v>
      </c>
      <c r="J12" s="34" t="s">
        <v>17</v>
      </c>
      <c r="K12" s="34" t="s">
        <v>22</v>
      </c>
      <c r="L12" s="34" t="s">
        <v>17</v>
      </c>
      <c r="M12" s="34" t="s">
        <v>22</v>
      </c>
      <c r="N12" s="34" t="s">
        <v>40</v>
      </c>
      <c r="O12" s="34" t="s">
        <v>24</v>
      </c>
      <c r="P12" s="34" t="s">
        <v>41</v>
      </c>
      <c r="Q12" s="53" t="s">
        <v>23</v>
      </c>
      <c r="R12" s="53" t="s">
        <v>22</v>
      </c>
      <c r="S12" s="53" t="s">
        <v>23</v>
      </c>
      <c r="T12" s="53" t="s">
        <v>22</v>
      </c>
      <c r="U12" s="34" t="s">
        <v>44</v>
      </c>
    </row>
    <row r="13" spans="1:26" s="34" customFormat="1" ht="15.75">
      <c r="A13" s="35">
        <f t="shared" ref="A13:A38" ca="1" si="0">RAND()</f>
        <v>0.19195086291489916</v>
      </c>
      <c r="B13" s="96">
        <v>1</v>
      </c>
      <c r="C13" s="37" t="str">
        <f>VLOOKUP(H13,Уч!$A$2:$K$398,2,FALSE)</f>
        <v>Терехина Ольга</v>
      </c>
      <c r="D13" s="97">
        <f>VLOOKUP(H13,Уч!$A$2:$K$398,3,FALSE)</f>
        <v>33292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МГФСО</v>
      </c>
      <c r="H13" s="92">
        <v>31</v>
      </c>
      <c r="I13" s="92"/>
      <c r="J13" s="101">
        <f t="shared" ref="J13:J34" si="1">Q13/100</f>
        <v>23.96</v>
      </c>
      <c r="K13" s="102">
        <f t="shared" ref="K13:K20" si="2">R13/10</f>
        <v>2</v>
      </c>
      <c r="L13" s="101">
        <f>S13/100</f>
        <v>23.87</v>
      </c>
      <c r="M13" s="102">
        <f>T13/10</f>
        <v>-1</v>
      </c>
      <c r="N13" s="38" t="s">
        <v>45</v>
      </c>
      <c r="O13" s="37"/>
      <c r="P13" s="173" t="str">
        <f>VLOOKUP(H13,Уч!$A$2:$K$398,11,FALSE)</f>
        <v>Чемерисов Н.Ф.Гордеев Ю.</v>
      </c>
      <c r="Q13" s="160">
        <v>2396</v>
      </c>
      <c r="R13" s="161">
        <v>20</v>
      </c>
      <c r="S13" s="161">
        <v>2387</v>
      </c>
      <c r="T13" s="161">
        <v>-10</v>
      </c>
      <c r="U13" s="35"/>
      <c r="V13" s="35"/>
      <c r="W13" s="35"/>
      <c r="X13" s="35"/>
      <c r="Y13" s="35"/>
      <c r="Z13" s="35"/>
    </row>
    <row r="14" spans="1:26" ht="15.75">
      <c r="A14" s="35">
        <f t="shared" ca="1" si="0"/>
        <v>0.75584191201008599</v>
      </c>
      <c r="B14" s="96">
        <v>2</v>
      </c>
      <c r="C14" s="37" t="str">
        <f>VLOOKUP(H14,Уч!$A$2:$K$398,2,FALSE)</f>
        <v>Федяева Анастасия</v>
      </c>
      <c r="D14" s="97">
        <f>VLOOKUP(H14,Уч!$A$2:$K$398,3,FALSE)</f>
        <v>32496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ЦСП по л/а, Д</v>
      </c>
      <c r="H14" s="92">
        <v>59</v>
      </c>
      <c r="I14" s="231"/>
      <c r="J14" s="101">
        <f t="shared" si="1"/>
        <v>24.3</v>
      </c>
      <c r="K14" s="102">
        <f t="shared" si="2"/>
        <v>-1.5</v>
      </c>
      <c r="L14" s="101">
        <f>S14/100</f>
        <v>24</v>
      </c>
      <c r="M14" s="102">
        <f>T14/10</f>
        <v>-1</v>
      </c>
      <c r="N14" s="38" t="s">
        <v>45</v>
      </c>
      <c r="O14" s="209"/>
      <c r="P14" s="175" t="str">
        <f>VLOOKUP(H14,Уч!$A$2:$K$398,11,FALSE)</f>
        <v>Маслаков В.М., Бухашеев А.Г., Трефилов В.А.</v>
      </c>
      <c r="Q14" s="232">
        <v>2430</v>
      </c>
      <c r="R14" s="162">
        <v>-15</v>
      </c>
      <c r="S14" s="162">
        <v>2400</v>
      </c>
      <c r="T14" s="161">
        <v>-10</v>
      </c>
    </row>
    <row r="15" spans="1:26" ht="15.75">
      <c r="A15" s="35">
        <f t="shared" ca="1" si="0"/>
        <v>6.4706242637281308E-3</v>
      </c>
      <c r="B15" s="96">
        <v>3</v>
      </c>
      <c r="C15" s="37" t="str">
        <f>VLOOKUP(H15,Уч!$A$2:$K$398,2,FALSE)</f>
        <v>Тарасова Александра</v>
      </c>
      <c r="D15" s="97">
        <f>VLOOKUP(H15,Уч!$A$2:$K$398,3,FALSE)</f>
        <v>34880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РОО КСК ЛУЧ</v>
      </c>
      <c r="H15" s="92">
        <v>57</v>
      </c>
      <c r="I15" s="92"/>
      <c r="J15" s="101">
        <f t="shared" si="1"/>
        <v>24.25</v>
      </c>
      <c r="K15" s="102">
        <f t="shared" si="2"/>
        <v>2</v>
      </c>
      <c r="L15" s="101">
        <f>S15/100</f>
        <v>24.56</v>
      </c>
      <c r="M15" s="102">
        <f>T15/10</f>
        <v>-1</v>
      </c>
      <c r="N15" s="38" t="s">
        <v>46</v>
      </c>
      <c r="O15" s="37"/>
      <c r="P15" s="52" t="str">
        <f>VLOOKUP(H15,Уч!$A$2:$K$398,11,FALSE)</f>
        <v>ФедориваЛВ, Борисенко ЕБ</v>
      </c>
      <c r="Q15" s="160">
        <v>2425</v>
      </c>
      <c r="R15" s="161">
        <v>20</v>
      </c>
      <c r="S15" s="161">
        <v>2456</v>
      </c>
      <c r="T15" s="161">
        <v>-10</v>
      </c>
    </row>
    <row r="16" spans="1:26" ht="15.75">
      <c r="A16" s="35">
        <f t="shared" ca="1" si="0"/>
        <v>0.82086643028813977</v>
      </c>
      <c r="B16" s="96">
        <v>4</v>
      </c>
      <c r="C16" s="37" t="str">
        <f>VLOOKUP(H16,Уч!$A$2:$K$398,2,FALSE)</f>
        <v>Егошенко Юлия</v>
      </c>
      <c r="D16" s="97">
        <f>VLOOKUP(H16,Уч!$A$2:$K$398,3,FALSE)</f>
        <v>33739</v>
      </c>
      <c r="E16" s="98" t="e">
        <f>VLOOKUP(H16,Уч!#REF!,4,FALSE)</f>
        <v>#REF!</v>
      </c>
      <c r="F16" s="154" t="str">
        <f>VLOOKUP(H16,Уч!$A$2:$K$398,5,FALSE)</f>
        <v>Москва</v>
      </c>
      <c r="G16" s="154" t="str">
        <f>VLOOKUP(H16,Уч!$A$2:$K$398,6,FALSE)</f>
        <v>СДЮШОР ЦСКА</v>
      </c>
      <c r="H16" s="92">
        <v>151</v>
      </c>
      <c r="I16" s="92"/>
      <c r="J16" s="101">
        <f t="shared" si="1"/>
        <v>24.95</v>
      </c>
      <c r="K16" s="102">
        <f t="shared" si="2"/>
        <v>-0.2</v>
      </c>
      <c r="L16" s="101">
        <f>S16/100</f>
        <v>24.77</v>
      </c>
      <c r="M16" s="102">
        <f>T16/10</f>
        <v>-1</v>
      </c>
      <c r="N16" s="38" t="s">
        <v>46</v>
      </c>
      <c r="O16" s="37"/>
      <c r="P16" s="52" t="str">
        <f>VLOOKUP(H16,Уч!$A$2:$K$398,11,FALSE)</f>
        <v>Филатовы М.И., Е.А.,Денисов Т.А.</v>
      </c>
      <c r="Q16" s="160">
        <v>2495</v>
      </c>
      <c r="R16" s="161">
        <v>-2</v>
      </c>
      <c r="S16" s="161">
        <v>2477</v>
      </c>
      <c r="T16" s="161">
        <v>-10</v>
      </c>
    </row>
    <row r="17" spans="1:20" ht="15.75">
      <c r="A17" s="35">
        <f t="shared" ca="1" si="0"/>
        <v>0.86549419614341672</v>
      </c>
      <c r="B17" s="96">
        <v>5</v>
      </c>
      <c r="C17" s="37" t="str">
        <f>VLOOKUP(H17,Уч!$A$2:$K$398,2,FALSE)</f>
        <v>Галицкая Алина</v>
      </c>
      <c r="D17" s="97">
        <f>VLOOKUP(H17,Уч!$A$2:$K$398,3,FALSE)</f>
        <v>34026</v>
      </c>
      <c r="E17" s="98" t="e">
        <f>VLOOKUP(H17,Уч!#REF!,4,FALSE)</f>
        <v>#REF!</v>
      </c>
      <c r="F17" s="154" t="str">
        <f>VLOOKUP(H17,Уч!$A$2:$K$398,5,FALSE)</f>
        <v>Москва</v>
      </c>
      <c r="G17" s="154" t="str">
        <f>VLOOKUP(H17,Уч!$A$2:$K$398,6,FALSE)</f>
        <v xml:space="preserve"> СДЮСШОР  им. бр.Знаменских</v>
      </c>
      <c r="H17" s="92">
        <v>37</v>
      </c>
      <c r="I17" s="92"/>
      <c r="J17" s="101">
        <f t="shared" si="1"/>
        <v>25.08</v>
      </c>
      <c r="K17" s="102">
        <f t="shared" si="2"/>
        <v>-0.2</v>
      </c>
      <c r="L17" s="101">
        <f>S17/100</f>
        <v>24.95</v>
      </c>
      <c r="M17" s="102">
        <f>T17/10</f>
        <v>-1</v>
      </c>
      <c r="N17" s="38" t="s">
        <v>46</v>
      </c>
      <c r="O17" s="37"/>
      <c r="P17" s="52" t="str">
        <f>VLOOKUP(H17,Уч!$A$2:$K$398,11,FALSE)</f>
        <v>Трефилов В.А.</v>
      </c>
      <c r="Q17" s="160">
        <v>2508</v>
      </c>
      <c r="R17" s="161">
        <v>-2</v>
      </c>
      <c r="S17" s="161">
        <v>2495</v>
      </c>
      <c r="T17" s="161">
        <v>-10</v>
      </c>
    </row>
    <row r="18" spans="1:20" ht="15.75">
      <c r="A18" s="35">
        <f t="shared" ca="1" si="0"/>
        <v>0.84342598266601188</v>
      </c>
      <c r="B18" s="96">
        <v>8</v>
      </c>
      <c r="C18" s="37" t="str">
        <f>VLOOKUP(H18,Уч!$A$2:$K$398,2,FALSE)</f>
        <v>Капачинская Анастасия</v>
      </c>
      <c r="D18" s="97">
        <f>VLOOKUP(H18,Уч!$A$2:$K$398,3,FALSE)</f>
        <v>29180</v>
      </c>
      <c r="E18" s="98" t="e">
        <f>VLOOKUP(H18,Уч!#REF!,4,FALSE)</f>
        <v>#REF!</v>
      </c>
      <c r="F18" s="154" t="str">
        <f>VLOOKUP(H18,Уч!$A$2:$K$398,5,FALSE)</f>
        <v>Москва</v>
      </c>
      <c r="G18" s="154" t="str">
        <f>VLOOKUP(H18,Уч!$A$2:$K$398,6,FALSE)</f>
        <v>ЦСП по л/а,ЦСКА</v>
      </c>
      <c r="H18" s="92">
        <v>154</v>
      </c>
      <c r="I18" s="92"/>
      <c r="J18" s="101">
        <f t="shared" si="1"/>
        <v>22.39</v>
      </c>
      <c r="K18" s="102">
        <f t="shared" si="2"/>
        <v>2</v>
      </c>
      <c r="L18" s="101" t="s">
        <v>640</v>
      </c>
      <c r="M18" s="102"/>
      <c r="N18" s="38" t="s">
        <v>46</v>
      </c>
      <c r="O18" s="37"/>
      <c r="P18" s="52" t="str">
        <f>VLOOKUP(H18,Уч!$A$2:$K$398,11,FALSE)</f>
        <v>Верещагина З.Г.</v>
      </c>
      <c r="Q18" s="160">
        <v>2239</v>
      </c>
      <c r="R18" s="161">
        <v>20</v>
      </c>
      <c r="S18" s="160"/>
      <c r="T18" s="161"/>
    </row>
    <row r="19" spans="1:20" ht="15.75">
      <c r="A19" s="35">
        <f t="shared" ca="1" si="0"/>
        <v>0.24297318413730384</v>
      </c>
      <c r="B19" s="96">
        <v>8</v>
      </c>
      <c r="C19" s="37" t="str">
        <f>VLOOKUP(H19,Уч!$A$2:$K$398,2,FALSE)</f>
        <v>Журавлева Полина</v>
      </c>
      <c r="D19" s="97">
        <f>VLOOKUP(H19,Уч!$A$2:$K$398,3,FALSE)</f>
        <v>35549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>СДЮСШОР ЮМ</v>
      </c>
      <c r="H19" s="92">
        <v>153</v>
      </c>
      <c r="I19" s="92"/>
      <c r="J19" s="101">
        <f t="shared" si="1"/>
        <v>25.81</v>
      </c>
      <c r="K19" s="102">
        <f t="shared" si="2"/>
        <v>-0.2</v>
      </c>
      <c r="L19" s="101" t="s">
        <v>640</v>
      </c>
      <c r="M19" s="102"/>
      <c r="N19" s="38">
        <v>1</v>
      </c>
      <c r="O19" s="37"/>
      <c r="P19" s="52" t="str">
        <f>VLOOKUP(H19,Уч!$A$2:$K$398,11,FALSE)</f>
        <v>Кравцова К.О. Бурлаков О.П</v>
      </c>
      <c r="Q19" s="160">
        <v>2581</v>
      </c>
      <c r="R19" s="161">
        <v>-2</v>
      </c>
      <c r="S19" s="161"/>
      <c r="T19" s="161"/>
    </row>
    <row r="20" spans="1:20" ht="15.75">
      <c r="A20" s="35">
        <f t="shared" ca="1" si="0"/>
        <v>0.84199564271660665</v>
      </c>
      <c r="B20" s="96">
        <v>8</v>
      </c>
      <c r="C20" s="110" t="str">
        <f>VLOOKUP(H20,Уч!$A$2:$K$398,2,FALSE)</f>
        <v>Давыдова Валерия</v>
      </c>
      <c r="D20" s="187">
        <f>VLOOKUP(H20,Уч!$A$2:$K$398,3,FALSE)</f>
        <v>33997</v>
      </c>
      <c r="E20" s="188" t="e">
        <f>VLOOKUP(H20,Уч!#REF!,4,FALSE)</f>
        <v>#REF!</v>
      </c>
      <c r="F20" s="189" t="str">
        <f>VLOOKUP(H20,Уч!$A$2:$K$398,5,FALSE)</f>
        <v>Москва</v>
      </c>
      <c r="G20" s="154" t="str">
        <f>VLOOKUP(H20,Уч!$A$2:$K$398,6,FALSE)</f>
        <v>СДЮШОР ЦСКА</v>
      </c>
      <c r="H20" s="92">
        <v>169</v>
      </c>
      <c r="I20" s="231"/>
      <c r="J20" s="101">
        <f t="shared" si="1"/>
        <v>25.88</v>
      </c>
      <c r="K20" s="102">
        <f t="shared" si="2"/>
        <v>-0.2</v>
      </c>
      <c r="L20" s="101" t="s">
        <v>640</v>
      </c>
      <c r="M20" s="102"/>
      <c r="N20" s="38">
        <v>1</v>
      </c>
      <c r="O20" s="206"/>
      <c r="P20" s="194" t="str">
        <f>VLOOKUP(H20,Уч!$A$2:$K$398,11,FALSE)</f>
        <v>Вдовин М.В., Полоницкий А.Е.</v>
      </c>
      <c r="Q20" s="160">
        <v>2588</v>
      </c>
      <c r="R20" s="196">
        <v>-2</v>
      </c>
      <c r="S20" s="196"/>
      <c r="T20" s="196"/>
    </row>
    <row r="21" spans="1:20" ht="15.75">
      <c r="A21" s="35">
        <f t="shared" ca="1" si="0"/>
        <v>0.9485238174114774</v>
      </c>
      <c r="B21" s="96">
        <v>9</v>
      </c>
      <c r="C21" s="37" t="str">
        <f>VLOOKUP(H21,Уч!$A$2:$K$398,2,FALSE)</f>
        <v>Демкина Яна</v>
      </c>
      <c r="D21" s="97">
        <f>VLOOKUP(H21,Уч!$A$2:$K$398,3,FALSE)</f>
        <v>35088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>СДЮШОР ЦСКА</v>
      </c>
      <c r="H21" s="92">
        <v>17</v>
      </c>
      <c r="I21" s="92"/>
      <c r="J21" s="101">
        <f t="shared" si="1"/>
        <v>26.07</v>
      </c>
      <c r="K21" s="102">
        <f t="shared" ref="K21:K34" si="3">R21/10</f>
        <v>-1.6</v>
      </c>
      <c r="L21" s="102"/>
      <c r="M21" s="102"/>
      <c r="N21" s="38">
        <v>1</v>
      </c>
      <c r="O21" s="37"/>
      <c r="P21" s="52" t="str">
        <f>VLOOKUP(H21,Уч!$A$2:$K$398,11,FALSE)</f>
        <v>Михеева В.В., Смирнова Т.В.</v>
      </c>
      <c r="Q21" s="160">
        <v>2607</v>
      </c>
      <c r="R21" s="161">
        <v>-16</v>
      </c>
      <c r="S21" s="161"/>
      <c r="T21" s="161"/>
    </row>
    <row r="22" spans="1:20" ht="15.75">
      <c r="A22" s="35">
        <f t="shared" ca="1" si="0"/>
        <v>0.22762055401837067</v>
      </c>
      <c r="B22" s="96">
        <v>10</v>
      </c>
      <c r="C22" s="37" t="str">
        <f>VLOOKUP(H22,Уч!$A$2:$K$398,2,FALSE)</f>
        <v>Кабакова Светлана</v>
      </c>
      <c r="D22" s="97">
        <f>VLOOKUP(H22,Уч!$A$2:$K$398,3,FALSE)</f>
        <v>33922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 xml:space="preserve"> СДЮСШОР  им. бр.Знаменских</v>
      </c>
      <c r="H22" s="92">
        <v>18</v>
      </c>
      <c r="I22" s="231"/>
      <c r="J22" s="101">
        <f t="shared" si="1"/>
        <v>26.24</v>
      </c>
      <c r="K22" s="102">
        <f t="shared" si="3"/>
        <v>-0.2</v>
      </c>
      <c r="L22" s="102"/>
      <c r="M22" s="102"/>
      <c r="N22" s="38">
        <v>1</v>
      </c>
      <c r="O22" s="209"/>
      <c r="P22" s="173" t="str">
        <f>VLOOKUP(H22,Уч!$A$2:$K$398,11,FALSE)</f>
        <v>Ульянов Д.И.</v>
      </c>
      <c r="Q22" s="160">
        <v>2624</v>
      </c>
      <c r="R22" s="161">
        <v>-2</v>
      </c>
      <c r="S22" s="161"/>
      <c r="T22" s="161"/>
    </row>
    <row r="23" spans="1:20" ht="15.75">
      <c r="B23" s="96">
        <v>11</v>
      </c>
      <c r="C23" s="37" t="str">
        <f>VLOOKUP(H23,Уч!$A$2:$K$398,2,FALSE)</f>
        <v>Ржевская Анастасия</v>
      </c>
      <c r="D23" s="97">
        <f>VLOOKUP(H23,Уч!$A$2:$K$398,3,FALSE)</f>
        <v>34038</v>
      </c>
      <c r="E23" s="98" t="e">
        <f>VLOOKUP(H23,Уч!#REF!,4,FALSE)</f>
        <v>#REF!</v>
      </c>
      <c r="F23" s="154" t="str">
        <f>VLOOKUP(H23,Уч!$A$2:$K$398,5,FALSE)</f>
        <v>Москва</v>
      </c>
      <c r="G23" s="154" t="str">
        <f>VLOOKUP(H23,Уч!$A$2:$K$398,6,FALSE)</f>
        <v xml:space="preserve"> СДЮСШОР  им. бр.Знаменских</v>
      </c>
      <c r="H23" s="92">
        <v>53</v>
      </c>
      <c r="I23" s="231"/>
      <c r="J23" s="101">
        <f>Q23/100</f>
        <v>26.33</v>
      </c>
      <c r="K23" s="102">
        <f>R23/10</f>
        <v>-1.6</v>
      </c>
      <c r="L23" s="102"/>
      <c r="M23" s="102"/>
      <c r="N23" s="38">
        <v>1</v>
      </c>
      <c r="O23" s="209"/>
      <c r="P23" s="173" t="str">
        <f>VLOOKUP(H23,Уч!$A$2:$K$398,11,FALSE)</f>
        <v>Салов А.А.</v>
      </c>
      <c r="Q23" s="160">
        <v>2633</v>
      </c>
      <c r="R23" s="161">
        <v>-16</v>
      </c>
      <c r="S23" s="161"/>
      <c r="T23" s="161"/>
    </row>
    <row r="24" spans="1:20" ht="15.75">
      <c r="B24" s="96">
        <v>12</v>
      </c>
      <c r="C24" s="37" t="str">
        <f>VLOOKUP(H24,Уч!$A$2:$K$398,2,FALSE)</f>
        <v>Луговских Наталья</v>
      </c>
      <c r="D24" s="97">
        <f>VLOOKUP(H24,Уч!$A$2:$K$398,3,FALSE)</f>
        <v>31927</v>
      </c>
      <c r="E24" s="98" t="e">
        <f>VLOOKUP(H24,Уч!#REF!,4,FALSE)</f>
        <v>#REF!</v>
      </c>
      <c r="F24" s="154" t="str">
        <f>VLOOKUP(H24,Уч!$A$2:$K$398,5,FALSE)</f>
        <v>Москва</v>
      </c>
      <c r="G24" s="154" t="str">
        <f>VLOOKUP(H24,Уч!$A$2:$K$398,6,FALSE)</f>
        <v>МГУ</v>
      </c>
      <c r="H24" s="92">
        <v>22</v>
      </c>
      <c r="I24" s="231"/>
      <c r="J24" s="101">
        <f>Q24/100</f>
        <v>26.35</v>
      </c>
      <c r="K24" s="102">
        <f>R24/10</f>
        <v>2</v>
      </c>
      <c r="L24" s="102"/>
      <c r="M24" s="102"/>
      <c r="N24" s="38">
        <v>1</v>
      </c>
      <c r="O24" s="209"/>
      <c r="P24" s="173" t="str">
        <f>VLOOKUP(H24,Уч!$A$2:$K$398,11,FALSE)</f>
        <v>Паращук В.Н.</v>
      </c>
      <c r="Q24" s="160">
        <v>2635</v>
      </c>
      <c r="R24" s="161">
        <v>20</v>
      </c>
      <c r="S24" s="161"/>
      <c r="T24" s="161"/>
    </row>
    <row r="25" spans="1:20" ht="15.75">
      <c r="A25" s="35">
        <f t="shared" ca="1" si="0"/>
        <v>0.6417733538678807</v>
      </c>
      <c r="B25" s="96">
        <v>13</v>
      </c>
      <c r="C25" s="37" t="str">
        <f>VLOOKUP(H25,Уч!$A$2:$K$398,2,FALSE)</f>
        <v>Балтук Юлия</v>
      </c>
      <c r="D25" s="97">
        <f>VLOOKUP(H25,Уч!$A$2:$K$398,3,FALSE)</f>
        <v>33990</v>
      </c>
      <c r="E25" s="98" t="e">
        <f>VLOOKUP(H25,Уч!#REF!,4,FALSE)</f>
        <v>#REF!</v>
      </c>
      <c r="F25" s="154" t="str">
        <f>VLOOKUP(H25,Уч!$A$2:$K$398,5,FALSE)</f>
        <v>Москва</v>
      </c>
      <c r="G25" s="154" t="str">
        <f>VLOOKUP(H25,Уч!$A$2:$K$398,6,FALSE)</f>
        <v xml:space="preserve"> СДЮСШОР  им. бр.Знаменских</v>
      </c>
      <c r="H25" s="92">
        <v>35</v>
      </c>
      <c r="I25" s="231"/>
      <c r="J25" s="101">
        <f t="shared" si="1"/>
        <v>26.35</v>
      </c>
      <c r="K25" s="102">
        <f t="shared" si="3"/>
        <v>-1.5</v>
      </c>
      <c r="L25" s="102"/>
      <c r="M25" s="102"/>
      <c r="N25" s="38">
        <v>1</v>
      </c>
      <c r="O25" s="209"/>
      <c r="P25" s="173" t="str">
        <f>VLOOKUP(H25,Уч!$A$2:$K$398,11,FALSE)</f>
        <v>Салов А.А.</v>
      </c>
      <c r="Q25" s="160">
        <v>2635</v>
      </c>
      <c r="R25" s="161">
        <v>-15</v>
      </c>
      <c r="S25" s="161"/>
      <c r="T25" s="161"/>
    </row>
    <row r="26" spans="1:20" ht="15.75">
      <c r="A26" s="35">
        <f t="shared" ca="1" si="0"/>
        <v>0.79815040173107366</v>
      </c>
      <c r="B26" s="96">
        <v>14</v>
      </c>
      <c r="C26" s="37" t="str">
        <f>VLOOKUP(H26,Уч!$A$2:$K$398,2,FALSE)</f>
        <v>Кучерова Дарья</v>
      </c>
      <c r="D26" s="97">
        <f>VLOOKUP(H26,Уч!$A$2:$K$398,3,FALSE)</f>
        <v>35109</v>
      </c>
      <c r="E26" s="98" t="e">
        <f>VLOOKUP(H26,Уч!#REF!,4,FALSE)</f>
        <v>#REF!</v>
      </c>
      <c r="F26" s="154" t="str">
        <f>VLOOKUP(H26,Уч!$A$2:$K$398,5,FALSE)</f>
        <v>Москва</v>
      </c>
      <c r="G26" s="154" t="str">
        <f>VLOOKUP(H26,Уч!$A$2:$K$398,6,FALSE)</f>
        <v>ДЮСШ № 112</v>
      </c>
      <c r="H26" s="92">
        <v>44</v>
      </c>
      <c r="I26" s="92"/>
      <c r="J26" s="101">
        <f t="shared" si="1"/>
        <v>26.7</v>
      </c>
      <c r="K26" s="102">
        <f t="shared" si="3"/>
        <v>-1.5</v>
      </c>
      <c r="L26" s="102"/>
      <c r="M26" s="102"/>
      <c r="N26" s="38">
        <v>1</v>
      </c>
      <c r="O26" s="37"/>
      <c r="P26" s="52" t="str">
        <f>VLOOKUP(H26,Уч!$A$2:$K$398,11,FALSE)</f>
        <v>Улитина Н.В</v>
      </c>
      <c r="Q26" s="160">
        <v>2670</v>
      </c>
      <c r="R26" s="161">
        <v>-15</v>
      </c>
      <c r="S26" s="161"/>
      <c r="T26" s="161"/>
    </row>
    <row r="27" spans="1:20" ht="15.75">
      <c r="A27" s="35">
        <f t="shared" ca="1" si="0"/>
        <v>2.6967754802647681E-2</v>
      </c>
      <c r="B27" s="96">
        <v>15</v>
      </c>
      <c r="C27" s="37" t="str">
        <f>VLOOKUP(H27,Уч!$A$2:$K$385,2,FALSE)</f>
        <v>Былинина Калерия</v>
      </c>
      <c r="D27" s="97">
        <f>VLOOKUP(H27,Уч!$A$2:$K$398,3,FALSE)</f>
        <v>31250</v>
      </c>
      <c r="E27" s="98" t="e">
        <f>VLOOKUP(H27,Уч!#REF!,4,FALSE)</f>
        <v>#REF!</v>
      </c>
      <c r="F27" s="154" t="str">
        <f>VLOOKUP(H27,Уч!$A$2:$K$398,5,FALSE)</f>
        <v>Москва</v>
      </c>
      <c r="G27" s="154" t="str">
        <f>VLOOKUP(H27,Уч!$A$2:$K$398,6,FALSE)</f>
        <v>ЦФКиС ВАО</v>
      </c>
      <c r="H27" s="92">
        <v>385</v>
      </c>
      <c r="I27" s="231"/>
      <c r="J27" s="101">
        <f t="shared" si="1"/>
        <v>26.77</v>
      </c>
      <c r="K27" s="102">
        <f t="shared" si="3"/>
        <v>-0.2</v>
      </c>
      <c r="L27" s="102"/>
      <c r="M27" s="102"/>
      <c r="N27" s="38">
        <v>1</v>
      </c>
      <c r="O27" s="209"/>
      <c r="P27" s="52" t="str">
        <f>VLOOKUP(H27,Уч!$A$2:$K$398,11,FALSE)</f>
        <v>Иванько А.М.</v>
      </c>
      <c r="Q27" s="160">
        <v>2677</v>
      </c>
      <c r="R27" s="161">
        <v>-2</v>
      </c>
      <c r="S27" s="161"/>
      <c r="T27" s="161"/>
    </row>
    <row r="28" spans="1:20" ht="15.75">
      <c r="A28" s="35">
        <f t="shared" ca="1" si="0"/>
        <v>0.49667137930805649</v>
      </c>
      <c r="B28" s="96">
        <v>16</v>
      </c>
      <c r="C28" s="37" t="str">
        <f>VLOOKUP(H28,Уч!$A$2:$K$398,2,FALSE)</f>
        <v>Слободкина Екатерина</v>
      </c>
      <c r="D28" s="97">
        <f>VLOOKUP(H28,Уч!$A$2:$K$398,3,FALSE)</f>
        <v>34002</v>
      </c>
      <c r="E28" s="98" t="e">
        <f>VLOOKUP(H28,Уч!#REF!,4,FALSE)</f>
        <v>#REF!</v>
      </c>
      <c r="F28" s="154" t="str">
        <f>VLOOKUP(H28,Уч!$A$2:$K$398,5,FALSE)</f>
        <v>Москва</v>
      </c>
      <c r="G28" s="154" t="str">
        <f>VLOOKUP(H28,Уч!$A$2:$K$398,6,FALSE)</f>
        <v>МГУ</v>
      </c>
      <c r="H28" s="92">
        <v>28</v>
      </c>
      <c r="I28" s="92"/>
      <c r="J28" s="101">
        <f t="shared" si="1"/>
        <v>26.93</v>
      </c>
      <c r="K28" s="102">
        <f t="shared" si="3"/>
        <v>2</v>
      </c>
      <c r="L28" s="102"/>
      <c r="M28" s="102"/>
      <c r="N28" s="38">
        <v>1</v>
      </c>
      <c r="O28" s="37"/>
      <c r="P28" s="52" t="str">
        <f>VLOOKUP(H28,Уч!$A$2:$K$398,11,FALSE)</f>
        <v>Паращук В.Н.</v>
      </c>
      <c r="Q28" s="160">
        <v>2693</v>
      </c>
      <c r="R28" s="161">
        <v>20</v>
      </c>
      <c r="S28" s="161"/>
      <c r="T28" s="161"/>
    </row>
    <row r="29" spans="1:20" ht="15.75">
      <c r="A29" s="35">
        <f t="shared" ca="1" si="0"/>
        <v>0.90403760088675067</v>
      </c>
      <c r="B29" s="96">
        <v>17</v>
      </c>
      <c r="C29" s="37" t="str">
        <f>VLOOKUP(H29,Уч!$A$2:$K$398,2,FALSE)</f>
        <v>Кот Юлия</v>
      </c>
      <c r="D29" s="97">
        <f>VLOOKUP(H29,Уч!$A$2:$K$398,3,FALSE)</f>
        <v>32874</v>
      </c>
      <c r="E29" s="98" t="e">
        <f>VLOOKUP(H29,Уч!#REF!,4,FALSE)</f>
        <v>#REF!</v>
      </c>
      <c r="F29" s="154" t="str">
        <f>VLOOKUP(H29,Уч!$A$2:$K$398,5,FALSE)</f>
        <v>Москва</v>
      </c>
      <c r="G29" s="154" t="str">
        <f>VLOOKUP(H29,Уч!$A$2:$K$398,6,FALSE)</f>
        <v>МГУ</v>
      </c>
      <c r="H29" s="92">
        <v>21</v>
      </c>
      <c r="I29" s="92"/>
      <c r="J29" s="101">
        <f t="shared" si="1"/>
        <v>26.99</v>
      </c>
      <c r="K29" s="102">
        <f t="shared" si="3"/>
        <v>-1.6</v>
      </c>
      <c r="L29" s="102"/>
      <c r="M29" s="102"/>
      <c r="N29" s="38">
        <v>1</v>
      </c>
      <c r="O29" s="37"/>
      <c r="P29" s="173" t="str">
        <f>VLOOKUP(H29,Уч!$A$2:$K$398,11,FALSE)</f>
        <v>Паращук В.Н.</v>
      </c>
      <c r="Q29" s="160">
        <v>2699</v>
      </c>
      <c r="R29" s="161">
        <v>-16</v>
      </c>
      <c r="S29" s="161"/>
      <c r="T29" s="161"/>
    </row>
    <row r="30" spans="1:20" ht="15.75">
      <c r="A30" s="35">
        <f t="shared" ca="1" si="0"/>
        <v>0.13426389493149893</v>
      </c>
      <c r="B30" s="96">
        <v>18</v>
      </c>
      <c r="C30" s="37" t="str">
        <f>VLOOKUP(H30,Уч!$A$2:$K$398,2,FALSE)</f>
        <v>Самсонова Валентина</v>
      </c>
      <c r="D30" s="97">
        <f>VLOOKUP(H30,Уч!$A$2:$K$398,3,FALSE)</f>
        <v>32998</v>
      </c>
      <c r="E30" s="98" t="e">
        <f>VLOOKUP(H30,Уч!#REF!,4,FALSE)</f>
        <v>#REF!</v>
      </c>
      <c r="F30" s="154" t="str">
        <f>VLOOKUP(H30,Уч!$A$2:$K$398,5,FALSE)</f>
        <v>Москва</v>
      </c>
      <c r="G30" s="154" t="str">
        <f>VLOOKUP(H30,Уч!$A$2:$K$398,6,FALSE)</f>
        <v>МГУ</v>
      </c>
      <c r="H30" s="92">
        <v>27</v>
      </c>
      <c r="I30" s="92"/>
      <c r="J30" s="101">
        <f t="shared" si="1"/>
        <v>27.13</v>
      </c>
      <c r="K30" s="102">
        <f t="shared" si="3"/>
        <v>-0.2</v>
      </c>
      <c r="L30" s="102"/>
      <c r="M30" s="102"/>
      <c r="N30" s="38">
        <v>2</v>
      </c>
      <c r="O30" s="37"/>
      <c r="P30" s="52" t="str">
        <f>VLOOKUP(H30,Уч!$A$2:$K$398,11,FALSE)</f>
        <v>Паращук В.Н.</v>
      </c>
      <c r="Q30" s="160">
        <v>2713</v>
      </c>
      <c r="R30" s="161">
        <v>-2</v>
      </c>
      <c r="S30" s="161"/>
      <c r="T30" s="161"/>
    </row>
    <row r="31" spans="1:20" ht="15.75">
      <c r="A31" s="35">
        <f t="shared" ca="1" si="0"/>
        <v>0.5839032377169816</v>
      </c>
      <c r="B31" s="96">
        <v>19</v>
      </c>
      <c r="C31" s="37" t="str">
        <f>VLOOKUP(H31,Уч!$A$2:$K$398,2,FALSE)</f>
        <v>Окунева Дарья</v>
      </c>
      <c r="D31" s="97">
        <f>VLOOKUP(H31,Уч!$A$2:$K$398,3,FALSE)</f>
        <v>34949</v>
      </c>
      <c r="E31" s="98" t="e">
        <f>VLOOKUP(H31,Уч!#REF!,4,FALSE)</f>
        <v>#REF!</v>
      </c>
      <c r="F31" s="154" t="str">
        <f>VLOOKUP(H31,Уч!$A$2:$K$398,5,FALSE)</f>
        <v xml:space="preserve">Москва </v>
      </c>
      <c r="G31" s="154" t="str">
        <f>VLOOKUP(H31,Уч!$A$2:$K$398,6,FALSE)</f>
        <v>СДЮСШОР 24</v>
      </c>
      <c r="H31" s="92">
        <v>23</v>
      </c>
      <c r="I31" s="92"/>
      <c r="J31" s="101">
        <f t="shared" si="1"/>
        <v>27.29</v>
      </c>
      <c r="K31" s="102">
        <f t="shared" si="3"/>
        <v>-1.5</v>
      </c>
      <c r="L31" s="102"/>
      <c r="M31" s="102"/>
      <c r="N31" s="38">
        <v>2</v>
      </c>
      <c r="O31" s="37"/>
      <c r="P31" s="52" t="str">
        <f>VLOOKUP(H31,Уч!$A$2:$K$398,11,FALSE)</f>
        <v>Терехова Н.В. Черняева А.А.</v>
      </c>
      <c r="Q31" s="160">
        <v>2729</v>
      </c>
      <c r="R31" s="161">
        <v>-15</v>
      </c>
      <c r="S31" s="161"/>
      <c r="T31" s="161"/>
    </row>
    <row r="32" spans="1:20" ht="15.75">
      <c r="A32" s="35">
        <f t="shared" ca="1" si="0"/>
        <v>0.90683421844444401</v>
      </c>
      <c r="B32" s="96">
        <v>20</v>
      </c>
      <c r="C32" s="37" t="str">
        <f>VLOOKUP(H32,Уч!$A$2:$K$398,2,FALSE)</f>
        <v>Стельмашенко Евгения</v>
      </c>
      <c r="D32" s="97">
        <f>VLOOKUP(H32,Уч!$A$2:$K$398,3,FALSE)</f>
        <v>33720</v>
      </c>
      <c r="E32" s="98" t="e">
        <f>VLOOKUP(H32,Уч!#REF!,4,FALSE)</f>
        <v>#REF!</v>
      </c>
      <c r="F32" s="154" t="str">
        <f>VLOOKUP(H32,Уч!$A$2:$K$398,5,FALSE)</f>
        <v>Москва</v>
      </c>
      <c r="G32" s="154" t="str">
        <f>VLOOKUP(H32,Уч!$A$2:$K$398,6,FALSE)</f>
        <v>СДЮСШОР-44</v>
      </c>
      <c r="H32" s="92">
        <v>29</v>
      </c>
      <c r="I32" s="92"/>
      <c r="J32" s="101">
        <f t="shared" si="1"/>
        <v>27.88</v>
      </c>
      <c r="K32" s="102">
        <f t="shared" si="3"/>
        <v>-1.6</v>
      </c>
      <c r="L32" s="102"/>
      <c r="M32" s="102"/>
      <c r="N32" s="38">
        <v>2</v>
      </c>
      <c r="O32" s="37"/>
      <c r="P32" s="52" t="str">
        <f>VLOOKUP(H32,Уч!$A$2:$K$398,11,FALSE)</f>
        <v>Орлов В. И.</v>
      </c>
      <c r="Q32" s="160">
        <v>2788</v>
      </c>
      <c r="R32" s="161">
        <v>-16</v>
      </c>
      <c r="S32" s="161"/>
      <c r="T32" s="161"/>
    </row>
    <row r="33" spans="1:20" ht="15.75">
      <c r="A33" s="35">
        <f t="shared" ca="1" si="0"/>
        <v>0.30848302432838293</v>
      </c>
      <c r="B33" s="96">
        <v>21</v>
      </c>
      <c r="C33" s="37" t="str">
        <f>VLOOKUP(H33,Уч!$A$2:$K$398,2,FALSE)</f>
        <v>Филимонова Екатерина</v>
      </c>
      <c r="D33" s="97">
        <f>VLOOKUP(H33,Уч!$A$2:$K$398,3,FALSE)</f>
        <v>33650</v>
      </c>
      <c r="E33" s="98" t="e">
        <f>VLOOKUP(H33,Уч!#REF!,4,FALSE)</f>
        <v>#REF!</v>
      </c>
      <c r="F33" s="154" t="str">
        <f>VLOOKUP(H33,Уч!$A$2:$K$398,5,FALSE)</f>
        <v>Москва</v>
      </c>
      <c r="G33" s="154" t="str">
        <f>VLOOKUP(H33,Уч!$A$2:$K$398,6,FALSE)</f>
        <v xml:space="preserve"> СДЮСШОР  им. бр.Знаменских</v>
      </c>
      <c r="H33" s="92">
        <v>32</v>
      </c>
      <c r="I33" s="231"/>
      <c r="J33" s="101">
        <f t="shared" si="1"/>
        <v>28.19</v>
      </c>
      <c r="K33" s="102">
        <f t="shared" si="3"/>
        <v>-1.5</v>
      </c>
      <c r="L33" s="102"/>
      <c r="M33" s="102"/>
      <c r="N33" s="38">
        <v>2</v>
      </c>
      <c r="O33" s="209"/>
      <c r="P33" s="52" t="str">
        <f>VLOOKUP(H33,Уч!$A$2:$K$398,11,FALSE)</f>
        <v>Салов А.А.</v>
      </c>
      <c r="Q33" s="160">
        <v>2819</v>
      </c>
      <c r="R33" s="161">
        <v>-15</v>
      </c>
      <c r="S33" s="161"/>
      <c r="T33" s="161"/>
    </row>
    <row r="34" spans="1:20" ht="15.75">
      <c r="A34" s="35">
        <f t="shared" ca="1" si="0"/>
        <v>0.25137555734679229</v>
      </c>
      <c r="B34" s="96">
        <v>22</v>
      </c>
      <c r="C34" s="37" t="str">
        <f>VLOOKUP(H34,Уч!$A$2:$K$398,2,FALSE)</f>
        <v>Рябова Полина</v>
      </c>
      <c r="D34" s="97">
        <f>VLOOKUP(H34,Уч!$A$2:$K$398,3,FALSE)</f>
        <v>34602</v>
      </c>
      <c r="E34" s="98" t="e">
        <f>VLOOKUP(H34,Уч!#REF!,4,FALSE)</f>
        <v>#REF!</v>
      </c>
      <c r="F34" s="154" t="str">
        <f>VLOOKUP(H34,Уч!$A$2:$K$398,5,FALSE)</f>
        <v>Москва</v>
      </c>
      <c r="G34" s="154" t="str">
        <f>VLOOKUP(H34,Уч!$A$2:$K$398,6,FALSE)</f>
        <v xml:space="preserve"> СДЮСШОР  им. бр.Знаменских</v>
      </c>
      <c r="H34" s="92">
        <v>55</v>
      </c>
      <c r="I34" s="92"/>
      <c r="J34" s="101">
        <f t="shared" si="1"/>
        <v>28.85</v>
      </c>
      <c r="K34" s="102">
        <f t="shared" si="3"/>
        <v>2</v>
      </c>
      <c r="L34" s="102"/>
      <c r="M34" s="102"/>
      <c r="N34" s="38">
        <v>3</v>
      </c>
      <c r="O34" s="37"/>
      <c r="P34" s="52" t="str">
        <f>VLOOKUP(H34,Уч!$A$2:$K$398,11,FALSE)</f>
        <v>Фоменков Ю.Н.</v>
      </c>
      <c r="Q34" s="160">
        <v>2885</v>
      </c>
      <c r="R34" s="161">
        <v>20</v>
      </c>
      <c r="S34" s="161"/>
      <c r="T34" s="161"/>
    </row>
    <row r="35" spans="1:20" ht="15.75">
      <c r="A35" s="35">
        <f t="shared" ca="1" si="0"/>
        <v>0.66955738985474234</v>
      </c>
      <c r="B35" s="96"/>
      <c r="C35" s="37" t="str">
        <f>VLOOKUP(H35,Уч!$A$2:$K$398,2,FALSE)</f>
        <v>Савлинис Елизавета</v>
      </c>
      <c r="D35" s="97">
        <f>VLOOKUP(H35,Уч!$A$2:$K$398,3,FALSE)</f>
        <v>32003</v>
      </c>
      <c r="E35" s="98" t="e">
        <f>VLOOKUP(H35,Уч!#REF!,4,FALSE)</f>
        <v>#REF!</v>
      </c>
      <c r="F35" s="154" t="str">
        <f>VLOOKUP(H35,Уч!$A$2:$K$398,5,FALSE)</f>
        <v>Москва</v>
      </c>
      <c r="G35" s="154" t="str">
        <f>VLOOKUP(H35,Уч!$A$2:$K$398,6,FALSE)</f>
        <v>ЦСП по л/а</v>
      </c>
      <c r="H35" s="92">
        <v>26</v>
      </c>
      <c r="I35" s="92"/>
      <c r="J35" s="101" t="s">
        <v>242</v>
      </c>
      <c r="K35" s="101"/>
      <c r="L35" s="101"/>
      <c r="M35" s="101"/>
      <c r="N35" s="101"/>
      <c r="O35" s="37"/>
      <c r="P35" s="175" t="str">
        <f>VLOOKUP(H35,Уч!$A$2:$K$398,11,FALSE)</f>
        <v>Маслаков В.М.,Решетникова Т.В.,
Баканова Л.Г.</v>
      </c>
      <c r="Q35" s="160"/>
      <c r="R35" s="161"/>
      <c r="S35" s="161"/>
      <c r="T35" s="161"/>
    </row>
    <row r="36" spans="1:20" ht="15.75">
      <c r="A36" s="35">
        <f t="shared" ca="1" si="0"/>
        <v>0.46917400123450281</v>
      </c>
      <c r="B36" s="96"/>
      <c r="C36" s="37" t="str">
        <f>VLOOKUP(H36,Уч!$A$2:$K$398,2,FALSE)</f>
        <v>Русакова Наталья</v>
      </c>
      <c r="D36" s="97">
        <f>VLOOKUP(H36,Уч!$A$2:$K$398,3,FALSE)</f>
        <v>29201</v>
      </c>
      <c r="E36" s="98" t="e">
        <f>VLOOKUP(H36,Уч!#REF!,4,FALSE)</f>
        <v>#REF!</v>
      </c>
      <c r="F36" s="154" t="str">
        <f>VLOOKUP(H36,Уч!$A$2:$K$398,5,FALSE)</f>
        <v>Москва</v>
      </c>
      <c r="G36" s="154" t="str">
        <f>VLOOKUP(H36,Уч!$A$2:$K$398,6,FALSE)</f>
        <v>ЦСП по л/а</v>
      </c>
      <c r="H36" s="202">
        <v>16</v>
      </c>
      <c r="I36" s="92"/>
      <c r="J36" s="101" t="s">
        <v>242</v>
      </c>
      <c r="K36" s="101"/>
      <c r="L36" s="101"/>
      <c r="M36" s="101"/>
      <c r="N36" s="101"/>
      <c r="O36" s="37"/>
      <c r="P36" s="52" t="str">
        <f>VLOOKUP(H36,Уч!$A$2:$K$398,11,FALSE)</f>
        <v>Решетникова Т.В., Гусева А.М.</v>
      </c>
      <c r="Q36" s="160"/>
      <c r="R36" s="161"/>
      <c r="S36" s="161"/>
      <c r="T36" s="161"/>
    </row>
    <row r="37" spans="1:20" ht="15.75">
      <c r="A37" s="35">
        <f t="shared" ca="1" si="0"/>
        <v>0.56039600828165148</v>
      </c>
      <c r="B37" s="96"/>
      <c r="C37" s="37" t="str">
        <f>VLOOKUP(H37,Уч!$A$2:$K$398,2,FALSE)</f>
        <v>Степанова Марина</v>
      </c>
      <c r="D37" s="97">
        <f>VLOOKUP(H37,Уч!$A$2:$K$398,3,FALSE)</f>
        <v>34319</v>
      </c>
      <c r="E37" s="98" t="e">
        <f>VLOOKUP(H37,Уч!#REF!,4,FALSE)</f>
        <v>#REF!</v>
      </c>
      <c r="F37" s="154" t="str">
        <f>VLOOKUP(H37,Уч!$A$2:$K$398,5,FALSE)</f>
        <v>Москва</v>
      </c>
      <c r="G37" s="154" t="str">
        <f>VLOOKUP(H37,Уч!$A$2:$K$398,6,FALSE)</f>
        <v>СДЮШОР ЦСКА</v>
      </c>
      <c r="H37" s="92">
        <v>30</v>
      </c>
      <c r="I37" s="92"/>
      <c r="J37" s="101" t="s">
        <v>242</v>
      </c>
      <c r="K37" s="101"/>
      <c r="L37" s="101"/>
      <c r="M37" s="101"/>
      <c r="N37" s="101"/>
      <c r="O37" s="37"/>
      <c r="P37" s="52" t="str">
        <f>VLOOKUP(H37,Уч!$A$2:$K$398,11,FALSE)</f>
        <v>Филатовы М.И. Е.А.,Беликов ЮБ</v>
      </c>
      <c r="Q37" s="160"/>
      <c r="R37" s="161"/>
      <c r="S37" s="161"/>
      <c r="T37" s="161"/>
    </row>
    <row r="38" spans="1:20" ht="15.75">
      <c r="A38" s="35">
        <f t="shared" ca="1" si="0"/>
        <v>0.42032481339057237</v>
      </c>
      <c r="B38" s="96"/>
      <c r="C38" s="110" t="str">
        <f>VLOOKUP(H38,Уч!$A$2:$K$398,2,FALSE)</f>
        <v>Жукова Ирина</v>
      </c>
      <c r="D38" s="187">
        <f>VLOOKUP(H38,Уч!$A$2:$K$398,3,FALSE)</f>
        <v>34711</v>
      </c>
      <c r="E38" s="188" t="e">
        <f>VLOOKUP(H38,Уч!#REF!,4,FALSE)</f>
        <v>#REF!</v>
      </c>
      <c r="F38" s="189" t="str">
        <f>VLOOKUP(H38,Уч!$A$2:$K$398,5,FALSE)</f>
        <v>Москва</v>
      </c>
      <c r="G38" s="154" t="str">
        <f>VLOOKUP(H38,Уч!$A$2:$K$398,6,FALSE)</f>
        <v>ДЮСШ-95</v>
      </c>
      <c r="H38" s="92">
        <v>152</v>
      </c>
      <c r="I38" s="231"/>
      <c r="J38" s="101" t="s">
        <v>242</v>
      </c>
      <c r="K38" s="106"/>
      <c r="L38" s="106"/>
      <c r="M38" s="106"/>
      <c r="N38" s="208"/>
      <c r="O38" s="206"/>
      <c r="P38" s="194" t="str">
        <f>VLOOKUP(H38,Уч!$A$2:$K$398,11,FALSE)</f>
        <v>Филатова М.И</v>
      </c>
      <c r="Q38" s="195"/>
      <c r="R38" s="196"/>
      <c r="S38" s="196"/>
      <c r="T38" s="196"/>
    </row>
  </sheetData>
  <phoneticPr fontId="0" type="noConversion"/>
  <printOptions horizontalCentered="1"/>
  <pageMargins left="0.19685039370078741" right="0.19685039370078741" top="0.19685039370078741" bottom="0.19685039370078741" header="0.51181102362204722" footer="0.7086614173228347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8"/>
  <sheetViews>
    <sheetView view="pageBreakPreview" topLeftCell="B17" zoomScaleSheetLayoutView="100" workbookViewId="0">
      <selection activeCell="M24" sqref="M24"/>
    </sheetView>
  </sheetViews>
  <sheetFormatPr defaultRowHeight="12.75" outlineLevelCol="1"/>
  <cols>
    <col min="1" max="1" width="12" style="35" hidden="1" customWidth="1" outlineLevel="1"/>
    <col min="2" max="2" width="6" style="35" bestFit="1" customWidth="1" collapsed="1"/>
    <col min="3" max="3" width="25.28515625" style="35" customWidth="1"/>
    <col min="4" max="4" width="8.7109375" style="35" customWidth="1"/>
    <col min="5" max="5" width="6.7109375" style="35" hidden="1" customWidth="1"/>
    <col min="6" max="6" width="6.5703125" style="35" customWidth="1"/>
    <col min="7" max="7" width="17.5703125" style="35" customWidth="1"/>
    <col min="8" max="8" width="5.42578125" style="35" customWidth="1"/>
    <col min="9" max="9" width="19.140625" style="36" customWidth="1"/>
    <col min="10" max="10" width="6.140625" style="36" customWidth="1"/>
    <col min="11" max="11" width="5.42578125" style="35" hidden="1" customWidth="1"/>
    <col min="12" max="12" width="38.28515625" style="35" customWidth="1"/>
    <col min="13" max="13" width="9.140625" style="54" outlineLevel="1"/>
    <col min="14" max="14" width="9.140625" style="36" outlineLevel="1"/>
    <col min="15" max="16384" width="9.140625" style="35"/>
  </cols>
  <sheetData>
    <row r="1" spans="1:16" ht="12.75" hidden="1" customHeight="1">
      <c r="D1" s="36"/>
      <c r="E1" s="36"/>
      <c r="M1" s="104"/>
      <c r="N1" s="177"/>
    </row>
    <row r="2" spans="1:16" ht="12.75" hidden="1" customHeight="1">
      <c r="D2" s="36"/>
      <c r="E2" s="36"/>
      <c r="M2" s="104"/>
      <c r="N2" s="177"/>
    </row>
    <row r="3" spans="1:16" ht="12.75" hidden="1" customHeight="1">
      <c r="D3" s="36"/>
      <c r="E3" s="36"/>
      <c r="M3" s="104"/>
      <c r="N3" s="177"/>
    </row>
    <row r="4" spans="1:16" ht="12.75" hidden="1" customHeight="1">
      <c r="B4" s="178"/>
      <c r="D4" s="36"/>
      <c r="E4" s="36"/>
      <c r="M4" s="104"/>
      <c r="N4" s="177"/>
    </row>
    <row r="5" spans="1:16" ht="15.75">
      <c r="C5" s="179" t="str">
        <f>Расп!B29</f>
        <v>Чемпионат г. Москвы по легкой атлетике</v>
      </c>
      <c r="D5" s="36"/>
      <c r="E5" s="36"/>
      <c r="M5" s="104"/>
      <c r="N5" s="177"/>
      <c r="O5" s="34" t="s">
        <v>31</v>
      </c>
      <c r="P5" s="34"/>
    </row>
    <row r="6" spans="1:16" ht="15.75">
      <c r="C6" s="179" t="str">
        <f>Расп!B30</f>
        <v>3-4 июля 2013 года, ОАО «Олимпийский комплекс «Лужники», ЮСЯ</v>
      </c>
      <c r="D6" s="36"/>
      <c r="E6" s="36"/>
      <c r="M6" s="104"/>
      <c r="N6" s="177"/>
      <c r="O6" s="34" t="s">
        <v>32</v>
      </c>
      <c r="P6" s="34"/>
    </row>
    <row r="7" spans="1:16">
      <c r="C7" s="180"/>
      <c r="D7" s="36"/>
      <c r="E7" s="36"/>
      <c r="G7" s="181" t="s">
        <v>13</v>
      </c>
      <c r="H7" s="182">
        <f>Расп!F12</f>
        <v>47.6</v>
      </c>
      <c r="I7" s="190">
        <f>Расп!A12</f>
        <v>41458</v>
      </c>
      <c r="M7" s="104"/>
      <c r="N7" s="177"/>
      <c r="O7" s="34" t="s">
        <v>33</v>
      </c>
      <c r="P7" s="34"/>
    </row>
    <row r="8" spans="1:16" ht="15.75">
      <c r="C8" s="179" t="str">
        <f>Расп!B12</f>
        <v>БЕГ 400м</v>
      </c>
      <c r="D8" s="36"/>
      <c r="E8" s="36"/>
      <c r="G8" s="181" t="s">
        <v>14</v>
      </c>
      <c r="H8" s="182">
        <f>Расп!G12</f>
        <v>47.6</v>
      </c>
      <c r="I8" s="184" t="str">
        <f>Расп!C1</f>
        <v>Начало</v>
      </c>
      <c r="J8" s="191" t="str">
        <f>Расп!C12</f>
        <v>19.30</v>
      </c>
      <c r="M8" s="104"/>
      <c r="N8" s="177"/>
      <c r="O8" s="34">
        <v>3</v>
      </c>
      <c r="P8" s="34"/>
    </row>
    <row r="9" spans="1:16" ht="15.75">
      <c r="C9" s="179" t="str">
        <f>Расп!B32</f>
        <v>Женщины</v>
      </c>
      <c r="D9" s="36"/>
      <c r="E9" s="36"/>
      <c r="G9" s="181" t="s">
        <v>15</v>
      </c>
      <c r="H9" s="182">
        <f>Расп!H12</f>
        <v>49.11</v>
      </c>
      <c r="I9" s="184" t="str">
        <f>Расп!D1</f>
        <v>Окончание</v>
      </c>
      <c r="J9" s="191" t="str">
        <f>Расп!D12</f>
        <v>19.47</v>
      </c>
      <c r="M9" s="53" t="s">
        <v>19</v>
      </c>
      <c r="N9" s="177"/>
      <c r="O9" s="34">
        <v>2</v>
      </c>
      <c r="P9" s="34">
        <v>14.2</v>
      </c>
    </row>
    <row r="10" spans="1:16" ht="15.75">
      <c r="B10" s="19"/>
      <c r="C10" s="30" t="s">
        <v>603</v>
      </c>
      <c r="D10" s="36"/>
      <c r="E10" s="36"/>
      <c r="F10" s="179"/>
      <c r="G10" s="179"/>
      <c r="I10" s="192"/>
      <c r="M10" s="53" t="s">
        <v>20</v>
      </c>
      <c r="N10" s="177"/>
      <c r="O10" s="34">
        <v>1</v>
      </c>
      <c r="P10" s="34"/>
    </row>
    <row r="11" spans="1:16" s="34" customFormat="1">
      <c r="A11" s="34" t="s">
        <v>30</v>
      </c>
      <c r="B11" s="34" t="s">
        <v>27</v>
      </c>
      <c r="C11" s="34" t="s">
        <v>16</v>
      </c>
      <c r="D11" s="34" t="s">
        <v>0</v>
      </c>
      <c r="E11" s="34" t="s">
        <v>58</v>
      </c>
      <c r="F11" s="34" t="s">
        <v>573</v>
      </c>
      <c r="G11" s="34" t="s">
        <v>9</v>
      </c>
      <c r="H11" s="34" t="s">
        <v>18</v>
      </c>
      <c r="I11" s="34" t="s">
        <v>17</v>
      </c>
      <c r="J11" s="34" t="s">
        <v>40</v>
      </c>
      <c r="K11" s="34" t="s">
        <v>24</v>
      </c>
      <c r="L11" s="34" t="s">
        <v>41</v>
      </c>
      <c r="M11" s="53" t="s">
        <v>23</v>
      </c>
      <c r="N11" s="53" t="s">
        <v>22</v>
      </c>
      <c r="O11" s="34" t="s">
        <v>44</v>
      </c>
    </row>
    <row r="12" spans="1:16" ht="15.75">
      <c r="A12" s="35">
        <f t="shared" ref="A12:A37" ca="1" si="0">RAND()</f>
        <v>0.7554386045734095</v>
      </c>
      <c r="B12" s="96">
        <v>1</v>
      </c>
      <c r="C12" s="37" t="str">
        <f>VLOOKUP(H12,Уч!$A$2:$K$398,2,FALSE)</f>
        <v>Назарова Наталья</v>
      </c>
      <c r="D12" s="97">
        <f>VLOOKUP(H12,Уч!$A$2:$K$398,3,FALSE)</f>
        <v>29001</v>
      </c>
      <c r="E12" s="98" t="e">
        <f>VLOOKUP(H12,Уч!#REF!,4,FALSE)</f>
        <v>#REF!</v>
      </c>
      <c r="F12" s="154" t="str">
        <f>VLOOKUP(H12,Уч!$A$2:$K$398,5,FALSE)</f>
        <v>Москва</v>
      </c>
      <c r="G12" s="154" t="str">
        <f>VLOOKUP(H12,Уч!$A$2:$K$398,6,FALSE)</f>
        <v>ГБУ ЦСП ЛУЧ</v>
      </c>
      <c r="H12" s="92">
        <v>49</v>
      </c>
      <c r="I12" s="101">
        <f t="shared" ref="I12:I29" si="1">M12/100</f>
        <v>51.92</v>
      </c>
      <c r="J12" s="101" t="s">
        <v>45</v>
      </c>
      <c r="K12" s="37"/>
      <c r="L12" s="52" t="str">
        <f>VLOOKUP(H12,Уч!$A$2:$K$398,11,FALSE)</f>
        <v>Федорива ЛВ</v>
      </c>
      <c r="M12" s="160">
        <v>5192</v>
      </c>
      <c r="N12" s="161"/>
    </row>
    <row r="13" spans="1:16" ht="15.75">
      <c r="A13" s="35">
        <f t="shared" ca="1" si="0"/>
        <v>7.6396226710938375E-2</v>
      </c>
      <c r="B13" s="96">
        <v>2</v>
      </c>
      <c r="C13" s="37" t="str">
        <f>VLOOKUP(H13,Уч!$A$2:$K$398,2,FALSE)</f>
        <v>Терехова Юлия</v>
      </c>
      <c r="D13" s="97">
        <f>VLOOKUP(H13,Уч!$A$2:$K$398,3,FALSE)</f>
        <v>32924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ГБУ ЦСП ЛУЧ</v>
      </c>
      <c r="H13" s="92">
        <v>58</v>
      </c>
      <c r="I13" s="101">
        <f t="shared" si="1"/>
        <v>52.52</v>
      </c>
      <c r="J13" s="101" t="s">
        <v>45</v>
      </c>
      <c r="K13" s="37"/>
      <c r="L13" s="52" t="str">
        <f>VLOOKUP(H13,Уч!$A$2:$K$398,11,FALSE)</f>
        <v>Трефилов ВА, Судомоина ТГ</v>
      </c>
      <c r="M13" s="160">
        <v>5252</v>
      </c>
      <c r="N13" s="161"/>
    </row>
    <row r="14" spans="1:16" ht="15.75">
      <c r="A14" s="35">
        <f t="shared" ca="1" si="0"/>
        <v>0.54019478525554709</v>
      </c>
      <c r="B14" s="96">
        <v>3</v>
      </c>
      <c r="C14" s="37" t="str">
        <f>VLOOKUP(H14,Уч!$A$2:$K$398,2,FALSE)</f>
        <v>Федяева Анастасия</v>
      </c>
      <c r="D14" s="97">
        <f>VLOOKUP(H14,Уч!$A$2:$K$398,3,FALSE)</f>
        <v>32496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ЦСП по л/а, Д</v>
      </c>
      <c r="H14" s="92">
        <v>59</v>
      </c>
      <c r="I14" s="101">
        <f t="shared" si="1"/>
        <v>53.66</v>
      </c>
      <c r="J14" s="101" t="s">
        <v>45</v>
      </c>
      <c r="K14" s="37"/>
      <c r="L14" s="173" t="str">
        <f>VLOOKUP(H14,Уч!$A$2:$K$398,11,FALSE)</f>
        <v>Маслаков В.М., Бухашеев А.Г., Трефилов В.А.</v>
      </c>
      <c r="M14" s="160">
        <v>5366</v>
      </c>
      <c r="N14" s="161"/>
    </row>
    <row r="15" spans="1:16" ht="15.75">
      <c r="A15" s="35">
        <f t="shared" ca="1" si="0"/>
        <v>0.81613232730680596</v>
      </c>
      <c r="B15" s="96">
        <v>4</v>
      </c>
      <c r="C15" s="37" t="str">
        <f>VLOOKUP(H15,Уч!$A$2:$K$398,2,FALSE)</f>
        <v>Кириллова Людмила</v>
      </c>
      <c r="D15" s="97">
        <f>VLOOKUP(H15,Уч!$A$2:$K$398,3,FALSE)</f>
        <v>31998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РОО КСК ЛУЧ</v>
      </c>
      <c r="H15" s="92">
        <v>42</v>
      </c>
      <c r="I15" s="101">
        <f t="shared" si="1"/>
        <v>54.16</v>
      </c>
      <c r="J15" s="101" t="s">
        <v>46</v>
      </c>
      <c r="K15" s="37"/>
      <c r="L15" s="52" t="str">
        <f>VLOOKUP(H15,Уч!$A$2:$K$398,11,FALSE)</f>
        <v>Федорива ЛВ, Вдовин МВ</v>
      </c>
      <c r="M15" s="160">
        <v>5416</v>
      </c>
      <c r="N15" s="161"/>
    </row>
    <row r="16" spans="1:16" ht="15.75">
      <c r="A16" s="35">
        <f t="shared" ca="1" si="0"/>
        <v>1.8182451942245215E-2</v>
      </c>
      <c r="B16" s="96">
        <v>5</v>
      </c>
      <c r="C16" s="37" t="str">
        <f>VLOOKUP(H16,Уч!$A$2:$K$398,2,FALSE)</f>
        <v>Лопатина Александра</v>
      </c>
      <c r="D16" s="97">
        <f>VLOOKUP(H16,Уч!$A$2:$K$398,3,FALSE)</f>
        <v>33323</v>
      </c>
      <c r="E16" s="98" t="e">
        <f>VLOOKUP(H16,Уч!#REF!,4,FALSE)</f>
        <v>#REF!</v>
      </c>
      <c r="F16" s="154" t="str">
        <f>VLOOKUP(H16,Уч!$A$2:$K$398,5,FALSE)</f>
        <v xml:space="preserve">Москва </v>
      </c>
      <c r="G16" s="154" t="str">
        <f>VLOOKUP(H16,Уч!$A$2:$K$398,6,FALSE)</f>
        <v>СДЮСШОР 24</v>
      </c>
      <c r="H16" s="92">
        <v>45</v>
      </c>
      <c r="I16" s="101">
        <f t="shared" si="1"/>
        <v>54.56</v>
      </c>
      <c r="J16" s="101" t="s">
        <v>46</v>
      </c>
      <c r="K16" s="37"/>
      <c r="L16" s="174" t="str">
        <f>VLOOKUP(H16,Уч!$A$2:$K$398,11,FALSE)</f>
        <v>Терехова Н.В.Коростелёв А.В.Варфаломеева Н.А.</v>
      </c>
      <c r="M16" s="160">
        <v>5456</v>
      </c>
      <c r="N16" s="161"/>
    </row>
    <row r="17" spans="1:14" ht="15.75">
      <c r="A17" s="35">
        <f t="shared" ca="1" si="0"/>
        <v>0.63387059770726217</v>
      </c>
      <c r="B17" s="96">
        <v>6</v>
      </c>
      <c r="C17" s="37" t="str">
        <f>VLOOKUP(H17,Уч!$A$2:$K$398,2,FALSE)</f>
        <v>Галицкая Алина</v>
      </c>
      <c r="D17" s="97">
        <f>VLOOKUP(H17,Уч!$A$2:$K$398,3,FALSE)</f>
        <v>34026</v>
      </c>
      <c r="E17" s="98" t="e">
        <f>VLOOKUP(H17,Уч!#REF!,4,FALSE)</f>
        <v>#REF!</v>
      </c>
      <c r="F17" s="154" t="str">
        <f>VLOOKUP(H17,Уч!$A$2:$K$398,5,FALSE)</f>
        <v>Москва</v>
      </c>
      <c r="G17" s="154" t="str">
        <f>VLOOKUP(H17,Уч!$A$2:$K$398,6,FALSE)</f>
        <v xml:space="preserve"> СДЮСШОР  им. бр.Знаменских</v>
      </c>
      <c r="H17" s="92">
        <v>37</v>
      </c>
      <c r="I17" s="101">
        <f t="shared" si="1"/>
        <v>55.36</v>
      </c>
      <c r="J17" s="101" t="s">
        <v>46</v>
      </c>
      <c r="K17" s="37"/>
      <c r="L17" s="52" t="str">
        <f>VLOOKUP(H17,Уч!$A$2:$K$398,11,FALSE)</f>
        <v>Трефилов В.А.</v>
      </c>
      <c r="M17" s="160">
        <v>5536</v>
      </c>
      <c r="N17" s="161"/>
    </row>
    <row r="18" spans="1:14" ht="15.75">
      <c r="A18" s="35">
        <f t="shared" ca="1" si="0"/>
        <v>0.21321507718512744</v>
      </c>
      <c r="B18" s="96">
        <v>7</v>
      </c>
      <c r="C18" s="37" t="str">
        <f>VLOOKUP(H18,Уч!$A$2:$K$398,2,FALSE)</f>
        <v>Лузина Александра</v>
      </c>
      <c r="D18" s="97">
        <f>VLOOKUP(H18,Уч!$A$2:$K$398,3,FALSE)</f>
        <v>34051</v>
      </c>
      <c r="E18" s="98" t="e">
        <f>VLOOKUP(H18,Уч!#REF!,4,FALSE)</f>
        <v>#REF!</v>
      </c>
      <c r="F18" s="154" t="str">
        <f>VLOOKUP(H18,Уч!$A$2:$K$398,5,FALSE)</f>
        <v xml:space="preserve">Москва </v>
      </c>
      <c r="G18" s="154" t="str">
        <f>VLOOKUP(H18,Уч!$A$2:$K$398,6,FALSE)</f>
        <v>СДЮСШОР 24</v>
      </c>
      <c r="H18" s="92">
        <v>46</v>
      </c>
      <c r="I18" s="101">
        <f t="shared" si="1"/>
        <v>56.05</v>
      </c>
      <c r="J18" s="101" t="s">
        <v>46</v>
      </c>
      <c r="K18" s="37"/>
      <c r="L18" s="52" t="str">
        <f>VLOOKUP(H18,Уч!$A$2:$K$398,11,FALSE)</f>
        <v>Терехова Н.В.Коростелёв А.В.</v>
      </c>
      <c r="M18" s="160">
        <v>5605</v>
      </c>
      <c r="N18" s="161"/>
    </row>
    <row r="19" spans="1:14" ht="15.75">
      <c r="A19" s="35">
        <f t="shared" ca="1" si="0"/>
        <v>0.50492481430299196</v>
      </c>
      <c r="B19" s="96">
        <v>8</v>
      </c>
      <c r="C19" s="37" t="str">
        <f>VLOOKUP(H19,Уч!$A$2:$K$398,2,FALSE)</f>
        <v>Аникиенко Елизавета</v>
      </c>
      <c r="D19" s="97">
        <f>VLOOKUP(H19,Уч!$A$2:$K$398,3,FALSE)</f>
        <v>34454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 xml:space="preserve"> СДЮСШОР  им. бр.Знаменских</v>
      </c>
      <c r="H19" s="92">
        <v>34</v>
      </c>
      <c r="I19" s="101">
        <f t="shared" si="1"/>
        <v>56.25</v>
      </c>
      <c r="J19" s="101" t="s">
        <v>46</v>
      </c>
      <c r="K19" s="37"/>
      <c r="L19" s="52" t="str">
        <f>VLOOKUP(H19,Уч!$A$2:$K$398,11,FALSE)</f>
        <v>Васяткины В.П., А.В.</v>
      </c>
      <c r="M19" s="160">
        <v>5625</v>
      </c>
      <c r="N19" s="161"/>
    </row>
    <row r="20" spans="1:14" ht="15.75">
      <c r="A20" s="35">
        <f t="shared" ca="1" si="0"/>
        <v>0.93709622436098994</v>
      </c>
      <c r="B20" s="96">
        <v>9</v>
      </c>
      <c r="C20" s="37" t="str">
        <f>VLOOKUP(H20,Уч!$A$2:$K$398,2,FALSE)</f>
        <v>Горелова Дарья</v>
      </c>
      <c r="D20" s="97">
        <f>VLOOKUP(H20,Уч!$A$2:$K$398,3,FALSE)</f>
        <v>34769</v>
      </c>
      <c r="E20" s="98" t="e">
        <f>VLOOKUP(H20,Уч!#REF!,4,FALSE)</f>
        <v>#REF!</v>
      </c>
      <c r="F20" s="154" t="str">
        <f>VLOOKUP(H20,Уч!$A$2:$K$398,5,FALSE)</f>
        <v>Москва</v>
      </c>
      <c r="G20" s="154" t="str">
        <f>VLOOKUP(H20,Уч!$A$2:$K$398,6,FALSE)</f>
        <v>СДЮСШОР 31</v>
      </c>
      <c r="H20" s="92">
        <v>38</v>
      </c>
      <c r="I20" s="101">
        <f t="shared" si="1"/>
        <v>57</v>
      </c>
      <c r="J20" s="101" t="s">
        <v>46</v>
      </c>
      <c r="K20" s="37"/>
      <c r="L20" s="52" t="str">
        <f>VLOOKUP(H20,Уч!$A$2:$K$398,11,FALSE)</f>
        <v>Гореловы Н.Б.,В.Н.</v>
      </c>
      <c r="M20" s="160">
        <v>5700</v>
      </c>
      <c r="N20" s="161"/>
    </row>
    <row r="21" spans="1:14" ht="15.75">
      <c r="A21" s="35">
        <f t="shared" ca="1" si="0"/>
        <v>0.77055280197203757</v>
      </c>
      <c r="B21" s="96">
        <v>10</v>
      </c>
      <c r="C21" s="37" t="str">
        <f>VLOOKUP(H21,Уч!$A$2:$K$398,2,FALSE)</f>
        <v>Тарасова Александра</v>
      </c>
      <c r="D21" s="97">
        <f>VLOOKUP(H21,Уч!$A$2:$K$398,3,FALSE)</f>
        <v>34880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>РОО КСК ЛУЧ</v>
      </c>
      <c r="H21" s="92">
        <v>57</v>
      </c>
      <c r="I21" s="101">
        <f t="shared" si="1"/>
        <v>57.37</v>
      </c>
      <c r="J21" s="38">
        <v>1</v>
      </c>
      <c r="K21" s="37"/>
      <c r="L21" s="52" t="str">
        <f>VLOOKUP(H21,Уч!$A$2:$K$398,11,FALSE)</f>
        <v>ФедориваЛВ, Борисенко ЕБ</v>
      </c>
      <c r="M21" s="160">
        <v>5737</v>
      </c>
      <c r="N21" s="161"/>
    </row>
    <row r="22" spans="1:14" ht="15.75">
      <c r="B22" s="96">
        <v>11</v>
      </c>
      <c r="C22" s="37" t="str">
        <f>VLOOKUP(H22,Уч!$A$2:$K$398,2,FALSE)</f>
        <v>Сполуденная Екатерина</v>
      </c>
      <c r="D22" s="97" t="str">
        <f>VLOOKUP(H22,Уч!$A$2:$K$398,3,FALSE)</f>
        <v xml:space="preserve"> 18.10.94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>СДЮШОР ЦСКА</v>
      </c>
      <c r="H22" s="92">
        <v>56</v>
      </c>
      <c r="I22" s="101">
        <f>M22/100</f>
        <v>57.92</v>
      </c>
      <c r="J22" s="38">
        <v>1</v>
      </c>
      <c r="K22" s="37"/>
      <c r="L22" s="52" t="str">
        <f>VLOOKUP(H22,Уч!$A$2:$K$398,11,FALSE)</f>
        <v>Филатовы М.И., Е.А., Севостьянова</v>
      </c>
      <c r="M22" s="160">
        <v>5792</v>
      </c>
      <c r="N22" s="161"/>
    </row>
    <row r="23" spans="1:14" ht="15.75">
      <c r="B23" s="96">
        <v>12</v>
      </c>
      <c r="C23" s="37" t="str">
        <f>VLOOKUP(H23,Уч!$A$2:$K$398,2,FALSE)</f>
        <v>Евсюкова Ирина</v>
      </c>
      <c r="D23" s="97">
        <f>VLOOKUP(H23,Уч!$A$2:$K$398,3,FALSE)</f>
        <v>32323</v>
      </c>
      <c r="E23" s="98" t="e">
        <f>VLOOKUP(H23,Уч!#REF!,4,FALSE)</f>
        <v>#REF!</v>
      </c>
      <c r="F23" s="154" t="str">
        <f>VLOOKUP(H23,Уч!$A$2:$K$398,5,FALSE)</f>
        <v>Москва</v>
      </c>
      <c r="G23" s="154" t="str">
        <f>VLOOKUP(H23,Уч!$A$2:$K$398,6,FALSE)</f>
        <v>МГФСО</v>
      </c>
      <c r="H23" s="92">
        <v>41</v>
      </c>
      <c r="I23" s="101">
        <f>M23/100</f>
        <v>58.21</v>
      </c>
      <c r="J23" s="38">
        <v>1</v>
      </c>
      <c r="K23" s="37"/>
      <c r="L23" s="52" t="str">
        <f>VLOOKUP(H23,Уч!$A$2:$K$398,11,FALSE)</f>
        <v>Голубенко Ю.И.Никитин А.Н.</v>
      </c>
      <c r="M23" s="160">
        <v>5821</v>
      </c>
      <c r="N23" s="161"/>
    </row>
    <row r="24" spans="1:14" ht="15.75">
      <c r="A24" s="35">
        <f t="shared" ca="1" si="0"/>
        <v>0.84004777972572653</v>
      </c>
      <c r="B24" s="96">
        <v>13</v>
      </c>
      <c r="C24" s="37" t="str">
        <f>VLOOKUP(H24,Уч!$A$2:$K$398,2,FALSE)</f>
        <v>Кучерова Дарья</v>
      </c>
      <c r="D24" s="97">
        <f>VLOOKUP(H24,Уч!$A$2:$K$398,3,FALSE)</f>
        <v>35109</v>
      </c>
      <c r="E24" s="98" t="e">
        <f>VLOOKUP(H24,Уч!#REF!,4,FALSE)</f>
        <v>#REF!</v>
      </c>
      <c r="F24" s="154" t="str">
        <f>VLOOKUP(H24,Уч!$A$2:$K$398,5,FALSE)</f>
        <v>Москва</v>
      </c>
      <c r="G24" s="154" t="str">
        <f>VLOOKUP(H24,Уч!$A$2:$K$398,6,FALSE)</f>
        <v>ДЮСШ № 112</v>
      </c>
      <c r="H24" s="92">
        <v>44</v>
      </c>
      <c r="I24" s="101">
        <f t="shared" si="1"/>
        <v>58.27</v>
      </c>
      <c r="J24" s="38">
        <v>1</v>
      </c>
      <c r="K24" s="37"/>
      <c r="L24" s="52" t="str">
        <f>VLOOKUP(H24,Уч!$A$2:$K$398,11,FALSE)</f>
        <v>Улитина Н.В</v>
      </c>
      <c r="M24" s="160">
        <v>5827</v>
      </c>
      <c r="N24" s="161"/>
    </row>
    <row r="25" spans="1:14" ht="15.75">
      <c r="A25" s="35">
        <f t="shared" ca="1" si="0"/>
        <v>0.23939261408153722</v>
      </c>
      <c r="B25" s="96">
        <v>14</v>
      </c>
      <c r="C25" s="37" t="str">
        <f>VLOOKUP(H25,Уч!$A$2:$K$398,2,FALSE)</f>
        <v>Ржевская Анастасия</v>
      </c>
      <c r="D25" s="97">
        <f>VLOOKUP(H25,Уч!$A$2:$K$398,3,FALSE)</f>
        <v>34038</v>
      </c>
      <c r="E25" s="98" t="e">
        <f>VLOOKUP(H25,Уч!#REF!,4,FALSE)</f>
        <v>#REF!</v>
      </c>
      <c r="F25" s="154" t="str">
        <f>VLOOKUP(H25,Уч!$A$2:$K$398,5,FALSE)</f>
        <v>Москва</v>
      </c>
      <c r="G25" s="154" t="str">
        <f>VLOOKUP(H25,Уч!$A$2:$K$398,6,FALSE)</f>
        <v xml:space="preserve"> СДЮСШОР  им. бр.Знаменских</v>
      </c>
      <c r="H25" s="92">
        <v>53</v>
      </c>
      <c r="I25" s="101">
        <f t="shared" si="1"/>
        <v>58.29</v>
      </c>
      <c r="J25" s="38">
        <v>1</v>
      </c>
      <c r="K25" s="37"/>
      <c r="L25" s="52" t="str">
        <f>VLOOKUP(H25,Уч!$A$2:$K$398,11,FALSE)</f>
        <v>Салов А.А.</v>
      </c>
      <c r="M25" s="160">
        <v>5829</v>
      </c>
      <c r="N25" s="161"/>
    </row>
    <row r="26" spans="1:14" ht="15.75">
      <c r="A26" s="35">
        <f t="shared" ca="1" si="0"/>
        <v>0.11311316255291604</v>
      </c>
      <c r="B26" s="96">
        <v>15</v>
      </c>
      <c r="C26" s="37" t="str">
        <f>VLOOKUP(H26,Уч!$A$2:$K$398,2,FALSE)</f>
        <v>Козменко Виктория</v>
      </c>
      <c r="D26" s="97">
        <f>VLOOKUP(H26,Уч!$A$2:$K$398,3,FALSE)</f>
        <v>34738</v>
      </c>
      <c r="E26" s="98" t="e">
        <f>VLOOKUP(H26,Уч!#REF!,4,FALSE)</f>
        <v>#REF!</v>
      </c>
      <c r="F26" s="154" t="str">
        <f>VLOOKUP(H26,Уч!$A$2:$K$398,5,FALSE)</f>
        <v>Москва</v>
      </c>
      <c r="G26" s="154" t="str">
        <f>VLOOKUP(H26,Уч!$A$2:$K$398,6,FALSE)</f>
        <v>СДЮСШОР МГФСО</v>
      </c>
      <c r="H26" s="92">
        <v>43</v>
      </c>
      <c r="I26" s="101">
        <f t="shared" si="1"/>
        <v>58.5</v>
      </c>
      <c r="J26" s="38">
        <v>1</v>
      </c>
      <c r="K26" s="37"/>
      <c r="L26" s="173" t="str">
        <f>VLOOKUP(H26,Уч!$A$2:$K$398,11,FALSE)</f>
        <v xml:space="preserve">Епишин С.Д., Подкопаева Е.И., Голубенко Ю.И. </v>
      </c>
      <c r="M26" s="160">
        <v>5850</v>
      </c>
      <c r="N26" s="161"/>
    </row>
    <row r="27" spans="1:14" ht="15.75">
      <c r="A27" s="35">
        <f t="shared" ca="1" si="0"/>
        <v>0.80505746185940219</v>
      </c>
      <c r="B27" s="96">
        <v>16</v>
      </c>
      <c r="C27" s="37" t="str">
        <f>VLOOKUP(H27,Уч!$A$2:$K$398,2,FALSE)</f>
        <v>Плахина Ольга</v>
      </c>
      <c r="D27" s="97">
        <f>VLOOKUP(H27,Уч!$A$2:$K$398,3,FALSE)</f>
        <v>35103</v>
      </c>
      <c r="E27" s="98" t="e">
        <f>VLOOKUP(H27,Уч!#REF!,4,FALSE)</f>
        <v>#REF!</v>
      </c>
      <c r="F27" s="154" t="str">
        <f>VLOOKUP(H27,Уч!$A$2:$K$398,5,FALSE)</f>
        <v>москва</v>
      </c>
      <c r="G27" s="154" t="str">
        <f>VLOOKUP(H27,Уч!$A$2:$K$398,6,FALSE)</f>
        <v>МГФСО</v>
      </c>
      <c r="H27" s="92">
        <v>52</v>
      </c>
      <c r="I27" s="101">
        <f t="shared" si="1"/>
        <v>58.64</v>
      </c>
      <c r="J27" s="38">
        <v>1</v>
      </c>
      <c r="K27" s="37"/>
      <c r="L27" s="52" t="str">
        <f>VLOOKUP(H27,Уч!$A$2:$K$398,11,FALSE)</f>
        <v>Голубенко Ю.</v>
      </c>
      <c r="M27" s="160">
        <v>5864</v>
      </c>
      <c r="N27" s="161"/>
    </row>
    <row r="28" spans="1:14" ht="15.75">
      <c r="A28" s="35">
        <f t="shared" ca="1" si="0"/>
        <v>0.17386700215531992</v>
      </c>
      <c r="B28" s="96">
        <v>17</v>
      </c>
      <c r="C28" s="110" t="str">
        <f>VLOOKUP(H28,Уч!$A$2:$K$398,2,FALSE)</f>
        <v>Балтук Юлия</v>
      </c>
      <c r="D28" s="187">
        <f>VLOOKUP(H28,Уч!$A$2:$K$398,3,FALSE)</f>
        <v>33990</v>
      </c>
      <c r="E28" s="188" t="e">
        <f>VLOOKUP(H28,Уч!#REF!,4,FALSE)</f>
        <v>#REF!</v>
      </c>
      <c r="F28" s="189" t="str">
        <f>VLOOKUP(H28,Уч!$A$2:$K$398,5,FALSE)</f>
        <v>Москва</v>
      </c>
      <c r="G28" s="154" t="str">
        <f>VLOOKUP(H28,Уч!$A$2:$K$398,6,FALSE)</f>
        <v xml:space="preserve"> СДЮСШОР  им. бр.Знаменских</v>
      </c>
      <c r="H28" s="92">
        <v>35</v>
      </c>
      <c r="I28" s="101">
        <f t="shared" si="1"/>
        <v>59.08</v>
      </c>
      <c r="J28" s="38">
        <v>1</v>
      </c>
      <c r="K28" s="193"/>
      <c r="L28" s="194" t="str">
        <f>VLOOKUP(H28,Уч!$A$2:$K$398,11,FALSE)</f>
        <v>Салов А.А.</v>
      </c>
      <c r="M28" s="195">
        <v>5908</v>
      </c>
      <c r="N28" s="196"/>
    </row>
    <row r="29" spans="1:14" ht="15.75">
      <c r="A29" s="35">
        <f t="shared" ca="1" si="0"/>
        <v>0.19150485682154117</v>
      </c>
      <c r="B29" s="96">
        <v>18</v>
      </c>
      <c r="C29" s="37" t="str">
        <f>VLOOKUP(H29,Уч!$A$2:$K$398,2,FALSE)</f>
        <v>Бычкова Юлия</v>
      </c>
      <c r="D29" s="97">
        <f>VLOOKUP(H29,Уч!$A$2:$K$398,3,FALSE)</f>
        <v>31635</v>
      </c>
      <c r="E29" s="98" t="e">
        <f>VLOOKUP(H29,Уч!#REF!,4,FALSE)</f>
        <v>#REF!</v>
      </c>
      <c r="F29" s="154" t="str">
        <f>VLOOKUP(H29,Уч!$A$2:$K$398,5,FALSE)</f>
        <v>Москва</v>
      </c>
      <c r="G29" s="154" t="str">
        <f>VLOOKUP(H29,Уч!$A$2:$K$398,6,FALSE)</f>
        <v>СДЮШОР ЦСКА</v>
      </c>
      <c r="H29" s="92">
        <v>36</v>
      </c>
      <c r="I29" s="101">
        <f t="shared" si="1"/>
        <v>59.41</v>
      </c>
      <c r="J29" s="38">
        <v>1</v>
      </c>
      <c r="K29" s="37"/>
      <c r="L29" s="52" t="str">
        <f>VLOOKUP(H29,Уч!$A$2:$K$398,11,FALSE)</f>
        <v>Оськин С.Ю.</v>
      </c>
      <c r="M29" s="160">
        <v>5941</v>
      </c>
      <c r="N29" s="161"/>
    </row>
    <row r="30" spans="1:14" ht="15.75">
      <c r="A30" s="35">
        <f t="shared" ca="1" si="0"/>
        <v>0.6291108355498265</v>
      </c>
      <c r="B30" s="96">
        <v>19</v>
      </c>
      <c r="C30" s="37" t="str">
        <f>VLOOKUP(H30,Уч!$A$2:$K$398,2,FALSE)</f>
        <v>Шивалова Юлия</v>
      </c>
      <c r="D30" s="97">
        <f>VLOOKUP(H30,Уч!$A$2:$K$398,3,FALSE)</f>
        <v>33979</v>
      </c>
      <c r="E30" s="98" t="e">
        <f>VLOOKUP(H30,Уч!#REF!,4,FALSE)</f>
        <v>#REF!</v>
      </c>
      <c r="F30" s="154" t="str">
        <f>VLOOKUP(H30,Уч!$A$2:$K$398,5,FALSE)</f>
        <v>Москва</v>
      </c>
      <c r="G30" s="154" t="str">
        <f>VLOOKUP(H30,Уч!$A$2:$K$398,6,FALSE)</f>
        <v xml:space="preserve"> СДЮСШОР  им. бр.Знаменских</v>
      </c>
      <c r="H30" s="92">
        <v>60</v>
      </c>
      <c r="I30" s="101" t="s">
        <v>610</v>
      </c>
      <c r="J30" s="38">
        <v>1</v>
      </c>
      <c r="K30" s="37"/>
      <c r="L30" s="52" t="str">
        <f>VLOOKUP(H30,Уч!$A$2:$K$398,11,FALSE)</f>
        <v>Подъяловская И.Б. Чубенко П.В.</v>
      </c>
      <c r="M30" s="160"/>
      <c r="N30" s="161"/>
    </row>
    <row r="31" spans="1:14" ht="15.75">
      <c r="A31" s="35">
        <f t="shared" ca="1" si="0"/>
        <v>0.48736235619359713</v>
      </c>
      <c r="B31" s="96">
        <v>20</v>
      </c>
      <c r="C31" s="37" t="str">
        <f>VLOOKUP(H31,Уч!$A$2:$K$398,2,FALSE)</f>
        <v xml:space="preserve">Курхина Анастасия </v>
      </c>
      <c r="D31" s="97">
        <f>VLOOKUP(H31,Уч!$A$2:$K$398,3,FALSE)</f>
        <v>34354</v>
      </c>
      <c r="E31" s="98" t="e">
        <f>VLOOKUP(H31,Уч!#REF!,4,FALSE)</f>
        <v>#REF!</v>
      </c>
      <c r="F31" s="154" t="str">
        <f>VLOOKUP(H31,Уч!$A$2:$K$398,5,FALSE)</f>
        <v>Москва</v>
      </c>
      <c r="G31" s="154" t="str">
        <f>VLOOKUP(H31,Уч!$A$2:$K$398,6,FALSE)</f>
        <v>ЦФКиС ВАО</v>
      </c>
      <c r="H31" s="92">
        <v>120</v>
      </c>
      <c r="I31" s="101" t="s">
        <v>611</v>
      </c>
      <c r="J31" s="38">
        <v>2</v>
      </c>
      <c r="K31" s="37"/>
      <c r="L31" s="52" t="str">
        <f>VLOOKUP(H31,Уч!$A$2:$K$398,11,FALSE)</f>
        <v>Иванько А.М.</v>
      </c>
      <c r="M31" s="160"/>
      <c r="N31" s="161"/>
    </row>
    <row r="32" spans="1:14" ht="15.75">
      <c r="A32" s="35">
        <f t="shared" ca="1" si="0"/>
        <v>0.60638333487199525</v>
      </c>
      <c r="B32" s="96">
        <v>21</v>
      </c>
      <c r="C32" s="110" t="str">
        <f>VLOOKUP(H32,Уч!$A$2:$K$398,2,FALSE)</f>
        <v>Рябова Полина</v>
      </c>
      <c r="D32" s="187">
        <f>VLOOKUP(H32,Уч!$A$2:$K$398,3,FALSE)</f>
        <v>34602</v>
      </c>
      <c r="E32" s="188" t="e">
        <f>VLOOKUP(H32,Уч!#REF!,4,FALSE)</f>
        <v>#REF!</v>
      </c>
      <c r="F32" s="189" t="str">
        <f>VLOOKUP(H32,Уч!$A$2:$K$398,5,FALSE)</f>
        <v>Москва</v>
      </c>
      <c r="G32" s="154" t="str">
        <f>VLOOKUP(H32,Уч!$A$2:$K$398,6,FALSE)</f>
        <v xml:space="preserve"> СДЮСШОР  им. бр.Знаменских</v>
      </c>
      <c r="H32" s="92">
        <v>55</v>
      </c>
      <c r="I32" s="101" t="s">
        <v>609</v>
      </c>
      <c r="J32" s="38">
        <v>2</v>
      </c>
      <c r="K32" s="193"/>
      <c r="L32" s="194" t="str">
        <f>VLOOKUP(H32,Уч!$A$2:$K$398,11,FALSE)</f>
        <v>Фоменков Ю.Н.</v>
      </c>
      <c r="M32" s="195"/>
      <c r="N32" s="196"/>
    </row>
    <row r="33" spans="1:14" ht="15.75">
      <c r="A33" s="35">
        <f t="shared" ca="1" si="0"/>
        <v>0.47958610303728155</v>
      </c>
      <c r="B33" s="96"/>
      <c r="C33" s="37" t="str">
        <f>VLOOKUP(H33,Уч!$A$2:$K$398,2,FALSE)</f>
        <v xml:space="preserve">Гревцева Юлия </v>
      </c>
      <c r="D33" s="97">
        <f>VLOOKUP(H33,Уч!$A$2:$K$398,3,FALSE)</f>
        <v>34250</v>
      </c>
      <c r="E33" s="98" t="e">
        <f>VLOOKUP(H33,Уч!#REF!,4,FALSE)</f>
        <v>#REF!</v>
      </c>
      <c r="F33" s="154" t="str">
        <f>VLOOKUP(H33,Уч!$A$2:$K$398,5,FALSE)</f>
        <v>Москва</v>
      </c>
      <c r="G33" s="154" t="str">
        <f>VLOOKUP(H33,Уч!$A$2:$K$398,6,FALSE)</f>
        <v xml:space="preserve"> СДЮСШОР  им. бр.Знаменских</v>
      </c>
      <c r="H33" s="92">
        <v>39</v>
      </c>
      <c r="I33" s="101" t="s">
        <v>242</v>
      </c>
      <c r="J33" s="101"/>
      <c r="K33" s="37"/>
      <c r="L33" s="52" t="str">
        <f>VLOOKUP(H33,Уч!$A$2:$K$398,11,FALSE)</f>
        <v>Лиман В.П.</v>
      </c>
      <c r="M33" s="160"/>
      <c r="N33" s="161"/>
    </row>
    <row r="34" spans="1:14" ht="15.75">
      <c r="A34" s="35">
        <f t="shared" ca="1" si="0"/>
        <v>0.66324507639016539</v>
      </c>
      <c r="B34" s="96"/>
      <c r="C34" s="37" t="str">
        <f>VLOOKUP(H34,Уч!$A$2:$K$398,2,FALSE)</f>
        <v>Кузнецова Валерия</v>
      </c>
      <c r="D34" s="97">
        <f>VLOOKUP(H34,Уч!$A$2:$K$398,3,FALSE)</f>
        <v>33039</v>
      </c>
      <c r="E34" s="98" t="e">
        <f>VLOOKUP(H34,Уч!#REF!,4,FALSE)</f>
        <v>#REF!</v>
      </c>
      <c r="F34" s="154" t="str">
        <f>VLOOKUP(H34,Уч!$A$2:$K$398,5,FALSE)</f>
        <v>Москва</v>
      </c>
      <c r="G34" s="154" t="str">
        <f>VLOOKUP(H34,Уч!$A$2:$K$398,6,FALSE)</f>
        <v>СДЮШОР ЦСКА</v>
      </c>
      <c r="H34" s="92">
        <v>82</v>
      </c>
      <c r="I34" s="101" t="s">
        <v>242</v>
      </c>
      <c r="J34" s="101"/>
      <c r="K34" s="37"/>
      <c r="L34" s="52" t="str">
        <f>VLOOKUP(H34,Уч!$A$2:$K$398,11,FALSE)</f>
        <v>Вдовин М.В., Михайлова Т.Н.</v>
      </c>
      <c r="M34" s="160"/>
      <c r="N34" s="161"/>
    </row>
    <row r="35" spans="1:14" ht="15.75">
      <c r="A35" s="35">
        <f t="shared" ca="1" si="0"/>
        <v>8.6709214774561505E-2</v>
      </c>
      <c r="B35" s="96" t="s">
        <v>602</v>
      </c>
      <c r="C35" s="37" t="str">
        <f>VLOOKUP(H35,Уч!$A$2:$K$398,2,FALSE)</f>
        <v>Отт Анастасия</v>
      </c>
      <c r="D35" s="97">
        <f>VLOOKUP(H35,Уч!$A$2:$K$398,3,FALSE)</f>
        <v>32393</v>
      </c>
      <c r="E35" s="98" t="e">
        <f>VLOOKUP(H35,Уч!#REF!,4,FALSE)</f>
        <v>#REF!</v>
      </c>
      <c r="F35" s="154" t="str">
        <f>VLOOKUP(H35,Уч!$A$2:$K$398,5,FALSE)</f>
        <v>Свердловская</v>
      </c>
      <c r="G35" s="154" t="str">
        <f>VLOOKUP(H35,Уч!$A$2:$K$398,6,FALSE)</f>
        <v>ЦСП"Луч"</v>
      </c>
      <c r="H35" s="92">
        <v>51</v>
      </c>
      <c r="I35" s="101">
        <f>M35/100</f>
        <v>53.4</v>
      </c>
      <c r="J35" s="101" t="s">
        <v>45</v>
      </c>
      <c r="K35" s="37"/>
      <c r="L35" s="52" t="str">
        <f>VLOOKUP(H35,Уч!$A$2:$K$398,11,FALSE)</f>
        <v>Телятников М.М., Табабилов Р.Б.</v>
      </c>
      <c r="M35" s="160">
        <v>5340</v>
      </c>
      <c r="N35" s="161"/>
    </row>
    <row r="36" spans="1:14" ht="15.75">
      <c r="A36" s="35">
        <f t="shared" ca="1" si="0"/>
        <v>0.88297012528081387</v>
      </c>
      <c r="B36" s="96" t="s">
        <v>602</v>
      </c>
      <c r="C36" s="37" t="str">
        <f>VLOOKUP(H36,Уч!$A$2:$K$398,2,FALSE)</f>
        <v xml:space="preserve">Львова Ольга    </v>
      </c>
      <c r="D36" s="97">
        <f>VLOOKUP(H36,Уч!$A$2:$K$398,3,FALSE)</f>
        <v>32772</v>
      </c>
      <c r="E36" s="98" t="e">
        <f>VLOOKUP(H36,Уч!#REF!,4,FALSE)</f>
        <v>#REF!</v>
      </c>
      <c r="F36" s="154" t="str">
        <f>VLOOKUP(H36,Уч!$A$2:$K$398,5,FALSE)</f>
        <v>Свердловская</v>
      </c>
      <c r="G36" s="154" t="str">
        <f>VLOOKUP(H36,Уч!$A$2:$K$398,6,FALSE)</f>
        <v>ЮНОСТЬ-ЛУЧ, ЦСП</v>
      </c>
      <c r="H36" s="92">
        <v>47</v>
      </c>
      <c r="I36" s="101">
        <f>M36/100</f>
        <v>54.96</v>
      </c>
      <c r="J36" s="101" t="s">
        <v>46</v>
      </c>
      <c r="K36" s="37"/>
      <c r="L36" s="52" t="str">
        <f>VLOOKUP(H36,Уч!$A$2:$K$398,11,FALSE)</f>
        <v>Телятников М. М., Львовы Н.Н. И Г.Г.</v>
      </c>
      <c r="M36" s="160">
        <v>5496</v>
      </c>
      <c r="N36" s="161"/>
    </row>
    <row r="37" spans="1:14" ht="15.75">
      <c r="A37" s="35">
        <f t="shared" ca="1" si="0"/>
        <v>0.90600445043046329</v>
      </c>
      <c r="B37" s="96" t="s">
        <v>602</v>
      </c>
      <c r="C37" s="37" t="str">
        <f>VLOOKUP(H37,Уч!$A$2:$K$398,2,FALSE)</f>
        <v>Мельчакова Юлия</v>
      </c>
      <c r="D37" s="97">
        <f>VLOOKUP(H37,Уч!$A$2:$K$398,3,FALSE)</f>
        <v>32914</v>
      </c>
      <c r="E37" s="98" t="e">
        <f>VLOOKUP(H37,Уч!#REF!,4,FALSE)</f>
        <v>#REF!</v>
      </c>
      <c r="F37" s="154" t="str">
        <f>VLOOKUP(H37,Уч!$A$2:$K$398,5,FALSE)</f>
        <v>Пермский</v>
      </c>
      <c r="G37" s="155">
        <f>VLOOKUP(H37,Уч!$A$2:$K$398,6,FALSE)</f>
        <v>0</v>
      </c>
      <c r="H37" s="92">
        <v>48</v>
      </c>
      <c r="I37" s="101">
        <f>M37/100</f>
        <v>55.08</v>
      </c>
      <c r="J37" s="101" t="s">
        <v>46</v>
      </c>
      <c r="K37" s="37"/>
      <c r="L37" s="52" t="str">
        <f>VLOOKUP(H37,Уч!$A$2:$K$398,11,FALSE)</f>
        <v>Попов С.А., Вешкуров Л.А.</v>
      </c>
      <c r="M37" s="160">
        <v>5508</v>
      </c>
      <c r="N37" s="161"/>
    </row>
    <row r="38" spans="1:14" ht="15.75" customHeight="1">
      <c r="B38" s="96"/>
      <c r="C38" s="37"/>
      <c r="D38" s="97"/>
      <c r="E38" s="98"/>
      <c r="F38" s="99"/>
      <c r="G38" s="99"/>
      <c r="H38" s="100"/>
      <c r="I38" s="101"/>
      <c r="J38" s="102"/>
      <c r="L38" s="52"/>
      <c r="M38" s="104"/>
      <c r="N38" s="105"/>
    </row>
  </sheetData>
  <phoneticPr fontId="0" type="noConversion"/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40"/>
  <sheetViews>
    <sheetView view="pageBreakPreview" topLeftCell="B20" zoomScaleSheetLayoutView="100" workbookViewId="0">
      <selection activeCell="B21" sqref="B21:B24"/>
    </sheetView>
  </sheetViews>
  <sheetFormatPr defaultRowHeight="12.75" outlineLevelCol="1"/>
  <cols>
    <col min="1" max="1" width="12" style="35" hidden="1" customWidth="1" outlineLevel="1"/>
    <col min="2" max="2" width="6" style="35" bestFit="1" customWidth="1" collapsed="1"/>
    <col min="3" max="3" width="25.28515625" style="35" customWidth="1"/>
    <col min="4" max="4" width="8.7109375" style="35" customWidth="1"/>
    <col min="5" max="5" width="6.7109375" style="35" hidden="1" customWidth="1"/>
    <col min="6" max="6" width="6.5703125" style="35" customWidth="1"/>
    <col min="7" max="7" width="17.5703125" style="35" customWidth="1"/>
    <col min="8" max="8" width="5.42578125" style="35" customWidth="1"/>
    <col min="9" max="9" width="6.42578125" style="35" hidden="1" customWidth="1"/>
    <col min="10" max="10" width="16.5703125" style="36" customWidth="1"/>
    <col min="11" max="11" width="5.42578125" style="36" bestFit="1" customWidth="1"/>
    <col min="12" max="12" width="5.42578125" style="35" hidden="1" customWidth="1"/>
    <col min="13" max="13" width="44.28515625" style="35" customWidth="1"/>
    <col min="14" max="14" width="9.140625" style="54" outlineLevel="1"/>
    <col min="15" max="15" width="9.140625" style="36" outlineLevel="1"/>
    <col min="16" max="16384" width="9.140625" style="35"/>
  </cols>
  <sheetData>
    <row r="1" spans="1:17" ht="12.75" hidden="1" customHeight="1">
      <c r="D1" s="36"/>
      <c r="E1" s="36"/>
      <c r="N1" s="104"/>
      <c r="O1" s="177"/>
    </row>
    <row r="2" spans="1:17" ht="12.75" hidden="1" customHeight="1">
      <c r="D2" s="36"/>
      <c r="E2" s="36"/>
      <c r="N2" s="104"/>
      <c r="O2" s="177"/>
    </row>
    <row r="3" spans="1:17" ht="12.75" hidden="1" customHeight="1">
      <c r="D3" s="36"/>
      <c r="E3" s="36"/>
      <c r="N3" s="104"/>
      <c r="O3" s="177"/>
    </row>
    <row r="4" spans="1:17" ht="12.75" hidden="1" customHeight="1">
      <c r="B4" s="178"/>
      <c r="D4" s="36"/>
      <c r="E4" s="36"/>
      <c r="N4" s="104"/>
      <c r="O4" s="177"/>
    </row>
    <row r="5" spans="1:17" ht="15.75">
      <c r="C5" s="179" t="str">
        <f>Расп!B29</f>
        <v>Чемпионат г. Москвы по легкой атлетике</v>
      </c>
      <c r="D5" s="36"/>
      <c r="E5" s="36"/>
      <c r="N5" s="104"/>
      <c r="O5" s="177"/>
      <c r="P5" s="34" t="s">
        <v>31</v>
      </c>
      <c r="Q5" s="34"/>
    </row>
    <row r="6" spans="1:17" ht="15.75">
      <c r="C6" s="179" t="str">
        <f>Расп!B30</f>
        <v>3-4 июля 2013 года, ОАО «Олимпийский комплекс «Лужники», ЮСЯ</v>
      </c>
      <c r="D6" s="36"/>
      <c r="E6" s="36"/>
      <c r="N6" s="104"/>
      <c r="O6" s="177"/>
      <c r="P6" s="34" t="s">
        <v>32</v>
      </c>
      <c r="Q6" s="34"/>
    </row>
    <row r="7" spans="1:17">
      <c r="C7" s="180"/>
      <c r="D7" s="36"/>
      <c r="E7" s="36"/>
      <c r="G7" s="181" t="s">
        <v>13</v>
      </c>
      <c r="H7" s="182" t="str">
        <f>Расп!F13</f>
        <v>1.53,28</v>
      </c>
      <c r="I7" s="182"/>
      <c r="J7" s="190">
        <f>Расп!A13</f>
        <v>41459</v>
      </c>
      <c r="K7" s="190"/>
      <c r="N7" s="104"/>
      <c r="O7" s="177"/>
      <c r="P7" s="34" t="s">
        <v>33</v>
      </c>
      <c r="Q7" s="34"/>
    </row>
    <row r="8" spans="1:17" ht="15.75">
      <c r="C8" s="179" t="str">
        <f>Расп!B13</f>
        <v>БЕГ 800м</v>
      </c>
      <c r="D8" s="36"/>
      <c r="E8" s="36"/>
      <c r="G8" s="181" t="s">
        <v>14</v>
      </c>
      <c r="H8" s="182" t="str">
        <f>Расп!G13</f>
        <v>1.53,28</v>
      </c>
      <c r="I8" s="182"/>
      <c r="J8" s="184" t="str">
        <f>Расп!C1</f>
        <v>Начало</v>
      </c>
      <c r="K8" s="191" t="str">
        <f>Расп!C13</f>
        <v>18.10</v>
      </c>
      <c r="N8" s="104"/>
      <c r="O8" s="177"/>
      <c r="P8" s="34">
        <v>3</v>
      </c>
      <c r="Q8" s="34"/>
    </row>
    <row r="9" spans="1:17" ht="15.75">
      <c r="C9" s="179" t="str">
        <f>Расп!B32</f>
        <v>Женщины</v>
      </c>
      <c r="D9" s="36"/>
      <c r="E9" s="36"/>
      <c r="G9" s="181" t="s">
        <v>15</v>
      </c>
      <c r="H9" s="182" t="str">
        <f>Расп!H13</f>
        <v>1.54,81</v>
      </c>
      <c r="I9" s="182"/>
      <c r="J9" s="184" t="str">
        <f>Расп!D1</f>
        <v>Окончание</v>
      </c>
      <c r="K9" s="191" t="str">
        <f>Расп!D13</f>
        <v>18.23</v>
      </c>
      <c r="N9" s="53" t="s">
        <v>19</v>
      </c>
      <c r="O9" s="177"/>
      <c r="P9" s="34">
        <v>2</v>
      </c>
      <c r="Q9" s="34">
        <v>14.2</v>
      </c>
    </row>
    <row r="10" spans="1:17" ht="15.75">
      <c r="C10" s="235" t="s">
        <v>603</v>
      </c>
      <c r="D10" s="36"/>
      <c r="E10" s="36"/>
      <c r="F10" s="179"/>
      <c r="G10" s="179"/>
      <c r="J10" s="192"/>
      <c r="K10" s="192"/>
      <c r="N10" s="53" t="s">
        <v>20</v>
      </c>
      <c r="O10" s="177"/>
      <c r="P10" s="34">
        <v>1</v>
      </c>
      <c r="Q10" s="34"/>
    </row>
    <row r="11" spans="1:17">
      <c r="C11" s="36"/>
      <c r="D11" s="36"/>
      <c r="E11" s="36"/>
      <c r="N11" s="53" t="s">
        <v>21</v>
      </c>
      <c r="O11" s="177"/>
      <c r="P11" s="34" t="s">
        <v>46</v>
      </c>
      <c r="Q11" s="34"/>
    </row>
    <row r="12" spans="1:17" s="34" customFormat="1">
      <c r="A12" s="34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34" t="s">
        <v>622</v>
      </c>
      <c r="J12" s="34" t="s">
        <v>17</v>
      </c>
      <c r="K12" s="34" t="s">
        <v>40</v>
      </c>
      <c r="L12" s="34" t="s">
        <v>24</v>
      </c>
      <c r="M12" s="34" t="s">
        <v>41</v>
      </c>
      <c r="N12" s="53" t="s">
        <v>23</v>
      </c>
      <c r="O12" s="53" t="s">
        <v>22</v>
      </c>
      <c r="P12" s="34" t="s">
        <v>44</v>
      </c>
    </row>
    <row r="13" spans="1:17" ht="15.75">
      <c r="A13" s="35">
        <f ca="1">RAND()</f>
        <v>0.16495668581696166</v>
      </c>
      <c r="B13" s="96">
        <v>1</v>
      </c>
      <c r="C13" s="37" t="str">
        <f>VLOOKUP(H13,Уч!$A$2:$K$398,2,FALSE)</f>
        <v>Соболева Елена</v>
      </c>
      <c r="D13" s="97">
        <f>VLOOKUP(H13,Уч!$A$2:$K$398,3,FALSE)</f>
        <v>30227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ЦСП по л/а-
ЦСКА</v>
      </c>
      <c r="H13" s="92">
        <v>88</v>
      </c>
      <c r="I13" s="92"/>
      <c r="J13" s="101" t="s">
        <v>655</v>
      </c>
      <c r="K13" s="101" t="s">
        <v>45</v>
      </c>
      <c r="L13" s="37"/>
      <c r="M13" s="52" t="str">
        <f>VLOOKUP(H13,Уч!$A$2:$K$398,11,FALSE)</f>
        <v>Телятников М.М.</v>
      </c>
      <c r="N13" s="160"/>
      <c r="O13" s="161"/>
    </row>
    <row r="14" spans="1:17" ht="15.75">
      <c r="B14" s="96">
        <v>2</v>
      </c>
      <c r="C14" s="37" t="str">
        <f>VLOOKUP(H14,Уч!$A$2:$K$398,2,FALSE)</f>
        <v>Глазкова Алена</v>
      </c>
      <c r="D14" s="97">
        <f>VLOOKUP(H14,Уч!$A$2:$K$398,3,FALSE)</f>
        <v>32269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СДЮСШОР ЮМ</v>
      </c>
      <c r="H14" s="92">
        <v>157</v>
      </c>
      <c r="I14" s="231"/>
      <c r="J14" s="101" t="s">
        <v>658</v>
      </c>
      <c r="K14" s="101" t="s">
        <v>45</v>
      </c>
      <c r="L14" s="209"/>
      <c r="M14" s="52" t="str">
        <f>VLOOKUP(H14,Уч!$A$2:$K$398,11,FALSE)</f>
        <v>Плескач-Стыркина С.П., Зорин Д.Л.</v>
      </c>
      <c r="N14" s="160"/>
      <c r="O14" s="161"/>
    </row>
    <row r="15" spans="1:17" ht="15.75">
      <c r="A15" s="35">
        <f ca="1">RAND()</f>
        <v>0.19835763701913212</v>
      </c>
      <c r="B15" s="96">
        <v>3</v>
      </c>
      <c r="C15" s="37" t="str">
        <f>VLOOKUP(H15,Уч!$A$2:$K$398,2,FALSE)</f>
        <v>Поспелова Марина</v>
      </c>
      <c r="D15" s="97">
        <f>VLOOKUP(H15,Уч!$A$2:$K$398,3,FALSE)</f>
        <v>33077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ЦСП "Луч"</v>
      </c>
      <c r="H15" s="92">
        <v>162</v>
      </c>
      <c r="I15" s="231"/>
      <c r="J15" s="101" t="s">
        <v>656</v>
      </c>
      <c r="K15" s="101" t="s">
        <v>45</v>
      </c>
      <c r="L15" s="209"/>
      <c r="M15" s="173" t="str">
        <f>VLOOKUP(H15,Уч!$A$2:$K$398,11,FALSE)</f>
        <v>Телятников М.М.,Круговой К.Н.</v>
      </c>
      <c r="N15" s="160"/>
      <c r="O15" s="161"/>
    </row>
    <row r="16" spans="1:17" ht="15.75">
      <c r="A16" s="35">
        <f ca="1">RAND()</f>
        <v>0.167152274146942</v>
      </c>
      <c r="B16" s="96">
        <v>4</v>
      </c>
      <c r="C16" s="110" t="str">
        <f>VLOOKUP(H16,Уч!$A$2:$K$398,2,FALSE)</f>
        <v>Балакшина Анна</v>
      </c>
      <c r="D16" s="187">
        <f>VLOOKUP(H16,Уч!$A$2:$K$398,3,FALSE)</f>
        <v>31373</v>
      </c>
      <c r="E16" s="188" t="e">
        <f>VLOOKUP(H16,Уч!#REF!,4,FALSE)</f>
        <v>#REF!</v>
      </c>
      <c r="F16" s="189" t="str">
        <f>VLOOKUP(H16,Уч!$A$2:$K$398,5,FALSE)</f>
        <v>Москва</v>
      </c>
      <c r="G16" s="154" t="str">
        <f>VLOOKUP(H16,Уч!$A$2:$K$398,6,FALSE)</f>
        <v>СДЮСШОР ЮМ</v>
      </c>
      <c r="H16" s="92">
        <v>77</v>
      </c>
      <c r="I16" s="231"/>
      <c r="J16" s="101" t="s">
        <v>659</v>
      </c>
      <c r="K16" s="101" t="s">
        <v>45</v>
      </c>
      <c r="L16" s="206"/>
      <c r="M16" s="194" t="str">
        <f>VLOOKUP(H16,Уч!$A$2:$K$398,11,FALSE)</f>
        <v>Плескач-Стыркина С.П., Косенкова Ю.В.</v>
      </c>
      <c r="N16" s="195"/>
      <c r="O16" s="196"/>
    </row>
    <row r="17" spans="1:21" ht="15.75">
      <c r="A17" s="35">
        <f ca="1">RAND()</f>
        <v>0.66016055889676262</v>
      </c>
      <c r="B17" s="96">
        <v>5</v>
      </c>
      <c r="C17" s="37" t="str">
        <f>VLOOKUP(H17,Уч!$A$2:$K$398,2,FALSE)</f>
        <v>Кожедуб Ксения</v>
      </c>
      <c r="D17" s="97">
        <f>VLOOKUP(H17,Уч!$A$2:$K$398,3,FALSE)</f>
        <v>33827</v>
      </c>
      <c r="E17" s="98" t="e">
        <f>VLOOKUP(H17,Уч!#REF!,4,FALSE)</f>
        <v>#REF!</v>
      </c>
      <c r="F17" s="154" t="str">
        <f>VLOOKUP(H17,Уч!$A$2:$K$398,5,FALSE)</f>
        <v>Москва</v>
      </c>
      <c r="G17" s="154" t="str">
        <f>VLOOKUP(H17,Уч!$A$2:$K$398,6,FALSE)</f>
        <v>ЦСП по л/а</v>
      </c>
      <c r="H17" s="92">
        <v>160</v>
      </c>
      <c r="I17" s="92"/>
      <c r="J17" s="101" t="s">
        <v>653</v>
      </c>
      <c r="K17" s="101" t="s">
        <v>46</v>
      </c>
      <c r="L17" s="37"/>
      <c r="M17" s="52" t="str">
        <f>VLOOKUP(H17,Уч!$A$2:$K$398,11,FALSE)</f>
        <v>Плескач-Стыркина С.П., Пикулев О.Ю.</v>
      </c>
      <c r="N17" s="160"/>
      <c r="O17" s="161"/>
    </row>
    <row r="18" spans="1:21" ht="15.75">
      <c r="A18" s="37"/>
      <c r="B18" s="96">
        <v>6</v>
      </c>
      <c r="C18" s="110" t="str">
        <f>VLOOKUP(H18,Уч!$A$2:$K$398,2,FALSE)</f>
        <v>Орехова Дарья</v>
      </c>
      <c r="D18" s="187">
        <f>VLOOKUP(H18,Уч!$A$2:$K$398,3,FALSE)</f>
        <v>33946</v>
      </c>
      <c r="E18" s="188" t="e">
        <f>VLOOKUP(H18,Уч!#REF!,4,FALSE)</f>
        <v>#REF!</v>
      </c>
      <c r="F18" s="189" t="str">
        <f>VLOOKUP(H18,Уч!$A$2:$K$398,5,FALSE)</f>
        <v>Москва</v>
      </c>
      <c r="G18" s="154" t="str">
        <f>VLOOKUP(H18,Уч!$A$2:$K$398,6,FALSE)</f>
        <v xml:space="preserve"> СДЮСШОР  им. бр.Знаменских</v>
      </c>
      <c r="H18" s="92">
        <v>50</v>
      </c>
      <c r="I18" s="92"/>
      <c r="J18" s="101" t="s">
        <v>661</v>
      </c>
      <c r="K18" s="101" t="s">
        <v>46</v>
      </c>
      <c r="L18" s="193"/>
      <c r="M18" s="194" t="str">
        <f>VLOOKUP(H18,Уч!$A$2:$K$398,11,FALSE)</f>
        <v>Лиман В.П.</v>
      </c>
      <c r="N18" s="195"/>
      <c r="O18" s="96"/>
      <c r="P18" s="37"/>
      <c r="Q18" s="37"/>
      <c r="R18" s="37"/>
      <c r="S18" s="37"/>
      <c r="T18" s="37"/>
      <c r="U18" s="37"/>
    </row>
    <row r="19" spans="1:21" ht="15.75">
      <c r="A19" s="35">
        <f ca="1">RAND()</f>
        <v>0.48830983652822757</v>
      </c>
      <c r="B19" s="96">
        <v>7</v>
      </c>
      <c r="C19" s="37" t="str">
        <f>VLOOKUP(H19,Уч!$A$2:$K$398,2,FALSE)</f>
        <v>Горелова Дарья</v>
      </c>
      <c r="D19" s="97">
        <f>VLOOKUP(H19,Уч!$A$2:$K$398,3,FALSE)</f>
        <v>34769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>СДЮСШОР 31</v>
      </c>
      <c r="H19" s="92">
        <v>38</v>
      </c>
      <c r="I19" s="92"/>
      <c r="J19" s="101" t="s">
        <v>654</v>
      </c>
      <c r="K19" s="101" t="s">
        <v>46</v>
      </c>
      <c r="L19" s="37"/>
      <c r="M19" s="52" t="str">
        <f>VLOOKUP(H19,Уч!$A$2:$K$398,11,FALSE)</f>
        <v>Гореловы Н.Б.,В.Н.</v>
      </c>
      <c r="N19" s="160"/>
      <c r="O19" s="161"/>
    </row>
    <row r="20" spans="1:21" ht="15.75">
      <c r="B20" s="96">
        <v>8</v>
      </c>
      <c r="C20" s="37" t="str">
        <f>VLOOKUP(H20,Уч!$A$2:$K$398,2,FALSE)</f>
        <v>Шкодрина Екатерина</v>
      </c>
      <c r="D20" s="97">
        <f>VLOOKUP(H20,Уч!$A$2:$K$398,3,FALSE)</f>
        <v>30816</v>
      </c>
      <c r="E20" s="98" t="e">
        <f>VLOOKUP(H20,Уч!#REF!,4,FALSE)</f>
        <v>#REF!</v>
      </c>
      <c r="F20" s="154" t="str">
        <f>VLOOKUP(H20,Уч!$A$2:$K$398,5,FALSE)</f>
        <v>Москва</v>
      </c>
      <c r="G20" s="154" t="str">
        <f>VLOOKUP(H20,Уч!$A$2:$K$398,6,FALSE)</f>
        <v>Парсек</v>
      </c>
      <c r="H20" s="92">
        <v>90</v>
      </c>
      <c r="I20" s="92"/>
      <c r="J20" s="101" t="s">
        <v>647</v>
      </c>
      <c r="K20" s="101" t="s">
        <v>46</v>
      </c>
      <c r="L20" s="37"/>
      <c r="M20" s="52" t="str">
        <f>VLOOKUP(H20,Уч!$A$2:$K$398,11,FALSE)</f>
        <v>Фролова Т.С.,Пономарев В.И.</v>
      </c>
      <c r="N20" s="160"/>
      <c r="O20" s="161"/>
    </row>
    <row r="21" spans="1:21" ht="15.75">
      <c r="A21" s="35">
        <f ca="1">RAND()</f>
        <v>0.86735542443099101</v>
      </c>
      <c r="B21" s="96">
        <v>9</v>
      </c>
      <c r="C21" s="37" t="str">
        <f>VLOOKUP(H21,Уч!$A$2:$K$398,2,FALSE)</f>
        <v>Михайлова Мальвина</v>
      </c>
      <c r="D21" s="97">
        <f>VLOOKUP(H21,Уч!$A$2:$K$398,3,FALSE)</f>
        <v>33031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>ДЮСШ-95</v>
      </c>
      <c r="H21" s="92">
        <v>83</v>
      </c>
      <c r="I21" s="92"/>
      <c r="J21" s="101" t="s">
        <v>649</v>
      </c>
      <c r="K21" s="101" t="s">
        <v>46</v>
      </c>
      <c r="L21" s="37"/>
      <c r="M21" s="52" t="str">
        <f>VLOOKUP(H21,Уч!$A$2:$K$398,11,FALSE)</f>
        <v>Русских К.Г, Чамеев Н.С</v>
      </c>
      <c r="N21" s="160"/>
      <c r="O21" s="161"/>
    </row>
    <row r="22" spans="1:21" ht="15.75">
      <c r="A22" s="35">
        <f ca="1">RAND()</f>
        <v>0.63910728802142536</v>
      </c>
      <c r="B22" s="96">
        <v>10</v>
      </c>
      <c r="C22" s="37" t="str">
        <f>VLOOKUP(H22,Уч!$A$2:$K$398,2,FALSE)</f>
        <v>Скворчевская Наталья</v>
      </c>
      <c r="D22" s="97">
        <f>VLOOKUP(H22,Уч!$A$2:$K$398,3,FALSE)</f>
        <v>31599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>МГФСО</v>
      </c>
      <c r="H22" s="92">
        <v>87</v>
      </c>
      <c r="I22" s="231"/>
      <c r="J22" s="101" t="s">
        <v>657</v>
      </c>
      <c r="K22" s="101" t="s">
        <v>46</v>
      </c>
      <c r="L22" s="209"/>
      <c r="M22" s="52" t="str">
        <f>VLOOKUP(H22,Уч!$A$2:$K$398,11,FALSE)</f>
        <v>Богатырева Т.М.Фоляк Е.В.</v>
      </c>
      <c r="N22" s="160"/>
      <c r="O22" s="161"/>
    </row>
    <row r="23" spans="1:21" ht="15.75">
      <c r="B23" s="96">
        <v>11</v>
      </c>
      <c r="C23" s="37" t="str">
        <f>VLOOKUP(H23,Уч!$A$2:$K$398,2,FALSE)</f>
        <v>Самигуллина Эльмира</v>
      </c>
      <c r="D23" s="97">
        <f>VLOOKUP(H23,Уч!$A$2:$K$398,3,FALSE)</f>
        <v>33898</v>
      </c>
      <c r="E23" s="98" t="e">
        <f>VLOOKUP(H23,Уч!#REF!,4,FALSE)</f>
        <v>#REF!</v>
      </c>
      <c r="F23" s="154" t="str">
        <f>VLOOKUP(H23,Уч!$A$2:$K$398,5,FALSE)</f>
        <v>Москва</v>
      </c>
      <c r="G23" s="154" t="str">
        <f>VLOOKUP(H23,Уч!$A$2:$K$398,6,FALSE)</f>
        <v>ЦСП по л/а</v>
      </c>
      <c r="H23" s="92">
        <v>163</v>
      </c>
      <c r="I23" s="231"/>
      <c r="J23" s="101" t="s">
        <v>672</v>
      </c>
      <c r="K23" s="101" t="s">
        <v>46</v>
      </c>
      <c r="L23" s="209"/>
      <c r="M23" s="52" t="str">
        <f>VLOOKUP(H23,Уч!$A$2:$K$398,11,FALSE)</f>
        <v>Плескач-Стыркина С.П., Кириллова М.А.</v>
      </c>
      <c r="N23" s="160"/>
      <c r="O23" s="161"/>
    </row>
    <row r="24" spans="1:21" ht="15.75">
      <c r="B24" s="96">
        <v>12</v>
      </c>
      <c r="C24" s="37" t="str">
        <f>VLOOKUP(H24,Уч!$A$2:$K$398,2,FALSE)</f>
        <v>Козменко Виктория</v>
      </c>
      <c r="D24" s="97">
        <f>VLOOKUP(H24,Уч!$A$2:$K$398,3,FALSE)</f>
        <v>34738</v>
      </c>
      <c r="E24" s="98" t="e">
        <f>VLOOKUP(H24,Уч!#REF!,4,FALSE)</f>
        <v>#REF!</v>
      </c>
      <c r="F24" s="154" t="str">
        <f>VLOOKUP(H24,Уч!$A$2:$K$398,5,FALSE)</f>
        <v>Москва</v>
      </c>
      <c r="G24" s="154" t="str">
        <f>VLOOKUP(H24,Уч!$A$2:$K$398,6,FALSE)</f>
        <v>СДЮСШОР МГФСО</v>
      </c>
      <c r="H24" s="92">
        <v>43</v>
      </c>
      <c r="I24" s="231"/>
      <c r="J24" s="101" t="s">
        <v>673</v>
      </c>
      <c r="K24" s="101" t="s">
        <v>46</v>
      </c>
      <c r="L24" s="209"/>
      <c r="M24" s="52" t="str">
        <f>VLOOKUP(H24,Уч!$A$2:$K$398,11,FALSE)</f>
        <v xml:space="preserve">Епишин С.Д., Подкопаева Е.И., Голубенко Ю.И. </v>
      </c>
      <c r="N24" s="160"/>
      <c r="O24" s="161"/>
    </row>
    <row r="25" spans="1:21" ht="15.75">
      <c r="B25" s="96">
        <v>13</v>
      </c>
      <c r="C25" s="110" t="str">
        <f>VLOOKUP(H25,Уч!$A$2:$K$398,2,FALSE)</f>
        <v>Ерохина Александра</v>
      </c>
      <c r="D25" s="187">
        <f>VLOOKUP(H25,Уч!$A$2:$K$398,3,FALSE)</f>
        <v>32145</v>
      </c>
      <c r="E25" s="188" t="e">
        <f>VLOOKUP(H25,Уч!#REF!,4,FALSE)</f>
        <v>#REF!</v>
      </c>
      <c r="F25" s="189" t="str">
        <f>VLOOKUP(H25,Уч!$A$2:$K$398,5,FALSE)</f>
        <v>Москва</v>
      </c>
      <c r="G25" s="154" t="str">
        <f>VLOOKUP(H25,Уч!$A$2:$K$398,6,FALSE)</f>
        <v>ЦСП "Луч"</v>
      </c>
      <c r="H25" s="92">
        <v>188</v>
      </c>
      <c r="I25" s="92"/>
      <c r="J25" s="101" t="s">
        <v>652</v>
      </c>
      <c r="K25" s="101" t="s">
        <v>46</v>
      </c>
      <c r="L25" s="193"/>
      <c r="M25" s="194" t="str">
        <f>VLOOKUP(H25,Уч!$A$2:$K$398,11,FALSE)</f>
        <v>Епишин С.Д., Подкопаева Е.И.</v>
      </c>
      <c r="N25" s="233"/>
      <c r="O25" s="205"/>
      <c r="P25" s="234"/>
    </row>
    <row r="26" spans="1:21" ht="15.75">
      <c r="B26" s="96">
        <v>14</v>
      </c>
      <c r="C26" s="110" t="str">
        <f>VLOOKUP(H26,Уч!$A$2:$K$398,2,FALSE)</f>
        <v xml:space="preserve">Русских Анна </v>
      </c>
      <c r="D26" s="187">
        <f>VLOOKUP(H26,Уч!$A$2:$K$398,3,FALSE)</f>
        <v>33365</v>
      </c>
      <c r="E26" s="188" t="e">
        <f>VLOOKUP(H26,Уч!#REF!,4,FALSE)</f>
        <v>#REF!</v>
      </c>
      <c r="F26" s="189" t="str">
        <f>VLOOKUP(H26,Уч!$A$2:$K$398,5,FALSE)</f>
        <v>Москва</v>
      </c>
      <c r="G26" s="154" t="str">
        <f>VLOOKUP(H26,Уч!$A$2:$K$398,6,FALSE)</f>
        <v xml:space="preserve"> СДЮСШОР  им. бр.Знаменских</v>
      </c>
      <c r="H26" s="92">
        <v>86</v>
      </c>
      <c r="I26" s="92"/>
      <c r="J26" s="101" t="s">
        <v>660</v>
      </c>
      <c r="K26" s="101" t="s">
        <v>46</v>
      </c>
      <c r="L26" s="193"/>
      <c r="M26" s="194" t="str">
        <f>VLOOKUP(H26,Уч!$A$2:$K$398,11,FALSE)</f>
        <v>Подъяловская И.Б.</v>
      </c>
      <c r="N26" s="195"/>
      <c r="O26" s="196"/>
    </row>
    <row r="27" spans="1:21" ht="15.75">
      <c r="A27" s="35">
        <f t="shared" ref="A27:A32" ca="1" si="0">RAND()</f>
        <v>0.98809613429544507</v>
      </c>
      <c r="B27" s="96">
        <v>15</v>
      </c>
      <c r="C27" s="37" t="str">
        <f>VLOOKUP(H27,Уч!$A$2:$K$398,2,FALSE)</f>
        <v>Попова Анна</v>
      </c>
      <c r="D27" s="97">
        <f>VLOOKUP(H27,Уч!$A$2:$K$398,3,FALSE)</f>
        <v>34202</v>
      </c>
      <c r="E27" s="98" t="e">
        <f>VLOOKUP(H27,Уч!#REF!,4,FALSE)</f>
        <v>#REF!</v>
      </c>
      <c r="F27" s="154" t="str">
        <f>VLOOKUP(H27,Уч!$A$2:$K$398,5,FALSE)</f>
        <v>Москва</v>
      </c>
      <c r="G27" s="154" t="str">
        <f>VLOOKUP(H27,Уч!$A$2:$K$398,6,FALSE)</f>
        <v xml:space="preserve"> СДЮСШОР  им. бр.Знаменских</v>
      </c>
      <c r="H27" s="92">
        <v>172</v>
      </c>
      <c r="I27" s="92"/>
      <c r="J27" s="101" t="s">
        <v>645</v>
      </c>
      <c r="K27" s="101" t="s">
        <v>46</v>
      </c>
      <c r="L27" s="37"/>
      <c r="M27" s="52" t="str">
        <f>VLOOKUP(H27,Уч!$A$2:$K$398,11,FALSE)</f>
        <v>Лиман В.П.</v>
      </c>
      <c r="N27" s="160"/>
      <c r="O27" s="161"/>
    </row>
    <row r="28" spans="1:21" ht="15.75">
      <c r="A28" s="35">
        <f t="shared" ca="1" si="0"/>
        <v>0.32247258532256839</v>
      </c>
      <c r="B28" s="96">
        <v>16</v>
      </c>
      <c r="C28" s="37" t="str">
        <f>VLOOKUP(H28,Уч!$A$2:$K$398,2,FALSE)</f>
        <v>Евсюкова Ирина</v>
      </c>
      <c r="D28" s="97">
        <f>VLOOKUP(H28,Уч!$A$2:$K$398,3,FALSE)</f>
        <v>32323</v>
      </c>
      <c r="E28" s="98" t="e">
        <f>VLOOKUP(H28,Уч!#REF!,4,FALSE)</f>
        <v>#REF!</v>
      </c>
      <c r="F28" s="154" t="str">
        <f>VLOOKUP(H28,Уч!$A$2:$K$398,5,FALSE)</f>
        <v>Москва</v>
      </c>
      <c r="G28" s="154" t="str">
        <f>VLOOKUP(H28,Уч!$A$2:$K$398,6,FALSE)</f>
        <v>МГФСО</v>
      </c>
      <c r="H28" s="92">
        <v>41</v>
      </c>
      <c r="I28" s="92"/>
      <c r="J28" s="101" t="s">
        <v>646</v>
      </c>
      <c r="K28" s="101" t="s">
        <v>46</v>
      </c>
      <c r="L28" s="37"/>
      <c r="M28" s="52" t="str">
        <f>VLOOKUP(H28,Уч!$A$2:$K$398,11,FALSE)</f>
        <v>Голубенко Ю.И.Никитин А.Н.</v>
      </c>
      <c r="N28" s="160"/>
      <c r="O28" s="161"/>
    </row>
    <row r="29" spans="1:21" ht="15.75">
      <c r="A29" s="35">
        <f t="shared" ca="1" si="0"/>
        <v>0.16828990377709829</v>
      </c>
      <c r="B29" s="96">
        <v>17</v>
      </c>
      <c r="C29" s="37" t="str">
        <f>VLOOKUP(H29,Уч!$A$2:$K$398,2,FALSE)</f>
        <v>Батраева Юлия</v>
      </c>
      <c r="D29" s="97">
        <f>VLOOKUP(H29,Уч!$A$2:$K$398,3,FALSE)</f>
        <v>34491</v>
      </c>
      <c r="E29" s="98" t="e">
        <f>VLOOKUP(H29,Уч!#REF!,4,FALSE)</f>
        <v>#REF!</v>
      </c>
      <c r="F29" s="154" t="str">
        <f>VLOOKUP(H29,Уч!$A$2:$K$398,5,FALSE)</f>
        <v>Москва</v>
      </c>
      <c r="G29" s="154" t="str">
        <f>VLOOKUP(H29,Уч!$A$2:$K$398,6,FALSE)</f>
        <v>ДЮСШ-95</v>
      </c>
      <c r="H29" s="92">
        <v>156</v>
      </c>
      <c r="I29" s="92"/>
      <c r="J29" s="101" t="s">
        <v>650</v>
      </c>
      <c r="K29" s="38">
        <v>1</v>
      </c>
      <c r="L29" s="37"/>
      <c r="M29" s="173" t="str">
        <f>VLOOKUP(H29,Уч!$A$2:$K$398,11,FALSE)</f>
        <v>Полторак М.Л, Торгов Е.Н</v>
      </c>
      <c r="N29" s="160"/>
      <c r="O29" s="161"/>
    </row>
    <row r="30" spans="1:21" ht="15.75">
      <c r="A30" s="35">
        <f t="shared" ca="1" si="0"/>
        <v>0.15228484838829059</v>
      </c>
      <c r="B30" s="96">
        <v>18</v>
      </c>
      <c r="C30" s="37" t="str">
        <f>VLOOKUP(H30,Уч!$A$2:$K$398,2,FALSE)</f>
        <v xml:space="preserve">Курхина Анастасия </v>
      </c>
      <c r="D30" s="97">
        <f>VLOOKUP(H30,Уч!$A$2:$K$398,3,FALSE)</f>
        <v>34354</v>
      </c>
      <c r="E30" s="98" t="e">
        <f>VLOOKUP(H30,Уч!#REF!,4,FALSE)</f>
        <v>#REF!</v>
      </c>
      <c r="F30" s="154" t="str">
        <f>VLOOKUP(H30,Уч!$A$2:$K$398,5,FALSE)</f>
        <v>Москва</v>
      </c>
      <c r="G30" s="154" t="str">
        <f>VLOOKUP(H30,Уч!$A$2:$K$398,6,FALSE)</f>
        <v>ЦФКиС ВАО</v>
      </c>
      <c r="H30" s="92">
        <v>120</v>
      </c>
      <c r="I30" s="92"/>
      <c r="J30" s="101" t="s">
        <v>648</v>
      </c>
      <c r="K30" s="38">
        <v>1</v>
      </c>
      <c r="L30" s="37"/>
      <c r="M30" s="52" t="str">
        <f>VLOOKUP(H30,Уч!$A$2:$K$398,11,FALSE)</f>
        <v>Иванько А.М.</v>
      </c>
      <c r="N30" s="160"/>
      <c r="O30" s="161"/>
    </row>
    <row r="31" spans="1:21" ht="15" customHeight="1">
      <c r="A31" s="35">
        <f t="shared" ca="1" si="0"/>
        <v>0.85526100186590348</v>
      </c>
      <c r="B31" s="96">
        <v>19</v>
      </c>
      <c r="C31" s="37" t="str">
        <f>VLOOKUP(H31,Уч!$A$2:$K$398,2,FALSE)</f>
        <v>Зятькова Анна</v>
      </c>
      <c r="D31" s="97">
        <f>VLOOKUP(H31,Уч!$A$2:$K$398,3,FALSE)</f>
        <v>34676</v>
      </c>
      <c r="E31" s="98" t="e">
        <f>VLOOKUP(H31,Уч!#REF!,4,FALSE)</f>
        <v>#REF!</v>
      </c>
      <c r="F31" s="154" t="str">
        <f>VLOOKUP(H31,Уч!$A$2:$K$398,5,FALSE)</f>
        <v>Москва</v>
      </c>
      <c r="G31" s="154" t="str">
        <f>VLOOKUP(H31,Уч!$A$2:$K$398,6,FALSE)</f>
        <v>СДЮСШОР 31</v>
      </c>
      <c r="H31" s="92">
        <v>158</v>
      </c>
      <c r="I31" s="231"/>
      <c r="J31" s="101" t="s">
        <v>651</v>
      </c>
      <c r="K31" s="38">
        <v>2</v>
      </c>
      <c r="L31" s="209"/>
      <c r="M31" s="52" t="str">
        <f>VLOOKUP(H31,Уч!$A$2:$K$398,11,FALSE)</f>
        <v>Полищук Г.Н.,Д.В</v>
      </c>
      <c r="N31" s="160"/>
      <c r="O31" s="161"/>
    </row>
    <row r="32" spans="1:21" ht="15.75">
      <c r="A32" s="35">
        <f t="shared" ca="1" si="0"/>
        <v>0.94017468051984909</v>
      </c>
      <c r="B32" s="96"/>
      <c r="C32" s="37" t="str">
        <f>VLOOKUP(H32,Уч!$A$2:$K$398,2,FALSE)</f>
        <v>Шивалова Юлия</v>
      </c>
      <c r="D32" s="97">
        <f>VLOOKUP(H32,Уч!$A$2:$K$398,3,FALSE)</f>
        <v>33979</v>
      </c>
      <c r="E32" s="98" t="e">
        <f>VLOOKUP(H32,Уч!#REF!,4,FALSE)</f>
        <v>#REF!</v>
      </c>
      <c r="F32" s="154" t="str">
        <f>VLOOKUP(H32,Уч!$A$2:$K$398,5,FALSE)</f>
        <v>Москва</v>
      </c>
      <c r="G32" s="154" t="str">
        <f>VLOOKUP(H32,Уч!$A$2:$K$398,6,FALSE)</f>
        <v xml:space="preserve"> СДЮСШОР  им. бр.Знаменских</v>
      </c>
      <c r="H32" s="92">
        <v>60</v>
      </c>
      <c r="I32" s="92"/>
      <c r="J32" s="101" t="s">
        <v>590</v>
      </c>
      <c r="K32" s="101"/>
      <c r="L32" s="37"/>
      <c r="M32" s="52" t="str">
        <f>VLOOKUP(H32,Уч!$A$2:$K$398,11,FALSE)</f>
        <v>Подъяловская И.Б. Чубенко П.В.</v>
      </c>
      <c r="N32" s="160"/>
      <c r="O32" s="161"/>
    </row>
    <row r="33" spans="1:16" ht="15.75">
      <c r="B33" s="96"/>
      <c r="C33" s="37" t="str">
        <f>VLOOKUP(H33,Уч!$A$2:$K$398,2,FALSE)</f>
        <v>Киселева Елизавета</v>
      </c>
      <c r="D33" s="97">
        <f>VLOOKUP(H33,Уч!$A$2:$K$398,3,FALSE)</f>
        <v>33768</v>
      </c>
      <c r="E33" s="98" t="e">
        <f>VLOOKUP(H33,Уч!#REF!,4,FALSE)</f>
        <v>#REF!</v>
      </c>
      <c r="F33" s="154" t="str">
        <f>VLOOKUP(H33,Уч!$A$2:$K$398,5,FALSE)</f>
        <v>Москва</v>
      </c>
      <c r="G33" s="154" t="str">
        <f>VLOOKUP(H33,Уч!$A$2:$K$398,6,FALSE)</f>
        <v xml:space="preserve"> СДЮСШОР  им. бр.Знаменских</v>
      </c>
      <c r="H33" s="92">
        <v>159</v>
      </c>
      <c r="I33" s="92"/>
      <c r="J33" s="101" t="s">
        <v>590</v>
      </c>
      <c r="K33" s="101"/>
      <c r="L33" s="37"/>
      <c r="M33" s="173" t="str">
        <f>VLOOKUP(H33,Уч!$A$2:$K$398,11,FALSE)</f>
        <v>Мосины И.В., И.Н.</v>
      </c>
      <c r="N33" s="160"/>
      <c r="O33" s="161"/>
    </row>
    <row r="34" spans="1:16" ht="15.75">
      <c r="A34" s="35">
        <f ca="1">RAND()</f>
        <v>0.95154832375756782</v>
      </c>
      <c r="B34" s="96"/>
      <c r="C34" s="110" t="str">
        <f>VLOOKUP(H34,Уч!$A$2:$K$398,2,FALSE)</f>
        <v xml:space="preserve">Гревцева Юлия </v>
      </c>
      <c r="D34" s="187">
        <f>VLOOKUP(H34,Уч!$A$2:$K$398,3,FALSE)</f>
        <v>34250</v>
      </c>
      <c r="E34" s="188" t="e">
        <f>VLOOKUP(H34,Уч!#REF!,4,FALSE)</f>
        <v>#REF!</v>
      </c>
      <c r="F34" s="189" t="str">
        <f>VLOOKUP(H34,Уч!$A$2:$K$398,5,FALSE)</f>
        <v>Москва</v>
      </c>
      <c r="G34" s="154" t="str">
        <f>VLOOKUP(H34,Уч!$A$2:$K$398,6,FALSE)</f>
        <v xml:space="preserve"> СДЮСШОР  им. бр.Знаменских</v>
      </c>
      <c r="H34" s="92">
        <v>39</v>
      </c>
      <c r="I34" s="92"/>
      <c r="J34" s="101" t="s">
        <v>242</v>
      </c>
      <c r="K34" s="101"/>
      <c r="L34" s="193"/>
      <c r="M34" s="194" t="str">
        <f>VLOOKUP(H34,Уч!$A$2:$K$398,11,FALSE)</f>
        <v>Лиман В.П.</v>
      </c>
      <c r="N34" s="233"/>
      <c r="O34" s="205"/>
      <c r="P34" s="234"/>
    </row>
    <row r="35" spans="1:16" ht="15.75">
      <c r="A35" s="35">
        <f ca="1">RAND()</f>
        <v>0.49518789987644407</v>
      </c>
      <c r="B35" s="96" t="s">
        <v>602</v>
      </c>
      <c r="C35" s="37" t="str">
        <f>VLOOKUP(H35,Уч!$A$2:$K$398,2,FALSE)</f>
        <v>Савинова Мария</v>
      </c>
      <c r="D35" s="97">
        <f>VLOOKUP(H35,Уч!$A$2:$K$398,3,FALSE)</f>
        <v>31272</v>
      </c>
      <c r="E35" s="98" t="e">
        <f>VLOOKUP(H35,Уч!#REF!,4,FALSE)</f>
        <v>#REF!</v>
      </c>
      <c r="F35" s="154" t="str">
        <f>VLOOKUP(H35,Уч!$A$2:$K$398,5,FALSE)</f>
        <v>Свердловская-Московская-Челябинская</v>
      </c>
      <c r="G35" s="155">
        <f>VLOOKUP(H35,Уч!$A$2:$K$398,6,FALSE)</f>
        <v>0</v>
      </c>
      <c r="H35" s="114">
        <v>190</v>
      </c>
      <c r="I35" s="92"/>
      <c r="J35" s="101" t="s">
        <v>642</v>
      </c>
      <c r="K35" s="101" t="s">
        <v>45</v>
      </c>
      <c r="L35" s="37"/>
      <c r="M35" s="52" t="str">
        <f>VLOOKUP(H35,Уч!$A$2:$K$398,11,FALSE)</f>
        <v>Казарин В.С. Фарносов
В.А. Фарносова Л.И.</v>
      </c>
      <c r="N35" s="160"/>
      <c r="O35" s="161"/>
    </row>
    <row r="36" spans="1:16" ht="15.75">
      <c r="A36" s="35">
        <f ca="1">RAND()</f>
        <v>0.12649015088948745</v>
      </c>
      <c r="B36" s="96" t="s">
        <v>602</v>
      </c>
      <c r="C36" s="37" t="str">
        <f>VLOOKUP(H36,Уч!$A$2:$K$398,2,FALSE)</f>
        <v xml:space="preserve">Львова Ольга    </v>
      </c>
      <c r="D36" s="97">
        <f>VLOOKUP(H36,Уч!$A$2:$K$398,3,FALSE)</f>
        <v>32772</v>
      </c>
      <c r="E36" s="98" t="e">
        <f>VLOOKUP(H36,Уч!#REF!,4,FALSE)</f>
        <v>#REF!</v>
      </c>
      <c r="F36" s="154" t="str">
        <f>VLOOKUP(H36,Уч!$A$2:$K$398,5,FALSE)</f>
        <v>Свердловская</v>
      </c>
      <c r="G36" s="154" t="str">
        <f>VLOOKUP(H36,Уч!$A$2:$K$398,6,FALSE)</f>
        <v>ЮНОСТЬ-ЛУЧ, ЦСП</v>
      </c>
      <c r="H36" s="92">
        <v>47</v>
      </c>
      <c r="I36" s="92"/>
      <c r="J36" s="101" t="s">
        <v>643</v>
      </c>
      <c r="K36" s="101" t="s">
        <v>45</v>
      </c>
      <c r="L36" s="37"/>
      <c r="M36" s="52" t="str">
        <f>VLOOKUP(H36,Уч!$A$2:$K$398,11,FALSE)</f>
        <v>Телятников М. М., Львовы Н.Н. И Г.Г.</v>
      </c>
      <c r="N36" s="160"/>
      <c r="O36" s="161"/>
    </row>
    <row r="37" spans="1:16" ht="15.75">
      <c r="A37" s="35">
        <f ca="1">RAND()</f>
        <v>0.9157185753571081</v>
      </c>
      <c r="B37" s="96" t="s">
        <v>602</v>
      </c>
      <c r="C37" s="37" t="str">
        <f>VLOOKUP(H37,Уч!$A$2:$K$398,2,FALSE)</f>
        <v>Мельчакова Юлия</v>
      </c>
      <c r="D37" s="97">
        <f>VLOOKUP(H37,Уч!$A$2:$K$398,3,FALSE)</f>
        <v>32914</v>
      </c>
      <c r="E37" s="98" t="e">
        <f>VLOOKUP(H37,Уч!#REF!,4,FALSE)</f>
        <v>#REF!</v>
      </c>
      <c r="F37" s="154" t="str">
        <f>VLOOKUP(H37,Уч!$A$2:$K$398,5,FALSE)</f>
        <v>Пермский</v>
      </c>
      <c r="G37" s="155">
        <f>VLOOKUP(H37,Уч!$A$2:$K$398,6,FALSE)</f>
        <v>0</v>
      </c>
      <c r="H37" s="92">
        <v>48</v>
      </c>
      <c r="I37" s="92"/>
      <c r="J37" s="101" t="s">
        <v>641</v>
      </c>
      <c r="K37" s="101" t="s">
        <v>45</v>
      </c>
      <c r="L37" s="37"/>
      <c r="M37" s="173" t="str">
        <f>VLOOKUP(H37,Уч!$A$2:$K$398,11,FALSE)</f>
        <v>Попов С.А., Вешкуров Л.А.</v>
      </c>
      <c r="N37" s="160"/>
      <c r="O37" s="161"/>
    </row>
    <row r="38" spans="1:16" ht="15.75">
      <c r="A38" s="35">
        <f ca="1">RAND()</f>
        <v>0.85387631293973076</v>
      </c>
      <c r="B38" s="96" t="s">
        <v>602</v>
      </c>
      <c r="C38" s="37" t="str">
        <f>VLOOKUP(H38,Уч!$A$2:$K$398,2,FALSE)</f>
        <v>Мурашова Елена</v>
      </c>
      <c r="D38" s="97">
        <f>VLOOKUP(H38,Уч!$A$2:$K$398,3,FALSE)</f>
        <v>32055</v>
      </c>
      <c r="E38" s="98" t="e">
        <f>VLOOKUP(H38,Уч!#REF!,4,FALSE)</f>
        <v>#REF!</v>
      </c>
      <c r="F38" s="154" t="str">
        <f>VLOOKUP(H38,Уч!$A$2:$K$398,5,FALSE)</f>
        <v>Вологодская</v>
      </c>
      <c r="G38" s="155">
        <f>VLOOKUP(H38,Уч!$A$2:$K$398,6,FALSE)</f>
        <v>0</v>
      </c>
      <c r="H38" s="92">
        <v>161</v>
      </c>
      <c r="I38" s="92"/>
      <c r="J38" s="101" t="s">
        <v>644</v>
      </c>
      <c r="K38" s="101" t="s">
        <v>46</v>
      </c>
      <c r="L38" s="37"/>
      <c r="M38" s="52" t="str">
        <f>VLOOKUP(H38,Уч!$A$2:$K$398,11,FALSE)</f>
        <v>Бусырев А.В.</v>
      </c>
      <c r="N38" s="160"/>
      <c r="O38" s="161"/>
    </row>
    <row r="39" spans="1:16" ht="15.75">
      <c r="B39" s="96" t="s">
        <v>602</v>
      </c>
      <c r="C39" s="37" t="str">
        <f>VLOOKUP(H39,Уч!$A$2:$K$398,2,FALSE)</f>
        <v>Михеева Олеся</v>
      </c>
      <c r="D39" s="97">
        <f>VLOOKUP(H39,Уч!$A$2:$K$398,3,FALSE)</f>
        <v>29790</v>
      </c>
      <c r="E39" s="98" t="e">
        <f>VLOOKUP(H39,Уч!#REF!,4,FALSE)</f>
        <v>#REF!</v>
      </c>
      <c r="F39" s="154" t="str">
        <f>VLOOKUP(H39,Уч!$A$2:$K$398,5,FALSE)</f>
        <v>Курская</v>
      </c>
      <c r="G39" s="155" t="str">
        <f>VLOOKUP(H39,Уч!$A$2:$K$398,6,FALSE)</f>
        <v>ЦСП ШВСМ</v>
      </c>
      <c r="H39" s="92">
        <v>173</v>
      </c>
      <c r="I39" s="92"/>
      <c r="J39" s="101" t="s">
        <v>670</v>
      </c>
      <c r="K39" s="101" t="s">
        <v>46</v>
      </c>
      <c r="L39" s="37"/>
      <c r="M39" s="52" t="str">
        <f>VLOOKUP(H39,Уч!$A$2:$K$398,11,FALSE)</f>
        <v>Шаев В.О., Желяева А.Н.</v>
      </c>
    </row>
    <row r="40" spans="1:16" ht="15.75">
      <c r="B40" s="96" t="s">
        <v>602</v>
      </c>
      <c r="C40" s="37" t="str">
        <f>VLOOKUP(H40,Уч!$A$2:$K$398,2,FALSE)</f>
        <v>Сычева Анастасия</v>
      </c>
      <c r="D40" s="97">
        <f>VLOOKUP(H40,Уч!$A$2:$K$398,3,FALSE)</f>
        <v>33600</v>
      </c>
      <c r="E40" s="98" t="e">
        <f>VLOOKUP(H40,Уч!#REF!,4,FALSE)</f>
        <v>#REF!</v>
      </c>
      <c r="F40" s="154" t="str">
        <f>VLOOKUP(H40,Уч!$A$2:$K$398,5,FALSE)</f>
        <v>Калужская</v>
      </c>
      <c r="G40" s="155" t="str">
        <f>VLOOKUP(H40,Уч!$A$2:$K$398,6,FALSE)</f>
        <v>юность</v>
      </c>
      <c r="H40" s="92">
        <v>164</v>
      </c>
      <c r="I40" s="92"/>
      <c r="J40" s="101" t="s">
        <v>671</v>
      </c>
      <c r="K40" s="101" t="s">
        <v>46</v>
      </c>
      <c r="L40" s="37"/>
      <c r="M40" s="52" t="str">
        <f>VLOOKUP(H40,Уч!$A$2:$K$398,11,FALSE)</f>
        <v>Зайцевы А.В. и З.Х.</v>
      </c>
    </row>
  </sheetData>
  <phoneticPr fontId="0" type="noConversion"/>
  <printOptions horizontalCentered="1"/>
  <pageMargins left="0.19685039370078741" right="0.19685039370078741" top="0" bottom="0" header="0.51181102362204722" footer="0.7086614173228347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28"/>
  <sheetViews>
    <sheetView view="pageBreakPreview" topLeftCell="B14" zoomScaleSheetLayoutView="100" workbookViewId="0">
      <selection activeCell="K29" sqref="K29"/>
    </sheetView>
  </sheetViews>
  <sheetFormatPr defaultRowHeight="12.75" outlineLevelCol="1"/>
  <cols>
    <col min="1" max="1" width="12" style="19" hidden="1" customWidth="1" outlineLevel="1"/>
    <col min="2" max="2" width="6" style="19" bestFit="1" customWidth="1" collapsed="1"/>
    <col min="3" max="3" width="25.28515625" style="19" customWidth="1"/>
    <col min="4" max="4" width="8.7109375" style="19" customWidth="1"/>
    <col min="5" max="5" width="6.7109375" style="19" hidden="1" customWidth="1"/>
    <col min="6" max="6" width="10.42578125" style="19" customWidth="1"/>
    <col min="7" max="7" width="17.5703125" style="19" customWidth="1"/>
    <col min="8" max="8" width="5.42578125" style="19" customWidth="1"/>
    <col min="9" max="9" width="15.28515625" style="19" customWidth="1"/>
    <col min="10" max="11" width="6.140625" style="19" customWidth="1"/>
    <col min="12" max="12" width="5.42578125" style="19" hidden="1" customWidth="1"/>
    <col min="13" max="13" width="35" style="19" customWidth="1"/>
    <col min="14" max="14" width="9.140625" style="165" outlineLevel="1"/>
    <col min="15" max="15" width="9.140625" style="166" outlineLevel="1"/>
    <col min="16" max="16384" width="9.140625" style="19"/>
  </cols>
  <sheetData>
    <row r="1" spans="1:17" hidden="1">
      <c r="D1" s="20"/>
      <c r="E1" s="20"/>
    </row>
    <row r="2" spans="1:17" hidden="1">
      <c r="D2" s="20"/>
      <c r="E2" s="20"/>
    </row>
    <row r="3" spans="1:17" hidden="1">
      <c r="D3" s="20"/>
      <c r="E3" s="20"/>
    </row>
    <row r="4" spans="1:17" hidden="1">
      <c r="B4" s="24"/>
      <c r="D4" s="20"/>
      <c r="E4" s="20"/>
    </row>
    <row r="5" spans="1:17" ht="15.75">
      <c r="C5" s="31" t="str">
        <f>Расп!B29</f>
        <v>Чемпионат г. Москвы по легкой атлетике</v>
      </c>
      <c r="D5" s="20"/>
      <c r="E5" s="20"/>
      <c r="P5" s="33" t="s">
        <v>31</v>
      </c>
      <c r="Q5" s="33"/>
    </row>
    <row r="6" spans="1:17" ht="15.75">
      <c r="C6" s="31" t="str">
        <f>Расп!B30</f>
        <v>3-4 июля 2013 года, ОАО «Олимпийский комплекс «Лужники», ЮСЯ</v>
      </c>
      <c r="D6" s="20"/>
      <c r="E6" s="20"/>
      <c r="P6" s="33" t="s">
        <v>32</v>
      </c>
      <c r="Q6" s="33"/>
    </row>
    <row r="7" spans="1:17">
      <c r="C7" s="25"/>
      <c r="D7" s="20"/>
      <c r="E7" s="20"/>
      <c r="G7" s="49" t="s">
        <v>13</v>
      </c>
      <c r="H7" s="50" t="str">
        <f>Расп!F14</f>
        <v>3.50,46</v>
      </c>
      <c r="I7" s="48">
        <f>Расп!A14</f>
        <v>41458</v>
      </c>
      <c r="P7" s="33" t="s">
        <v>33</v>
      </c>
      <c r="Q7" s="33"/>
    </row>
    <row r="8" spans="1:17" ht="15.75">
      <c r="C8" s="31" t="str">
        <f>Расп!B14</f>
        <v>БЕГ 1500м</v>
      </c>
      <c r="D8" s="20"/>
      <c r="E8" s="20"/>
      <c r="G8" s="49" t="s">
        <v>14</v>
      </c>
      <c r="H8" s="50" t="str">
        <f>Расп!G14</f>
        <v>3.52,47</v>
      </c>
      <c r="I8" s="27" t="str">
        <f>Расп!C1</f>
        <v>Начало</v>
      </c>
      <c r="J8" s="26" t="str">
        <f>Расп!C14</f>
        <v>17.30</v>
      </c>
      <c r="K8" s="26"/>
      <c r="P8" s="33">
        <v>3</v>
      </c>
      <c r="Q8" s="33"/>
    </row>
    <row r="9" spans="1:17" ht="15.75">
      <c r="C9" s="31" t="str">
        <f>Расп!B32</f>
        <v>Женщины</v>
      </c>
      <c r="D9" s="20"/>
      <c r="E9" s="20"/>
      <c r="G9" s="49" t="s">
        <v>15</v>
      </c>
      <c r="H9" s="50" t="str">
        <f>Расп!H14</f>
        <v>3.52,47</v>
      </c>
      <c r="I9" s="27" t="str">
        <f>Расп!D1</f>
        <v>Окончание</v>
      </c>
      <c r="J9" s="26" t="str">
        <f>Расп!D14</f>
        <v>17.40</v>
      </c>
      <c r="K9" s="28"/>
      <c r="N9" s="167" t="s">
        <v>19</v>
      </c>
      <c r="P9" s="33">
        <v>2</v>
      </c>
      <c r="Q9" s="33">
        <v>14.2</v>
      </c>
    </row>
    <row r="10" spans="1:17" ht="15.75">
      <c r="C10" s="30" t="s">
        <v>603</v>
      </c>
      <c r="D10" s="20"/>
      <c r="E10" s="20"/>
      <c r="F10" s="31"/>
      <c r="G10" s="31"/>
      <c r="I10" s="31"/>
      <c r="N10" s="167" t="s">
        <v>20</v>
      </c>
      <c r="P10" s="33">
        <v>1</v>
      </c>
      <c r="Q10" s="33"/>
    </row>
    <row r="11" spans="1:17">
      <c r="C11" s="20"/>
      <c r="D11" s="20"/>
      <c r="E11" s="20"/>
      <c r="N11" s="167" t="s">
        <v>21</v>
      </c>
      <c r="P11" s="33" t="s">
        <v>46</v>
      </c>
      <c r="Q11" s="33"/>
    </row>
    <row r="12" spans="1:17" s="34" customFormat="1">
      <c r="A12" s="34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238" t="s">
        <v>17</v>
      </c>
      <c r="J12" s="238"/>
      <c r="K12" s="34" t="s">
        <v>40</v>
      </c>
      <c r="L12" s="34" t="s">
        <v>24</v>
      </c>
      <c r="M12" s="34" t="s">
        <v>41</v>
      </c>
      <c r="N12" s="167" t="s">
        <v>23</v>
      </c>
      <c r="O12" s="167" t="s">
        <v>22</v>
      </c>
      <c r="P12" s="34" t="s">
        <v>44</v>
      </c>
    </row>
    <row r="13" spans="1:17" s="35" customFormat="1" ht="15.75">
      <c r="A13" s="36"/>
      <c r="B13" s="96">
        <v>1</v>
      </c>
      <c r="C13" s="37" t="str">
        <f>VLOOKUP(H13,Уч!$A$2:$K$398,2,FALSE)</f>
        <v>Балакшина Анна</v>
      </c>
      <c r="D13" s="97">
        <f>VLOOKUP(H13,Уч!$A$2:$K$398,3,FALSE)</f>
        <v>31373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СДЮСШОР ЮМ</v>
      </c>
      <c r="H13" s="92">
        <v>77</v>
      </c>
      <c r="I13" s="237" t="s">
        <v>595</v>
      </c>
      <c r="J13" s="237"/>
      <c r="K13" s="103" t="s">
        <v>45</v>
      </c>
      <c r="L13" s="159"/>
      <c r="M13" s="175" t="str">
        <f>VLOOKUP(H13,Уч!$A$2:$K$398,11,FALSE)</f>
        <v>Плескач-Стыркина С.П., Косенкова Ю.В.</v>
      </c>
      <c r="N13" s="165"/>
      <c r="O13" s="168"/>
    </row>
    <row r="14" spans="1:17" s="35" customFormat="1" ht="15.75">
      <c r="A14" s="35">
        <f ca="1">RAND()</f>
        <v>0.23622173255913292</v>
      </c>
      <c r="B14" s="96">
        <v>2</v>
      </c>
      <c r="C14" s="37" t="str">
        <f>VLOOKUP(H14,Уч!$A$2:$K$398,2,FALSE)</f>
        <v>Чинчикеева Альбина</v>
      </c>
      <c r="D14" s="98">
        <f>VLOOKUP(H14,Уч!$A$2:$K$398,3,FALSE)</f>
        <v>33652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ЦСП по л/а</v>
      </c>
      <c r="H14" s="92">
        <v>89</v>
      </c>
      <c r="I14" s="237" t="s">
        <v>598</v>
      </c>
      <c r="J14" s="237"/>
      <c r="K14" s="103" t="s">
        <v>46</v>
      </c>
      <c r="L14" s="37"/>
      <c r="M14" s="176" t="str">
        <f>VLOOKUP(H14,Уч!$A$2:$K$398,11,FALSE)</f>
        <v>Епишины С.Д., Ф.С., 
Семенов Г.С., Жданов В.Б., Подкопаева Е.И.</v>
      </c>
      <c r="N14" s="169"/>
      <c r="O14" s="170"/>
    </row>
    <row r="15" spans="1:17" s="35" customFormat="1" ht="15.75">
      <c r="A15" s="35">
        <f ca="1">RAND()</f>
        <v>0.1142392523801441</v>
      </c>
      <c r="B15" s="96">
        <v>3</v>
      </c>
      <c r="C15" s="37" t="str">
        <f>VLOOKUP(H15,Уч!$A$2:$K$398,2,FALSE)</f>
        <v>Шкодрина Екатерина</v>
      </c>
      <c r="D15" s="98">
        <f>VLOOKUP(H15,Уч!$A$2:$K$398,3,FALSE)</f>
        <v>30816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Парсек</v>
      </c>
      <c r="H15" s="92">
        <v>90</v>
      </c>
      <c r="I15" s="237" t="s">
        <v>596</v>
      </c>
      <c r="J15" s="237"/>
      <c r="K15" s="103" t="s">
        <v>46</v>
      </c>
      <c r="L15" s="37"/>
      <c r="M15" s="52" t="str">
        <f>VLOOKUP(H15,Уч!$A$2:$K$398,11,FALSE)</f>
        <v>Фролова Т.С.,Пономарев В.И.</v>
      </c>
      <c r="N15" s="171"/>
      <c r="O15" s="170"/>
    </row>
    <row r="16" spans="1:17" s="35" customFormat="1" ht="15.75">
      <c r="A16" s="35">
        <f ca="1">RAND()</f>
        <v>0.26652149364668309</v>
      </c>
      <c r="B16" s="96">
        <v>4</v>
      </c>
      <c r="C16" s="37" t="str">
        <f>VLOOKUP(H16,Уч!$A$2:$K$398,2,FALSE)</f>
        <v>Скворчевская Наталья</v>
      </c>
      <c r="D16" s="98">
        <f>VLOOKUP(H16,Уч!$A$2:$K$398,3,FALSE)</f>
        <v>31599</v>
      </c>
      <c r="E16" s="98" t="e">
        <f>VLOOKUP(H16,Уч!#REF!,4,FALSE)</f>
        <v>#REF!</v>
      </c>
      <c r="F16" s="154" t="str">
        <f>VLOOKUP(H16,Уч!$A$2:$K$398,5,FALSE)</f>
        <v>Москва</v>
      </c>
      <c r="G16" s="154" t="str">
        <f>VLOOKUP(H16,Уч!$A$2:$K$398,6,FALSE)</f>
        <v>МГФСО</v>
      </c>
      <c r="H16" s="92">
        <v>87</v>
      </c>
      <c r="I16" s="237" t="s">
        <v>597</v>
      </c>
      <c r="J16" s="237"/>
      <c r="K16" s="103" t="s">
        <v>46</v>
      </c>
      <c r="L16" s="37"/>
      <c r="M16" s="52" t="str">
        <f>VLOOKUP(H16,Уч!$A$2:$K$398,11,FALSE)</f>
        <v>Богатырева Т.М.Фоляк Е.В.</v>
      </c>
      <c r="N16" s="169"/>
      <c r="O16" s="170"/>
    </row>
    <row r="17" spans="1:21" s="35" customFormat="1" ht="15.75">
      <c r="A17" s="35">
        <f ca="1">RAND()</f>
        <v>0.81347081037712798</v>
      </c>
      <c r="B17" s="96">
        <v>5</v>
      </c>
      <c r="C17" s="37" t="str">
        <f>VLOOKUP(H17,Уч!$A$2:$K$398,2,FALSE)</f>
        <v>Гуляева Александра</v>
      </c>
      <c r="D17" s="98">
        <f>VLOOKUP(H17,Уч!$A$2:$K$398,3,FALSE)</f>
        <v>34451</v>
      </c>
      <c r="E17" s="98" t="e">
        <f>VLOOKUP(H17,Уч!#REF!,4,FALSE)</f>
        <v>#REF!</v>
      </c>
      <c r="F17" s="154" t="str">
        <f>VLOOKUP(H17,Уч!$A$2:$K$398,5,FALSE)</f>
        <v>Москва</v>
      </c>
      <c r="G17" s="154" t="str">
        <f>VLOOKUP(H17,Уч!$A$2:$K$398,6,FALSE)</f>
        <v>ДЮСШ-95</v>
      </c>
      <c r="H17" s="92">
        <v>80</v>
      </c>
      <c r="I17" s="237" t="s">
        <v>592</v>
      </c>
      <c r="J17" s="237"/>
      <c r="K17" s="103" t="s">
        <v>46</v>
      </c>
      <c r="L17" s="37"/>
      <c r="M17" s="174" t="str">
        <f>VLOOKUP(H17,Уч!$A$2:$K$398,11,FALSE)</f>
        <v>Полторак М.Л, Торгов Е.Н, Попова Н.Л</v>
      </c>
      <c r="N17" s="169"/>
      <c r="O17" s="170"/>
    </row>
    <row r="18" spans="1:21" s="35" customFormat="1" ht="15.75">
      <c r="A18" s="35">
        <f ca="1">RAND()</f>
        <v>0.73694699037519751</v>
      </c>
      <c r="B18" s="96">
        <v>6</v>
      </c>
      <c r="C18" s="37" t="str">
        <f>VLOOKUP(H18,Уч!$A$2:$K$398,2,FALSE)</f>
        <v>Михайлова Мальвина</v>
      </c>
      <c r="D18" s="98">
        <f>VLOOKUP(H18,Уч!$A$2:$K$398,3,FALSE)</f>
        <v>33031</v>
      </c>
      <c r="E18" s="98" t="e">
        <f>VLOOKUP(H18,Уч!#REF!,4,FALSE)</f>
        <v>#REF!</v>
      </c>
      <c r="F18" s="154" t="str">
        <f>VLOOKUP(H18,Уч!$A$2:$K$398,5,FALSE)</f>
        <v>Москва</v>
      </c>
      <c r="G18" s="154" t="str">
        <f>VLOOKUP(H18,Уч!$A$2:$K$398,6,FALSE)</f>
        <v>ДЮСШ-95</v>
      </c>
      <c r="H18" s="92">
        <v>83</v>
      </c>
      <c r="I18" s="237" t="s">
        <v>594</v>
      </c>
      <c r="J18" s="237"/>
      <c r="K18" s="103" t="s">
        <v>46</v>
      </c>
      <c r="L18" s="37"/>
      <c r="M18" s="52" t="str">
        <f>VLOOKUP(H18,Уч!$A$2:$K$398,11,FALSE)</f>
        <v>Русских К.Г, Чамеев Н.С</v>
      </c>
      <c r="N18" s="169"/>
      <c r="O18" s="170"/>
    </row>
    <row r="19" spans="1:21" s="35" customFormat="1" ht="15.75">
      <c r="B19" s="96">
        <v>7</v>
      </c>
      <c r="C19" s="37" t="str">
        <f>VLOOKUP(H19,Уч!$A$2:$K$398,2,FALSE)</f>
        <v>Соколова Елена</v>
      </c>
      <c r="D19" s="98">
        <f>VLOOKUP(H19,Уч!$A$2:$K$398,3,FALSE)</f>
        <v>29216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>ЦСП по л/а</v>
      </c>
      <c r="H19" s="92">
        <v>174</v>
      </c>
      <c r="I19" s="237" t="s">
        <v>601</v>
      </c>
      <c r="J19" s="237"/>
      <c r="K19" s="103">
        <v>1</v>
      </c>
      <c r="L19" s="37"/>
      <c r="M19" s="52" t="str">
        <f>VLOOKUP(H19,Уч!$A$2:$K$398,11,FALSE)</f>
        <v>Божко В.А.</v>
      </c>
      <c r="N19" s="169"/>
      <c r="O19" s="170"/>
    </row>
    <row r="20" spans="1:21" s="35" customFormat="1" ht="15.75">
      <c r="A20" s="35">
        <f t="shared" ref="A20:A25" ca="1" si="0">RAND()</f>
        <v>0.97069956622566156</v>
      </c>
      <c r="B20" s="96">
        <v>8</v>
      </c>
      <c r="C20" s="37" t="str">
        <f>VLOOKUP(H20,Уч!$A$2:$K$398,2,FALSE)</f>
        <v>Кузнецова Анна</v>
      </c>
      <c r="D20" s="98">
        <f>VLOOKUP(H20,Уч!$A$2:$K$398,3,FALSE)</f>
        <v>35733</v>
      </c>
      <c r="E20" s="98" t="e">
        <f>VLOOKUP(H20,Уч!#REF!,4,FALSE)</f>
        <v>#REF!</v>
      </c>
      <c r="F20" s="154" t="str">
        <f>VLOOKUP(H20,Уч!$A$2:$K$398,5,FALSE)</f>
        <v>Москва</v>
      </c>
      <c r="G20" s="154" t="str">
        <f>VLOOKUP(H20,Уч!$A$2:$K$398,6,FALSE)</f>
        <v>ДЮСШ № 82</v>
      </c>
      <c r="H20" s="92">
        <v>81</v>
      </c>
      <c r="I20" s="237" t="s">
        <v>599</v>
      </c>
      <c r="J20" s="237"/>
      <c r="K20" s="103">
        <v>1</v>
      </c>
      <c r="L20" s="37"/>
      <c r="M20" s="52" t="str">
        <f>VLOOKUP(H20,Уч!$A$2:$K$398,11,FALSE)</f>
        <v>Казабекова Н.Ю.-Кузнецов В.Г.</v>
      </c>
      <c r="N20" s="169"/>
      <c r="O20" s="170"/>
    </row>
    <row r="21" spans="1:21" s="35" customFormat="1" ht="15.75">
      <c r="A21" s="35">
        <f t="shared" ca="1" si="0"/>
        <v>0.85639580310086605</v>
      </c>
      <c r="B21" s="96">
        <v>9</v>
      </c>
      <c r="C21" s="37" t="str">
        <f>VLOOKUP(H21,Уч!$A$2:$K$398,2,FALSE)</f>
        <v xml:space="preserve">Русских Анна </v>
      </c>
      <c r="D21" s="97">
        <f>VLOOKUP(H21,Уч!$A$2:$K$398,3,FALSE)</f>
        <v>33365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 xml:space="preserve"> СДЮСШОР  им. бр.Знаменских</v>
      </c>
      <c r="H21" s="92">
        <v>86</v>
      </c>
      <c r="I21" s="237" t="s">
        <v>591</v>
      </c>
      <c r="J21" s="237"/>
      <c r="K21" s="103">
        <v>1</v>
      </c>
      <c r="L21" s="159"/>
      <c r="M21" s="52" t="str">
        <f>VLOOKUP(H21,Уч!$A$2:$K$398,11,FALSE)</f>
        <v>Подъяловская И.Б.</v>
      </c>
      <c r="N21" s="169"/>
      <c r="O21" s="170"/>
      <c r="P21" s="163"/>
      <c r="Q21" s="36"/>
      <c r="R21" s="36"/>
      <c r="S21" s="34"/>
      <c r="T21" s="34"/>
      <c r="U21" s="34"/>
    </row>
    <row r="22" spans="1:21" s="35" customFormat="1" ht="15.75">
      <c r="A22" s="35">
        <f t="shared" ca="1" si="0"/>
        <v>0.41029329842881523</v>
      </c>
      <c r="B22" s="96"/>
      <c r="C22" s="37" t="str">
        <f>VLOOKUP(H22,Уч!$A$2:$K$398,2,FALSE)</f>
        <v>Попова Анна</v>
      </c>
      <c r="D22" s="98">
        <f>VLOOKUP(H22,Уч!$A$2:$K$398,3,FALSE)</f>
        <v>34202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 xml:space="preserve"> СДЮСШОР  им. бр.Знаменских</v>
      </c>
      <c r="H22" s="92">
        <v>172</v>
      </c>
      <c r="I22" s="237" t="s">
        <v>590</v>
      </c>
      <c r="J22" s="237"/>
      <c r="K22" s="103"/>
      <c r="L22" s="37"/>
      <c r="M22" s="52" t="str">
        <f>VLOOKUP(H22,Уч!$A$2:$K$398,11,FALSE)</f>
        <v>Лиман В.П.</v>
      </c>
      <c r="N22" s="169"/>
      <c r="O22" s="170"/>
    </row>
    <row r="23" spans="1:21" s="35" customFormat="1" ht="15.75">
      <c r="A23" s="35">
        <f t="shared" ca="1" si="0"/>
        <v>0.58509228590827311</v>
      </c>
      <c r="B23" s="96"/>
      <c r="C23" s="37" t="str">
        <f>VLOOKUP(H23,Уч!$A$2:$K$398,2,FALSE)</f>
        <v>Полковникова Олеся</v>
      </c>
      <c r="D23" s="98">
        <f>VLOOKUP(H23,Уч!$A$2:$K$398,3,FALSE)</f>
        <v>33771</v>
      </c>
      <c r="E23" s="98" t="e">
        <f>VLOOKUP(H23,Уч!#REF!,4,FALSE)</f>
        <v>#REF!</v>
      </c>
      <c r="F23" s="154" t="str">
        <f>VLOOKUP(H23,Уч!$A$2:$K$398,5,FALSE)</f>
        <v>Москва</v>
      </c>
      <c r="G23" s="154" t="str">
        <f>VLOOKUP(H23,Уч!$A$2:$K$398,6,FALSE)</f>
        <v>ДЮСШ-95</v>
      </c>
      <c r="H23" s="92">
        <v>85</v>
      </c>
      <c r="I23" s="237" t="s">
        <v>242</v>
      </c>
      <c r="J23" s="237"/>
      <c r="K23" s="164" t="e">
        <f>LOOKUP(I23,$Q$5:$Q$12,$P$5:$P$12)</f>
        <v>#N/A</v>
      </c>
      <c r="L23" s="37"/>
      <c r="M23" s="52" t="str">
        <f>VLOOKUP(H23,Уч!$A$2:$K$398,11,FALSE)</f>
        <v>Русских К.Г, Чамеев Н.С</v>
      </c>
      <c r="N23" s="169"/>
      <c r="O23" s="170"/>
    </row>
    <row r="24" spans="1:21" s="35" customFormat="1" ht="15.75">
      <c r="A24" s="35">
        <f t="shared" ca="1" si="0"/>
        <v>0.42037826873556194</v>
      </c>
      <c r="B24" s="96"/>
      <c r="C24" s="37" t="str">
        <f>VLOOKUP(H24,Уч!$A$2:$K$398,2,FALSE)</f>
        <v>Останина Мария</v>
      </c>
      <c r="D24" s="98">
        <f>VLOOKUP(H24,Уч!$A$2:$K$398,3,FALSE)</f>
        <v>34421</v>
      </c>
      <c r="E24" s="98" t="e">
        <f>VLOOKUP(H24,Уч!#REF!,4,FALSE)</f>
        <v>#REF!</v>
      </c>
      <c r="F24" s="154" t="str">
        <f>VLOOKUP(H24,Уч!$A$2:$K$398,5,FALSE)</f>
        <v>Москва</v>
      </c>
      <c r="G24" s="154" t="str">
        <f>VLOOKUP(H24,Уч!$A$2:$K$398,6,FALSE)</f>
        <v>СДЮСШОР-24</v>
      </c>
      <c r="H24" s="92">
        <v>84</v>
      </c>
      <c r="I24" s="237" t="s">
        <v>242</v>
      </c>
      <c r="J24" s="237"/>
      <c r="K24" s="164" t="e">
        <f>LOOKUP(I24,$Q$5:$Q$12,$P$5:$P$12)</f>
        <v>#N/A</v>
      </c>
      <c r="L24" s="37"/>
      <c r="M24" s="52" t="str">
        <f>VLOOKUP(H24,Уч!$A$2:$K$398,11,FALSE)</f>
        <v>ФроловаТ.С.,Симонов Р.Р</v>
      </c>
      <c r="N24" s="169"/>
      <c r="O24" s="170"/>
    </row>
    <row r="25" spans="1:21" s="35" customFormat="1" ht="15.75">
      <c r="A25" s="35">
        <f t="shared" ca="1" si="0"/>
        <v>0.83125202269401033</v>
      </c>
      <c r="B25" s="96"/>
      <c r="C25" s="37" t="str">
        <f>VLOOKUP(H25,Уч!$A$2:$K$398,2,FALSE)</f>
        <v>Кожедуб Ксения</v>
      </c>
      <c r="D25" s="98">
        <f>VLOOKUP(H25,Уч!$A$2:$K$398,3,FALSE)</f>
        <v>33827</v>
      </c>
      <c r="E25" s="98" t="e">
        <f>VLOOKUP(H25,Уч!#REF!,4,FALSE)</f>
        <v>#REF!</v>
      </c>
      <c r="F25" s="154" t="str">
        <f>VLOOKUP(H25,Уч!$A$2:$K$398,5,FALSE)</f>
        <v>Москва</v>
      </c>
      <c r="G25" s="154" t="str">
        <f>VLOOKUP(H25,Уч!$A$2:$K$398,6,FALSE)</f>
        <v>ЦСП по л/а</v>
      </c>
      <c r="H25" s="92">
        <v>160</v>
      </c>
      <c r="I25" s="237" t="s">
        <v>242</v>
      </c>
      <c r="J25" s="237"/>
      <c r="K25" s="164" t="e">
        <f>LOOKUP(I25,$Q$5:$Q$12,$P$5:$P$12)</f>
        <v>#N/A</v>
      </c>
      <c r="L25" s="37"/>
      <c r="M25" s="173" t="str">
        <f>VLOOKUP(H25,Уч!$A$2:$K$398,11,FALSE)</f>
        <v>Плескач-Стыркина С.П., Пикулев О.Ю.</v>
      </c>
      <c r="N25" s="169"/>
      <c r="O25" s="170"/>
    </row>
    <row r="26" spans="1:21" s="34" customFormat="1" ht="15.75">
      <c r="A26" s="35">
        <f ca="1">RAND()</f>
        <v>0.10695498690952931</v>
      </c>
      <c r="B26" s="96" t="s">
        <v>602</v>
      </c>
      <c r="C26" s="37" t="str">
        <f>VLOOKUP(H26,Уч!$A$2:$K$398,2,FALSE)</f>
        <v>Васильева Юлия</v>
      </c>
      <c r="D26" s="98">
        <f>VLOOKUP(H26,Уч!$A$2:$K$398,3,FALSE)</f>
        <v>31859</v>
      </c>
      <c r="E26" s="98" t="e">
        <f>VLOOKUP(H26,Уч!#REF!,4,FALSE)</f>
        <v>#REF!</v>
      </c>
      <c r="F26" s="154" t="str">
        <f>VLOOKUP(H26,Уч!$A$2:$K$398,5,FALSE)</f>
        <v>Пермский-Башкортастан</v>
      </c>
      <c r="G26" s="154">
        <f>VLOOKUP(H26,Уч!$A$2:$K$398,6,FALSE)</f>
        <v>0</v>
      </c>
      <c r="H26" s="92">
        <v>78</v>
      </c>
      <c r="I26" s="237" t="s">
        <v>593</v>
      </c>
      <c r="J26" s="237"/>
      <c r="K26" s="103" t="s">
        <v>45</v>
      </c>
      <c r="L26" s="37"/>
      <c r="M26" s="52" t="str">
        <f>VLOOKUP(H26,Уч!$A$2:$K$398,11,FALSE)</f>
        <v>Попов С.А., Яковлева Е.</v>
      </c>
      <c r="N26" s="169"/>
      <c r="O26" s="170"/>
      <c r="P26" s="35"/>
      <c r="Q26" s="35"/>
      <c r="R26" s="35"/>
      <c r="S26" s="35"/>
      <c r="T26" s="35"/>
      <c r="U26" s="35"/>
    </row>
    <row r="27" spans="1:21" s="35" customFormat="1" ht="15.75">
      <c r="A27" s="35">
        <f ca="1">RAND()</f>
        <v>0.68414039454525732</v>
      </c>
      <c r="B27" s="96" t="s">
        <v>602</v>
      </c>
      <c r="C27" s="37" t="str">
        <f>VLOOKUP(H27,Уч!$A$2:$K$398,2,FALSE)</f>
        <v>Михеева Олеся</v>
      </c>
      <c r="D27" s="98">
        <f>VLOOKUP(H27,Уч!$A$2:$K$398,3,FALSE)</f>
        <v>29790</v>
      </c>
      <c r="E27" s="98" t="e">
        <f>VLOOKUP(H27,Уч!#REF!,4,FALSE)</f>
        <v>#REF!</v>
      </c>
      <c r="F27" s="154" t="str">
        <f>VLOOKUP(H27,Уч!$A$2:$K$398,5,FALSE)</f>
        <v>Курская</v>
      </c>
      <c r="G27" s="154" t="str">
        <f>VLOOKUP(H27,Уч!$A$2:$K$398,6,FALSE)</f>
        <v>ЦСП ШВСМ</v>
      </c>
      <c r="H27" s="92">
        <v>173</v>
      </c>
      <c r="I27" s="237" t="s">
        <v>600</v>
      </c>
      <c r="J27" s="237"/>
      <c r="K27" s="103" t="s">
        <v>45</v>
      </c>
      <c r="L27" s="37"/>
      <c r="M27" s="52" t="str">
        <f>VLOOKUP(H27,Уч!$A$2:$K$398,11,FALSE)</f>
        <v>Шаев В.О., Желяева А.Н.</v>
      </c>
      <c r="N27" s="169"/>
      <c r="O27" s="170"/>
    </row>
    <row r="28" spans="1:21" ht="15.75">
      <c r="B28" s="96" t="s">
        <v>602</v>
      </c>
      <c r="C28" s="37" t="str">
        <f>VLOOKUP(H28,Уч!$A$2:$K$398,2,FALSE)</f>
        <v>Орлова Елена</v>
      </c>
      <c r="D28" s="98">
        <f>VLOOKUP(H28,Уч!$A$2:$K$398,3,FALSE)</f>
        <v>29371</v>
      </c>
      <c r="E28" s="98" t="e">
        <f>VLOOKUP(H28,Уч!#REF!,4,FALSE)</f>
        <v>#REF!</v>
      </c>
      <c r="F28" s="154" t="str">
        <f>VLOOKUP(H28,Уч!$A$2:$K$398,5,FALSE)</f>
        <v>Московская</v>
      </c>
      <c r="G28" s="154" t="str">
        <f>VLOOKUP(H28,Уч!$A$2:$K$398,6,FALSE)</f>
        <v>ЦСП по л/а</v>
      </c>
      <c r="H28" s="92">
        <v>866</v>
      </c>
      <c r="I28" s="237" t="s">
        <v>669</v>
      </c>
      <c r="J28" s="237"/>
      <c r="K28" s="103" t="s">
        <v>46</v>
      </c>
      <c r="L28" s="37"/>
      <c r="M28" s="52" t="str">
        <f>VLOOKUP(H28,Уч!$A$2:$K$398,11,FALSE)</f>
        <v>Божко В.А.</v>
      </c>
      <c r="O28" s="172"/>
    </row>
  </sheetData>
  <mergeCells count="17">
    <mergeCell ref="I12:J12"/>
    <mergeCell ref="I13:J13"/>
    <mergeCell ref="I17:J17"/>
    <mergeCell ref="I18:J18"/>
    <mergeCell ref="I15:J15"/>
    <mergeCell ref="I14:J14"/>
    <mergeCell ref="I16:J16"/>
    <mergeCell ref="I19:J19"/>
    <mergeCell ref="I26:J26"/>
    <mergeCell ref="I28:J28"/>
    <mergeCell ref="I20:J20"/>
    <mergeCell ref="I21:J21"/>
    <mergeCell ref="I27:J27"/>
    <mergeCell ref="I22:J22"/>
    <mergeCell ref="I23:J23"/>
    <mergeCell ref="I24:J24"/>
    <mergeCell ref="I25:J25"/>
  </mergeCells>
  <phoneticPr fontId="0" type="noConversion"/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6"/>
  <sheetViews>
    <sheetView view="pageBreakPreview" topLeftCell="B5" zoomScaleSheetLayoutView="100" workbookViewId="0">
      <selection activeCell="K16" sqref="K16"/>
    </sheetView>
  </sheetViews>
  <sheetFormatPr defaultRowHeight="12.75" outlineLevelCol="1"/>
  <cols>
    <col min="1" max="1" width="12" style="35" hidden="1" customWidth="1" outlineLevel="1"/>
    <col min="2" max="2" width="6" style="35" bestFit="1" customWidth="1" collapsed="1"/>
    <col min="3" max="3" width="24.140625" style="35" customWidth="1"/>
    <col min="4" max="4" width="8.7109375" style="35" customWidth="1"/>
    <col min="5" max="5" width="6.7109375" style="35" hidden="1" customWidth="1"/>
    <col min="6" max="6" width="10.7109375" style="35" customWidth="1"/>
    <col min="7" max="7" width="17.5703125" style="35" customWidth="1"/>
    <col min="8" max="8" width="5.42578125" style="35" customWidth="1"/>
    <col min="9" max="9" width="6.42578125" style="35" hidden="1" customWidth="1"/>
    <col min="10" max="10" width="15.85546875" style="36" customWidth="1"/>
    <col min="11" max="11" width="5.42578125" style="36" bestFit="1" customWidth="1"/>
    <col min="12" max="12" width="5.42578125" style="35" hidden="1" customWidth="1"/>
    <col min="13" max="13" width="32.140625" style="35" customWidth="1"/>
    <col min="14" max="14" width="9.140625" style="54" outlineLevel="1"/>
    <col min="15" max="15" width="9.140625" style="36" outlineLevel="1"/>
    <col min="16" max="16384" width="9.140625" style="35"/>
  </cols>
  <sheetData>
    <row r="1" spans="1:17" ht="12.75" hidden="1" customHeight="1">
      <c r="D1" s="36"/>
      <c r="E1" s="36"/>
      <c r="N1" s="104"/>
      <c r="O1" s="177"/>
    </row>
    <row r="2" spans="1:17" ht="12.75" hidden="1" customHeight="1">
      <c r="D2" s="36"/>
      <c r="E2" s="36"/>
      <c r="N2" s="104"/>
      <c r="O2" s="177"/>
    </row>
    <row r="3" spans="1:17" ht="12.75" hidden="1" customHeight="1">
      <c r="D3" s="36"/>
      <c r="E3" s="36"/>
      <c r="N3" s="104"/>
      <c r="O3" s="177"/>
    </row>
    <row r="4" spans="1:17" ht="12.75" hidden="1" customHeight="1">
      <c r="B4" s="178"/>
      <c r="D4" s="36"/>
      <c r="E4" s="36"/>
      <c r="N4" s="104"/>
      <c r="O4" s="177"/>
    </row>
    <row r="5" spans="1:17" ht="15.75">
      <c r="C5" s="179" t="str">
        <f>Расп!B29</f>
        <v>Чемпионат г. Москвы по легкой атлетике</v>
      </c>
      <c r="D5" s="36"/>
      <c r="E5" s="36"/>
      <c r="N5" s="104"/>
      <c r="O5" s="177"/>
      <c r="P5" s="34" t="s">
        <v>31</v>
      </c>
      <c r="Q5" s="34"/>
    </row>
    <row r="6" spans="1:17" ht="15.75">
      <c r="C6" s="179" t="str">
        <f>Расп!B30</f>
        <v>3-4 июля 2013 года, ОАО «Олимпийский комплекс «Лужники», ЮСЯ</v>
      </c>
      <c r="D6" s="36"/>
      <c r="E6" s="36"/>
      <c r="N6" s="104"/>
      <c r="O6" s="177"/>
      <c r="P6" s="34" t="s">
        <v>32</v>
      </c>
      <c r="Q6" s="34"/>
    </row>
    <row r="7" spans="1:17">
      <c r="C7" s="180"/>
      <c r="D7" s="36"/>
      <c r="E7" s="36"/>
      <c r="G7" s="181" t="s">
        <v>13</v>
      </c>
      <c r="H7" s="182" t="str">
        <f>Расп!F15</f>
        <v>8.06,11</v>
      </c>
      <c r="I7" s="182"/>
      <c r="J7" s="190">
        <f>Расп!A15</f>
        <v>41459</v>
      </c>
      <c r="K7" s="190"/>
      <c r="N7" s="104"/>
      <c r="O7" s="177"/>
      <c r="P7" s="34" t="s">
        <v>33</v>
      </c>
      <c r="Q7" s="34"/>
    </row>
    <row r="8" spans="1:17" ht="15.75">
      <c r="C8" s="179" t="str">
        <f>Расп!B15</f>
        <v>БЕГ 3000м</v>
      </c>
      <c r="D8" s="36"/>
      <c r="E8" s="36"/>
      <c r="G8" s="181" t="s">
        <v>14</v>
      </c>
      <c r="H8" s="182" t="str">
        <f>Расп!G15</f>
        <v>8.21,42</v>
      </c>
      <c r="I8" s="182"/>
      <c r="J8" s="184" t="str">
        <f>Расп!C1</f>
        <v>Начало</v>
      </c>
      <c r="K8" s="191" t="str">
        <f>Расп!C15</f>
        <v>19.15</v>
      </c>
      <c r="N8" s="104"/>
      <c r="O8" s="177"/>
      <c r="P8" s="34">
        <v>3</v>
      </c>
      <c r="Q8" s="34"/>
    </row>
    <row r="9" spans="1:17" ht="15.75">
      <c r="C9" s="179" t="str">
        <f>Расп!B32</f>
        <v>Женщины</v>
      </c>
      <c r="D9" s="36"/>
      <c r="E9" s="36"/>
      <c r="G9" s="181" t="s">
        <v>15</v>
      </c>
      <c r="H9" s="182" t="str">
        <f>Расп!H15</f>
        <v>8.22,62</v>
      </c>
      <c r="I9" s="182"/>
      <c r="J9" s="184" t="str">
        <f>Расп!D1</f>
        <v>Окончание</v>
      </c>
      <c r="K9" s="191" t="str">
        <f>Расп!D15</f>
        <v>19.28</v>
      </c>
      <c r="N9" s="53" t="s">
        <v>19</v>
      </c>
      <c r="O9" s="177"/>
      <c r="P9" s="34">
        <v>2</v>
      </c>
      <c r="Q9" s="34">
        <v>14.2</v>
      </c>
    </row>
    <row r="10" spans="1:17" ht="15.75">
      <c r="C10" s="235" t="s">
        <v>603</v>
      </c>
      <c r="D10" s="36"/>
      <c r="E10" s="36"/>
      <c r="F10" s="179"/>
      <c r="G10" s="179"/>
      <c r="J10" s="192"/>
      <c r="K10" s="192"/>
      <c r="N10" s="53" t="s">
        <v>20</v>
      </c>
      <c r="O10" s="177"/>
      <c r="P10" s="34">
        <v>1</v>
      </c>
      <c r="Q10" s="34"/>
    </row>
    <row r="11" spans="1:17">
      <c r="C11" s="36"/>
      <c r="D11" s="36"/>
      <c r="E11" s="36"/>
      <c r="N11" s="53" t="s">
        <v>21</v>
      </c>
      <c r="O11" s="177"/>
      <c r="P11" s="34" t="s">
        <v>46</v>
      </c>
      <c r="Q11" s="34"/>
    </row>
    <row r="12" spans="1:17" s="34" customFormat="1">
      <c r="A12" s="34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34" t="s">
        <v>622</v>
      </c>
      <c r="J12" s="34" t="s">
        <v>17</v>
      </c>
      <c r="K12" s="34" t="s">
        <v>40</v>
      </c>
      <c r="L12" s="34" t="s">
        <v>24</v>
      </c>
      <c r="M12" s="34" t="s">
        <v>41</v>
      </c>
      <c r="N12" s="53" t="s">
        <v>23</v>
      </c>
      <c r="O12" s="53" t="s">
        <v>22</v>
      </c>
      <c r="P12" s="34" t="s">
        <v>44</v>
      </c>
    </row>
    <row r="13" spans="1:17" ht="15.75">
      <c r="B13" s="96">
        <v>1</v>
      </c>
      <c r="C13" s="37" t="str">
        <f>VLOOKUP(H13,Уч!$A$2:$K$398,2,FALSE)</f>
        <v>Кузнецова Анна</v>
      </c>
      <c r="D13" s="97">
        <f>VLOOKUP(H13,Уч!$A$2:$K$398,3,FALSE)</f>
        <v>35733</v>
      </c>
      <c r="E13" s="98" t="e">
        <f>VLOOKUP(H13,Уч!#REF!,4,FALSE)</f>
        <v>#REF!</v>
      </c>
      <c r="F13" s="154" t="str">
        <f>VLOOKUP(H13,Уч!$A$2:$K$398,5,FALSE)</f>
        <v>Москва</v>
      </c>
      <c r="G13" s="154" t="str">
        <f>VLOOKUP(H13,Уч!$A$2:$K$398,6,FALSE)</f>
        <v>ДЮСШ № 82</v>
      </c>
      <c r="H13" s="92">
        <v>81</v>
      </c>
      <c r="I13" s="92"/>
      <c r="J13" s="101" t="s">
        <v>665</v>
      </c>
      <c r="K13" s="38">
        <v>2</v>
      </c>
      <c r="L13" s="37"/>
      <c r="M13" s="52" t="str">
        <f>VLOOKUP(H13,Уч!$A$2:$K$398,11,FALSE)</f>
        <v>Казабекова Н.Ю.-Кузнецов В.Г.</v>
      </c>
      <c r="N13" s="160"/>
      <c r="O13" s="161"/>
    </row>
    <row r="14" spans="1:17" ht="15.75">
      <c r="B14" s="96"/>
      <c r="C14" s="37" t="str">
        <f>VLOOKUP(H14,Уч!$A$2:$K$398,2,FALSE)</f>
        <v>Полковникова Олеся</v>
      </c>
      <c r="D14" s="97">
        <f>VLOOKUP(H14,Уч!$A$2:$K$398,3,FALSE)</f>
        <v>33771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ДЮСШ-95</v>
      </c>
      <c r="H14" s="92">
        <v>85</v>
      </c>
      <c r="I14" s="92"/>
      <c r="J14" s="101" t="s">
        <v>242</v>
      </c>
      <c r="K14" s="101"/>
      <c r="L14" s="37"/>
      <c r="M14" s="52" t="str">
        <f>VLOOKUP(H14,Уч!$A$2:$K$398,11,FALSE)</f>
        <v>Русских К.Г, Чамеев Н.С</v>
      </c>
      <c r="N14" s="160"/>
      <c r="O14" s="162"/>
    </row>
    <row r="15" spans="1:17" ht="15.75">
      <c r="B15" s="96"/>
      <c r="C15" s="37" t="str">
        <f>VLOOKUP(H15,Уч!$A$2:$K$398,2,FALSE)</f>
        <v>Горчакова Наталья</v>
      </c>
      <c r="D15" s="97">
        <f>VLOOKUP(H15,Уч!$A$2:$K$398,3,FALSE)</f>
        <v>30423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РОО КСК ЛУЧ</v>
      </c>
      <c r="H15" s="92">
        <v>79</v>
      </c>
      <c r="I15" s="92"/>
      <c r="J15" s="101" t="s">
        <v>242</v>
      </c>
      <c r="K15" s="101"/>
      <c r="L15" s="37"/>
      <c r="M15" s="173" t="str">
        <f>VLOOKUP(H15,Уч!$A$2:$K$398,11,FALSE)</f>
        <v>Куканов ЮС, Штырц В.В.</v>
      </c>
      <c r="N15" s="160"/>
      <c r="O15" s="161"/>
    </row>
    <row r="16" spans="1:17" ht="15.75">
      <c r="B16" s="101" t="s">
        <v>602</v>
      </c>
      <c r="C16" s="37" t="str">
        <f>VLOOKUP(H16,Уч!$A$2:$K$398,2,FALSE)</f>
        <v>Васильева Юлия</v>
      </c>
      <c r="D16" s="97">
        <f>VLOOKUP(H16,Уч!$A$2:$K$398,3,FALSE)</f>
        <v>31859</v>
      </c>
      <c r="E16" s="98" t="e">
        <f>VLOOKUP(H16,Уч!#REF!,4,FALSE)</f>
        <v>#REF!</v>
      </c>
      <c r="F16" s="154" t="str">
        <f>VLOOKUP(H16,Уч!$A$2:$K$398,5,FALSE)</f>
        <v>Пермский-Башкортастан</v>
      </c>
      <c r="G16" s="155">
        <f>VLOOKUP(H16,Уч!$A$2:$K$398,6,FALSE)</f>
        <v>0</v>
      </c>
      <c r="H16" s="92">
        <v>78</v>
      </c>
      <c r="I16" s="92"/>
      <c r="J16" s="101" t="s">
        <v>664</v>
      </c>
      <c r="K16" s="38" t="s">
        <v>46</v>
      </c>
      <c r="L16" s="37"/>
      <c r="M16" s="52" t="str">
        <f>VLOOKUP(H16,Уч!$A$2:$K$398,11,FALSE)</f>
        <v>Попов С.А., Яковлева Е.</v>
      </c>
      <c r="N16" s="160"/>
      <c r="O16" s="161"/>
    </row>
  </sheetData>
  <phoneticPr fontId="0" type="noConversion"/>
  <printOptions horizontalCentered="1"/>
  <pageMargins left="0.19685039370078741" right="0.19685039370078741" top="0.78740157480314965" bottom="0.78740157480314965" header="0.51181102362204722" footer="0.70866141732283472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2"/>
  <sheetViews>
    <sheetView view="pageBreakPreview" topLeftCell="B5" zoomScaleSheetLayoutView="100" workbookViewId="0">
      <selection activeCell="O24" sqref="O24"/>
    </sheetView>
  </sheetViews>
  <sheetFormatPr defaultRowHeight="12.75" outlineLevelCol="1"/>
  <cols>
    <col min="1" max="1" width="12" style="19" hidden="1" customWidth="1" outlineLevel="1"/>
    <col min="2" max="2" width="5.28515625" style="19" customWidth="1" collapsed="1"/>
    <col min="3" max="3" width="23" style="19" customWidth="1"/>
    <col min="4" max="4" width="6.140625" style="19" customWidth="1"/>
    <col min="5" max="5" width="6.7109375" style="19" hidden="1" customWidth="1"/>
    <col min="6" max="6" width="6.5703125" style="19" customWidth="1"/>
    <col min="7" max="7" width="17.5703125" style="19" customWidth="1"/>
    <col min="8" max="8" width="5.42578125" style="19" customWidth="1"/>
    <col min="9" max="9" width="9.5703125" style="19" customWidth="1"/>
    <col min="10" max="10" width="5.42578125" style="19" customWidth="1"/>
    <col min="11" max="11" width="7" style="19" customWidth="1"/>
    <col min="12" max="12" width="5.7109375" style="19" bestFit="1" customWidth="1"/>
    <col min="13" max="13" width="6.140625" style="19" customWidth="1"/>
    <col min="14" max="14" width="5.42578125" style="19" hidden="1" customWidth="1"/>
    <col min="15" max="15" width="39.140625" style="19" customWidth="1"/>
    <col min="16" max="16" width="9.140625" style="32" outlineLevel="1"/>
    <col min="17" max="17" width="9.140625" style="20" outlineLevel="1"/>
    <col min="18" max="16384" width="9.140625" style="19"/>
  </cols>
  <sheetData>
    <row r="1" spans="1:19" hidden="1">
      <c r="D1" s="20"/>
      <c r="E1" s="20"/>
      <c r="P1" s="23"/>
      <c r="Q1" s="22"/>
    </row>
    <row r="2" spans="1:19" hidden="1">
      <c r="D2" s="20"/>
      <c r="E2" s="20"/>
      <c r="P2" s="23"/>
      <c r="Q2" s="22"/>
    </row>
    <row r="3" spans="1:19" hidden="1">
      <c r="D3" s="20"/>
      <c r="E3" s="20"/>
      <c r="P3" s="23"/>
      <c r="Q3" s="22"/>
    </row>
    <row r="4" spans="1:19" hidden="1">
      <c r="B4" s="24"/>
      <c r="D4" s="20"/>
      <c r="E4" s="20"/>
      <c r="P4" s="23"/>
      <c r="Q4" s="22"/>
    </row>
    <row r="5" spans="1:19" ht="15.75">
      <c r="C5" s="31" t="str">
        <f>Расп!B29</f>
        <v>Чемпионат г. Москвы по легкой атлетике</v>
      </c>
      <c r="D5" s="20"/>
      <c r="E5" s="20"/>
      <c r="P5" s="23"/>
      <c r="Q5" s="22"/>
      <c r="R5" s="33" t="s">
        <v>31</v>
      </c>
      <c r="S5" s="33"/>
    </row>
    <row r="6" spans="1:19" ht="15.75">
      <c r="C6" s="31" t="str">
        <f>Расп!B30</f>
        <v>3-4 июля 2013 года, ОАО «Олимпийский комплекс «Лужники», ЮСЯ</v>
      </c>
      <c r="D6" s="20"/>
      <c r="E6" s="20"/>
      <c r="P6" s="23"/>
      <c r="Q6" s="22"/>
      <c r="R6" s="33" t="s">
        <v>32</v>
      </c>
      <c r="S6" s="33"/>
    </row>
    <row r="7" spans="1:19">
      <c r="C7" s="25"/>
      <c r="D7" s="20"/>
      <c r="E7" s="20"/>
      <c r="G7" s="49" t="s">
        <v>13</v>
      </c>
      <c r="H7" s="50">
        <f>Расп!F17</f>
        <v>12.21</v>
      </c>
      <c r="I7" s="48">
        <f>Расп!A17</f>
        <v>41458</v>
      </c>
      <c r="P7" s="23"/>
      <c r="Q7" s="22"/>
      <c r="R7" s="33" t="s">
        <v>33</v>
      </c>
      <c r="S7" s="33"/>
    </row>
    <row r="8" spans="1:19" ht="15.75">
      <c r="C8" s="31" t="str">
        <f>Расп!B17</f>
        <v>БЕГ 100м с/б</v>
      </c>
      <c r="D8" s="20"/>
      <c r="E8" s="20"/>
      <c r="G8" s="49" t="s">
        <v>14</v>
      </c>
      <c r="H8" s="50">
        <f>Расп!G17</f>
        <v>12.21</v>
      </c>
      <c r="I8" s="27" t="str">
        <f>Расп!C1</f>
        <v>Начало</v>
      </c>
      <c r="J8" s="26" t="str">
        <f>Расп!C17</f>
        <v>17.15</v>
      </c>
      <c r="K8" s="26"/>
      <c r="L8" s="26"/>
      <c r="M8" s="26"/>
      <c r="P8" s="23"/>
      <c r="Q8" s="22"/>
      <c r="R8" s="33">
        <v>3</v>
      </c>
      <c r="S8" s="33"/>
    </row>
    <row r="9" spans="1:19" ht="15.75">
      <c r="C9" s="31" t="str">
        <f>Расп!B32</f>
        <v>Женщины</v>
      </c>
      <c r="D9" s="20"/>
      <c r="E9" s="20"/>
      <c r="G9" s="49" t="s">
        <v>15</v>
      </c>
      <c r="H9" s="50">
        <f>Расп!H17</f>
        <v>12.26</v>
      </c>
      <c r="I9" s="27" t="str">
        <f>Расп!D1</f>
        <v>Окончание</v>
      </c>
      <c r="J9" s="26" t="str">
        <f>Расп!D17</f>
        <v>17.25</v>
      </c>
      <c r="K9" s="26"/>
      <c r="L9" s="26"/>
      <c r="M9" s="28"/>
      <c r="P9" s="29" t="s">
        <v>19</v>
      </c>
      <c r="Q9" s="22"/>
      <c r="R9" s="33">
        <v>2</v>
      </c>
      <c r="S9" s="33">
        <v>14.2</v>
      </c>
    </row>
    <row r="10" spans="1:19" ht="15.75">
      <c r="C10" s="30" t="s">
        <v>603</v>
      </c>
      <c r="D10" s="20"/>
      <c r="E10" s="20"/>
      <c r="F10" s="31"/>
      <c r="G10" s="31"/>
      <c r="I10" s="31"/>
      <c r="P10" s="29" t="s">
        <v>20</v>
      </c>
      <c r="Q10" s="22"/>
      <c r="R10" s="33">
        <v>1</v>
      </c>
      <c r="S10" s="33"/>
    </row>
    <row r="11" spans="1:19">
      <c r="C11" s="20"/>
      <c r="D11" s="20"/>
      <c r="E11" s="20"/>
      <c r="P11" s="29" t="s">
        <v>21</v>
      </c>
      <c r="Q11" s="22"/>
      <c r="R11" s="33" t="s">
        <v>46</v>
      </c>
      <c r="S11" s="33"/>
    </row>
    <row r="12" spans="1:19" s="33" customFormat="1">
      <c r="A12" s="199" t="s">
        <v>30</v>
      </c>
      <c r="B12" s="34" t="s">
        <v>27</v>
      </c>
      <c r="C12" s="34" t="s">
        <v>16</v>
      </c>
      <c r="D12" s="34" t="s">
        <v>0</v>
      </c>
      <c r="E12" s="34" t="s">
        <v>58</v>
      </c>
      <c r="F12" s="34" t="s">
        <v>573</v>
      </c>
      <c r="G12" s="34" t="s">
        <v>9</v>
      </c>
      <c r="H12" s="34" t="s">
        <v>18</v>
      </c>
      <c r="I12" s="34" t="s">
        <v>615</v>
      </c>
      <c r="J12" s="34" t="s">
        <v>22</v>
      </c>
      <c r="K12" s="34" t="s">
        <v>614</v>
      </c>
      <c r="L12" s="34" t="s">
        <v>22</v>
      </c>
      <c r="M12" s="34" t="s">
        <v>40</v>
      </c>
      <c r="N12" s="34" t="s">
        <v>24</v>
      </c>
      <c r="O12" s="34" t="s">
        <v>41</v>
      </c>
      <c r="P12" s="200" t="s">
        <v>23</v>
      </c>
      <c r="Q12" s="29" t="s">
        <v>22</v>
      </c>
      <c r="R12" s="33" t="s">
        <v>44</v>
      </c>
    </row>
    <row r="13" spans="1:19" s="33" customFormat="1" ht="16.5" customHeight="1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200"/>
      <c r="Q13" s="29"/>
    </row>
    <row r="14" spans="1:19" ht="15.75">
      <c r="A14" s="19">
        <f ca="1">RAND()</f>
        <v>0.86485716831912651</v>
      </c>
      <c r="B14" s="96">
        <v>1</v>
      </c>
      <c r="C14" s="37" t="str">
        <f>VLOOKUP(H14,Уч!$A$2:$K$398,2,FALSE)</f>
        <v>Шомова Татьяна</v>
      </c>
      <c r="D14" s="198">
        <f>VLOOKUP(H14,Уч!$A$2:$K$398,3,FALSE)</f>
        <v>33429</v>
      </c>
      <c r="E14" s="98" t="e">
        <f>VLOOKUP(H14,Уч!#REF!,4,FALSE)</f>
        <v>#REF!</v>
      </c>
      <c r="F14" s="154" t="str">
        <f>VLOOKUP(H14,Уч!$A$2:$K$398,5,FALSE)</f>
        <v>Москва</v>
      </c>
      <c r="G14" s="154" t="str">
        <f>VLOOKUP(H14,Уч!$A$2:$K$398,6,FALSE)</f>
        <v>СДЮСШОР № 24</v>
      </c>
      <c r="H14" s="92">
        <v>170</v>
      </c>
      <c r="I14" s="236">
        <f>P14/100</f>
        <v>13.98</v>
      </c>
      <c r="J14" s="102">
        <f>Q14/10</f>
        <v>0.9</v>
      </c>
      <c r="K14" s="101">
        <v>13.84</v>
      </c>
      <c r="L14" s="102">
        <v>-0.2</v>
      </c>
      <c r="M14" s="103" t="s">
        <v>45</v>
      </c>
      <c r="N14" s="37"/>
      <c r="O14" s="52" t="str">
        <f>VLOOKUP(H14,Уч!$A$2:$K$398,11,FALSE)</f>
        <v>Терехова Н.В. Коростелёв Черняева А.А.</v>
      </c>
      <c r="P14" s="201">
        <v>1398</v>
      </c>
      <c r="Q14" s="39">
        <v>9</v>
      </c>
    </row>
    <row r="15" spans="1:19" ht="15.75">
      <c r="A15" s="19">
        <f ca="1">RAND()</f>
        <v>0.24292469745228862</v>
      </c>
      <c r="B15" s="96">
        <v>2</v>
      </c>
      <c r="C15" s="37" t="str">
        <f>VLOOKUP(H15,Уч!$A$2:$K$398,2,FALSE)</f>
        <v>Журавлева Полина</v>
      </c>
      <c r="D15" s="198">
        <f>VLOOKUP(H15,Уч!$A$2:$K$398,3,FALSE)</f>
        <v>35549</v>
      </c>
      <c r="E15" s="98" t="e">
        <f>VLOOKUP(H15,Уч!#REF!,4,FALSE)</f>
        <v>#REF!</v>
      </c>
      <c r="F15" s="154" t="str">
        <f>VLOOKUP(H15,Уч!$A$2:$K$398,5,FALSE)</f>
        <v>Москва</v>
      </c>
      <c r="G15" s="154" t="str">
        <f>VLOOKUP(H15,Уч!$A$2:$K$398,6,FALSE)</f>
        <v>СДЮСШОР ЮМ</v>
      </c>
      <c r="H15" s="92">
        <v>65</v>
      </c>
      <c r="I15" s="236">
        <f>P15/100</f>
        <v>14.45</v>
      </c>
      <c r="J15" s="102">
        <f>Q15/10</f>
        <v>0.9</v>
      </c>
      <c r="K15" s="101">
        <v>14.34</v>
      </c>
      <c r="L15" s="102">
        <v>-0.2</v>
      </c>
      <c r="M15" s="103" t="s">
        <v>46</v>
      </c>
      <c r="N15" s="37"/>
      <c r="O15" s="52" t="str">
        <f>VLOOKUP(H15,Уч!$A$2:$K$398,11,FALSE)</f>
        <v>Кравцова К.О. Бурлаков О.П</v>
      </c>
      <c r="P15" s="201">
        <v>1445</v>
      </c>
      <c r="Q15" s="39">
        <v>9</v>
      </c>
    </row>
    <row r="16" spans="1:19" ht="15.75">
      <c r="A16" s="19">
        <f ca="1">RAND()</f>
        <v>0.74515367732755622</v>
      </c>
      <c r="B16" s="96"/>
      <c r="C16" s="37" t="str">
        <f>VLOOKUP(H16,Уч!$A$2:$K$398,2,FALSE)</f>
        <v>Попова Анна</v>
      </c>
      <c r="D16" s="198" t="str">
        <f>VLOOKUP(H16,Уч!$A$2:$K$398,3,FALSE)</f>
        <v>0.0.96</v>
      </c>
      <c r="E16" s="98" t="e">
        <f>VLOOKUP(H16,Уч!#REF!,4,FALSE)</f>
        <v>#REF!</v>
      </c>
      <c r="F16" s="154" t="str">
        <f>VLOOKUP(H16,Уч!$A$2:$K$398,5,FALSE)</f>
        <v>Москва</v>
      </c>
      <c r="G16" s="154" t="str">
        <f>VLOOKUP(H16,Уч!$A$2:$K$398,6,FALSE)</f>
        <v xml:space="preserve"> СДЮСШОР  им. бр.Знаменских</v>
      </c>
      <c r="H16" s="92">
        <v>66</v>
      </c>
      <c r="I16" s="236" t="s">
        <v>590</v>
      </c>
      <c r="J16" s="107">
        <f>Q16/10</f>
        <v>0</v>
      </c>
      <c r="K16" s="101"/>
      <c r="L16" s="107"/>
      <c r="M16" s="103"/>
      <c r="N16" s="37"/>
      <c r="O16" s="52" t="str">
        <f>VLOOKUP(H16,Уч!$A$2:$K$398,11,FALSE)</f>
        <v>Васяткин В.П.</v>
      </c>
      <c r="P16" s="201"/>
      <c r="Q16" s="39"/>
    </row>
    <row r="17" spans="1:17" ht="15.75">
      <c r="A17" s="19">
        <f ca="1">RAND()</f>
        <v>0.75190073693510984</v>
      </c>
      <c r="B17" s="96"/>
      <c r="C17" s="37" t="str">
        <f>VLOOKUP(H17,Уч!$A$2:$K$398,2,FALSE)</f>
        <v>Хитрова Ксения</v>
      </c>
      <c r="D17" s="198" t="str">
        <f>VLOOKUP(H17,Уч!$A$2:$K$398,3,FALSE)</f>
        <v>0.0.92</v>
      </c>
      <c r="E17" s="98" t="e">
        <f>VLOOKUP(H17,Уч!#REF!,4,FALSE)</f>
        <v>#REF!</v>
      </c>
      <c r="F17" s="154" t="str">
        <f>VLOOKUP(H17,Уч!$A$2:$K$398,5,FALSE)</f>
        <v>Москва</v>
      </c>
      <c r="G17" s="154" t="str">
        <f>VLOOKUP(H17,Уч!$A$2:$K$398,6,FALSE)</f>
        <v xml:space="preserve"> СДЮСШОР  им. бр.Знаменских</v>
      </c>
      <c r="H17" s="92">
        <v>69</v>
      </c>
      <c r="I17" s="236" t="s">
        <v>590</v>
      </c>
      <c r="J17" s="107">
        <f>Q17/10</f>
        <v>0</v>
      </c>
      <c r="K17" s="101"/>
      <c r="L17" s="107"/>
      <c r="M17" s="103"/>
      <c r="N17" s="37"/>
      <c r="O17" s="52" t="str">
        <f>VLOOKUP(H17,Уч!$A$2:$K$398,11,FALSE)</f>
        <v>Васяткин В.П.</v>
      </c>
      <c r="P17" s="201"/>
      <c r="Q17" s="39"/>
    </row>
    <row r="18" spans="1:17" ht="15.75">
      <c r="A18" s="19">
        <f ca="1">RAND()</f>
        <v>0.42230046120835929</v>
      </c>
      <c r="B18" s="96"/>
      <c r="C18" s="37" t="str">
        <f>VLOOKUP(H18,Уч!$A$2:$K$398,2,FALSE)</f>
        <v>Ермолова Яна</v>
      </c>
      <c r="D18" s="198" t="str">
        <f>VLOOKUP(H18,Уч!$A$2:$K$398,3,FALSE)</f>
        <v>0.0.92</v>
      </c>
      <c r="E18" s="98" t="e">
        <f>VLOOKUP(H18,Уч!#REF!,4,FALSE)</f>
        <v>#REF!</v>
      </c>
      <c r="F18" s="154" t="str">
        <f>VLOOKUP(H18,Уч!$A$2:$K$398,5,FALSE)</f>
        <v>Москва</v>
      </c>
      <c r="G18" s="154" t="str">
        <f>VLOOKUP(H18,Уч!$A$2:$K$398,6,FALSE)</f>
        <v xml:space="preserve"> СДЮСШОР  им. бр.Знаменских</v>
      </c>
      <c r="H18" s="92">
        <v>64</v>
      </c>
      <c r="I18" s="236" t="s">
        <v>590</v>
      </c>
      <c r="J18" s="107">
        <f>Q18/10</f>
        <v>0</v>
      </c>
      <c r="K18" s="101"/>
      <c r="L18" s="107"/>
      <c r="M18" s="103"/>
      <c r="N18" s="37"/>
      <c r="O18" s="52" t="str">
        <f>VLOOKUP(H18,Уч!$A$2:$K$398,11,FALSE)</f>
        <v>Антовченко И.Е.</v>
      </c>
      <c r="P18" s="201"/>
      <c r="Q18" s="39"/>
    </row>
    <row r="19" spans="1:17" ht="15.75">
      <c r="A19" s="36"/>
      <c r="B19" s="36"/>
      <c r="C19" s="37" t="str">
        <f>VLOOKUP(H19,Уч!$A$2:$K$398,2,FALSE)</f>
        <v>Журавлева Полина</v>
      </c>
      <c r="D19" s="198">
        <f>VLOOKUP(H19,Уч!$A$2:$K$398,3,FALSE)</f>
        <v>35549</v>
      </c>
      <c r="E19" s="98" t="e">
        <f>VLOOKUP(H19,Уч!#REF!,4,FALSE)</f>
        <v>#REF!</v>
      </c>
      <c r="F19" s="154" t="str">
        <f>VLOOKUP(H19,Уч!$A$2:$K$398,5,FALSE)</f>
        <v>Москва</v>
      </c>
      <c r="G19" s="154" t="str">
        <f>VLOOKUP(H19,Уч!$A$2:$K$398,6,FALSE)</f>
        <v>СДЮСШОР ЮМ</v>
      </c>
      <c r="H19" s="92">
        <v>65</v>
      </c>
      <c r="I19" s="236" t="s">
        <v>590</v>
      </c>
      <c r="J19" s="107">
        <f t="shared" ref="J19:J27" si="0">Q19/10</f>
        <v>0</v>
      </c>
      <c r="K19" s="101"/>
      <c r="L19" s="107"/>
      <c r="M19" s="103"/>
      <c r="N19" s="37"/>
      <c r="O19" s="52" t="str">
        <f>VLOOKUP(H19,Уч!$A$2:$K$398,11,FALSE)</f>
        <v>Кравцова К.О. Бурлаков О.П</v>
      </c>
      <c r="P19" s="203"/>
      <c r="Q19" s="21"/>
    </row>
    <row r="20" spans="1:17" ht="15.75">
      <c r="A20" s="19">
        <f t="shared" ref="A20:A25" ca="1" si="1">RAND()</f>
        <v>0.34611494024457556</v>
      </c>
      <c r="B20" s="96"/>
      <c r="C20" s="37" t="str">
        <f>VLOOKUP(H20,Уч!$A$2:$K$398,2,FALSE)</f>
        <v>Попова Анна</v>
      </c>
      <c r="D20" s="198" t="str">
        <f>VLOOKUP(H20,Уч!$A$2:$K$398,3,FALSE)</f>
        <v>0.0.96</v>
      </c>
      <c r="E20" s="98" t="e">
        <f>VLOOKUP(H20,Уч!#REF!,4,FALSE)</f>
        <v>#REF!</v>
      </c>
      <c r="F20" s="154" t="str">
        <f>VLOOKUP(H20,Уч!$A$2:$K$398,5,FALSE)</f>
        <v>Москва</v>
      </c>
      <c r="G20" s="154" t="str">
        <f>VLOOKUP(H20,Уч!$A$2:$K$398,6,FALSE)</f>
        <v xml:space="preserve"> СДЮСШОР  им. бр.Знаменских</v>
      </c>
      <c r="H20" s="92">
        <v>66</v>
      </c>
      <c r="I20" s="236" t="s">
        <v>590</v>
      </c>
      <c r="J20" s="107">
        <f t="shared" si="0"/>
        <v>0</v>
      </c>
      <c r="K20" s="101"/>
      <c r="L20" s="107"/>
      <c r="M20" s="103"/>
      <c r="N20" s="37"/>
      <c r="O20" s="52" t="str">
        <f>VLOOKUP(H20,Уч!$A$2:$K$398,11,FALSE)</f>
        <v>Васяткин В.П.</v>
      </c>
      <c r="P20" s="204"/>
      <c r="Q20" s="95"/>
    </row>
    <row r="21" spans="1:17" ht="15.75">
      <c r="A21" s="19">
        <f t="shared" ca="1" si="1"/>
        <v>0.96494485182311351</v>
      </c>
      <c r="B21" s="96"/>
      <c r="C21" s="37" t="str">
        <f>VLOOKUP(H21,Уч!$A$2:$K$398,2,FALSE)</f>
        <v>Хитрова Ксения</v>
      </c>
      <c r="D21" s="198" t="str">
        <f>VLOOKUP(H21,Уч!$A$2:$K$398,3,FALSE)</f>
        <v>0.0.92</v>
      </c>
      <c r="E21" s="98" t="e">
        <f>VLOOKUP(H21,Уч!#REF!,4,FALSE)</f>
        <v>#REF!</v>
      </c>
      <c r="F21" s="154" t="str">
        <f>VLOOKUP(H21,Уч!$A$2:$K$398,5,FALSE)</f>
        <v>Москва</v>
      </c>
      <c r="G21" s="154" t="str">
        <f>VLOOKUP(H21,Уч!$A$2:$K$398,6,FALSE)</f>
        <v xml:space="preserve"> СДЮСШОР  им. бр.Знаменских</v>
      </c>
      <c r="H21" s="92">
        <v>69</v>
      </c>
      <c r="I21" s="236" t="s">
        <v>590</v>
      </c>
      <c r="J21" s="107">
        <f t="shared" si="0"/>
        <v>0</v>
      </c>
      <c r="K21" s="101"/>
      <c r="L21" s="107"/>
      <c r="M21" s="103"/>
      <c r="N21" s="37"/>
      <c r="O21" s="52" t="str">
        <f>VLOOKUP(H21,Уч!$A$2:$K$398,11,FALSE)</f>
        <v>Васяткин В.П.</v>
      </c>
      <c r="P21" s="201"/>
      <c r="Q21" s="39"/>
    </row>
    <row r="22" spans="1:17" ht="15.75">
      <c r="A22" s="19">
        <f t="shared" ca="1" si="1"/>
        <v>0.86694963780395973</v>
      </c>
      <c r="B22" s="96"/>
      <c r="C22" s="37" t="str">
        <f>VLOOKUP(H22,Уч!$A$2:$K$398,2,FALSE)</f>
        <v>Вячкилева Кристина</v>
      </c>
      <c r="D22" s="198">
        <f>VLOOKUP(H22,Уч!$A$2:$K$398,3,FALSE)</f>
        <v>34411</v>
      </c>
      <c r="E22" s="98" t="e">
        <f>VLOOKUP(H22,Уч!#REF!,4,FALSE)</f>
        <v>#REF!</v>
      </c>
      <c r="F22" s="154" t="str">
        <f>VLOOKUP(H22,Уч!$A$2:$K$398,5,FALSE)</f>
        <v>Москва</v>
      </c>
      <c r="G22" s="154" t="str">
        <f>VLOOKUP(H22,Уч!$A$2:$K$398,6,FALSE)</f>
        <v xml:space="preserve"> СДЮСШОР  им. бр.Знаменских</v>
      </c>
      <c r="H22" s="92">
        <v>70</v>
      </c>
      <c r="I22" s="236" t="s">
        <v>590</v>
      </c>
      <c r="J22" s="107">
        <f t="shared" si="0"/>
        <v>0</v>
      </c>
      <c r="K22" s="101"/>
      <c r="L22" s="107"/>
      <c r="M22" s="103"/>
      <c r="N22" s="37"/>
      <c r="O22" s="52" t="str">
        <f>VLOOKUP(H22,Уч!$A$2:$K$398,11,FALSE)</f>
        <v>Васяткины В.П., А.В.</v>
      </c>
      <c r="P22" s="201"/>
      <c r="Q22" s="39"/>
    </row>
    <row r="23" spans="1:17" ht="15.75">
      <c r="A23" s="19">
        <f t="shared" ca="1" si="1"/>
        <v>0.51380284848291058</v>
      </c>
      <c r="B23" s="96"/>
      <c r="C23" s="37" t="str">
        <f>VLOOKUP(H23,Уч!$A$2:$K$398,2,FALSE)</f>
        <v>Зубарева Юлия</v>
      </c>
      <c r="D23" s="198">
        <f>VLOOKUP(H23,Уч!$A$2:$K$398,3,FALSE)</f>
        <v>33585</v>
      </c>
      <c r="E23" s="98" t="e">
        <f>VLOOKUP(H23,Уч!#REF!,4,FALSE)</f>
        <v>#REF!</v>
      </c>
      <c r="F23" s="154" t="str">
        <f>VLOOKUP(H23,Уч!$A$2:$K$398,5,FALSE)</f>
        <v>Москва</v>
      </c>
      <c r="G23" s="154" t="str">
        <f>VLOOKUP(H23,Уч!$A$2:$K$398,6,FALSE)</f>
        <v>МГФСО</v>
      </c>
      <c r="H23" s="92">
        <v>71</v>
      </c>
      <c r="I23" s="236" t="s">
        <v>667</v>
      </c>
      <c r="J23" s="107">
        <f t="shared" si="0"/>
        <v>0</v>
      </c>
      <c r="K23" s="101"/>
      <c r="L23" s="107"/>
      <c r="M23" s="103"/>
      <c r="N23" s="37"/>
      <c r="O23" s="52" t="str">
        <f>VLOOKUP(H23,Уч!$A$2:$K$398,11,FALSE)</f>
        <v>Богатырева Т.М.</v>
      </c>
      <c r="P23" s="201"/>
      <c r="Q23" s="39"/>
    </row>
    <row r="24" spans="1:17" ht="15.75">
      <c r="A24" s="19">
        <f t="shared" ca="1" si="1"/>
        <v>0.43879744451163127</v>
      </c>
      <c r="B24" s="96"/>
      <c r="C24" s="37" t="str">
        <f>VLOOKUP(H24,Уч!$A$2:$K$398,2,FALSE)</f>
        <v>Ложкина Светлана</v>
      </c>
      <c r="D24" s="198">
        <f>VLOOKUP(H24,Уч!$A$2:$K$398,3,FALSE)</f>
        <v>34755</v>
      </c>
      <c r="E24" s="98" t="e">
        <f>VLOOKUP(H24,Уч!#REF!,4,FALSE)</f>
        <v>#REF!</v>
      </c>
      <c r="F24" s="154" t="str">
        <f>VLOOKUP(H24,Уч!$A$2:$K$398,5,FALSE)</f>
        <v>Москва</v>
      </c>
      <c r="G24" s="154" t="str">
        <f>VLOOKUP(H24,Уч!$A$2:$K$398,6,FALSE)</f>
        <v>СДЮСШОР ЮМ</v>
      </c>
      <c r="H24" s="92">
        <v>72</v>
      </c>
      <c r="I24" s="236" t="s">
        <v>667</v>
      </c>
      <c r="J24" s="107">
        <f t="shared" si="0"/>
        <v>0</v>
      </c>
      <c r="K24" s="101"/>
      <c r="L24" s="107"/>
      <c r="M24" s="103"/>
      <c r="N24" s="37"/>
      <c r="O24" s="52" t="str">
        <f>VLOOKUP(H24,Уч!$A$2:$K$398,11,FALSE)</f>
        <v>Кравцова К.О. Бурлаков О.П</v>
      </c>
      <c r="P24" s="201"/>
      <c r="Q24" s="39"/>
    </row>
    <row r="25" spans="1:17" ht="15.75">
      <c r="A25" s="51">
        <f t="shared" ca="1" si="1"/>
        <v>8.3692296976463409E-2</v>
      </c>
      <c r="B25" s="96"/>
      <c r="C25" s="37" t="str">
        <f>VLOOKUP(H25,Уч!$A$2:$K$398,2,FALSE)</f>
        <v>Попова Екатерина</v>
      </c>
      <c r="D25" s="198">
        <f>VLOOKUP(H25,Уч!$A$2:$K$398,3,FALSE)</f>
        <v>32539</v>
      </c>
      <c r="E25" s="98" t="e">
        <f>VLOOKUP(H25,Уч!#REF!,4,FALSE)</f>
        <v>#REF!</v>
      </c>
      <c r="F25" s="154" t="str">
        <f>VLOOKUP(H25,Уч!$A$2:$K$398,5,FALSE)</f>
        <v>Москва</v>
      </c>
      <c r="G25" s="154" t="str">
        <f>VLOOKUP(H25,Уч!$A$2:$K$398,6,FALSE)</f>
        <v>СДЮШОР ЦСКА</v>
      </c>
      <c r="H25" s="92">
        <v>73</v>
      </c>
      <c r="I25" s="236" t="s">
        <v>667</v>
      </c>
      <c r="J25" s="107">
        <f t="shared" si="0"/>
        <v>0</v>
      </c>
      <c r="K25" s="101"/>
      <c r="L25" s="107"/>
      <c r="M25" s="103"/>
      <c r="N25" s="37"/>
      <c r="O25" s="52" t="str">
        <f>VLOOKUP(H25,Уч!$A$2:$K$398,11,FALSE)</f>
        <v>Филатовы М.И., Е.А.</v>
      </c>
      <c r="P25" s="201"/>
      <c r="Q25" s="39"/>
    </row>
    <row r="26" spans="1:17" ht="15.75">
      <c r="A26" s="35"/>
      <c r="B26" s="96"/>
      <c r="C26" s="37" t="str">
        <f>VLOOKUP(H26,Уч!$A$2:$K$398,2,FALSE)</f>
        <v>Царанок Олеся</v>
      </c>
      <c r="D26" s="198">
        <f>VLOOKUP(H26,Уч!$A$2:$K$398,3,FALSE)</f>
        <v>32692</v>
      </c>
      <c r="E26" s="98" t="e">
        <f>VLOOKUP(H26,Уч!#REF!,4,FALSE)</f>
        <v>#REF!</v>
      </c>
      <c r="F26" s="154" t="str">
        <f>VLOOKUP(H26,Уч!$A$2:$K$398,5,FALSE)</f>
        <v>Москва</v>
      </c>
      <c r="G26" s="154" t="str">
        <f>VLOOKUP(H26,Уч!$A$2:$K$398,6,FALSE)</f>
        <v>МГФСО</v>
      </c>
      <c r="H26" s="92">
        <v>74</v>
      </c>
      <c r="I26" s="236" t="s">
        <v>667</v>
      </c>
      <c r="J26" s="107">
        <f t="shared" si="0"/>
        <v>0</v>
      </c>
      <c r="K26" s="101"/>
      <c r="L26" s="107"/>
      <c r="M26" s="103"/>
      <c r="N26" s="37"/>
      <c r="O26" s="52" t="str">
        <f>VLOOKUP(H26,Уч!$A$2:$K$398,11,FALSE)</f>
        <v>Голубенко Ю.И.</v>
      </c>
      <c r="P26" s="201"/>
      <c r="Q26" s="39"/>
    </row>
    <row r="27" spans="1:17" ht="15.75">
      <c r="A27" s="35"/>
      <c r="B27" s="96"/>
      <c r="C27" s="37" t="str">
        <f>VLOOKUP(H27,Уч!$A$2:$K$398,2,FALSE)</f>
        <v>Гацалова Алина</v>
      </c>
      <c r="D27" s="198">
        <f>VLOOKUP(H27,Уч!$A$2:$K$398,3,FALSE)</f>
        <v>34790</v>
      </c>
      <c r="E27" s="98" t="e">
        <f>VLOOKUP(H27,Уч!#REF!,4,FALSE)</f>
        <v>#REF!</v>
      </c>
      <c r="F27" s="154" t="str">
        <f>VLOOKUP(H27,Уч!$A$2:$K$398,5,FALSE)</f>
        <v>Москва</v>
      </c>
      <c r="G27" s="154" t="str">
        <f>VLOOKUP(H27,Уч!$A$2:$K$398,6,FALSE)</f>
        <v>СДЮШОР ЦСКА -24</v>
      </c>
      <c r="H27" s="92">
        <v>62</v>
      </c>
      <c r="I27" s="236" t="s">
        <v>667</v>
      </c>
      <c r="J27" s="107">
        <f t="shared" si="0"/>
        <v>0</v>
      </c>
      <c r="K27" s="101"/>
      <c r="L27" s="107"/>
      <c r="M27" s="103"/>
      <c r="N27" s="37"/>
      <c r="O27" s="52" t="str">
        <f>VLOOKUP(H27,Уч!$A$2:$K$398,11,FALSE)</f>
        <v>Михеева В.В.,Коростылев А.В.</v>
      </c>
      <c r="P27" s="201"/>
      <c r="Q27" s="39"/>
    </row>
    <row r="28" spans="1:17" ht="15.75">
      <c r="A28" s="19">
        <f ca="1">RAND()</f>
        <v>0.63779893606089444</v>
      </c>
      <c r="B28" s="96"/>
      <c r="C28" s="37" t="str">
        <f>VLOOKUP(H28,Уч!$A$2:$K$398,2,FALSE)</f>
        <v>Филатова Татьяна</v>
      </c>
      <c r="D28" s="198">
        <f>VLOOKUP(H28,Уч!$A$2:$K$398,3,FALSE)</f>
        <v>31799</v>
      </c>
      <c r="E28" s="98" t="e">
        <f>VLOOKUP(H28,Уч!#REF!,4,FALSE)</f>
        <v>#REF!</v>
      </c>
      <c r="F28" s="154" t="str">
        <f>VLOOKUP(H28,Уч!$A$2:$K$398,5,FALSE)</f>
        <v>Москва</v>
      </c>
      <c r="G28" s="154" t="str">
        <f>VLOOKUP(H28,Уч!$A$2:$K$398,6,FALSE)</f>
        <v>ЦСП по л/а - ЦСКА</v>
      </c>
      <c r="H28" s="92">
        <v>68</v>
      </c>
      <c r="I28" s="101" t="s">
        <v>242</v>
      </c>
      <c r="J28" s="107">
        <f>Q28/10</f>
        <v>0</v>
      </c>
      <c r="K28" s="101"/>
      <c r="L28" s="107"/>
      <c r="M28" s="103"/>
      <c r="N28" s="37"/>
      <c r="O28" s="173" t="str">
        <f>VLOOKUP(H28,Уч!$A$2:$K$398,11,FALSE)</f>
        <v>Полоницкий А.А., Вдовин М.В., Дашкин  И.Г.</v>
      </c>
      <c r="P28" s="201"/>
      <c r="Q28" s="39"/>
    </row>
    <row r="29" spans="1:17" ht="15.75">
      <c r="A29" s="19">
        <f ca="1">RAND()</f>
        <v>0.65158186887642444</v>
      </c>
      <c r="B29" s="96"/>
      <c r="C29" s="37" t="str">
        <f>VLOOKUP(H29,Уч!$A$2:$K$398,2,FALSE)</f>
        <v>Кондакова Юлия</v>
      </c>
      <c r="D29" s="198">
        <f>VLOOKUP(H29,Уч!$A$2:$K$398,3,FALSE)</f>
        <v>29924</v>
      </c>
      <c r="E29" s="98" t="e">
        <f>VLOOKUP(H29,Уч!#REF!,4,FALSE)</f>
        <v>#REF!</v>
      </c>
      <c r="F29" s="154" t="str">
        <f>VLOOKUP(H29,Уч!$A$2:$K$398,5,FALSE)</f>
        <v>Москва</v>
      </c>
      <c r="G29" s="154" t="str">
        <f>VLOOKUP(H29,Уч!$A$2:$K$398,6,FALSE)</f>
        <v>ЦСП по л/а</v>
      </c>
      <c r="H29" s="92">
        <v>67</v>
      </c>
      <c r="I29" s="101" t="s">
        <v>242</v>
      </c>
      <c r="J29" s="107">
        <f>Q29/10</f>
        <v>0</v>
      </c>
      <c r="K29" s="101"/>
      <c r="L29" s="107"/>
      <c r="M29" s="103"/>
      <c r="N29" s="37"/>
      <c r="O29" s="52" t="str">
        <f>VLOOKUP(H29,Уч!$A$2:$K$398,11,FALSE)</f>
        <v>Климов А.Г.</v>
      </c>
      <c r="P29" s="201"/>
      <c r="Q29" s="39"/>
    </row>
    <row r="30" spans="1:17" ht="15.75">
      <c r="A30" s="19">
        <f ca="1">RAND()</f>
        <v>0.33110499288703188</v>
      </c>
      <c r="B30" s="96" t="s">
        <v>602</v>
      </c>
      <c r="C30" s="37" t="str">
        <f>VLOOKUP(H30,Уч!$A$2:$K$398,2,FALSE)</f>
        <v>Cтикачёва Анастасия</v>
      </c>
      <c r="D30" s="198">
        <f>VLOOKUP(H30,Уч!$A$2:$K$398,3,FALSE)</f>
        <v>32245</v>
      </c>
      <c r="E30" s="98" t="e">
        <f>VLOOKUP(H30,Уч!#REF!,4,FALSE)</f>
        <v>#REF!</v>
      </c>
      <c r="F30" s="154" t="str">
        <f>VLOOKUP(H30,Уч!$A$2:$K$398,5,FALSE)</f>
        <v>Ярославская</v>
      </c>
      <c r="G30" s="154" t="str">
        <f>VLOOKUP(H30,Уч!$A$2:$K$398,6,FALSE)</f>
        <v>СДЮСШОР№2</v>
      </c>
      <c r="H30" s="92">
        <v>171</v>
      </c>
      <c r="I30" s="101">
        <f>P30/100</f>
        <v>14.3</v>
      </c>
      <c r="J30" s="102">
        <f>Q30/10</f>
        <v>0.9</v>
      </c>
      <c r="K30" s="101">
        <v>14.25</v>
      </c>
      <c r="L30" s="102">
        <v>-0.2</v>
      </c>
      <c r="M30" s="103" t="s">
        <v>46</v>
      </c>
      <c r="N30" s="37"/>
      <c r="O30" s="52" t="str">
        <f>VLOOKUP(H30,Уч!$A$2:$K$398,11,FALSE)</f>
        <v>Пивентьев С.А.</v>
      </c>
      <c r="P30" s="201">
        <v>1430</v>
      </c>
      <c r="Q30" s="39">
        <v>9</v>
      </c>
    </row>
    <row r="31" spans="1:17" ht="16.5" customHeight="1">
      <c r="A31" s="19">
        <f ca="1">RAND()</f>
        <v>0.14547388805686068</v>
      </c>
      <c r="B31" s="96" t="s">
        <v>602</v>
      </c>
      <c r="C31" s="37" t="str">
        <f>VLOOKUP(H31,Уч!$A$2:$K$398,2,FALSE)</f>
        <v>Плавунова Маргарита</v>
      </c>
      <c r="D31" s="198">
        <f>VLOOKUP(H31,Уч!$A$2:$K$398,3,FALSE)</f>
        <v>34364</v>
      </c>
      <c r="E31" s="98" t="e">
        <f>VLOOKUP(H31,Уч!#REF!,4,FALSE)</f>
        <v>#REF!</v>
      </c>
      <c r="F31" s="154" t="str">
        <f>VLOOKUP(H31,Уч!$A$2:$K$398,5,FALSE)</f>
        <v>Тамбовская</v>
      </c>
      <c r="G31" s="155">
        <f>VLOOKUP(H31,Уч!$A$2:$K$398,6,FALSE)</f>
        <v>0</v>
      </c>
      <c r="H31" s="92">
        <v>10</v>
      </c>
      <c r="I31" s="101">
        <f>P31/100</f>
        <v>15.43</v>
      </c>
      <c r="J31" s="102">
        <f>Q31/10</f>
        <v>0.9</v>
      </c>
      <c r="K31" s="102" t="s">
        <v>242</v>
      </c>
      <c r="L31" s="102"/>
      <c r="M31" s="103"/>
      <c r="N31" s="37"/>
      <c r="O31" s="52" t="str">
        <f>VLOOKUP(H31,Уч!$A$2:$K$398,11,FALSE)</f>
        <v>Мельникова Е.В.</v>
      </c>
      <c r="P31" s="201">
        <v>1543</v>
      </c>
      <c r="Q31" s="39">
        <v>9</v>
      </c>
    </row>
    <row r="32" spans="1:17" ht="16.5" customHeight="1">
      <c r="A32" s="19">
        <f ca="1">RAND()</f>
        <v>5.4556696222302636E-2</v>
      </c>
      <c r="B32" s="96" t="s">
        <v>602</v>
      </c>
      <c r="C32" s="37" t="str">
        <f>VLOOKUP(H32,Уч!$A$2:$K$398,2,FALSE)</f>
        <v>Напольских Анастасия</v>
      </c>
      <c r="D32" s="198">
        <f>VLOOKUP(H32,Уч!$A$2:$K$398,3,FALSE)</f>
        <v>33588</v>
      </c>
      <c r="E32" s="98" t="e">
        <f>VLOOKUP(H32,Уч!#REF!,4,FALSE)</f>
        <v>#REF!</v>
      </c>
      <c r="F32" s="154" t="str">
        <f>VLOOKUP(H32,Уч!$A$2:$K$398,5,FALSE)</f>
        <v>Тульская</v>
      </c>
      <c r="G32" s="155">
        <f>VLOOKUP(H32,Уч!$A$2:$K$398,6,FALSE)</f>
        <v>0</v>
      </c>
      <c r="H32" s="92">
        <v>54</v>
      </c>
      <c r="I32" s="101" t="s">
        <v>242</v>
      </c>
      <c r="J32" s="107">
        <f>Q32/10</f>
        <v>0</v>
      </c>
      <c r="K32" s="101"/>
      <c r="L32" s="107"/>
      <c r="M32" s="103"/>
      <c r="N32" s="37"/>
      <c r="O32" s="52" t="str">
        <f>VLOOKUP(H32,Уч!$A$2:$K$398,11,FALSE)</f>
        <v>Ковтун Н.Н.</v>
      </c>
      <c r="P32" s="201"/>
      <c r="Q32" s="39"/>
    </row>
  </sheetData>
  <phoneticPr fontId="0" type="noConversion"/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18</vt:i4>
      </vt:variant>
    </vt:vector>
  </HeadingPairs>
  <TitlesOfParts>
    <vt:vector size="29" baseType="lpstr">
      <vt:lpstr>Расп</vt:lpstr>
      <vt:lpstr>Уч</vt:lpstr>
      <vt:lpstr>100</vt:lpstr>
      <vt:lpstr>200</vt:lpstr>
      <vt:lpstr>400</vt:lpstr>
      <vt:lpstr>800</vt:lpstr>
      <vt:lpstr>1500</vt:lpstr>
      <vt:lpstr>3000</vt:lpstr>
      <vt:lpstr>100сб</vt:lpstr>
      <vt:lpstr>400сб</vt:lpstr>
      <vt:lpstr>3000сп</vt:lpstr>
      <vt:lpstr>'100'!Заголовки_для_печати</vt:lpstr>
      <vt:lpstr>'100сб'!Заголовки_для_печати</vt:lpstr>
      <vt:lpstr>'1500'!Заголовки_для_печати</vt:lpstr>
      <vt:lpstr>'200'!Заголовки_для_печати</vt:lpstr>
      <vt:lpstr>'3000'!Заголовки_для_печати</vt:lpstr>
      <vt:lpstr>'3000сп'!Заголовки_для_печати</vt:lpstr>
      <vt:lpstr>'400'!Заголовки_для_печати</vt:lpstr>
      <vt:lpstr>'400сб'!Заголовки_для_печати</vt:lpstr>
      <vt:lpstr>'800'!Заголовки_для_печати</vt:lpstr>
      <vt:lpstr>'100'!Область_печати</vt:lpstr>
      <vt:lpstr>'100сб'!Область_печати</vt:lpstr>
      <vt:lpstr>'1500'!Область_печати</vt:lpstr>
      <vt:lpstr>'200'!Область_печати</vt:lpstr>
      <vt:lpstr>'3000'!Область_печати</vt:lpstr>
      <vt:lpstr>'3000сп'!Область_печати</vt:lpstr>
      <vt:lpstr>'400'!Область_печати</vt:lpstr>
      <vt:lpstr>'400сб'!Область_печати</vt:lpstr>
      <vt:lpstr>'800'!Область_печати</vt:lpstr>
    </vt:vector>
  </TitlesOfParts>
  <Company>АМТЕ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РЕФ</dc:creator>
  <cp:lastModifiedBy>1</cp:lastModifiedBy>
  <cp:lastPrinted>2013-07-04T19:24:49Z</cp:lastPrinted>
  <dcterms:created xsi:type="dcterms:W3CDTF">2007-07-15T09:19:24Z</dcterms:created>
  <dcterms:modified xsi:type="dcterms:W3CDTF">2013-07-08T05:58:23Z</dcterms:modified>
</cp:coreProperties>
</file>